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Budget_Analyst\Budget2019\BOR1_BOR2_BOR3_Summary\"/>
    </mc:Choice>
  </mc:AlternateContent>
  <bookViews>
    <workbookView xWindow="0" yWindow="0" windowWidth="19200" windowHeight="7050" tabRatio="537"/>
  </bookViews>
  <sheets>
    <sheet name="Home" sheetId="61" r:id="rId1"/>
    <sheet name="HESummary" sheetId="51" r:id="rId2"/>
    <sheet name="2Year" sheetId="54" r:id="rId3"/>
    <sheet name="4Year" sheetId="53" r:id="rId4"/>
    <sheet name="2&amp;4Year" sheetId="52" r:id="rId5"/>
    <sheet name="Boards" sheetId="59" r:id="rId6"/>
    <sheet name="Specialized" sheetId="58" r:id="rId7"/>
    <sheet name="BORSummary" sheetId="60" r:id="rId8"/>
    <sheet name="BOR" sheetId="35" r:id="rId9"/>
    <sheet name="LUMCON" sheetId="34" r:id="rId10"/>
    <sheet name="LOSFA" sheetId="33" r:id="rId11"/>
    <sheet name="ULS Summary" sheetId="32" r:id="rId12"/>
    <sheet name="ULSBoard" sheetId="22" r:id="rId13"/>
    <sheet name="Grambling" sheetId="31" r:id="rId14"/>
    <sheet name="LATech" sheetId="30" r:id="rId15"/>
    <sheet name="McNeese" sheetId="24" r:id="rId16"/>
    <sheet name="Nicholls" sheetId="29" r:id="rId17"/>
    <sheet name="NwSU" sheetId="28" r:id="rId18"/>
    <sheet name="SLU" sheetId="27" r:id="rId19"/>
    <sheet name="ULL" sheetId="26" r:id="rId20"/>
    <sheet name="ULM" sheetId="25" r:id="rId21"/>
    <sheet name="UNO" sheetId="23" r:id="rId22"/>
    <sheet name="LSU Summary" sheetId="20" r:id="rId23"/>
    <sheet name="LSU" sheetId="19" r:id="rId24"/>
    <sheet name="LSUA" sheetId="18" r:id="rId25"/>
    <sheet name="LSUS" sheetId="17" r:id="rId26"/>
    <sheet name="LSUE" sheetId="16" r:id="rId27"/>
    <sheet name="HSCS" sheetId="14" r:id="rId28"/>
    <sheet name="HSCNO" sheetId="13" r:id="rId29"/>
    <sheet name="LSUAg" sheetId="12" r:id="rId30"/>
    <sheet name="PBRC" sheetId="11" r:id="rId31"/>
    <sheet name="SUSummary" sheetId="1" r:id="rId32"/>
    <sheet name="SUBoard" sheetId="2" r:id="rId33"/>
    <sheet name="SUBR" sheetId="3" r:id="rId34"/>
    <sheet name="SUNO" sheetId="4" r:id="rId35"/>
    <sheet name="SUSLA" sheetId="5" r:id="rId36"/>
    <sheet name="SULaw" sheetId="6" r:id="rId37"/>
    <sheet name="SUAg" sheetId="7" r:id="rId38"/>
    <sheet name="LCTCSummary" sheetId="36" r:id="rId39"/>
    <sheet name="LCTCBoard" sheetId="37" r:id="rId40"/>
    <sheet name="Online" sheetId="38" r:id="rId41"/>
    <sheet name="BRCC" sheetId="39" r:id="rId42"/>
    <sheet name="BPCC" sheetId="40" r:id="rId43"/>
    <sheet name="Delgado" sheetId="41" r:id="rId44"/>
    <sheet name="CentLATCC" sheetId="42" r:id="rId45"/>
    <sheet name="Fletcher" sheetId="43" r:id="rId46"/>
    <sheet name="LDCC" sheetId="44" r:id="rId47"/>
    <sheet name="Northshore" sheetId="45" r:id="rId48"/>
    <sheet name="Nunez" sheetId="46" r:id="rId49"/>
    <sheet name="RPCC" sheetId="47" r:id="rId50"/>
    <sheet name="SLCC" sheetId="48" r:id="rId51"/>
    <sheet name="Sowela" sheetId="49" r:id="rId52"/>
    <sheet name="LTC" sheetId="50" r:id="rId53"/>
  </sheets>
  <externalReferences>
    <externalReference r:id="rId54"/>
    <externalReference r:id="rId55"/>
    <externalReference r:id="rId56"/>
    <externalReference r:id="rId57"/>
    <externalReference r:id="rId58"/>
  </externalReferences>
  <definedNames>
    <definedName name="_xlnm.Print_Area" localSheetId="4">'2&amp;4Year'!$A$1:$M$76</definedName>
    <definedName name="_xlnm.Print_Area" localSheetId="2">'2Year'!$A$1:$M$76</definedName>
    <definedName name="_xlnm.Print_Area" localSheetId="3">'4Year'!$A$1:$M$76</definedName>
    <definedName name="_xlnm.Print_Area" localSheetId="5">Boards!$A$1:$M$76</definedName>
    <definedName name="_xlnm.Print_Area" localSheetId="8">BOR!$A$1:$M$76</definedName>
    <definedName name="_xlnm.Print_Area" localSheetId="7">BORSummary!$A$1:$M$76</definedName>
    <definedName name="_xlnm.Print_Area" localSheetId="42">BPCC!$A$1:$M$76</definedName>
    <definedName name="_xlnm.Print_Area" localSheetId="41">BRCC!$A$1:$M$76</definedName>
    <definedName name="_xlnm.Print_Area" localSheetId="44">CentLATCC!$A$1:$M$76</definedName>
    <definedName name="_xlnm.Print_Area" localSheetId="43">Delgado!$A$1:$M$76</definedName>
    <definedName name="_xlnm.Print_Area" localSheetId="45">Fletcher!$A$1:$M$76</definedName>
    <definedName name="_xlnm.Print_Area" localSheetId="13">Grambling!$A$1:$M$76</definedName>
    <definedName name="_xlnm.Print_Area" localSheetId="1">HESummary!$A$1:$M$76</definedName>
    <definedName name="_xlnm.Print_Area" localSheetId="28">HSCNO!$A$1:$M$76</definedName>
    <definedName name="_xlnm.Print_Area" localSheetId="27">HSCS!$A$1:$M$76</definedName>
    <definedName name="_xlnm.Print_Area" localSheetId="14">LATech!$A$1:$M$76</definedName>
    <definedName name="_xlnm.Print_Area" localSheetId="39">LCTCBoard!$A$1:$M$76</definedName>
    <definedName name="_xlnm.Print_Area" localSheetId="38">LCTCSummary!$A$1:$M$76</definedName>
    <definedName name="_xlnm.Print_Area" localSheetId="46">LDCC!$A$1:$M$76</definedName>
    <definedName name="_xlnm.Print_Area" localSheetId="10">LOSFA!$A$1:$M$76</definedName>
    <definedName name="_xlnm.Print_Area" localSheetId="23">LSU!$A$1:$M$76</definedName>
    <definedName name="_xlnm.Print_Area" localSheetId="22">'LSU Summary'!$A$1:$M$76</definedName>
    <definedName name="_xlnm.Print_Area" localSheetId="24">LSUA!$A$1:$M$76</definedName>
    <definedName name="_xlnm.Print_Area" localSheetId="29">LSUAg!$A$1:$M$76</definedName>
    <definedName name="_xlnm.Print_Area" localSheetId="26">LSUE!$A$1:$M$76</definedName>
    <definedName name="_xlnm.Print_Area" localSheetId="25">LSUS!$A$1:$M$76</definedName>
    <definedName name="_xlnm.Print_Area" localSheetId="52">LTC!$A$1:$M$76</definedName>
    <definedName name="_xlnm.Print_Area" localSheetId="9">LUMCON!$A$1:$M$76</definedName>
    <definedName name="_xlnm.Print_Area" localSheetId="15">McNeese!$A$1:$M$76</definedName>
    <definedName name="_xlnm.Print_Area" localSheetId="16">Nicholls!$A$1:$M$76</definedName>
    <definedName name="_xlnm.Print_Area" localSheetId="47">Northshore!$A$1:$M$76</definedName>
    <definedName name="_xlnm.Print_Area" localSheetId="48">Nunez!$A$1:$M$76</definedName>
    <definedName name="_xlnm.Print_Area" localSheetId="17">NwSU!$A$1:$M$76</definedName>
    <definedName name="_xlnm.Print_Area" localSheetId="40">Online!$A$1:$M$76</definedName>
    <definedName name="_xlnm.Print_Area" localSheetId="30">PBRC!$A$1:$M$76</definedName>
    <definedName name="_xlnm.Print_Area" localSheetId="49">RPCC!$A$1:$M$76</definedName>
    <definedName name="_xlnm.Print_Area" localSheetId="50">SLCC!$A$1:$M$76</definedName>
    <definedName name="_xlnm.Print_Area" localSheetId="18">SLU!$A$1:$M$76</definedName>
    <definedName name="_xlnm.Print_Area" localSheetId="51">Sowela!$A$1:$M$76</definedName>
    <definedName name="_xlnm.Print_Area" localSheetId="6">Specialized!$A$1:$M$76</definedName>
    <definedName name="_xlnm.Print_Area" localSheetId="37">SUAg!$A$1:$M$76</definedName>
    <definedName name="_xlnm.Print_Area" localSheetId="32">SUBoard!$A$1:$M$76</definedName>
    <definedName name="_xlnm.Print_Area" localSheetId="33">SUBR!$A$1:$M$76</definedName>
    <definedName name="_xlnm.Print_Area" localSheetId="36">SULaw!$A$1:$M$76</definedName>
    <definedName name="_xlnm.Print_Area" localSheetId="34">SUNO!$A$1:$M$76</definedName>
    <definedName name="_xlnm.Print_Area" localSheetId="35">SUSLA!$A$1:$M$76</definedName>
    <definedName name="_xlnm.Print_Area" localSheetId="31">SUSummary!$A$1:$M$76</definedName>
    <definedName name="_xlnm.Print_Area" localSheetId="19">ULL!$A$1:$M$76</definedName>
    <definedName name="_xlnm.Print_Area" localSheetId="20">ULM!$A$1:$M$76</definedName>
    <definedName name="_xlnm.Print_Area" localSheetId="11">'ULS Summary'!$A$1:$M$76</definedName>
    <definedName name="_xlnm.Print_Area" localSheetId="12">ULSBoard!$A$1:$M$76</definedName>
    <definedName name="_xlnm.Print_Area" localSheetId="21">UNO!$A$1:$M$76</definedName>
  </definedNames>
  <calcPr calcId="162913"/>
</workbook>
</file>

<file path=xl/calcChain.xml><?xml version="1.0" encoding="utf-8"?>
<calcChain xmlns="http://schemas.openxmlformats.org/spreadsheetml/2006/main">
  <c r="F76" i="16" l="1"/>
  <c r="G53" i="16" s="1"/>
  <c r="G50" i="18"/>
  <c r="G51" i="18"/>
  <c r="G52" i="18"/>
  <c r="G53" i="18"/>
  <c r="G54" i="18"/>
  <c r="G55" i="18"/>
  <c r="G56" i="18"/>
  <c r="G57" i="18"/>
  <c r="G58" i="18"/>
  <c r="G59" i="18"/>
  <c r="G60" i="18"/>
  <c r="G61" i="18"/>
  <c r="G62" i="18"/>
  <c r="G63" i="18"/>
  <c r="G64" i="18"/>
  <c r="G65" i="18"/>
  <c r="G66" i="18"/>
  <c r="G67" i="18"/>
  <c r="G69" i="18"/>
  <c r="G70" i="18"/>
  <c r="G72" i="18"/>
  <c r="G73" i="18"/>
  <c r="G74" i="18"/>
  <c r="G75" i="18"/>
  <c r="G76" i="18"/>
  <c r="G51" i="16"/>
  <c r="G52" i="16"/>
  <c r="G55" i="16"/>
  <c r="G56" i="16"/>
  <c r="G57" i="16"/>
  <c r="G59" i="16"/>
  <c r="G60" i="16"/>
  <c r="G61" i="16"/>
  <c r="G63" i="16"/>
  <c r="G64" i="16"/>
  <c r="G65" i="16"/>
  <c r="G67" i="16"/>
  <c r="G69" i="16"/>
  <c r="G70" i="16"/>
  <c r="G73" i="16"/>
  <c r="G74" i="16"/>
  <c r="G75" i="16"/>
  <c r="G50" i="14"/>
  <c r="G51" i="14"/>
  <c r="G52" i="14"/>
  <c r="G53" i="14"/>
  <c r="G54" i="14"/>
  <c r="G55" i="14"/>
  <c r="G56" i="14"/>
  <c r="G57" i="14"/>
  <c r="G58" i="14"/>
  <c r="G59" i="14"/>
  <c r="G60" i="14"/>
  <c r="G61" i="14"/>
  <c r="G62" i="14"/>
  <c r="G63" i="14"/>
  <c r="G64" i="14"/>
  <c r="G65" i="14"/>
  <c r="G66" i="14"/>
  <c r="G67" i="14"/>
  <c r="G69" i="14"/>
  <c r="G70" i="14"/>
  <c r="G72" i="14"/>
  <c r="G73" i="14"/>
  <c r="G74" i="14"/>
  <c r="G75" i="14"/>
  <c r="G76" i="14"/>
  <c r="G50" i="13"/>
  <c r="G51" i="13"/>
  <c r="G52" i="13"/>
  <c r="G53" i="13"/>
  <c r="G54" i="13"/>
  <c r="G55" i="13"/>
  <c r="G56" i="13"/>
  <c r="G57" i="13"/>
  <c r="G58" i="13"/>
  <c r="G59" i="13"/>
  <c r="G60" i="13"/>
  <c r="G61" i="13"/>
  <c r="G62" i="13"/>
  <c r="G63" i="13"/>
  <c r="G64" i="13"/>
  <c r="G65" i="13"/>
  <c r="G66" i="13"/>
  <c r="G67" i="13"/>
  <c r="G69" i="13"/>
  <c r="G70" i="13"/>
  <c r="G72" i="13"/>
  <c r="G73" i="13"/>
  <c r="G74" i="13"/>
  <c r="G75" i="13"/>
  <c r="G76" i="13"/>
  <c r="G50" i="12"/>
  <c r="G51" i="12"/>
  <c r="G52" i="12"/>
  <c r="G53" i="12"/>
  <c r="G54" i="12"/>
  <c r="G55" i="12"/>
  <c r="G56" i="12"/>
  <c r="G57" i="12"/>
  <c r="G58" i="12"/>
  <c r="G59" i="12"/>
  <c r="G60" i="12"/>
  <c r="G61" i="12"/>
  <c r="G62" i="12"/>
  <c r="G63" i="12"/>
  <c r="G64" i="12"/>
  <c r="G65" i="12"/>
  <c r="G66" i="12"/>
  <c r="G67" i="12"/>
  <c r="G69" i="12"/>
  <c r="G70" i="12"/>
  <c r="G72" i="12"/>
  <c r="G73" i="12"/>
  <c r="G74" i="12"/>
  <c r="G75" i="12"/>
  <c r="G76" i="12"/>
  <c r="G50" i="11"/>
  <c r="G51" i="11"/>
  <c r="G52" i="11"/>
  <c r="G53" i="11"/>
  <c r="G54" i="11"/>
  <c r="G55" i="11"/>
  <c r="G56" i="11"/>
  <c r="G57" i="11"/>
  <c r="G58" i="11"/>
  <c r="G59" i="11"/>
  <c r="G60" i="11"/>
  <c r="G61" i="11"/>
  <c r="G62" i="11"/>
  <c r="G63" i="11"/>
  <c r="G64" i="11"/>
  <c r="G65" i="11"/>
  <c r="G66" i="11"/>
  <c r="G67" i="11"/>
  <c r="G69" i="11"/>
  <c r="G70" i="11"/>
  <c r="G72" i="11"/>
  <c r="G73" i="11"/>
  <c r="G74" i="11"/>
  <c r="G75" i="11"/>
  <c r="G76" i="11"/>
  <c r="G50" i="19"/>
  <c r="G51" i="19"/>
  <c r="G52" i="19"/>
  <c r="G53" i="19"/>
  <c r="G54" i="19"/>
  <c r="G55" i="19"/>
  <c r="G56" i="19"/>
  <c r="G57" i="19"/>
  <c r="G58" i="19"/>
  <c r="G59" i="19"/>
  <c r="G60" i="19"/>
  <c r="G61" i="19"/>
  <c r="G62" i="19"/>
  <c r="G63" i="19"/>
  <c r="G64" i="19"/>
  <c r="G65" i="19"/>
  <c r="G66" i="19"/>
  <c r="G67" i="19"/>
  <c r="G69" i="19"/>
  <c r="G70" i="19"/>
  <c r="G72" i="19"/>
  <c r="G73" i="19"/>
  <c r="G74" i="19"/>
  <c r="G75" i="19"/>
  <c r="G76" i="19"/>
  <c r="G42" i="18"/>
  <c r="G43" i="18"/>
  <c r="G44" i="18"/>
  <c r="G45" i="18"/>
  <c r="G46" i="18"/>
  <c r="G47" i="18"/>
  <c r="G48" i="18"/>
  <c r="G42" i="16"/>
  <c r="G43" i="16"/>
  <c r="G44" i="16"/>
  <c r="G46" i="16"/>
  <c r="G47" i="16"/>
  <c r="G48" i="16"/>
  <c r="G42" i="14"/>
  <c r="G43" i="14"/>
  <c r="G44" i="14"/>
  <c r="G45" i="14"/>
  <c r="G46" i="14"/>
  <c r="G47" i="14"/>
  <c r="G48" i="14"/>
  <c r="G42" i="13"/>
  <c r="G43" i="13"/>
  <c r="G44" i="13"/>
  <c r="G45" i="13"/>
  <c r="G46" i="13"/>
  <c r="G47" i="13"/>
  <c r="G48" i="13"/>
  <c r="G42" i="12"/>
  <c r="G43" i="12"/>
  <c r="G44" i="12"/>
  <c r="G45" i="12"/>
  <c r="G46" i="12"/>
  <c r="G47" i="12"/>
  <c r="G48" i="12"/>
  <c r="G42" i="11"/>
  <c r="G43" i="11"/>
  <c r="G44" i="11"/>
  <c r="G45" i="11"/>
  <c r="G46" i="11"/>
  <c r="G47" i="11"/>
  <c r="G48" i="11"/>
  <c r="G42" i="19"/>
  <c r="G43" i="19"/>
  <c r="G44" i="19"/>
  <c r="G45" i="19"/>
  <c r="G46" i="19"/>
  <c r="G47" i="19"/>
  <c r="G48" i="19"/>
  <c r="G40" i="18"/>
  <c r="G40" i="14"/>
  <c r="G40" i="13"/>
  <c r="G40" i="12"/>
  <c r="G40" i="11"/>
  <c r="G40" i="19"/>
  <c r="G18" i="18"/>
  <c r="G19" i="18"/>
  <c r="G20" i="18"/>
  <c r="G21" i="18"/>
  <c r="G22" i="18"/>
  <c r="G23" i="18"/>
  <c r="G24" i="18"/>
  <c r="G25" i="18"/>
  <c r="G26" i="18"/>
  <c r="G27" i="18"/>
  <c r="G28" i="18"/>
  <c r="G29" i="18"/>
  <c r="G30" i="18"/>
  <c r="G31" i="18"/>
  <c r="G32" i="18"/>
  <c r="G33" i="18"/>
  <c r="G34" i="18"/>
  <c r="G35" i="18"/>
  <c r="G36" i="18"/>
  <c r="G37" i="18"/>
  <c r="G38" i="18"/>
  <c r="G39" i="18"/>
  <c r="G19" i="16"/>
  <c r="G20" i="16"/>
  <c r="G21" i="16"/>
  <c r="G23" i="16"/>
  <c r="G24" i="16"/>
  <c r="G25" i="16"/>
  <c r="G27" i="16"/>
  <c r="G28" i="16"/>
  <c r="G29" i="16"/>
  <c r="G31" i="16"/>
  <c r="G32" i="16"/>
  <c r="G33" i="16"/>
  <c r="G35" i="16"/>
  <c r="G36" i="16"/>
  <c r="G37" i="16"/>
  <c r="G39" i="16"/>
  <c r="G18" i="14"/>
  <c r="G19" i="14"/>
  <c r="G20" i="14"/>
  <c r="G21" i="14"/>
  <c r="G22" i="14"/>
  <c r="G23" i="14"/>
  <c r="G24" i="14"/>
  <c r="G25" i="14"/>
  <c r="G26" i="14"/>
  <c r="G27" i="14"/>
  <c r="G28" i="14"/>
  <c r="G29" i="14"/>
  <c r="G30" i="14"/>
  <c r="G31" i="14"/>
  <c r="G32" i="14"/>
  <c r="G33" i="14"/>
  <c r="G34" i="14"/>
  <c r="G35" i="14"/>
  <c r="G36" i="14"/>
  <c r="G37" i="14"/>
  <c r="G38" i="14"/>
  <c r="G39" i="14"/>
  <c r="G18" i="13"/>
  <c r="G19" i="13"/>
  <c r="G20" i="13"/>
  <c r="G21" i="13"/>
  <c r="G22" i="13"/>
  <c r="G23" i="13"/>
  <c r="G24" i="13"/>
  <c r="G25" i="13"/>
  <c r="G26" i="13"/>
  <c r="G27" i="13"/>
  <c r="G28" i="13"/>
  <c r="G29" i="13"/>
  <c r="G30" i="13"/>
  <c r="G31" i="13"/>
  <c r="G32" i="13"/>
  <c r="G33" i="13"/>
  <c r="G34" i="13"/>
  <c r="G35" i="13"/>
  <c r="G36" i="13"/>
  <c r="G37" i="13"/>
  <c r="G38" i="13"/>
  <c r="G39" i="13"/>
  <c r="G18" i="12"/>
  <c r="G19" i="12"/>
  <c r="G20" i="12"/>
  <c r="G21" i="12"/>
  <c r="G22" i="12"/>
  <c r="G23" i="12"/>
  <c r="G24" i="12"/>
  <c r="G25" i="12"/>
  <c r="G26" i="12"/>
  <c r="G27" i="12"/>
  <c r="G28" i="12"/>
  <c r="G29" i="12"/>
  <c r="G30" i="12"/>
  <c r="G31" i="12"/>
  <c r="G32" i="12"/>
  <c r="G33" i="12"/>
  <c r="G34" i="12"/>
  <c r="G35" i="12"/>
  <c r="G36" i="12"/>
  <c r="G37" i="12"/>
  <c r="G38" i="12"/>
  <c r="G39" i="12"/>
  <c r="G18" i="11"/>
  <c r="G19" i="11"/>
  <c r="G20" i="11"/>
  <c r="G21" i="11"/>
  <c r="G22" i="11"/>
  <c r="G23" i="11"/>
  <c r="G24" i="11"/>
  <c r="G25" i="11"/>
  <c r="G26" i="11"/>
  <c r="G27" i="11"/>
  <c r="G28" i="11"/>
  <c r="G29" i="11"/>
  <c r="G30" i="11"/>
  <c r="G31" i="11"/>
  <c r="G32" i="11"/>
  <c r="G33" i="11"/>
  <c r="G34" i="11"/>
  <c r="G35" i="11"/>
  <c r="G36" i="11"/>
  <c r="G37" i="11"/>
  <c r="G38" i="11"/>
  <c r="G39" i="11"/>
  <c r="G18" i="19"/>
  <c r="G19" i="19"/>
  <c r="G20" i="19"/>
  <c r="G21" i="19"/>
  <c r="G22" i="19"/>
  <c r="G23" i="19"/>
  <c r="G24" i="19"/>
  <c r="G25" i="19"/>
  <c r="G26" i="19"/>
  <c r="G27" i="19"/>
  <c r="G28" i="19"/>
  <c r="G29" i="19"/>
  <c r="G30" i="19"/>
  <c r="G31" i="19"/>
  <c r="G32" i="19"/>
  <c r="G33" i="19"/>
  <c r="G34" i="19"/>
  <c r="G35" i="19"/>
  <c r="G36" i="19"/>
  <c r="G37" i="19"/>
  <c r="G38" i="19"/>
  <c r="G39" i="19"/>
  <c r="G17" i="18"/>
  <c r="G17" i="16"/>
  <c r="G17" i="14"/>
  <c r="G17" i="13"/>
  <c r="G17" i="12"/>
  <c r="G17" i="11"/>
  <c r="G17" i="19"/>
  <c r="G14" i="18"/>
  <c r="G15" i="18"/>
  <c r="G16" i="18"/>
  <c r="G14" i="16"/>
  <c r="G15" i="16"/>
  <c r="G14" i="14"/>
  <c r="G15" i="14"/>
  <c r="G16" i="14"/>
  <c r="G14" i="13"/>
  <c r="G15" i="13"/>
  <c r="G16" i="13"/>
  <c r="G14" i="12"/>
  <c r="G15" i="12"/>
  <c r="G16" i="12"/>
  <c r="G14" i="11"/>
  <c r="G15" i="11"/>
  <c r="G16" i="11"/>
  <c r="G14" i="19"/>
  <c r="G15" i="19"/>
  <c r="G16" i="19"/>
  <c r="G13" i="18"/>
  <c r="G13" i="16"/>
  <c r="G13" i="14"/>
  <c r="G13" i="13"/>
  <c r="G13" i="12"/>
  <c r="G13" i="11"/>
  <c r="G13" i="19"/>
  <c r="G13" i="17"/>
  <c r="G16" i="16" l="1"/>
  <c r="G38" i="16"/>
  <c r="G34" i="16"/>
  <c r="G30" i="16"/>
  <c r="G26" i="16"/>
  <c r="G22" i="16"/>
  <c r="G18" i="16"/>
  <c r="G40" i="16"/>
  <c r="G45" i="16"/>
  <c r="G76" i="16"/>
  <c r="G72" i="16"/>
  <c r="G66" i="16"/>
  <c r="G62" i="16"/>
  <c r="G58" i="16"/>
  <c r="G54" i="16"/>
  <c r="G50" i="16"/>
  <c r="F14" i="18"/>
  <c r="F15" i="18"/>
  <c r="F16" i="18"/>
  <c r="F17" i="18"/>
  <c r="F18" i="18"/>
  <c r="F19" i="18"/>
  <c r="F20" i="18"/>
  <c r="F21" i="18"/>
  <c r="F22" i="18"/>
  <c r="F23" i="18"/>
  <c r="F24" i="18"/>
  <c r="F25" i="18"/>
  <c r="F26" i="18"/>
  <c r="F27" i="18"/>
  <c r="F28" i="18"/>
  <c r="F29" i="18"/>
  <c r="F30" i="18"/>
  <c r="F31" i="18"/>
  <c r="F32" i="18"/>
  <c r="F33" i="18"/>
  <c r="F34" i="18"/>
  <c r="F35" i="18"/>
  <c r="F36" i="18"/>
  <c r="F37" i="18"/>
  <c r="F38" i="18"/>
  <c r="F39" i="18"/>
  <c r="F40" i="18"/>
  <c r="F42" i="18"/>
  <c r="F43" i="18"/>
  <c r="F44" i="18"/>
  <c r="F45" i="18"/>
  <c r="F46" i="18"/>
  <c r="F47" i="18"/>
  <c r="F48" i="18"/>
  <c r="F50" i="18"/>
  <c r="F51" i="18"/>
  <c r="F52" i="18"/>
  <c r="F53" i="18"/>
  <c r="F54" i="18"/>
  <c r="F55" i="18"/>
  <c r="F56" i="18"/>
  <c r="F57" i="18"/>
  <c r="F58" i="18"/>
  <c r="F59" i="18"/>
  <c r="F60" i="18"/>
  <c r="F61" i="18"/>
  <c r="F62" i="18"/>
  <c r="F63" i="18"/>
  <c r="F64" i="18"/>
  <c r="F65" i="18"/>
  <c r="F66" i="18"/>
  <c r="F67" i="18"/>
  <c r="F69" i="18"/>
  <c r="F70" i="18"/>
  <c r="F72" i="18"/>
  <c r="F73" i="18"/>
  <c r="F74" i="18"/>
  <c r="F75" i="18"/>
  <c r="F76" i="18"/>
  <c r="F14" i="17"/>
  <c r="F15" i="17"/>
  <c r="F16" i="17"/>
  <c r="F17" i="17"/>
  <c r="F18" i="17"/>
  <c r="F19" i="17"/>
  <c r="F20" i="17"/>
  <c r="F21" i="17"/>
  <c r="F22" i="17"/>
  <c r="F23" i="17"/>
  <c r="F24" i="17"/>
  <c r="F25" i="17"/>
  <c r="F26" i="17"/>
  <c r="F27" i="17"/>
  <c r="F28" i="17"/>
  <c r="F29" i="17"/>
  <c r="F30" i="17"/>
  <c r="F31" i="17"/>
  <c r="F32" i="17"/>
  <c r="F33" i="17"/>
  <c r="F34" i="17"/>
  <c r="F35" i="17"/>
  <c r="F36" i="17"/>
  <c r="F37" i="17"/>
  <c r="F38" i="17"/>
  <c r="F39" i="17"/>
  <c r="F40" i="17"/>
  <c r="F41" i="17"/>
  <c r="F42" i="17"/>
  <c r="F43" i="17"/>
  <c r="F44" i="17"/>
  <c r="F45" i="17"/>
  <c r="F46" i="17"/>
  <c r="F47" i="17"/>
  <c r="F48" i="17"/>
  <c r="F49" i="17"/>
  <c r="F50" i="17"/>
  <c r="F51" i="17"/>
  <c r="F52" i="17"/>
  <c r="F53" i="17"/>
  <c r="F54" i="17"/>
  <c r="F55" i="17"/>
  <c r="F56" i="17"/>
  <c r="F57" i="17"/>
  <c r="F58" i="17"/>
  <c r="F59" i="17"/>
  <c r="F60" i="17"/>
  <c r="F61" i="17"/>
  <c r="F62" i="17"/>
  <c r="F63" i="17"/>
  <c r="F64" i="17"/>
  <c r="F65" i="17"/>
  <c r="F66" i="17"/>
  <c r="F67" i="17"/>
  <c r="F68" i="17"/>
  <c r="F69" i="17"/>
  <c r="F70" i="17"/>
  <c r="F71" i="17"/>
  <c r="F72" i="17"/>
  <c r="F73" i="17"/>
  <c r="F74" i="17"/>
  <c r="F75" i="17"/>
  <c r="F76" i="17"/>
  <c r="F14" i="16"/>
  <c r="F15" i="16"/>
  <c r="F16" i="16"/>
  <c r="F17" i="16"/>
  <c r="F18" i="16"/>
  <c r="F19" i="16"/>
  <c r="F20" i="16"/>
  <c r="F21" i="16"/>
  <c r="F22" i="16"/>
  <c r="F23" i="16"/>
  <c r="F24" i="16"/>
  <c r="F25" i="16"/>
  <c r="F26" i="16"/>
  <c r="F27" i="16"/>
  <c r="F28" i="16"/>
  <c r="F29" i="16"/>
  <c r="F30" i="16"/>
  <c r="F31" i="16"/>
  <c r="F32" i="16"/>
  <c r="F33" i="16"/>
  <c r="F34" i="16"/>
  <c r="F35" i="16"/>
  <c r="F36" i="16"/>
  <c r="F37" i="16"/>
  <c r="F38" i="16"/>
  <c r="F40" i="16"/>
  <c r="F42" i="16"/>
  <c r="F43" i="16"/>
  <c r="F44" i="16"/>
  <c r="F45" i="16"/>
  <c r="F46" i="16"/>
  <c r="F47" i="16"/>
  <c r="F48" i="16"/>
  <c r="F50" i="16"/>
  <c r="F51" i="16"/>
  <c r="F52" i="16"/>
  <c r="F53" i="16"/>
  <c r="F54" i="16"/>
  <c r="F55" i="16"/>
  <c r="F56" i="16"/>
  <c r="F57" i="16"/>
  <c r="F58" i="16"/>
  <c r="F59" i="16"/>
  <c r="F60" i="16"/>
  <c r="F61" i="16"/>
  <c r="F62" i="16"/>
  <c r="F63" i="16"/>
  <c r="F64" i="16"/>
  <c r="F65" i="16"/>
  <c r="F66" i="16"/>
  <c r="F67" i="16"/>
  <c r="F69" i="16"/>
  <c r="F70" i="16"/>
  <c r="F72" i="16"/>
  <c r="F73" i="16"/>
  <c r="F74" i="16"/>
  <c r="F75" i="16"/>
  <c r="F14" i="14"/>
  <c r="F15" i="14"/>
  <c r="F16" i="14"/>
  <c r="F17" i="14"/>
  <c r="F18" i="14"/>
  <c r="F19" i="14"/>
  <c r="F20" i="14"/>
  <c r="F21" i="14"/>
  <c r="F22" i="14"/>
  <c r="F23" i="14"/>
  <c r="F24" i="14"/>
  <c r="F25" i="14"/>
  <c r="F26" i="14"/>
  <c r="F27" i="14"/>
  <c r="F28" i="14"/>
  <c r="F29" i="14"/>
  <c r="F30" i="14"/>
  <c r="F31" i="14"/>
  <c r="F32" i="14"/>
  <c r="F33" i="14"/>
  <c r="F34" i="14"/>
  <c r="F35" i="14"/>
  <c r="F36" i="14"/>
  <c r="F37" i="14"/>
  <c r="F38" i="14"/>
  <c r="F39" i="14"/>
  <c r="F40" i="14"/>
  <c r="F42" i="14"/>
  <c r="F43" i="14"/>
  <c r="F44" i="14"/>
  <c r="F45" i="14"/>
  <c r="F46" i="14"/>
  <c r="F47" i="14"/>
  <c r="F48" i="14"/>
  <c r="F50" i="14"/>
  <c r="F51" i="14"/>
  <c r="F52" i="14"/>
  <c r="F53" i="14"/>
  <c r="F54" i="14"/>
  <c r="F55" i="14"/>
  <c r="F56" i="14"/>
  <c r="F57" i="14"/>
  <c r="F58" i="14"/>
  <c r="F59" i="14"/>
  <c r="F60" i="14"/>
  <c r="F61" i="14"/>
  <c r="F62" i="14"/>
  <c r="F63" i="14"/>
  <c r="F64" i="14"/>
  <c r="F65" i="14"/>
  <c r="F66" i="14"/>
  <c r="F67" i="14"/>
  <c r="F69" i="14"/>
  <c r="F70" i="14"/>
  <c r="F72" i="14"/>
  <c r="F73" i="14"/>
  <c r="F74" i="14"/>
  <c r="F75" i="14"/>
  <c r="F76" i="14"/>
  <c r="F14" i="13"/>
  <c r="F15" i="13"/>
  <c r="F16" i="13"/>
  <c r="F17" i="13"/>
  <c r="F18" i="13"/>
  <c r="F19" i="13"/>
  <c r="F20" i="13"/>
  <c r="F21" i="13"/>
  <c r="F22" i="13"/>
  <c r="F23" i="13"/>
  <c r="F24" i="13"/>
  <c r="F25" i="13"/>
  <c r="F26" i="13"/>
  <c r="F27" i="13"/>
  <c r="F28" i="13"/>
  <c r="F29" i="13"/>
  <c r="F30" i="13"/>
  <c r="F31" i="13"/>
  <c r="F32" i="13"/>
  <c r="F33" i="13"/>
  <c r="F34" i="13"/>
  <c r="F35" i="13"/>
  <c r="F36" i="13"/>
  <c r="F37" i="13"/>
  <c r="F38" i="13"/>
  <c r="F39" i="13"/>
  <c r="F40" i="13"/>
  <c r="F42" i="13"/>
  <c r="F43" i="13"/>
  <c r="F44" i="13"/>
  <c r="F45" i="13"/>
  <c r="F46" i="13"/>
  <c r="F47" i="13"/>
  <c r="F48" i="13"/>
  <c r="F50" i="13"/>
  <c r="F51" i="13"/>
  <c r="F52" i="13"/>
  <c r="F53" i="13"/>
  <c r="F54" i="13"/>
  <c r="F55" i="13"/>
  <c r="F56" i="13"/>
  <c r="F57" i="13"/>
  <c r="F58" i="13"/>
  <c r="F59" i="13"/>
  <c r="F60" i="13"/>
  <c r="F61" i="13"/>
  <c r="F62" i="13"/>
  <c r="F63" i="13"/>
  <c r="F64" i="13"/>
  <c r="F65" i="13"/>
  <c r="F66" i="13"/>
  <c r="F67" i="13"/>
  <c r="F69" i="13"/>
  <c r="F70" i="13"/>
  <c r="F72" i="13"/>
  <c r="F73" i="13"/>
  <c r="F74" i="13"/>
  <c r="F75" i="13"/>
  <c r="F76" i="13"/>
  <c r="F14" i="12"/>
  <c r="F15" i="12"/>
  <c r="F16" i="12"/>
  <c r="F17" i="12"/>
  <c r="F18" i="12"/>
  <c r="F19" i="12"/>
  <c r="F20" i="12"/>
  <c r="F21" i="12"/>
  <c r="F22" i="12"/>
  <c r="F23" i="12"/>
  <c r="F24" i="12"/>
  <c r="F25" i="12"/>
  <c r="F26" i="12"/>
  <c r="F27" i="12"/>
  <c r="F28" i="12"/>
  <c r="F29" i="12"/>
  <c r="F30" i="12"/>
  <c r="F31" i="12"/>
  <c r="F32" i="12"/>
  <c r="F33" i="12"/>
  <c r="F34" i="12"/>
  <c r="F35" i="12"/>
  <c r="F36" i="12"/>
  <c r="F37" i="12"/>
  <c r="F38" i="12"/>
  <c r="F39" i="12"/>
  <c r="F40" i="12"/>
  <c r="F42" i="12"/>
  <c r="F43" i="12"/>
  <c r="F44" i="12"/>
  <c r="F45" i="12"/>
  <c r="F46" i="12"/>
  <c r="F47" i="12"/>
  <c r="F48" i="12"/>
  <c r="F50" i="12"/>
  <c r="F51" i="12"/>
  <c r="F52" i="12"/>
  <c r="F53" i="12"/>
  <c r="F54" i="12"/>
  <c r="F55" i="12"/>
  <c r="F56" i="12"/>
  <c r="F57" i="12"/>
  <c r="F58" i="12"/>
  <c r="F59" i="12"/>
  <c r="F60" i="12"/>
  <c r="F61" i="12"/>
  <c r="F62" i="12"/>
  <c r="F63" i="12"/>
  <c r="F64" i="12"/>
  <c r="F65" i="12"/>
  <c r="F66" i="12"/>
  <c r="F67" i="12"/>
  <c r="F69" i="12"/>
  <c r="F70" i="12"/>
  <c r="F72" i="12"/>
  <c r="F73" i="12"/>
  <c r="F74" i="12"/>
  <c r="F75" i="12"/>
  <c r="F76" i="12"/>
  <c r="F14" i="11"/>
  <c r="F15" i="11"/>
  <c r="F16" i="11"/>
  <c r="F17" i="11"/>
  <c r="F18" i="11"/>
  <c r="F19" i="11"/>
  <c r="F20" i="11"/>
  <c r="F21" i="11"/>
  <c r="F22" i="11"/>
  <c r="F23" i="11"/>
  <c r="F24" i="11"/>
  <c r="F25" i="11"/>
  <c r="F26" i="11"/>
  <c r="F27" i="11"/>
  <c r="F28" i="11"/>
  <c r="F29" i="11"/>
  <c r="F30" i="11"/>
  <c r="F31" i="11"/>
  <c r="F32" i="11"/>
  <c r="F33" i="11"/>
  <c r="F34" i="11"/>
  <c r="F35" i="11"/>
  <c r="F36" i="11"/>
  <c r="F37" i="11"/>
  <c r="F38" i="11"/>
  <c r="F39" i="11"/>
  <c r="F40" i="11"/>
  <c r="F42" i="11"/>
  <c r="F43" i="11"/>
  <c r="F44" i="11"/>
  <c r="F45" i="11"/>
  <c r="F46" i="11"/>
  <c r="F47" i="11"/>
  <c r="F48" i="11"/>
  <c r="F50" i="11"/>
  <c r="F51" i="11"/>
  <c r="F52" i="11"/>
  <c r="F53" i="11"/>
  <c r="F54" i="11"/>
  <c r="F55" i="11"/>
  <c r="F56" i="11"/>
  <c r="F57" i="11"/>
  <c r="F58" i="11"/>
  <c r="F59" i="11"/>
  <c r="F60" i="11"/>
  <c r="F61" i="11"/>
  <c r="F62" i="11"/>
  <c r="F63" i="11"/>
  <c r="F64" i="11"/>
  <c r="F65" i="11"/>
  <c r="F66" i="11"/>
  <c r="F67" i="11"/>
  <c r="F69" i="11"/>
  <c r="F70" i="11"/>
  <c r="F72" i="11"/>
  <c r="F73" i="11"/>
  <c r="F74" i="11"/>
  <c r="F75" i="11"/>
  <c r="F76" i="11"/>
  <c r="F14" i="19"/>
  <c r="F15" i="19"/>
  <c r="F16" i="19"/>
  <c r="F17" i="19"/>
  <c r="F18" i="19"/>
  <c r="F19" i="19"/>
  <c r="F20" i="19"/>
  <c r="F21" i="19"/>
  <c r="F22" i="19"/>
  <c r="F23" i="19"/>
  <c r="F24" i="19"/>
  <c r="F25" i="19"/>
  <c r="F26" i="19"/>
  <c r="F27" i="19"/>
  <c r="F28" i="19"/>
  <c r="F29" i="19"/>
  <c r="F30" i="19"/>
  <c r="F31" i="19"/>
  <c r="F32" i="19"/>
  <c r="F33" i="19"/>
  <c r="F34" i="19"/>
  <c r="F35" i="19"/>
  <c r="F36" i="19"/>
  <c r="F37" i="19"/>
  <c r="F38" i="19"/>
  <c r="F39" i="19"/>
  <c r="F40" i="19"/>
  <c r="F42" i="19"/>
  <c r="F43" i="19"/>
  <c r="F44" i="19"/>
  <c r="F45" i="19"/>
  <c r="F46" i="19"/>
  <c r="F47" i="19"/>
  <c r="F48" i="19"/>
  <c r="F50" i="19"/>
  <c r="F51" i="19"/>
  <c r="F52" i="19"/>
  <c r="F53" i="19"/>
  <c r="F54" i="19"/>
  <c r="F55" i="19"/>
  <c r="F56" i="19"/>
  <c r="F57" i="19"/>
  <c r="F58" i="19"/>
  <c r="F59" i="19"/>
  <c r="F60" i="19"/>
  <c r="F61" i="19"/>
  <c r="F62" i="19"/>
  <c r="F63" i="19"/>
  <c r="F64" i="19"/>
  <c r="F65" i="19"/>
  <c r="F66" i="19"/>
  <c r="F67" i="19"/>
  <c r="F69" i="19"/>
  <c r="F70" i="19"/>
  <c r="F72" i="19"/>
  <c r="F73" i="19"/>
  <c r="F74" i="19"/>
  <c r="F75" i="19"/>
  <c r="F76" i="19"/>
  <c r="F13" i="18"/>
  <c r="F13" i="17"/>
  <c r="F13" i="16"/>
  <c r="F13" i="14"/>
  <c r="F13" i="13"/>
  <c r="F13" i="12"/>
  <c r="F13" i="11"/>
  <c r="F13" i="19"/>
  <c r="E14" i="18"/>
  <c r="E15" i="18"/>
  <c r="E16" i="18"/>
  <c r="E17" i="18"/>
  <c r="E18" i="18"/>
  <c r="E19" i="18"/>
  <c r="E20" i="18"/>
  <c r="E21" i="18"/>
  <c r="E22" i="18"/>
  <c r="E23" i="18"/>
  <c r="E24" i="18"/>
  <c r="E25" i="18"/>
  <c r="E26" i="18"/>
  <c r="E27" i="18"/>
  <c r="E28" i="18"/>
  <c r="E29" i="18"/>
  <c r="E30" i="18"/>
  <c r="E31" i="18"/>
  <c r="E32" i="18"/>
  <c r="E33" i="18"/>
  <c r="E34" i="18"/>
  <c r="E35" i="18"/>
  <c r="E36" i="18"/>
  <c r="E37" i="18"/>
  <c r="E38" i="18"/>
  <c r="E39" i="18"/>
  <c r="E40" i="18"/>
  <c r="E41" i="18"/>
  <c r="E42" i="18"/>
  <c r="E43" i="18"/>
  <c r="E44" i="18"/>
  <c r="E45" i="18"/>
  <c r="E46" i="18"/>
  <c r="E47" i="18"/>
  <c r="E48" i="18"/>
  <c r="E49" i="18"/>
  <c r="E50" i="18"/>
  <c r="E51" i="18"/>
  <c r="E52" i="18"/>
  <c r="E53" i="18"/>
  <c r="E54" i="18"/>
  <c r="E55" i="18"/>
  <c r="E56" i="18"/>
  <c r="E57" i="18"/>
  <c r="E58" i="18"/>
  <c r="E59" i="18"/>
  <c r="E60" i="18"/>
  <c r="E61" i="18"/>
  <c r="E62" i="18"/>
  <c r="E63" i="18"/>
  <c r="E64" i="18"/>
  <c r="E65" i="18"/>
  <c r="E66" i="18"/>
  <c r="E67" i="18"/>
  <c r="E68" i="18"/>
  <c r="E69" i="18"/>
  <c r="E70" i="18"/>
  <c r="E71" i="18"/>
  <c r="E72" i="18"/>
  <c r="E73" i="18"/>
  <c r="E74" i="18"/>
  <c r="E75" i="18"/>
  <c r="E76" i="18"/>
  <c r="E14" i="17"/>
  <c r="E15" i="17"/>
  <c r="E16" i="17"/>
  <c r="E17" i="17"/>
  <c r="E18" i="17"/>
  <c r="E19" i="17"/>
  <c r="E20" i="17"/>
  <c r="E21" i="17"/>
  <c r="E22" i="17"/>
  <c r="E23" i="17"/>
  <c r="E24" i="17"/>
  <c r="E25" i="17"/>
  <c r="E26" i="17"/>
  <c r="E27" i="17"/>
  <c r="E28" i="17"/>
  <c r="E29" i="17"/>
  <c r="E30" i="17"/>
  <c r="E31" i="17"/>
  <c r="E32" i="17"/>
  <c r="E33" i="17"/>
  <c r="E34" i="17"/>
  <c r="E35" i="17"/>
  <c r="E36" i="17"/>
  <c r="E37" i="17"/>
  <c r="E38" i="17"/>
  <c r="E39" i="17"/>
  <c r="E40" i="17"/>
  <c r="E41" i="17"/>
  <c r="E42" i="17"/>
  <c r="E43" i="17"/>
  <c r="E44" i="17"/>
  <c r="E45" i="17"/>
  <c r="E46" i="17"/>
  <c r="E47" i="17"/>
  <c r="E48" i="17"/>
  <c r="E49" i="17"/>
  <c r="E50" i="17"/>
  <c r="E51" i="17"/>
  <c r="E52" i="17"/>
  <c r="E53" i="17"/>
  <c r="E54" i="17"/>
  <c r="E55" i="17"/>
  <c r="E56" i="17"/>
  <c r="E57" i="17"/>
  <c r="E58" i="17"/>
  <c r="E59" i="17"/>
  <c r="E60" i="17"/>
  <c r="E61" i="17"/>
  <c r="E62" i="17"/>
  <c r="E63" i="17"/>
  <c r="E64" i="17"/>
  <c r="E65" i="17"/>
  <c r="E66" i="17"/>
  <c r="E67" i="17"/>
  <c r="E68" i="17"/>
  <c r="E69" i="17"/>
  <c r="E70" i="17"/>
  <c r="E71" i="17"/>
  <c r="E72" i="17"/>
  <c r="E73" i="17"/>
  <c r="E74" i="17"/>
  <c r="E75" i="17"/>
  <c r="E76" i="17"/>
  <c r="E14" i="16"/>
  <c r="E15" i="16"/>
  <c r="E16" i="16"/>
  <c r="E17" i="16"/>
  <c r="E18" i="16"/>
  <c r="E19" i="16"/>
  <c r="E20" i="16"/>
  <c r="E21" i="16"/>
  <c r="E22" i="16"/>
  <c r="E23" i="16"/>
  <c r="E24" i="16"/>
  <c r="E25" i="16"/>
  <c r="E26" i="16"/>
  <c r="E27" i="16"/>
  <c r="E28" i="16"/>
  <c r="E29" i="16"/>
  <c r="E30" i="16"/>
  <c r="E31" i="16"/>
  <c r="E32" i="16"/>
  <c r="E33" i="16"/>
  <c r="E34" i="16"/>
  <c r="E35" i="16"/>
  <c r="E36" i="16"/>
  <c r="E37" i="16"/>
  <c r="E38" i="16"/>
  <c r="E39" i="16"/>
  <c r="E40" i="16"/>
  <c r="E41" i="16"/>
  <c r="E42" i="16"/>
  <c r="E43" i="16"/>
  <c r="E44" i="16"/>
  <c r="E45" i="16"/>
  <c r="E46" i="16"/>
  <c r="E47" i="16"/>
  <c r="E48" i="16"/>
  <c r="E49" i="16"/>
  <c r="E50" i="16"/>
  <c r="E51" i="16"/>
  <c r="E52" i="16"/>
  <c r="E53" i="16"/>
  <c r="E54" i="16"/>
  <c r="E55" i="16"/>
  <c r="E56" i="16"/>
  <c r="E57" i="16"/>
  <c r="E58" i="16"/>
  <c r="E59" i="16"/>
  <c r="E60" i="16"/>
  <c r="E61" i="16"/>
  <c r="E62" i="16"/>
  <c r="E63" i="16"/>
  <c r="E64" i="16"/>
  <c r="E65" i="16"/>
  <c r="E66" i="16"/>
  <c r="E67" i="16"/>
  <c r="E68" i="16"/>
  <c r="E69" i="16"/>
  <c r="E70" i="16"/>
  <c r="E71" i="16"/>
  <c r="E72" i="16"/>
  <c r="E73" i="16"/>
  <c r="E74" i="16"/>
  <c r="E75" i="16"/>
  <c r="E76" i="16"/>
  <c r="E14" i="14"/>
  <c r="E15" i="14"/>
  <c r="E16" i="14"/>
  <c r="E17" i="14"/>
  <c r="E18" i="14"/>
  <c r="E19" i="14"/>
  <c r="E20" i="14"/>
  <c r="E21" i="14"/>
  <c r="E22" i="14"/>
  <c r="E23" i="14"/>
  <c r="E24" i="14"/>
  <c r="E25" i="14"/>
  <c r="E26" i="14"/>
  <c r="E27" i="14"/>
  <c r="E28" i="14"/>
  <c r="E29" i="14"/>
  <c r="E30" i="14"/>
  <c r="E31" i="14"/>
  <c r="E32" i="14"/>
  <c r="E33" i="14"/>
  <c r="E34" i="14"/>
  <c r="E35" i="14"/>
  <c r="E36" i="14"/>
  <c r="E37" i="14"/>
  <c r="E38" i="14"/>
  <c r="E39" i="14"/>
  <c r="E40" i="14"/>
  <c r="E41" i="14"/>
  <c r="E42" i="14"/>
  <c r="E43" i="14"/>
  <c r="E44" i="14"/>
  <c r="E45" i="14"/>
  <c r="E46" i="14"/>
  <c r="E47" i="14"/>
  <c r="E48" i="14"/>
  <c r="E49" i="14"/>
  <c r="E50" i="14"/>
  <c r="E51" i="14"/>
  <c r="E52" i="14"/>
  <c r="E53" i="14"/>
  <c r="E54" i="14"/>
  <c r="E55" i="14"/>
  <c r="E56" i="14"/>
  <c r="E57" i="14"/>
  <c r="E58" i="14"/>
  <c r="E59" i="14"/>
  <c r="E60" i="14"/>
  <c r="E61" i="14"/>
  <c r="E62" i="14"/>
  <c r="E63" i="14"/>
  <c r="E64" i="14"/>
  <c r="E65" i="14"/>
  <c r="E66" i="14"/>
  <c r="E67" i="14"/>
  <c r="E68" i="14"/>
  <c r="E69" i="14"/>
  <c r="E70" i="14"/>
  <c r="E71" i="14"/>
  <c r="E72" i="14"/>
  <c r="E73" i="14"/>
  <c r="E74" i="14"/>
  <c r="E75" i="14"/>
  <c r="E76" i="14"/>
  <c r="E14" i="13"/>
  <c r="E15" i="13"/>
  <c r="E16" i="13"/>
  <c r="E17" i="13"/>
  <c r="E18" i="13"/>
  <c r="E19" i="13"/>
  <c r="E20" i="13"/>
  <c r="E21" i="13"/>
  <c r="E22" i="13"/>
  <c r="E23" i="13"/>
  <c r="E24" i="13"/>
  <c r="E25" i="13"/>
  <c r="E26" i="13"/>
  <c r="E27" i="13"/>
  <c r="E28" i="13"/>
  <c r="E29" i="13"/>
  <c r="E30" i="13"/>
  <c r="E31" i="13"/>
  <c r="E32" i="13"/>
  <c r="E33" i="13"/>
  <c r="E34" i="13"/>
  <c r="E35" i="13"/>
  <c r="E36" i="13"/>
  <c r="E37" i="13"/>
  <c r="E38" i="13"/>
  <c r="E39" i="13"/>
  <c r="E40" i="13"/>
  <c r="E41" i="13"/>
  <c r="E42" i="13"/>
  <c r="E43" i="13"/>
  <c r="E44" i="13"/>
  <c r="E45" i="13"/>
  <c r="E46" i="13"/>
  <c r="E47" i="13"/>
  <c r="E48" i="13"/>
  <c r="E49" i="13"/>
  <c r="E50" i="13"/>
  <c r="E51" i="13"/>
  <c r="E52" i="13"/>
  <c r="E53" i="13"/>
  <c r="E54" i="13"/>
  <c r="E55" i="13"/>
  <c r="E56" i="13"/>
  <c r="E57" i="13"/>
  <c r="E58" i="13"/>
  <c r="E59" i="13"/>
  <c r="E60" i="13"/>
  <c r="E61" i="13"/>
  <c r="E62" i="13"/>
  <c r="E63" i="13"/>
  <c r="E64" i="13"/>
  <c r="E65" i="13"/>
  <c r="E66" i="13"/>
  <c r="E67" i="13"/>
  <c r="E68" i="13"/>
  <c r="E69" i="13"/>
  <c r="E70" i="13"/>
  <c r="E71" i="13"/>
  <c r="E72" i="13"/>
  <c r="E73" i="13"/>
  <c r="E74" i="13"/>
  <c r="E75" i="13"/>
  <c r="E76" i="13"/>
  <c r="E14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E29" i="12"/>
  <c r="E30" i="12"/>
  <c r="E31" i="12"/>
  <c r="E32" i="12"/>
  <c r="E33" i="12"/>
  <c r="E34" i="12"/>
  <c r="E35" i="12"/>
  <c r="E36" i="12"/>
  <c r="E37" i="12"/>
  <c r="E38" i="12"/>
  <c r="E39" i="12"/>
  <c r="E40" i="12"/>
  <c r="E41" i="12"/>
  <c r="E42" i="12"/>
  <c r="E43" i="12"/>
  <c r="E44" i="12"/>
  <c r="E45" i="12"/>
  <c r="E46" i="12"/>
  <c r="E47" i="12"/>
  <c r="E48" i="12"/>
  <c r="E49" i="12"/>
  <c r="E50" i="12"/>
  <c r="E51" i="12"/>
  <c r="E52" i="12"/>
  <c r="E53" i="12"/>
  <c r="E54" i="12"/>
  <c r="E55" i="12"/>
  <c r="E56" i="12"/>
  <c r="E57" i="12"/>
  <c r="E58" i="12"/>
  <c r="E59" i="12"/>
  <c r="E60" i="12"/>
  <c r="E61" i="12"/>
  <c r="E62" i="12"/>
  <c r="E63" i="12"/>
  <c r="E64" i="12"/>
  <c r="E65" i="12"/>
  <c r="E66" i="12"/>
  <c r="E67" i="12"/>
  <c r="E68" i="12"/>
  <c r="E69" i="12"/>
  <c r="E70" i="12"/>
  <c r="E71" i="12"/>
  <c r="E72" i="12"/>
  <c r="E73" i="12"/>
  <c r="E74" i="12"/>
  <c r="E75" i="12"/>
  <c r="E76" i="12"/>
  <c r="E14" i="11"/>
  <c r="E15" i="11"/>
  <c r="E16" i="11"/>
  <c r="E17" i="11"/>
  <c r="E18" i="11"/>
  <c r="E19" i="11"/>
  <c r="E20" i="11"/>
  <c r="E21" i="11"/>
  <c r="E22" i="11"/>
  <c r="E23" i="11"/>
  <c r="E24" i="11"/>
  <c r="E25" i="11"/>
  <c r="E26" i="11"/>
  <c r="E27" i="11"/>
  <c r="E28" i="11"/>
  <c r="E29" i="11"/>
  <c r="E30" i="11"/>
  <c r="E31" i="11"/>
  <c r="E32" i="11"/>
  <c r="E33" i="11"/>
  <c r="E34" i="11"/>
  <c r="E35" i="11"/>
  <c r="E36" i="11"/>
  <c r="E37" i="11"/>
  <c r="E38" i="11"/>
  <c r="E39" i="11"/>
  <c r="E40" i="11"/>
  <c r="E41" i="11"/>
  <c r="E42" i="11"/>
  <c r="E43" i="11"/>
  <c r="E44" i="11"/>
  <c r="E45" i="11"/>
  <c r="E46" i="11"/>
  <c r="E47" i="11"/>
  <c r="E48" i="11"/>
  <c r="E49" i="11"/>
  <c r="E50" i="11"/>
  <c r="E51" i="11"/>
  <c r="E52" i="11"/>
  <c r="E53" i="11"/>
  <c r="E54" i="11"/>
  <c r="E55" i="11"/>
  <c r="E56" i="11"/>
  <c r="E57" i="11"/>
  <c r="E58" i="11"/>
  <c r="E59" i="11"/>
  <c r="E60" i="11"/>
  <c r="E61" i="11"/>
  <c r="E62" i="11"/>
  <c r="E63" i="11"/>
  <c r="E64" i="11"/>
  <c r="E65" i="11"/>
  <c r="E66" i="11"/>
  <c r="E67" i="11"/>
  <c r="E68" i="11"/>
  <c r="E69" i="11"/>
  <c r="E70" i="11"/>
  <c r="E71" i="11"/>
  <c r="E72" i="11"/>
  <c r="E73" i="11"/>
  <c r="E74" i="11"/>
  <c r="E75" i="11"/>
  <c r="E76" i="11"/>
  <c r="E14" i="19"/>
  <c r="E15" i="19"/>
  <c r="E16" i="19"/>
  <c r="E17" i="19"/>
  <c r="E18" i="19"/>
  <c r="E19" i="19"/>
  <c r="E20" i="19"/>
  <c r="E21" i="19"/>
  <c r="E22" i="19"/>
  <c r="E23" i="19"/>
  <c r="E24" i="19"/>
  <c r="E25" i="19"/>
  <c r="E26" i="19"/>
  <c r="E27" i="19"/>
  <c r="E28" i="19"/>
  <c r="E29" i="19"/>
  <c r="E30" i="19"/>
  <c r="E31" i="19"/>
  <c r="E32" i="19"/>
  <c r="E33" i="19"/>
  <c r="E34" i="19"/>
  <c r="E35" i="19"/>
  <c r="E36" i="19"/>
  <c r="E37" i="19"/>
  <c r="E38" i="19"/>
  <c r="E39" i="19"/>
  <c r="E40" i="19"/>
  <c r="E41" i="19"/>
  <c r="E42" i="19"/>
  <c r="E43" i="19"/>
  <c r="E44" i="19"/>
  <c r="E45" i="19"/>
  <c r="E46" i="19"/>
  <c r="E47" i="19"/>
  <c r="E48" i="19"/>
  <c r="E49" i="19"/>
  <c r="E50" i="19"/>
  <c r="E51" i="19"/>
  <c r="E52" i="19"/>
  <c r="E53" i="19"/>
  <c r="E54" i="19"/>
  <c r="E55" i="19"/>
  <c r="E56" i="19"/>
  <c r="E57" i="19"/>
  <c r="E58" i="19"/>
  <c r="E59" i="19"/>
  <c r="E60" i="19"/>
  <c r="E61" i="19"/>
  <c r="E62" i="19"/>
  <c r="E63" i="19"/>
  <c r="E64" i="19"/>
  <c r="E65" i="19"/>
  <c r="E66" i="19"/>
  <c r="E67" i="19"/>
  <c r="E68" i="19"/>
  <c r="E69" i="19"/>
  <c r="E70" i="19"/>
  <c r="E71" i="19"/>
  <c r="E72" i="19"/>
  <c r="E73" i="19"/>
  <c r="E74" i="19"/>
  <c r="E75" i="19"/>
  <c r="E76" i="19"/>
  <c r="E13" i="18"/>
  <c r="E13" i="17"/>
  <c r="E13" i="16"/>
  <c r="E13" i="14"/>
  <c r="E13" i="13"/>
  <c r="E13" i="12"/>
  <c r="E13" i="11"/>
  <c r="E13" i="19"/>
  <c r="C14" i="18"/>
  <c r="C15" i="18"/>
  <c r="C16" i="18"/>
  <c r="C17" i="18"/>
  <c r="C18" i="18"/>
  <c r="C19" i="18"/>
  <c r="C20" i="18"/>
  <c r="C21" i="18"/>
  <c r="C22" i="18"/>
  <c r="C23" i="18"/>
  <c r="C24" i="18"/>
  <c r="C25" i="18"/>
  <c r="C26" i="18"/>
  <c r="C27" i="18"/>
  <c r="C28" i="18"/>
  <c r="C29" i="18"/>
  <c r="C30" i="18"/>
  <c r="C31" i="18"/>
  <c r="C32" i="18"/>
  <c r="C33" i="18"/>
  <c r="C34" i="18"/>
  <c r="C35" i="18"/>
  <c r="C36" i="18"/>
  <c r="C37" i="18"/>
  <c r="C38" i="18"/>
  <c r="C39" i="18"/>
  <c r="C40" i="18"/>
  <c r="C41" i="18"/>
  <c r="C42" i="18"/>
  <c r="C43" i="18"/>
  <c r="C44" i="18"/>
  <c r="C45" i="18"/>
  <c r="C46" i="18"/>
  <c r="C47" i="18"/>
  <c r="C48" i="18"/>
  <c r="C49" i="18"/>
  <c r="C50" i="18"/>
  <c r="C51" i="18"/>
  <c r="C52" i="18"/>
  <c r="C53" i="18"/>
  <c r="C54" i="18"/>
  <c r="C55" i="18"/>
  <c r="C56" i="18"/>
  <c r="C57" i="18"/>
  <c r="C58" i="18"/>
  <c r="C59" i="18"/>
  <c r="C60" i="18"/>
  <c r="C61" i="18"/>
  <c r="C62" i="18"/>
  <c r="C63" i="18"/>
  <c r="C64" i="18"/>
  <c r="C65" i="18"/>
  <c r="C66" i="18"/>
  <c r="C67" i="18"/>
  <c r="C68" i="18"/>
  <c r="C69" i="18"/>
  <c r="C70" i="18"/>
  <c r="C71" i="18"/>
  <c r="C72" i="18"/>
  <c r="C73" i="18"/>
  <c r="C74" i="18"/>
  <c r="C75" i="18"/>
  <c r="C76" i="18"/>
  <c r="C14" i="17"/>
  <c r="C15" i="17"/>
  <c r="C16" i="17"/>
  <c r="C17" i="17"/>
  <c r="C18" i="17"/>
  <c r="C19" i="17"/>
  <c r="C20" i="17"/>
  <c r="C21" i="17"/>
  <c r="C22" i="17"/>
  <c r="C23" i="17"/>
  <c r="C24" i="17"/>
  <c r="C25" i="17"/>
  <c r="C26" i="17"/>
  <c r="C27" i="17"/>
  <c r="C28" i="17"/>
  <c r="C29" i="17"/>
  <c r="C30" i="17"/>
  <c r="C31" i="17"/>
  <c r="C32" i="17"/>
  <c r="C33" i="17"/>
  <c r="C34" i="17"/>
  <c r="C35" i="17"/>
  <c r="C36" i="17"/>
  <c r="C37" i="17"/>
  <c r="C38" i="17"/>
  <c r="C39" i="17"/>
  <c r="C40" i="17"/>
  <c r="C41" i="17"/>
  <c r="C42" i="17"/>
  <c r="C43" i="17"/>
  <c r="C44" i="17"/>
  <c r="C45" i="17"/>
  <c r="C46" i="17"/>
  <c r="C47" i="17"/>
  <c r="C48" i="17"/>
  <c r="C49" i="17"/>
  <c r="C50" i="17"/>
  <c r="C51" i="17"/>
  <c r="C52" i="17"/>
  <c r="C53" i="17"/>
  <c r="C54" i="17"/>
  <c r="C55" i="17"/>
  <c r="C56" i="17"/>
  <c r="C57" i="17"/>
  <c r="C58" i="17"/>
  <c r="C59" i="17"/>
  <c r="C60" i="17"/>
  <c r="C61" i="17"/>
  <c r="C62" i="17"/>
  <c r="C63" i="17"/>
  <c r="C64" i="17"/>
  <c r="C65" i="17"/>
  <c r="C66" i="17"/>
  <c r="C67" i="17"/>
  <c r="C68" i="17"/>
  <c r="C69" i="17"/>
  <c r="C70" i="17"/>
  <c r="C71" i="17"/>
  <c r="C72" i="17"/>
  <c r="C73" i="17"/>
  <c r="C74" i="17"/>
  <c r="C75" i="17"/>
  <c r="C76" i="17"/>
  <c r="C14" i="16"/>
  <c r="C15" i="16"/>
  <c r="C16" i="16"/>
  <c r="C17" i="16"/>
  <c r="C18" i="16"/>
  <c r="C19" i="16"/>
  <c r="C20" i="16"/>
  <c r="C21" i="16"/>
  <c r="C22" i="16"/>
  <c r="C23" i="16"/>
  <c r="C24" i="16"/>
  <c r="C25" i="16"/>
  <c r="C26" i="16"/>
  <c r="C27" i="16"/>
  <c r="C28" i="16"/>
  <c r="C29" i="16"/>
  <c r="C30" i="16"/>
  <c r="C31" i="16"/>
  <c r="C32" i="16"/>
  <c r="C33" i="16"/>
  <c r="C34" i="16"/>
  <c r="C35" i="16"/>
  <c r="C36" i="16"/>
  <c r="C37" i="16"/>
  <c r="C38" i="16"/>
  <c r="C39" i="16"/>
  <c r="C40" i="16"/>
  <c r="C41" i="16"/>
  <c r="C42" i="16"/>
  <c r="C43" i="16"/>
  <c r="C44" i="16"/>
  <c r="C45" i="16"/>
  <c r="C46" i="16"/>
  <c r="C47" i="16"/>
  <c r="C48" i="16"/>
  <c r="C49" i="16"/>
  <c r="C50" i="16"/>
  <c r="C51" i="16"/>
  <c r="C52" i="16"/>
  <c r="C53" i="16"/>
  <c r="C54" i="16"/>
  <c r="C55" i="16"/>
  <c r="C56" i="16"/>
  <c r="C57" i="16"/>
  <c r="C58" i="16"/>
  <c r="C59" i="16"/>
  <c r="C60" i="16"/>
  <c r="C61" i="16"/>
  <c r="C62" i="16"/>
  <c r="C63" i="16"/>
  <c r="C64" i="16"/>
  <c r="C65" i="16"/>
  <c r="C66" i="16"/>
  <c r="C67" i="16"/>
  <c r="C68" i="16"/>
  <c r="C69" i="16"/>
  <c r="C70" i="16"/>
  <c r="C71" i="16"/>
  <c r="C72" i="16"/>
  <c r="C73" i="16"/>
  <c r="C74" i="16"/>
  <c r="C75" i="16"/>
  <c r="C76" i="16"/>
  <c r="C14" i="14"/>
  <c r="C15" i="14"/>
  <c r="C16" i="14"/>
  <c r="C17" i="14"/>
  <c r="C18" i="14"/>
  <c r="C19" i="14"/>
  <c r="C20" i="14"/>
  <c r="C21" i="14"/>
  <c r="C22" i="14"/>
  <c r="C23" i="14"/>
  <c r="C24" i="14"/>
  <c r="C25" i="14"/>
  <c r="C26" i="14"/>
  <c r="C27" i="14"/>
  <c r="C28" i="14"/>
  <c r="C29" i="14"/>
  <c r="C30" i="14"/>
  <c r="C31" i="14"/>
  <c r="C32" i="14"/>
  <c r="C33" i="14"/>
  <c r="C34" i="14"/>
  <c r="C35" i="14"/>
  <c r="C36" i="14"/>
  <c r="C37" i="14"/>
  <c r="C38" i="14"/>
  <c r="C39" i="14"/>
  <c r="C40" i="14"/>
  <c r="C41" i="14"/>
  <c r="C42" i="14"/>
  <c r="C43" i="14"/>
  <c r="C44" i="14"/>
  <c r="C45" i="14"/>
  <c r="C46" i="14"/>
  <c r="C47" i="14"/>
  <c r="C48" i="14"/>
  <c r="C49" i="14"/>
  <c r="C50" i="14"/>
  <c r="C51" i="14"/>
  <c r="C52" i="14"/>
  <c r="C53" i="14"/>
  <c r="C54" i="14"/>
  <c r="C55" i="14"/>
  <c r="C56" i="14"/>
  <c r="C57" i="14"/>
  <c r="C58" i="14"/>
  <c r="C59" i="14"/>
  <c r="C60" i="14"/>
  <c r="C61" i="14"/>
  <c r="C62" i="14"/>
  <c r="C63" i="14"/>
  <c r="C64" i="14"/>
  <c r="C65" i="14"/>
  <c r="C66" i="14"/>
  <c r="C67" i="14"/>
  <c r="C68" i="14"/>
  <c r="C69" i="14"/>
  <c r="C70" i="14"/>
  <c r="C71" i="14"/>
  <c r="C72" i="14"/>
  <c r="C73" i="14"/>
  <c r="C74" i="14"/>
  <c r="C75" i="14"/>
  <c r="C76" i="14"/>
  <c r="C14" i="13"/>
  <c r="C15" i="13"/>
  <c r="C16" i="13"/>
  <c r="C17" i="13"/>
  <c r="C18" i="13"/>
  <c r="C19" i="13"/>
  <c r="C20" i="13"/>
  <c r="C21" i="13"/>
  <c r="C22" i="13"/>
  <c r="C23" i="13"/>
  <c r="C24" i="13"/>
  <c r="C25" i="13"/>
  <c r="C26" i="13"/>
  <c r="C27" i="13"/>
  <c r="C28" i="13"/>
  <c r="C29" i="13"/>
  <c r="C30" i="13"/>
  <c r="C31" i="13"/>
  <c r="C32" i="13"/>
  <c r="C33" i="13"/>
  <c r="C34" i="13"/>
  <c r="C35" i="13"/>
  <c r="C36" i="13"/>
  <c r="C37" i="13"/>
  <c r="C38" i="13"/>
  <c r="C39" i="13"/>
  <c r="C40" i="13"/>
  <c r="C41" i="13"/>
  <c r="C42" i="13"/>
  <c r="C43" i="13"/>
  <c r="C44" i="13"/>
  <c r="C45" i="13"/>
  <c r="C46" i="13"/>
  <c r="C47" i="13"/>
  <c r="C48" i="13"/>
  <c r="C49" i="13"/>
  <c r="C50" i="13"/>
  <c r="C51" i="13"/>
  <c r="C52" i="13"/>
  <c r="C53" i="13"/>
  <c r="C54" i="13"/>
  <c r="C55" i="13"/>
  <c r="C56" i="13"/>
  <c r="C57" i="13"/>
  <c r="C58" i="13"/>
  <c r="C59" i="13"/>
  <c r="C60" i="13"/>
  <c r="C61" i="13"/>
  <c r="C62" i="13"/>
  <c r="C63" i="13"/>
  <c r="C64" i="13"/>
  <c r="C65" i="13"/>
  <c r="C66" i="13"/>
  <c r="C67" i="13"/>
  <c r="C68" i="13"/>
  <c r="C69" i="13"/>
  <c r="C70" i="13"/>
  <c r="C71" i="13"/>
  <c r="C72" i="13"/>
  <c r="C73" i="13"/>
  <c r="C74" i="13"/>
  <c r="C75" i="13"/>
  <c r="C76" i="13"/>
  <c r="C14" i="12"/>
  <c r="C15" i="12"/>
  <c r="C16" i="12"/>
  <c r="C17" i="12"/>
  <c r="C18" i="12"/>
  <c r="C19" i="12"/>
  <c r="C20" i="12"/>
  <c r="C21" i="12"/>
  <c r="C22" i="12"/>
  <c r="C23" i="12"/>
  <c r="C24" i="12"/>
  <c r="C25" i="12"/>
  <c r="C26" i="12"/>
  <c r="C27" i="12"/>
  <c r="C28" i="12"/>
  <c r="C29" i="12"/>
  <c r="C30" i="12"/>
  <c r="C31" i="12"/>
  <c r="C32" i="12"/>
  <c r="C33" i="12"/>
  <c r="C34" i="12"/>
  <c r="C35" i="12"/>
  <c r="C36" i="12"/>
  <c r="C37" i="12"/>
  <c r="C38" i="12"/>
  <c r="C39" i="12"/>
  <c r="C40" i="12"/>
  <c r="C41" i="12"/>
  <c r="C42" i="12"/>
  <c r="C43" i="12"/>
  <c r="C44" i="12"/>
  <c r="C45" i="12"/>
  <c r="C46" i="12"/>
  <c r="C47" i="12"/>
  <c r="C48" i="12"/>
  <c r="C49" i="12"/>
  <c r="C50" i="12"/>
  <c r="C51" i="12"/>
  <c r="C52" i="12"/>
  <c r="C53" i="12"/>
  <c r="C54" i="12"/>
  <c r="C55" i="12"/>
  <c r="C56" i="12"/>
  <c r="C57" i="12"/>
  <c r="C58" i="12"/>
  <c r="C59" i="12"/>
  <c r="C60" i="12"/>
  <c r="C61" i="12"/>
  <c r="C62" i="12"/>
  <c r="C63" i="12"/>
  <c r="C64" i="12"/>
  <c r="C65" i="12"/>
  <c r="C66" i="12"/>
  <c r="C67" i="12"/>
  <c r="C68" i="12"/>
  <c r="C69" i="12"/>
  <c r="C70" i="12"/>
  <c r="C71" i="12"/>
  <c r="C72" i="12"/>
  <c r="C73" i="12"/>
  <c r="C74" i="12"/>
  <c r="C75" i="12"/>
  <c r="C76" i="12"/>
  <c r="C14" i="11"/>
  <c r="C15" i="11"/>
  <c r="C16" i="11"/>
  <c r="C17" i="11"/>
  <c r="C18" i="11"/>
  <c r="C19" i="11"/>
  <c r="C20" i="11"/>
  <c r="C21" i="11"/>
  <c r="C22" i="11"/>
  <c r="C23" i="11"/>
  <c r="C24" i="11"/>
  <c r="C25" i="11"/>
  <c r="C26" i="11"/>
  <c r="C27" i="11"/>
  <c r="C28" i="11"/>
  <c r="C29" i="11"/>
  <c r="C30" i="11"/>
  <c r="C31" i="11"/>
  <c r="C32" i="11"/>
  <c r="C33" i="11"/>
  <c r="C34" i="11"/>
  <c r="C35" i="11"/>
  <c r="C36" i="11"/>
  <c r="C37" i="11"/>
  <c r="C38" i="11"/>
  <c r="C39" i="11"/>
  <c r="C40" i="11"/>
  <c r="C41" i="11"/>
  <c r="C42" i="11"/>
  <c r="C43" i="11"/>
  <c r="C44" i="11"/>
  <c r="C45" i="11"/>
  <c r="C46" i="11"/>
  <c r="C47" i="11"/>
  <c r="C48" i="11"/>
  <c r="C49" i="11"/>
  <c r="C50" i="11"/>
  <c r="C51" i="11"/>
  <c r="C52" i="11"/>
  <c r="C53" i="11"/>
  <c r="C54" i="11"/>
  <c r="C55" i="11"/>
  <c r="C56" i="11"/>
  <c r="C57" i="11"/>
  <c r="C58" i="11"/>
  <c r="C59" i="11"/>
  <c r="C60" i="11"/>
  <c r="C61" i="11"/>
  <c r="C62" i="11"/>
  <c r="C63" i="11"/>
  <c r="C64" i="11"/>
  <c r="C65" i="11"/>
  <c r="C66" i="11"/>
  <c r="C67" i="11"/>
  <c r="C68" i="11"/>
  <c r="C69" i="11"/>
  <c r="C70" i="11"/>
  <c r="C71" i="11"/>
  <c r="C72" i="11"/>
  <c r="C73" i="11"/>
  <c r="C74" i="11"/>
  <c r="C75" i="11"/>
  <c r="C76" i="11"/>
  <c r="C14" i="19"/>
  <c r="C15" i="19"/>
  <c r="C16" i="19"/>
  <c r="C17" i="19"/>
  <c r="C18" i="19"/>
  <c r="C19" i="19"/>
  <c r="C20" i="19"/>
  <c r="C21" i="19"/>
  <c r="C22" i="19"/>
  <c r="C23" i="19"/>
  <c r="C24" i="19"/>
  <c r="C25" i="19"/>
  <c r="C26" i="19"/>
  <c r="C27" i="19"/>
  <c r="C28" i="19"/>
  <c r="C29" i="19"/>
  <c r="C30" i="19"/>
  <c r="C31" i="19"/>
  <c r="C32" i="19"/>
  <c r="C33" i="19"/>
  <c r="C34" i="19"/>
  <c r="C35" i="19"/>
  <c r="C36" i="19"/>
  <c r="C37" i="19"/>
  <c r="C38" i="19"/>
  <c r="C39" i="19"/>
  <c r="C40" i="19"/>
  <c r="C41" i="19"/>
  <c r="C42" i="19"/>
  <c r="C43" i="19"/>
  <c r="C44" i="19"/>
  <c r="C45" i="19"/>
  <c r="C46" i="19"/>
  <c r="C47" i="19"/>
  <c r="C48" i="19"/>
  <c r="C49" i="19"/>
  <c r="C50" i="19"/>
  <c r="C51" i="19"/>
  <c r="C52" i="19"/>
  <c r="C53" i="19"/>
  <c r="C54" i="19"/>
  <c r="C55" i="19"/>
  <c r="C56" i="19"/>
  <c r="C57" i="19"/>
  <c r="C58" i="19"/>
  <c r="C59" i="19"/>
  <c r="C60" i="19"/>
  <c r="C61" i="19"/>
  <c r="C62" i="19"/>
  <c r="C63" i="19"/>
  <c r="C64" i="19"/>
  <c r="C65" i="19"/>
  <c r="C66" i="19"/>
  <c r="C67" i="19"/>
  <c r="C68" i="19"/>
  <c r="C69" i="19"/>
  <c r="C70" i="19"/>
  <c r="C71" i="19"/>
  <c r="C72" i="19"/>
  <c r="C73" i="19"/>
  <c r="C74" i="19"/>
  <c r="C75" i="19"/>
  <c r="C76" i="19"/>
  <c r="C13" i="18"/>
  <c r="C13" i="17"/>
  <c r="C13" i="16"/>
  <c r="C13" i="14"/>
  <c r="C13" i="13"/>
  <c r="C13" i="12"/>
  <c r="C13" i="11"/>
  <c r="C13" i="19"/>
  <c r="E13" i="20"/>
  <c r="C14" i="20"/>
  <c r="C13" i="20"/>
  <c r="H40" i="33" l="1"/>
  <c r="H15" i="33"/>
  <c r="B13" i="1" l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6" i="1"/>
  <c r="B38" i="1"/>
  <c r="B42" i="1"/>
  <c r="B43" i="1"/>
  <c r="B44" i="1"/>
  <c r="B45" i="1"/>
  <c r="B46" i="1"/>
  <c r="B48" i="1"/>
  <c r="B50" i="1"/>
  <c r="B51" i="1"/>
  <c r="B52" i="1"/>
  <c r="B53" i="1"/>
  <c r="B54" i="1"/>
  <c r="B55" i="1"/>
  <c r="B57" i="1"/>
  <c r="B58" i="1"/>
  <c r="B59" i="1"/>
  <c r="B60" i="1"/>
  <c r="B61" i="1"/>
  <c r="B62" i="1"/>
  <c r="B63" i="1"/>
  <c r="B64" i="1"/>
  <c r="B65" i="1"/>
  <c r="B66" i="1"/>
  <c r="B69" i="1"/>
  <c r="B70" i="1"/>
  <c r="B72" i="1"/>
  <c r="B73" i="1"/>
  <c r="B75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6" i="1"/>
  <c r="D38" i="1"/>
  <c r="D42" i="1"/>
  <c r="D43" i="1"/>
  <c r="D44" i="1"/>
  <c r="D45" i="1"/>
  <c r="D46" i="1"/>
  <c r="D48" i="1"/>
  <c r="D50" i="1"/>
  <c r="D51" i="1"/>
  <c r="D52" i="1"/>
  <c r="D53" i="1"/>
  <c r="D54" i="1"/>
  <c r="D55" i="1"/>
  <c r="D57" i="1"/>
  <c r="D58" i="1"/>
  <c r="D59" i="1"/>
  <c r="D60" i="1"/>
  <c r="D61" i="1"/>
  <c r="D62" i="1"/>
  <c r="D63" i="1"/>
  <c r="D64" i="1"/>
  <c r="D65" i="1"/>
  <c r="D66" i="1"/>
  <c r="D69" i="1"/>
  <c r="D70" i="1"/>
  <c r="D72" i="1"/>
  <c r="D73" i="1"/>
  <c r="D75" i="1"/>
  <c r="D40" i="1" l="1"/>
  <c r="B56" i="1"/>
  <c r="B47" i="1"/>
  <c r="B40" i="1"/>
  <c r="D74" i="1"/>
  <c r="D56" i="1"/>
  <c r="D67" i="1" s="1"/>
  <c r="D47" i="1"/>
  <c r="B74" i="1"/>
  <c r="B67" i="1"/>
  <c r="B76" i="1" l="1"/>
  <c r="D76" i="1"/>
  <c r="L75" i="3"/>
  <c r="I75" i="3" s="1"/>
  <c r="K75" i="3"/>
  <c r="F75" i="3"/>
  <c r="L73" i="3"/>
  <c r="I73" i="3" s="1"/>
  <c r="K73" i="3"/>
  <c r="F73" i="3"/>
  <c r="L72" i="3"/>
  <c r="I72" i="3" s="1"/>
  <c r="K72" i="3"/>
  <c r="F72" i="3"/>
  <c r="L70" i="3"/>
  <c r="I70" i="3" s="1"/>
  <c r="F70" i="3"/>
  <c r="L69" i="3"/>
  <c r="I69" i="3" s="1"/>
  <c r="K69" i="3"/>
  <c r="F69" i="3"/>
  <c r="L66" i="3"/>
  <c r="I66" i="3" s="1"/>
  <c r="K66" i="3"/>
  <c r="F66" i="3"/>
  <c r="L65" i="3"/>
  <c r="I65" i="3" s="1"/>
  <c r="K65" i="3"/>
  <c r="F65" i="3"/>
  <c r="L64" i="3"/>
  <c r="I64" i="3" s="1"/>
  <c r="F64" i="3"/>
  <c r="L63" i="3"/>
  <c r="I63" i="3" s="1"/>
  <c r="K63" i="3"/>
  <c r="F63" i="3"/>
  <c r="L62" i="3"/>
  <c r="I62" i="3" s="1"/>
  <c r="K62" i="3"/>
  <c r="F62" i="3"/>
  <c r="L61" i="3"/>
  <c r="I61" i="3" s="1"/>
  <c r="K61" i="3"/>
  <c r="F61" i="3"/>
  <c r="L60" i="3"/>
  <c r="I60" i="3" s="1"/>
  <c r="F60" i="3"/>
  <c r="L59" i="3"/>
  <c r="K59" i="3" s="1"/>
  <c r="I59" i="3"/>
  <c r="F59" i="3"/>
  <c r="L58" i="3"/>
  <c r="K58" i="3" s="1"/>
  <c r="I58" i="3"/>
  <c r="F58" i="3"/>
  <c r="L57" i="3"/>
  <c r="K57" i="3" s="1"/>
  <c r="F57" i="3"/>
  <c r="L56" i="3"/>
  <c r="K56" i="3" s="1"/>
  <c r="L55" i="3"/>
  <c r="K55" i="3" s="1"/>
  <c r="F55" i="3"/>
  <c r="L54" i="3"/>
  <c r="I54" i="3" s="1"/>
  <c r="K54" i="3"/>
  <c r="F54" i="3"/>
  <c r="L53" i="3"/>
  <c r="K53" i="3" s="1"/>
  <c r="F53" i="3"/>
  <c r="L52" i="3"/>
  <c r="K52" i="3" s="1"/>
  <c r="F52" i="3"/>
  <c r="L51" i="3"/>
  <c r="K51" i="3" s="1"/>
  <c r="F51" i="3"/>
  <c r="L50" i="3"/>
  <c r="I50" i="3" s="1"/>
  <c r="F50" i="3"/>
  <c r="L48" i="3"/>
  <c r="K48" i="3" s="1"/>
  <c r="F48" i="3"/>
  <c r="L46" i="3"/>
  <c r="I46" i="3" s="1"/>
  <c r="K46" i="3"/>
  <c r="F46" i="3"/>
  <c r="L45" i="3"/>
  <c r="K45" i="3" s="1"/>
  <c r="F45" i="3"/>
  <c r="L44" i="3"/>
  <c r="K44" i="3" s="1"/>
  <c r="F44" i="3"/>
  <c r="L43" i="3"/>
  <c r="K43" i="3" s="1"/>
  <c r="F43" i="3"/>
  <c r="L42" i="3"/>
  <c r="K42" i="3" s="1"/>
  <c r="F42" i="3"/>
  <c r="L39" i="3"/>
  <c r="K39" i="3"/>
  <c r="I39" i="3"/>
  <c r="F39" i="3"/>
  <c r="E39" i="3"/>
  <c r="C39" i="3"/>
  <c r="L38" i="3"/>
  <c r="K38" i="3" s="1"/>
  <c r="I38" i="3"/>
  <c r="F38" i="3"/>
  <c r="E38" i="3" s="1"/>
  <c r="L36" i="3"/>
  <c r="K36" i="3" s="1"/>
  <c r="F36" i="3"/>
  <c r="C36" i="3" s="1"/>
  <c r="L34" i="3"/>
  <c r="K34" i="3" s="1"/>
  <c r="F34" i="3"/>
  <c r="C34" i="3" s="1"/>
  <c r="L33" i="3"/>
  <c r="K33" i="3" s="1"/>
  <c r="F33" i="3"/>
  <c r="E33" i="3" s="1"/>
  <c r="L32" i="3"/>
  <c r="K32" i="3" s="1"/>
  <c r="F32" i="3"/>
  <c r="C32" i="3" s="1"/>
  <c r="L31" i="3"/>
  <c r="I31" i="3" s="1"/>
  <c r="F31" i="3"/>
  <c r="C31" i="3" s="1"/>
  <c r="L30" i="3"/>
  <c r="K30" i="3" s="1"/>
  <c r="F30" i="3"/>
  <c r="C30" i="3" s="1"/>
  <c r="L29" i="3"/>
  <c r="K29" i="3" s="1"/>
  <c r="F29" i="3"/>
  <c r="E29" i="3" s="1"/>
  <c r="L28" i="3"/>
  <c r="K28" i="3" s="1"/>
  <c r="F28" i="3"/>
  <c r="E28" i="3" s="1"/>
  <c r="L27" i="3"/>
  <c r="K27" i="3" s="1"/>
  <c r="I27" i="3"/>
  <c r="F27" i="3"/>
  <c r="C27" i="3" s="1"/>
  <c r="L26" i="3"/>
  <c r="K26" i="3" s="1"/>
  <c r="F26" i="3"/>
  <c r="C26" i="3" s="1"/>
  <c r="L25" i="3"/>
  <c r="I25" i="3" s="1"/>
  <c r="K25" i="3"/>
  <c r="F25" i="3"/>
  <c r="E25" i="3" s="1"/>
  <c r="L24" i="3"/>
  <c r="I24" i="3" s="1"/>
  <c r="F24" i="3"/>
  <c r="E24" i="3" s="1"/>
  <c r="L23" i="3"/>
  <c r="K23" i="3" s="1"/>
  <c r="F23" i="3"/>
  <c r="C23" i="3" s="1"/>
  <c r="L22" i="3"/>
  <c r="K22" i="3" s="1"/>
  <c r="I22" i="3"/>
  <c r="F22" i="3"/>
  <c r="E22" i="3" s="1"/>
  <c r="L21" i="3"/>
  <c r="I21" i="3" s="1"/>
  <c r="F21" i="3"/>
  <c r="E21" i="3" s="1"/>
  <c r="L20" i="3"/>
  <c r="K20" i="3" s="1"/>
  <c r="F20" i="3"/>
  <c r="E20" i="3" s="1"/>
  <c r="L19" i="3"/>
  <c r="I19" i="3" s="1"/>
  <c r="F19" i="3"/>
  <c r="C19" i="3" s="1"/>
  <c r="L18" i="3"/>
  <c r="I18" i="3" s="1"/>
  <c r="F18" i="3"/>
  <c r="E18" i="3" s="1"/>
  <c r="L17" i="3"/>
  <c r="I17" i="3" s="1"/>
  <c r="F17" i="3"/>
  <c r="E17" i="3" s="1"/>
  <c r="L16" i="3"/>
  <c r="K16" i="3" s="1"/>
  <c r="F16" i="3"/>
  <c r="E16" i="3" s="1"/>
  <c r="L14" i="3"/>
  <c r="F14" i="3"/>
  <c r="C14" i="3" s="1"/>
  <c r="L13" i="3"/>
  <c r="F13" i="3"/>
  <c r="E13" i="3" s="1"/>
  <c r="K17" i="3" l="1"/>
  <c r="I20" i="3"/>
  <c r="I29" i="3"/>
  <c r="K19" i="3"/>
  <c r="I23" i="3"/>
  <c r="K60" i="3"/>
  <c r="K64" i="3"/>
  <c r="K70" i="3"/>
  <c r="I36" i="3"/>
  <c r="I57" i="3"/>
  <c r="I42" i="3"/>
  <c r="I56" i="3"/>
  <c r="E30" i="3"/>
  <c r="E34" i="3"/>
  <c r="C16" i="3"/>
  <c r="E27" i="3"/>
  <c r="E32" i="3"/>
  <c r="C38" i="3"/>
  <c r="E31" i="3"/>
  <c r="K18" i="3"/>
  <c r="K21" i="3"/>
  <c r="K24" i="3"/>
  <c r="I28" i="3"/>
  <c r="I16" i="3"/>
  <c r="C20" i="3"/>
  <c r="I30" i="3"/>
  <c r="I33" i="3"/>
  <c r="I44" i="3"/>
  <c r="K50" i="3"/>
  <c r="C22" i="3"/>
  <c r="E23" i="3"/>
  <c r="E26" i="3"/>
  <c r="C28" i="3"/>
  <c r="K31" i="3"/>
  <c r="I32" i="3"/>
  <c r="I52" i="3"/>
  <c r="L67" i="3"/>
  <c r="K67" i="3" s="1"/>
  <c r="L47" i="3"/>
  <c r="K47" i="3" s="1"/>
  <c r="I26" i="3"/>
  <c r="I34" i="3"/>
  <c r="I43" i="3"/>
  <c r="I45" i="3"/>
  <c r="I48" i="3"/>
  <c r="I51" i="3"/>
  <c r="I53" i="3"/>
  <c r="I55" i="3"/>
  <c r="E14" i="3"/>
  <c r="E36" i="3"/>
  <c r="E19" i="3"/>
  <c r="C18" i="3"/>
  <c r="C24" i="3"/>
  <c r="C13" i="3"/>
  <c r="C17" i="3"/>
  <c r="C21" i="3"/>
  <c r="C25" i="3"/>
  <c r="C29" i="3"/>
  <c r="C33" i="3"/>
  <c r="F56" i="3"/>
  <c r="E56" i="3" s="1"/>
  <c r="F40" i="3"/>
  <c r="C40" i="3" s="1"/>
  <c r="K13" i="3"/>
  <c r="I13" i="3"/>
  <c r="E42" i="3"/>
  <c r="C42" i="3"/>
  <c r="I47" i="3"/>
  <c r="F47" i="3"/>
  <c r="E54" i="3"/>
  <c r="C54" i="3"/>
  <c r="E58" i="3"/>
  <c r="C58" i="3"/>
  <c r="E60" i="3"/>
  <c r="C60" i="3"/>
  <c r="E62" i="3"/>
  <c r="C62" i="3"/>
  <c r="E64" i="3"/>
  <c r="C64" i="3"/>
  <c r="E66" i="3"/>
  <c r="C66" i="3"/>
  <c r="E44" i="3"/>
  <c r="C44" i="3"/>
  <c r="E70" i="3"/>
  <c r="C70" i="3"/>
  <c r="E73" i="3"/>
  <c r="C73" i="3"/>
  <c r="G44" i="3"/>
  <c r="E48" i="3"/>
  <c r="C48" i="3"/>
  <c r="E46" i="3"/>
  <c r="C46" i="3"/>
  <c r="E51" i="3"/>
  <c r="C51" i="3"/>
  <c r="I67" i="3"/>
  <c r="K14" i="3"/>
  <c r="I14" i="3"/>
  <c r="E43" i="3"/>
  <c r="C43" i="3"/>
  <c r="E53" i="3"/>
  <c r="C53" i="3"/>
  <c r="E55" i="3"/>
  <c r="C55" i="3"/>
  <c r="E57" i="3"/>
  <c r="C57" i="3"/>
  <c r="E59" i="3"/>
  <c r="C59" i="3"/>
  <c r="E61" i="3"/>
  <c r="C61" i="3"/>
  <c r="E63" i="3"/>
  <c r="C63" i="3"/>
  <c r="E65" i="3"/>
  <c r="C65" i="3"/>
  <c r="E69" i="3"/>
  <c r="C69" i="3"/>
  <c r="E72" i="3"/>
  <c r="C72" i="3"/>
  <c r="F74" i="3"/>
  <c r="E45" i="3"/>
  <c r="C45" i="3"/>
  <c r="E75" i="3"/>
  <c r="C75" i="3"/>
  <c r="L15" i="3"/>
  <c r="K15" i="3" s="1"/>
  <c r="E50" i="3"/>
  <c r="C50" i="3"/>
  <c r="E52" i="3"/>
  <c r="C52" i="3"/>
  <c r="L40" i="3"/>
  <c r="L74" i="3"/>
  <c r="F15" i="3"/>
  <c r="E15" i="3" s="1"/>
  <c r="F67" i="3" l="1"/>
  <c r="E67" i="3" s="1"/>
  <c r="C56" i="3"/>
  <c r="E40" i="3"/>
  <c r="C15" i="3"/>
  <c r="K74" i="3"/>
  <c r="L76" i="3"/>
  <c r="M74" i="3" s="1"/>
  <c r="I74" i="3"/>
  <c r="G45" i="3"/>
  <c r="I40" i="3"/>
  <c r="K40" i="3"/>
  <c r="E47" i="3"/>
  <c r="C47" i="3"/>
  <c r="I15" i="3"/>
  <c r="E74" i="3"/>
  <c r="C74" i="3"/>
  <c r="G43" i="3"/>
  <c r="G42" i="3"/>
  <c r="F76" i="3" l="1"/>
  <c r="G74" i="3" s="1"/>
  <c r="C67" i="3"/>
  <c r="G58" i="3"/>
  <c r="G55" i="3"/>
  <c r="G48" i="3"/>
  <c r="G53" i="3"/>
  <c r="M76" i="3"/>
  <c r="I76" i="3"/>
  <c r="M25" i="3"/>
  <c r="M48" i="3"/>
  <c r="M66" i="3"/>
  <c r="M34" i="3"/>
  <c r="M52" i="3"/>
  <c r="M33" i="3"/>
  <c r="M20" i="3"/>
  <c r="M54" i="3"/>
  <c r="M31" i="3"/>
  <c r="M39" i="3"/>
  <c r="M24" i="3"/>
  <c r="M51" i="3"/>
  <c r="M56" i="3"/>
  <c r="M28" i="3"/>
  <c r="M53" i="3"/>
  <c r="M55" i="3"/>
  <c r="M75" i="3"/>
  <c r="M58" i="3"/>
  <c r="M32" i="3"/>
  <c r="M57" i="3"/>
  <c r="M72" i="3"/>
  <c r="M59" i="3"/>
  <c r="M18" i="3"/>
  <c r="M60" i="3"/>
  <c r="M17" i="3"/>
  <c r="M70" i="3"/>
  <c r="M38" i="3"/>
  <c r="M61" i="3"/>
  <c r="M13" i="3"/>
  <c r="M22" i="3"/>
  <c r="M50" i="3"/>
  <c r="M62" i="3"/>
  <c r="M21" i="3"/>
  <c r="M73" i="3"/>
  <c r="M63" i="3"/>
  <c r="M19" i="3"/>
  <c r="M26" i="3"/>
  <c r="M64" i="3"/>
  <c r="M14" i="3"/>
  <c r="M65" i="3"/>
  <c r="M46" i="3"/>
  <c r="M47" i="3"/>
  <c r="M23" i="3"/>
  <c r="M69" i="3"/>
  <c r="M30" i="3"/>
  <c r="M29" i="3"/>
  <c r="M16" i="3"/>
  <c r="M36" i="3"/>
  <c r="M27" i="3"/>
  <c r="M67" i="3"/>
  <c r="K76" i="3"/>
  <c r="M45" i="3"/>
  <c r="M42" i="3"/>
  <c r="M43" i="3"/>
  <c r="M44" i="3"/>
  <c r="M15" i="3"/>
  <c r="M40" i="3"/>
  <c r="L73" i="26"/>
  <c r="L72" i="26"/>
  <c r="K72" i="26" s="1"/>
  <c r="L70" i="26"/>
  <c r="K70" i="26" s="1"/>
  <c r="L69" i="26"/>
  <c r="L66" i="26"/>
  <c r="L65" i="26"/>
  <c r="L64" i="26"/>
  <c r="I64" i="26" s="1"/>
  <c r="L63" i="26"/>
  <c r="L62" i="26"/>
  <c r="L61" i="26"/>
  <c r="I61" i="26" s="1"/>
  <c r="L60" i="26"/>
  <c r="K60" i="26" s="1"/>
  <c r="L59" i="26"/>
  <c r="L58" i="26"/>
  <c r="L57" i="26"/>
  <c r="K57" i="26" s="1"/>
  <c r="L56" i="26"/>
  <c r="K56" i="26" s="1"/>
  <c r="L46" i="26"/>
  <c r="L45" i="26"/>
  <c r="M45" i="26" s="1"/>
  <c r="L44" i="26"/>
  <c r="M44" i="26" s="1"/>
  <c r="L43" i="26"/>
  <c r="L47" i="26" s="1"/>
  <c r="K47" i="26" s="1"/>
  <c r="L42" i="26"/>
  <c r="L39" i="26"/>
  <c r="L38" i="26"/>
  <c r="K38" i="26" s="1"/>
  <c r="L36" i="26"/>
  <c r="I36" i="26" s="1"/>
  <c r="L34" i="26"/>
  <c r="L29" i="26"/>
  <c r="L28" i="26"/>
  <c r="K28" i="26" s="1"/>
  <c r="L26" i="26"/>
  <c r="I26" i="26" s="1"/>
  <c r="L27" i="26"/>
  <c r="L25" i="26"/>
  <c r="L24" i="26"/>
  <c r="K24" i="26" s="1"/>
  <c r="L23" i="26"/>
  <c r="I23" i="26" s="1"/>
  <c r="L22" i="26"/>
  <c r="L21" i="26"/>
  <c r="L20" i="26"/>
  <c r="K20" i="26" s="1"/>
  <c r="L19" i="26"/>
  <c r="I19" i="26" s="1"/>
  <c r="L18" i="26"/>
  <c r="L17" i="26"/>
  <c r="L16" i="26"/>
  <c r="K16" i="26" s="1"/>
  <c r="L14" i="26"/>
  <c r="I14" i="26" s="1"/>
  <c r="L13" i="26"/>
  <c r="L30" i="26"/>
  <c r="L31" i="26"/>
  <c r="K31" i="26" s="1"/>
  <c r="L32" i="26"/>
  <c r="I32" i="26" s="1"/>
  <c r="L33" i="26"/>
  <c r="L48" i="26"/>
  <c r="L75" i="26"/>
  <c r="K75" i="26" s="1"/>
  <c r="L55" i="26"/>
  <c r="K55" i="26" s="1"/>
  <c r="L54" i="26"/>
  <c r="L53" i="26"/>
  <c r="L52" i="26"/>
  <c r="K52" i="26" s="1"/>
  <c r="L51" i="26"/>
  <c r="I51" i="26" s="1"/>
  <c r="L50" i="26"/>
  <c r="M42" i="26"/>
  <c r="L15" i="26"/>
  <c r="I15" i="26" s="1"/>
  <c r="F73" i="26"/>
  <c r="F72" i="26"/>
  <c r="E72" i="26" s="1"/>
  <c r="F70" i="26"/>
  <c r="F69" i="26"/>
  <c r="C69" i="26" s="1"/>
  <c r="F66" i="26"/>
  <c r="F65" i="26"/>
  <c r="E65" i="26" s="1"/>
  <c r="F64" i="26"/>
  <c r="E64" i="26" s="1"/>
  <c r="F63" i="26"/>
  <c r="E63" i="26" s="1"/>
  <c r="F62" i="26"/>
  <c r="F61" i="26"/>
  <c r="E61" i="26" s="1"/>
  <c r="F60" i="26"/>
  <c r="E60" i="26" s="1"/>
  <c r="F59" i="26"/>
  <c r="C59" i="26" s="1"/>
  <c r="F58" i="26"/>
  <c r="F57" i="26"/>
  <c r="E57" i="26" s="1"/>
  <c r="F55" i="26"/>
  <c r="E55" i="26" s="1"/>
  <c r="F53" i="26"/>
  <c r="C53" i="26" s="1"/>
  <c r="F52" i="26"/>
  <c r="F51" i="26"/>
  <c r="E51" i="26" s="1"/>
  <c r="F50" i="26"/>
  <c r="E50" i="26" s="1"/>
  <c r="F54" i="26"/>
  <c r="C54" i="26" s="1"/>
  <c r="F46" i="26"/>
  <c r="F45" i="26"/>
  <c r="E45" i="26" s="1"/>
  <c r="F44" i="26"/>
  <c r="E44" i="26" s="1"/>
  <c r="F43" i="26"/>
  <c r="C43" i="26" s="1"/>
  <c r="F42" i="26"/>
  <c r="F39" i="26"/>
  <c r="F38" i="26"/>
  <c r="E38" i="26" s="1"/>
  <c r="F36" i="26"/>
  <c r="C36" i="26" s="1"/>
  <c r="F34" i="26"/>
  <c r="F29" i="26"/>
  <c r="F28" i="26"/>
  <c r="E28" i="26" s="1"/>
  <c r="F26" i="26"/>
  <c r="C26" i="26" s="1"/>
  <c r="F27" i="26"/>
  <c r="F25" i="26"/>
  <c r="E25" i="26" s="1"/>
  <c r="F24" i="26"/>
  <c r="E24" i="26" s="1"/>
  <c r="F23" i="26"/>
  <c r="C23" i="26" s="1"/>
  <c r="F22" i="26"/>
  <c r="F21" i="26"/>
  <c r="F20" i="26"/>
  <c r="E20" i="26" s="1"/>
  <c r="F19" i="26"/>
  <c r="C19" i="26" s="1"/>
  <c r="F18" i="26"/>
  <c r="F17" i="26"/>
  <c r="E17" i="26" s="1"/>
  <c r="F16" i="26"/>
  <c r="E16" i="26" s="1"/>
  <c r="F14" i="26"/>
  <c r="C14" i="26" s="1"/>
  <c r="F13" i="26"/>
  <c r="F30" i="26"/>
  <c r="F31" i="26"/>
  <c r="E31" i="26" s="1"/>
  <c r="F32" i="26"/>
  <c r="C32" i="26" s="1"/>
  <c r="F33" i="26"/>
  <c r="F48" i="26"/>
  <c r="E48" i="26" s="1"/>
  <c r="F75" i="26"/>
  <c r="E75" i="26" s="1"/>
  <c r="L73" i="27"/>
  <c r="I73" i="27" s="1"/>
  <c r="L72" i="27"/>
  <c r="L70" i="27"/>
  <c r="L69" i="27"/>
  <c r="L66" i="27"/>
  <c r="I66" i="27" s="1"/>
  <c r="L65" i="27"/>
  <c r="L64" i="27"/>
  <c r="K64" i="27" s="1"/>
  <c r="L63" i="27"/>
  <c r="L62" i="27"/>
  <c r="I62" i="27" s="1"/>
  <c r="L61" i="27"/>
  <c r="L60" i="27"/>
  <c r="L59" i="27"/>
  <c r="L58" i="27"/>
  <c r="I58" i="27" s="1"/>
  <c r="L57" i="27"/>
  <c r="L56" i="27"/>
  <c r="K56" i="27" s="1"/>
  <c r="L46" i="27"/>
  <c r="L45" i="27"/>
  <c r="M45" i="27" s="1"/>
  <c r="L44" i="27"/>
  <c r="M44" i="27" s="1"/>
  <c r="L43" i="27"/>
  <c r="K43" i="27" s="1"/>
  <c r="L42" i="27"/>
  <c r="M42" i="27" s="1"/>
  <c r="L39" i="27"/>
  <c r="L38" i="27"/>
  <c r="K38" i="27" s="1"/>
  <c r="L36" i="27"/>
  <c r="L34" i="27"/>
  <c r="L29" i="27"/>
  <c r="K29" i="27" s="1"/>
  <c r="L28" i="27"/>
  <c r="K28" i="27" s="1"/>
  <c r="L26" i="27"/>
  <c r="L27" i="27"/>
  <c r="L25" i="27"/>
  <c r="I25" i="27" s="1"/>
  <c r="L24" i="27"/>
  <c r="L23" i="27"/>
  <c r="L22" i="27"/>
  <c r="L21" i="27"/>
  <c r="I21" i="27" s="1"/>
  <c r="L20" i="27"/>
  <c r="K20" i="27" s="1"/>
  <c r="L19" i="27"/>
  <c r="L18" i="27"/>
  <c r="L17" i="27"/>
  <c r="I17" i="27" s="1"/>
  <c r="L16" i="27"/>
  <c r="L14" i="27"/>
  <c r="L13" i="27"/>
  <c r="L30" i="27"/>
  <c r="I30" i="27" s="1"/>
  <c r="L31" i="27"/>
  <c r="K31" i="27" s="1"/>
  <c r="L32" i="27"/>
  <c r="L33" i="27"/>
  <c r="L48" i="27"/>
  <c r="I48" i="27" s="1"/>
  <c r="L75" i="27"/>
  <c r="K75" i="27" s="1"/>
  <c r="L55" i="27"/>
  <c r="L54" i="27"/>
  <c r="L53" i="27"/>
  <c r="K53" i="27" s="1"/>
  <c r="L52" i="27"/>
  <c r="L51" i="27"/>
  <c r="L50" i="27"/>
  <c r="M43" i="27"/>
  <c r="L15" i="27"/>
  <c r="F73" i="27"/>
  <c r="F72" i="27"/>
  <c r="E72" i="27" s="1"/>
  <c r="F70" i="27"/>
  <c r="C70" i="27" s="1"/>
  <c r="F69" i="27"/>
  <c r="F66" i="27"/>
  <c r="F65" i="27"/>
  <c r="C65" i="27" s="1"/>
  <c r="F64" i="27"/>
  <c r="C64" i="27" s="1"/>
  <c r="F63" i="27"/>
  <c r="F62" i="27"/>
  <c r="F61" i="27"/>
  <c r="E61" i="27" s="1"/>
  <c r="F60" i="27"/>
  <c r="C60" i="27" s="1"/>
  <c r="F59" i="27"/>
  <c r="F58" i="27"/>
  <c r="F57" i="27"/>
  <c r="E57" i="27" s="1"/>
  <c r="F55" i="27"/>
  <c r="C55" i="27" s="1"/>
  <c r="F53" i="27"/>
  <c r="F52" i="27"/>
  <c r="F51" i="27"/>
  <c r="F50" i="27"/>
  <c r="C50" i="27" s="1"/>
  <c r="F54" i="27"/>
  <c r="F46" i="27"/>
  <c r="F45" i="27"/>
  <c r="E45" i="27" s="1"/>
  <c r="F44" i="27"/>
  <c r="G44" i="27" s="1"/>
  <c r="F43" i="27"/>
  <c r="F42" i="27"/>
  <c r="G42" i="27" s="1"/>
  <c r="F39" i="27"/>
  <c r="F38" i="27"/>
  <c r="C38" i="27" s="1"/>
  <c r="F36" i="27"/>
  <c r="F34" i="27"/>
  <c r="F29" i="27"/>
  <c r="E29" i="27" s="1"/>
  <c r="F28" i="27"/>
  <c r="C28" i="27" s="1"/>
  <c r="F26" i="27"/>
  <c r="F27" i="27"/>
  <c r="F25" i="27"/>
  <c r="E25" i="27" s="1"/>
  <c r="F24" i="27"/>
  <c r="C24" i="27" s="1"/>
  <c r="F23" i="27"/>
  <c r="F22" i="27"/>
  <c r="F21" i="27"/>
  <c r="E21" i="27" s="1"/>
  <c r="F20" i="27"/>
  <c r="C20" i="27" s="1"/>
  <c r="F19" i="27"/>
  <c r="F18" i="27"/>
  <c r="F17" i="27"/>
  <c r="E17" i="27" s="1"/>
  <c r="F16" i="27"/>
  <c r="C16" i="27" s="1"/>
  <c r="F14" i="27"/>
  <c r="F13" i="27"/>
  <c r="F30" i="27"/>
  <c r="E30" i="27" s="1"/>
  <c r="F31" i="27"/>
  <c r="C31" i="27" s="1"/>
  <c r="F32" i="27"/>
  <c r="F33" i="27"/>
  <c r="F48" i="27"/>
  <c r="E48" i="27" s="1"/>
  <c r="F75" i="27"/>
  <c r="C75" i="27" s="1"/>
  <c r="F15" i="27"/>
  <c r="C15" i="27" s="1"/>
  <c r="L73" i="28"/>
  <c r="K73" i="28" s="1"/>
  <c r="L72" i="28"/>
  <c r="L70" i="28"/>
  <c r="I70" i="28" s="1"/>
  <c r="L69" i="28"/>
  <c r="K69" i="28" s="1"/>
  <c r="L66" i="28"/>
  <c r="I66" i="28" s="1"/>
  <c r="L65" i="28"/>
  <c r="L64" i="28"/>
  <c r="I64" i="28" s="1"/>
  <c r="L63" i="28"/>
  <c r="L61" i="28"/>
  <c r="I61" i="28" s="1"/>
  <c r="L60" i="28"/>
  <c r="L59" i="28"/>
  <c r="L58" i="28"/>
  <c r="K58" i="28" s="1"/>
  <c r="L57" i="28"/>
  <c r="K57" i="28" s="1"/>
  <c r="L56" i="28"/>
  <c r="L62" i="28"/>
  <c r="L46" i="28"/>
  <c r="I46" i="28" s="1"/>
  <c r="L45" i="28"/>
  <c r="M45" i="28" s="1"/>
  <c r="L44" i="28"/>
  <c r="M44" i="28" s="1"/>
  <c r="L43" i="28"/>
  <c r="M43" i="28" s="1"/>
  <c r="L42" i="28"/>
  <c r="K42" i="28" s="1"/>
  <c r="L38" i="28"/>
  <c r="K38" i="28" s="1"/>
  <c r="L36" i="28"/>
  <c r="L34" i="28"/>
  <c r="K34" i="28" s="1"/>
  <c r="L29" i="28"/>
  <c r="L28" i="28"/>
  <c r="K28" i="28" s="1"/>
  <c r="L26" i="28"/>
  <c r="L27" i="28"/>
  <c r="L25" i="28"/>
  <c r="I25" i="28" s="1"/>
  <c r="L24" i="28"/>
  <c r="I24" i="28" s="1"/>
  <c r="L23" i="28"/>
  <c r="L22" i="28"/>
  <c r="K22" i="28" s="1"/>
  <c r="L21" i="28"/>
  <c r="L20" i="28"/>
  <c r="K20" i="28" s="1"/>
  <c r="L19" i="28"/>
  <c r="I19" i="28" s="1"/>
  <c r="L18" i="28"/>
  <c r="K18" i="28" s="1"/>
  <c r="L17" i="28"/>
  <c r="I17" i="28" s="1"/>
  <c r="L16" i="28"/>
  <c r="K16" i="28" s="1"/>
  <c r="L14" i="28"/>
  <c r="I14" i="28" s="1"/>
  <c r="L13" i="28"/>
  <c r="K13" i="28" s="1"/>
  <c r="L30" i="28"/>
  <c r="I30" i="28" s="1"/>
  <c r="L31" i="28"/>
  <c r="K31" i="28" s="1"/>
  <c r="L32" i="28"/>
  <c r="L33" i="28"/>
  <c r="K33" i="28" s="1"/>
  <c r="L39" i="28"/>
  <c r="L48" i="28"/>
  <c r="K48" i="28" s="1"/>
  <c r="L75" i="28"/>
  <c r="L55" i="28"/>
  <c r="K55" i="28" s="1"/>
  <c r="L54" i="28"/>
  <c r="I54" i="28" s="1"/>
  <c r="L53" i="28"/>
  <c r="K53" i="28" s="1"/>
  <c r="L52" i="28"/>
  <c r="I52" i="28" s="1"/>
  <c r="L51" i="28"/>
  <c r="K51" i="28" s="1"/>
  <c r="L50" i="28"/>
  <c r="L15" i="28"/>
  <c r="K15" i="28" s="1"/>
  <c r="L73" i="31"/>
  <c r="I73" i="31" s="1"/>
  <c r="L72" i="31"/>
  <c r="I72" i="31" s="1"/>
  <c r="L70" i="31"/>
  <c r="K70" i="31" s="1"/>
  <c r="L69" i="31"/>
  <c r="L66" i="31"/>
  <c r="L65" i="31"/>
  <c r="K65" i="31" s="1"/>
  <c r="L64" i="31"/>
  <c r="K64" i="31" s="1"/>
  <c r="L63" i="31"/>
  <c r="L62" i="31"/>
  <c r="I62" i="31" s="1"/>
  <c r="L61" i="31"/>
  <c r="I61" i="31" s="1"/>
  <c r="L60" i="31"/>
  <c r="K60" i="31" s="1"/>
  <c r="L59" i="31"/>
  <c r="L58" i="31"/>
  <c r="I58" i="31" s="1"/>
  <c r="L57" i="31"/>
  <c r="K57" i="31" s="1"/>
  <c r="L56" i="31"/>
  <c r="I56" i="31" s="1"/>
  <c r="L46" i="31"/>
  <c r="L45" i="31"/>
  <c r="M45" i="31" s="1"/>
  <c r="L44" i="31"/>
  <c r="M44" i="31" s="1"/>
  <c r="L43" i="31"/>
  <c r="I43" i="31" s="1"/>
  <c r="L42" i="31"/>
  <c r="M42" i="31" s="1"/>
  <c r="L39" i="31"/>
  <c r="L38" i="31"/>
  <c r="K38" i="31" s="1"/>
  <c r="L36" i="31"/>
  <c r="I36" i="31" s="1"/>
  <c r="L34" i="31"/>
  <c r="L29" i="31"/>
  <c r="I29" i="31" s="1"/>
  <c r="L28" i="31"/>
  <c r="K28" i="31" s="1"/>
  <c r="L26" i="31"/>
  <c r="I26" i="31" s="1"/>
  <c r="L27" i="31"/>
  <c r="L25" i="31"/>
  <c r="L24" i="31"/>
  <c r="K24" i="31" s="1"/>
  <c r="L23" i="31"/>
  <c r="I23" i="31" s="1"/>
  <c r="L22" i="31"/>
  <c r="L21" i="31"/>
  <c r="I21" i="31" s="1"/>
  <c r="L20" i="31"/>
  <c r="K20" i="31" s="1"/>
  <c r="L19" i="31"/>
  <c r="K19" i="31" s="1"/>
  <c r="L18" i="31"/>
  <c r="L17" i="31"/>
  <c r="I17" i="31" s="1"/>
  <c r="L16" i="31"/>
  <c r="K16" i="31" s="1"/>
  <c r="L14" i="31"/>
  <c r="I14" i="31" s="1"/>
  <c r="L13" i="31"/>
  <c r="L30" i="31"/>
  <c r="I30" i="31" s="1"/>
  <c r="L31" i="31"/>
  <c r="K31" i="31" s="1"/>
  <c r="L32" i="31"/>
  <c r="I32" i="31" s="1"/>
  <c r="L33" i="31"/>
  <c r="L48" i="31"/>
  <c r="I48" i="31" s="1"/>
  <c r="L75" i="31"/>
  <c r="K75" i="31" s="1"/>
  <c r="L55" i="31"/>
  <c r="I55" i="31" s="1"/>
  <c r="L54" i="31"/>
  <c r="L53" i="31"/>
  <c r="I53" i="31" s="1"/>
  <c r="L52" i="31"/>
  <c r="K52" i="31" s="1"/>
  <c r="L51" i="31"/>
  <c r="I51" i="31" s="1"/>
  <c r="L50" i="31"/>
  <c r="L15" i="31"/>
  <c r="I15" i="31" s="1"/>
  <c r="F73" i="31"/>
  <c r="C73" i="31" s="1"/>
  <c r="F72" i="31"/>
  <c r="F70" i="31"/>
  <c r="E70" i="31" s="1"/>
  <c r="F69" i="31"/>
  <c r="E69" i="31" s="1"/>
  <c r="F66" i="31"/>
  <c r="C66" i="31" s="1"/>
  <c r="F65" i="31"/>
  <c r="E65" i="31" s="1"/>
  <c r="F64" i="31"/>
  <c r="E64" i="31" s="1"/>
  <c r="F63" i="31"/>
  <c r="C63" i="31" s="1"/>
  <c r="F62" i="31"/>
  <c r="C62" i="31" s="1"/>
  <c r="F61" i="31"/>
  <c r="E61" i="31" s="1"/>
  <c r="F60" i="31"/>
  <c r="C60" i="31" s="1"/>
  <c r="F59" i="31"/>
  <c r="C59" i="31" s="1"/>
  <c r="F58" i="31"/>
  <c r="C58" i="31" s="1"/>
  <c r="F57" i="31"/>
  <c r="E57" i="31" s="1"/>
  <c r="F55" i="31"/>
  <c r="E55" i="31" s="1"/>
  <c r="F53" i="31"/>
  <c r="C53" i="31" s="1"/>
  <c r="F52" i="31"/>
  <c r="E52" i="31" s="1"/>
  <c r="F51" i="31"/>
  <c r="E51" i="31" s="1"/>
  <c r="F50" i="31"/>
  <c r="E50" i="31" s="1"/>
  <c r="F54" i="31"/>
  <c r="C54" i="31" s="1"/>
  <c r="F46" i="31"/>
  <c r="C46" i="31" s="1"/>
  <c r="F45" i="31"/>
  <c r="G45" i="31" s="1"/>
  <c r="F44" i="31"/>
  <c r="G44" i="31" s="1"/>
  <c r="F43" i="31"/>
  <c r="G43" i="31" s="1"/>
  <c r="F42" i="31"/>
  <c r="G42" i="31" s="1"/>
  <c r="F39" i="31"/>
  <c r="F38" i="31"/>
  <c r="E38" i="31" s="1"/>
  <c r="F36" i="31"/>
  <c r="C36" i="31" s="1"/>
  <c r="F34" i="31"/>
  <c r="E34" i="31" s="1"/>
  <c r="F29" i="31"/>
  <c r="E29" i="31" s="1"/>
  <c r="F28" i="31"/>
  <c r="E28" i="31" s="1"/>
  <c r="F26" i="31"/>
  <c r="C26" i="31" s="1"/>
  <c r="F27" i="31"/>
  <c r="E27" i="31" s="1"/>
  <c r="F25" i="31"/>
  <c r="E25" i="31" s="1"/>
  <c r="F24" i="31"/>
  <c r="E24" i="31" s="1"/>
  <c r="F23" i="31"/>
  <c r="C23" i="31" s="1"/>
  <c r="F22" i="31"/>
  <c r="E22" i="31" s="1"/>
  <c r="F21" i="31"/>
  <c r="E21" i="31" s="1"/>
  <c r="F20" i="31"/>
  <c r="E20" i="31" s="1"/>
  <c r="F19" i="31"/>
  <c r="C19" i="31" s="1"/>
  <c r="F18" i="31"/>
  <c r="E18" i="31" s="1"/>
  <c r="F17" i="31"/>
  <c r="E17" i="31" s="1"/>
  <c r="F16" i="31"/>
  <c r="E16" i="31" s="1"/>
  <c r="F14" i="31"/>
  <c r="C14" i="31" s="1"/>
  <c r="F13" i="31"/>
  <c r="F30" i="31"/>
  <c r="E30" i="31" s="1"/>
  <c r="F31" i="31"/>
  <c r="E31" i="31" s="1"/>
  <c r="F32" i="31"/>
  <c r="C32" i="31" s="1"/>
  <c r="F33" i="31"/>
  <c r="E33" i="31" s="1"/>
  <c r="F48" i="31"/>
  <c r="E48" i="31" s="1"/>
  <c r="F75" i="31"/>
  <c r="E75" i="31" s="1"/>
  <c r="F15" i="31"/>
  <c r="E15" i="31" s="1"/>
  <c r="H73" i="32"/>
  <c r="H73" i="53" s="1"/>
  <c r="J73" i="32"/>
  <c r="J73" i="53" s="1"/>
  <c r="H72" i="32"/>
  <c r="H72" i="53" s="1"/>
  <c r="J72" i="32"/>
  <c r="H70" i="32"/>
  <c r="J70" i="32"/>
  <c r="J70" i="53" s="1"/>
  <c r="H69" i="32"/>
  <c r="H69" i="53" s="1"/>
  <c r="J69" i="32"/>
  <c r="H66" i="32"/>
  <c r="J66" i="32"/>
  <c r="H65" i="32"/>
  <c r="H65" i="53" s="1"/>
  <c r="J65" i="32"/>
  <c r="J65" i="53" s="1"/>
  <c r="H64" i="32"/>
  <c r="H64" i="53" s="1"/>
  <c r="J64" i="32"/>
  <c r="J64" i="53" s="1"/>
  <c r="H63" i="32"/>
  <c r="J63" i="32"/>
  <c r="J63" i="53" s="1"/>
  <c r="H61" i="32"/>
  <c r="H61" i="53" s="1"/>
  <c r="J61" i="32"/>
  <c r="H60" i="32"/>
  <c r="J60" i="32"/>
  <c r="H59" i="32"/>
  <c r="J59" i="32"/>
  <c r="J59" i="53" s="1"/>
  <c r="H58" i="32"/>
  <c r="J58" i="32"/>
  <c r="H57" i="32"/>
  <c r="H57" i="53" s="1"/>
  <c r="J57" i="32"/>
  <c r="H55" i="32"/>
  <c r="H55" i="53" s="1"/>
  <c r="H53" i="32"/>
  <c r="H53" i="53" s="1"/>
  <c r="H52" i="32"/>
  <c r="H52" i="53" s="1"/>
  <c r="H51" i="32"/>
  <c r="H50" i="32"/>
  <c r="J55" i="32"/>
  <c r="J53" i="32"/>
  <c r="J52" i="32"/>
  <c r="J51" i="32"/>
  <c r="J51" i="53" s="1"/>
  <c r="J50" i="32"/>
  <c r="J54" i="32"/>
  <c r="J54" i="53" s="1"/>
  <c r="H62" i="32"/>
  <c r="J62" i="32"/>
  <c r="J62" i="53" s="1"/>
  <c r="H46" i="32"/>
  <c r="J46" i="32"/>
  <c r="H45" i="32"/>
  <c r="H45" i="53" s="1"/>
  <c r="J45" i="32"/>
  <c r="J45" i="53" s="1"/>
  <c r="H44" i="32"/>
  <c r="H44" i="53" s="1"/>
  <c r="J44" i="32"/>
  <c r="J44" i="53" s="1"/>
  <c r="H43" i="32"/>
  <c r="J43" i="32"/>
  <c r="J43" i="53" s="1"/>
  <c r="H42" i="32"/>
  <c r="J42" i="32"/>
  <c r="J42" i="53" s="1"/>
  <c r="H38" i="32"/>
  <c r="J38" i="32"/>
  <c r="H36" i="32"/>
  <c r="J36" i="32"/>
  <c r="J36" i="53" s="1"/>
  <c r="H34" i="32"/>
  <c r="H34" i="53" s="1"/>
  <c r="J34" i="32"/>
  <c r="J34" i="53" s="1"/>
  <c r="H29" i="32"/>
  <c r="J29" i="32"/>
  <c r="H28" i="32"/>
  <c r="H28" i="53" s="1"/>
  <c r="J28" i="32"/>
  <c r="H26" i="32"/>
  <c r="H26" i="53" s="1"/>
  <c r="J26" i="32"/>
  <c r="H27" i="32"/>
  <c r="J27" i="32"/>
  <c r="J27" i="53" s="1"/>
  <c r="H25" i="32"/>
  <c r="J25" i="32"/>
  <c r="H24" i="32"/>
  <c r="H24" i="53" s="1"/>
  <c r="J24" i="32"/>
  <c r="J24" i="53" s="1"/>
  <c r="H23" i="32"/>
  <c r="J23" i="32"/>
  <c r="J23" i="53" s="1"/>
  <c r="H22" i="32"/>
  <c r="J22" i="32"/>
  <c r="J22" i="53" s="1"/>
  <c r="H21" i="32"/>
  <c r="J21" i="32"/>
  <c r="J21" i="53" s="1"/>
  <c r="H20" i="32"/>
  <c r="J20" i="32"/>
  <c r="J20" i="53" s="1"/>
  <c r="H19" i="32"/>
  <c r="H19" i="53" s="1"/>
  <c r="J19" i="32"/>
  <c r="J19" i="53" s="1"/>
  <c r="H18" i="32"/>
  <c r="J18" i="32"/>
  <c r="H17" i="32"/>
  <c r="J17" i="32"/>
  <c r="H16" i="32"/>
  <c r="H16" i="53" s="1"/>
  <c r="J16" i="32"/>
  <c r="J16" i="53" s="1"/>
  <c r="H14" i="32"/>
  <c r="J14" i="32"/>
  <c r="J14" i="53" s="1"/>
  <c r="H13" i="32"/>
  <c r="H13" i="53" s="1"/>
  <c r="J13" i="32"/>
  <c r="J13" i="53" s="1"/>
  <c r="H30" i="32"/>
  <c r="J30" i="32"/>
  <c r="J30" i="53" s="1"/>
  <c r="H31" i="32"/>
  <c r="H31" i="53" s="1"/>
  <c r="J31" i="32"/>
  <c r="J31" i="53" s="1"/>
  <c r="H32" i="32"/>
  <c r="J32" i="32"/>
  <c r="J32" i="53" s="1"/>
  <c r="H48" i="32"/>
  <c r="J48" i="32"/>
  <c r="J48" i="53" s="1"/>
  <c r="H75" i="32"/>
  <c r="H75" i="53" s="1"/>
  <c r="J75" i="32"/>
  <c r="J75" i="53" s="1"/>
  <c r="H54" i="32"/>
  <c r="H54" i="53" s="1"/>
  <c r="H33" i="32"/>
  <c r="H33" i="53" s="1"/>
  <c r="J33" i="32"/>
  <c r="H15" i="32"/>
  <c r="H15" i="53" s="1"/>
  <c r="B73" i="32"/>
  <c r="D73" i="32"/>
  <c r="B72" i="32"/>
  <c r="D72" i="32"/>
  <c r="D72" i="53" s="1"/>
  <c r="B70" i="32"/>
  <c r="B70" i="53" s="1"/>
  <c r="D70" i="32"/>
  <c r="B69" i="32"/>
  <c r="B69" i="53" s="1"/>
  <c r="D69" i="32"/>
  <c r="D69" i="53" s="1"/>
  <c r="B66" i="32"/>
  <c r="D66" i="32"/>
  <c r="D66" i="53" s="1"/>
  <c r="B65" i="32"/>
  <c r="D65" i="32"/>
  <c r="D65" i="53" s="1"/>
  <c r="B64" i="32"/>
  <c r="B64" i="53" s="1"/>
  <c r="D64" i="32"/>
  <c r="B63" i="32"/>
  <c r="D63" i="32"/>
  <c r="B62" i="32"/>
  <c r="D62" i="32"/>
  <c r="D62" i="53" s="1"/>
  <c r="B61" i="32"/>
  <c r="D61" i="32"/>
  <c r="D61" i="53" s="1"/>
  <c r="B60" i="32"/>
  <c r="B60" i="53" s="1"/>
  <c r="D60" i="32"/>
  <c r="B59" i="32"/>
  <c r="D59" i="32"/>
  <c r="D59" i="53" s="1"/>
  <c r="B58" i="32"/>
  <c r="D58" i="32"/>
  <c r="B57" i="32"/>
  <c r="B57" i="53" s="1"/>
  <c r="D57" i="32"/>
  <c r="D57" i="53" s="1"/>
  <c r="B55" i="32"/>
  <c r="D55" i="32"/>
  <c r="D55" i="53" s="1"/>
  <c r="B53" i="32"/>
  <c r="B53" i="53" s="1"/>
  <c r="D53" i="32"/>
  <c r="D53" i="53" s="1"/>
  <c r="B52" i="32"/>
  <c r="D52" i="32"/>
  <c r="B51" i="32"/>
  <c r="D51" i="32"/>
  <c r="D51" i="53" s="1"/>
  <c r="B50" i="32"/>
  <c r="B50" i="53" s="1"/>
  <c r="D50" i="32"/>
  <c r="D50" i="53" s="1"/>
  <c r="B54" i="32"/>
  <c r="D54" i="32"/>
  <c r="D54" i="53" s="1"/>
  <c r="B46" i="32"/>
  <c r="D46" i="32"/>
  <c r="B45" i="32"/>
  <c r="B45" i="53" s="1"/>
  <c r="D45" i="32"/>
  <c r="D45" i="53" s="1"/>
  <c r="B44" i="32"/>
  <c r="D44" i="32"/>
  <c r="D44" i="53" s="1"/>
  <c r="B43" i="32"/>
  <c r="B43" i="53" s="1"/>
  <c r="D43" i="32"/>
  <c r="B42" i="32"/>
  <c r="D42" i="32"/>
  <c r="B38" i="32"/>
  <c r="B38" i="53" s="1"/>
  <c r="D38" i="32"/>
  <c r="D38" i="53" s="1"/>
  <c r="B36" i="32"/>
  <c r="D36" i="32"/>
  <c r="B34" i="32"/>
  <c r="D34" i="32"/>
  <c r="D34" i="53" s="1"/>
  <c r="B29" i="32"/>
  <c r="B29" i="53" s="1"/>
  <c r="D29" i="32"/>
  <c r="D29" i="53" s="1"/>
  <c r="B28" i="32"/>
  <c r="D28" i="32"/>
  <c r="D28" i="53" s="1"/>
  <c r="B26" i="32"/>
  <c r="D26" i="32"/>
  <c r="D26" i="53" s="1"/>
  <c r="B27" i="32"/>
  <c r="B27" i="53" s="1"/>
  <c r="D27" i="32"/>
  <c r="D27" i="53" s="1"/>
  <c r="B25" i="32"/>
  <c r="B25" i="53" s="1"/>
  <c r="D25" i="32"/>
  <c r="B24" i="32"/>
  <c r="D24" i="32"/>
  <c r="D24" i="53" s="1"/>
  <c r="B23" i="32"/>
  <c r="D23" i="32"/>
  <c r="D23" i="53" s="1"/>
  <c r="B22" i="32"/>
  <c r="B22" i="53" s="1"/>
  <c r="D22" i="32"/>
  <c r="B21" i="32"/>
  <c r="B21" i="53" s="1"/>
  <c r="D21" i="32"/>
  <c r="B20" i="32"/>
  <c r="B20" i="53" s="1"/>
  <c r="D20" i="32"/>
  <c r="D20" i="53" s="1"/>
  <c r="B19" i="32"/>
  <c r="B19" i="53" s="1"/>
  <c r="D19" i="32"/>
  <c r="B18" i="32"/>
  <c r="D18" i="32"/>
  <c r="D18" i="53" s="1"/>
  <c r="B17" i="32"/>
  <c r="B17" i="53" s="1"/>
  <c r="D17" i="32"/>
  <c r="D17" i="53" s="1"/>
  <c r="B16" i="32"/>
  <c r="D16" i="32"/>
  <c r="D16" i="53" s="1"/>
  <c r="B14" i="32"/>
  <c r="B14" i="53" s="1"/>
  <c r="D14" i="32"/>
  <c r="D14" i="53" s="1"/>
  <c r="B13" i="32"/>
  <c r="B13" i="53" s="1"/>
  <c r="D13" i="32"/>
  <c r="B30" i="32"/>
  <c r="D30" i="32"/>
  <c r="D30" i="53" s="1"/>
  <c r="B31" i="32"/>
  <c r="D31" i="32"/>
  <c r="B32" i="32"/>
  <c r="B32" i="53" s="1"/>
  <c r="D32" i="32"/>
  <c r="B48" i="32"/>
  <c r="D48" i="32"/>
  <c r="D48" i="53" s="1"/>
  <c r="B75" i="32"/>
  <c r="D75" i="32"/>
  <c r="B33" i="32"/>
  <c r="B33" i="53" s="1"/>
  <c r="D33" i="32"/>
  <c r="D33" i="53" s="1"/>
  <c r="B15" i="32"/>
  <c r="L39" i="54"/>
  <c r="K39" i="54"/>
  <c r="L73" i="24"/>
  <c r="I73" i="24" s="1"/>
  <c r="L72" i="24"/>
  <c r="K72" i="24" s="1"/>
  <c r="L70" i="24"/>
  <c r="L69" i="24"/>
  <c r="I69" i="24" s="1"/>
  <c r="L66" i="24"/>
  <c r="I66" i="24" s="1"/>
  <c r="L65" i="24"/>
  <c r="K65" i="24" s="1"/>
  <c r="L64" i="24"/>
  <c r="L63" i="24"/>
  <c r="I63" i="24" s="1"/>
  <c r="L62" i="24"/>
  <c r="I62" i="24" s="1"/>
  <c r="L61" i="24"/>
  <c r="L60" i="24"/>
  <c r="L59" i="24"/>
  <c r="I59" i="24" s="1"/>
  <c r="L58" i="24"/>
  <c r="I58" i="24" s="1"/>
  <c r="L57" i="24"/>
  <c r="K57" i="24" s="1"/>
  <c r="L56" i="24"/>
  <c r="L46" i="24"/>
  <c r="I46" i="24" s="1"/>
  <c r="L45" i="24"/>
  <c r="M45" i="24" s="1"/>
  <c r="L44" i="24"/>
  <c r="M44" i="24" s="1"/>
  <c r="L43" i="24"/>
  <c r="M43" i="24" s="1"/>
  <c r="L42" i="24"/>
  <c r="M42" i="24" s="1"/>
  <c r="L39" i="24"/>
  <c r="L38" i="24"/>
  <c r="L36" i="24"/>
  <c r="L34" i="24"/>
  <c r="I34" i="24" s="1"/>
  <c r="L29" i="24"/>
  <c r="I29" i="24" s="1"/>
  <c r="L28" i="24"/>
  <c r="L26" i="24"/>
  <c r="L27" i="24"/>
  <c r="I27" i="24" s="1"/>
  <c r="L25" i="24"/>
  <c r="I25" i="24" s="1"/>
  <c r="L24" i="24"/>
  <c r="L23" i="24"/>
  <c r="L22" i="24"/>
  <c r="I22" i="24" s="1"/>
  <c r="L21" i="24"/>
  <c r="I21" i="24" s="1"/>
  <c r="L20" i="24"/>
  <c r="L19" i="24"/>
  <c r="L18" i="24"/>
  <c r="I18" i="24" s="1"/>
  <c r="L17" i="24"/>
  <c r="K17" i="24" s="1"/>
  <c r="L16" i="24"/>
  <c r="L14" i="24"/>
  <c r="L13" i="24"/>
  <c r="K13" i="24" s="1"/>
  <c r="L30" i="24"/>
  <c r="I30" i="24" s="1"/>
  <c r="L31" i="24"/>
  <c r="L32" i="24"/>
  <c r="L33" i="24"/>
  <c r="K33" i="24" s="1"/>
  <c r="L48" i="24"/>
  <c r="I48" i="24" s="1"/>
  <c r="L75" i="24"/>
  <c r="L55" i="24"/>
  <c r="L54" i="24"/>
  <c r="I54" i="24" s="1"/>
  <c r="L53" i="24"/>
  <c r="I53" i="24" s="1"/>
  <c r="L52" i="24"/>
  <c r="K52" i="24" s="1"/>
  <c r="L51" i="24"/>
  <c r="L50" i="24"/>
  <c r="K50" i="24" s="1"/>
  <c r="L15" i="24"/>
  <c r="I15" i="24" s="1"/>
  <c r="L73" i="50"/>
  <c r="I73" i="50" s="1"/>
  <c r="L72" i="50"/>
  <c r="L70" i="50"/>
  <c r="I70" i="50" s="1"/>
  <c r="L69" i="50"/>
  <c r="I69" i="50" s="1"/>
  <c r="L66" i="50"/>
  <c r="I66" i="50" s="1"/>
  <c r="L65" i="50"/>
  <c r="L64" i="50"/>
  <c r="L63" i="50"/>
  <c r="I63" i="50" s="1"/>
  <c r="L62" i="50"/>
  <c r="L61" i="50"/>
  <c r="L60" i="50"/>
  <c r="I60" i="50" s="1"/>
  <c r="L59" i="50"/>
  <c r="I59" i="50" s="1"/>
  <c r="L58" i="50"/>
  <c r="L57" i="50"/>
  <c r="L56" i="50"/>
  <c r="L46" i="50"/>
  <c r="I46" i="50" s="1"/>
  <c r="L45" i="50"/>
  <c r="M45" i="50" s="1"/>
  <c r="L44" i="50"/>
  <c r="K44" i="50" s="1"/>
  <c r="L43" i="50"/>
  <c r="I43" i="50" s="1"/>
  <c r="L42" i="50"/>
  <c r="M42" i="50" s="1"/>
  <c r="L39" i="50"/>
  <c r="L38" i="50"/>
  <c r="K38" i="50" s="1"/>
  <c r="L36" i="50"/>
  <c r="K36" i="50" s="1"/>
  <c r="L34" i="50"/>
  <c r="I34" i="50" s="1"/>
  <c r="L29" i="50"/>
  <c r="L28" i="50"/>
  <c r="I28" i="50" s="1"/>
  <c r="L26" i="50"/>
  <c r="K26" i="50" s="1"/>
  <c r="L27" i="50"/>
  <c r="I27" i="50" s="1"/>
  <c r="L25" i="50"/>
  <c r="K25" i="50" s="1"/>
  <c r="L24" i="50"/>
  <c r="L23" i="50"/>
  <c r="K23" i="50" s="1"/>
  <c r="L22" i="50"/>
  <c r="I22" i="50" s="1"/>
  <c r="L21" i="50"/>
  <c r="L20" i="50"/>
  <c r="I20" i="50" s="1"/>
  <c r="L19" i="50"/>
  <c r="K19" i="50" s="1"/>
  <c r="L18" i="50"/>
  <c r="K18" i="50" s="1"/>
  <c r="L17" i="50"/>
  <c r="I17" i="50" s="1"/>
  <c r="L16" i="50"/>
  <c r="L14" i="50"/>
  <c r="I14" i="50" s="1"/>
  <c r="L13" i="50"/>
  <c r="I13" i="50" s="1"/>
  <c r="L30" i="50"/>
  <c r="L31" i="50"/>
  <c r="L32" i="50"/>
  <c r="K32" i="50" s="1"/>
  <c r="L33" i="50"/>
  <c r="K33" i="50" s="1"/>
  <c r="L48" i="50"/>
  <c r="I48" i="50" s="1"/>
  <c r="L75" i="50"/>
  <c r="K75" i="50" s="1"/>
  <c r="F73" i="50"/>
  <c r="E73" i="50" s="1"/>
  <c r="F72" i="50"/>
  <c r="F70" i="50"/>
  <c r="E70" i="50" s="1"/>
  <c r="F69" i="50"/>
  <c r="C69" i="50" s="1"/>
  <c r="F66" i="50"/>
  <c r="E66" i="50" s="1"/>
  <c r="F65" i="50"/>
  <c r="E65" i="50" s="1"/>
  <c r="F64" i="50"/>
  <c r="F63" i="50"/>
  <c r="C63" i="50" s="1"/>
  <c r="F62" i="50"/>
  <c r="E62" i="50" s="1"/>
  <c r="F61" i="50"/>
  <c r="E61" i="50" s="1"/>
  <c r="F60" i="50"/>
  <c r="C60" i="50" s="1"/>
  <c r="F59" i="50"/>
  <c r="F58" i="50"/>
  <c r="C58" i="50" s="1"/>
  <c r="F57" i="50"/>
  <c r="E57" i="50" s="1"/>
  <c r="F55" i="50"/>
  <c r="E55" i="50" s="1"/>
  <c r="F53" i="50"/>
  <c r="C53" i="50" s="1"/>
  <c r="F52" i="50"/>
  <c r="E52" i="50" s="1"/>
  <c r="F51" i="50"/>
  <c r="C51" i="50" s="1"/>
  <c r="F50" i="50"/>
  <c r="F54" i="50"/>
  <c r="C54" i="50" s="1"/>
  <c r="F46" i="50"/>
  <c r="C46" i="50" s="1"/>
  <c r="F45" i="50"/>
  <c r="G45" i="50" s="1"/>
  <c r="F44" i="50"/>
  <c r="G44" i="50" s="1"/>
  <c r="F43" i="50"/>
  <c r="G43" i="50" s="1"/>
  <c r="F42" i="50"/>
  <c r="G42" i="50" s="1"/>
  <c r="F39" i="50"/>
  <c r="F38" i="50"/>
  <c r="E38" i="50" s="1"/>
  <c r="F36" i="50"/>
  <c r="C36" i="50" s="1"/>
  <c r="F34" i="50"/>
  <c r="E34" i="50" s="1"/>
  <c r="F29" i="50"/>
  <c r="E29" i="50" s="1"/>
  <c r="F28" i="50"/>
  <c r="C28" i="50" s="1"/>
  <c r="F26" i="50"/>
  <c r="E26" i="50" s="1"/>
  <c r="F27" i="50"/>
  <c r="C27" i="50" s="1"/>
  <c r="F25" i="50"/>
  <c r="E25" i="50" s="1"/>
  <c r="F24" i="50"/>
  <c r="E24" i="50" s="1"/>
  <c r="F23" i="50"/>
  <c r="C23" i="50" s="1"/>
  <c r="F22" i="50"/>
  <c r="E22" i="50" s="1"/>
  <c r="F21" i="50"/>
  <c r="E21" i="50" s="1"/>
  <c r="F20" i="50"/>
  <c r="C20" i="50" s="1"/>
  <c r="F19" i="50"/>
  <c r="F18" i="50"/>
  <c r="E18" i="50" s="1"/>
  <c r="F17" i="50"/>
  <c r="C17" i="50" s="1"/>
  <c r="F16" i="50"/>
  <c r="E16" i="50" s="1"/>
  <c r="F14" i="50"/>
  <c r="F13" i="50"/>
  <c r="E13" i="50" s="1"/>
  <c r="F30" i="50"/>
  <c r="E30" i="50" s="1"/>
  <c r="F31" i="50"/>
  <c r="E31" i="50" s="1"/>
  <c r="F32" i="50"/>
  <c r="E32" i="50" s="1"/>
  <c r="F33" i="50"/>
  <c r="C33" i="50" s="1"/>
  <c r="F48" i="50"/>
  <c r="C48" i="50" s="1"/>
  <c r="F75" i="50"/>
  <c r="E75" i="50" s="1"/>
  <c r="K72" i="50"/>
  <c r="I72" i="50"/>
  <c r="C72" i="50"/>
  <c r="C70" i="50"/>
  <c r="E69" i="50"/>
  <c r="K66" i="50"/>
  <c r="I62" i="50"/>
  <c r="K61" i="50"/>
  <c r="I61" i="50"/>
  <c r="K58" i="50"/>
  <c r="I58" i="50"/>
  <c r="L55" i="50"/>
  <c r="I55" i="50" s="1"/>
  <c r="L54" i="50"/>
  <c r="K54" i="50" s="1"/>
  <c r="L53" i="50"/>
  <c r="K53" i="50" s="1"/>
  <c r="I53" i="50"/>
  <c r="L52" i="50"/>
  <c r="K52" i="50" s="1"/>
  <c r="L51" i="50"/>
  <c r="I51" i="50" s="1"/>
  <c r="L50" i="50"/>
  <c r="K50" i="50" s="1"/>
  <c r="C50" i="50"/>
  <c r="K45" i="50"/>
  <c r="I45" i="50"/>
  <c r="K39" i="50"/>
  <c r="I39" i="50"/>
  <c r="E39" i="50"/>
  <c r="C39" i="50"/>
  <c r="K31" i="50"/>
  <c r="I31" i="50"/>
  <c r="K30" i="50"/>
  <c r="I30" i="50"/>
  <c r="K28" i="50"/>
  <c r="K21" i="50"/>
  <c r="I21" i="50"/>
  <c r="E19" i="50"/>
  <c r="C19" i="50"/>
  <c r="K17" i="50"/>
  <c r="E17" i="50"/>
  <c r="L15" i="50"/>
  <c r="I15" i="50" s="1"/>
  <c r="F15" i="50"/>
  <c r="L73" i="49"/>
  <c r="L72" i="49"/>
  <c r="I72" i="49" s="1"/>
  <c r="L70" i="49"/>
  <c r="I70" i="49" s="1"/>
  <c r="L69" i="49"/>
  <c r="K69" i="49" s="1"/>
  <c r="L66" i="49"/>
  <c r="L65" i="49"/>
  <c r="K65" i="49" s="1"/>
  <c r="L64" i="49"/>
  <c r="I64" i="49" s="1"/>
  <c r="L63" i="49"/>
  <c r="K63" i="49" s="1"/>
  <c r="L62" i="49"/>
  <c r="I62" i="49" s="1"/>
  <c r="L61" i="49"/>
  <c r="I61" i="49" s="1"/>
  <c r="L60" i="49"/>
  <c r="K60" i="49" s="1"/>
  <c r="L59" i="49"/>
  <c r="I59" i="49" s="1"/>
  <c r="L58" i="49"/>
  <c r="K58" i="49" s="1"/>
  <c r="L57" i="49"/>
  <c r="K57" i="49" s="1"/>
  <c r="L56" i="49"/>
  <c r="I56" i="49" s="1"/>
  <c r="L46" i="49"/>
  <c r="L45" i="49"/>
  <c r="I45" i="49" s="1"/>
  <c r="L44" i="49"/>
  <c r="K44" i="49" s="1"/>
  <c r="L43" i="49"/>
  <c r="K43" i="49" s="1"/>
  <c r="L42" i="49"/>
  <c r="M42" i="49" s="1"/>
  <c r="L39" i="49"/>
  <c r="L38" i="49"/>
  <c r="I38" i="49" s="1"/>
  <c r="L36" i="49"/>
  <c r="K36" i="49" s="1"/>
  <c r="L34" i="49"/>
  <c r="L29" i="49"/>
  <c r="K29" i="49" s="1"/>
  <c r="L28" i="49"/>
  <c r="K28" i="49" s="1"/>
  <c r="L26" i="49"/>
  <c r="I26" i="49" s="1"/>
  <c r="L27" i="49"/>
  <c r="I27" i="49" s="1"/>
  <c r="L25" i="49"/>
  <c r="I25" i="49" s="1"/>
  <c r="L24" i="49"/>
  <c r="K24" i="49" s="1"/>
  <c r="L23" i="49"/>
  <c r="K23" i="49" s="1"/>
  <c r="L22" i="49"/>
  <c r="L21" i="49"/>
  <c r="L20" i="49"/>
  <c r="K20" i="49" s="1"/>
  <c r="L19" i="49"/>
  <c r="K19" i="49" s="1"/>
  <c r="L18" i="49"/>
  <c r="K18" i="49" s="1"/>
  <c r="L17" i="49"/>
  <c r="I17" i="49" s="1"/>
  <c r="L16" i="49"/>
  <c r="K16" i="49" s="1"/>
  <c r="L14" i="49"/>
  <c r="K14" i="49" s="1"/>
  <c r="L13" i="49"/>
  <c r="L30" i="49"/>
  <c r="I30" i="49" s="1"/>
  <c r="L31" i="49"/>
  <c r="L32" i="49"/>
  <c r="K32" i="49" s="1"/>
  <c r="L33" i="49"/>
  <c r="I33" i="49" s="1"/>
  <c r="L48" i="49"/>
  <c r="K48" i="49" s="1"/>
  <c r="L75" i="49"/>
  <c r="I75" i="49" s="1"/>
  <c r="F73" i="49"/>
  <c r="E73" i="49" s="1"/>
  <c r="F72" i="49"/>
  <c r="C72" i="49" s="1"/>
  <c r="F70" i="49"/>
  <c r="F69" i="49"/>
  <c r="C69" i="49" s="1"/>
  <c r="F66" i="49"/>
  <c r="E66" i="49" s="1"/>
  <c r="F65" i="49"/>
  <c r="E65" i="49" s="1"/>
  <c r="F64" i="49"/>
  <c r="C64" i="49" s="1"/>
  <c r="F63" i="49"/>
  <c r="E63" i="49" s="1"/>
  <c r="F62" i="49"/>
  <c r="C62" i="49" s="1"/>
  <c r="F61" i="49"/>
  <c r="E61" i="49" s="1"/>
  <c r="F60" i="49"/>
  <c r="C60" i="49" s="1"/>
  <c r="F59" i="49"/>
  <c r="F58" i="49"/>
  <c r="E58" i="49" s="1"/>
  <c r="F57" i="49"/>
  <c r="E57" i="49" s="1"/>
  <c r="F55" i="49"/>
  <c r="C55" i="49" s="1"/>
  <c r="F53" i="49"/>
  <c r="C53" i="49" s="1"/>
  <c r="F52" i="49"/>
  <c r="C52" i="49" s="1"/>
  <c r="F51" i="49"/>
  <c r="E51" i="49" s="1"/>
  <c r="F50" i="49"/>
  <c r="C50" i="49" s="1"/>
  <c r="F54" i="49"/>
  <c r="E54" i="49" s="1"/>
  <c r="F46" i="49"/>
  <c r="E46" i="49" s="1"/>
  <c r="F45" i="49"/>
  <c r="F44" i="49"/>
  <c r="G44" i="49" s="1"/>
  <c r="F43" i="49"/>
  <c r="F42" i="49"/>
  <c r="E42" i="49" s="1"/>
  <c r="F39" i="49"/>
  <c r="F38" i="49"/>
  <c r="F36" i="49"/>
  <c r="C36" i="49" s="1"/>
  <c r="F34" i="49"/>
  <c r="E34" i="49" s="1"/>
  <c r="F29" i="49"/>
  <c r="C29" i="49" s="1"/>
  <c r="F28" i="49"/>
  <c r="C28" i="49" s="1"/>
  <c r="F26" i="49"/>
  <c r="E26" i="49" s="1"/>
  <c r="F27" i="49"/>
  <c r="E27" i="49" s="1"/>
  <c r="F25" i="49"/>
  <c r="C25" i="49" s="1"/>
  <c r="F24" i="49"/>
  <c r="C24" i="49" s="1"/>
  <c r="F23" i="49"/>
  <c r="C23" i="49" s="1"/>
  <c r="F22" i="49"/>
  <c r="C22" i="49" s="1"/>
  <c r="F21" i="49"/>
  <c r="C21" i="49" s="1"/>
  <c r="F20" i="49"/>
  <c r="E20" i="49" s="1"/>
  <c r="F19" i="49"/>
  <c r="E19" i="49" s="1"/>
  <c r="F18" i="49"/>
  <c r="F17" i="49"/>
  <c r="E17" i="49" s="1"/>
  <c r="F16" i="49"/>
  <c r="C16" i="49" s="1"/>
  <c r="F14" i="49"/>
  <c r="C14" i="49" s="1"/>
  <c r="F13" i="49"/>
  <c r="E13" i="49" s="1"/>
  <c r="F30" i="49"/>
  <c r="C30" i="49" s="1"/>
  <c r="F31" i="49"/>
  <c r="E31" i="49" s="1"/>
  <c r="F32" i="49"/>
  <c r="C32" i="49" s="1"/>
  <c r="F33" i="49"/>
  <c r="F48" i="49"/>
  <c r="C48" i="49" s="1"/>
  <c r="F75" i="49"/>
  <c r="E75" i="49" s="1"/>
  <c r="K73" i="49"/>
  <c r="I73" i="49"/>
  <c r="E70" i="49"/>
  <c r="C70" i="49"/>
  <c r="K66" i="49"/>
  <c r="I66" i="49"/>
  <c r="E64" i="49"/>
  <c r="I63" i="49"/>
  <c r="K62" i="49"/>
  <c r="C61" i="49"/>
  <c r="L55" i="49"/>
  <c r="K55" i="49" s="1"/>
  <c r="L54" i="49"/>
  <c r="K54" i="49"/>
  <c r="I54" i="49"/>
  <c r="L53" i="49"/>
  <c r="K53" i="49" s="1"/>
  <c r="L52" i="49"/>
  <c r="K52" i="49" s="1"/>
  <c r="L51" i="49"/>
  <c r="K51" i="49" s="1"/>
  <c r="C51" i="49"/>
  <c r="L50" i="49"/>
  <c r="I50" i="49" s="1"/>
  <c r="I46" i="49"/>
  <c r="K45" i="49"/>
  <c r="C45" i="49"/>
  <c r="E44" i="49"/>
  <c r="I42" i="49"/>
  <c r="K39" i="49"/>
  <c r="I39" i="49"/>
  <c r="E39" i="49"/>
  <c r="C39" i="49"/>
  <c r="K34" i="49"/>
  <c r="I34" i="49"/>
  <c r="K30" i="49"/>
  <c r="E28" i="49"/>
  <c r="K25" i="49"/>
  <c r="E25" i="49"/>
  <c r="K21" i="49"/>
  <c r="I21" i="49"/>
  <c r="E21" i="49"/>
  <c r="I18" i="49"/>
  <c r="K17" i="49"/>
  <c r="C17" i="49"/>
  <c r="L15" i="49"/>
  <c r="I15" i="49" s="1"/>
  <c r="F15" i="49"/>
  <c r="C15" i="49" s="1"/>
  <c r="K13" i="49"/>
  <c r="I13" i="49"/>
  <c r="L73" i="48"/>
  <c r="L72" i="48"/>
  <c r="I72" i="48" s="1"/>
  <c r="L70" i="48"/>
  <c r="K70" i="48" s="1"/>
  <c r="L69" i="48"/>
  <c r="K69" i="48" s="1"/>
  <c r="L66" i="48"/>
  <c r="K66" i="48" s="1"/>
  <c r="L65" i="48"/>
  <c r="I65" i="48" s="1"/>
  <c r="L64" i="48"/>
  <c r="K64" i="48" s="1"/>
  <c r="L63" i="48"/>
  <c r="L62" i="48"/>
  <c r="K62" i="48" s="1"/>
  <c r="L61" i="48"/>
  <c r="I61" i="48" s="1"/>
  <c r="L60" i="48"/>
  <c r="L59" i="48"/>
  <c r="I59" i="48" s="1"/>
  <c r="L58" i="48"/>
  <c r="I58" i="48" s="1"/>
  <c r="L57" i="48"/>
  <c r="K57" i="48" s="1"/>
  <c r="L56" i="48"/>
  <c r="K56" i="48" s="1"/>
  <c r="L46" i="48"/>
  <c r="K46" i="48" s="1"/>
  <c r="L45" i="48"/>
  <c r="M45" i="48" s="1"/>
  <c r="L44" i="48"/>
  <c r="K44" i="48" s="1"/>
  <c r="L43" i="48"/>
  <c r="M43" i="48" s="1"/>
  <c r="L42" i="48"/>
  <c r="M42" i="48" s="1"/>
  <c r="L39" i="48"/>
  <c r="L38" i="48"/>
  <c r="I38" i="48" s="1"/>
  <c r="L36" i="48"/>
  <c r="K36" i="48" s="1"/>
  <c r="L34" i="48"/>
  <c r="K34" i="48" s="1"/>
  <c r="L29" i="48"/>
  <c r="I29" i="48" s="1"/>
  <c r="L28" i="48"/>
  <c r="K28" i="48" s="1"/>
  <c r="L26" i="48"/>
  <c r="K26" i="48" s="1"/>
  <c r="L27" i="48"/>
  <c r="I27" i="48" s="1"/>
  <c r="L25" i="48"/>
  <c r="K25" i="48" s="1"/>
  <c r="L24" i="48"/>
  <c r="K24" i="48" s="1"/>
  <c r="L23" i="48"/>
  <c r="K23" i="48" s="1"/>
  <c r="L22" i="48"/>
  <c r="K22" i="48" s="1"/>
  <c r="L21" i="48"/>
  <c r="K21" i="48" s="1"/>
  <c r="L20" i="48"/>
  <c r="I20" i="48" s="1"/>
  <c r="L19" i="48"/>
  <c r="K19" i="48" s="1"/>
  <c r="L18" i="48"/>
  <c r="L17" i="48"/>
  <c r="K17" i="48" s="1"/>
  <c r="L16" i="48"/>
  <c r="K16" i="48" s="1"/>
  <c r="L14" i="48"/>
  <c r="K14" i="48" s="1"/>
  <c r="L13" i="48"/>
  <c r="K13" i="48" s="1"/>
  <c r="L30" i="48"/>
  <c r="K30" i="48" s="1"/>
  <c r="L31" i="48"/>
  <c r="I31" i="48" s="1"/>
  <c r="L32" i="48"/>
  <c r="I32" i="48" s="1"/>
  <c r="L33" i="48"/>
  <c r="I33" i="48" s="1"/>
  <c r="L48" i="48"/>
  <c r="I48" i="48" s="1"/>
  <c r="L75" i="48"/>
  <c r="I75" i="48" s="1"/>
  <c r="F73" i="48"/>
  <c r="F72" i="48"/>
  <c r="E72" i="48" s="1"/>
  <c r="F70" i="48"/>
  <c r="E70" i="48" s="1"/>
  <c r="F69" i="48"/>
  <c r="F66" i="48"/>
  <c r="E66" i="48" s="1"/>
  <c r="F65" i="48"/>
  <c r="C65" i="48" s="1"/>
  <c r="F64" i="48"/>
  <c r="E64" i="48" s="1"/>
  <c r="F63" i="48"/>
  <c r="C63" i="48" s="1"/>
  <c r="F62" i="48"/>
  <c r="E62" i="48" s="1"/>
  <c r="F61" i="48"/>
  <c r="E61" i="48" s="1"/>
  <c r="F60" i="48"/>
  <c r="F59" i="48"/>
  <c r="E59" i="48" s="1"/>
  <c r="F58" i="48"/>
  <c r="E58" i="48" s="1"/>
  <c r="F57" i="48"/>
  <c r="C57" i="48" s="1"/>
  <c r="F55" i="48"/>
  <c r="C55" i="48" s="1"/>
  <c r="F53" i="48"/>
  <c r="C53" i="48" s="1"/>
  <c r="F52" i="48"/>
  <c r="E52" i="48" s="1"/>
  <c r="F51" i="48"/>
  <c r="F50" i="48"/>
  <c r="E50" i="48" s="1"/>
  <c r="F54" i="48"/>
  <c r="E54" i="48" s="1"/>
  <c r="F46" i="48"/>
  <c r="C46" i="48" s="1"/>
  <c r="F45" i="48"/>
  <c r="E45" i="48" s="1"/>
  <c r="F44" i="48"/>
  <c r="C44" i="48" s="1"/>
  <c r="F43" i="48"/>
  <c r="G43" i="48" s="1"/>
  <c r="F42" i="48"/>
  <c r="C42" i="48" s="1"/>
  <c r="F39" i="48"/>
  <c r="F38" i="48"/>
  <c r="C38" i="48" s="1"/>
  <c r="F36" i="48"/>
  <c r="E36" i="48" s="1"/>
  <c r="F34" i="48"/>
  <c r="E34" i="48" s="1"/>
  <c r="F29" i="48"/>
  <c r="E29" i="48" s="1"/>
  <c r="F28" i="48"/>
  <c r="E28" i="48" s="1"/>
  <c r="F26" i="48"/>
  <c r="F27" i="48"/>
  <c r="C27" i="48" s="1"/>
  <c r="F25" i="48"/>
  <c r="C25" i="48" s="1"/>
  <c r="F24" i="48"/>
  <c r="C24" i="48" s="1"/>
  <c r="F23" i="48"/>
  <c r="E23" i="48" s="1"/>
  <c r="F22" i="48"/>
  <c r="C22" i="48" s="1"/>
  <c r="F21" i="48"/>
  <c r="E21" i="48" s="1"/>
  <c r="F20" i="48"/>
  <c r="E20" i="48" s="1"/>
  <c r="F19" i="48"/>
  <c r="C19" i="48" s="1"/>
  <c r="F18" i="48"/>
  <c r="C18" i="48" s="1"/>
  <c r="F17" i="48"/>
  <c r="C17" i="48" s="1"/>
  <c r="F16" i="48"/>
  <c r="E16" i="48" s="1"/>
  <c r="F14" i="48"/>
  <c r="E14" i="48" s="1"/>
  <c r="F13" i="48"/>
  <c r="E13" i="48" s="1"/>
  <c r="F30" i="48"/>
  <c r="C30" i="48" s="1"/>
  <c r="F31" i="48"/>
  <c r="C31" i="48" s="1"/>
  <c r="F32" i="48"/>
  <c r="E32" i="48" s="1"/>
  <c r="F33" i="48"/>
  <c r="C33" i="48" s="1"/>
  <c r="F48" i="48"/>
  <c r="E48" i="48" s="1"/>
  <c r="F75" i="48"/>
  <c r="E75" i="48" s="1"/>
  <c r="K75" i="48"/>
  <c r="E73" i="48"/>
  <c r="C73" i="48"/>
  <c r="I62" i="48"/>
  <c r="K59" i="48"/>
  <c r="L55" i="48"/>
  <c r="K55" i="48" s="1"/>
  <c r="L54" i="48"/>
  <c r="K54" i="48" s="1"/>
  <c r="C54" i="48"/>
  <c r="L53" i="48"/>
  <c r="K53" i="48" s="1"/>
  <c r="L52" i="48"/>
  <c r="I52" i="48" s="1"/>
  <c r="C52" i="48"/>
  <c r="L51" i="48"/>
  <c r="I51" i="48" s="1"/>
  <c r="L50" i="48"/>
  <c r="I50" i="48" s="1"/>
  <c r="E46" i="48"/>
  <c r="K45" i="48"/>
  <c r="I45" i="48"/>
  <c r="K42" i="48"/>
  <c r="I42" i="48"/>
  <c r="K39" i="48"/>
  <c r="I39" i="48"/>
  <c r="E39" i="48"/>
  <c r="C39" i="48"/>
  <c r="K33" i="48"/>
  <c r="E33" i="48"/>
  <c r="C32" i="48"/>
  <c r="K27" i="48"/>
  <c r="E27" i="48"/>
  <c r="C26" i="48"/>
  <c r="I25" i="48"/>
  <c r="E25" i="48"/>
  <c r="I21" i="48"/>
  <c r="K18" i="48"/>
  <c r="I18" i="48"/>
  <c r="E18" i="48"/>
  <c r="I17" i="48"/>
  <c r="L15" i="48"/>
  <c r="I15" i="48" s="1"/>
  <c r="F15" i="48"/>
  <c r="E15" i="48" s="1"/>
  <c r="C14" i="48"/>
  <c r="L73" i="47"/>
  <c r="K73" i="47" s="1"/>
  <c r="L72" i="47"/>
  <c r="I72" i="47" s="1"/>
  <c r="L70" i="47"/>
  <c r="K70" i="47" s="1"/>
  <c r="L69" i="47"/>
  <c r="I69" i="47" s="1"/>
  <c r="L66" i="47"/>
  <c r="L65" i="47"/>
  <c r="L64" i="47"/>
  <c r="I64" i="47" s="1"/>
  <c r="L63" i="47"/>
  <c r="L62" i="47"/>
  <c r="L61" i="47"/>
  <c r="I61" i="47" s="1"/>
  <c r="L60" i="47"/>
  <c r="I60" i="47" s="1"/>
  <c r="L59" i="47"/>
  <c r="K59" i="47" s="1"/>
  <c r="L58" i="47"/>
  <c r="K58" i="47" s="1"/>
  <c r="L57" i="47"/>
  <c r="I57" i="47" s="1"/>
  <c r="L56" i="47"/>
  <c r="K56" i="47" s="1"/>
  <c r="L46" i="47"/>
  <c r="L45" i="47"/>
  <c r="K45" i="47" s="1"/>
  <c r="L44" i="47"/>
  <c r="I44" i="47" s="1"/>
  <c r="L43" i="47"/>
  <c r="K43" i="47" s="1"/>
  <c r="L42" i="47"/>
  <c r="M42" i="47" s="1"/>
  <c r="L39" i="47"/>
  <c r="L38" i="47"/>
  <c r="K38" i="47" s="1"/>
  <c r="L36" i="47"/>
  <c r="I36" i="47" s="1"/>
  <c r="L34" i="47"/>
  <c r="I34" i="47" s="1"/>
  <c r="L29" i="47"/>
  <c r="L28" i="47"/>
  <c r="K28" i="47" s="1"/>
  <c r="L26" i="47"/>
  <c r="I26" i="47" s="1"/>
  <c r="L27" i="47"/>
  <c r="K27" i="47" s="1"/>
  <c r="L25" i="47"/>
  <c r="I25" i="47" s="1"/>
  <c r="L24" i="47"/>
  <c r="I24" i="47" s="1"/>
  <c r="L23" i="47"/>
  <c r="K23" i="47" s="1"/>
  <c r="L22" i="47"/>
  <c r="L21" i="47"/>
  <c r="K21" i="47" s="1"/>
  <c r="L20" i="47"/>
  <c r="K20" i="47" s="1"/>
  <c r="L19" i="47"/>
  <c r="K19" i="47" s="1"/>
  <c r="L18" i="47"/>
  <c r="I18" i="47" s="1"/>
  <c r="L17" i="47"/>
  <c r="K17" i="47" s="1"/>
  <c r="L16" i="47"/>
  <c r="K16" i="47" s="1"/>
  <c r="L14" i="47"/>
  <c r="L13" i="47"/>
  <c r="I13" i="47" s="1"/>
  <c r="L30" i="47"/>
  <c r="K30" i="47" s="1"/>
  <c r="L31" i="47"/>
  <c r="K31" i="47" s="1"/>
  <c r="L32" i="47"/>
  <c r="I32" i="47" s="1"/>
  <c r="L33" i="47"/>
  <c r="I33" i="47" s="1"/>
  <c r="L48" i="47"/>
  <c r="K48" i="47" s="1"/>
  <c r="L75" i="47"/>
  <c r="K75" i="47" s="1"/>
  <c r="F73" i="47"/>
  <c r="C73" i="47" s="1"/>
  <c r="F72" i="47"/>
  <c r="E72" i="47" s="1"/>
  <c r="F70" i="47"/>
  <c r="C70" i="47" s="1"/>
  <c r="F69" i="47"/>
  <c r="E69" i="47" s="1"/>
  <c r="F66" i="47"/>
  <c r="F65" i="47"/>
  <c r="C65" i="47" s="1"/>
  <c r="F64" i="47"/>
  <c r="E64" i="47" s="1"/>
  <c r="F63" i="47"/>
  <c r="C63" i="47" s="1"/>
  <c r="F62" i="47"/>
  <c r="E62" i="47" s="1"/>
  <c r="F61" i="47"/>
  <c r="C61" i="47" s="1"/>
  <c r="F60" i="47"/>
  <c r="E60" i="47" s="1"/>
  <c r="F59" i="47"/>
  <c r="C59" i="47" s="1"/>
  <c r="F58" i="47"/>
  <c r="F57" i="47"/>
  <c r="C57" i="47" s="1"/>
  <c r="F55" i="47"/>
  <c r="E55" i="47" s="1"/>
  <c r="F53" i="47"/>
  <c r="F52" i="47"/>
  <c r="E52" i="47" s="1"/>
  <c r="F51" i="47"/>
  <c r="E51" i="47" s="1"/>
  <c r="F50" i="47"/>
  <c r="E50" i="47" s="1"/>
  <c r="F54" i="47"/>
  <c r="E54" i="47" s="1"/>
  <c r="F46" i="47"/>
  <c r="F45" i="47"/>
  <c r="C45" i="47" s="1"/>
  <c r="F44" i="47"/>
  <c r="G44" i="47" s="1"/>
  <c r="F43" i="47"/>
  <c r="G43" i="47" s="1"/>
  <c r="F42" i="47"/>
  <c r="G42" i="47" s="1"/>
  <c r="F39" i="47"/>
  <c r="F38" i="47"/>
  <c r="C38" i="47" s="1"/>
  <c r="F36" i="47"/>
  <c r="E36" i="47" s="1"/>
  <c r="F34" i="47"/>
  <c r="C34" i="47" s="1"/>
  <c r="F29" i="47"/>
  <c r="E29" i="47" s="1"/>
  <c r="F28" i="47"/>
  <c r="E28" i="47" s="1"/>
  <c r="F26" i="47"/>
  <c r="E26" i="47" s="1"/>
  <c r="F27" i="47"/>
  <c r="E27" i="47" s="1"/>
  <c r="F25" i="47"/>
  <c r="E25" i="47" s="1"/>
  <c r="F24" i="47"/>
  <c r="C24" i="47" s="1"/>
  <c r="F23" i="47"/>
  <c r="C23" i="47" s="1"/>
  <c r="F22" i="47"/>
  <c r="C22" i="47" s="1"/>
  <c r="F21" i="47"/>
  <c r="E21" i="47" s="1"/>
  <c r="F20" i="47"/>
  <c r="E20" i="47" s="1"/>
  <c r="F19" i="47"/>
  <c r="E19" i="47" s="1"/>
  <c r="F18" i="47"/>
  <c r="C18" i="47" s="1"/>
  <c r="F17" i="47"/>
  <c r="E17" i="47" s="1"/>
  <c r="F16" i="47"/>
  <c r="C16" i="47" s="1"/>
  <c r="F14" i="47"/>
  <c r="F13" i="47"/>
  <c r="C13" i="47" s="1"/>
  <c r="F30" i="47"/>
  <c r="E30" i="47" s="1"/>
  <c r="F31" i="47"/>
  <c r="C31" i="47" s="1"/>
  <c r="F32" i="47"/>
  <c r="C32" i="47" s="1"/>
  <c r="F33" i="47"/>
  <c r="C33" i="47" s="1"/>
  <c r="F48" i="47"/>
  <c r="E48" i="47" s="1"/>
  <c r="F75" i="47"/>
  <c r="C75" i="47" s="1"/>
  <c r="I73" i="47"/>
  <c r="E73" i="47"/>
  <c r="K69" i="47"/>
  <c r="K66" i="47"/>
  <c r="I66" i="47"/>
  <c r="E66" i="47"/>
  <c r="C66" i="47"/>
  <c r="K65" i="47"/>
  <c r="I65" i="47"/>
  <c r="K64" i="47"/>
  <c r="E61" i="47"/>
  <c r="I58" i="47"/>
  <c r="E58" i="47"/>
  <c r="C58" i="47"/>
  <c r="L55" i="47"/>
  <c r="K55" i="47" s="1"/>
  <c r="L54" i="47"/>
  <c r="K54" i="47" s="1"/>
  <c r="I54" i="47"/>
  <c r="C54" i="47"/>
  <c r="L53" i="47"/>
  <c r="I53" i="47" s="1"/>
  <c r="L52" i="47"/>
  <c r="K52" i="47" s="1"/>
  <c r="I52" i="47"/>
  <c r="C52" i="47"/>
  <c r="L51" i="47"/>
  <c r="K51" i="47" s="1"/>
  <c r="L50" i="47"/>
  <c r="I50" i="47" s="1"/>
  <c r="I48" i="47"/>
  <c r="C46" i="47"/>
  <c r="K44" i="47"/>
  <c r="E43" i="47"/>
  <c r="C43" i="47"/>
  <c r="E42" i="47"/>
  <c r="C42" i="47"/>
  <c r="K39" i="47"/>
  <c r="I39" i="47"/>
  <c r="E39" i="47"/>
  <c r="C39" i="47"/>
  <c r="C36" i="47"/>
  <c r="I30" i="47"/>
  <c r="K29" i="47"/>
  <c r="I29" i="47"/>
  <c r="C26" i="47"/>
  <c r="I23" i="47"/>
  <c r="I21" i="47"/>
  <c r="C19" i="47"/>
  <c r="L15" i="47"/>
  <c r="K15" i="47" s="1"/>
  <c r="F15" i="47"/>
  <c r="C15" i="47" s="1"/>
  <c r="E13" i="47"/>
  <c r="L73" i="46"/>
  <c r="I73" i="46" s="1"/>
  <c r="L72" i="46"/>
  <c r="I72" i="46" s="1"/>
  <c r="L70" i="46"/>
  <c r="I70" i="46" s="1"/>
  <c r="L69" i="46"/>
  <c r="L66" i="46"/>
  <c r="K66" i="46" s="1"/>
  <c r="L65" i="46"/>
  <c r="L64" i="46"/>
  <c r="I64" i="46" s="1"/>
  <c r="L63" i="46"/>
  <c r="L62" i="46"/>
  <c r="K62" i="46" s="1"/>
  <c r="L61" i="46"/>
  <c r="K61" i="46" s="1"/>
  <c r="L60" i="46"/>
  <c r="K60" i="46" s="1"/>
  <c r="L59" i="46"/>
  <c r="L58" i="46"/>
  <c r="K58" i="46" s="1"/>
  <c r="L57" i="46"/>
  <c r="K57" i="46" s="1"/>
  <c r="L56" i="46"/>
  <c r="K56" i="46" s="1"/>
  <c r="L46" i="46"/>
  <c r="L45" i="46"/>
  <c r="M45" i="46" s="1"/>
  <c r="L44" i="46"/>
  <c r="M44" i="46" s="1"/>
  <c r="L43" i="46"/>
  <c r="M43" i="46" s="1"/>
  <c r="L42" i="46"/>
  <c r="M42" i="46" s="1"/>
  <c r="L39" i="46"/>
  <c r="L38" i="46"/>
  <c r="I38" i="46" s="1"/>
  <c r="L36" i="46"/>
  <c r="L34" i="46"/>
  <c r="I34" i="46" s="1"/>
  <c r="L29" i="46"/>
  <c r="K29" i="46" s="1"/>
  <c r="L28" i="46"/>
  <c r="I28" i="46" s="1"/>
  <c r="L26" i="46"/>
  <c r="K26" i="46" s="1"/>
  <c r="L27" i="46"/>
  <c r="I27" i="46" s="1"/>
  <c r="L25" i="46"/>
  <c r="L24" i="46"/>
  <c r="K24" i="46" s="1"/>
  <c r="L23" i="46"/>
  <c r="I23" i="46" s="1"/>
  <c r="L22" i="46"/>
  <c r="K22" i="46" s="1"/>
  <c r="L21" i="46"/>
  <c r="K21" i="46" s="1"/>
  <c r="L20" i="46"/>
  <c r="K20" i="46" s="1"/>
  <c r="L19" i="46"/>
  <c r="L18" i="46"/>
  <c r="K18" i="46" s="1"/>
  <c r="L17" i="46"/>
  <c r="K17" i="46" s="1"/>
  <c r="L16" i="46"/>
  <c r="I16" i="46" s="1"/>
  <c r="L14" i="46"/>
  <c r="I14" i="46" s="1"/>
  <c r="L13" i="46"/>
  <c r="L30" i="46"/>
  <c r="K30" i="46" s="1"/>
  <c r="L31" i="46"/>
  <c r="K31" i="46" s="1"/>
  <c r="L32" i="46"/>
  <c r="K32" i="46" s="1"/>
  <c r="L33" i="46"/>
  <c r="I33" i="46" s="1"/>
  <c r="L48" i="46"/>
  <c r="K48" i="46" s="1"/>
  <c r="L75" i="46"/>
  <c r="I75" i="46" s="1"/>
  <c r="F73" i="46"/>
  <c r="F72" i="46"/>
  <c r="F70" i="46"/>
  <c r="F69" i="46"/>
  <c r="F66" i="46"/>
  <c r="E66" i="46" s="1"/>
  <c r="F65" i="46"/>
  <c r="F64" i="46"/>
  <c r="F63" i="46"/>
  <c r="E63" i="46" s="1"/>
  <c r="F62" i="46"/>
  <c r="C62" i="46" s="1"/>
  <c r="F61" i="46"/>
  <c r="F60" i="46"/>
  <c r="F59" i="46"/>
  <c r="E59" i="46" s="1"/>
  <c r="F58" i="46"/>
  <c r="E58" i="46" s="1"/>
  <c r="F57" i="46"/>
  <c r="F55" i="46"/>
  <c r="C55" i="46" s="1"/>
  <c r="F53" i="46"/>
  <c r="C53" i="46" s="1"/>
  <c r="F52" i="46"/>
  <c r="E52" i="46" s="1"/>
  <c r="F51" i="46"/>
  <c r="E51" i="46" s="1"/>
  <c r="F50" i="46"/>
  <c r="E50" i="46" s="1"/>
  <c r="F54" i="46"/>
  <c r="C54" i="46" s="1"/>
  <c r="F46" i="46"/>
  <c r="F45" i="46"/>
  <c r="G45" i="46" s="1"/>
  <c r="F44" i="46"/>
  <c r="C44" i="46" s="1"/>
  <c r="F43" i="46"/>
  <c r="G43" i="46" s="1"/>
  <c r="F42" i="46"/>
  <c r="C42" i="46" s="1"/>
  <c r="F39" i="46"/>
  <c r="F38" i="46"/>
  <c r="F36" i="46"/>
  <c r="C36" i="46" s="1"/>
  <c r="F34" i="46"/>
  <c r="C34" i="46" s="1"/>
  <c r="F29" i="46"/>
  <c r="E29" i="46" s="1"/>
  <c r="F28" i="46"/>
  <c r="E28" i="46" s="1"/>
  <c r="F26" i="46"/>
  <c r="C26" i="46" s="1"/>
  <c r="F27" i="46"/>
  <c r="E27" i="46" s="1"/>
  <c r="F25" i="46"/>
  <c r="C25" i="46" s="1"/>
  <c r="F24" i="46"/>
  <c r="E24" i="46" s="1"/>
  <c r="F23" i="46"/>
  <c r="E23" i="46" s="1"/>
  <c r="F22" i="46"/>
  <c r="E22" i="46" s="1"/>
  <c r="F21" i="46"/>
  <c r="F20" i="46"/>
  <c r="E20" i="46" s="1"/>
  <c r="F19" i="46"/>
  <c r="C19" i="46" s="1"/>
  <c r="F18" i="46"/>
  <c r="E18" i="46" s="1"/>
  <c r="F17" i="46"/>
  <c r="C17" i="46" s="1"/>
  <c r="F16" i="46"/>
  <c r="E16" i="46" s="1"/>
  <c r="F14" i="46"/>
  <c r="E14" i="46" s="1"/>
  <c r="F13" i="46"/>
  <c r="E13" i="46" s="1"/>
  <c r="F30" i="46"/>
  <c r="E30" i="46" s="1"/>
  <c r="F31" i="46"/>
  <c r="C31" i="46" s="1"/>
  <c r="F32" i="46"/>
  <c r="E32" i="46" s="1"/>
  <c r="F33" i="46"/>
  <c r="C33" i="46" s="1"/>
  <c r="F48" i="46"/>
  <c r="E48" i="46" s="1"/>
  <c r="F75" i="46"/>
  <c r="C75" i="46" s="1"/>
  <c r="K75" i="46"/>
  <c r="C72" i="46"/>
  <c r="E70" i="46"/>
  <c r="C70" i="46"/>
  <c r="K69" i="46"/>
  <c r="I69" i="46"/>
  <c r="C64" i="46"/>
  <c r="E61" i="46"/>
  <c r="C61" i="46"/>
  <c r="I60" i="46"/>
  <c r="K59" i="46"/>
  <c r="I59" i="46"/>
  <c r="L55" i="46"/>
  <c r="K55" i="46"/>
  <c r="L54" i="46"/>
  <c r="L53" i="46"/>
  <c r="I53" i="46" s="1"/>
  <c r="L52" i="46"/>
  <c r="K52" i="46" s="1"/>
  <c r="L51" i="46"/>
  <c r="I51" i="46" s="1"/>
  <c r="K51" i="46"/>
  <c r="C51" i="46"/>
  <c r="L50" i="46"/>
  <c r="K50" i="46" s="1"/>
  <c r="K46" i="46"/>
  <c r="I46" i="46"/>
  <c r="E46" i="46"/>
  <c r="E44" i="46"/>
  <c r="K43" i="46"/>
  <c r="I43" i="46"/>
  <c r="K42" i="46"/>
  <c r="I42" i="46"/>
  <c r="K39" i="46"/>
  <c r="I39" i="46"/>
  <c r="E39" i="46"/>
  <c r="C39" i="46"/>
  <c r="K36" i="46"/>
  <c r="I36" i="46"/>
  <c r="K33" i="46"/>
  <c r="E33" i="46"/>
  <c r="I32" i="46"/>
  <c r="C30" i="46"/>
  <c r="I29" i="46"/>
  <c r="K27" i="46"/>
  <c r="I26" i="46"/>
  <c r="I22" i="46"/>
  <c r="E21" i="46"/>
  <c r="I19" i="46"/>
  <c r="I18" i="46"/>
  <c r="L15" i="46"/>
  <c r="K15" i="46" s="1"/>
  <c r="F15" i="46"/>
  <c r="E15" i="46" s="1"/>
  <c r="K14" i="46"/>
  <c r="K13" i="46"/>
  <c r="I13" i="46"/>
  <c r="C13" i="46"/>
  <c r="L73" i="45"/>
  <c r="I73" i="45" s="1"/>
  <c r="L72" i="45"/>
  <c r="K72" i="45" s="1"/>
  <c r="L70" i="45"/>
  <c r="K70" i="45" s="1"/>
  <c r="L69" i="45"/>
  <c r="K69" i="45" s="1"/>
  <c r="L66" i="45"/>
  <c r="K66" i="45" s="1"/>
  <c r="L65" i="45"/>
  <c r="K65" i="45" s="1"/>
  <c r="L64" i="45"/>
  <c r="K64" i="45" s="1"/>
  <c r="L63" i="45"/>
  <c r="I63" i="45" s="1"/>
  <c r="L62" i="45"/>
  <c r="K62" i="45" s="1"/>
  <c r="L61" i="45"/>
  <c r="L60" i="45"/>
  <c r="I60" i="45" s="1"/>
  <c r="L59" i="45"/>
  <c r="K59" i="45" s="1"/>
  <c r="L58" i="45"/>
  <c r="I58" i="45" s="1"/>
  <c r="L57" i="45"/>
  <c r="I57" i="45" s="1"/>
  <c r="L56" i="45"/>
  <c r="K56" i="45" s="1"/>
  <c r="L46" i="45"/>
  <c r="L45" i="45"/>
  <c r="M45" i="45" s="1"/>
  <c r="L44" i="45"/>
  <c r="M44" i="45" s="1"/>
  <c r="L43" i="45"/>
  <c r="M43" i="45" s="1"/>
  <c r="L42" i="45"/>
  <c r="M42" i="45" s="1"/>
  <c r="L39" i="45"/>
  <c r="L38" i="45"/>
  <c r="L36" i="45"/>
  <c r="L34" i="45"/>
  <c r="L29" i="45"/>
  <c r="I29" i="45" s="1"/>
  <c r="L28" i="45"/>
  <c r="L26" i="45"/>
  <c r="L27" i="45"/>
  <c r="K27" i="45" s="1"/>
  <c r="L25" i="45"/>
  <c r="K25" i="45" s="1"/>
  <c r="L24" i="45"/>
  <c r="K24" i="45" s="1"/>
  <c r="L23" i="45"/>
  <c r="K23" i="45" s="1"/>
  <c r="L22" i="45"/>
  <c r="I22" i="45" s="1"/>
  <c r="L21" i="45"/>
  <c r="K21" i="45" s="1"/>
  <c r="L20" i="45"/>
  <c r="L19" i="45"/>
  <c r="I19" i="45" s="1"/>
  <c r="L18" i="45"/>
  <c r="L17" i="45"/>
  <c r="I17" i="45" s="1"/>
  <c r="L16" i="45"/>
  <c r="I16" i="45" s="1"/>
  <c r="L14" i="45"/>
  <c r="I14" i="45" s="1"/>
  <c r="L13" i="45"/>
  <c r="I13" i="45" s="1"/>
  <c r="L30" i="45"/>
  <c r="K30" i="45" s="1"/>
  <c r="L31" i="45"/>
  <c r="L32" i="45"/>
  <c r="I32" i="45" s="1"/>
  <c r="L33" i="45"/>
  <c r="K33" i="45" s="1"/>
  <c r="L48" i="45"/>
  <c r="K48" i="45" s="1"/>
  <c r="L75" i="45"/>
  <c r="K75" i="45" s="1"/>
  <c r="F73" i="45"/>
  <c r="E73" i="45" s="1"/>
  <c r="F72" i="45"/>
  <c r="E72" i="45" s="1"/>
  <c r="F70" i="45"/>
  <c r="E70" i="45" s="1"/>
  <c r="F69" i="45"/>
  <c r="F66" i="45"/>
  <c r="E66" i="45" s="1"/>
  <c r="F65" i="45"/>
  <c r="F64" i="45"/>
  <c r="E64" i="45" s="1"/>
  <c r="F63" i="45"/>
  <c r="F62" i="45"/>
  <c r="C62" i="45" s="1"/>
  <c r="F61" i="45"/>
  <c r="E61" i="45" s="1"/>
  <c r="F60" i="45"/>
  <c r="C60" i="45" s="1"/>
  <c r="F59" i="45"/>
  <c r="C59" i="45" s="1"/>
  <c r="F58" i="45"/>
  <c r="E58" i="45" s="1"/>
  <c r="F57" i="45"/>
  <c r="F55" i="45"/>
  <c r="E55" i="45" s="1"/>
  <c r="F53" i="45"/>
  <c r="F52" i="45"/>
  <c r="E52" i="45" s="1"/>
  <c r="F51" i="45"/>
  <c r="E51" i="45" s="1"/>
  <c r="F50" i="45"/>
  <c r="E50" i="45" s="1"/>
  <c r="F54" i="45"/>
  <c r="E54" i="45" s="1"/>
  <c r="F46" i="45"/>
  <c r="C46" i="45" s="1"/>
  <c r="F45" i="45"/>
  <c r="E45" i="45" s="1"/>
  <c r="F44" i="45"/>
  <c r="G44" i="45" s="1"/>
  <c r="F43" i="45"/>
  <c r="G43" i="45" s="1"/>
  <c r="F42" i="45"/>
  <c r="C42" i="45" s="1"/>
  <c r="F39" i="45"/>
  <c r="F38" i="45"/>
  <c r="C38" i="45" s="1"/>
  <c r="F36" i="45"/>
  <c r="C36" i="45" s="1"/>
  <c r="F34" i="45"/>
  <c r="E34" i="45" s="1"/>
  <c r="F29" i="45"/>
  <c r="E29" i="45" s="1"/>
  <c r="F28" i="45"/>
  <c r="E28" i="45" s="1"/>
  <c r="F26" i="45"/>
  <c r="E26" i="45" s="1"/>
  <c r="F27" i="45"/>
  <c r="E27" i="45" s="1"/>
  <c r="F25" i="45"/>
  <c r="E25" i="45" s="1"/>
  <c r="F24" i="45"/>
  <c r="C24" i="45" s="1"/>
  <c r="F23" i="45"/>
  <c r="E23" i="45" s="1"/>
  <c r="F22" i="45"/>
  <c r="E22" i="45" s="1"/>
  <c r="F21" i="45"/>
  <c r="C21" i="45" s="1"/>
  <c r="F20" i="45"/>
  <c r="E20" i="45" s="1"/>
  <c r="F19" i="45"/>
  <c r="F18" i="45"/>
  <c r="C18" i="45" s="1"/>
  <c r="F17" i="45"/>
  <c r="E17" i="45" s="1"/>
  <c r="F16" i="45"/>
  <c r="C16" i="45" s="1"/>
  <c r="F14" i="45"/>
  <c r="E14" i="45" s="1"/>
  <c r="F13" i="45"/>
  <c r="E13" i="45" s="1"/>
  <c r="F30" i="45"/>
  <c r="C30" i="45" s="1"/>
  <c r="F31" i="45"/>
  <c r="E31" i="45" s="1"/>
  <c r="F32" i="45"/>
  <c r="C32" i="45" s="1"/>
  <c r="F33" i="45"/>
  <c r="C33" i="45" s="1"/>
  <c r="F48" i="45"/>
  <c r="E48" i="45" s="1"/>
  <c r="F75" i="45"/>
  <c r="E69" i="45"/>
  <c r="C69" i="45"/>
  <c r="I64" i="45"/>
  <c r="E63" i="45"/>
  <c r="C63" i="45"/>
  <c r="K57" i="45"/>
  <c r="I56" i="45"/>
  <c r="L55" i="45"/>
  <c r="I55" i="45" s="1"/>
  <c r="L54" i="45"/>
  <c r="I54" i="45" s="1"/>
  <c r="L53" i="45"/>
  <c r="I53" i="45" s="1"/>
  <c r="E53" i="45"/>
  <c r="C53" i="45"/>
  <c r="L52" i="45"/>
  <c r="I52" i="45" s="1"/>
  <c r="L51" i="45"/>
  <c r="K51" i="45" s="1"/>
  <c r="L50" i="45"/>
  <c r="K50" i="45" s="1"/>
  <c r="K44" i="45"/>
  <c r="I44" i="45"/>
  <c r="I43" i="45"/>
  <c r="E43" i="45"/>
  <c r="K39" i="45"/>
  <c r="I39" i="45"/>
  <c r="E39" i="45"/>
  <c r="C39" i="45"/>
  <c r="K38" i="45"/>
  <c r="I38" i="45"/>
  <c r="C34" i="45"/>
  <c r="K31" i="45"/>
  <c r="I31" i="45"/>
  <c r="K28" i="45"/>
  <c r="I28" i="45"/>
  <c r="K26" i="45"/>
  <c r="I26" i="45"/>
  <c r="C26" i="45"/>
  <c r="C23" i="45"/>
  <c r="K20" i="45"/>
  <c r="I20" i="45"/>
  <c r="K19" i="45"/>
  <c r="E19" i="45"/>
  <c r="C19" i="45"/>
  <c r="K16" i="45"/>
  <c r="L15" i="45"/>
  <c r="K15" i="45" s="1"/>
  <c r="F15" i="45"/>
  <c r="C15" i="45" s="1"/>
  <c r="L73" i="44"/>
  <c r="I73" i="44" s="1"/>
  <c r="L72" i="44"/>
  <c r="K72" i="44" s="1"/>
  <c r="L70" i="44"/>
  <c r="I70" i="44" s="1"/>
  <c r="L69" i="44"/>
  <c r="L66" i="44"/>
  <c r="I66" i="44" s="1"/>
  <c r="L65" i="44"/>
  <c r="I65" i="44" s="1"/>
  <c r="L64" i="44"/>
  <c r="K64" i="44" s="1"/>
  <c r="L63" i="44"/>
  <c r="I63" i="44" s="1"/>
  <c r="L62" i="44"/>
  <c r="I62" i="44" s="1"/>
  <c r="L61" i="44"/>
  <c r="K61" i="44" s="1"/>
  <c r="L60" i="44"/>
  <c r="I60" i="44" s="1"/>
  <c r="L59" i="44"/>
  <c r="K59" i="44" s="1"/>
  <c r="L58" i="44"/>
  <c r="I58" i="44" s="1"/>
  <c r="L57" i="44"/>
  <c r="K57" i="44" s="1"/>
  <c r="L56" i="44"/>
  <c r="K56" i="44" s="1"/>
  <c r="L46" i="44"/>
  <c r="L45" i="44"/>
  <c r="M45" i="44" s="1"/>
  <c r="L44" i="44"/>
  <c r="M44" i="44" s="1"/>
  <c r="L43" i="44"/>
  <c r="I43" i="44" s="1"/>
  <c r="L42" i="44"/>
  <c r="M42" i="44" s="1"/>
  <c r="L39" i="44"/>
  <c r="L38" i="44"/>
  <c r="I38" i="44" s="1"/>
  <c r="L36" i="44"/>
  <c r="L34" i="44"/>
  <c r="K34" i="44" s="1"/>
  <c r="L29" i="44"/>
  <c r="I29" i="44" s="1"/>
  <c r="L28" i="44"/>
  <c r="K28" i="44" s="1"/>
  <c r="L26" i="44"/>
  <c r="I26" i="44" s="1"/>
  <c r="L27" i="44"/>
  <c r="K27" i="44" s="1"/>
  <c r="L25" i="44"/>
  <c r="L24" i="44"/>
  <c r="I24" i="44" s="1"/>
  <c r="L23" i="44"/>
  <c r="I23" i="44" s="1"/>
  <c r="L22" i="44"/>
  <c r="K22" i="44" s="1"/>
  <c r="L21" i="44"/>
  <c r="L20" i="44"/>
  <c r="K20" i="44" s="1"/>
  <c r="L19" i="44"/>
  <c r="I19" i="44" s="1"/>
  <c r="L18" i="44"/>
  <c r="L17" i="44"/>
  <c r="L16" i="44"/>
  <c r="I16" i="44" s="1"/>
  <c r="L14" i="44"/>
  <c r="L13" i="44"/>
  <c r="K13" i="44" s="1"/>
  <c r="L30" i="44"/>
  <c r="K30" i="44" s="1"/>
  <c r="L31" i="44"/>
  <c r="K31" i="44" s="1"/>
  <c r="L32" i="44"/>
  <c r="I32" i="44" s="1"/>
  <c r="L33" i="44"/>
  <c r="I33" i="44" s="1"/>
  <c r="L48" i="44"/>
  <c r="I48" i="44" s="1"/>
  <c r="L75" i="44"/>
  <c r="F73" i="44"/>
  <c r="C73" i="44" s="1"/>
  <c r="F72" i="44"/>
  <c r="E72" i="44" s="1"/>
  <c r="F70" i="44"/>
  <c r="E70" i="44" s="1"/>
  <c r="F69" i="44"/>
  <c r="C69" i="44" s="1"/>
  <c r="F66" i="44"/>
  <c r="E66" i="44" s="1"/>
  <c r="F65" i="44"/>
  <c r="E65" i="44" s="1"/>
  <c r="F64" i="44"/>
  <c r="F63" i="44"/>
  <c r="E63" i="44" s="1"/>
  <c r="F62" i="44"/>
  <c r="C62" i="44" s="1"/>
  <c r="F61" i="44"/>
  <c r="E61" i="44" s="1"/>
  <c r="F60" i="44"/>
  <c r="C60" i="44" s="1"/>
  <c r="F59" i="44"/>
  <c r="F58" i="44"/>
  <c r="C58" i="44" s="1"/>
  <c r="F57" i="44"/>
  <c r="E57" i="44" s="1"/>
  <c r="F55" i="44"/>
  <c r="E55" i="44" s="1"/>
  <c r="F53" i="44"/>
  <c r="C53" i="44" s="1"/>
  <c r="F52" i="44"/>
  <c r="C52" i="44" s="1"/>
  <c r="F51" i="44"/>
  <c r="F50" i="44"/>
  <c r="E50" i="44" s="1"/>
  <c r="F54" i="44"/>
  <c r="C54" i="44" s="1"/>
  <c r="F46" i="44"/>
  <c r="C46" i="44" s="1"/>
  <c r="F45" i="44"/>
  <c r="G45" i="44" s="1"/>
  <c r="F44" i="44"/>
  <c r="G44" i="44" s="1"/>
  <c r="F43" i="44"/>
  <c r="C43" i="44" s="1"/>
  <c r="F42" i="44"/>
  <c r="G42" i="44" s="1"/>
  <c r="F39" i="44"/>
  <c r="F38" i="44"/>
  <c r="F36" i="44"/>
  <c r="C36" i="44" s="1"/>
  <c r="F34" i="44"/>
  <c r="C34" i="44" s="1"/>
  <c r="F29" i="44"/>
  <c r="E29" i="44" s="1"/>
  <c r="F28" i="44"/>
  <c r="E28" i="44" s="1"/>
  <c r="F26" i="44"/>
  <c r="E26" i="44" s="1"/>
  <c r="F27" i="44"/>
  <c r="C27" i="44" s="1"/>
  <c r="F25" i="44"/>
  <c r="E25" i="44" s="1"/>
  <c r="F24" i="44"/>
  <c r="C24" i="44" s="1"/>
  <c r="F23" i="44"/>
  <c r="C23" i="44" s="1"/>
  <c r="F22" i="44"/>
  <c r="E22" i="44" s="1"/>
  <c r="F21" i="44"/>
  <c r="E21" i="44" s="1"/>
  <c r="F20" i="44"/>
  <c r="E20" i="44" s="1"/>
  <c r="F19" i="44"/>
  <c r="E19" i="44" s="1"/>
  <c r="F18" i="44"/>
  <c r="C18" i="44" s="1"/>
  <c r="F17" i="44"/>
  <c r="C17" i="44" s="1"/>
  <c r="F16" i="44"/>
  <c r="C16" i="44" s="1"/>
  <c r="F14" i="44"/>
  <c r="F13" i="44"/>
  <c r="C13" i="44" s="1"/>
  <c r="F30" i="44"/>
  <c r="E30" i="44" s="1"/>
  <c r="F31" i="44"/>
  <c r="C31" i="44" s="1"/>
  <c r="F32" i="44"/>
  <c r="E32" i="44" s="1"/>
  <c r="F33" i="44"/>
  <c r="C33" i="44" s="1"/>
  <c r="F48" i="44"/>
  <c r="C48" i="44" s="1"/>
  <c r="F75" i="44"/>
  <c r="E75" i="44" s="1"/>
  <c r="K70" i="44"/>
  <c r="K69" i="44"/>
  <c r="I69" i="44"/>
  <c r="E69" i="44"/>
  <c r="K66" i="44"/>
  <c r="I64" i="44"/>
  <c r="K58" i="44"/>
  <c r="I56" i="44"/>
  <c r="L55" i="44"/>
  <c r="I55" i="44" s="1"/>
  <c r="K55" i="44"/>
  <c r="L54" i="44"/>
  <c r="K54" i="44" s="1"/>
  <c r="I54" i="44"/>
  <c r="L53" i="44"/>
  <c r="K53" i="44" s="1"/>
  <c r="L52" i="44"/>
  <c r="K52" i="44" s="1"/>
  <c r="L51" i="44"/>
  <c r="I51" i="44" s="1"/>
  <c r="L50" i="44"/>
  <c r="I50" i="44" s="1"/>
  <c r="C50" i="44"/>
  <c r="K43" i="44"/>
  <c r="I42" i="44"/>
  <c r="K39" i="44"/>
  <c r="I39" i="44"/>
  <c r="E39" i="44"/>
  <c r="C39" i="44"/>
  <c r="E38" i="44"/>
  <c r="K29" i="44"/>
  <c r="K26" i="44"/>
  <c r="K25" i="44"/>
  <c r="I25" i="44"/>
  <c r="K23" i="44"/>
  <c r="K21" i="44"/>
  <c r="I21" i="44"/>
  <c r="K19" i="44"/>
  <c r="K18" i="44"/>
  <c r="K17" i="44"/>
  <c r="I17" i="44"/>
  <c r="L15" i="44"/>
  <c r="I15" i="44" s="1"/>
  <c r="F15" i="44"/>
  <c r="I13" i="44"/>
  <c r="L73" i="43"/>
  <c r="K73" i="43" s="1"/>
  <c r="L72" i="43"/>
  <c r="K72" i="43" s="1"/>
  <c r="L70" i="43"/>
  <c r="L69" i="43"/>
  <c r="I69" i="43" s="1"/>
  <c r="L66" i="43"/>
  <c r="I66" i="43" s="1"/>
  <c r="L65" i="43"/>
  <c r="K65" i="43" s="1"/>
  <c r="L64" i="43"/>
  <c r="K64" i="43" s="1"/>
  <c r="L63" i="43"/>
  <c r="K63" i="43" s="1"/>
  <c r="L62" i="43"/>
  <c r="I62" i="43" s="1"/>
  <c r="L61" i="43"/>
  <c r="I61" i="43" s="1"/>
  <c r="L60" i="43"/>
  <c r="L59" i="43"/>
  <c r="I59" i="43" s="1"/>
  <c r="L58" i="43"/>
  <c r="I58" i="43" s="1"/>
  <c r="L57" i="43"/>
  <c r="K57" i="43" s="1"/>
  <c r="L56" i="43"/>
  <c r="I56" i="43" s="1"/>
  <c r="L46" i="43"/>
  <c r="I46" i="43" s="1"/>
  <c r="L45" i="43"/>
  <c r="K45" i="43" s="1"/>
  <c r="L44" i="43"/>
  <c r="M44" i="43" s="1"/>
  <c r="L43" i="43"/>
  <c r="M43" i="43" s="1"/>
  <c r="L42" i="43"/>
  <c r="I42" i="43" s="1"/>
  <c r="L39" i="43"/>
  <c r="L38" i="43"/>
  <c r="I38" i="43" s="1"/>
  <c r="L36" i="43"/>
  <c r="L34" i="43"/>
  <c r="I34" i="43" s="1"/>
  <c r="L29" i="43"/>
  <c r="I29" i="43" s="1"/>
  <c r="L28" i="43"/>
  <c r="I28" i="43" s="1"/>
  <c r="L26" i="43"/>
  <c r="I26" i="43" s="1"/>
  <c r="L27" i="43"/>
  <c r="I27" i="43" s="1"/>
  <c r="L25" i="43"/>
  <c r="L24" i="43"/>
  <c r="I24" i="43" s="1"/>
  <c r="L23" i="43"/>
  <c r="I23" i="43" s="1"/>
  <c r="L22" i="43"/>
  <c r="K22" i="43" s="1"/>
  <c r="L21" i="43"/>
  <c r="K21" i="43" s="1"/>
  <c r="L20" i="43"/>
  <c r="I20" i="43" s="1"/>
  <c r="L19" i="43"/>
  <c r="K19" i="43" s="1"/>
  <c r="L18" i="43"/>
  <c r="K18" i="43" s="1"/>
  <c r="L17" i="43"/>
  <c r="K17" i="43" s="1"/>
  <c r="L16" i="43"/>
  <c r="I16" i="43" s="1"/>
  <c r="L14" i="43"/>
  <c r="I14" i="43" s="1"/>
  <c r="L13" i="43"/>
  <c r="K13" i="43" s="1"/>
  <c r="L30" i="43"/>
  <c r="K30" i="43" s="1"/>
  <c r="L31" i="43"/>
  <c r="L32" i="43"/>
  <c r="L33" i="43"/>
  <c r="K33" i="43" s="1"/>
  <c r="L48" i="43"/>
  <c r="K48" i="43" s="1"/>
  <c r="L75" i="43"/>
  <c r="K75" i="43" s="1"/>
  <c r="F73" i="43"/>
  <c r="F72" i="43"/>
  <c r="E72" i="43" s="1"/>
  <c r="F70" i="43"/>
  <c r="E70" i="43" s="1"/>
  <c r="F69" i="43"/>
  <c r="E69" i="43" s="1"/>
  <c r="F66" i="43"/>
  <c r="E66" i="43" s="1"/>
  <c r="F65" i="43"/>
  <c r="E65" i="43" s="1"/>
  <c r="F64" i="43"/>
  <c r="E64" i="43" s="1"/>
  <c r="F63" i="43"/>
  <c r="C63" i="43" s="1"/>
  <c r="F62" i="43"/>
  <c r="E62" i="43" s="1"/>
  <c r="F61" i="43"/>
  <c r="E61" i="43" s="1"/>
  <c r="F60" i="43"/>
  <c r="E60" i="43" s="1"/>
  <c r="F59" i="43"/>
  <c r="E59" i="43" s="1"/>
  <c r="F58" i="43"/>
  <c r="E58" i="43" s="1"/>
  <c r="F57" i="43"/>
  <c r="C57" i="43" s="1"/>
  <c r="F55" i="43"/>
  <c r="E55" i="43" s="1"/>
  <c r="F53" i="43"/>
  <c r="C53" i="43" s="1"/>
  <c r="F52" i="43"/>
  <c r="F51" i="43"/>
  <c r="E51" i="43" s="1"/>
  <c r="F50" i="43"/>
  <c r="C50" i="43" s="1"/>
  <c r="F54" i="43"/>
  <c r="E54" i="43" s="1"/>
  <c r="F46" i="43"/>
  <c r="C46" i="43" s="1"/>
  <c r="F45" i="43"/>
  <c r="G45" i="43" s="1"/>
  <c r="F44" i="43"/>
  <c r="C44" i="43" s="1"/>
  <c r="F43" i="43"/>
  <c r="G43" i="43" s="1"/>
  <c r="F42" i="43"/>
  <c r="C42" i="43" s="1"/>
  <c r="F39" i="43"/>
  <c r="F38" i="43"/>
  <c r="C38" i="43" s="1"/>
  <c r="F36" i="43"/>
  <c r="C36" i="43" s="1"/>
  <c r="F34" i="43"/>
  <c r="F29" i="43"/>
  <c r="C29" i="43" s="1"/>
  <c r="F28" i="43"/>
  <c r="C28" i="43" s="1"/>
  <c r="F26" i="43"/>
  <c r="F27" i="43"/>
  <c r="F25" i="43"/>
  <c r="E25" i="43" s="1"/>
  <c r="F24" i="43"/>
  <c r="C24" i="43" s="1"/>
  <c r="F23" i="43"/>
  <c r="E23" i="43" s="1"/>
  <c r="F22" i="43"/>
  <c r="C22" i="43" s="1"/>
  <c r="F21" i="43"/>
  <c r="C21" i="43" s="1"/>
  <c r="F20" i="43"/>
  <c r="E20" i="43" s="1"/>
  <c r="F19" i="43"/>
  <c r="F18" i="43"/>
  <c r="F17" i="43"/>
  <c r="C17" i="43" s="1"/>
  <c r="F16" i="43"/>
  <c r="C16" i="43" s="1"/>
  <c r="F14" i="43"/>
  <c r="E14" i="43" s="1"/>
  <c r="F13" i="43"/>
  <c r="C13" i="43" s="1"/>
  <c r="F30" i="43"/>
  <c r="E30" i="43" s="1"/>
  <c r="F31" i="43"/>
  <c r="F32" i="43"/>
  <c r="C32" i="43" s="1"/>
  <c r="F33" i="43"/>
  <c r="F48" i="43"/>
  <c r="E48" i="43" s="1"/>
  <c r="F75" i="43"/>
  <c r="C75" i="43" s="1"/>
  <c r="E73" i="43"/>
  <c r="C73" i="43"/>
  <c r="I72" i="43"/>
  <c r="K70" i="43"/>
  <c r="K60" i="43"/>
  <c r="I60" i="43"/>
  <c r="C59" i="43"/>
  <c r="K56" i="43"/>
  <c r="L55" i="43"/>
  <c r="K55" i="43" s="1"/>
  <c r="L54" i="43"/>
  <c r="I54" i="43" s="1"/>
  <c r="K54" i="43"/>
  <c r="L53" i="43"/>
  <c r="L52" i="43"/>
  <c r="K52" i="43" s="1"/>
  <c r="C52" i="43"/>
  <c r="L51" i="43"/>
  <c r="L50" i="43"/>
  <c r="I50" i="43" s="1"/>
  <c r="K39" i="43"/>
  <c r="I39" i="43"/>
  <c r="E39" i="43"/>
  <c r="C39" i="43"/>
  <c r="E38" i="43"/>
  <c r="K36" i="43"/>
  <c r="I36" i="43"/>
  <c r="E34" i="43"/>
  <c r="C34" i="43"/>
  <c r="E33" i="43"/>
  <c r="C33" i="43"/>
  <c r="I32" i="43"/>
  <c r="K31" i="43"/>
  <c r="K27" i="43"/>
  <c r="E27" i="43"/>
  <c r="C27" i="43"/>
  <c r="C26" i="43"/>
  <c r="K23" i="43"/>
  <c r="E22" i="43"/>
  <c r="C20" i="43"/>
  <c r="E18" i="43"/>
  <c r="C18" i="43"/>
  <c r="L15" i="43"/>
  <c r="K15" i="43" s="1"/>
  <c r="F15" i="43"/>
  <c r="E15" i="43" s="1"/>
  <c r="K14" i="43"/>
  <c r="E13" i="43"/>
  <c r="L73" i="42"/>
  <c r="L72" i="42"/>
  <c r="I72" i="42" s="1"/>
  <c r="L70" i="42"/>
  <c r="K70" i="42" s="1"/>
  <c r="L69" i="42"/>
  <c r="K69" i="42" s="1"/>
  <c r="L66" i="42"/>
  <c r="L65" i="42"/>
  <c r="L64" i="42"/>
  <c r="L63" i="42"/>
  <c r="K63" i="42" s="1"/>
  <c r="L62" i="42"/>
  <c r="L61" i="42"/>
  <c r="K61" i="42" s="1"/>
  <c r="L60" i="42"/>
  <c r="I60" i="42" s="1"/>
  <c r="L59" i="42"/>
  <c r="K59" i="42" s="1"/>
  <c r="L58" i="42"/>
  <c r="I58" i="42" s="1"/>
  <c r="L57" i="42"/>
  <c r="L56" i="42"/>
  <c r="L46" i="42"/>
  <c r="I46" i="42" s="1"/>
  <c r="L45" i="42"/>
  <c r="M45" i="42" s="1"/>
  <c r="L44" i="42"/>
  <c r="K44" i="42" s="1"/>
  <c r="L43" i="42"/>
  <c r="M43" i="42" s="1"/>
  <c r="L42" i="42"/>
  <c r="M42" i="42" s="1"/>
  <c r="L39" i="42"/>
  <c r="L38" i="42"/>
  <c r="I38" i="42" s="1"/>
  <c r="L36" i="42"/>
  <c r="K36" i="42" s="1"/>
  <c r="L34" i="42"/>
  <c r="I34" i="42" s="1"/>
  <c r="L29" i="42"/>
  <c r="L28" i="42"/>
  <c r="K28" i="42" s="1"/>
  <c r="L26" i="42"/>
  <c r="I26" i="42" s="1"/>
  <c r="L27" i="42"/>
  <c r="K27" i="42" s="1"/>
  <c r="L25" i="42"/>
  <c r="I25" i="42" s="1"/>
  <c r="L24" i="42"/>
  <c r="K24" i="42" s="1"/>
  <c r="L23" i="42"/>
  <c r="I23" i="42" s="1"/>
  <c r="L22" i="42"/>
  <c r="I22" i="42" s="1"/>
  <c r="L21" i="42"/>
  <c r="L20" i="42"/>
  <c r="K20" i="42" s="1"/>
  <c r="L19" i="42"/>
  <c r="I19" i="42" s="1"/>
  <c r="L18" i="42"/>
  <c r="I18" i="42" s="1"/>
  <c r="L17" i="42"/>
  <c r="I17" i="42" s="1"/>
  <c r="L16" i="42"/>
  <c r="L14" i="42"/>
  <c r="I14" i="42" s="1"/>
  <c r="L13" i="42"/>
  <c r="K13" i="42" s="1"/>
  <c r="L30" i="42"/>
  <c r="K30" i="42" s="1"/>
  <c r="L31" i="42"/>
  <c r="K31" i="42" s="1"/>
  <c r="L32" i="42"/>
  <c r="K32" i="42" s="1"/>
  <c r="L33" i="42"/>
  <c r="K33" i="42" s="1"/>
  <c r="L48" i="42"/>
  <c r="L75" i="42"/>
  <c r="F73" i="42"/>
  <c r="C73" i="42" s="1"/>
  <c r="F72" i="42"/>
  <c r="E72" i="42" s="1"/>
  <c r="F70" i="42"/>
  <c r="E70" i="42" s="1"/>
  <c r="F69" i="42"/>
  <c r="E69" i="42" s="1"/>
  <c r="F66" i="42"/>
  <c r="E66" i="42" s="1"/>
  <c r="F65" i="42"/>
  <c r="F64" i="42"/>
  <c r="C64" i="42" s="1"/>
  <c r="F63" i="42"/>
  <c r="E63" i="42" s="1"/>
  <c r="F62" i="42"/>
  <c r="E62" i="42" s="1"/>
  <c r="F61" i="42"/>
  <c r="E61" i="42" s="1"/>
  <c r="F60" i="42"/>
  <c r="C60" i="42" s="1"/>
  <c r="F59" i="42"/>
  <c r="E59" i="42" s="1"/>
  <c r="F58" i="42"/>
  <c r="E58" i="42" s="1"/>
  <c r="F57" i="42"/>
  <c r="F55" i="42"/>
  <c r="E55" i="42" s="1"/>
  <c r="F53" i="42"/>
  <c r="E53" i="42" s="1"/>
  <c r="F52" i="42"/>
  <c r="E52" i="42" s="1"/>
  <c r="F51" i="42"/>
  <c r="C51" i="42" s="1"/>
  <c r="F50" i="42"/>
  <c r="E50" i="42" s="1"/>
  <c r="F54" i="42"/>
  <c r="C54" i="42" s="1"/>
  <c r="F46" i="42"/>
  <c r="F45" i="42"/>
  <c r="G45" i="42" s="1"/>
  <c r="F44" i="42"/>
  <c r="C44" i="42" s="1"/>
  <c r="F43" i="42"/>
  <c r="G43" i="42" s="1"/>
  <c r="F42" i="42"/>
  <c r="F39" i="42"/>
  <c r="F38" i="42"/>
  <c r="F36" i="42"/>
  <c r="E36" i="42" s="1"/>
  <c r="F34" i="42"/>
  <c r="C34" i="42" s="1"/>
  <c r="F29" i="42"/>
  <c r="C29" i="42" s="1"/>
  <c r="F28" i="42"/>
  <c r="C28" i="42" s="1"/>
  <c r="F26" i="42"/>
  <c r="F27" i="42"/>
  <c r="C27" i="42" s="1"/>
  <c r="F25" i="42"/>
  <c r="F24" i="42"/>
  <c r="F23" i="42"/>
  <c r="F22" i="42"/>
  <c r="E22" i="42" s="1"/>
  <c r="F21" i="42"/>
  <c r="C21" i="42" s="1"/>
  <c r="F20" i="42"/>
  <c r="E20" i="42" s="1"/>
  <c r="F19" i="42"/>
  <c r="C19" i="42" s="1"/>
  <c r="F18" i="42"/>
  <c r="F17" i="42"/>
  <c r="F16" i="42"/>
  <c r="F14" i="42"/>
  <c r="E14" i="42" s="1"/>
  <c r="F13" i="42"/>
  <c r="E13" i="42" s="1"/>
  <c r="F30" i="42"/>
  <c r="E30" i="42" s="1"/>
  <c r="F31" i="42"/>
  <c r="C31" i="42" s="1"/>
  <c r="F32" i="42"/>
  <c r="E32" i="42" s="1"/>
  <c r="F33" i="42"/>
  <c r="C33" i="42" s="1"/>
  <c r="F48" i="42"/>
  <c r="C48" i="42" s="1"/>
  <c r="F75" i="42"/>
  <c r="C75" i="42" s="1"/>
  <c r="K75" i="42"/>
  <c r="K73" i="42"/>
  <c r="E73" i="42"/>
  <c r="C69" i="42"/>
  <c r="K65" i="42"/>
  <c r="I65" i="42"/>
  <c r="I64" i="42"/>
  <c r="K62" i="42"/>
  <c r="I62" i="42"/>
  <c r="I61" i="42"/>
  <c r="K60" i="42"/>
  <c r="K57" i="42"/>
  <c r="I57" i="42"/>
  <c r="L55" i="42"/>
  <c r="K55" i="42" s="1"/>
  <c r="L54" i="42"/>
  <c r="I54" i="42" s="1"/>
  <c r="L53" i="42"/>
  <c r="K53" i="42"/>
  <c r="I53" i="42"/>
  <c r="L52" i="42"/>
  <c r="I52" i="42" s="1"/>
  <c r="L51" i="42"/>
  <c r="K51" i="42" s="1"/>
  <c r="L50" i="42"/>
  <c r="I50" i="42" s="1"/>
  <c r="K50" i="42"/>
  <c r="E46" i="42"/>
  <c r="C46" i="42"/>
  <c r="I44" i="42"/>
  <c r="K43" i="42"/>
  <c r="C43" i="42"/>
  <c r="E42" i="42"/>
  <c r="K39" i="42"/>
  <c r="I39" i="42"/>
  <c r="E39" i="42"/>
  <c r="C39" i="42"/>
  <c r="I36" i="42"/>
  <c r="E33" i="42"/>
  <c r="C32" i="42"/>
  <c r="I31" i="42"/>
  <c r="I29" i="42"/>
  <c r="E28" i="42"/>
  <c r="E27" i="42"/>
  <c r="C26" i="42"/>
  <c r="K25" i="42"/>
  <c r="E23" i="42"/>
  <c r="C23" i="42"/>
  <c r="K17" i="42"/>
  <c r="L15" i="42"/>
  <c r="I15" i="42" s="1"/>
  <c r="F15" i="42"/>
  <c r="E15" i="42" s="1"/>
  <c r="K14" i="42"/>
  <c r="C14" i="42"/>
  <c r="L73" i="41"/>
  <c r="K73" i="41" s="1"/>
  <c r="L72" i="41"/>
  <c r="K72" i="41" s="1"/>
  <c r="L70" i="41"/>
  <c r="I70" i="41" s="1"/>
  <c r="L69" i="41"/>
  <c r="K69" i="41" s="1"/>
  <c r="L66" i="41"/>
  <c r="K66" i="41" s="1"/>
  <c r="L65" i="41"/>
  <c r="I65" i="41" s="1"/>
  <c r="L64" i="41"/>
  <c r="I64" i="41" s="1"/>
  <c r="L63" i="41"/>
  <c r="K63" i="41" s="1"/>
  <c r="L62" i="41"/>
  <c r="K62" i="41" s="1"/>
  <c r="L61" i="41"/>
  <c r="K61" i="41" s="1"/>
  <c r="L60" i="41"/>
  <c r="K60" i="41" s="1"/>
  <c r="L59" i="41"/>
  <c r="L58" i="41"/>
  <c r="K58" i="41" s="1"/>
  <c r="L57" i="41"/>
  <c r="K57" i="41" s="1"/>
  <c r="L56" i="41"/>
  <c r="I56" i="41" s="1"/>
  <c r="L46" i="41"/>
  <c r="L45" i="41"/>
  <c r="M45" i="41" s="1"/>
  <c r="L44" i="41"/>
  <c r="K44" i="41" s="1"/>
  <c r="L43" i="41"/>
  <c r="I43" i="41" s="1"/>
  <c r="L42" i="41"/>
  <c r="M42" i="41" s="1"/>
  <c r="L39" i="41"/>
  <c r="L38" i="41"/>
  <c r="I38" i="41" s="1"/>
  <c r="L36" i="41"/>
  <c r="L34" i="41"/>
  <c r="K34" i="41" s="1"/>
  <c r="L29" i="41"/>
  <c r="K29" i="41" s="1"/>
  <c r="L28" i="41"/>
  <c r="I28" i="41" s="1"/>
  <c r="L26" i="41"/>
  <c r="I26" i="41" s="1"/>
  <c r="L27" i="41"/>
  <c r="L25" i="41"/>
  <c r="K25" i="41" s="1"/>
  <c r="L24" i="41"/>
  <c r="I24" i="41" s="1"/>
  <c r="L23" i="41"/>
  <c r="L22" i="41"/>
  <c r="L21" i="41"/>
  <c r="K21" i="41" s="1"/>
  <c r="L20" i="41"/>
  <c r="K20" i="41" s="1"/>
  <c r="L19" i="41"/>
  <c r="I19" i="41" s="1"/>
  <c r="L18" i="41"/>
  <c r="L17" i="41"/>
  <c r="I17" i="41" s="1"/>
  <c r="L16" i="41"/>
  <c r="K16" i="41" s="1"/>
  <c r="L14" i="41"/>
  <c r="I14" i="41" s="1"/>
  <c r="L13" i="41"/>
  <c r="K13" i="41" s="1"/>
  <c r="L30" i="41"/>
  <c r="K30" i="41" s="1"/>
  <c r="L31" i="41"/>
  <c r="L32" i="41"/>
  <c r="I32" i="41" s="1"/>
  <c r="L33" i="41"/>
  <c r="K33" i="41" s="1"/>
  <c r="L48" i="41"/>
  <c r="K48" i="41" s="1"/>
  <c r="L75" i="41"/>
  <c r="K75" i="41" s="1"/>
  <c r="F73" i="41"/>
  <c r="E73" i="41" s="1"/>
  <c r="F72" i="41"/>
  <c r="E72" i="41" s="1"/>
  <c r="F70" i="41"/>
  <c r="E70" i="41" s="1"/>
  <c r="F69" i="41"/>
  <c r="E69" i="41" s="1"/>
  <c r="F66" i="41"/>
  <c r="C66" i="41" s="1"/>
  <c r="F65" i="41"/>
  <c r="E65" i="41" s="1"/>
  <c r="F64" i="41"/>
  <c r="E64" i="41" s="1"/>
  <c r="F63" i="41"/>
  <c r="E63" i="41" s="1"/>
  <c r="F62" i="41"/>
  <c r="E62" i="41" s="1"/>
  <c r="F61" i="41"/>
  <c r="F60" i="41"/>
  <c r="E60" i="41" s="1"/>
  <c r="F59" i="41"/>
  <c r="C59" i="41" s="1"/>
  <c r="F58" i="41"/>
  <c r="E58" i="41" s="1"/>
  <c r="F57" i="41"/>
  <c r="F55" i="41"/>
  <c r="F53" i="41"/>
  <c r="F52" i="41"/>
  <c r="C52" i="41" s="1"/>
  <c r="F51" i="41"/>
  <c r="F50" i="41"/>
  <c r="E50" i="41" s="1"/>
  <c r="F54" i="41"/>
  <c r="E54" i="41" s="1"/>
  <c r="F46" i="41"/>
  <c r="C46" i="41" s="1"/>
  <c r="F45" i="41"/>
  <c r="C45" i="41" s="1"/>
  <c r="F44" i="41"/>
  <c r="G44" i="41" s="1"/>
  <c r="F43" i="41"/>
  <c r="G43" i="41" s="1"/>
  <c r="F42" i="41"/>
  <c r="G42" i="41" s="1"/>
  <c r="F39" i="41"/>
  <c r="F38" i="41"/>
  <c r="C38" i="41" s="1"/>
  <c r="F36" i="41"/>
  <c r="E36" i="41" s="1"/>
  <c r="F34" i="41"/>
  <c r="C34" i="41" s="1"/>
  <c r="F29" i="41"/>
  <c r="E29" i="41" s="1"/>
  <c r="F28" i="41"/>
  <c r="C28" i="41" s="1"/>
  <c r="F26" i="41"/>
  <c r="C26" i="41" s="1"/>
  <c r="F27" i="41"/>
  <c r="E27" i="41" s="1"/>
  <c r="F25" i="41"/>
  <c r="E25" i="41" s="1"/>
  <c r="F24" i="41"/>
  <c r="C24" i="41" s="1"/>
  <c r="F23" i="41"/>
  <c r="C23" i="41" s="1"/>
  <c r="F22" i="41"/>
  <c r="C22" i="41" s="1"/>
  <c r="F21" i="41"/>
  <c r="E21" i="41" s="1"/>
  <c r="F20" i="41"/>
  <c r="C20" i="41" s="1"/>
  <c r="F19" i="41"/>
  <c r="E19" i="41" s="1"/>
  <c r="F18" i="41"/>
  <c r="C18" i="41" s="1"/>
  <c r="F17" i="41"/>
  <c r="E17" i="41" s="1"/>
  <c r="F16" i="41"/>
  <c r="C16" i="41" s="1"/>
  <c r="F14" i="41"/>
  <c r="E14" i="41" s="1"/>
  <c r="F13" i="41"/>
  <c r="E13" i="41" s="1"/>
  <c r="F30" i="41"/>
  <c r="C30" i="41" s="1"/>
  <c r="F31" i="41"/>
  <c r="C31" i="41" s="1"/>
  <c r="F32" i="41"/>
  <c r="C32" i="41" s="1"/>
  <c r="F33" i="41"/>
  <c r="C33" i="41" s="1"/>
  <c r="F48" i="41"/>
  <c r="F75" i="41"/>
  <c r="C75" i="41" s="1"/>
  <c r="I72" i="41"/>
  <c r="K70" i="41"/>
  <c r="C70" i="41"/>
  <c r="C65" i="41"/>
  <c r="K64" i="41"/>
  <c r="I62" i="41"/>
  <c r="I61" i="41"/>
  <c r="I58" i="41"/>
  <c r="L55" i="41"/>
  <c r="K55" i="41" s="1"/>
  <c r="E55" i="41"/>
  <c r="L54" i="41"/>
  <c r="L53" i="41"/>
  <c r="K53" i="41" s="1"/>
  <c r="L52" i="41"/>
  <c r="L51" i="41"/>
  <c r="K51" i="41" s="1"/>
  <c r="I51" i="41"/>
  <c r="L50" i="41"/>
  <c r="I50" i="41" s="1"/>
  <c r="I45" i="41"/>
  <c r="K39" i="41"/>
  <c r="I39" i="41"/>
  <c r="E39" i="41"/>
  <c r="C39" i="41"/>
  <c r="E31" i="41"/>
  <c r="I30" i="41"/>
  <c r="E28" i="41"/>
  <c r="K23" i="41"/>
  <c r="E20" i="41"/>
  <c r="K17" i="41"/>
  <c r="L15" i="41"/>
  <c r="K15" i="41" s="1"/>
  <c r="F15" i="41"/>
  <c r="E15" i="41" s="1"/>
  <c r="L73" i="40"/>
  <c r="K73" i="40" s="1"/>
  <c r="L72" i="40"/>
  <c r="I72" i="40" s="1"/>
  <c r="L70" i="40"/>
  <c r="K70" i="40" s="1"/>
  <c r="L69" i="40"/>
  <c r="K69" i="40" s="1"/>
  <c r="L66" i="40"/>
  <c r="I66" i="40" s="1"/>
  <c r="L65" i="40"/>
  <c r="K65" i="40" s="1"/>
  <c r="L64" i="40"/>
  <c r="I64" i="40" s="1"/>
  <c r="L63" i="40"/>
  <c r="I63" i="40" s="1"/>
  <c r="L62" i="40"/>
  <c r="I62" i="40" s="1"/>
  <c r="L61" i="40"/>
  <c r="K61" i="40" s="1"/>
  <c r="L60" i="40"/>
  <c r="L59" i="40"/>
  <c r="I59" i="40" s="1"/>
  <c r="L58" i="40"/>
  <c r="L57" i="40"/>
  <c r="K57" i="40" s="1"/>
  <c r="L56" i="40"/>
  <c r="K56" i="40" s="1"/>
  <c r="L46" i="40"/>
  <c r="K46" i="40" s="1"/>
  <c r="L45" i="40"/>
  <c r="I45" i="40" s="1"/>
  <c r="L44" i="40"/>
  <c r="K44" i="40" s="1"/>
  <c r="L43" i="40"/>
  <c r="L42" i="40"/>
  <c r="M42" i="40" s="1"/>
  <c r="L39" i="40"/>
  <c r="L38" i="40"/>
  <c r="I38" i="40" s="1"/>
  <c r="L36" i="40"/>
  <c r="L34" i="40"/>
  <c r="I34" i="40" s="1"/>
  <c r="L29" i="40"/>
  <c r="K29" i="40" s="1"/>
  <c r="L28" i="40"/>
  <c r="I28" i="40" s="1"/>
  <c r="L26" i="40"/>
  <c r="L27" i="40"/>
  <c r="I27" i="40" s="1"/>
  <c r="L25" i="40"/>
  <c r="K25" i="40" s="1"/>
  <c r="L24" i="40"/>
  <c r="I24" i="40" s="1"/>
  <c r="L23" i="40"/>
  <c r="K23" i="40" s="1"/>
  <c r="L22" i="40"/>
  <c r="I22" i="40" s="1"/>
  <c r="L21" i="40"/>
  <c r="K21" i="40" s="1"/>
  <c r="L20" i="40"/>
  <c r="K20" i="40" s="1"/>
  <c r="L19" i="40"/>
  <c r="L18" i="40"/>
  <c r="K18" i="40" s="1"/>
  <c r="L17" i="40"/>
  <c r="K17" i="40" s="1"/>
  <c r="L16" i="40"/>
  <c r="I16" i="40" s="1"/>
  <c r="L14" i="40"/>
  <c r="I14" i="40" s="1"/>
  <c r="L13" i="40"/>
  <c r="I13" i="40" s="1"/>
  <c r="L30" i="40"/>
  <c r="K30" i="40" s="1"/>
  <c r="L31" i="40"/>
  <c r="I31" i="40" s="1"/>
  <c r="L32" i="40"/>
  <c r="L33" i="40"/>
  <c r="I33" i="40" s="1"/>
  <c r="L48" i="40"/>
  <c r="L75" i="40"/>
  <c r="F73" i="40"/>
  <c r="C73" i="40" s="1"/>
  <c r="F72" i="40"/>
  <c r="C72" i="40" s="1"/>
  <c r="F70" i="40"/>
  <c r="E70" i="40" s="1"/>
  <c r="F69" i="40"/>
  <c r="E69" i="40" s="1"/>
  <c r="F66" i="40"/>
  <c r="C66" i="40" s="1"/>
  <c r="F65" i="40"/>
  <c r="C65" i="40" s="1"/>
  <c r="F64" i="40"/>
  <c r="F63" i="40"/>
  <c r="C63" i="40" s="1"/>
  <c r="F62" i="40"/>
  <c r="E62" i="40" s="1"/>
  <c r="F61" i="40"/>
  <c r="C61" i="40" s="1"/>
  <c r="F60" i="40"/>
  <c r="E60" i="40" s="1"/>
  <c r="F59" i="40"/>
  <c r="E59" i="40" s="1"/>
  <c r="F58" i="40"/>
  <c r="C58" i="40" s="1"/>
  <c r="F57" i="40"/>
  <c r="C57" i="40" s="1"/>
  <c r="F55" i="40"/>
  <c r="E55" i="40" s="1"/>
  <c r="F53" i="40"/>
  <c r="C53" i="40" s="1"/>
  <c r="F52" i="40"/>
  <c r="E52" i="40" s="1"/>
  <c r="F51" i="40"/>
  <c r="C51" i="40" s="1"/>
  <c r="F50" i="40"/>
  <c r="C50" i="40" s="1"/>
  <c r="F54" i="40"/>
  <c r="E54" i="40" s="1"/>
  <c r="F46" i="40"/>
  <c r="F45" i="40"/>
  <c r="E45" i="40" s="1"/>
  <c r="F44" i="40"/>
  <c r="G44" i="40" s="1"/>
  <c r="F43" i="40"/>
  <c r="G43" i="40" s="1"/>
  <c r="F42" i="40"/>
  <c r="G42" i="40" s="1"/>
  <c r="F39" i="40"/>
  <c r="F38" i="40"/>
  <c r="E38" i="40" s="1"/>
  <c r="F36" i="40"/>
  <c r="F34" i="40"/>
  <c r="E34" i="40" s="1"/>
  <c r="F29" i="40"/>
  <c r="E29" i="40" s="1"/>
  <c r="F28" i="40"/>
  <c r="E28" i="40" s="1"/>
  <c r="F26" i="40"/>
  <c r="E26" i="40" s="1"/>
  <c r="F27" i="40"/>
  <c r="E27" i="40" s="1"/>
  <c r="F25" i="40"/>
  <c r="C25" i="40" s="1"/>
  <c r="F24" i="40"/>
  <c r="E24" i="40" s="1"/>
  <c r="F23" i="40"/>
  <c r="C23" i="40" s="1"/>
  <c r="F22" i="40"/>
  <c r="F21" i="40"/>
  <c r="F20" i="40"/>
  <c r="E20" i="40" s="1"/>
  <c r="F19" i="40"/>
  <c r="E19" i="40" s="1"/>
  <c r="F18" i="40"/>
  <c r="E18" i="40" s="1"/>
  <c r="F17" i="40"/>
  <c r="C17" i="40" s="1"/>
  <c r="F16" i="40"/>
  <c r="E16" i="40" s="1"/>
  <c r="F14" i="40"/>
  <c r="F13" i="40"/>
  <c r="C13" i="40" s="1"/>
  <c r="F30" i="40"/>
  <c r="F31" i="40"/>
  <c r="E31" i="40" s="1"/>
  <c r="F32" i="40"/>
  <c r="E32" i="40" s="1"/>
  <c r="F33" i="40"/>
  <c r="E33" i="40" s="1"/>
  <c r="F48" i="40"/>
  <c r="C48" i="40" s="1"/>
  <c r="F75" i="40"/>
  <c r="C75" i="40" s="1"/>
  <c r="E72" i="40"/>
  <c r="I69" i="40"/>
  <c r="C69" i="40"/>
  <c r="K66" i="40"/>
  <c r="I65" i="40"/>
  <c r="E65" i="40"/>
  <c r="K63" i="40"/>
  <c r="E61" i="40"/>
  <c r="K59" i="40"/>
  <c r="K58" i="40"/>
  <c r="I58" i="40"/>
  <c r="E57" i="40"/>
  <c r="L55" i="40"/>
  <c r="K55" i="40" s="1"/>
  <c r="L54" i="40"/>
  <c r="K54" i="40" s="1"/>
  <c r="C54" i="40"/>
  <c r="L53" i="40"/>
  <c r="K53" i="40" s="1"/>
  <c r="L52" i="40"/>
  <c r="K52" i="40" s="1"/>
  <c r="L51" i="40"/>
  <c r="K51" i="40" s="1"/>
  <c r="E51" i="40"/>
  <c r="L50" i="40"/>
  <c r="K50" i="40" s="1"/>
  <c r="I48" i="40"/>
  <c r="E48" i="40"/>
  <c r="K43" i="40"/>
  <c r="K39" i="40"/>
  <c r="I39" i="40"/>
  <c r="E39" i="40"/>
  <c r="C39" i="40"/>
  <c r="C36" i="40"/>
  <c r="K33" i="40"/>
  <c r="E30" i="40"/>
  <c r="C30" i="40"/>
  <c r="I29" i="40"/>
  <c r="K27" i="40"/>
  <c r="E25" i="40"/>
  <c r="I21" i="40"/>
  <c r="E21" i="40"/>
  <c r="C21" i="40"/>
  <c r="K19" i="40"/>
  <c r="I19" i="40"/>
  <c r="C19" i="40"/>
  <c r="E17" i="40"/>
  <c r="L15" i="40"/>
  <c r="K15" i="40" s="1"/>
  <c r="F15" i="40"/>
  <c r="E15" i="40" s="1"/>
  <c r="L73" i="39"/>
  <c r="L72" i="39"/>
  <c r="K72" i="39" s="1"/>
  <c r="L70" i="39"/>
  <c r="K70" i="39" s="1"/>
  <c r="L69" i="39"/>
  <c r="I69" i="39" s="1"/>
  <c r="L66" i="39"/>
  <c r="K66" i="39" s="1"/>
  <c r="L65" i="39"/>
  <c r="L64" i="39"/>
  <c r="L63" i="39"/>
  <c r="K63" i="39" s="1"/>
  <c r="L62" i="39"/>
  <c r="K62" i="39" s="1"/>
  <c r="L61" i="39"/>
  <c r="L60" i="39"/>
  <c r="I60" i="39" s="1"/>
  <c r="L59" i="39"/>
  <c r="K59" i="39" s="1"/>
  <c r="L58" i="39"/>
  <c r="I58" i="39" s="1"/>
  <c r="L57" i="39"/>
  <c r="L56" i="39"/>
  <c r="K56" i="39" s="1"/>
  <c r="L46" i="39"/>
  <c r="I46" i="39" s="1"/>
  <c r="L45" i="39"/>
  <c r="M45" i="39" s="1"/>
  <c r="L44" i="39"/>
  <c r="M44" i="39" s="1"/>
  <c r="L43" i="39"/>
  <c r="M43" i="39" s="1"/>
  <c r="L42" i="39"/>
  <c r="I42" i="39" s="1"/>
  <c r="L39" i="39"/>
  <c r="L38" i="39"/>
  <c r="L36" i="39"/>
  <c r="I36" i="39" s="1"/>
  <c r="L34" i="39"/>
  <c r="K34" i="39" s="1"/>
  <c r="L29" i="39"/>
  <c r="L28" i="39"/>
  <c r="K28" i="39" s="1"/>
  <c r="L26" i="39"/>
  <c r="K26" i="39" s="1"/>
  <c r="L27" i="39"/>
  <c r="L25" i="39"/>
  <c r="L24" i="39"/>
  <c r="L23" i="39"/>
  <c r="I23" i="39" s="1"/>
  <c r="L22" i="39"/>
  <c r="K22" i="39" s="1"/>
  <c r="L21" i="39"/>
  <c r="L20" i="39"/>
  <c r="K20" i="39" s="1"/>
  <c r="L19" i="39"/>
  <c r="K19" i="39" s="1"/>
  <c r="L18" i="39"/>
  <c r="L17" i="39"/>
  <c r="L16" i="39"/>
  <c r="L14" i="39"/>
  <c r="K14" i="39" s="1"/>
  <c r="L13" i="39"/>
  <c r="K13" i="39" s="1"/>
  <c r="L30" i="39"/>
  <c r="L31" i="39"/>
  <c r="K31" i="39" s="1"/>
  <c r="L32" i="39"/>
  <c r="I32" i="39" s="1"/>
  <c r="L33" i="39"/>
  <c r="K33" i="39" s="1"/>
  <c r="L48" i="39"/>
  <c r="L75" i="39"/>
  <c r="F73" i="39"/>
  <c r="F72" i="39"/>
  <c r="C72" i="39" s="1"/>
  <c r="F70" i="39"/>
  <c r="E70" i="39" s="1"/>
  <c r="F69" i="39"/>
  <c r="E69" i="39" s="1"/>
  <c r="F66" i="39"/>
  <c r="C66" i="39" s="1"/>
  <c r="F65" i="39"/>
  <c r="F64" i="39"/>
  <c r="C64" i="39" s="1"/>
  <c r="F63" i="39"/>
  <c r="C63" i="39" s="1"/>
  <c r="F62" i="39"/>
  <c r="C62" i="39" s="1"/>
  <c r="F61" i="39"/>
  <c r="C61" i="39" s="1"/>
  <c r="F60" i="39"/>
  <c r="E60" i="39" s="1"/>
  <c r="F59" i="39"/>
  <c r="E59" i="39" s="1"/>
  <c r="F58" i="39"/>
  <c r="C58" i="39" s="1"/>
  <c r="F57" i="39"/>
  <c r="F55" i="39"/>
  <c r="C55" i="39" s="1"/>
  <c r="F53" i="39"/>
  <c r="E53" i="39" s="1"/>
  <c r="F52" i="39"/>
  <c r="F51" i="39"/>
  <c r="E51" i="39" s="1"/>
  <c r="F50" i="39"/>
  <c r="E50" i="39" s="1"/>
  <c r="F54" i="39"/>
  <c r="F46" i="39"/>
  <c r="C46" i="39" s="1"/>
  <c r="F45" i="39"/>
  <c r="E45" i="39" s="1"/>
  <c r="F44" i="39"/>
  <c r="C44" i="39" s="1"/>
  <c r="F43" i="39"/>
  <c r="F42" i="39"/>
  <c r="G42" i="39" s="1"/>
  <c r="F39" i="39"/>
  <c r="F38" i="39"/>
  <c r="E38" i="39" s="1"/>
  <c r="F36" i="39"/>
  <c r="C36" i="39" s="1"/>
  <c r="F34" i="39"/>
  <c r="E34" i="39" s="1"/>
  <c r="F29" i="39"/>
  <c r="E29" i="39" s="1"/>
  <c r="F28" i="39"/>
  <c r="E28" i="39" s="1"/>
  <c r="F26" i="39"/>
  <c r="F27" i="39"/>
  <c r="C27" i="39" s="1"/>
  <c r="F25" i="39"/>
  <c r="C25" i="39" s="1"/>
  <c r="F24" i="39"/>
  <c r="E24" i="39" s="1"/>
  <c r="F23" i="39"/>
  <c r="E23" i="39" s="1"/>
  <c r="F22" i="39"/>
  <c r="E22" i="39" s="1"/>
  <c r="F21" i="39"/>
  <c r="E21" i="39" s="1"/>
  <c r="F20" i="39"/>
  <c r="E20" i="39" s="1"/>
  <c r="F19" i="39"/>
  <c r="C19" i="39" s="1"/>
  <c r="F18" i="39"/>
  <c r="E18" i="39" s="1"/>
  <c r="F17" i="39"/>
  <c r="C17" i="39" s="1"/>
  <c r="F16" i="39"/>
  <c r="E16" i="39" s="1"/>
  <c r="F14" i="39"/>
  <c r="E14" i="39" s="1"/>
  <c r="F13" i="39"/>
  <c r="E13" i="39" s="1"/>
  <c r="F30" i="39"/>
  <c r="E30" i="39" s="1"/>
  <c r="F31" i="39"/>
  <c r="E31" i="39" s="1"/>
  <c r="F32" i="39"/>
  <c r="E32" i="39" s="1"/>
  <c r="F33" i="39"/>
  <c r="C33" i="39" s="1"/>
  <c r="F48" i="39"/>
  <c r="E48" i="39" s="1"/>
  <c r="F75" i="39"/>
  <c r="E75" i="39" s="1"/>
  <c r="I73" i="39"/>
  <c r="E73" i="39"/>
  <c r="C73" i="39"/>
  <c r="C70" i="39"/>
  <c r="K65" i="39"/>
  <c r="K64" i="39"/>
  <c r="I64" i="39"/>
  <c r="E64" i="39"/>
  <c r="E63" i="39"/>
  <c r="I61" i="39"/>
  <c r="K60" i="39"/>
  <c r="C59" i="39"/>
  <c r="I56" i="39"/>
  <c r="L55" i="39"/>
  <c r="K55" i="39" s="1"/>
  <c r="L54" i="39"/>
  <c r="I54" i="39" s="1"/>
  <c r="E54" i="39"/>
  <c r="L53" i="39"/>
  <c r="I53" i="39" s="1"/>
  <c r="L52" i="39"/>
  <c r="K52" i="39" s="1"/>
  <c r="C52" i="39"/>
  <c r="L51" i="39"/>
  <c r="K51" i="39" s="1"/>
  <c r="L50" i="39"/>
  <c r="K50" i="39" s="1"/>
  <c r="K48" i="39"/>
  <c r="I48" i="39"/>
  <c r="K44" i="39"/>
  <c r="I44" i="39"/>
  <c r="I43" i="39"/>
  <c r="E42" i="39"/>
  <c r="K39" i="39"/>
  <c r="I39" i="39"/>
  <c r="E39" i="39"/>
  <c r="C39" i="39"/>
  <c r="K38" i="39"/>
  <c r="I38" i="39"/>
  <c r="K36" i="39"/>
  <c r="E36" i="39"/>
  <c r="I31" i="39"/>
  <c r="K30" i="39"/>
  <c r="I30" i="39"/>
  <c r="K29" i="39"/>
  <c r="I29" i="39"/>
  <c r="I28" i="39"/>
  <c r="E26" i="39"/>
  <c r="C26" i="39"/>
  <c r="K25" i="39"/>
  <c r="I25" i="39"/>
  <c r="K24" i="39"/>
  <c r="I24" i="39"/>
  <c r="K23" i="39"/>
  <c r="K21" i="39"/>
  <c r="I21" i="39"/>
  <c r="I20" i="39"/>
  <c r="K17" i="39"/>
  <c r="I17" i="39"/>
  <c r="K16" i="39"/>
  <c r="I16" i="39"/>
  <c r="L15" i="39"/>
  <c r="K15" i="39" s="1"/>
  <c r="F15" i="39"/>
  <c r="E15" i="39" s="1"/>
  <c r="L73" i="38"/>
  <c r="I73" i="38" s="1"/>
  <c r="L72" i="38"/>
  <c r="I72" i="38" s="1"/>
  <c r="L70" i="38"/>
  <c r="I70" i="38" s="1"/>
  <c r="L69" i="38"/>
  <c r="I69" i="38" s="1"/>
  <c r="L66" i="38"/>
  <c r="K66" i="38" s="1"/>
  <c r="L65" i="38"/>
  <c r="L64" i="38"/>
  <c r="L63" i="38"/>
  <c r="K63" i="38" s="1"/>
  <c r="L62" i="38"/>
  <c r="L61" i="38"/>
  <c r="I61" i="38" s="1"/>
  <c r="L60" i="38"/>
  <c r="I60" i="38" s="1"/>
  <c r="L59" i="38"/>
  <c r="K59" i="38" s="1"/>
  <c r="L58" i="38"/>
  <c r="K58" i="38" s="1"/>
  <c r="L57" i="38"/>
  <c r="L56" i="38"/>
  <c r="I56" i="38" s="1"/>
  <c r="L46" i="38"/>
  <c r="L45" i="38"/>
  <c r="K45" i="38" s="1"/>
  <c r="L44" i="38"/>
  <c r="L43" i="38"/>
  <c r="I43" i="38" s="1"/>
  <c r="L42" i="38"/>
  <c r="L39" i="38"/>
  <c r="L38" i="38"/>
  <c r="L36" i="38"/>
  <c r="I36" i="38" s="1"/>
  <c r="L34" i="38"/>
  <c r="L29" i="38"/>
  <c r="K29" i="38" s="1"/>
  <c r="L28" i="38"/>
  <c r="L26" i="38"/>
  <c r="I26" i="38" s="1"/>
  <c r="L27" i="38"/>
  <c r="I27" i="38" s="1"/>
  <c r="L25" i="38"/>
  <c r="I25" i="38" s="1"/>
  <c r="L24" i="38"/>
  <c r="L23" i="38"/>
  <c r="I23" i="38" s="1"/>
  <c r="L22" i="38"/>
  <c r="K22" i="38" s="1"/>
  <c r="L21" i="38"/>
  <c r="K21" i="38" s="1"/>
  <c r="L20" i="38"/>
  <c r="I20" i="38" s="1"/>
  <c r="L19" i="38"/>
  <c r="I19" i="38" s="1"/>
  <c r="L18" i="38"/>
  <c r="K18" i="38" s="1"/>
  <c r="L17" i="38"/>
  <c r="K17" i="38" s="1"/>
  <c r="L16" i="38"/>
  <c r="K16" i="38" s="1"/>
  <c r="L14" i="38"/>
  <c r="I14" i="38" s="1"/>
  <c r="L13" i="38"/>
  <c r="K13" i="38" s="1"/>
  <c r="L30" i="38"/>
  <c r="K30" i="38" s="1"/>
  <c r="L31" i="38"/>
  <c r="L32" i="38"/>
  <c r="I32" i="38" s="1"/>
  <c r="L33" i="38"/>
  <c r="I33" i="38" s="1"/>
  <c r="L48" i="38"/>
  <c r="L75" i="38"/>
  <c r="F73" i="38"/>
  <c r="E73" i="38" s="1"/>
  <c r="F72" i="38"/>
  <c r="E72" i="38" s="1"/>
  <c r="F70" i="38"/>
  <c r="E70" i="38" s="1"/>
  <c r="F69" i="38"/>
  <c r="E69" i="38" s="1"/>
  <c r="F66" i="38"/>
  <c r="E66" i="38" s="1"/>
  <c r="F65" i="38"/>
  <c r="C65" i="38" s="1"/>
  <c r="F64" i="38"/>
  <c r="E64" i="38" s="1"/>
  <c r="F63" i="38"/>
  <c r="F62" i="38"/>
  <c r="E62" i="38" s="1"/>
  <c r="F61" i="38"/>
  <c r="E61" i="38" s="1"/>
  <c r="F60" i="38"/>
  <c r="E60" i="38" s="1"/>
  <c r="F59" i="38"/>
  <c r="E59" i="38" s="1"/>
  <c r="F58" i="38"/>
  <c r="E58" i="38" s="1"/>
  <c r="F57" i="38"/>
  <c r="F55" i="38"/>
  <c r="C55" i="38" s="1"/>
  <c r="F53" i="38"/>
  <c r="C53" i="38" s="1"/>
  <c r="F52" i="38"/>
  <c r="E52" i="38" s="1"/>
  <c r="F51" i="38"/>
  <c r="F50" i="38"/>
  <c r="C50" i="38" s="1"/>
  <c r="F54" i="38"/>
  <c r="F46" i="38"/>
  <c r="E46" i="38" s="1"/>
  <c r="F45" i="38"/>
  <c r="E45" i="38" s="1"/>
  <c r="F44" i="38"/>
  <c r="F43" i="38"/>
  <c r="C43" i="38" s="1"/>
  <c r="F42" i="38"/>
  <c r="F39" i="38"/>
  <c r="F38" i="38"/>
  <c r="F36" i="38"/>
  <c r="E36" i="38" s="1"/>
  <c r="F34" i="38"/>
  <c r="E34" i="38" s="1"/>
  <c r="F29" i="38"/>
  <c r="E29" i="38" s="1"/>
  <c r="F28" i="38"/>
  <c r="C28" i="38" s="1"/>
  <c r="F26" i="38"/>
  <c r="C26" i="38" s="1"/>
  <c r="F27" i="38"/>
  <c r="E27" i="38" s="1"/>
  <c r="F25" i="38"/>
  <c r="E25" i="38" s="1"/>
  <c r="F24" i="38"/>
  <c r="F23" i="38"/>
  <c r="C23" i="38" s="1"/>
  <c r="F22" i="38"/>
  <c r="E22" i="38" s="1"/>
  <c r="F21" i="38"/>
  <c r="E21" i="38" s="1"/>
  <c r="F20" i="38"/>
  <c r="C20" i="38" s="1"/>
  <c r="F19" i="38"/>
  <c r="E19" i="38" s="1"/>
  <c r="F18" i="38"/>
  <c r="E18" i="38" s="1"/>
  <c r="F17" i="38"/>
  <c r="E17" i="38" s="1"/>
  <c r="F16" i="38"/>
  <c r="F14" i="38"/>
  <c r="F13" i="38"/>
  <c r="E13" i="38" s="1"/>
  <c r="F30" i="38"/>
  <c r="E30" i="38" s="1"/>
  <c r="F31" i="38"/>
  <c r="F32" i="38"/>
  <c r="E32" i="38" s="1"/>
  <c r="F33" i="38"/>
  <c r="E33" i="38" s="1"/>
  <c r="F48" i="38"/>
  <c r="E48" i="38" s="1"/>
  <c r="F75" i="38"/>
  <c r="C75" i="38" s="1"/>
  <c r="E75" i="38"/>
  <c r="K70" i="38"/>
  <c r="K69" i="38"/>
  <c r="K64" i="38"/>
  <c r="I64" i="38"/>
  <c r="C64" i="38"/>
  <c r="E63" i="38"/>
  <c r="C63" i="38"/>
  <c r="K60" i="38"/>
  <c r="I59" i="38"/>
  <c r="I58" i="38"/>
  <c r="C57" i="38"/>
  <c r="K56" i="38"/>
  <c r="L55" i="38"/>
  <c r="K55" i="38" s="1"/>
  <c r="E55" i="38"/>
  <c r="L54" i="38"/>
  <c r="K54" i="38" s="1"/>
  <c r="E54" i="38"/>
  <c r="C54" i="38"/>
  <c r="L53" i="38"/>
  <c r="K53" i="38" s="1"/>
  <c r="E53" i="38"/>
  <c r="L52" i="38"/>
  <c r="K52" i="38" s="1"/>
  <c r="L51" i="38"/>
  <c r="K51" i="38" s="1"/>
  <c r="L50" i="38"/>
  <c r="K50" i="38" s="1"/>
  <c r="I46" i="38"/>
  <c r="K44" i="38"/>
  <c r="I44" i="38"/>
  <c r="K43" i="38"/>
  <c r="E43" i="38"/>
  <c r="K42" i="38"/>
  <c r="K39" i="38"/>
  <c r="I39" i="38"/>
  <c r="E39" i="38"/>
  <c r="C39" i="38"/>
  <c r="K38" i="38"/>
  <c r="E38" i="38"/>
  <c r="C38" i="38"/>
  <c r="K36" i="38"/>
  <c r="K32" i="38"/>
  <c r="K31" i="38"/>
  <c r="I31" i="38"/>
  <c r="K28" i="38"/>
  <c r="I28" i="38"/>
  <c r="E28" i="38"/>
  <c r="K26" i="38"/>
  <c r="K24" i="38"/>
  <c r="I24" i="38"/>
  <c r="E24" i="38"/>
  <c r="C24" i="38"/>
  <c r="E23" i="38"/>
  <c r="K20" i="38"/>
  <c r="E20" i="38"/>
  <c r="K19" i="38"/>
  <c r="E16" i="38"/>
  <c r="C16" i="38"/>
  <c r="L15" i="38"/>
  <c r="K15" i="38" s="1"/>
  <c r="F15" i="38"/>
  <c r="E15" i="38" s="1"/>
  <c r="K14" i="38"/>
  <c r="E14" i="38"/>
  <c r="C14" i="38"/>
  <c r="L73" i="37"/>
  <c r="L72" i="37"/>
  <c r="K72" i="37" s="1"/>
  <c r="L70" i="37"/>
  <c r="L69" i="37"/>
  <c r="L66" i="37"/>
  <c r="K66" i="37" s="1"/>
  <c r="L65" i="37"/>
  <c r="I65" i="37" s="1"/>
  <c r="L64" i="37"/>
  <c r="K64" i="37" s="1"/>
  <c r="L63" i="37"/>
  <c r="I63" i="37" s="1"/>
  <c r="L62" i="37"/>
  <c r="L61" i="37"/>
  <c r="L60" i="37"/>
  <c r="K60" i="37" s="1"/>
  <c r="L59" i="37"/>
  <c r="L58" i="37"/>
  <c r="L57" i="37"/>
  <c r="K57" i="37" s="1"/>
  <c r="L56" i="37"/>
  <c r="K56" i="37" s="1"/>
  <c r="L46" i="37"/>
  <c r="I46" i="37" s="1"/>
  <c r="L45" i="37"/>
  <c r="M45" i="37" s="1"/>
  <c r="L44" i="37"/>
  <c r="M44" i="37" s="1"/>
  <c r="L43" i="37"/>
  <c r="L42" i="37"/>
  <c r="L39" i="37"/>
  <c r="L38" i="37"/>
  <c r="L36" i="37"/>
  <c r="K36" i="37" s="1"/>
  <c r="L34" i="37"/>
  <c r="L29" i="37"/>
  <c r="L28" i="37"/>
  <c r="L26" i="37"/>
  <c r="I26" i="37" s="1"/>
  <c r="L27" i="37"/>
  <c r="I27" i="37" s="1"/>
  <c r="L25" i="37"/>
  <c r="L24" i="37"/>
  <c r="I24" i="37" s="1"/>
  <c r="L23" i="37"/>
  <c r="K23" i="37" s="1"/>
  <c r="L22" i="37"/>
  <c r="I22" i="37" s="1"/>
  <c r="L21" i="37"/>
  <c r="K21" i="37" s="1"/>
  <c r="L20" i="37"/>
  <c r="L19" i="37"/>
  <c r="K19" i="37" s="1"/>
  <c r="L18" i="37"/>
  <c r="K18" i="37" s="1"/>
  <c r="L17" i="37"/>
  <c r="L16" i="37"/>
  <c r="K16" i="37" s="1"/>
  <c r="L14" i="37"/>
  <c r="K14" i="37" s="1"/>
  <c r="L13" i="37"/>
  <c r="L30" i="37"/>
  <c r="I30" i="37" s="1"/>
  <c r="L31" i="37"/>
  <c r="L32" i="37"/>
  <c r="I32" i="37" s="1"/>
  <c r="L33" i="37"/>
  <c r="K33" i="37" s="1"/>
  <c r="L48" i="37"/>
  <c r="L75" i="37"/>
  <c r="K75" i="37" s="1"/>
  <c r="F73" i="37"/>
  <c r="F72" i="37"/>
  <c r="F70" i="37"/>
  <c r="E70" i="37" s="1"/>
  <c r="F69" i="37"/>
  <c r="E69" i="37" s="1"/>
  <c r="F66" i="37"/>
  <c r="E66" i="37" s="1"/>
  <c r="F65" i="37"/>
  <c r="F64" i="37"/>
  <c r="E64" i="37" s="1"/>
  <c r="F63" i="37"/>
  <c r="F62" i="37"/>
  <c r="F61" i="37"/>
  <c r="E61" i="37" s="1"/>
  <c r="F60" i="37"/>
  <c r="E60" i="37" s="1"/>
  <c r="F59" i="37"/>
  <c r="E59" i="37" s="1"/>
  <c r="F58" i="37"/>
  <c r="E58" i="37" s="1"/>
  <c r="F57" i="37"/>
  <c r="C57" i="37" s="1"/>
  <c r="F55" i="37"/>
  <c r="E55" i="37" s="1"/>
  <c r="F53" i="37"/>
  <c r="E53" i="37" s="1"/>
  <c r="F52" i="37"/>
  <c r="C52" i="37" s="1"/>
  <c r="F51" i="37"/>
  <c r="E51" i="37" s="1"/>
  <c r="F50" i="37"/>
  <c r="E50" i="37" s="1"/>
  <c r="F54" i="37"/>
  <c r="E54" i="37" s="1"/>
  <c r="F46" i="37"/>
  <c r="C46" i="37" s="1"/>
  <c r="F45" i="37"/>
  <c r="E45" i="37" s="1"/>
  <c r="F44" i="37"/>
  <c r="E44" i="37" s="1"/>
  <c r="F43" i="37"/>
  <c r="G43" i="37" s="1"/>
  <c r="F42" i="37"/>
  <c r="F39" i="37"/>
  <c r="F38" i="37"/>
  <c r="F36" i="37"/>
  <c r="C36" i="37" s="1"/>
  <c r="F34" i="37"/>
  <c r="E34" i="37" s="1"/>
  <c r="F29" i="37"/>
  <c r="F28" i="37"/>
  <c r="E28" i="37" s="1"/>
  <c r="F26" i="37"/>
  <c r="E26" i="37" s="1"/>
  <c r="F27" i="37"/>
  <c r="E27" i="37" s="1"/>
  <c r="F25" i="37"/>
  <c r="E25" i="37" s="1"/>
  <c r="F24" i="37"/>
  <c r="F23" i="37"/>
  <c r="E23" i="37" s="1"/>
  <c r="F22" i="37"/>
  <c r="E22" i="37" s="1"/>
  <c r="F21" i="37"/>
  <c r="E21" i="37" s="1"/>
  <c r="F20" i="37"/>
  <c r="E20" i="37" s="1"/>
  <c r="F19" i="37"/>
  <c r="F18" i="37"/>
  <c r="E18" i="37" s="1"/>
  <c r="F17" i="37"/>
  <c r="F16" i="37"/>
  <c r="F14" i="37"/>
  <c r="E14" i="37" s="1"/>
  <c r="F13" i="37"/>
  <c r="E13" i="37" s="1"/>
  <c r="F30" i="37"/>
  <c r="F31" i="37"/>
  <c r="E31" i="37" s="1"/>
  <c r="F32" i="37"/>
  <c r="E32" i="37" s="1"/>
  <c r="F33" i="37"/>
  <c r="E33" i="37" s="1"/>
  <c r="F48" i="37"/>
  <c r="F75" i="37"/>
  <c r="E75" i="37" s="1"/>
  <c r="I75" i="37"/>
  <c r="E73" i="37"/>
  <c r="C73" i="37"/>
  <c r="I72" i="37"/>
  <c r="K70" i="37"/>
  <c r="K65" i="37"/>
  <c r="E63" i="37"/>
  <c r="C63" i="37"/>
  <c r="K62" i="37"/>
  <c r="I62" i="37"/>
  <c r="I57" i="37"/>
  <c r="L55" i="37"/>
  <c r="K55" i="37" s="1"/>
  <c r="L54" i="37"/>
  <c r="K54" i="37" s="1"/>
  <c r="L53" i="37"/>
  <c r="L52" i="37"/>
  <c r="I52" i="37"/>
  <c r="L51" i="37"/>
  <c r="K51" i="37" s="1"/>
  <c r="L50" i="37"/>
  <c r="I50" i="37" s="1"/>
  <c r="K48" i="37"/>
  <c r="I48" i="37"/>
  <c r="E48" i="37"/>
  <c r="K45" i="37"/>
  <c r="I45" i="37"/>
  <c r="K44" i="37"/>
  <c r="I44" i="37"/>
  <c r="E43" i="37"/>
  <c r="C43" i="37"/>
  <c r="K39" i="37"/>
  <c r="I39" i="37"/>
  <c r="E39" i="37"/>
  <c r="C39" i="37"/>
  <c r="K38" i="37"/>
  <c r="I38" i="37"/>
  <c r="C32" i="37"/>
  <c r="K29" i="37"/>
  <c r="I29" i="37"/>
  <c r="K28" i="37"/>
  <c r="C26" i="37"/>
  <c r="K25" i="37"/>
  <c r="I25" i="37"/>
  <c r="K24" i="37"/>
  <c r="E19" i="37"/>
  <c r="C19" i="37"/>
  <c r="K17" i="37"/>
  <c r="I17" i="37"/>
  <c r="E17" i="37"/>
  <c r="I16" i="37"/>
  <c r="L15" i="37"/>
  <c r="K15" i="37" s="1"/>
  <c r="F15" i="37"/>
  <c r="C15" i="37" s="1"/>
  <c r="C14" i="37"/>
  <c r="L73" i="7"/>
  <c r="K73" i="7" s="1"/>
  <c r="L72" i="7"/>
  <c r="L70" i="7"/>
  <c r="L69" i="7"/>
  <c r="I69" i="7" s="1"/>
  <c r="L66" i="7"/>
  <c r="I66" i="7" s="1"/>
  <c r="L65" i="7"/>
  <c r="I65" i="7" s="1"/>
  <c r="L64" i="7"/>
  <c r="K64" i="7" s="1"/>
  <c r="L63" i="7"/>
  <c r="I63" i="7" s="1"/>
  <c r="L62" i="7"/>
  <c r="I62" i="7" s="1"/>
  <c r="L61" i="7"/>
  <c r="L60" i="7"/>
  <c r="L59" i="7"/>
  <c r="I59" i="7" s="1"/>
  <c r="L58" i="7"/>
  <c r="I58" i="7" s="1"/>
  <c r="L57" i="7"/>
  <c r="K57" i="7" s="1"/>
  <c r="L56" i="7"/>
  <c r="I56" i="7" s="1"/>
  <c r="L46" i="7"/>
  <c r="I46" i="7" s="1"/>
  <c r="L45" i="7"/>
  <c r="K45" i="7" s="1"/>
  <c r="L44" i="7"/>
  <c r="L43" i="7"/>
  <c r="L42" i="7"/>
  <c r="K42" i="7" s="1"/>
  <c r="L39" i="7"/>
  <c r="L38" i="7"/>
  <c r="L36" i="7"/>
  <c r="L34" i="7"/>
  <c r="K34" i="7" s="1"/>
  <c r="L29" i="7"/>
  <c r="I29" i="7" s="1"/>
  <c r="L28" i="7"/>
  <c r="L26" i="7"/>
  <c r="L27" i="7"/>
  <c r="K27" i="7" s="1"/>
  <c r="L25" i="7"/>
  <c r="L24" i="7"/>
  <c r="L23" i="7"/>
  <c r="L22" i="7"/>
  <c r="I22" i="7" s="1"/>
  <c r="L21" i="7"/>
  <c r="I21" i="7" s="1"/>
  <c r="L20" i="7"/>
  <c r="L19" i="7"/>
  <c r="K19" i="7" s="1"/>
  <c r="L18" i="7"/>
  <c r="K18" i="7" s="1"/>
  <c r="L17" i="7"/>
  <c r="L16" i="7"/>
  <c r="L14" i="7"/>
  <c r="L13" i="7"/>
  <c r="K13" i="7" s="1"/>
  <c r="L30" i="7"/>
  <c r="K30" i="7" s="1"/>
  <c r="L31" i="7"/>
  <c r="L32" i="7"/>
  <c r="L33" i="7"/>
  <c r="L48" i="7"/>
  <c r="I48" i="7" s="1"/>
  <c r="L75" i="7"/>
  <c r="F73" i="7"/>
  <c r="C73" i="7" s="1"/>
  <c r="F72" i="7"/>
  <c r="C72" i="7" s="1"/>
  <c r="F70" i="7"/>
  <c r="E70" i="7" s="1"/>
  <c r="F69" i="7"/>
  <c r="F66" i="7"/>
  <c r="E66" i="7" s="1"/>
  <c r="F65" i="7"/>
  <c r="E65" i="7" s="1"/>
  <c r="F64" i="7"/>
  <c r="C64" i="7" s="1"/>
  <c r="F63" i="7"/>
  <c r="F62" i="7"/>
  <c r="C62" i="7" s="1"/>
  <c r="F61" i="7"/>
  <c r="E61" i="7" s="1"/>
  <c r="F60" i="7"/>
  <c r="E60" i="7" s="1"/>
  <c r="F59" i="7"/>
  <c r="E59" i="7" s="1"/>
  <c r="F58" i="7"/>
  <c r="E58" i="7" s="1"/>
  <c r="F57" i="7"/>
  <c r="E57" i="7" s="1"/>
  <c r="F55" i="7"/>
  <c r="C55" i="7" s="1"/>
  <c r="F53" i="7"/>
  <c r="F52" i="7"/>
  <c r="E52" i="7" s="1"/>
  <c r="F51" i="7"/>
  <c r="E51" i="7" s="1"/>
  <c r="F50" i="7"/>
  <c r="C50" i="7" s="1"/>
  <c r="F54" i="7"/>
  <c r="F46" i="7"/>
  <c r="C46" i="7" s="1"/>
  <c r="F45" i="7"/>
  <c r="E45" i="7" s="1"/>
  <c r="F44" i="7"/>
  <c r="C44" i="7" s="1"/>
  <c r="F43" i="7"/>
  <c r="F42" i="7"/>
  <c r="F39" i="7"/>
  <c r="F38" i="7"/>
  <c r="E38" i="7" s="1"/>
  <c r="F36" i="7"/>
  <c r="F34" i="7"/>
  <c r="F29" i="7"/>
  <c r="F28" i="7"/>
  <c r="C28" i="7" s="1"/>
  <c r="F26" i="7"/>
  <c r="F27" i="7"/>
  <c r="F25" i="7"/>
  <c r="F24" i="7"/>
  <c r="C24" i="7" s="1"/>
  <c r="F23" i="7"/>
  <c r="F22" i="7"/>
  <c r="C22" i="7" s="1"/>
  <c r="F21" i="7"/>
  <c r="C21" i="7" s="1"/>
  <c r="F20" i="7"/>
  <c r="C20" i="7" s="1"/>
  <c r="F19" i="7"/>
  <c r="F18" i="7"/>
  <c r="F17" i="7"/>
  <c r="F16" i="7"/>
  <c r="E16" i="7" s="1"/>
  <c r="F14" i="7"/>
  <c r="F13" i="7"/>
  <c r="E13" i="7" s="1"/>
  <c r="F30" i="7"/>
  <c r="C30" i="7" s="1"/>
  <c r="F31" i="7"/>
  <c r="F32" i="7"/>
  <c r="F33" i="7"/>
  <c r="E33" i="7" s="1"/>
  <c r="F48" i="7"/>
  <c r="C48" i="7" s="1"/>
  <c r="F75" i="7"/>
  <c r="E75" i="7" s="1"/>
  <c r="K75" i="7"/>
  <c r="I75" i="7"/>
  <c r="I73" i="7"/>
  <c r="E73" i="7"/>
  <c r="K72" i="7"/>
  <c r="I72" i="7"/>
  <c r="E72" i="7"/>
  <c r="I70" i="7"/>
  <c r="K69" i="7"/>
  <c r="E69" i="7"/>
  <c r="C69" i="7"/>
  <c r="K65" i="7"/>
  <c r="C65" i="7"/>
  <c r="E64" i="7"/>
  <c r="K63" i="7"/>
  <c r="E63" i="7"/>
  <c r="C63" i="7"/>
  <c r="E62" i="7"/>
  <c r="K61" i="7"/>
  <c r="K59" i="7"/>
  <c r="L55" i="7"/>
  <c r="K55" i="7" s="1"/>
  <c r="L54" i="7"/>
  <c r="K54" i="7" s="1"/>
  <c r="I54" i="7"/>
  <c r="L53" i="7"/>
  <c r="I53" i="7" s="1"/>
  <c r="E53" i="7"/>
  <c r="C53" i="7"/>
  <c r="L52" i="7"/>
  <c r="K52" i="7" s="1"/>
  <c r="C52" i="7"/>
  <c r="L51" i="7"/>
  <c r="K51" i="7" s="1"/>
  <c r="I51" i="7"/>
  <c r="L50" i="7"/>
  <c r="I50" i="7" s="1"/>
  <c r="K50" i="7"/>
  <c r="E48" i="7"/>
  <c r="K44" i="7"/>
  <c r="K43" i="7"/>
  <c r="I43" i="7"/>
  <c r="E43" i="7"/>
  <c r="E42" i="7"/>
  <c r="C42" i="7"/>
  <c r="K39" i="7"/>
  <c r="I39" i="7"/>
  <c r="E39" i="7"/>
  <c r="C39" i="7"/>
  <c r="K38" i="7"/>
  <c r="I38" i="7"/>
  <c r="K36" i="7"/>
  <c r="I36" i="7"/>
  <c r="C36" i="7"/>
  <c r="I34" i="7"/>
  <c r="E34" i="7"/>
  <c r="C34" i="7"/>
  <c r="I32" i="7"/>
  <c r="E32" i="7"/>
  <c r="C32" i="7"/>
  <c r="K31" i="7"/>
  <c r="I31" i="7"/>
  <c r="C29" i="7"/>
  <c r="K28" i="7"/>
  <c r="I28" i="7"/>
  <c r="K26" i="7"/>
  <c r="I26" i="7"/>
  <c r="E26" i="7"/>
  <c r="C26" i="7"/>
  <c r="K24" i="7"/>
  <c r="I24" i="7"/>
  <c r="E24" i="7"/>
  <c r="K23" i="7"/>
  <c r="I23" i="7"/>
  <c r="C23" i="7"/>
  <c r="E22" i="7"/>
  <c r="K20" i="7"/>
  <c r="I20" i="7"/>
  <c r="I19" i="7"/>
  <c r="E19" i="7"/>
  <c r="C19" i="7"/>
  <c r="E18" i="7"/>
  <c r="K16" i="7"/>
  <c r="I16" i="7"/>
  <c r="L15" i="7"/>
  <c r="I15" i="7" s="1"/>
  <c r="F15" i="7"/>
  <c r="E15" i="7" s="1"/>
  <c r="K14" i="7"/>
  <c r="I14" i="7"/>
  <c r="E14" i="7"/>
  <c r="C14" i="7"/>
  <c r="C13" i="7"/>
  <c r="L73" i="6"/>
  <c r="K73" i="6" s="1"/>
  <c r="L72" i="6"/>
  <c r="L70" i="6"/>
  <c r="K70" i="6" s="1"/>
  <c r="L69" i="6"/>
  <c r="K69" i="6" s="1"/>
  <c r="L66" i="6"/>
  <c r="I66" i="6" s="1"/>
  <c r="L65" i="6"/>
  <c r="K65" i="6" s="1"/>
  <c r="L64" i="6"/>
  <c r="K64" i="6" s="1"/>
  <c r="L63" i="6"/>
  <c r="I63" i="6" s="1"/>
  <c r="L62" i="6"/>
  <c r="K62" i="6" s="1"/>
  <c r="L61" i="6"/>
  <c r="K61" i="6" s="1"/>
  <c r="L60" i="6"/>
  <c r="K60" i="6" s="1"/>
  <c r="L59" i="6"/>
  <c r="K59" i="6" s="1"/>
  <c r="L58" i="6"/>
  <c r="I58" i="6" s="1"/>
  <c r="L57" i="6"/>
  <c r="K57" i="6" s="1"/>
  <c r="L56" i="6"/>
  <c r="I56" i="6" s="1"/>
  <c r="L46" i="6"/>
  <c r="L45" i="6"/>
  <c r="M45" i="6" s="1"/>
  <c r="L44" i="6"/>
  <c r="L43" i="6"/>
  <c r="I43" i="6" s="1"/>
  <c r="L42" i="6"/>
  <c r="M42" i="6" s="1"/>
  <c r="L39" i="6"/>
  <c r="L38" i="6"/>
  <c r="L36" i="6"/>
  <c r="L34" i="6"/>
  <c r="K34" i="6" s="1"/>
  <c r="L29" i="6"/>
  <c r="I29" i="6" s="1"/>
  <c r="L28" i="6"/>
  <c r="K28" i="6" s="1"/>
  <c r="L26" i="6"/>
  <c r="K26" i="6" s="1"/>
  <c r="L27" i="6"/>
  <c r="K27" i="6" s="1"/>
  <c r="L25" i="6"/>
  <c r="I25" i="6" s="1"/>
  <c r="L24" i="6"/>
  <c r="I24" i="6" s="1"/>
  <c r="L23" i="6"/>
  <c r="L22" i="6"/>
  <c r="K22" i="6" s="1"/>
  <c r="L21" i="6"/>
  <c r="K21" i="6" s="1"/>
  <c r="L20" i="6"/>
  <c r="K20" i="6" s="1"/>
  <c r="L19" i="6"/>
  <c r="I19" i="6" s="1"/>
  <c r="L18" i="6"/>
  <c r="K18" i="6" s="1"/>
  <c r="L17" i="6"/>
  <c r="K17" i="6" s="1"/>
  <c r="L16" i="6"/>
  <c r="K16" i="6" s="1"/>
  <c r="L14" i="6"/>
  <c r="L13" i="6"/>
  <c r="L30" i="6"/>
  <c r="I30" i="6" s="1"/>
  <c r="L31" i="6"/>
  <c r="K31" i="6" s="1"/>
  <c r="L32" i="6"/>
  <c r="K32" i="6" s="1"/>
  <c r="L33" i="6"/>
  <c r="I33" i="6" s="1"/>
  <c r="L48" i="6"/>
  <c r="L75" i="6"/>
  <c r="F73" i="6"/>
  <c r="F72" i="6"/>
  <c r="E72" i="6" s="1"/>
  <c r="F70" i="6"/>
  <c r="C70" i="6" s="1"/>
  <c r="F69" i="6"/>
  <c r="E69" i="6" s="1"/>
  <c r="F66" i="6"/>
  <c r="C66" i="6" s="1"/>
  <c r="F65" i="6"/>
  <c r="F64" i="6"/>
  <c r="F63" i="6"/>
  <c r="E63" i="6" s="1"/>
  <c r="F62" i="6"/>
  <c r="E62" i="6" s="1"/>
  <c r="F61" i="6"/>
  <c r="F60" i="6"/>
  <c r="E60" i="6" s="1"/>
  <c r="F59" i="6"/>
  <c r="E59" i="6" s="1"/>
  <c r="F58" i="6"/>
  <c r="F57" i="6"/>
  <c r="C57" i="6" s="1"/>
  <c r="F55" i="6"/>
  <c r="E55" i="6" s="1"/>
  <c r="F53" i="6"/>
  <c r="F52" i="6"/>
  <c r="E52" i="6" s="1"/>
  <c r="F51" i="6"/>
  <c r="E51" i="6" s="1"/>
  <c r="F50" i="6"/>
  <c r="E50" i="6" s="1"/>
  <c r="F54" i="6"/>
  <c r="E54" i="6" s="1"/>
  <c r="F46" i="6"/>
  <c r="C46" i="6" s="1"/>
  <c r="F45" i="6"/>
  <c r="F44" i="6"/>
  <c r="E44" i="6" s="1"/>
  <c r="F43" i="6"/>
  <c r="G43" i="6" s="1"/>
  <c r="F42" i="6"/>
  <c r="G42" i="6" s="1"/>
  <c r="F39" i="6"/>
  <c r="F38" i="6"/>
  <c r="E38" i="6" s="1"/>
  <c r="F36" i="6"/>
  <c r="C36" i="6" s="1"/>
  <c r="F34" i="6"/>
  <c r="F29" i="6"/>
  <c r="C29" i="6" s="1"/>
  <c r="F28" i="6"/>
  <c r="E28" i="6" s="1"/>
  <c r="F26" i="6"/>
  <c r="E26" i="6" s="1"/>
  <c r="F27" i="6"/>
  <c r="C27" i="6" s="1"/>
  <c r="F25" i="6"/>
  <c r="E25" i="6" s="1"/>
  <c r="F24" i="6"/>
  <c r="E24" i="6" s="1"/>
  <c r="F23" i="6"/>
  <c r="C23" i="6" s="1"/>
  <c r="F22" i="6"/>
  <c r="F21" i="6"/>
  <c r="F20" i="6"/>
  <c r="E20" i="6" s="1"/>
  <c r="F19" i="6"/>
  <c r="E19" i="6" s="1"/>
  <c r="F18" i="6"/>
  <c r="E18" i="6" s="1"/>
  <c r="F17" i="6"/>
  <c r="E17" i="6" s="1"/>
  <c r="F16" i="6"/>
  <c r="E16" i="6" s="1"/>
  <c r="F14" i="6"/>
  <c r="C14" i="6" s="1"/>
  <c r="F13" i="6"/>
  <c r="E13" i="6" s="1"/>
  <c r="F30" i="6"/>
  <c r="F31" i="6"/>
  <c r="E31" i="6" s="1"/>
  <c r="F32" i="6"/>
  <c r="C32" i="6" s="1"/>
  <c r="F33" i="6"/>
  <c r="E33" i="6" s="1"/>
  <c r="F48" i="6"/>
  <c r="F75" i="6"/>
  <c r="E75" i="6" s="1"/>
  <c r="I65" i="6"/>
  <c r="E65" i="6"/>
  <c r="C65" i="6"/>
  <c r="I61" i="6"/>
  <c r="E61" i="6"/>
  <c r="C61" i="6"/>
  <c r="I57" i="6"/>
  <c r="L55" i="6"/>
  <c r="L54" i="6"/>
  <c r="K54" i="6" s="1"/>
  <c r="L53" i="6"/>
  <c r="I53" i="6" s="1"/>
  <c r="L52" i="6"/>
  <c r="K52" i="6" s="1"/>
  <c r="L51" i="6"/>
  <c r="I51" i="6" s="1"/>
  <c r="C51" i="6"/>
  <c r="L50" i="6"/>
  <c r="K50" i="6" s="1"/>
  <c r="E48" i="6"/>
  <c r="C48" i="6"/>
  <c r="K39" i="6"/>
  <c r="I39" i="6"/>
  <c r="E39" i="6"/>
  <c r="C39" i="6"/>
  <c r="K29" i="6"/>
  <c r="I26" i="6"/>
  <c r="I23" i="6"/>
  <c r="I21" i="6"/>
  <c r="I20" i="6"/>
  <c r="K19" i="6"/>
  <c r="I16" i="6"/>
  <c r="C16" i="6"/>
  <c r="L15" i="6"/>
  <c r="I15" i="6" s="1"/>
  <c r="F15" i="6"/>
  <c r="E15" i="6" s="1"/>
  <c r="K14" i="6"/>
  <c r="I13" i="6"/>
  <c r="L73" i="5"/>
  <c r="I73" i="5" s="1"/>
  <c r="L72" i="5"/>
  <c r="L70" i="5"/>
  <c r="L69" i="5"/>
  <c r="L66" i="5"/>
  <c r="K66" i="5" s="1"/>
  <c r="L65" i="5"/>
  <c r="K65" i="5" s="1"/>
  <c r="L64" i="5"/>
  <c r="I64" i="5" s="1"/>
  <c r="L63" i="5"/>
  <c r="K63" i="5" s="1"/>
  <c r="L62" i="5"/>
  <c r="L61" i="5"/>
  <c r="L60" i="5"/>
  <c r="L59" i="5"/>
  <c r="I59" i="5" s="1"/>
  <c r="L58" i="5"/>
  <c r="I58" i="5" s="1"/>
  <c r="L57" i="5"/>
  <c r="K57" i="5" s="1"/>
  <c r="L56" i="5"/>
  <c r="I56" i="5" s="1"/>
  <c r="L46" i="5"/>
  <c r="I46" i="5" s="1"/>
  <c r="L45" i="5"/>
  <c r="L44" i="5"/>
  <c r="L43" i="5"/>
  <c r="M43" i="5" s="1"/>
  <c r="L42" i="5"/>
  <c r="M42" i="5" s="1"/>
  <c r="L39" i="5"/>
  <c r="L38" i="5"/>
  <c r="K38" i="5" s="1"/>
  <c r="L36" i="5"/>
  <c r="L34" i="5"/>
  <c r="I34" i="5" s="1"/>
  <c r="L29" i="5"/>
  <c r="L28" i="5"/>
  <c r="L26" i="5"/>
  <c r="K26" i="5" s="1"/>
  <c r="L27" i="5"/>
  <c r="I27" i="5" s="1"/>
  <c r="L25" i="5"/>
  <c r="I25" i="5" s="1"/>
  <c r="L24" i="5"/>
  <c r="K24" i="5" s="1"/>
  <c r="L23" i="5"/>
  <c r="L22" i="5"/>
  <c r="L21" i="5"/>
  <c r="K21" i="5" s="1"/>
  <c r="L20" i="5"/>
  <c r="L19" i="5"/>
  <c r="I19" i="5" s="1"/>
  <c r="L18" i="5"/>
  <c r="I18" i="5" s="1"/>
  <c r="L17" i="5"/>
  <c r="K17" i="5" s="1"/>
  <c r="L16" i="5"/>
  <c r="K16" i="5" s="1"/>
  <c r="L14" i="5"/>
  <c r="L13" i="5"/>
  <c r="K13" i="5" s="1"/>
  <c r="L30" i="5"/>
  <c r="K30" i="5" s="1"/>
  <c r="L31" i="5"/>
  <c r="L32" i="5"/>
  <c r="K32" i="5" s="1"/>
  <c r="L33" i="5"/>
  <c r="K33" i="5" s="1"/>
  <c r="L48" i="5"/>
  <c r="I48" i="5" s="1"/>
  <c r="L75" i="5"/>
  <c r="K75" i="5" s="1"/>
  <c r="F73" i="5"/>
  <c r="F72" i="5"/>
  <c r="E72" i="5" s="1"/>
  <c r="F70" i="5"/>
  <c r="E70" i="5" s="1"/>
  <c r="F69" i="5"/>
  <c r="C69" i="5" s="1"/>
  <c r="F66" i="5"/>
  <c r="C66" i="5" s="1"/>
  <c r="F65" i="5"/>
  <c r="F64" i="5"/>
  <c r="F63" i="5"/>
  <c r="C63" i="5" s="1"/>
  <c r="F62" i="5"/>
  <c r="E62" i="5" s="1"/>
  <c r="F61" i="5"/>
  <c r="E61" i="5" s="1"/>
  <c r="F60" i="5"/>
  <c r="C60" i="5" s="1"/>
  <c r="F59" i="5"/>
  <c r="C59" i="5" s="1"/>
  <c r="F58" i="5"/>
  <c r="F57" i="5"/>
  <c r="F55" i="5"/>
  <c r="F53" i="5"/>
  <c r="F52" i="5"/>
  <c r="E52" i="5" s="1"/>
  <c r="F51" i="5"/>
  <c r="E51" i="5" s="1"/>
  <c r="F50" i="5"/>
  <c r="C50" i="5" s="1"/>
  <c r="F54" i="5"/>
  <c r="C54" i="5" s="1"/>
  <c r="F46" i="5"/>
  <c r="F45" i="5"/>
  <c r="F44" i="5"/>
  <c r="C44" i="5" s="1"/>
  <c r="F43" i="5"/>
  <c r="E43" i="5" s="1"/>
  <c r="F42" i="5"/>
  <c r="G42" i="5" s="1"/>
  <c r="F39" i="5"/>
  <c r="C39" i="5" s="1"/>
  <c r="F38" i="5"/>
  <c r="F36" i="5"/>
  <c r="F34" i="5"/>
  <c r="F29" i="5"/>
  <c r="C29" i="5" s="1"/>
  <c r="F28" i="5"/>
  <c r="E28" i="5" s="1"/>
  <c r="F26" i="5"/>
  <c r="E26" i="5" s="1"/>
  <c r="F27" i="5"/>
  <c r="C27" i="5" s="1"/>
  <c r="F25" i="5"/>
  <c r="E25" i="5" s="1"/>
  <c r="F24" i="5"/>
  <c r="F23" i="5"/>
  <c r="F22" i="5"/>
  <c r="F21" i="5"/>
  <c r="E21" i="5" s="1"/>
  <c r="F20" i="5"/>
  <c r="C20" i="5" s="1"/>
  <c r="F19" i="5"/>
  <c r="E19" i="5" s="1"/>
  <c r="F18" i="5"/>
  <c r="F17" i="5"/>
  <c r="E17" i="5" s="1"/>
  <c r="F16" i="5"/>
  <c r="F14" i="5"/>
  <c r="F13" i="5"/>
  <c r="C13" i="5" s="1"/>
  <c r="F30" i="5"/>
  <c r="F31" i="5"/>
  <c r="C31" i="5" s="1"/>
  <c r="F32" i="5"/>
  <c r="E32" i="5" s="1"/>
  <c r="F33" i="5"/>
  <c r="E33" i="5" s="1"/>
  <c r="F48" i="5"/>
  <c r="F75" i="5"/>
  <c r="E69" i="5"/>
  <c r="C61" i="5"/>
  <c r="K58" i="5"/>
  <c r="C58" i="5"/>
  <c r="L55" i="5"/>
  <c r="K55" i="5" s="1"/>
  <c r="L54" i="5"/>
  <c r="I54" i="5" s="1"/>
  <c r="K54" i="5"/>
  <c r="E54" i="5"/>
  <c r="L53" i="5"/>
  <c r="K53" i="5" s="1"/>
  <c r="I53" i="5"/>
  <c r="L52" i="5"/>
  <c r="I52" i="5" s="1"/>
  <c r="L51" i="5"/>
  <c r="K51" i="5" s="1"/>
  <c r="I51" i="5"/>
  <c r="L50" i="5"/>
  <c r="I42" i="5"/>
  <c r="K39" i="5"/>
  <c r="I39" i="5"/>
  <c r="E39" i="5"/>
  <c r="I33" i="5"/>
  <c r="K31" i="5"/>
  <c r="I31" i="5"/>
  <c r="K28" i="5"/>
  <c r="I28" i="5"/>
  <c r="K20" i="5"/>
  <c r="I20" i="5"/>
  <c r="L15" i="5"/>
  <c r="F15" i="5"/>
  <c r="L73" i="4"/>
  <c r="L72" i="4"/>
  <c r="I72" i="4" s="1"/>
  <c r="L70" i="4"/>
  <c r="I70" i="4" s="1"/>
  <c r="L69" i="4"/>
  <c r="I69" i="4" s="1"/>
  <c r="L66" i="4"/>
  <c r="L65" i="4"/>
  <c r="I65" i="4" s="1"/>
  <c r="L64" i="4"/>
  <c r="K64" i="4" s="1"/>
  <c r="L63" i="4"/>
  <c r="I63" i="4" s="1"/>
  <c r="L62" i="4"/>
  <c r="K62" i="4" s="1"/>
  <c r="L61" i="4"/>
  <c r="K61" i="4" s="1"/>
  <c r="L60" i="4"/>
  <c r="I60" i="4" s="1"/>
  <c r="L59" i="4"/>
  <c r="I59" i="4" s="1"/>
  <c r="L58" i="4"/>
  <c r="K58" i="4" s="1"/>
  <c r="L57" i="4"/>
  <c r="I57" i="4" s="1"/>
  <c r="L56" i="4"/>
  <c r="K56" i="4" s="1"/>
  <c r="L46" i="4"/>
  <c r="I46" i="4" s="1"/>
  <c r="L45" i="4"/>
  <c r="M45" i="4" s="1"/>
  <c r="L44" i="4"/>
  <c r="M44" i="4" s="1"/>
  <c r="L43" i="4"/>
  <c r="M43" i="4" s="1"/>
  <c r="L42" i="4"/>
  <c r="I42" i="4" s="1"/>
  <c r="L39" i="4"/>
  <c r="L38" i="4"/>
  <c r="I38" i="4" s="1"/>
  <c r="L36" i="4"/>
  <c r="K36" i="4" s="1"/>
  <c r="L34" i="4"/>
  <c r="K34" i="4" s="1"/>
  <c r="L29" i="4"/>
  <c r="K29" i="4" s="1"/>
  <c r="L28" i="4"/>
  <c r="K28" i="4" s="1"/>
  <c r="L26" i="4"/>
  <c r="I26" i="4" s="1"/>
  <c r="L27" i="4"/>
  <c r="I27" i="4" s="1"/>
  <c r="L25" i="4"/>
  <c r="I25" i="4" s="1"/>
  <c r="L24" i="4"/>
  <c r="I24" i="4" s="1"/>
  <c r="L23" i="4"/>
  <c r="K23" i="4" s="1"/>
  <c r="L22" i="4"/>
  <c r="K22" i="4" s="1"/>
  <c r="L21" i="4"/>
  <c r="K21" i="4" s="1"/>
  <c r="L20" i="4"/>
  <c r="I20" i="4" s="1"/>
  <c r="L19" i="4"/>
  <c r="K19" i="4" s="1"/>
  <c r="L18" i="4"/>
  <c r="L17" i="4"/>
  <c r="L16" i="4"/>
  <c r="I16" i="4" s="1"/>
  <c r="L14" i="4"/>
  <c r="I14" i="4" s="1"/>
  <c r="L13" i="4"/>
  <c r="K13" i="4" s="1"/>
  <c r="L30" i="4"/>
  <c r="I30" i="4" s="1"/>
  <c r="L31" i="4"/>
  <c r="I31" i="4" s="1"/>
  <c r="L32" i="4"/>
  <c r="K32" i="4" s="1"/>
  <c r="L33" i="4"/>
  <c r="I33" i="4" s="1"/>
  <c r="L48" i="4"/>
  <c r="K48" i="4" s="1"/>
  <c r="L75" i="4"/>
  <c r="I75" i="4" s="1"/>
  <c r="F73" i="4"/>
  <c r="E73" i="4" s="1"/>
  <c r="F72" i="4"/>
  <c r="E72" i="4" s="1"/>
  <c r="F70" i="4"/>
  <c r="F69" i="4"/>
  <c r="C69" i="4" s="1"/>
  <c r="F66" i="4"/>
  <c r="E66" i="4" s="1"/>
  <c r="F65" i="4"/>
  <c r="E65" i="4" s="1"/>
  <c r="F64" i="4"/>
  <c r="C64" i="4" s="1"/>
  <c r="F63" i="4"/>
  <c r="E63" i="4" s="1"/>
  <c r="F62" i="4"/>
  <c r="E62" i="4" s="1"/>
  <c r="F61" i="4"/>
  <c r="F60" i="4"/>
  <c r="E60" i="4" s="1"/>
  <c r="F59" i="4"/>
  <c r="E59" i="4" s="1"/>
  <c r="F58" i="4"/>
  <c r="E58" i="4" s="1"/>
  <c r="F57" i="4"/>
  <c r="E57" i="4" s="1"/>
  <c r="F55" i="4"/>
  <c r="C55" i="4" s="1"/>
  <c r="F53" i="4"/>
  <c r="C53" i="4" s="1"/>
  <c r="F52" i="4"/>
  <c r="C52" i="4" s="1"/>
  <c r="F51" i="4"/>
  <c r="E51" i="4" s="1"/>
  <c r="F50" i="4"/>
  <c r="C50" i="4" s="1"/>
  <c r="F54" i="4"/>
  <c r="E54" i="4" s="1"/>
  <c r="F46" i="4"/>
  <c r="E46" i="4" s="1"/>
  <c r="F45" i="4"/>
  <c r="E45" i="4" s="1"/>
  <c r="F44" i="4"/>
  <c r="E44" i="4" s="1"/>
  <c r="F43" i="4"/>
  <c r="G43" i="4" s="1"/>
  <c r="F42" i="4"/>
  <c r="C42" i="4" s="1"/>
  <c r="F39" i="4"/>
  <c r="F38" i="4"/>
  <c r="E38" i="4" s="1"/>
  <c r="F36" i="4"/>
  <c r="E36" i="4" s="1"/>
  <c r="F34" i="4"/>
  <c r="E34" i="4" s="1"/>
  <c r="F29" i="4"/>
  <c r="E29" i="4" s="1"/>
  <c r="F28" i="4"/>
  <c r="E28" i="4" s="1"/>
  <c r="F26" i="4"/>
  <c r="E26" i="4" s="1"/>
  <c r="F27" i="4"/>
  <c r="E27" i="4" s="1"/>
  <c r="F25" i="4"/>
  <c r="C25" i="4" s="1"/>
  <c r="F24" i="4"/>
  <c r="E24" i="4" s="1"/>
  <c r="F23" i="4"/>
  <c r="E23" i="4" s="1"/>
  <c r="F22" i="4"/>
  <c r="C22" i="4" s="1"/>
  <c r="F21" i="4"/>
  <c r="E21" i="4" s="1"/>
  <c r="F20" i="4"/>
  <c r="E20" i="4" s="1"/>
  <c r="F19" i="4"/>
  <c r="C19" i="4" s="1"/>
  <c r="F18" i="4"/>
  <c r="E18" i="4" s="1"/>
  <c r="F17" i="4"/>
  <c r="C17" i="4" s="1"/>
  <c r="F16" i="4"/>
  <c r="E16" i="4" s="1"/>
  <c r="F14" i="4"/>
  <c r="E14" i="4" s="1"/>
  <c r="F13" i="4"/>
  <c r="E13" i="4" s="1"/>
  <c r="F30" i="4"/>
  <c r="C30" i="4" s="1"/>
  <c r="F31" i="4"/>
  <c r="E31" i="4" s="1"/>
  <c r="F32" i="4"/>
  <c r="E32" i="4" s="1"/>
  <c r="F33" i="4"/>
  <c r="E33" i="4" s="1"/>
  <c r="F48" i="4"/>
  <c r="C48" i="4" s="1"/>
  <c r="F75" i="4"/>
  <c r="E75" i="4" s="1"/>
  <c r="K75" i="4"/>
  <c r="K70" i="4"/>
  <c r="K63" i="4"/>
  <c r="K60" i="4"/>
  <c r="L55" i="4"/>
  <c r="K55" i="4" s="1"/>
  <c r="L54" i="4"/>
  <c r="L53" i="4"/>
  <c r="I53" i="4" s="1"/>
  <c r="L52" i="4"/>
  <c r="I52" i="4" s="1"/>
  <c r="L51" i="4"/>
  <c r="K51" i="4" s="1"/>
  <c r="L50" i="4"/>
  <c r="I50" i="4" s="1"/>
  <c r="K42" i="4"/>
  <c r="K39" i="4"/>
  <c r="I39" i="4"/>
  <c r="E39" i="4"/>
  <c r="C39" i="4"/>
  <c r="I34" i="4"/>
  <c r="I23" i="4"/>
  <c r="L15" i="4"/>
  <c r="I15" i="4" s="1"/>
  <c r="F15" i="4"/>
  <c r="E15" i="4" s="1"/>
  <c r="C13" i="4"/>
  <c r="L73" i="2"/>
  <c r="K73" i="2" s="1"/>
  <c r="L72" i="2"/>
  <c r="L70" i="2"/>
  <c r="K70" i="2" s="1"/>
  <c r="L69" i="2"/>
  <c r="I69" i="2" s="1"/>
  <c r="L66" i="2"/>
  <c r="L65" i="2"/>
  <c r="L64" i="2"/>
  <c r="I64" i="2" s="1"/>
  <c r="L63" i="2"/>
  <c r="I63" i="2" s="1"/>
  <c r="L62" i="2"/>
  <c r="K62" i="2" s="1"/>
  <c r="L61" i="2"/>
  <c r="L60" i="2"/>
  <c r="I60" i="2" s="1"/>
  <c r="L59" i="2"/>
  <c r="I59" i="2" s="1"/>
  <c r="L58" i="2"/>
  <c r="L57" i="2"/>
  <c r="L56" i="2"/>
  <c r="L46" i="2"/>
  <c r="L45" i="2"/>
  <c r="L44" i="2"/>
  <c r="I44" i="2" s="1"/>
  <c r="L43" i="2"/>
  <c r="I43" i="2" s="1"/>
  <c r="L42" i="2"/>
  <c r="I42" i="2" s="1"/>
  <c r="L39" i="2"/>
  <c r="L38" i="2"/>
  <c r="L36" i="2"/>
  <c r="I36" i="2" s="1"/>
  <c r="L34" i="2"/>
  <c r="I34" i="2" s="1"/>
  <c r="L29" i="2"/>
  <c r="L28" i="2"/>
  <c r="L26" i="2"/>
  <c r="I26" i="2" s="1"/>
  <c r="L27" i="2"/>
  <c r="K27" i="2" s="1"/>
  <c r="L25" i="2"/>
  <c r="I25" i="2" s="1"/>
  <c r="L24" i="2"/>
  <c r="K24" i="2" s="1"/>
  <c r="L23" i="2"/>
  <c r="L22" i="2"/>
  <c r="I22" i="2" s="1"/>
  <c r="L21" i="2"/>
  <c r="I21" i="2" s="1"/>
  <c r="L20" i="2"/>
  <c r="L19" i="2"/>
  <c r="I19" i="2" s="1"/>
  <c r="L18" i="2"/>
  <c r="K18" i="2" s="1"/>
  <c r="L17" i="2"/>
  <c r="L16" i="2"/>
  <c r="L14" i="2"/>
  <c r="L13" i="2"/>
  <c r="K13" i="2" s="1"/>
  <c r="L30" i="2"/>
  <c r="L31" i="2"/>
  <c r="K31" i="2" s="1"/>
  <c r="L32" i="2"/>
  <c r="I32" i="2" s="1"/>
  <c r="L33" i="2"/>
  <c r="K33" i="2" s="1"/>
  <c r="L48" i="2"/>
  <c r="I48" i="2" s="1"/>
  <c r="L75" i="2"/>
  <c r="F73" i="2"/>
  <c r="C73" i="2" s="1"/>
  <c r="F72" i="2"/>
  <c r="E72" i="2" s="1"/>
  <c r="F70" i="2"/>
  <c r="C70" i="2" s="1"/>
  <c r="F69" i="2"/>
  <c r="F66" i="2"/>
  <c r="C66" i="2" s="1"/>
  <c r="F65" i="2"/>
  <c r="E65" i="2" s="1"/>
  <c r="F64" i="2"/>
  <c r="F63" i="2"/>
  <c r="E63" i="2" s="1"/>
  <c r="F62" i="2"/>
  <c r="E62" i="2" s="1"/>
  <c r="F61" i="2"/>
  <c r="E61" i="2" s="1"/>
  <c r="F60" i="2"/>
  <c r="F59" i="2"/>
  <c r="C59" i="2" s="1"/>
  <c r="F58" i="2"/>
  <c r="E58" i="2" s="1"/>
  <c r="F57" i="2"/>
  <c r="E57" i="2" s="1"/>
  <c r="F55" i="2"/>
  <c r="F53" i="2"/>
  <c r="E53" i="2" s="1"/>
  <c r="F52" i="2"/>
  <c r="C52" i="2" s="1"/>
  <c r="F51" i="2"/>
  <c r="E51" i="2" s="1"/>
  <c r="F50" i="2"/>
  <c r="C50" i="2" s="1"/>
  <c r="F54" i="2"/>
  <c r="E54" i="2" s="1"/>
  <c r="F46" i="2"/>
  <c r="C46" i="2" s="1"/>
  <c r="F45" i="2"/>
  <c r="E45" i="2" s="1"/>
  <c r="F44" i="2"/>
  <c r="E44" i="2" s="1"/>
  <c r="F43" i="2"/>
  <c r="E43" i="2" s="1"/>
  <c r="F42" i="2"/>
  <c r="C42" i="2" s="1"/>
  <c r="F39" i="2"/>
  <c r="F38" i="2"/>
  <c r="C38" i="2" s="1"/>
  <c r="F36" i="2"/>
  <c r="C36" i="2" s="1"/>
  <c r="F34" i="2"/>
  <c r="E34" i="2" s="1"/>
  <c r="F29" i="2"/>
  <c r="E29" i="2" s="1"/>
  <c r="F28" i="2"/>
  <c r="C28" i="2" s="1"/>
  <c r="F26" i="2"/>
  <c r="C26" i="2" s="1"/>
  <c r="F27" i="2"/>
  <c r="C27" i="2" s="1"/>
  <c r="F25" i="2"/>
  <c r="E25" i="2" s="1"/>
  <c r="F24" i="2"/>
  <c r="C24" i="2" s="1"/>
  <c r="F23" i="2"/>
  <c r="C23" i="2" s="1"/>
  <c r="F22" i="2"/>
  <c r="E22" i="2" s="1"/>
  <c r="F21" i="2"/>
  <c r="E21" i="2" s="1"/>
  <c r="F20" i="2"/>
  <c r="E20" i="2" s="1"/>
  <c r="F19" i="2"/>
  <c r="E19" i="2" s="1"/>
  <c r="F18" i="2"/>
  <c r="E18" i="2" s="1"/>
  <c r="F17" i="2"/>
  <c r="E17" i="2" s="1"/>
  <c r="F16" i="2"/>
  <c r="C16" i="2" s="1"/>
  <c r="F14" i="2"/>
  <c r="F13" i="2"/>
  <c r="E13" i="2" s="1"/>
  <c r="F30" i="2"/>
  <c r="F31" i="2"/>
  <c r="E31" i="2" s="1"/>
  <c r="F32" i="2"/>
  <c r="C32" i="2" s="1"/>
  <c r="F33" i="2"/>
  <c r="E33" i="2" s="1"/>
  <c r="F48" i="2"/>
  <c r="E48" i="2" s="1"/>
  <c r="F75" i="2"/>
  <c r="I70" i="2"/>
  <c r="K69" i="2"/>
  <c r="K65" i="2"/>
  <c r="I65" i="2"/>
  <c r="K64" i="2"/>
  <c r="K61" i="2"/>
  <c r="I61" i="2"/>
  <c r="E59" i="2"/>
  <c r="K58" i="2"/>
  <c r="K57" i="2"/>
  <c r="I57" i="2"/>
  <c r="K56" i="2"/>
  <c r="I56" i="2"/>
  <c r="L55" i="2"/>
  <c r="I55" i="2" s="1"/>
  <c r="K55" i="2"/>
  <c r="L54" i="2"/>
  <c r="C54" i="2"/>
  <c r="L53" i="2"/>
  <c r="I53" i="2" s="1"/>
  <c r="L52" i="2"/>
  <c r="K52" i="2"/>
  <c r="I52" i="2"/>
  <c r="L51" i="2"/>
  <c r="K51" i="2" s="1"/>
  <c r="L50" i="2"/>
  <c r="K50" i="2"/>
  <c r="K48" i="2"/>
  <c r="K45" i="2"/>
  <c r="I45" i="2"/>
  <c r="K44" i="2"/>
  <c r="K43" i="2"/>
  <c r="C43" i="2"/>
  <c r="K39" i="2"/>
  <c r="I39" i="2"/>
  <c r="E39" i="2"/>
  <c r="C39" i="2"/>
  <c r="K36" i="2"/>
  <c r="I33" i="2"/>
  <c r="I30" i="2"/>
  <c r="K29" i="2"/>
  <c r="C29" i="2"/>
  <c r="I28" i="2"/>
  <c r="K26" i="2"/>
  <c r="K25" i="2"/>
  <c r="I24" i="2"/>
  <c r="K22" i="2"/>
  <c r="K21" i="2"/>
  <c r="K19" i="2"/>
  <c r="K17" i="2"/>
  <c r="I17" i="2"/>
  <c r="K16" i="2"/>
  <c r="I16" i="2"/>
  <c r="L15" i="2"/>
  <c r="K15" i="2" s="1"/>
  <c r="F15" i="2"/>
  <c r="I13" i="2"/>
  <c r="L73" i="11"/>
  <c r="I73" i="11" s="1"/>
  <c r="L72" i="11"/>
  <c r="K72" i="11" s="1"/>
  <c r="L70" i="11"/>
  <c r="K70" i="11" s="1"/>
  <c r="L69" i="11"/>
  <c r="K69" i="11" s="1"/>
  <c r="L66" i="11"/>
  <c r="K66" i="11" s="1"/>
  <c r="L65" i="11"/>
  <c r="K65" i="11" s="1"/>
  <c r="L64" i="11"/>
  <c r="K64" i="11" s="1"/>
  <c r="L63" i="11"/>
  <c r="K63" i="11" s="1"/>
  <c r="L62" i="11"/>
  <c r="I62" i="11" s="1"/>
  <c r="L61" i="11"/>
  <c r="K61" i="11" s="1"/>
  <c r="L60" i="11"/>
  <c r="K60" i="11" s="1"/>
  <c r="L59" i="11"/>
  <c r="K59" i="11" s="1"/>
  <c r="L58" i="11"/>
  <c r="I58" i="11" s="1"/>
  <c r="L57" i="11"/>
  <c r="K57" i="11" s="1"/>
  <c r="L56" i="11"/>
  <c r="I56" i="11" s="1"/>
  <c r="L46" i="11"/>
  <c r="K46" i="11" s="1"/>
  <c r="L45" i="11"/>
  <c r="M45" i="11" s="1"/>
  <c r="L44" i="11"/>
  <c r="M44" i="11" s="1"/>
  <c r="L43" i="11"/>
  <c r="M43" i="11" s="1"/>
  <c r="L42" i="11"/>
  <c r="M42" i="11" s="1"/>
  <c r="L39" i="11"/>
  <c r="L38" i="11"/>
  <c r="K38" i="11" s="1"/>
  <c r="L36" i="11"/>
  <c r="K36" i="11" s="1"/>
  <c r="L34" i="11"/>
  <c r="K34" i="11" s="1"/>
  <c r="L29" i="11"/>
  <c r="I29" i="11" s="1"/>
  <c r="L28" i="11"/>
  <c r="K28" i="11" s="1"/>
  <c r="L26" i="11"/>
  <c r="I26" i="11" s="1"/>
  <c r="L27" i="11"/>
  <c r="I27" i="11" s="1"/>
  <c r="L25" i="11"/>
  <c r="K25" i="11" s="1"/>
  <c r="L24" i="11"/>
  <c r="I24" i="11" s="1"/>
  <c r="L23" i="11"/>
  <c r="L22" i="11"/>
  <c r="K22" i="11" s="1"/>
  <c r="L21" i="11"/>
  <c r="K21" i="11" s="1"/>
  <c r="L20" i="11"/>
  <c r="K20" i="11" s="1"/>
  <c r="L19" i="11"/>
  <c r="I19" i="11" s="1"/>
  <c r="L18" i="11"/>
  <c r="K18" i="11" s="1"/>
  <c r="L17" i="11"/>
  <c r="I17" i="11" s="1"/>
  <c r="L16" i="11"/>
  <c r="I16" i="11" s="1"/>
  <c r="L14" i="11"/>
  <c r="K14" i="11" s="1"/>
  <c r="L13" i="11"/>
  <c r="I13" i="11" s="1"/>
  <c r="L30" i="11"/>
  <c r="I30" i="11" s="1"/>
  <c r="L31" i="11"/>
  <c r="K31" i="11" s="1"/>
  <c r="L32" i="11"/>
  <c r="K32" i="11" s="1"/>
  <c r="L33" i="11"/>
  <c r="K33" i="11" s="1"/>
  <c r="L48" i="11"/>
  <c r="L75" i="11"/>
  <c r="K75" i="11"/>
  <c r="I75" i="11"/>
  <c r="I72" i="11"/>
  <c r="I65" i="11"/>
  <c r="I64" i="11"/>
  <c r="K62" i="11"/>
  <c r="I61" i="11"/>
  <c r="I57" i="11"/>
  <c r="K56" i="11"/>
  <c r="L55" i="11"/>
  <c r="K55" i="11" s="1"/>
  <c r="I55" i="11"/>
  <c r="L54" i="11"/>
  <c r="I54" i="11" s="1"/>
  <c r="L53" i="11"/>
  <c r="K53" i="11" s="1"/>
  <c r="L52" i="11"/>
  <c r="I52" i="11" s="1"/>
  <c r="L51" i="11"/>
  <c r="K51" i="11" s="1"/>
  <c r="L50" i="11"/>
  <c r="K50" i="11" s="1"/>
  <c r="K48" i="11"/>
  <c r="K45" i="11"/>
  <c r="I44" i="11"/>
  <c r="I43" i="11"/>
  <c r="K39" i="11"/>
  <c r="I39" i="11"/>
  <c r="I36" i="11"/>
  <c r="I31" i="11"/>
  <c r="K30" i="11"/>
  <c r="I25" i="11"/>
  <c r="K23" i="11"/>
  <c r="I23" i="11"/>
  <c r="I20" i="11"/>
  <c r="K19" i="11"/>
  <c r="K17" i="11"/>
  <c r="L15" i="11"/>
  <c r="I15" i="11" s="1"/>
  <c r="L73" i="12"/>
  <c r="I73" i="12" s="1"/>
  <c r="L72" i="12"/>
  <c r="K72" i="12" s="1"/>
  <c r="L70" i="12"/>
  <c r="K70" i="12" s="1"/>
  <c r="L69" i="12"/>
  <c r="K69" i="12" s="1"/>
  <c r="L66" i="12"/>
  <c r="L65" i="12"/>
  <c r="K65" i="12" s="1"/>
  <c r="L64" i="12"/>
  <c r="I64" i="12" s="1"/>
  <c r="L63" i="12"/>
  <c r="K63" i="12" s="1"/>
  <c r="L62" i="12"/>
  <c r="I62" i="12" s="1"/>
  <c r="L61" i="12"/>
  <c r="K61" i="12" s="1"/>
  <c r="L60" i="12"/>
  <c r="L59" i="12"/>
  <c r="K59" i="12" s="1"/>
  <c r="L58" i="12"/>
  <c r="L57" i="12"/>
  <c r="K57" i="12" s="1"/>
  <c r="L56" i="12"/>
  <c r="K56" i="12" s="1"/>
  <c r="L46" i="12"/>
  <c r="K46" i="12" s="1"/>
  <c r="L45" i="12"/>
  <c r="M45" i="12" s="1"/>
  <c r="L44" i="12"/>
  <c r="M44" i="12" s="1"/>
  <c r="L43" i="12"/>
  <c r="M43" i="12" s="1"/>
  <c r="L42" i="12"/>
  <c r="K42" i="12" s="1"/>
  <c r="L39" i="12"/>
  <c r="L38" i="12"/>
  <c r="K38" i="12" s="1"/>
  <c r="L36" i="12"/>
  <c r="I36" i="12" s="1"/>
  <c r="L34" i="12"/>
  <c r="K34" i="12" s="1"/>
  <c r="L29" i="12"/>
  <c r="I29" i="12" s="1"/>
  <c r="L28" i="12"/>
  <c r="K28" i="12" s="1"/>
  <c r="L26" i="12"/>
  <c r="L27" i="12"/>
  <c r="L25" i="12"/>
  <c r="I25" i="12" s="1"/>
  <c r="L24" i="12"/>
  <c r="K24" i="12" s="1"/>
  <c r="L23" i="12"/>
  <c r="I23" i="12" s="1"/>
  <c r="L22" i="12"/>
  <c r="I22" i="12" s="1"/>
  <c r="L21" i="12"/>
  <c r="I21" i="12" s="1"/>
  <c r="L20" i="12"/>
  <c r="K20" i="12" s="1"/>
  <c r="L19" i="12"/>
  <c r="L18" i="12"/>
  <c r="L17" i="12"/>
  <c r="I17" i="12" s="1"/>
  <c r="L16" i="12"/>
  <c r="I16" i="12" s="1"/>
  <c r="L14" i="12"/>
  <c r="L13" i="12"/>
  <c r="I13" i="12" s="1"/>
  <c r="L30" i="12"/>
  <c r="I30" i="12" s="1"/>
  <c r="L31" i="12"/>
  <c r="I31" i="12" s="1"/>
  <c r="L32" i="12"/>
  <c r="K32" i="12" s="1"/>
  <c r="L33" i="12"/>
  <c r="I33" i="12" s="1"/>
  <c r="L48" i="12"/>
  <c r="I48" i="12" s="1"/>
  <c r="L75" i="12"/>
  <c r="I75" i="12" s="1"/>
  <c r="I70" i="12"/>
  <c r="K64" i="12"/>
  <c r="I61" i="12"/>
  <c r="K60" i="12"/>
  <c r="I60" i="12"/>
  <c r="I56" i="12"/>
  <c r="L55" i="12"/>
  <c r="I55" i="12" s="1"/>
  <c r="K55" i="12"/>
  <c r="L54" i="12"/>
  <c r="K54" i="12" s="1"/>
  <c r="I54" i="12"/>
  <c r="L53" i="12"/>
  <c r="I53" i="12" s="1"/>
  <c r="L52" i="12"/>
  <c r="K52" i="12" s="1"/>
  <c r="L51" i="12"/>
  <c r="K51" i="12" s="1"/>
  <c r="L50" i="12"/>
  <c r="K50" i="12" s="1"/>
  <c r="I50" i="12"/>
  <c r="I44" i="12"/>
  <c r="K43" i="12"/>
  <c r="K39" i="12"/>
  <c r="I39" i="12"/>
  <c r="I32" i="12"/>
  <c r="K30" i="12"/>
  <c r="K29" i="12"/>
  <c r="I26" i="12"/>
  <c r="K17" i="12"/>
  <c r="L15" i="12"/>
  <c r="K15" i="12" s="1"/>
  <c r="K14" i="12"/>
  <c r="I14" i="12"/>
  <c r="L73" i="13"/>
  <c r="L72" i="13"/>
  <c r="K72" i="13" s="1"/>
  <c r="L70" i="13"/>
  <c r="I70" i="13" s="1"/>
  <c r="L69" i="13"/>
  <c r="K69" i="13" s="1"/>
  <c r="L66" i="13"/>
  <c r="K66" i="13" s="1"/>
  <c r="L65" i="13"/>
  <c r="K65" i="13" s="1"/>
  <c r="L64" i="13"/>
  <c r="I64" i="13" s="1"/>
  <c r="L63" i="13"/>
  <c r="I63" i="13" s="1"/>
  <c r="L62" i="13"/>
  <c r="L61" i="13"/>
  <c r="I61" i="13" s="1"/>
  <c r="L60" i="13"/>
  <c r="K60" i="13" s="1"/>
  <c r="L59" i="13"/>
  <c r="K59" i="13" s="1"/>
  <c r="L58" i="13"/>
  <c r="K58" i="13" s="1"/>
  <c r="L57" i="13"/>
  <c r="I57" i="13" s="1"/>
  <c r="L56" i="13"/>
  <c r="K56" i="13" s="1"/>
  <c r="L46" i="13"/>
  <c r="L45" i="13"/>
  <c r="M45" i="13" s="1"/>
  <c r="L44" i="13"/>
  <c r="K44" i="13" s="1"/>
  <c r="L43" i="13"/>
  <c r="K43" i="13" s="1"/>
  <c r="L42" i="13"/>
  <c r="L39" i="13"/>
  <c r="L38" i="13"/>
  <c r="K38" i="13" s="1"/>
  <c r="L36" i="13"/>
  <c r="L34" i="13"/>
  <c r="I34" i="13" s="1"/>
  <c r="L29" i="13"/>
  <c r="K29" i="13" s="1"/>
  <c r="L28" i="13"/>
  <c r="K28" i="13" s="1"/>
  <c r="L26" i="13"/>
  <c r="I26" i="13" s="1"/>
  <c r="L27" i="13"/>
  <c r="K27" i="13" s="1"/>
  <c r="L25" i="13"/>
  <c r="K25" i="13" s="1"/>
  <c r="L24" i="13"/>
  <c r="K24" i="13" s="1"/>
  <c r="L23" i="13"/>
  <c r="K23" i="13" s="1"/>
  <c r="L22" i="13"/>
  <c r="K22" i="13" s="1"/>
  <c r="L21" i="13"/>
  <c r="K21" i="13" s="1"/>
  <c r="L20" i="13"/>
  <c r="L19" i="13"/>
  <c r="I19" i="13" s="1"/>
  <c r="L18" i="13"/>
  <c r="K18" i="13" s="1"/>
  <c r="L17" i="13"/>
  <c r="K17" i="13" s="1"/>
  <c r="L16" i="13"/>
  <c r="K16" i="13" s="1"/>
  <c r="L14" i="13"/>
  <c r="K14" i="13" s="1"/>
  <c r="L13" i="13"/>
  <c r="K13" i="13" s="1"/>
  <c r="L30" i="13"/>
  <c r="K30" i="13" s="1"/>
  <c r="L31" i="13"/>
  <c r="K31" i="13" s="1"/>
  <c r="L32" i="13"/>
  <c r="K32" i="13" s="1"/>
  <c r="L33" i="13"/>
  <c r="K33" i="13" s="1"/>
  <c r="L48" i="13"/>
  <c r="K48" i="13" s="1"/>
  <c r="L75" i="13"/>
  <c r="K75" i="13" s="1"/>
  <c r="I73" i="13"/>
  <c r="I72" i="13"/>
  <c r="I65" i="13"/>
  <c r="K62" i="13"/>
  <c r="I62" i="13"/>
  <c r="I56" i="13"/>
  <c r="L55" i="13"/>
  <c r="K55" i="13" s="1"/>
  <c r="L54" i="13"/>
  <c r="I54" i="13" s="1"/>
  <c r="K54" i="13"/>
  <c r="L53" i="13"/>
  <c r="I53" i="13" s="1"/>
  <c r="L52" i="13"/>
  <c r="I52" i="13" s="1"/>
  <c r="K52" i="13"/>
  <c r="L51" i="13"/>
  <c r="I51" i="13" s="1"/>
  <c r="L50" i="13"/>
  <c r="K50" i="13" s="1"/>
  <c r="I45" i="13"/>
  <c r="K39" i="13"/>
  <c r="I39" i="13"/>
  <c r="I31" i="13"/>
  <c r="I28" i="13"/>
  <c r="I25" i="13"/>
  <c r="I24" i="13"/>
  <c r="I20" i="13"/>
  <c r="K19" i="13"/>
  <c r="I16" i="13"/>
  <c r="L15" i="13"/>
  <c r="I15" i="13" s="1"/>
  <c r="L73" i="14"/>
  <c r="K73" i="14" s="1"/>
  <c r="L72" i="14"/>
  <c r="K72" i="14" s="1"/>
  <c r="L70" i="14"/>
  <c r="I70" i="14" s="1"/>
  <c r="L69" i="14"/>
  <c r="L66" i="14"/>
  <c r="K66" i="14" s="1"/>
  <c r="L65" i="14"/>
  <c r="K65" i="14" s="1"/>
  <c r="L64" i="14"/>
  <c r="I64" i="14" s="1"/>
  <c r="L63" i="14"/>
  <c r="K63" i="14" s="1"/>
  <c r="L62" i="14"/>
  <c r="I62" i="14" s="1"/>
  <c r="L61" i="14"/>
  <c r="K61" i="14" s="1"/>
  <c r="L60" i="14"/>
  <c r="L59" i="14"/>
  <c r="L58" i="14"/>
  <c r="L57" i="14"/>
  <c r="K57" i="14" s="1"/>
  <c r="L56" i="14"/>
  <c r="K56" i="14" s="1"/>
  <c r="L46" i="14"/>
  <c r="L45" i="14"/>
  <c r="K45" i="14" s="1"/>
  <c r="L44" i="14"/>
  <c r="I44" i="14" s="1"/>
  <c r="L43" i="14"/>
  <c r="M43" i="14" s="1"/>
  <c r="L42" i="14"/>
  <c r="M42" i="14" s="1"/>
  <c r="L39" i="14"/>
  <c r="L38" i="14"/>
  <c r="K38" i="14" s="1"/>
  <c r="L36" i="14"/>
  <c r="K36" i="14" s="1"/>
  <c r="L34" i="14"/>
  <c r="L29" i="14"/>
  <c r="K29" i="14" s="1"/>
  <c r="L28" i="14"/>
  <c r="I28" i="14" s="1"/>
  <c r="L26" i="14"/>
  <c r="K26" i="14" s="1"/>
  <c r="L27" i="14"/>
  <c r="I27" i="14" s="1"/>
  <c r="L25" i="14"/>
  <c r="L24" i="14"/>
  <c r="K24" i="14" s="1"/>
  <c r="L23" i="14"/>
  <c r="K23" i="14" s="1"/>
  <c r="L22" i="14"/>
  <c r="L21" i="14"/>
  <c r="I21" i="14" s="1"/>
  <c r="L20" i="14"/>
  <c r="K20" i="14" s="1"/>
  <c r="L19" i="14"/>
  <c r="L18" i="14"/>
  <c r="L17" i="14"/>
  <c r="I17" i="14" s="1"/>
  <c r="L16" i="14"/>
  <c r="K16" i="14" s="1"/>
  <c r="L14" i="14"/>
  <c r="K14" i="14" s="1"/>
  <c r="L13" i="14"/>
  <c r="K13" i="14" s="1"/>
  <c r="L30" i="14"/>
  <c r="L31" i="14"/>
  <c r="K31" i="14" s="1"/>
  <c r="L32" i="14"/>
  <c r="K32" i="14" s="1"/>
  <c r="L33" i="14"/>
  <c r="K33" i="14" s="1"/>
  <c r="L48" i="14"/>
  <c r="I48" i="14" s="1"/>
  <c r="L75" i="14"/>
  <c r="K75" i="14" s="1"/>
  <c r="K70" i="14"/>
  <c r="K64" i="14"/>
  <c r="K62" i="14"/>
  <c r="K59" i="14"/>
  <c r="I59" i="14"/>
  <c r="I58" i="14"/>
  <c r="L55" i="14"/>
  <c r="L54" i="14"/>
  <c r="I54" i="14" s="1"/>
  <c r="K54" i="14"/>
  <c r="L53" i="14"/>
  <c r="K53" i="14" s="1"/>
  <c r="L52" i="14"/>
  <c r="I52" i="14" s="1"/>
  <c r="K52" i="14"/>
  <c r="L51" i="14"/>
  <c r="K51" i="14"/>
  <c r="I51" i="14"/>
  <c r="L50" i="14"/>
  <c r="K50" i="14" s="1"/>
  <c r="K48" i="14"/>
  <c r="I43" i="14"/>
  <c r="I42" i="14"/>
  <c r="K39" i="14"/>
  <c r="I39" i="14"/>
  <c r="K34" i="14"/>
  <c r="I31" i="14"/>
  <c r="K30" i="14"/>
  <c r="K28" i="14"/>
  <c r="K25" i="14"/>
  <c r="I25" i="14"/>
  <c r="K22" i="14"/>
  <c r="K19" i="14"/>
  <c r="I18" i="14"/>
  <c r="K17" i="14"/>
  <c r="L15" i="14"/>
  <c r="K15" i="14" s="1"/>
  <c r="L73" i="16"/>
  <c r="L72" i="16"/>
  <c r="L70" i="16"/>
  <c r="I70" i="16" s="1"/>
  <c r="L69" i="16"/>
  <c r="I69" i="16" s="1"/>
  <c r="L66" i="16"/>
  <c r="I66" i="16" s="1"/>
  <c r="L65" i="16"/>
  <c r="K65" i="16" s="1"/>
  <c r="L64" i="16"/>
  <c r="K64" i="16" s="1"/>
  <c r="L63" i="16"/>
  <c r="I63" i="16" s="1"/>
  <c r="L62" i="16"/>
  <c r="L61" i="16"/>
  <c r="L60" i="16"/>
  <c r="I60" i="16" s="1"/>
  <c r="L59" i="16"/>
  <c r="I59" i="16" s="1"/>
  <c r="L58" i="16"/>
  <c r="I58" i="16" s="1"/>
  <c r="L57" i="16"/>
  <c r="I57" i="16" s="1"/>
  <c r="L56" i="16"/>
  <c r="K56" i="16" s="1"/>
  <c r="L46" i="16"/>
  <c r="I46" i="16" s="1"/>
  <c r="L45" i="16"/>
  <c r="M45" i="16" s="1"/>
  <c r="L44" i="16"/>
  <c r="M44" i="16" s="1"/>
  <c r="L43" i="16"/>
  <c r="M43" i="16" s="1"/>
  <c r="L42" i="16"/>
  <c r="K42" i="16" s="1"/>
  <c r="L39" i="16"/>
  <c r="L38" i="16"/>
  <c r="K38" i="16" s="1"/>
  <c r="L36" i="16"/>
  <c r="I36" i="16" s="1"/>
  <c r="L34" i="16"/>
  <c r="I34" i="16" s="1"/>
  <c r="L29" i="16"/>
  <c r="K29" i="16" s="1"/>
  <c r="L28" i="16"/>
  <c r="L26" i="16"/>
  <c r="L27" i="16"/>
  <c r="I27" i="16" s="1"/>
  <c r="L25" i="16"/>
  <c r="L24" i="16"/>
  <c r="L23" i="16"/>
  <c r="L22" i="16"/>
  <c r="I22" i="16" s="1"/>
  <c r="L21" i="16"/>
  <c r="K21" i="16" s="1"/>
  <c r="L20" i="16"/>
  <c r="L19" i="16"/>
  <c r="K19" i="16" s="1"/>
  <c r="L18" i="16"/>
  <c r="I18" i="16" s="1"/>
  <c r="L17" i="16"/>
  <c r="K17" i="16" s="1"/>
  <c r="L16" i="16"/>
  <c r="I16" i="16" s="1"/>
  <c r="L14" i="16"/>
  <c r="L13" i="16"/>
  <c r="I13" i="16" s="1"/>
  <c r="L30" i="16"/>
  <c r="I30" i="16" s="1"/>
  <c r="L31" i="16"/>
  <c r="I31" i="16" s="1"/>
  <c r="L32" i="16"/>
  <c r="I32" i="16" s="1"/>
  <c r="L33" i="16"/>
  <c r="K33" i="16" s="1"/>
  <c r="L48" i="16"/>
  <c r="K48" i="16" s="1"/>
  <c r="L75" i="16"/>
  <c r="K75" i="16" s="1"/>
  <c r="K70" i="16"/>
  <c r="K69" i="16"/>
  <c r="K61" i="16"/>
  <c r="I61" i="16"/>
  <c r="K60" i="16"/>
  <c r="K59" i="16"/>
  <c r="K57" i="16"/>
  <c r="L55" i="16"/>
  <c r="K55" i="16" s="1"/>
  <c r="L54" i="16"/>
  <c r="K54" i="16" s="1"/>
  <c r="L53" i="16"/>
  <c r="I53" i="16" s="1"/>
  <c r="L52" i="16"/>
  <c r="K52" i="16" s="1"/>
  <c r="L51" i="16"/>
  <c r="K51" i="16" s="1"/>
  <c r="L50" i="16"/>
  <c r="I50" i="16" s="1"/>
  <c r="K44" i="16"/>
  <c r="I44" i="16"/>
  <c r="I43" i="16"/>
  <c r="K39" i="16"/>
  <c r="I39" i="16"/>
  <c r="K34" i="16"/>
  <c r="K31" i="16"/>
  <c r="K30" i="16"/>
  <c r="K28" i="16"/>
  <c r="I28" i="16"/>
  <c r="K26" i="16"/>
  <c r="K25" i="16"/>
  <c r="I25" i="16"/>
  <c r="K22" i="16"/>
  <c r="I21" i="16"/>
  <c r="K20" i="16"/>
  <c r="I20" i="16"/>
  <c r="I19" i="16"/>
  <c r="K18" i="16"/>
  <c r="L15" i="16"/>
  <c r="K15" i="16" s="1"/>
  <c r="L73" i="17"/>
  <c r="L72" i="17"/>
  <c r="I72" i="17" s="1"/>
  <c r="L70" i="17"/>
  <c r="K70" i="17" s="1"/>
  <c r="L69" i="17"/>
  <c r="K69" i="17" s="1"/>
  <c r="L66" i="17"/>
  <c r="I66" i="17" s="1"/>
  <c r="L65" i="17"/>
  <c r="L64" i="17"/>
  <c r="K64" i="17" s="1"/>
  <c r="L63" i="17"/>
  <c r="L62" i="17"/>
  <c r="K62" i="17" s="1"/>
  <c r="L61" i="17"/>
  <c r="K61" i="17" s="1"/>
  <c r="L60" i="17"/>
  <c r="I60" i="17" s="1"/>
  <c r="L59" i="17"/>
  <c r="K59" i="17" s="1"/>
  <c r="L58" i="17"/>
  <c r="K58" i="17" s="1"/>
  <c r="L57" i="17"/>
  <c r="L56" i="17"/>
  <c r="K56" i="17" s="1"/>
  <c r="L46" i="17"/>
  <c r="K46" i="17" s="1"/>
  <c r="L45" i="17"/>
  <c r="K45" i="17" s="1"/>
  <c r="L44" i="17"/>
  <c r="K44" i="17" s="1"/>
  <c r="L43" i="17"/>
  <c r="M43" i="17" s="1"/>
  <c r="L42" i="17"/>
  <c r="M42" i="17" s="1"/>
  <c r="L39" i="17"/>
  <c r="L38" i="17"/>
  <c r="I38" i="17" s="1"/>
  <c r="L36" i="17"/>
  <c r="K36" i="17" s="1"/>
  <c r="L34" i="17"/>
  <c r="I34" i="17" s="1"/>
  <c r="L29" i="17"/>
  <c r="L28" i="17"/>
  <c r="K28" i="17" s="1"/>
  <c r="L26" i="17"/>
  <c r="K26" i="17" s="1"/>
  <c r="L27" i="17"/>
  <c r="I27" i="17" s="1"/>
  <c r="L25" i="17"/>
  <c r="L24" i="17"/>
  <c r="I24" i="17" s="1"/>
  <c r="L23" i="17"/>
  <c r="K23" i="17" s="1"/>
  <c r="L22" i="17"/>
  <c r="L21" i="17"/>
  <c r="L20" i="17"/>
  <c r="K20" i="17" s="1"/>
  <c r="L19" i="17"/>
  <c r="K19" i="17" s="1"/>
  <c r="L18" i="17"/>
  <c r="I18" i="17" s="1"/>
  <c r="L17" i="17"/>
  <c r="K17" i="17" s="1"/>
  <c r="L16" i="17"/>
  <c r="I16" i="17" s="1"/>
  <c r="L14" i="17"/>
  <c r="I14" i="17" s="1"/>
  <c r="L13" i="17"/>
  <c r="K13" i="17" s="1"/>
  <c r="L30" i="17"/>
  <c r="L31" i="17"/>
  <c r="K31" i="17" s="1"/>
  <c r="L32" i="17"/>
  <c r="K32" i="17" s="1"/>
  <c r="L33" i="17"/>
  <c r="K33" i="17" s="1"/>
  <c r="L48" i="17"/>
  <c r="K48" i="17" s="1"/>
  <c r="L75" i="17"/>
  <c r="K75" i="17" s="1"/>
  <c r="G43" i="17"/>
  <c r="G42" i="17"/>
  <c r="I75" i="17"/>
  <c r="K65" i="17"/>
  <c r="I65" i="17"/>
  <c r="K57" i="17"/>
  <c r="I57" i="17"/>
  <c r="L55" i="17"/>
  <c r="K55" i="17" s="1"/>
  <c r="L54" i="17"/>
  <c r="K54" i="17" s="1"/>
  <c r="L53" i="17"/>
  <c r="I53" i="17" s="1"/>
  <c r="L52" i="17"/>
  <c r="K52" i="17" s="1"/>
  <c r="L51" i="17"/>
  <c r="K51" i="17" s="1"/>
  <c r="I51" i="17"/>
  <c r="L50" i="17"/>
  <c r="K39" i="17"/>
  <c r="I39" i="17"/>
  <c r="K38" i="17"/>
  <c r="I33" i="17"/>
  <c r="K24" i="17"/>
  <c r="K22" i="17"/>
  <c r="K16" i="17"/>
  <c r="L15" i="17"/>
  <c r="K15" i="17" s="1"/>
  <c r="L73" i="18"/>
  <c r="K73" i="18" s="1"/>
  <c r="L72" i="18"/>
  <c r="K72" i="18" s="1"/>
  <c r="L70" i="18"/>
  <c r="I70" i="18" s="1"/>
  <c r="L69" i="18"/>
  <c r="K69" i="18" s="1"/>
  <c r="L66" i="18"/>
  <c r="K66" i="18" s="1"/>
  <c r="L65" i="18"/>
  <c r="K65" i="18" s="1"/>
  <c r="L64" i="18"/>
  <c r="I64" i="18" s="1"/>
  <c r="L63" i="18"/>
  <c r="K63" i="18" s="1"/>
  <c r="L62" i="18"/>
  <c r="I62" i="18" s="1"/>
  <c r="L61" i="18"/>
  <c r="K61" i="18" s="1"/>
  <c r="L60" i="18"/>
  <c r="K60" i="18" s="1"/>
  <c r="L59" i="18"/>
  <c r="L58" i="18"/>
  <c r="K58" i="18" s="1"/>
  <c r="L57" i="18"/>
  <c r="K57" i="18" s="1"/>
  <c r="L56" i="18"/>
  <c r="K56" i="18" s="1"/>
  <c r="L46" i="18"/>
  <c r="K46" i="18" s="1"/>
  <c r="L45" i="18"/>
  <c r="K45" i="18" s="1"/>
  <c r="L44" i="18"/>
  <c r="K44" i="18" s="1"/>
  <c r="L43" i="18"/>
  <c r="K43" i="18" s="1"/>
  <c r="L42" i="18"/>
  <c r="M42" i="18" s="1"/>
  <c r="L39" i="18"/>
  <c r="L38" i="18"/>
  <c r="I38" i="18" s="1"/>
  <c r="L36" i="18"/>
  <c r="K36" i="18" s="1"/>
  <c r="L34" i="18"/>
  <c r="I34" i="18" s="1"/>
  <c r="L29" i="18"/>
  <c r="K29" i="18" s="1"/>
  <c r="L28" i="18"/>
  <c r="I28" i="18" s="1"/>
  <c r="L26" i="18"/>
  <c r="I26" i="18" s="1"/>
  <c r="L27" i="18"/>
  <c r="I27" i="18" s="1"/>
  <c r="L25" i="18"/>
  <c r="K25" i="18" s="1"/>
  <c r="L24" i="18"/>
  <c r="K24" i="18" s="1"/>
  <c r="L23" i="18"/>
  <c r="I23" i="18" s="1"/>
  <c r="L22" i="18"/>
  <c r="K22" i="18" s="1"/>
  <c r="L21" i="18"/>
  <c r="I21" i="18" s="1"/>
  <c r="L20" i="18"/>
  <c r="K20" i="18" s="1"/>
  <c r="L19" i="18"/>
  <c r="L18" i="18"/>
  <c r="K18" i="18" s="1"/>
  <c r="L17" i="18"/>
  <c r="K17" i="18" s="1"/>
  <c r="L16" i="18"/>
  <c r="K16" i="18" s="1"/>
  <c r="L14" i="18"/>
  <c r="I14" i="18" s="1"/>
  <c r="L13" i="18"/>
  <c r="K13" i="18" s="1"/>
  <c r="L30" i="18"/>
  <c r="L31" i="18"/>
  <c r="I31" i="18" s="1"/>
  <c r="L32" i="18"/>
  <c r="L33" i="18"/>
  <c r="K33" i="18" s="1"/>
  <c r="L48" i="18"/>
  <c r="I48" i="18" s="1"/>
  <c r="L75" i="18"/>
  <c r="I75" i="18" s="1"/>
  <c r="K75" i="18"/>
  <c r="K70" i="18"/>
  <c r="L55" i="18"/>
  <c r="I55" i="18" s="1"/>
  <c r="L54" i="18"/>
  <c r="K54" i="18" s="1"/>
  <c r="L53" i="18"/>
  <c r="I53" i="18" s="1"/>
  <c r="L52" i="18"/>
  <c r="K52" i="18" s="1"/>
  <c r="L51" i="18"/>
  <c r="I51" i="18" s="1"/>
  <c r="L50" i="18"/>
  <c r="K50" i="18" s="1"/>
  <c r="K48" i="18"/>
  <c r="K39" i="18"/>
  <c r="I39" i="18"/>
  <c r="K34" i="18"/>
  <c r="I25" i="18"/>
  <c r="I24" i="18"/>
  <c r="L15" i="18"/>
  <c r="K15" i="18" s="1"/>
  <c r="L73" i="19"/>
  <c r="L72" i="19"/>
  <c r="I72" i="19" s="1"/>
  <c r="L70" i="19"/>
  <c r="K70" i="19" s="1"/>
  <c r="L69" i="19"/>
  <c r="L66" i="19"/>
  <c r="I66" i="19" s="1"/>
  <c r="L65" i="19"/>
  <c r="K65" i="19" s="1"/>
  <c r="L64" i="19"/>
  <c r="I64" i="19" s="1"/>
  <c r="L63" i="19"/>
  <c r="I63" i="19" s="1"/>
  <c r="L62" i="19"/>
  <c r="K62" i="19" s="1"/>
  <c r="L61" i="19"/>
  <c r="I61" i="19" s="1"/>
  <c r="L60" i="19"/>
  <c r="K60" i="19" s="1"/>
  <c r="L59" i="19"/>
  <c r="I59" i="19" s="1"/>
  <c r="L58" i="19"/>
  <c r="I58" i="19" s="1"/>
  <c r="L57" i="19"/>
  <c r="K57" i="19" s="1"/>
  <c r="L56" i="19"/>
  <c r="K56" i="19" s="1"/>
  <c r="L46" i="19"/>
  <c r="K46" i="19" s="1"/>
  <c r="L45" i="19"/>
  <c r="M45" i="19" s="1"/>
  <c r="L44" i="19"/>
  <c r="I44" i="19" s="1"/>
  <c r="L43" i="19"/>
  <c r="K43" i="19" s="1"/>
  <c r="L42" i="19"/>
  <c r="M42" i="19" s="1"/>
  <c r="L39" i="19"/>
  <c r="L38" i="19"/>
  <c r="K38" i="19" s="1"/>
  <c r="L36" i="19"/>
  <c r="K36" i="19" s="1"/>
  <c r="L34" i="19"/>
  <c r="I34" i="19" s="1"/>
  <c r="L29" i="19"/>
  <c r="L28" i="19"/>
  <c r="I28" i="19" s="1"/>
  <c r="L26" i="19"/>
  <c r="K26" i="19" s="1"/>
  <c r="L27" i="19"/>
  <c r="I27" i="19" s="1"/>
  <c r="L25" i="19"/>
  <c r="K25" i="19" s="1"/>
  <c r="L24" i="19"/>
  <c r="L23" i="19"/>
  <c r="K23" i="19" s="1"/>
  <c r="L22" i="19"/>
  <c r="I22" i="19" s="1"/>
  <c r="L21" i="19"/>
  <c r="L20" i="19"/>
  <c r="L19" i="19"/>
  <c r="K19" i="19" s="1"/>
  <c r="L18" i="19"/>
  <c r="I18" i="19" s="1"/>
  <c r="L17" i="19"/>
  <c r="I17" i="19" s="1"/>
  <c r="L16" i="19"/>
  <c r="L14" i="19"/>
  <c r="K14" i="19" s="1"/>
  <c r="L13" i="19"/>
  <c r="K13" i="19" s="1"/>
  <c r="L30" i="19"/>
  <c r="K30" i="19" s="1"/>
  <c r="L31" i="19"/>
  <c r="K31" i="19" s="1"/>
  <c r="L32" i="19"/>
  <c r="K32" i="19" s="1"/>
  <c r="L33" i="19"/>
  <c r="I33" i="19" s="1"/>
  <c r="L48" i="19"/>
  <c r="K48" i="19" s="1"/>
  <c r="L75" i="19"/>
  <c r="K75" i="19" s="1"/>
  <c r="K72" i="19"/>
  <c r="I70" i="19"/>
  <c r="I69" i="19"/>
  <c r="I65" i="19"/>
  <c r="K61" i="19"/>
  <c r="I57" i="19"/>
  <c r="L55" i="19"/>
  <c r="L54" i="19"/>
  <c r="L53" i="19"/>
  <c r="K53" i="19" s="1"/>
  <c r="L52" i="19"/>
  <c r="L51" i="19"/>
  <c r="I51" i="19" s="1"/>
  <c r="L50" i="19"/>
  <c r="I50" i="19" s="1"/>
  <c r="I48" i="19"/>
  <c r="I45" i="19"/>
  <c r="K44" i="19"/>
  <c r="K39" i="19"/>
  <c r="I39" i="19"/>
  <c r="I38" i="19"/>
  <c r="K33" i="19"/>
  <c r="K28" i="19"/>
  <c r="K24" i="19"/>
  <c r="I24" i="19"/>
  <c r="K18" i="19"/>
  <c r="K17" i="19"/>
  <c r="K16" i="19"/>
  <c r="I16" i="19"/>
  <c r="L15" i="19"/>
  <c r="I15" i="19" s="1"/>
  <c r="L73" i="23"/>
  <c r="I73" i="23" s="1"/>
  <c r="L72" i="23"/>
  <c r="L70" i="23"/>
  <c r="I70" i="23" s="1"/>
  <c r="L69" i="23"/>
  <c r="L66" i="23"/>
  <c r="I66" i="23" s="1"/>
  <c r="L65" i="23"/>
  <c r="L64" i="23"/>
  <c r="I64" i="23" s="1"/>
  <c r="L63" i="23"/>
  <c r="K63" i="23" s="1"/>
  <c r="L62" i="23"/>
  <c r="K62" i="23" s="1"/>
  <c r="L61" i="23"/>
  <c r="L60" i="23"/>
  <c r="I60" i="23" s="1"/>
  <c r="L59" i="23"/>
  <c r="K59" i="23" s="1"/>
  <c r="L58" i="23"/>
  <c r="K58" i="23" s="1"/>
  <c r="L57" i="23"/>
  <c r="L56" i="23"/>
  <c r="I56" i="23" s="1"/>
  <c r="L46" i="23"/>
  <c r="L45" i="23"/>
  <c r="K45" i="23" s="1"/>
  <c r="L44" i="23"/>
  <c r="I44" i="23" s="1"/>
  <c r="L43" i="23"/>
  <c r="M43" i="23" s="1"/>
  <c r="L42" i="23"/>
  <c r="K42" i="23" s="1"/>
  <c r="L39" i="23"/>
  <c r="L38" i="23"/>
  <c r="K38" i="23" s="1"/>
  <c r="L36" i="23"/>
  <c r="K36" i="23" s="1"/>
  <c r="L34" i="23"/>
  <c r="K34" i="23" s="1"/>
  <c r="L29" i="23"/>
  <c r="I29" i="23" s="1"/>
  <c r="L28" i="23"/>
  <c r="L26" i="23"/>
  <c r="I26" i="23" s="1"/>
  <c r="L27" i="23"/>
  <c r="L25" i="23"/>
  <c r="I25" i="23" s="1"/>
  <c r="L24" i="23"/>
  <c r="K24" i="23" s="1"/>
  <c r="L23" i="23"/>
  <c r="I23" i="23" s="1"/>
  <c r="L22" i="23"/>
  <c r="K22" i="23" s="1"/>
  <c r="L21" i="23"/>
  <c r="K21" i="23" s="1"/>
  <c r="L20" i="23"/>
  <c r="L19" i="23"/>
  <c r="L18" i="23"/>
  <c r="I18" i="23" s="1"/>
  <c r="L17" i="23"/>
  <c r="I17" i="23" s="1"/>
  <c r="L16" i="23"/>
  <c r="K16" i="23" s="1"/>
  <c r="L14" i="23"/>
  <c r="K14" i="23" s="1"/>
  <c r="L13" i="23"/>
  <c r="K13" i="23" s="1"/>
  <c r="L30" i="23"/>
  <c r="K30" i="23" s="1"/>
  <c r="L31" i="23"/>
  <c r="I31" i="23" s="1"/>
  <c r="L32" i="23"/>
  <c r="L33" i="23"/>
  <c r="I33" i="23" s="1"/>
  <c r="L48" i="23"/>
  <c r="I48" i="23" s="1"/>
  <c r="L75" i="23"/>
  <c r="K75" i="23" s="1"/>
  <c r="F73" i="23"/>
  <c r="C73" i="23" s="1"/>
  <c r="F72" i="23"/>
  <c r="C72" i="23" s="1"/>
  <c r="F70" i="23"/>
  <c r="E70" i="23" s="1"/>
  <c r="F69" i="23"/>
  <c r="E69" i="23" s="1"/>
  <c r="F66" i="23"/>
  <c r="C66" i="23" s="1"/>
  <c r="F65" i="23"/>
  <c r="C65" i="23" s="1"/>
  <c r="F64" i="23"/>
  <c r="E64" i="23" s="1"/>
  <c r="F63" i="23"/>
  <c r="C63" i="23" s="1"/>
  <c r="F62" i="23"/>
  <c r="C62" i="23" s="1"/>
  <c r="F61" i="23"/>
  <c r="C61" i="23" s="1"/>
  <c r="F60" i="23"/>
  <c r="E60" i="23" s="1"/>
  <c r="F59" i="23"/>
  <c r="C59" i="23" s="1"/>
  <c r="F58" i="23"/>
  <c r="F57" i="23"/>
  <c r="C57" i="23" s="1"/>
  <c r="F55" i="23"/>
  <c r="E55" i="23" s="1"/>
  <c r="F53" i="23"/>
  <c r="F52" i="23"/>
  <c r="E52" i="23" s="1"/>
  <c r="F51" i="23"/>
  <c r="E51" i="23" s="1"/>
  <c r="F50" i="23"/>
  <c r="E50" i="23" s="1"/>
  <c r="F54" i="23"/>
  <c r="F46" i="23"/>
  <c r="F45" i="23"/>
  <c r="G45" i="23" s="1"/>
  <c r="F44" i="23"/>
  <c r="G44" i="23" s="1"/>
  <c r="F43" i="23"/>
  <c r="G43" i="23" s="1"/>
  <c r="F42" i="23"/>
  <c r="G42" i="23" s="1"/>
  <c r="F39" i="23"/>
  <c r="F38" i="23"/>
  <c r="E38" i="23" s="1"/>
  <c r="F36" i="23"/>
  <c r="F34" i="23"/>
  <c r="E34" i="23" s="1"/>
  <c r="F29" i="23"/>
  <c r="E29" i="23" s="1"/>
  <c r="F28" i="23"/>
  <c r="E28" i="23" s="1"/>
  <c r="F26" i="23"/>
  <c r="E26" i="23" s="1"/>
  <c r="F27" i="23"/>
  <c r="E27" i="23" s="1"/>
  <c r="F25" i="23"/>
  <c r="E25" i="23" s="1"/>
  <c r="F24" i="23"/>
  <c r="E24" i="23" s="1"/>
  <c r="F23" i="23"/>
  <c r="E23" i="23" s="1"/>
  <c r="F22" i="23"/>
  <c r="F21" i="23"/>
  <c r="E21" i="23" s="1"/>
  <c r="F20" i="23"/>
  <c r="C20" i="23" s="1"/>
  <c r="F19" i="23"/>
  <c r="E19" i="23" s="1"/>
  <c r="F18" i="23"/>
  <c r="E18" i="23" s="1"/>
  <c r="F17" i="23"/>
  <c r="E17" i="23" s="1"/>
  <c r="F16" i="23"/>
  <c r="E16" i="23" s="1"/>
  <c r="F14" i="23"/>
  <c r="F13" i="23"/>
  <c r="C13" i="23" s="1"/>
  <c r="F30" i="23"/>
  <c r="E30" i="23" s="1"/>
  <c r="F31" i="23"/>
  <c r="E31" i="23" s="1"/>
  <c r="F32" i="23"/>
  <c r="E32" i="23" s="1"/>
  <c r="F33" i="23"/>
  <c r="F48" i="23"/>
  <c r="E48" i="23" s="1"/>
  <c r="F75" i="23"/>
  <c r="C75" i="23" s="1"/>
  <c r="K72" i="23"/>
  <c r="I72" i="23"/>
  <c r="C69" i="23"/>
  <c r="K65" i="23"/>
  <c r="I65" i="23"/>
  <c r="K64" i="23"/>
  <c r="E62" i="23"/>
  <c r="K61" i="23"/>
  <c r="I61" i="23"/>
  <c r="K60" i="23"/>
  <c r="E59" i="23"/>
  <c r="C58" i="23"/>
  <c r="K57" i="23"/>
  <c r="I57" i="23"/>
  <c r="L55" i="23"/>
  <c r="K55" i="23" s="1"/>
  <c r="L54" i="23"/>
  <c r="I54" i="23" s="1"/>
  <c r="E54" i="23"/>
  <c r="C54" i="23"/>
  <c r="L53" i="23"/>
  <c r="K53" i="23" s="1"/>
  <c r="L52" i="23"/>
  <c r="I52" i="23" s="1"/>
  <c r="C52" i="23"/>
  <c r="L51" i="23"/>
  <c r="K51" i="23" s="1"/>
  <c r="L50" i="23"/>
  <c r="I50" i="23" s="1"/>
  <c r="C46" i="23"/>
  <c r="I43" i="23"/>
  <c r="K39" i="23"/>
  <c r="I39" i="23"/>
  <c r="E39" i="23"/>
  <c r="C39" i="23"/>
  <c r="I38" i="23"/>
  <c r="I36" i="23"/>
  <c r="C36" i="23"/>
  <c r="K33" i="23"/>
  <c r="E33" i="23"/>
  <c r="C33" i="23"/>
  <c r="I32" i="23"/>
  <c r="K27" i="23"/>
  <c r="I27" i="23"/>
  <c r="I24" i="23"/>
  <c r="C23" i="23"/>
  <c r="I21" i="23"/>
  <c r="K20" i="23"/>
  <c r="I20" i="23"/>
  <c r="E20" i="23"/>
  <c r="C19" i="23"/>
  <c r="L15" i="23"/>
  <c r="K15" i="23" s="1"/>
  <c r="F15" i="23"/>
  <c r="C15" i="23" s="1"/>
  <c r="E13" i="23"/>
  <c r="L73" i="25"/>
  <c r="L72" i="25"/>
  <c r="L70" i="25"/>
  <c r="I70" i="25" s="1"/>
  <c r="L69" i="25"/>
  <c r="I69" i="25" s="1"/>
  <c r="L66" i="25"/>
  <c r="L65" i="25"/>
  <c r="L64" i="25"/>
  <c r="K64" i="25" s="1"/>
  <c r="L63" i="25"/>
  <c r="I63" i="25" s="1"/>
  <c r="L62" i="25"/>
  <c r="L61" i="25"/>
  <c r="L60" i="25"/>
  <c r="I60" i="25" s="1"/>
  <c r="L59" i="25"/>
  <c r="K59" i="25" s="1"/>
  <c r="L58" i="25"/>
  <c r="L57" i="25"/>
  <c r="L56" i="25"/>
  <c r="K56" i="25" s="1"/>
  <c r="L46" i="25"/>
  <c r="K46" i="25" s="1"/>
  <c r="L45" i="25"/>
  <c r="M45" i="25" s="1"/>
  <c r="L44" i="25"/>
  <c r="M44" i="25" s="1"/>
  <c r="L43" i="25"/>
  <c r="M43" i="25" s="1"/>
  <c r="L42" i="25"/>
  <c r="M42" i="25" s="1"/>
  <c r="L39" i="25"/>
  <c r="L38" i="25"/>
  <c r="K38" i="25" s="1"/>
  <c r="L36" i="25"/>
  <c r="I36" i="25" s="1"/>
  <c r="L34" i="25"/>
  <c r="K34" i="25" s="1"/>
  <c r="L29" i="25"/>
  <c r="L28" i="25"/>
  <c r="K28" i="25" s="1"/>
  <c r="L26" i="25"/>
  <c r="I26" i="25" s="1"/>
  <c r="L27" i="25"/>
  <c r="L25" i="25"/>
  <c r="K25" i="25" s="1"/>
  <c r="L24" i="25"/>
  <c r="K24" i="25" s="1"/>
  <c r="L23" i="25"/>
  <c r="I23" i="25" s="1"/>
  <c r="L22" i="25"/>
  <c r="I22" i="25" s="1"/>
  <c r="L21" i="25"/>
  <c r="L20" i="25"/>
  <c r="L19" i="25"/>
  <c r="K19" i="25" s="1"/>
  <c r="L18" i="25"/>
  <c r="K18" i="25" s="1"/>
  <c r="L17" i="25"/>
  <c r="I17" i="25" s="1"/>
  <c r="L16" i="25"/>
  <c r="K16" i="25" s="1"/>
  <c r="L14" i="25"/>
  <c r="I14" i="25" s="1"/>
  <c r="L13" i="25"/>
  <c r="I13" i="25" s="1"/>
  <c r="L30" i="25"/>
  <c r="L31" i="25"/>
  <c r="K31" i="25" s="1"/>
  <c r="L32" i="25"/>
  <c r="I32" i="25" s="1"/>
  <c r="L33" i="25"/>
  <c r="I33" i="25" s="1"/>
  <c r="L48" i="25"/>
  <c r="L75" i="25"/>
  <c r="F73" i="25"/>
  <c r="E73" i="25" s="1"/>
  <c r="F72" i="25"/>
  <c r="F70" i="25"/>
  <c r="F69" i="25"/>
  <c r="E69" i="25" s="1"/>
  <c r="F66" i="25"/>
  <c r="E66" i="25" s="1"/>
  <c r="F65" i="25"/>
  <c r="E65" i="25" s="1"/>
  <c r="F64" i="25"/>
  <c r="F63" i="25"/>
  <c r="E63" i="25" s="1"/>
  <c r="F62" i="25"/>
  <c r="F61" i="25"/>
  <c r="F60" i="25"/>
  <c r="E60" i="25" s="1"/>
  <c r="F59" i="25"/>
  <c r="E59" i="25" s="1"/>
  <c r="F58" i="25"/>
  <c r="E58" i="25" s="1"/>
  <c r="F57" i="25"/>
  <c r="C57" i="25" s="1"/>
  <c r="F55" i="25"/>
  <c r="F53" i="25"/>
  <c r="C53" i="25" s="1"/>
  <c r="F52" i="25"/>
  <c r="C52" i="25" s="1"/>
  <c r="F51" i="25"/>
  <c r="E51" i="25" s="1"/>
  <c r="F50" i="25"/>
  <c r="F54" i="25"/>
  <c r="F46" i="25"/>
  <c r="E46" i="25" s="1"/>
  <c r="F45" i="25"/>
  <c r="G45" i="25" s="1"/>
  <c r="F44" i="25"/>
  <c r="G44" i="25" s="1"/>
  <c r="F43" i="25"/>
  <c r="G43" i="25" s="1"/>
  <c r="F42" i="25"/>
  <c r="E42" i="25" s="1"/>
  <c r="F39" i="25"/>
  <c r="F38" i="25"/>
  <c r="F36" i="25"/>
  <c r="E36" i="25" s="1"/>
  <c r="F34" i="25"/>
  <c r="E34" i="25" s="1"/>
  <c r="F29" i="25"/>
  <c r="E29" i="25" s="1"/>
  <c r="F28" i="25"/>
  <c r="F26" i="25"/>
  <c r="F27" i="25"/>
  <c r="E27" i="25" s="1"/>
  <c r="F25" i="25"/>
  <c r="F24" i="25"/>
  <c r="F23" i="25"/>
  <c r="E23" i="25" s="1"/>
  <c r="F22" i="25"/>
  <c r="E22" i="25" s="1"/>
  <c r="F21" i="25"/>
  <c r="E21" i="25" s="1"/>
  <c r="F20" i="25"/>
  <c r="F19" i="25"/>
  <c r="E19" i="25" s="1"/>
  <c r="F18" i="25"/>
  <c r="E18" i="25" s="1"/>
  <c r="F17" i="25"/>
  <c r="F16" i="25"/>
  <c r="F14" i="25"/>
  <c r="E14" i="25" s="1"/>
  <c r="F13" i="25"/>
  <c r="E13" i="25" s="1"/>
  <c r="F30" i="25"/>
  <c r="E30" i="25" s="1"/>
  <c r="F31" i="25"/>
  <c r="E31" i="25" s="1"/>
  <c r="F32" i="25"/>
  <c r="F33" i="25"/>
  <c r="F48" i="25"/>
  <c r="E48" i="25" s="1"/>
  <c r="F75" i="25"/>
  <c r="I75" i="25"/>
  <c r="E75" i="25"/>
  <c r="C75" i="25"/>
  <c r="I73" i="25"/>
  <c r="K72" i="25"/>
  <c r="I72" i="25"/>
  <c r="K70" i="25"/>
  <c r="K66" i="25"/>
  <c r="I66" i="25"/>
  <c r="K65" i="25"/>
  <c r="E64" i="25"/>
  <c r="C64" i="25"/>
  <c r="C63" i="25"/>
  <c r="K62" i="25"/>
  <c r="I62" i="25"/>
  <c r="K61" i="25"/>
  <c r="I61" i="25"/>
  <c r="K58" i="25"/>
  <c r="I58" i="25"/>
  <c r="I57" i="25"/>
  <c r="L55" i="25"/>
  <c r="I55" i="25" s="1"/>
  <c r="E55" i="25"/>
  <c r="C55" i="25"/>
  <c r="L54" i="25"/>
  <c r="K54" i="25" s="1"/>
  <c r="L53" i="25"/>
  <c r="I53" i="25" s="1"/>
  <c r="E53" i="25"/>
  <c r="L52" i="25"/>
  <c r="L51" i="25"/>
  <c r="K51" i="25" s="1"/>
  <c r="L50" i="25"/>
  <c r="I50" i="25" s="1"/>
  <c r="C50" i="25"/>
  <c r="K48" i="25"/>
  <c r="I48" i="25"/>
  <c r="K45" i="25"/>
  <c r="I45" i="25"/>
  <c r="I44" i="25"/>
  <c r="C43" i="25"/>
  <c r="K39" i="25"/>
  <c r="I39" i="25"/>
  <c r="E39" i="25"/>
  <c r="C39" i="25"/>
  <c r="I38" i="25"/>
  <c r="E38" i="25"/>
  <c r="C38" i="25"/>
  <c r="C36" i="25"/>
  <c r="K33" i="25"/>
  <c r="K30" i="25"/>
  <c r="I30" i="25"/>
  <c r="K29" i="25"/>
  <c r="I29" i="25"/>
  <c r="E28" i="25"/>
  <c r="C28" i="25"/>
  <c r="K27" i="25"/>
  <c r="C26" i="25"/>
  <c r="I24" i="25"/>
  <c r="E24" i="25"/>
  <c r="C24" i="25"/>
  <c r="K21" i="25"/>
  <c r="I21" i="25"/>
  <c r="I20" i="25"/>
  <c r="E20" i="25"/>
  <c r="C20" i="25"/>
  <c r="K17" i="25"/>
  <c r="I16" i="25"/>
  <c r="E16" i="25"/>
  <c r="C16" i="25"/>
  <c r="L15" i="25"/>
  <c r="K15" i="25" s="1"/>
  <c r="I15" i="25"/>
  <c r="F15" i="25"/>
  <c r="C15" i="25" s="1"/>
  <c r="F15" i="26"/>
  <c r="K73" i="26"/>
  <c r="I73" i="26"/>
  <c r="E73" i="26"/>
  <c r="C73" i="26"/>
  <c r="C72" i="26"/>
  <c r="C70" i="26"/>
  <c r="K69" i="26"/>
  <c r="I69" i="26"/>
  <c r="K66" i="26"/>
  <c r="I66" i="26"/>
  <c r="E66" i="26"/>
  <c r="C66" i="26"/>
  <c r="K65" i="26"/>
  <c r="I65" i="26"/>
  <c r="C65" i="26"/>
  <c r="K63" i="26"/>
  <c r="I63" i="26"/>
  <c r="K62" i="26"/>
  <c r="I62" i="26"/>
  <c r="E62" i="26"/>
  <c r="C62" i="26"/>
  <c r="C61" i="26"/>
  <c r="K59" i="26"/>
  <c r="I59" i="26"/>
  <c r="K58" i="26"/>
  <c r="I58" i="26"/>
  <c r="E58" i="26"/>
  <c r="C58" i="26"/>
  <c r="I57" i="26"/>
  <c r="C57" i="26"/>
  <c r="K54" i="26"/>
  <c r="I54" i="26"/>
  <c r="E54" i="26"/>
  <c r="K53" i="26"/>
  <c r="I53" i="26"/>
  <c r="E52" i="26"/>
  <c r="C52" i="26"/>
  <c r="K50" i="26"/>
  <c r="I50" i="26"/>
  <c r="K48" i="26"/>
  <c r="I48" i="26"/>
  <c r="K46" i="26"/>
  <c r="I46" i="26"/>
  <c r="E46" i="26"/>
  <c r="C46" i="26"/>
  <c r="K45" i="26"/>
  <c r="I45" i="26"/>
  <c r="C45" i="26"/>
  <c r="I44" i="26"/>
  <c r="E43" i="26"/>
  <c r="K42" i="26"/>
  <c r="I42" i="26"/>
  <c r="E42" i="26"/>
  <c r="C42" i="26"/>
  <c r="K39" i="26"/>
  <c r="I39" i="26"/>
  <c r="E39" i="26"/>
  <c r="C39" i="26"/>
  <c r="K34" i="26"/>
  <c r="I34" i="26"/>
  <c r="E34" i="26"/>
  <c r="C34" i="26"/>
  <c r="K33" i="26"/>
  <c r="I33" i="26"/>
  <c r="E33" i="26"/>
  <c r="C33" i="26"/>
  <c r="E32" i="26"/>
  <c r="K30" i="26"/>
  <c r="I30" i="26"/>
  <c r="E30" i="26"/>
  <c r="C30" i="26"/>
  <c r="K29" i="26"/>
  <c r="I29" i="26"/>
  <c r="E29" i="26"/>
  <c r="C29" i="26"/>
  <c r="K27" i="26"/>
  <c r="I27" i="26"/>
  <c r="E27" i="26"/>
  <c r="C27" i="26"/>
  <c r="K25" i="26"/>
  <c r="I25" i="26"/>
  <c r="C25" i="26"/>
  <c r="K22" i="26"/>
  <c r="I22" i="26"/>
  <c r="E22" i="26"/>
  <c r="C22" i="26"/>
  <c r="K21" i="26"/>
  <c r="I21" i="26"/>
  <c r="E21" i="26"/>
  <c r="C21" i="26"/>
  <c r="I20" i="26"/>
  <c r="C20" i="26"/>
  <c r="K18" i="26"/>
  <c r="I18" i="26"/>
  <c r="E18" i="26"/>
  <c r="C18" i="26"/>
  <c r="K17" i="26"/>
  <c r="I17" i="26"/>
  <c r="C17" i="26"/>
  <c r="K15" i="26"/>
  <c r="E15" i="26"/>
  <c r="C15" i="26"/>
  <c r="K13" i="26"/>
  <c r="I13" i="26"/>
  <c r="E13" i="26"/>
  <c r="C13" i="26"/>
  <c r="I75" i="27"/>
  <c r="E73" i="27"/>
  <c r="C73" i="27"/>
  <c r="K72" i="27"/>
  <c r="I72" i="27"/>
  <c r="I70" i="27"/>
  <c r="E70" i="27"/>
  <c r="K69" i="27"/>
  <c r="I69" i="27"/>
  <c r="E69" i="27"/>
  <c r="C69" i="27"/>
  <c r="K66" i="27"/>
  <c r="E66" i="27"/>
  <c r="C66" i="27"/>
  <c r="K65" i="27"/>
  <c r="I65" i="27"/>
  <c r="I64" i="27"/>
  <c r="E64" i="27"/>
  <c r="K63" i="27"/>
  <c r="I63" i="27"/>
  <c r="E63" i="27"/>
  <c r="C63" i="27"/>
  <c r="E62" i="27"/>
  <c r="C62" i="27"/>
  <c r="K61" i="27"/>
  <c r="I61" i="27"/>
  <c r="K60" i="27"/>
  <c r="I60" i="27"/>
  <c r="K59" i="27"/>
  <c r="I59" i="27"/>
  <c r="E59" i="27"/>
  <c r="C59" i="27"/>
  <c r="E58" i="27"/>
  <c r="C58" i="27"/>
  <c r="K57" i="27"/>
  <c r="I57" i="27"/>
  <c r="I56" i="27"/>
  <c r="K55" i="27"/>
  <c r="I55" i="27"/>
  <c r="K54" i="27"/>
  <c r="I54" i="27"/>
  <c r="E54" i="27"/>
  <c r="C54" i="27"/>
  <c r="E53" i="27"/>
  <c r="C53" i="27"/>
  <c r="K52" i="27"/>
  <c r="I52" i="27"/>
  <c r="E52" i="27"/>
  <c r="C52" i="27"/>
  <c r="K51" i="27"/>
  <c r="I51" i="27"/>
  <c r="K50" i="27"/>
  <c r="I50" i="27"/>
  <c r="E50" i="27"/>
  <c r="K46" i="27"/>
  <c r="I46" i="27"/>
  <c r="E46" i="27"/>
  <c r="C46" i="27"/>
  <c r="K45" i="27"/>
  <c r="K44" i="27"/>
  <c r="I44" i="27"/>
  <c r="E44" i="27"/>
  <c r="I43" i="27"/>
  <c r="E43" i="27"/>
  <c r="C43" i="27"/>
  <c r="K42" i="27"/>
  <c r="I42" i="27"/>
  <c r="E42" i="27"/>
  <c r="C42" i="27"/>
  <c r="K39" i="27"/>
  <c r="I39" i="27"/>
  <c r="E39" i="27"/>
  <c r="C39" i="27"/>
  <c r="I38" i="27"/>
  <c r="K36" i="27"/>
  <c r="I36" i="27"/>
  <c r="E36" i="27"/>
  <c r="C36" i="27"/>
  <c r="K34" i="27"/>
  <c r="I34" i="27"/>
  <c r="E34" i="27"/>
  <c r="C34" i="27"/>
  <c r="K33" i="27"/>
  <c r="I33" i="27"/>
  <c r="E33" i="27"/>
  <c r="C33" i="27"/>
  <c r="K32" i="27"/>
  <c r="I32" i="27"/>
  <c r="E32" i="27"/>
  <c r="C32" i="27"/>
  <c r="I31" i="27"/>
  <c r="I29" i="27"/>
  <c r="I28" i="27"/>
  <c r="K27" i="27"/>
  <c r="I27" i="27"/>
  <c r="E27" i="27"/>
  <c r="C27" i="27"/>
  <c r="K26" i="27"/>
  <c r="I26" i="27"/>
  <c r="E26" i="27"/>
  <c r="C26" i="27"/>
  <c r="K24" i="27"/>
  <c r="I24" i="27"/>
  <c r="K23" i="27"/>
  <c r="I23" i="27"/>
  <c r="E23" i="27"/>
  <c r="C23" i="27"/>
  <c r="K22" i="27"/>
  <c r="I22" i="27"/>
  <c r="E22" i="27"/>
  <c r="C22" i="27"/>
  <c r="I20" i="27"/>
  <c r="K19" i="27"/>
  <c r="I19" i="27"/>
  <c r="E19" i="27"/>
  <c r="C19" i="27"/>
  <c r="K18" i="27"/>
  <c r="I18" i="27"/>
  <c r="E18" i="27"/>
  <c r="C18" i="27"/>
  <c r="I16" i="27"/>
  <c r="K15" i="27"/>
  <c r="I15" i="27"/>
  <c r="E15" i="27"/>
  <c r="K14" i="27"/>
  <c r="I14" i="27"/>
  <c r="E14" i="27"/>
  <c r="C14" i="27"/>
  <c r="K13" i="27"/>
  <c r="I13" i="27"/>
  <c r="E13" i="27"/>
  <c r="C13" i="27"/>
  <c r="F73" i="28"/>
  <c r="E73" i="28" s="1"/>
  <c r="F72" i="28"/>
  <c r="C72" i="28" s="1"/>
  <c r="F70" i="28"/>
  <c r="C70" i="28" s="1"/>
  <c r="F69" i="28"/>
  <c r="F66" i="28"/>
  <c r="E66" i="28" s="1"/>
  <c r="F65" i="28"/>
  <c r="C65" i="28" s="1"/>
  <c r="F64" i="28"/>
  <c r="C64" i="28" s="1"/>
  <c r="F63" i="28"/>
  <c r="E63" i="28" s="1"/>
  <c r="F62" i="28"/>
  <c r="E62" i="28" s="1"/>
  <c r="F61" i="28"/>
  <c r="C61" i="28" s="1"/>
  <c r="F60" i="28"/>
  <c r="C60" i="28" s="1"/>
  <c r="F59" i="28"/>
  <c r="F58" i="28"/>
  <c r="E58" i="28" s="1"/>
  <c r="F57" i="28"/>
  <c r="C57" i="28" s="1"/>
  <c r="F55" i="28"/>
  <c r="C55" i="28" s="1"/>
  <c r="F53" i="28"/>
  <c r="F52" i="28"/>
  <c r="C52" i="28" s="1"/>
  <c r="F51" i="28"/>
  <c r="E51" i="28" s="1"/>
  <c r="F50" i="28"/>
  <c r="C50" i="28" s="1"/>
  <c r="F54" i="28"/>
  <c r="F46" i="28"/>
  <c r="E46" i="28" s="1"/>
  <c r="F45" i="28"/>
  <c r="G45" i="28" s="1"/>
  <c r="F44" i="28"/>
  <c r="G44" i="28" s="1"/>
  <c r="F43" i="28"/>
  <c r="G43" i="28" s="1"/>
  <c r="F42" i="28"/>
  <c r="G42" i="28" s="1"/>
  <c r="F39" i="28"/>
  <c r="F38" i="28"/>
  <c r="C38" i="28" s="1"/>
  <c r="F36" i="28"/>
  <c r="E36" i="28" s="1"/>
  <c r="F34" i="28"/>
  <c r="F29" i="28"/>
  <c r="C29" i="28" s="1"/>
  <c r="F28" i="28"/>
  <c r="C28" i="28" s="1"/>
  <c r="F26" i="28"/>
  <c r="F27" i="28"/>
  <c r="E27" i="28" s="1"/>
  <c r="F25" i="28"/>
  <c r="E25" i="28" s="1"/>
  <c r="F24" i="28"/>
  <c r="C24" i="28" s="1"/>
  <c r="F23" i="28"/>
  <c r="F22" i="28"/>
  <c r="E22" i="28" s="1"/>
  <c r="F21" i="28"/>
  <c r="C21" i="28" s="1"/>
  <c r="F20" i="28"/>
  <c r="C20" i="28" s="1"/>
  <c r="F19" i="28"/>
  <c r="E19" i="28" s="1"/>
  <c r="F18" i="28"/>
  <c r="E18" i="28" s="1"/>
  <c r="F17" i="28"/>
  <c r="C17" i="28" s="1"/>
  <c r="F16" i="28"/>
  <c r="C16" i="28" s="1"/>
  <c r="F14" i="28"/>
  <c r="E14" i="28" s="1"/>
  <c r="F13" i="28"/>
  <c r="E13" i="28" s="1"/>
  <c r="F30" i="28"/>
  <c r="C30" i="28" s="1"/>
  <c r="F31" i="28"/>
  <c r="C31" i="28" s="1"/>
  <c r="F32" i="28"/>
  <c r="E32" i="28" s="1"/>
  <c r="F33" i="28"/>
  <c r="E33" i="28" s="1"/>
  <c r="F48" i="28"/>
  <c r="C48" i="28" s="1"/>
  <c r="F75" i="28"/>
  <c r="E75" i="28" s="1"/>
  <c r="K75" i="28"/>
  <c r="I75" i="28"/>
  <c r="C75" i="28"/>
  <c r="I73" i="28"/>
  <c r="K72" i="28"/>
  <c r="I72" i="28"/>
  <c r="K70" i="28"/>
  <c r="E70" i="28"/>
  <c r="I69" i="28"/>
  <c r="E69" i="28"/>
  <c r="C69" i="28"/>
  <c r="K66" i="28"/>
  <c r="K65" i="28"/>
  <c r="I65" i="28"/>
  <c r="E65" i="28"/>
  <c r="K64" i="28"/>
  <c r="E64" i="28"/>
  <c r="K63" i="28"/>
  <c r="I63" i="28"/>
  <c r="C63" i="28"/>
  <c r="K62" i="28"/>
  <c r="I62" i="28"/>
  <c r="K61" i="28"/>
  <c r="E61" i="28"/>
  <c r="K60" i="28"/>
  <c r="I60" i="28"/>
  <c r="E60" i="28"/>
  <c r="K59" i="28"/>
  <c r="I59" i="28"/>
  <c r="E59" i="28"/>
  <c r="C59" i="28"/>
  <c r="K56" i="28"/>
  <c r="I56" i="28"/>
  <c r="I55" i="28"/>
  <c r="K54" i="28"/>
  <c r="E54" i="28"/>
  <c r="C54" i="28"/>
  <c r="E53" i="28"/>
  <c r="C53" i="28"/>
  <c r="K52" i="28"/>
  <c r="K50" i="28"/>
  <c r="I50" i="28"/>
  <c r="E48" i="28"/>
  <c r="K45" i="28"/>
  <c r="K44" i="28"/>
  <c r="K43" i="28"/>
  <c r="I43" i="28"/>
  <c r="C43" i="28"/>
  <c r="K39" i="28"/>
  <c r="I39" i="28"/>
  <c r="E39" i="28"/>
  <c r="C39" i="28"/>
  <c r="K36" i="28"/>
  <c r="I36" i="28"/>
  <c r="C36" i="28"/>
  <c r="I34" i="28"/>
  <c r="K32" i="28"/>
  <c r="I32" i="28"/>
  <c r="C32" i="28"/>
  <c r="I31" i="28"/>
  <c r="E31" i="28"/>
  <c r="K30" i="28"/>
  <c r="E30" i="28"/>
  <c r="K29" i="28"/>
  <c r="I29" i="28"/>
  <c r="K27" i="28"/>
  <c r="I27" i="28"/>
  <c r="K26" i="28"/>
  <c r="I26" i="28"/>
  <c r="E26" i="28"/>
  <c r="C26" i="28"/>
  <c r="K25" i="28"/>
  <c r="C25" i="28"/>
  <c r="K24" i="28"/>
  <c r="K23" i="28"/>
  <c r="I23" i="28"/>
  <c r="E23" i="28"/>
  <c r="C23" i="28"/>
  <c r="K21" i="28"/>
  <c r="I21" i="28"/>
  <c r="E21" i="28"/>
  <c r="K19" i="28"/>
  <c r="C19" i="28"/>
  <c r="I18" i="28"/>
  <c r="K17" i="28"/>
  <c r="I16" i="28"/>
  <c r="E16" i="28"/>
  <c r="F15" i="28"/>
  <c r="E15" i="28" s="1"/>
  <c r="K14" i="28"/>
  <c r="C14" i="28"/>
  <c r="I13" i="28"/>
  <c r="L73" i="29"/>
  <c r="I73" i="29" s="1"/>
  <c r="L72" i="29"/>
  <c r="I72" i="29" s="1"/>
  <c r="L70" i="29"/>
  <c r="K70" i="29" s="1"/>
  <c r="L69" i="29"/>
  <c r="I69" i="29" s="1"/>
  <c r="L66" i="29"/>
  <c r="L65" i="29"/>
  <c r="L64" i="29"/>
  <c r="K64" i="29" s="1"/>
  <c r="L63" i="29"/>
  <c r="K63" i="29" s="1"/>
  <c r="L62" i="29"/>
  <c r="K62" i="29" s="1"/>
  <c r="L61" i="29"/>
  <c r="L60" i="29"/>
  <c r="I60" i="29" s="1"/>
  <c r="L59" i="29"/>
  <c r="K59" i="29" s="1"/>
  <c r="L58" i="29"/>
  <c r="L57" i="29"/>
  <c r="L56" i="29"/>
  <c r="I56" i="29" s="1"/>
  <c r="L46" i="29"/>
  <c r="I46" i="29" s="1"/>
  <c r="L45" i="29"/>
  <c r="L44" i="29"/>
  <c r="I44" i="29" s="1"/>
  <c r="L43" i="29"/>
  <c r="I43" i="29" s="1"/>
  <c r="L42" i="29"/>
  <c r="M42" i="29" s="1"/>
  <c r="L39" i="29"/>
  <c r="L38" i="29"/>
  <c r="I38" i="29" s="1"/>
  <c r="L36" i="29"/>
  <c r="K36" i="29" s="1"/>
  <c r="L34" i="29"/>
  <c r="I34" i="29" s="1"/>
  <c r="L29" i="29"/>
  <c r="K29" i="29" s="1"/>
  <c r="L28" i="29"/>
  <c r="L26" i="29"/>
  <c r="K26" i="29" s="1"/>
  <c r="L27" i="29"/>
  <c r="K27" i="29" s="1"/>
  <c r="L25" i="29"/>
  <c r="L24" i="29"/>
  <c r="K24" i="29" s="1"/>
  <c r="L23" i="29"/>
  <c r="K23" i="29" s="1"/>
  <c r="L22" i="29"/>
  <c r="K22" i="29" s="1"/>
  <c r="L21" i="29"/>
  <c r="K21" i="29" s="1"/>
  <c r="L20" i="29"/>
  <c r="L19" i="29"/>
  <c r="K19" i="29" s="1"/>
  <c r="L18" i="29"/>
  <c r="K18" i="29" s="1"/>
  <c r="L17" i="29"/>
  <c r="I17" i="29" s="1"/>
  <c r="L16" i="29"/>
  <c r="L14" i="29"/>
  <c r="K14" i="29" s="1"/>
  <c r="L13" i="29"/>
  <c r="K13" i="29" s="1"/>
  <c r="L30" i="29"/>
  <c r="I30" i="29" s="1"/>
  <c r="L31" i="29"/>
  <c r="L32" i="29"/>
  <c r="I32" i="29" s="1"/>
  <c r="L33" i="29"/>
  <c r="I33" i="29" s="1"/>
  <c r="L48" i="29"/>
  <c r="L75" i="29"/>
  <c r="F73" i="29"/>
  <c r="F72" i="29"/>
  <c r="E72" i="29" s="1"/>
  <c r="F70" i="29"/>
  <c r="E70" i="29" s="1"/>
  <c r="F69" i="29"/>
  <c r="E69" i="29" s="1"/>
  <c r="F66" i="29"/>
  <c r="C66" i="29" s="1"/>
  <c r="F65" i="29"/>
  <c r="E65" i="29" s="1"/>
  <c r="F64" i="29"/>
  <c r="E64" i="29" s="1"/>
  <c r="F63" i="29"/>
  <c r="E63" i="29" s="1"/>
  <c r="F62" i="29"/>
  <c r="E62" i="29" s="1"/>
  <c r="F61" i="29"/>
  <c r="E61" i="29" s="1"/>
  <c r="F60" i="29"/>
  <c r="E60" i="29" s="1"/>
  <c r="F59" i="29"/>
  <c r="F58" i="29"/>
  <c r="F57" i="29"/>
  <c r="E57" i="29" s="1"/>
  <c r="F55" i="29"/>
  <c r="F53" i="29"/>
  <c r="C53" i="29" s="1"/>
  <c r="F52" i="29"/>
  <c r="E52" i="29" s="1"/>
  <c r="F51" i="29"/>
  <c r="E51" i="29" s="1"/>
  <c r="F50" i="29"/>
  <c r="F54" i="29"/>
  <c r="E54" i="29" s="1"/>
  <c r="F46" i="29"/>
  <c r="C46" i="29" s="1"/>
  <c r="F45" i="29"/>
  <c r="E45" i="29" s="1"/>
  <c r="F44" i="29"/>
  <c r="G44" i="29" s="1"/>
  <c r="F43" i="29"/>
  <c r="G43" i="29" s="1"/>
  <c r="F42" i="29"/>
  <c r="G42" i="29" s="1"/>
  <c r="F39" i="29"/>
  <c r="F38" i="29"/>
  <c r="C38" i="29" s="1"/>
  <c r="F36" i="29"/>
  <c r="E36" i="29" s="1"/>
  <c r="F34" i="29"/>
  <c r="F29" i="29"/>
  <c r="E29" i="29" s="1"/>
  <c r="F28" i="29"/>
  <c r="E28" i="29" s="1"/>
  <c r="F26" i="29"/>
  <c r="C26" i="29" s="1"/>
  <c r="F27" i="29"/>
  <c r="E27" i="29" s="1"/>
  <c r="F25" i="29"/>
  <c r="F24" i="29"/>
  <c r="E24" i="29" s="1"/>
  <c r="F23" i="29"/>
  <c r="E23" i="29" s="1"/>
  <c r="F22" i="29"/>
  <c r="E22" i="29" s="1"/>
  <c r="F21" i="29"/>
  <c r="E21" i="29" s="1"/>
  <c r="F20" i="29"/>
  <c r="E20" i="29" s="1"/>
  <c r="F19" i="29"/>
  <c r="E19" i="29" s="1"/>
  <c r="F18" i="29"/>
  <c r="F17" i="29"/>
  <c r="F16" i="29"/>
  <c r="E16" i="29" s="1"/>
  <c r="F14" i="29"/>
  <c r="E14" i="29" s="1"/>
  <c r="F13" i="29"/>
  <c r="C13" i="29" s="1"/>
  <c r="F30" i="29"/>
  <c r="E30" i="29" s="1"/>
  <c r="F31" i="29"/>
  <c r="F32" i="29"/>
  <c r="E32" i="29" s="1"/>
  <c r="F33" i="29"/>
  <c r="E33" i="29" s="1"/>
  <c r="F48" i="29"/>
  <c r="C48" i="29" s="1"/>
  <c r="F75" i="29"/>
  <c r="E75" i="29" s="1"/>
  <c r="C75" i="29"/>
  <c r="K73" i="29"/>
  <c r="C69" i="29"/>
  <c r="K66" i="29"/>
  <c r="I66" i="29"/>
  <c r="C65" i="29"/>
  <c r="I64" i="29"/>
  <c r="C64" i="29"/>
  <c r="K61" i="29"/>
  <c r="I61" i="29"/>
  <c r="C60" i="29"/>
  <c r="K58" i="29"/>
  <c r="I58" i="29"/>
  <c r="K57" i="29"/>
  <c r="L55" i="29"/>
  <c r="K55" i="29" s="1"/>
  <c r="C55" i="29"/>
  <c r="L54" i="29"/>
  <c r="K54" i="29" s="1"/>
  <c r="L53" i="29"/>
  <c r="K53" i="29" s="1"/>
  <c r="L52" i="29"/>
  <c r="K52" i="29" s="1"/>
  <c r="L51" i="29"/>
  <c r="I51" i="29" s="1"/>
  <c r="K51" i="29"/>
  <c r="L50" i="29"/>
  <c r="I50" i="29" s="1"/>
  <c r="C50" i="29"/>
  <c r="E48" i="29"/>
  <c r="K44" i="29"/>
  <c r="K43" i="29"/>
  <c r="C43" i="29"/>
  <c r="K39" i="29"/>
  <c r="I39" i="29"/>
  <c r="E39" i="29"/>
  <c r="C39" i="29"/>
  <c r="E38" i="29"/>
  <c r="C36" i="29"/>
  <c r="K31" i="29"/>
  <c r="I31" i="29"/>
  <c r="K30" i="29"/>
  <c r="K28" i="29"/>
  <c r="I28" i="29"/>
  <c r="C28" i="29"/>
  <c r="C24" i="29"/>
  <c r="C23" i="29"/>
  <c r="I21" i="29"/>
  <c r="K20" i="29"/>
  <c r="I20" i="29"/>
  <c r="K17" i="29"/>
  <c r="C16" i="29"/>
  <c r="L15" i="29"/>
  <c r="I15" i="29" s="1"/>
  <c r="K15" i="29"/>
  <c r="F15" i="29"/>
  <c r="C14" i="29"/>
  <c r="F73" i="24"/>
  <c r="E73" i="24" s="1"/>
  <c r="F72" i="24"/>
  <c r="C72" i="24" s="1"/>
  <c r="F70" i="24"/>
  <c r="E70" i="24" s="1"/>
  <c r="F69" i="24"/>
  <c r="F66" i="24"/>
  <c r="E66" i="24" s="1"/>
  <c r="F65" i="24"/>
  <c r="C65" i="24" s="1"/>
  <c r="F64" i="24"/>
  <c r="E64" i="24" s="1"/>
  <c r="F63" i="24"/>
  <c r="F62" i="24"/>
  <c r="E62" i="24" s="1"/>
  <c r="F61" i="24"/>
  <c r="C61" i="24" s="1"/>
  <c r="F60" i="24"/>
  <c r="E60" i="24" s="1"/>
  <c r="F59" i="24"/>
  <c r="F58" i="24"/>
  <c r="E58" i="24" s="1"/>
  <c r="F57" i="24"/>
  <c r="C57" i="24" s="1"/>
  <c r="F55" i="24"/>
  <c r="E55" i="24" s="1"/>
  <c r="F53" i="24"/>
  <c r="F52" i="24"/>
  <c r="E52" i="24" s="1"/>
  <c r="F51" i="24"/>
  <c r="E51" i="24" s="1"/>
  <c r="F50" i="24"/>
  <c r="F54" i="24"/>
  <c r="F46" i="24"/>
  <c r="E46" i="24" s="1"/>
  <c r="F45" i="24"/>
  <c r="G45" i="24" s="1"/>
  <c r="F44" i="24"/>
  <c r="G44" i="24" s="1"/>
  <c r="F43" i="24"/>
  <c r="G43" i="24" s="1"/>
  <c r="F42" i="24"/>
  <c r="G42" i="24" s="1"/>
  <c r="F39" i="24"/>
  <c r="F38" i="24"/>
  <c r="F36" i="24"/>
  <c r="F34" i="24"/>
  <c r="E34" i="24" s="1"/>
  <c r="F29" i="24"/>
  <c r="C29" i="24" s="1"/>
  <c r="F28" i="24"/>
  <c r="F26" i="24"/>
  <c r="E26" i="24" s="1"/>
  <c r="F27" i="24"/>
  <c r="C27" i="24" s="1"/>
  <c r="F25" i="24"/>
  <c r="C25" i="24" s="1"/>
  <c r="F24" i="24"/>
  <c r="F23" i="24"/>
  <c r="E23" i="24" s="1"/>
  <c r="F22" i="24"/>
  <c r="C22" i="24" s="1"/>
  <c r="F21" i="24"/>
  <c r="C21" i="24" s="1"/>
  <c r="F20" i="24"/>
  <c r="F19" i="24"/>
  <c r="E19" i="24" s="1"/>
  <c r="F18" i="24"/>
  <c r="E18" i="24" s="1"/>
  <c r="F17" i="24"/>
  <c r="C17" i="24" s="1"/>
  <c r="F16" i="24"/>
  <c r="F14" i="24"/>
  <c r="E14" i="24" s="1"/>
  <c r="F13" i="24"/>
  <c r="E13" i="24" s="1"/>
  <c r="F30" i="24"/>
  <c r="C30" i="24" s="1"/>
  <c r="F31" i="24"/>
  <c r="F32" i="24"/>
  <c r="E32" i="24" s="1"/>
  <c r="F33" i="24"/>
  <c r="E33" i="24" s="1"/>
  <c r="F48" i="24"/>
  <c r="E48" i="24" s="1"/>
  <c r="F75" i="24"/>
  <c r="E75" i="24" s="1"/>
  <c r="K75" i="24"/>
  <c r="I75" i="24"/>
  <c r="C75" i="24"/>
  <c r="C73" i="24"/>
  <c r="I72" i="24"/>
  <c r="K70" i="24"/>
  <c r="I70" i="24"/>
  <c r="C70" i="24"/>
  <c r="K69" i="24"/>
  <c r="E69" i="24"/>
  <c r="C69" i="24"/>
  <c r="I65" i="24"/>
  <c r="E65" i="24"/>
  <c r="K64" i="24"/>
  <c r="I64" i="24"/>
  <c r="C64" i="24"/>
  <c r="K63" i="24"/>
  <c r="E63" i="24"/>
  <c r="C63" i="24"/>
  <c r="K62" i="24"/>
  <c r="K61" i="24"/>
  <c r="I61" i="24"/>
  <c r="E61" i="24"/>
  <c r="K60" i="24"/>
  <c r="I60" i="24"/>
  <c r="C60" i="24"/>
  <c r="K59" i="24"/>
  <c r="E59" i="24"/>
  <c r="C59" i="24"/>
  <c r="K58" i="24"/>
  <c r="I57" i="24"/>
  <c r="K56" i="24"/>
  <c r="I56" i="24"/>
  <c r="K55" i="24"/>
  <c r="I55" i="24"/>
  <c r="C55" i="24"/>
  <c r="K54" i="24"/>
  <c r="C54" i="24"/>
  <c r="E53" i="24"/>
  <c r="C53" i="24"/>
  <c r="I52" i="24"/>
  <c r="K51" i="24"/>
  <c r="I51" i="24"/>
  <c r="C51" i="24"/>
  <c r="I50" i="24"/>
  <c r="E50" i="24"/>
  <c r="C50" i="24"/>
  <c r="C48" i="24"/>
  <c r="K46" i="24"/>
  <c r="I44" i="24"/>
  <c r="E44" i="24"/>
  <c r="C44" i="24"/>
  <c r="K43" i="24"/>
  <c r="I43" i="24"/>
  <c r="E43" i="24"/>
  <c r="K39" i="24"/>
  <c r="I39" i="24"/>
  <c r="E39" i="24"/>
  <c r="C39" i="24"/>
  <c r="K38" i="24"/>
  <c r="I38" i="24"/>
  <c r="E38" i="24"/>
  <c r="C38" i="24"/>
  <c r="K36" i="24"/>
  <c r="I36" i="24"/>
  <c r="K34" i="24"/>
  <c r="K32" i="24"/>
  <c r="I32" i="24"/>
  <c r="K31" i="24"/>
  <c r="I31" i="24"/>
  <c r="E31" i="24"/>
  <c r="C31" i="24"/>
  <c r="E29" i="24"/>
  <c r="K28" i="24"/>
  <c r="I28" i="24"/>
  <c r="E28" i="24"/>
  <c r="C28" i="24"/>
  <c r="K27" i="24"/>
  <c r="K26" i="24"/>
  <c r="I26" i="24"/>
  <c r="K25" i="24"/>
  <c r="K24" i="24"/>
  <c r="I24" i="24"/>
  <c r="E24" i="24"/>
  <c r="C24" i="24"/>
  <c r="K23" i="24"/>
  <c r="I23" i="24"/>
  <c r="K22" i="24"/>
  <c r="K20" i="24"/>
  <c r="I20" i="24"/>
  <c r="E20" i="24"/>
  <c r="C20" i="24"/>
  <c r="K19" i="24"/>
  <c r="I19" i="24"/>
  <c r="K16" i="24"/>
  <c r="I16" i="24"/>
  <c r="E16" i="24"/>
  <c r="C16" i="24"/>
  <c r="K15" i="24"/>
  <c r="F15" i="24"/>
  <c r="E15" i="24" s="1"/>
  <c r="K14" i="24"/>
  <c r="I14" i="24"/>
  <c r="C14" i="24"/>
  <c r="L73" i="30"/>
  <c r="I73" i="30" s="1"/>
  <c r="L72" i="30"/>
  <c r="L70" i="30"/>
  <c r="L69" i="30"/>
  <c r="L66" i="30"/>
  <c r="K66" i="30" s="1"/>
  <c r="L65" i="30"/>
  <c r="K65" i="30" s="1"/>
  <c r="L64" i="30"/>
  <c r="K64" i="30" s="1"/>
  <c r="L63" i="30"/>
  <c r="L62" i="30"/>
  <c r="L61" i="30"/>
  <c r="L60" i="30"/>
  <c r="L59" i="30"/>
  <c r="K59" i="30" s="1"/>
  <c r="L58" i="30"/>
  <c r="K58" i="30" s="1"/>
  <c r="L57" i="30"/>
  <c r="K57" i="30" s="1"/>
  <c r="L56" i="30"/>
  <c r="K56" i="30" s="1"/>
  <c r="L46" i="30"/>
  <c r="I46" i="30" s="1"/>
  <c r="L45" i="30"/>
  <c r="M45" i="30" s="1"/>
  <c r="L44" i="30"/>
  <c r="L43" i="30"/>
  <c r="M43" i="30" s="1"/>
  <c r="L42" i="30"/>
  <c r="M42" i="30" s="1"/>
  <c r="L39" i="30"/>
  <c r="L38" i="30"/>
  <c r="K38" i="30" s="1"/>
  <c r="L36" i="30"/>
  <c r="L34" i="30"/>
  <c r="K34" i="30" s="1"/>
  <c r="L29" i="30"/>
  <c r="L28" i="30"/>
  <c r="K28" i="30" s="1"/>
  <c r="L26" i="30"/>
  <c r="I26" i="30" s="1"/>
  <c r="L27" i="30"/>
  <c r="I27" i="30" s="1"/>
  <c r="L25" i="30"/>
  <c r="K25" i="30" s="1"/>
  <c r="L24" i="30"/>
  <c r="K24" i="30" s="1"/>
  <c r="L23" i="30"/>
  <c r="L22" i="30"/>
  <c r="K22" i="30" s="1"/>
  <c r="L21" i="30"/>
  <c r="L20" i="30"/>
  <c r="I20" i="30" s="1"/>
  <c r="L19" i="30"/>
  <c r="I19" i="30" s="1"/>
  <c r="L18" i="30"/>
  <c r="K18" i="30" s="1"/>
  <c r="L17" i="30"/>
  <c r="K17" i="30" s="1"/>
  <c r="L16" i="30"/>
  <c r="K16" i="30" s="1"/>
  <c r="L14" i="30"/>
  <c r="K14" i="30" s="1"/>
  <c r="L13" i="30"/>
  <c r="L30" i="30"/>
  <c r="I30" i="30" s="1"/>
  <c r="L31" i="30"/>
  <c r="I31" i="30" s="1"/>
  <c r="L32" i="30"/>
  <c r="I32" i="30" s="1"/>
  <c r="L33" i="30"/>
  <c r="K33" i="30" s="1"/>
  <c r="L48" i="30"/>
  <c r="I48" i="30" s="1"/>
  <c r="L75" i="30"/>
  <c r="F73" i="30"/>
  <c r="F72" i="30"/>
  <c r="C72" i="30" s="1"/>
  <c r="F70" i="30"/>
  <c r="E70" i="30" s="1"/>
  <c r="F69" i="30"/>
  <c r="C69" i="30" s="1"/>
  <c r="F66" i="30"/>
  <c r="C66" i="30" s="1"/>
  <c r="F65" i="30"/>
  <c r="E65" i="30" s="1"/>
  <c r="F64" i="30"/>
  <c r="E64" i="30" s="1"/>
  <c r="F63" i="30"/>
  <c r="C63" i="30" s="1"/>
  <c r="F62" i="30"/>
  <c r="F61" i="30"/>
  <c r="C61" i="30" s="1"/>
  <c r="F60" i="30"/>
  <c r="C60" i="30" s="1"/>
  <c r="F59" i="30"/>
  <c r="F58" i="30"/>
  <c r="E58" i="30" s="1"/>
  <c r="F57" i="30"/>
  <c r="C57" i="30" s="1"/>
  <c r="F55" i="30"/>
  <c r="E55" i="30" s="1"/>
  <c r="F53" i="30"/>
  <c r="E53" i="30" s="1"/>
  <c r="F52" i="30"/>
  <c r="E52" i="30" s="1"/>
  <c r="F51" i="30"/>
  <c r="F50" i="30"/>
  <c r="C50" i="30" s="1"/>
  <c r="F54" i="30"/>
  <c r="F46" i="30"/>
  <c r="E46" i="30" s="1"/>
  <c r="F45" i="30"/>
  <c r="C45" i="30" s="1"/>
  <c r="F44" i="30"/>
  <c r="F43" i="30"/>
  <c r="G43" i="30" s="1"/>
  <c r="F42" i="30"/>
  <c r="F39" i="30"/>
  <c r="F38" i="30"/>
  <c r="F36" i="30"/>
  <c r="E36" i="30" s="1"/>
  <c r="F34" i="30"/>
  <c r="E34" i="30" s="1"/>
  <c r="F29" i="30"/>
  <c r="F28" i="30"/>
  <c r="E28" i="30" s="1"/>
  <c r="F26" i="30"/>
  <c r="E26" i="30" s="1"/>
  <c r="F27" i="30"/>
  <c r="F25" i="30"/>
  <c r="F24" i="30"/>
  <c r="F23" i="30"/>
  <c r="E23" i="30" s="1"/>
  <c r="F22" i="30"/>
  <c r="F21" i="30"/>
  <c r="F20" i="30"/>
  <c r="F19" i="30"/>
  <c r="F18" i="30"/>
  <c r="E18" i="30" s="1"/>
  <c r="F17" i="30"/>
  <c r="F16" i="30"/>
  <c r="F14" i="30"/>
  <c r="F13" i="30"/>
  <c r="E13" i="30" s="1"/>
  <c r="F30" i="30"/>
  <c r="E30" i="30" s="1"/>
  <c r="F31" i="30"/>
  <c r="F32" i="30"/>
  <c r="E32" i="30" s="1"/>
  <c r="F33" i="30"/>
  <c r="F48" i="30"/>
  <c r="C48" i="30" s="1"/>
  <c r="F75" i="30"/>
  <c r="E69" i="30"/>
  <c r="C65" i="30"/>
  <c r="C64" i="30"/>
  <c r="I59" i="30"/>
  <c r="E57" i="30"/>
  <c r="L55" i="30"/>
  <c r="K55" i="30" s="1"/>
  <c r="C55" i="30"/>
  <c r="L54" i="30"/>
  <c r="K54" i="30" s="1"/>
  <c r="L53" i="30"/>
  <c r="I53" i="30" s="1"/>
  <c r="L52" i="30"/>
  <c r="I52" i="30" s="1"/>
  <c r="L51" i="30"/>
  <c r="K51" i="30" s="1"/>
  <c r="L50" i="30"/>
  <c r="E48" i="30"/>
  <c r="I42" i="30"/>
  <c r="K39" i="30"/>
  <c r="I39" i="30"/>
  <c r="E39" i="30"/>
  <c r="C39" i="30"/>
  <c r="K20" i="30"/>
  <c r="L15" i="30"/>
  <c r="K15" i="30" s="1"/>
  <c r="F15" i="30"/>
  <c r="C15" i="30" s="1"/>
  <c r="I75" i="31"/>
  <c r="C75" i="31"/>
  <c r="K73" i="31"/>
  <c r="E73" i="31"/>
  <c r="K72" i="31"/>
  <c r="C72" i="31"/>
  <c r="K69" i="31"/>
  <c r="I69" i="31"/>
  <c r="K66" i="31"/>
  <c r="I66" i="31"/>
  <c r="E66" i="31"/>
  <c r="C65" i="31"/>
  <c r="K63" i="31"/>
  <c r="I63" i="31"/>
  <c r="K62" i="31"/>
  <c r="E62" i="31"/>
  <c r="K61" i="31"/>
  <c r="C61" i="31"/>
  <c r="K59" i="31"/>
  <c r="I59" i="31"/>
  <c r="E59" i="31"/>
  <c r="K58" i="31"/>
  <c r="E58" i="31"/>
  <c r="C57" i="31"/>
  <c r="K56" i="31"/>
  <c r="K54" i="31"/>
  <c r="I54" i="31"/>
  <c r="K53" i="31"/>
  <c r="K50" i="31"/>
  <c r="I50" i="31"/>
  <c r="K48" i="31"/>
  <c r="K46" i="31"/>
  <c r="I46" i="31"/>
  <c r="E46" i="31"/>
  <c r="K45" i="31"/>
  <c r="C45" i="31"/>
  <c r="K44" i="31"/>
  <c r="E43" i="31"/>
  <c r="K42" i="31"/>
  <c r="I42" i="31"/>
  <c r="E42" i="31"/>
  <c r="K39" i="31"/>
  <c r="I39" i="31"/>
  <c r="E39" i="31"/>
  <c r="C39" i="31"/>
  <c r="K34" i="31"/>
  <c r="I34" i="31"/>
  <c r="K33" i="31"/>
  <c r="I33" i="31"/>
  <c r="K32" i="31"/>
  <c r="E32" i="31"/>
  <c r="K30" i="31"/>
  <c r="K29" i="31"/>
  <c r="K27" i="31"/>
  <c r="I27" i="31"/>
  <c r="K26" i="31"/>
  <c r="K25" i="31"/>
  <c r="I25" i="31"/>
  <c r="I24" i="31"/>
  <c r="K22" i="31"/>
  <c r="I22" i="31"/>
  <c r="K21" i="31"/>
  <c r="K18" i="31"/>
  <c r="I18" i="31"/>
  <c r="K17" i="31"/>
  <c r="I16" i="31"/>
  <c r="K15" i="31"/>
  <c r="E14" i="31"/>
  <c r="K13" i="31"/>
  <c r="I13" i="31"/>
  <c r="E13" i="31"/>
  <c r="C13" i="31"/>
  <c r="L73" i="22"/>
  <c r="K73" i="22" s="1"/>
  <c r="L72" i="22"/>
  <c r="K72" i="22" s="1"/>
  <c r="L70" i="22"/>
  <c r="I70" i="22" s="1"/>
  <c r="L69" i="22"/>
  <c r="I69" i="22" s="1"/>
  <c r="L66" i="22"/>
  <c r="L65" i="22"/>
  <c r="K65" i="22" s="1"/>
  <c r="L64" i="22"/>
  <c r="L63" i="22"/>
  <c r="K63" i="22" s="1"/>
  <c r="L62" i="22"/>
  <c r="L61" i="22"/>
  <c r="K61" i="22" s="1"/>
  <c r="L60" i="22"/>
  <c r="K60" i="22" s="1"/>
  <c r="L59" i="22"/>
  <c r="K59" i="22" s="1"/>
  <c r="L58" i="22"/>
  <c r="I58" i="22" s="1"/>
  <c r="L57" i="22"/>
  <c r="L56" i="22"/>
  <c r="L46" i="22"/>
  <c r="I46" i="22" s="1"/>
  <c r="L45" i="22"/>
  <c r="K45" i="22" s="1"/>
  <c r="L44" i="22"/>
  <c r="K44" i="22" s="1"/>
  <c r="L43" i="22"/>
  <c r="K43" i="22" s="1"/>
  <c r="L42" i="22"/>
  <c r="L39" i="22"/>
  <c r="L38" i="22"/>
  <c r="K38" i="22" s="1"/>
  <c r="L36" i="22"/>
  <c r="I36" i="22" s="1"/>
  <c r="L34" i="22"/>
  <c r="I34" i="22" s="1"/>
  <c r="L29" i="22"/>
  <c r="L28" i="22"/>
  <c r="I28" i="22" s="1"/>
  <c r="L26" i="22"/>
  <c r="K26" i="22" s="1"/>
  <c r="L27" i="22"/>
  <c r="I27" i="22" s="1"/>
  <c r="L25" i="22"/>
  <c r="L24" i="22"/>
  <c r="K24" i="22" s="1"/>
  <c r="L23" i="22"/>
  <c r="L22" i="22"/>
  <c r="I22" i="22" s="1"/>
  <c r="L21" i="22"/>
  <c r="L20" i="22"/>
  <c r="K20" i="22" s="1"/>
  <c r="L19" i="22"/>
  <c r="K19" i="22" s="1"/>
  <c r="L18" i="22"/>
  <c r="L17" i="22"/>
  <c r="I17" i="22" s="1"/>
  <c r="L16" i="22"/>
  <c r="K16" i="22" s="1"/>
  <c r="L14" i="22"/>
  <c r="K14" i="22" s="1"/>
  <c r="L13" i="22"/>
  <c r="I13" i="22" s="1"/>
  <c r="L30" i="22"/>
  <c r="L31" i="22"/>
  <c r="K31" i="22" s="1"/>
  <c r="L32" i="22"/>
  <c r="K32" i="22" s="1"/>
  <c r="L33" i="22"/>
  <c r="I33" i="22" s="1"/>
  <c r="L48" i="22"/>
  <c r="L75" i="22"/>
  <c r="K75" i="22" s="1"/>
  <c r="J15" i="32"/>
  <c r="J15" i="53" s="1"/>
  <c r="F73" i="22"/>
  <c r="C73" i="22" s="1"/>
  <c r="F72" i="22"/>
  <c r="F70" i="22"/>
  <c r="E70" i="22" s="1"/>
  <c r="F69" i="22"/>
  <c r="C69" i="22" s="1"/>
  <c r="F66" i="22"/>
  <c r="E66" i="22" s="1"/>
  <c r="F65" i="22"/>
  <c r="E65" i="22" s="1"/>
  <c r="F64" i="22"/>
  <c r="E64" i="22" s="1"/>
  <c r="F63" i="22"/>
  <c r="C63" i="22" s="1"/>
  <c r="F62" i="22"/>
  <c r="E62" i="22" s="1"/>
  <c r="F61" i="22"/>
  <c r="E61" i="22" s="1"/>
  <c r="F60" i="22"/>
  <c r="E60" i="22" s="1"/>
  <c r="F59" i="22"/>
  <c r="C59" i="22" s="1"/>
  <c r="F58" i="22"/>
  <c r="C58" i="22" s="1"/>
  <c r="F57" i="22"/>
  <c r="F55" i="22"/>
  <c r="E55" i="22" s="1"/>
  <c r="F53" i="22"/>
  <c r="E53" i="22" s="1"/>
  <c r="F52" i="22"/>
  <c r="E52" i="22" s="1"/>
  <c r="F51" i="22"/>
  <c r="F50" i="22"/>
  <c r="E50" i="22" s="1"/>
  <c r="F54" i="22"/>
  <c r="E54" i="22" s="1"/>
  <c r="F46" i="22"/>
  <c r="C46" i="22" s="1"/>
  <c r="F45" i="22"/>
  <c r="C45" i="22" s="1"/>
  <c r="F44" i="22"/>
  <c r="F43" i="22"/>
  <c r="F42" i="22"/>
  <c r="E42" i="22" s="1"/>
  <c r="F39" i="22"/>
  <c r="F38" i="22"/>
  <c r="E38" i="22" s="1"/>
  <c r="F36" i="22"/>
  <c r="C36" i="22" s="1"/>
  <c r="F34" i="22"/>
  <c r="C34" i="22" s="1"/>
  <c r="F29" i="22"/>
  <c r="F28" i="22"/>
  <c r="C28" i="22" s="1"/>
  <c r="F26" i="22"/>
  <c r="E26" i="22" s="1"/>
  <c r="F27" i="22"/>
  <c r="E27" i="22" s="1"/>
  <c r="F25" i="22"/>
  <c r="C25" i="22" s="1"/>
  <c r="F24" i="22"/>
  <c r="E24" i="22" s="1"/>
  <c r="F23" i="22"/>
  <c r="E23" i="22" s="1"/>
  <c r="F22" i="22"/>
  <c r="C22" i="22" s="1"/>
  <c r="F21" i="22"/>
  <c r="F20" i="22"/>
  <c r="C20" i="22" s="1"/>
  <c r="F19" i="22"/>
  <c r="E19" i="22" s="1"/>
  <c r="F18" i="22"/>
  <c r="C18" i="22" s="1"/>
  <c r="F17" i="22"/>
  <c r="F16" i="22"/>
  <c r="E16" i="22" s="1"/>
  <c r="F14" i="22"/>
  <c r="E14" i="22" s="1"/>
  <c r="F13" i="22"/>
  <c r="E13" i="22" s="1"/>
  <c r="F30" i="22"/>
  <c r="C30" i="22" s="1"/>
  <c r="F31" i="22"/>
  <c r="F32" i="22"/>
  <c r="E32" i="22" s="1"/>
  <c r="F33" i="22"/>
  <c r="E33" i="22" s="1"/>
  <c r="F48" i="22"/>
  <c r="C48" i="22" s="1"/>
  <c r="F75" i="22"/>
  <c r="E75" i="22" s="1"/>
  <c r="D15" i="32"/>
  <c r="I73" i="22"/>
  <c r="E73" i="22"/>
  <c r="E69" i="22"/>
  <c r="I65" i="22"/>
  <c r="C65" i="22"/>
  <c r="C64" i="22"/>
  <c r="K62" i="22"/>
  <c r="I62" i="22"/>
  <c r="C60" i="22"/>
  <c r="K58" i="22"/>
  <c r="E57" i="22"/>
  <c r="C57" i="22"/>
  <c r="L55" i="22"/>
  <c r="K55" i="22" s="1"/>
  <c r="L54" i="22"/>
  <c r="I54" i="22" s="1"/>
  <c r="L53" i="22"/>
  <c r="K53" i="22" s="1"/>
  <c r="L52" i="22"/>
  <c r="K52" i="22" s="1"/>
  <c r="L51" i="22"/>
  <c r="K51" i="22" s="1"/>
  <c r="L50" i="22"/>
  <c r="I50" i="22" s="1"/>
  <c r="K48" i="22"/>
  <c r="I48" i="22"/>
  <c r="K46" i="22"/>
  <c r="I45" i="22"/>
  <c r="E45" i="22"/>
  <c r="I43" i="22"/>
  <c r="C42" i="22"/>
  <c r="K39" i="22"/>
  <c r="I39" i="22"/>
  <c r="E39" i="22"/>
  <c r="C39" i="22"/>
  <c r="C38" i="22"/>
  <c r="K36" i="22"/>
  <c r="K34" i="22"/>
  <c r="K33" i="22"/>
  <c r="K30" i="22"/>
  <c r="I30" i="22"/>
  <c r="E30" i="22"/>
  <c r="K27" i="22"/>
  <c r="E25" i="22"/>
  <c r="C24" i="22"/>
  <c r="K23" i="22"/>
  <c r="I23" i="22"/>
  <c r="K22" i="22"/>
  <c r="E22" i="22"/>
  <c r="K21" i="22"/>
  <c r="I21" i="22"/>
  <c r="C19" i="22"/>
  <c r="E18" i="22"/>
  <c r="K17" i="22"/>
  <c r="E17" i="22"/>
  <c r="C17" i="22"/>
  <c r="L15" i="22"/>
  <c r="K15" i="22" s="1"/>
  <c r="F15" i="22"/>
  <c r="E15" i="22" s="1"/>
  <c r="I14" i="22"/>
  <c r="C14" i="22"/>
  <c r="K13" i="22"/>
  <c r="L73" i="33"/>
  <c r="K73" i="33" s="1"/>
  <c r="L72" i="33"/>
  <c r="L70" i="33"/>
  <c r="K70" i="33" s="1"/>
  <c r="L69" i="33"/>
  <c r="L66" i="33"/>
  <c r="K66" i="33" s="1"/>
  <c r="L65" i="33"/>
  <c r="L64" i="33"/>
  <c r="K64" i="33" s="1"/>
  <c r="L63" i="33"/>
  <c r="K63" i="33" s="1"/>
  <c r="L62" i="33"/>
  <c r="I62" i="33" s="1"/>
  <c r="L61" i="33"/>
  <c r="L60" i="33"/>
  <c r="K60" i="33" s="1"/>
  <c r="L59" i="33"/>
  <c r="K59" i="33" s="1"/>
  <c r="L58" i="33"/>
  <c r="L57" i="33"/>
  <c r="K57" i="33" s="1"/>
  <c r="L56" i="33"/>
  <c r="I56" i="33" s="1"/>
  <c r="L46" i="33"/>
  <c r="I46" i="33" s="1"/>
  <c r="L45" i="33"/>
  <c r="I45" i="33" s="1"/>
  <c r="L44" i="33"/>
  <c r="L43" i="33"/>
  <c r="K43" i="33" s="1"/>
  <c r="L42" i="33"/>
  <c r="L39" i="33"/>
  <c r="L38" i="33"/>
  <c r="K38" i="33" s="1"/>
  <c r="L36" i="33"/>
  <c r="L34" i="33"/>
  <c r="I34" i="33" s="1"/>
  <c r="L29" i="33"/>
  <c r="K29" i="33" s="1"/>
  <c r="L28" i="33"/>
  <c r="K28" i="33" s="1"/>
  <c r="L26" i="33"/>
  <c r="I26" i="33" s="1"/>
  <c r="L27" i="33"/>
  <c r="I27" i="33" s="1"/>
  <c r="L25" i="33"/>
  <c r="I25" i="33" s="1"/>
  <c r="L24" i="33"/>
  <c r="L23" i="33"/>
  <c r="K23" i="33" s="1"/>
  <c r="L22" i="33"/>
  <c r="I22" i="33" s="1"/>
  <c r="L21" i="33"/>
  <c r="L20" i="33"/>
  <c r="K20" i="33" s="1"/>
  <c r="L19" i="33"/>
  <c r="L18" i="33"/>
  <c r="I18" i="33" s="1"/>
  <c r="L17" i="33"/>
  <c r="K17" i="33" s="1"/>
  <c r="L16" i="33"/>
  <c r="K16" i="33" s="1"/>
  <c r="L14" i="33"/>
  <c r="K14" i="33" s="1"/>
  <c r="L13" i="33"/>
  <c r="K13" i="33" s="1"/>
  <c r="L30" i="33"/>
  <c r="K30" i="33" s="1"/>
  <c r="L31" i="33"/>
  <c r="L32" i="33"/>
  <c r="K32" i="33" s="1"/>
  <c r="L33" i="33"/>
  <c r="L48" i="33"/>
  <c r="L75" i="33"/>
  <c r="F73" i="33"/>
  <c r="F72" i="33"/>
  <c r="E72" i="33" s="1"/>
  <c r="F70" i="33"/>
  <c r="F69" i="33"/>
  <c r="E69" i="33" s="1"/>
  <c r="F66" i="33"/>
  <c r="F65" i="33"/>
  <c r="E65" i="33" s="1"/>
  <c r="F64" i="33"/>
  <c r="E64" i="33" s="1"/>
  <c r="F63" i="33"/>
  <c r="C63" i="33" s="1"/>
  <c r="F62" i="33"/>
  <c r="F61" i="33"/>
  <c r="E61" i="33" s="1"/>
  <c r="F60" i="33"/>
  <c r="E60" i="33" s="1"/>
  <c r="F59" i="33"/>
  <c r="C59" i="33" s="1"/>
  <c r="F58" i="33"/>
  <c r="F57" i="33"/>
  <c r="C57" i="33" s="1"/>
  <c r="F55" i="33"/>
  <c r="C55" i="33" s="1"/>
  <c r="F53" i="33"/>
  <c r="C53" i="33" s="1"/>
  <c r="F52" i="33"/>
  <c r="F51" i="33"/>
  <c r="E51" i="33" s="1"/>
  <c r="F50" i="33"/>
  <c r="C50" i="33" s="1"/>
  <c r="F54" i="33"/>
  <c r="E54" i="33" s="1"/>
  <c r="F46" i="33"/>
  <c r="F45" i="33"/>
  <c r="C45" i="33" s="1"/>
  <c r="F44" i="33"/>
  <c r="C44" i="33" s="1"/>
  <c r="F43" i="33"/>
  <c r="E43" i="33" s="1"/>
  <c r="F42" i="33"/>
  <c r="C42" i="33" s="1"/>
  <c r="F39" i="33"/>
  <c r="F38" i="33"/>
  <c r="C38" i="33" s="1"/>
  <c r="F36" i="33"/>
  <c r="C36" i="33" s="1"/>
  <c r="F34" i="33"/>
  <c r="F29" i="33"/>
  <c r="C29" i="33" s="1"/>
  <c r="F28" i="33"/>
  <c r="C28" i="33" s="1"/>
  <c r="F26" i="33"/>
  <c r="F27" i="33"/>
  <c r="F25" i="33"/>
  <c r="E25" i="33" s="1"/>
  <c r="F24" i="33"/>
  <c r="C24" i="33" s="1"/>
  <c r="F23" i="33"/>
  <c r="E23" i="33" s="1"/>
  <c r="F22" i="33"/>
  <c r="F21" i="33"/>
  <c r="E21" i="33" s="1"/>
  <c r="F20" i="33"/>
  <c r="C20" i="33" s="1"/>
  <c r="F19" i="33"/>
  <c r="E19" i="33" s="1"/>
  <c r="F18" i="33"/>
  <c r="F17" i="33"/>
  <c r="C17" i="33" s="1"/>
  <c r="F16" i="33"/>
  <c r="C16" i="33" s="1"/>
  <c r="F14" i="33"/>
  <c r="E14" i="33" s="1"/>
  <c r="F13" i="33"/>
  <c r="F30" i="33"/>
  <c r="C30" i="33" s="1"/>
  <c r="F31" i="33"/>
  <c r="F32" i="33"/>
  <c r="F33" i="33"/>
  <c r="F48" i="33"/>
  <c r="C48" i="33" s="1"/>
  <c r="F75" i="33"/>
  <c r="E75" i="33" s="1"/>
  <c r="K75" i="33"/>
  <c r="I75" i="33"/>
  <c r="E73" i="33"/>
  <c r="K72" i="33"/>
  <c r="I72" i="33"/>
  <c r="I70" i="33"/>
  <c r="E70" i="33"/>
  <c r="K69" i="33"/>
  <c r="E66" i="33"/>
  <c r="C66" i="33"/>
  <c r="K65" i="33"/>
  <c r="I65" i="33"/>
  <c r="E62" i="33"/>
  <c r="C62" i="33"/>
  <c r="K61" i="33"/>
  <c r="I61" i="33"/>
  <c r="I59" i="33"/>
  <c r="E58" i="33"/>
  <c r="C58" i="33"/>
  <c r="I57" i="33"/>
  <c r="L55" i="33"/>
  <c r="L54" i="33"/>
  <c r="I54" i="33" s="1"/>
  <c r="C54" i="33"/>
  <c r="L53" i="33"/>
  <c r="K53" i="33" s="1"/>
  <c r="L52" i="33"/>
  <c r="K52" i="33" s="1"/>
  <c r="E52" i="33"/>
  <c r="C52" i="33"/>
  <c r="L51" i="33"/>
  <c r="I51" i="33" s="1"/>
  <c r="L50" i="33"/>
  <c r="I50" i="33" s="1"/>
  <c r="K46" i="33"/>
  <c r="C46" i="33"/>
  <c r="I44" i="33"/>
  <c r="I43" i="33"/>
  <c r="C43" i="33"/>
  <c r="K39" i="33"/>
  <c r="I39" i="33"/>
  <c r="E39" i="33"/>
  <c r="C39" i="33"/>
  <c r="K36" i="33"/>
  <c r="I36" i="33"/>
  <c r="K34" i="33"/>
  <c r="C34" i="33"/>
  <c r="K33" i="33"/>
  <c r="I33" i="33"/>
  <c r="E33" i="33"/>
  <c r="C33" i="33"/>
  <c r="C32" i="33"/>
  <c r="K31" i="33"/>
  <c r="I31" i="33"/>
  <c r="I28" i="33"/>
  <c r="E28" i="33"/>
  <c r="E27" i="33"/>
  <c r="C27" i="33"/>
  <c r="C26" i="33"/>
  <c r="I23" i="33"/>
  <c r="C23" i="33"/>
  <c r="K22" i="33"/>
  <c r="C22" i="33"/>
  <c r="I20" i="33"/>
  <c r="K18" i="33"/>
  <c r="E18" i="33"/>
  <c r="C18" i="33"/>
  <c r="E16" i="33"/>
  <c r="L15" i="33"/>
  <c r="K15" i="33" s="1"/>
  <c r="F15" i="33"/>
  <c r="E15" i="33" s="1"/>
  <c r="I14" i="33"/>
  <c r="E13" i="33"/>
  <c r="L73" i="34"/>
  <c r="I73" i="34" s="1"/>
  <c r="L72" i="34"/>
  <c r="L70" i="34"/>
  <c r="I70" i="34" s="1"/>
  <c r="L69" i="34"/>
  <c r="I69" i="34" s="1"/>
  <c r="L66" i="34"/>
  <c r="I66" i="34" s="1"/>
  <c r="L65" i="34"/>
  <c r="K65" i="34" s="1"/>
  <c r="L64" i="34"/>
  <c r="L63" i="34"/>
  <c r="K63" i="34" s="1"/>
  <c r="L62" i="34"/>
  <c r="K62" i="34" s="1"/>
  <c r="L61" i="34"/>
  <c r="L60" i="34"/>
  <c r="K60" i="34" s="1"/>
  <c r="L59" i="34"/>
  <c r="L58" i="34"/>
  <c r="I58" i="34" s="1"/>
  <c r="L57" i="34"/>
  <c r="K57" i="34" s="1"/>
  <c r="L56" i="34"/>
  <c r="L46" i="34"/>
  <c r="K46" i="34" s="1"/>
  <c r="L45" i="34"/>
  <c r="I45" i="34" s="1"/>
  <c r="L44" i="34"/>
  <c r="K44" i="34" s="1"/>
  <c r="L43" i="34"/>
  <c r="L42" i="34"/>
  <c r="L39" i="34"/>
  <c r="L38" i="34"/>
  <c r="K38" i="34" s="1"/>
  <c r="L36" i="34"/>
  <c r="K36" i="34" s="1"/>
  <c r="L34" i="34"/>
  <c r="L29" i="34"/>
  <c r="I29" i="34" s="1"/>
  <c r="L28" i="34"/>
  <c r="K28" i="34" s="1"/>
  <c r="L26" i="34"/>
  <c r="K26" i="34" s="1"/>
  <c r="L27" i="34"/>
  <c r="I27" i="34" s="1"/>
  <c r="L25" i="34"/>
  <c r="K25" i="34" s="1"/>
  <c r="L24" i="34"/>
  <c r="L23" i="34"/>
  <c r="I23" i="34" s="1"/>
  <c r="L22" i="34"/>
  <c r="I22" i="34" s="1"/>
  <c r="L21" i="34"/>
  <c r="K21" i="34" s="1"/>
  <c r="L20" i="34"/>
  <c r="I20" i="34" s="1"/>
  <c r="L19" i="34"/>
  <c r="I19" i="34" s="1"/>
  <c r="L18" i="34"/>
  <c r="I18" i="34" s="1"/>
  <c r="L17" i="34"/>
  <c r="I17" i="34" s="1"/>
  <c r="L16" i="34"/>
  <c r="K16" i="34" s="1"/>
  <c r="L14" i="34"/>
  <c r="K14" i="34" s="1"/>
  <c r="L13" i="34"/>
  <c r="I13" i="34" s="1"/>
  <c r="L30" i="34"/>
  <c r="K30" i="34" s="1"/>
  <c r="L31" i="34"/>
  <c r="I31" i="34" s="1"/>
  <c r="L32" i="34"/>
  <c r="I32" i="34" s="1"/>
  <c r="L33" i="34"/>
  <c r="K33" i="34" s="1"/>
  <c r="L48" i="34"/>
  <c r="K48" i="34" s="1"/>
  <c r="L75" i="34"/>
  <c r="K75" i="34" s="1"/>
  <c r="F73" i="34"/>
  <c r="C73" i="34" s="1"/>
  <c r="F72" i="34"/>
  <c r="C72" i="34" s="1"/>
  <c r="F70" i="34"/>
  <c r="E70" i="34" s="1"/>
  <c r="F69" i="34"/>
  <c r="C69" i="34" s="1"/>
  <c r="F66" i="34"/>
  <c r="F65" i="34"/>
  <c r="E65" i="34" s="1"/>
  <c r="F64" i="34"/>
  <c r="F63" i="34"/>
  <c r="C63" i="34" s="1"/>
  <c r="F62" i="34"/>
  <c r="F61" i="34"/>
  <c r="E61" i="34" s="1"/>
  <c r="F60" i="34"/>
  <c r="C60" i="34" s="1"/>
  <c r="F59" i="34"/>
  <c r="C59" i="34" s="1"/>
  <c r="F58" i="34"/>
  <c r="F57" i="34"/>
  <c r="E57" i="34" s="1"/>
  <c r="F55" i="34"/>
  <c r="F53" i="34"/>
  <c r="E53" i="34" s="1"/>
  <c r="F52" i="34"/>
  <c r="F51" i="34"/>
  <c r="E51" i="34" s="1"/>
  <c r="F50" i="34"/>
  <c r="C50" i="34" s="1"/>
  <c r="F54" i="34"/>
  <c r="C54" i="34" s="1"/>
  <c r="F46" i="34"/>
  <c r="E46" i="34" s="1"/>
  <c r="F45" i="34"/>
  <c r="E45" i="34" s="1"/>
  <c r="F44" i="34"/>
  <c r="C44" i="34" s="1"/>
  <c r="F43" i="34"/>
  <c r="E43" i="34" s="1"/>
  <c r="F42" i="34"/>
  <c r="C42" i="34" s="1"/>
  <c r="F39" i="34"/>
  <c r="F38" i="34"/>
  <c r="C38" i="34" s="1"/>
  <c r="F36" i="34"/>
  <c r="E36" i="34" s="1"/>
  <c r="F34" i="34"/>
  <c r="F29" i="34"/>
  <c r="C29" i="34" s="1"/>
  <c r="F28" i="34"/>
  <c r="E28" i="34" s="1"/>
  <c r="F26" i="34"/>
  <c r="C26" i="34" s="1"/>
  <c r="F27" i="34"/>
  <c r="E27" i="34" s="1"/>
  <c r="F25" i="34"/>
  <c r="C25" i="34" s="1"/>
  <c r="F24" i="34"/>
  <c r="C24" i="34" s="1"/>
  <c r="F23" i="34"/>
  <c r="E23" i="34" s="1"/>
  <c r="F22" i="34"/>
  <c r="F21" i="34"/>
  <c r="C21" i="34" s="1"/>
  <c r="F20" i="34"/>
  <c r="E20" i="34" s="1"/>
  <c r="F19" i="34"/>
  <c r="C19" i="34" s="1"/>
  <c r="F18" i="34"/>
  <c r="F17" i="34"/>
  <c r="C17" i="34" s="1"/>
  <c r="F16" i="34"/>
  <c r="C16" i="34" s="1"/>
  <c r="F14" i="34"/>
  <c r="F13" i="34"/>
  <c r="C13" i="34" s="1"/>
  <c r="F30" i="34"/>
  <c r="C30" i="34" s="1"/>
  <c r="F31" i="34"/>
  <c r="E31" i="34" s="1"/>
  <c r="F32" i="34"/>
  <c r="C32" i="34" s="1"/>
  <c r="F33" i="34"/>
  <c r="E33" i="34" s="1"/>
  <c r="F48" i="34"/>
  <c r="E48" i="34" s="1"/>
  <c r="F75" i="34"/>
  <c r="E75" i="34" s="1"/>
  <c r="I75" i="34"/>
  <c r="E73" i="34"/>
  <c r="K72" i="34"/>
  <c r="I72" i="34"/>
  <c r="E72" i="34"/>
  <c r="K70" i="34"/>
  <c r="K69" i="34"/>
  <c r="C66" i="34"/>
  <c r="I64" i="34"/>
  <c r="E62" i="34"/>
  <c r="C62" i="34"/>
  <c r="K61" i="34"/>
  <c r="I61" i="34"/>
  <c r="K59" i="34"/>
  <c r="I59" i="34"/>
  <c r="C58" i="34"/>
  <c r="I56" i="34"/>
  <c r="L55" i="34"/>
  <c r="K55" i="34" s="1"/>
  <c r="L54" i="34"/>
  <c r="K54" i="34"/>
  <c r="I54" i="34"/>
  <c r="L53" i="34"/>
  <c r="K53" i="34" s="1"/>
  <c r="L52" i="34"/>
  <c r="I52" i="34" s="1"/>
  <c r="E52" i="34"/>
  <c r="C52" i="34"/>
  <c r="L51" i="34"/>
  <c r="I51" i="34" s="1"/>
  <c r="L50" i="34"/>
  <c r="C46" i="34"/>
  <c r="I44" i="34"/>
  <c r="I43" i="34"/>
  <c r="K42" i="34"/>
  <c r="E42" i="34"/>
  <c r="K39" i="34"/>
  <c r="I39" i="34"/>
  <c r="E39" i="34"/>
  <c r="C39" i="34"/>
  <c r="I38" i="34"/>
  <c r="K34" i="34"/>
  <c r="I34" i="34"/>
  <c r="E34" i="34"/>
  <c r="C34" i="34"/>
  <c r="C33" i="34"/>
  <c r="K32" i="34"/>
  <c r="E30" i="34"/>
  <c r="E29" i="34"/>
  <c r="I28" i="34"/>
  <c r="C27" i="34"/>
  <c r="I26" i="34"/>
  <c r="K24" i="34"/>
  <c r="I24" i="34"/>
  <c r="K23" i="34"/>
  <c r="K22" i="34"/>
  <c r="E22" i="34"/>
  <c r="C22" i="34"/>
  <c r="K19" i="34"/>
  <c r="E19" i="34"/>
  <c r="E18" i="34"/>
  <c r="C18" i="34"/>
  <c r="E17" i="34"/>
  <c r="L15" i="34"/>
  <c r="I15" i="34" s="1"/>
  <c r="K15" i="34"/>
  <c r="F15" i="34"/>
  <c r="E15" i="34" s="1"/>
  <c r="E13" i="34"/>
  <c r="J73" i="20"/>
  <c r="J72" i="20"/>
  <c r="J70" i="20"/>
  <c r="J69" i="20"/>
  <c r="J66" i="20"/>
  <c r="J65" i="20"/>
  <c r="J64" i="20"/>
  <c r="J63" i="20"/>
  <c r="J62" i="20"/>
  <c r="J61" i="20"/>
  <c r="J60" i="20"/>
  <c r="J59" i="20"/>
  <c r="J58" i="20"/>
  <c r="J57" i="20"/>
  <c r="J55" i="20"/>
  <c r="J53" i="20"/>
  <c r="J52" i="20"/>
  <c r="J51" i="20"/>
  <c r="J50" i="20"/>
  <c r="J46" i="20"/>
  <c r="J45" i="20"/>
  <c r="J44" i="20"/>
  <c r="J43" i="20"/>
  <c r="J42" i="20"/>
  <c r="J38" i="20"/>
  <c r="J36" i="20"/>
  <c r="J34" i="20"/>
  <c r="J29" i="20"/>
  <c r="J28" i="20"/>
  <c r="J26" i="20"/>
  <c r="J27" i="20"/>
  <c r="J25" i="20"/>
  <c r="J24" i="20"/>
  <c r="J23" i="20"/>
  <c r="J22" i="20"/>
  <c r="J21" i="20"/>
  <c r="J20" i="20"/>
  <c r="J19" i="20"/>
  <c r="J18" i="20"/>
  <c r="J17" i="20"/>
  <c r="J16" i="20"/>
  <c r="J14" i="20"/>
  <c r="J13" i="20"/>
  <c r="J30" i="20"/>
  <c r="J31" i="20"/>
  <c r="J32" i="20"/>
  <c r="J48" i="20"/>
  <c r="J75" i="20"/>
  <c r="J54" i="20"/>
  <c r="J33" i="20"/>
  <c r="J15" i="20"/>
  <c r="H73" i="20"/>
  <c r="H72" i="20"/>
  <c r="H70" i="20"/>
  <c r="H69" i="20"/>
  <c r="H66" i="20"/>
  <c r="H65" i="20"/>
  <c r="H64" i="20"/>
  <c r="H63" i="20"/>
  <c r="H62" i="20"/>
  <c r="H61" i="20"/>
  <c r="H60" i="20"/>
  <c r="H59" i="20"/>
  <c r="H58" i="20"/>
  <c r="H57" i="20"/>
  <c r="H55" i="20"/>
  <c r="H53" i="20"/>
  <c r="H52" i="20"/>
  <c r="H51" i="20"/>
  <c r="H50" i="20"/>
  <c r="H46" i="20"/>
  <c r="H45" i="20"/>
  <c r="H44" i="20"/>
  <c r="H43" i="20"/>
  <c r="H42" i="20"/>
  <c r="H38" i="20"/>
  <c r="H36" i="20"/>
  <c r="H34" i="20"/>
  <c r="H29" i="20"/>
  <c r="H28" i="20"/>
  <c r="H26" i="20"/>
  <c r="H27" i="20"/>
  <c r="H25" i="20"/>
  <c r="H24" i="20"/>
  <c r="H23" i="20"/>
  <c r="H22" i="20"/>
  <c r="H21" i="20"/>
  <c r="H20" i="20"/>
  <c r="H19" i="20"/>
  <c r="H18" i="20"/>
  <c r="H17" i="20"/>
  <c r="H16" i="20"/>
  <c r="H14" i="20"/>
  <c r="H13" i="20"/>
  <c r="H30" i="20"/>
  <c r="H31" i="20"/>
  <c r="H32" i="20"/>
  <c r="H48" i="20"/>
  <c r="H75" i="20"/>
  <c r="H54" i="20"/>
  <c r="H33" i="20"/>
  <c r="H15" i="20"/>
  <c r="D73" i="20"/>
  <c r="D72" i="20"/>
  <c r="D70" i="20"/>
  <c r="D69" i="20"/>
  <c r="D66" i="20"/>
  <c r="D65" i="20"/>
  <c r="D64" i="20"/>
  <c r="D63" i="20"/>
  <c r="D62" i="20"/>
  <c r="D61" i="20"/>
  <c r="D60" i="20"/>
  <c r="D59" i="20"/>
  <c r="D58" i="20"/>
  <c r="D57" i="20"/>
  <c r="D55" i="20"/>
  <c r="D53" i="20"/>
  <c r="D52" i="20"/>
  <c r="D51" i="20"/>
  <c r="D50" i="20"/>
  <c r="D46" i="20"/>
  <c r="D45" i="20"/>
  <c r="D44" i="20"/>
  <c r="D43" i="20"/>
  <c r="D42" i="20"/>
  <c r="D38" i="20"/>
  <c r="D36" i="20"/>
  <c r="D34" i="20"/>
  <c r="D29" i="20"/>
  <c r="D28" i="20"/>
  <c r="D26" i="20"/>
  <c r="D27" i="20"/>
  <c r="D25" i="20"/>
  <c r="D24" i="20"/>
  <c r="D23" i="20"/>
  <c r="D22" i="20"/>
  <c r="D21" i="20"/>
  <c r="D20" i="20"/>
  <c r="D19" i="20"/>
  <c r="D18" i="20"/>
  <c r="D17" i="20"/>
  <c r="D16" i="20"/>
  <c r="D14" i="20"/>
  <c r="D13" i="20"/>
  <c r="D30" i="20"/>
  <c r="D31" i="20"/>
  <c r="D32" i="20"/>
  <c r="D48" i="20"/>
  <c r="D75" i="20"/>
  <c r="D54" i="20"/>
  <c r="D33" i="20"/>
  <c r="D15" i="20"/>
  <c r="B48" i="20"/>
  <c r="B75" i="20"/>
  <c r="B73" i="20"/>
  <c r="B72" i="20"/>
  <c r="B70" i="20"/>
  <c r="B69" i="20"/>
  <c r="B66" i="20"/>
  <c r="B65" i="20"/>
  <c r="B64" i="20"/>
  <c r="B63" i="20"/>
  <c r="B62" i="20"/>
  <c r="B61" i="20"/>
  <c r="B60" i="20"/>
  <c r="B59" i="20"/>
  <c r="B58" i="20"/>
  <c r="B57" i="20"/>
  <c r="B55" i="20"/>
  <c r="B54" i="20"/>
  <c r="B53" i="20"/>
  <c r="B52" i="20"/>
  <c r="B51" i="20"/>
  <c r="B50" i="20"/>
  <c r="B46" i="20"/>
  <c r="B45" i="20"/>
  <c r="B44" i="20"/>
  <c r="B43" i="20"/>
  <c r="B42" i="20"/>
  <c r="B38" i="20"/>
  <c r="B36" i="20"/>
  <c r="B34" i="20"/>
  <c r="B33" i="20"/>
  <c r="F33" i="20" s="1"/>
  <c r="B32" i="20"/>
  <c r="B31" i="20"/>
  <c r="B30" i="20"/>
  <c r="B29" i="20"/>
  <c r="B28" i="20"/>
  <c r="B27" i="20"/>
  <c r="B26" i="20"/>
  <c r="B25" i="20"/>
  <c r="B24" i="20"/>
  <c r="B23" i="20"/>
  <c r="B22" i="20"/>
  <c r="B21" i="20"/>
  <c r="B20" i="20"/>
  <c r="B19" i="20"/>
  <c r="B18" i="20"/>
  <c r="B17" i="20"/>
  <c r="B16" i="20"/>
  <c r="B15" i="20"/>
  <c r="B14" i="20"/>
  <c r="B13" i="20"/>
  <c r="J73" i="60"/>
  <c r="J72" i="60"/>
  <c r="J70" i="60"/>
  <c r="J69" i="60"/>
  <c r="J66" i="60"/>
  <c r="J65" i="60"/>
  <c r="J64" i="60"/>
  <c r="J63" i="60"/>
  <c r="J62" i="60"/>
  <c r="J61" i="60"/>
  <c r="J60" i="60"/>
  <c r="J59" i="60"/>
  <c r="J58" i="60"/>
  <c r="J57" i="60"/>
  <c r="J55" i="60"/>
  <c r="J53" i="60"/>
  <c r="J52" i="60"/>
  <c r="J51" i="60"/>
  <c r="J50" i="60"/>
  <c r="J46" i="60"/>
  <c r="J45" i="60"/>
  <c r="J44" i="60"/>
  <c r="J43" i="60"/>
  <c r="J42" i="60"/>
  <c r="J38" i="60"/>
  <c r="J36" i="60"/>
  <c r="J34" i="60"/>
  <c r="J29" i="60"/>
  <c r="J28" i="60"/>
  <c r="J26" i="60"/>
  <c r="J27" i="60"/>
  <c r="J25" i="60"/>
  <c r="J24" i="60"/>
  <c r="J23" i="60"/>
  <c r="J22" i="60"/>
  <c r="J21" i="60"/>
  <c r="J20" i="60"/>
  <c r="J19" i="60"/>
  <c r="J18" i="60"/>
  <c r="J17" i="60"/>
  <c r="J16" i="60"/>
  <c r="J14" i="60"/>
  <c r="J13" i="60"/>
  <c r="J30" i="60"/>
  <c r="J31" i="60"/>
  <c r="J32" i="60"/>
  <c r="J48" i="60"/>
  <c r="J75" i="60"/>
  <c r="J54" i="60"/>
  <c r="J33" i="60"/>
  <c r="J15" i="60"/>
  <c r="H73" i="60"/>
  <c r="H72" i="60"/>
  <c r="H70" i="60"/>
  <c r="H69" i="60"/>
  <c r="H66" i="60"/>
  <c r="H65" i="60"/>
  <c r="H64" i="60"/>
  <c r="H63" i="60"/>
  <c r="H62" i="60"/>
  <c r="H61" i="60"/>
  <c r="H60" i="60"/>
  <c r="H59" i="60"/>
  <c r="H58" i="60"/>
  <c r="H57" i="60"/>
  <c r="H55" i="60"/>
  <c r="H53" i="60"/>
  <c r="H52" i="60"/>
  <c r="H51" i="60"/>
  <c r="H50" i="60"/>
  <c r="H46" i="60"/>
  <c r="H45" i="60"/>
  <c r="H44" i="60"/>
  <c r="H43" i="60"/>
  <c r="H42" i="60"/>
  <c r="H38" i="60"/>
  <c r="H36" i="60"/>
  <c r="H34" i="60"/>
  <c r="H29" i="60"/>
  <c r="H28" i="60"/>
  <c r="H26" i="60"/>
  <c r="H27" i="60"/>
  <c r="H25" i="60"/>
  <c r="H24" i="60"/>
  <c r="H23" i="60"/>
  <c r="H22" i="60"/>
  <c r="H21" i="60"/>
  <c r="H20" i="60"/>
  <c r="H19" i="60"/>
  <c r="H18" i="60"/>
  <c r="H17" i="60"/>
  <c r="H16" i="60"/>
  <c r="H14" i="60"/>
  <c r="H13" i="60"/>
  <c r="H30" i="60"/>
  <c r="H31" i="60"/>
  <c r="H32" i="60"/>
  <c r="H48" i="60"/>
  <c r="H75" i="60"/>
  <c r="H54" i="60"/>
  <c r="H33" i="60"/>
  <c r="H15" i="60"/>
  <c r="D73" i="60"/>
  <c r="D72" i="60"/>
  <c r="D70" i="60"/>
  <c r="D69" i="60"/>
  <c r="D66" i="60"/>
  <c r="D65" i="60"/>
  <c r="D64" i="60"/>
  <c r="D63" i="60"/>
  <c r="D62" i="60"/>
  <c r="D61" i="60"/>
  <c r="D60" i="60"/>
  <c r="D59" i="60"/>
  <c r="D58" i="60"/>
  <c r="D57" i="60"/>
  <c r="D55" i="60"/>
  <c r="D53" i="60"/>
  <c r="D52" i="60"/>
  <c r="D51" i="60"/>
  <c r="D50" i="60"/>
  <c r="D46" i="60"/>
  <c r="D45" i="60"/>
  <c r="D44" i="60"/>
  <c r="D43" i="60"/>
  <c r="D42" i="60"/>
  <c r="D38" i="60"/>
  <c r="D36" i="60"/>
  <c r="D34" i="60"/>
  <c r="D29" i="60"/>
  <c r="D28" i="60"/>
  <c r="D26" i="60"/>
  <c r="D27" i="60"/>
  <c r="D25" i="60"/>
  <c r="D24" i="60"/>
  <c r="D23" i="60"/>
  <c r="D22" i="60"/>
  <c r="D21" i="60"/>
  <c r="D20" i="60"/>
  <c r="D19" i="60"/>
  <c r="D18" i="60"/>
  <c r="D17" i="60"/>
  <c r="D16" i="60"/>
  <c r="D14" i="60"/>
  <c r="D13" i="60"/>
  <c r="D30" i="60"/>
  <c r="D31" i="60"/>
  <c r="D32" i="60"/>
  <c r="D48" i="60"/>
  <c r="D75" i="60"/>
  <c r="D54" i="60"/>
  <c r="D33" i="60"/>
  <c r="D15" i="60"/>
  <c r="B75" i="60"/>
  <c r="B73" i="60"/>
  <c r="F73" i="60" s="1"/>
  <c r="B72" i="60"/>
  <c r="B70" i="60"/>
  <c r="F70" i="60" s="1"/>
  <c r="B69" i="60"/>
  <c r="B66" i="60"/>
  <c r="F66" i="60" s="1"/>
  <c r="E66" i="60" s="1"/>
  <c r="B65" i="60"/>
  <c r="B64" i="60"/>
  <c r="B63" i="60"/>
  <c r="B62" i="60"/>
  <c r="B61" i="60"/>
  <c r="B60" i="60"/>
  <c r="F60" i="60" s="1"/>
  <c r="E60" i="60" s="1"/>
  <c r="B59" i="60"/>
  <c r="B58" i="60"/>
  <c r="F58" i="60" s="1"/>
  <c r="E58" i="60" s="1"/>
  <c r="B57" i="60"/>
  <c r="B55" i="60"/>
  <c r="B54" i="60"/>
  <c r="B53" i="60"/>
  <c r="B52" i="60"/>
  <c r="B51" i="60"/>
  <c r="B50" i="60"/>
  <c r="B46" i="60"/>
  <c r="B45" i="60"/>
  <c r="B44" i="60"/>
  <c r="B43" i="60"/>
  <c r="F43" i="60" s="1"/>
  <c r="B42" i="60"/>
  <c r="B38" i="60"/>
  <c r="B36" i="60"/>
  <c r="B34" i="60"/>
  <c r="B33" i="60"/>
  <c r="B32" i="60"/>
  <c r="F32" i="60" s="1"/>
  <c r="C32" i="60" s="1"/>
  <c r="B31" i="60"/>
  <c r="B30" i="60"/>
  <c r="B29" i="60"/>
  <c r="B28" i="60"/>
  <c r="B27" i="60"/>
  <c r="F27" i="60" s="1"/>
  <c r="B26" i="60"/>
  <c r="B25" i="60"/>
  <c r="B24" i="60"/>
  <c r="B23" i="60"/>
  <c r="B22" i="60"/>
  <c r="B21" i="60"/>
  <c r="B20" i="60"/>
  <c r="B19" i="60"/>
  <c r="B18" i="60"/>
  <c r="B17" i="60"/>
  <c r="B16" i="60"/>
  <c r="B15" i="60"/>
  <c r="B14" i="60"/>
  <c r="B13" i="60"/>
  <c r="L39" i="60"/>
  <c r="F39" i="60"/>
  <c r="B48" i="60"/>
  <c r="K39" i="60"/>
  <c r="I39" i="60"/>
  <c r="E39" i="60"/>
  <c r="C39" i="60"/>
  <c r="J75" i="58"/>
  <c r="J73" i="58"/>
  <c r="J72" i="58"/>
  <c r="J70" i="58"/>
  <c r="J69" i="58"/>
  <c r="J66" i="58"/>
  <c r="J65" i="58"/>
  <c r="J64" i="58"/>
  <c r="J63" i="58"/>
  <c r="J62" i="58"/>
  <c r="J61" i="58"/>
  <c r="J60" i="58"/>
  <c r="J59" i="58"/>
  <c r="J58" i="58"/>
  <c r="J57" i="58"/>
  <c r="J55" i="58"/>
  <c r="J54" i="58"/>
  <c r="J53" i="58"/>
  <c r="J52" i="58"/>
  <c r="J51" i="58"/>
  <c r="J50" i="58"/>
  <c r="J48" i="58"/>
  <c r="J46" i="58"/>
  <c r="J45" i="58"/>
  <c r="J44" i="58"/>
  <c r="J43" i="58"/>
  <c r="J42" i="58"/>
  <c r="J38" i="58"/>
  <c r="J36" i="58"/>
  <c r="J34" i="58"/>
  <c r="J33" i="58"/>
  <c r="J32" i="58"/>
  <c r="J31" i="58"/>
  <c r="J30" i="58"/>
  <c r="J29" i="58"/>
  <c r="J28" i="58"/>
  <c r="J27" i="58"/>
  <c r="J26" i="58"/>
  <c r="J25" i="58"/>
  <c r="J24" i="58"/>
  <c r="J23" i="58"/>
  <c r="J22" i="58"/>
  <c r="J21" i="58"/>
  <c r="J20" i="58"/>
  <c r="J19" i="58"/>
  <c r="J18" i="58"/>
  <c r="J17" i="58"/>
  <c r="J16" i="58"/>
  <c r="J15" i="58"/>
  <c r="J14" i="58"/>
  <c r="J13" i="58"/>
  <c r="D75" i="58"/>
  <c r="D73" i="58"/>
  <c r="D72" i="58"/>
  <c r="D70" i="58"/>
  <c r="D69" i="58"/>
  <c r="D66" i="58"/>
  <c r="D65" i="58"/>
  <c r="D64" i="58"/>
  <c r="D63" i="58"/>
  <c r="D62" i="58"/>
  <c r="D61" i="58"/>
  <c r="D60" i="58"/>
  <c r="D59" i="58"/>
  <c r="D58" i="58"/>
  <c r="D57" i="58"/>
  <c r="D55" i="58"/>
  <c r="D54" i="58"/>
  <c r="D53" i="58"/>
  <c r="D52" i="58"/>
  <c r="D51" i="58"/>
  <c r="D50" i="58"/>
  <c r="D48" i="58"/>
  <c r="D46" i="58"/>
  <c r="D45" i="58"/>
  <c r="D44" i="58"/>
  <c r="D43" i="58"/>
  <c r="D42" i="58"/>
  <c r="D38" i="58"/>
  <c r="D36" i="58"/>
  <c r="D34" i="58"/>
  <c r="D33" i="58"/>
  <c r="D32" i="58"/>
  <c r="D31" i="58"/>
  <c r="D30" i="58"/>
  <c r="D29" i="58"/>
  <c r="D28" i="58"/>
  <c r="D27" i="58"/>
  <c r="D26" i="58"/>
  <c r="D25" i="58"/>
  <c r="D24" i="58"/>
  <c r="D23" i="58"/>
  <c r="D22" i="58"/>
  <c r="D21" i="58"/>
  <c r="D20" i="58"/>
  <c r="D19" i="58"/>
  <c r="D18" i="58"/>
  <c r="D17" i="58"/>
  <c r="D16" i="58"/>
  <c r="D15" i="58"/>
  <c r="D14" i="58"/>
  <c r="D13" i="58"/>
  <c r="H75" i="58"/>
  <c r="H73" i="58"/>
  <c r="H72" i="58"/>
  <c r="H70" i="58"/>
  <c r="H69" i="58"/>
  <c r="H66" i="58"/>
  <c r="H65" i="58"/>
  <c r="H64" i="58"/>
  <c r="H63" i="58"/>
  <c r="H62" i="58"/>
  <c r="H61" i="58"/>
  <c r="H60" i="58"/>
  <c r="H59" i="58"/>
  <c r="H58" i="58"/>
  <c r="H57" i="58"/>
  <c r="H55" i="58"/>
  <c r="H54" i="58"/>
  <c r="H53" i="58"/>
  <c r="H52" i="58"/>
  <c r="H51" i="58"/>
  <c r="H50" i="58"/>
  <c r="H48" i="58"/>
  <c r="H46" i="58"/>
  <c r="H45" i="58"/>
  <c r="H44" i="58"/>
  <c r="H43" i="58"/>
  <c r="H42" i="58"/>
  <c r="H38" i="58"/>
  <c r="H36" i="58"/>
  <c r="H34" i="58"/>
  <c r="H33" i="58"/>
  <c r="H32" i="58"/>
  <c r="H31" i="58"/>
  <c r="H30" i="58"/>
  <c r="H29" i="58"/>
  <c r="H28" i="58"/>
  <c r="H27" i="58"/>
  <c r="H26" i="58"/>
  <c r="H25" i="58"/>
  <c r="H24" i="58"/>
  <c r="H23" i="58"/>
  <c r="H22" i="58"/>
  <c r="H21" i="58"/>
  <c r="H20" i="58"/>
  <c r="H19" i="58"/>
  <c r="H18" i="58"/>
  <c r="H17" i="58"/>
  <c r="H16" i="58"/>
  <c r="H15" i="58"/>
  <c r="H14" i="58"/>
  <c r="H13" i="58"/>
  <c r="B75" i="58"/>
  <c r="B73" i="58"/>
  <c r="B72" i="58"/>
  <c r="B70" i="58"/>
  <c r="B69" i="58"/>
  <c r="B66" i="58"/>
  <c r="B65" i="58"/>
  <c r="B64" i="58"/>
  <c r="B63" i="58"/>
  <c r="B62" i="58"/>
  <c r="B61" i="58"/>
  <c r="B60" i="58"/>
  <c r="B59" i="58"/>
  <c r="B58" i="58"/>
  <c r="B57" i="58"/>
  <c r="B55" i="58"/>
  <c r="B54" i="58"/>
  <c r="B53" i="58"/>
  <c r="B52" i="58"/>
  <c r="B51" i="58"/>
  <c r="B50" i="58"/>
  <c r="B48" i="58"/>
  <c r="B46" i="58"/>
  <c r="B45" i="58"/>
  <c r="B44" i="58"/>
  <c r="B43" i="58"/>
  <c r="B42" i="58"/>
  <c r="B38" i="58"/>
  <c r="B36" i="58"/>
  <c r="B34" i="58"/>
  <c r="B33" i="58"/>
  <c r="B32" i="58"/>
  <c r="B31" i="58"/>
  <c r="B30" i="58"/>
  <c r="B29" i="58"/>
  <c r="B28" i="58"/>
  <c r="B27" i="58"/>
  <c r="B26" i="58"/>
  <c r="B25" i="58"/>
  <c r="B24" i="58"/>
  <c r="B23" i="58"/>
  <c r="B22" i="58"/>
  <c r="B21" i="58"/>
  <c r="B20" i="58"/>
  <c r="B19" i="58"/>
  <c r="B18" i="58"/>
  <c r="B17" i="58"/>
  <c r="B16" i="58"/>
  <c r="B15" i="58"/>
  <c r="B14" i="58"/>
  <c r="B13" i="58"/>
  <c r="H75" i="59"/>
  <c r="H73" i="59"/>
  <c r="H72" i="59"/>
  <c r="H70" i="59"/>
  <c r="H69" i="59"/>
  <c r="H66" i="59"/>
  <c r="H65" i="59"/>
  <c r="H64" i="59"/>
  <c r="H63" i="59"/>
  <c r="H62" i="59"/>
  <c r="H61" i="59"/>
  <c r="H60" i="59"/>
  <c r="H59" i="59"/>
  <c r="H58" i="59"/>
  <c r="H57" i="59"/>
  <c r="H55" i="59"/>
  <c r="H54" i="59"/>
  <c r="H53" i="59"/>
  <c r="H52" i="59"/>
  <c r="H51" i="59"/>
  <c r="H50" i="59"/>
  <c r="H48" i="59"/>
  <c r="H46" i="59"/>
  <c r="H45" i="59"/>
  <c r="H44" i="59"/>
  <c r="H43" i="59"/>
  <c r="H42" i="59"/>
  <c r="H38" i="59"/>
  <c r="H36" i="59"/>
  <c r="H34" i="59"/>
  <c r="H33" i="59"/>
  <c r="H32" i="59"/>
  <c r="H31" i="59"/>
  <c r="H30" i="59"/>
  <c r="H29" i="59"/>
  <c r="H28" i="59"/>
  <c r="H27" i="59"/>
  <c r="H26" i="59"/>
  <c r="H25" i="59"/>
  <c r="H24" i="59"/>
  <c r="H23" i="59"/>
  <c r="H22" i="59"/>
  <c r="H21" i="59"/>
  <c r="H20" i="59"/>
  <c r="H19" i="59"/>
  <c r="H18" i="59"/>
  <c r="H17" i="59"/>
  <c r="H16" i="59"/>
  <c r="H15" i="59"/>
  <c r="H14" i="59"/>
  <c r="H13" i="59"/>
  <c r="J75" i="59"/>
  <c r="J73" i="59"/>
  <c r="J72" i="59"/>
  <c r="J70" i="59"/>
  <c r="J69" i="59"/>
  <c r="J66" i="59"/>
  <c r="J65" i="59"/>
  <c r="J64" i="59"/>
  <c r="J63" i="59"/>
  <c r="J62" i="59"/>
  <c r="J61" i="59"/>
  <c r="J60" i="59"/>
  <c r="J59" i="59"/>
  <c r="J58" i="59"/>
  <c r="J57" i="59"/>
  <c r="J55" i="59"/>
  <c r="J54" i="59"/>
  <c r="J53" i="59"/>
  <c r="J52" i="59"/>
  <c r="J51" i="59"/>
  <c r="J50" i="59"/>
  <c r="J48" i="59"/>
  <c r="J46" i="59"/>
  <c r="J45" i="59"/>
  <c r="J44" i="59"/>
  <c r="J43" i="59"/>
  <c r="J42" i="59"/>
  <c r="J38" i="59"/>
  <c r="J36" i="59"/>
  <c r="J34" i="59"/>
  <c r="J33" i="59"/>
  <c r="J32" i="59"/>
  <c r="J31" i="59"/>
  <c r="J30" i="59"/>
  <c r="J29" i="59"/>
  <c r="J28" i="59"/>
  <c r="J27" i="59"/>
  <c r="J26" i="59"/>
  <c r="J25" i="59"/>
  <c r="J24" i="59"/>
  <c r="J23" i="59"/>
  <c r="J22" i="59"/>
  <c r="J21" i="59"/>
  <c r="J20" i="59"/>
  <c r="J19" i="59"/>
  <c r="J18" i="59"/>
  <c r="J17" i="59"/>
  <c r="J16" i="59"/>
  <c r="J15" i="59"/>
  <c r="J14" i="59"/>
  <c r="J13" i="59"/>
  <c r="D75" i="59"/>
  <c r="D73" i="59"/>
  <c r="D72" i="59"/>
  <c r="D70" i="59"/>
  <c r="D69" i="59"/>
  <c r="D66" i="59"/>
  <c r="D65" i="59"/>
  <c r="D64" i="59"/>
  <c r="D63" i="59"/>
  <c r="D62" i="59"/>
  <c r="D61" i="59"/>
  <c r="D60" i="59"/>
  <c r="D59" i="59"/>
  <c r="D58" i="59"/>
  <c r="D57" i="59"/>
  <c r="D55" i="59"/>
  <c r="D54" i="59"/>
  <c r="D53" i="59"/>
  <c r="D52" i="59"/>
  <c r="D51" i="59"/>
  <c r="D50" i="59"/>
  <c r="D48" i="59"/>
  <c r="D46" i="59"/>
  <c r="D45" i="59"/>
  <c r="D44" i="59"/>
  <c r="D43" i="59"/>
  <c r="D42" i="59"/>
  <c r="D38" i="59"/>
  <c r="D36" i="59"/>
  <c r="D34" i="59"/>
  <c r="D33" i="59"/>
  <c r="D32" i="59"/>
  <c r="D31" i="59"/>
  <c r="D30" i="59"/>
  <c r="D29" i="59"/>
  <c r="D28" i="59"/>
  <c r="D27" i="59"/>
  <c r="D26" i="59"/>
  <c r="D25" i="59"/>
  <c r="D24" i="59"/>
  <c r="D23" i="59"/>
  <c r="D22" i="59"/>
  <c r="D21" i="59"/>
  <c r="D20" i="59"/>
  <c r="D19" i="59"/>
  <c r="D18" i="59"/>
  <c r="D17" i="59"/>
  <c r="D16" i="59"/>
  <c r="D15" i="59"/>
  <c r="D14" i="59"/>
  <c r="D13" i="59"/>
  <c r="B75" i="59"/>
  <c r="B73" i="59"/>
  <c r="B72" i="59"/>
  <c r="B70" i="59"/>
  <c r="B69" i="59"/>
  <c r="B66" i="59"/>
  <c r="B65" i="59"/>
  <c r="B64" i="59"/>
  <c r="B63" i="59"/>
  <c r="B62" i="59"/>
  <c r="B61" i="59"/>
  <c r="B60" i="59"/>
  <c r="B59" i="59"/>
  <c r="B58" i="59"/>
  <c r="B57" i="59"/>
  <c r="B55" i="59"/>
  <c r="B54" i="59"/>
  <c r="B53" i="59"/>
  <c r="B52" i="59"/>
  <c r="B51" i="59"/>
  <c r="B50" i="59"/>
  <c r="B48" i="59"/>
  <c r="B46" i="59"/>
  <c r="B45" i="59"/>
  <c r="B44" i="59"/>
  <c r="B43" i="59"/>
  <c r="B42" i="59"/>
  <c r="B38" i="59"/>
  <c r="B36" i="59"/>
  <c r="B34" i="59"/>
  <c r="B33" i="59"/>
  <c r="B32" i="59"/>
  <c r="B31" i="59"/>
  <c r="B30" i="59"/>
  <c r="B29" i="59"/>
  <c r="B28" i="59"/>
  <c r="B27" i="59"/>
  <c r="B26" i="59"/>
  <c r="B25" i="59"/>
  <c r="B24" i="59"/>
  <c r="B23" i="59"/>
  <c r="B22" i="59"/>
  <c r="B21" i="59"/>
  <c r="B20" i="59"/>
  <c r="B19" i="59"/>
  <c r="B18" i="59"/>
  <c r="B17" i="59"/>
  <c r="B16" i="59"/>
  <c r="B14" i="59"/>
  <c r="B13" i="59"/>
  <c r="L39" i="58"/>
  <c r="K39" i="58"/>
  <c r="I39" i="58"/>
  <c r="F39" i="58"/>
  <c r="E39" i="58"/>
  <c r="C39" i="58"/>
  <c r="L39" i="59"/>
  <c r="K39" i="59"/>
  <c r="I39" i="59"/>
  <c r="F39" i="59"/>
  <c r="E39" i="59"/>
  <c r="C39" i="59"/>
  <c r="B15" i="59"/>
  <c r="L39" i="35"/>
  <c r="L38" i="35"/>
  <c r="I38" i="35" s="1"/>
  <c r="L36" i="35"/>
  <c r="L34" i="35"/>
  <c r="L29" i="35"/>
  <c r="K29" i="35" s="1"/>
  <c r="L28" i="35"/>
  <c r="L26" i="35"/>
  <c r="L27" i="35"/>
  <c r="I27" i="35" s="1"/>
  <c r="L25" i="35"/>
  <c r="K25" i="35" s="1"/>
  <c r="L24" i="35"/>
  <c r="I24" i="35" s="1"/>
  <c r="L23" i="35"/>
  <c r="I23" i="35" s="1"/>
  <c r="L22" i="35"/>
  <c r="I22" i="35" s="1"/>
  <c r="L21" i="35"/>
  <c r="K21" i="35" s="1"/>
  <c r="L20" i="35"/>
  <c r="I20" i="35" s="1"/>
  <c r="L19" i="35"/>
  <c r="L18" i="35"/>
  <c r="K18" i="35" s="1"/>
  <c r="L17" i="35"/>
  <c r="K17" i="35" s="1"/>
  <c r="L16" i="35"/>
  <c r="I16" i="35" s="1"/>
  <c r="L14" i="35"/>
  <c r="K14" i="35" s="1"/>
  <c r="L13" i="35"/>
  <c r="I13" i="35" s="1"/>
  <c r="L30" i="35"/>
  <c r="I30" i="35" s="1"/>
  <c r="L31" i="35"/>
  <c r="I31" i="35" s="1"/>
  <c r="L32" i="35"/>
  <c r="L33" i="35"/>
  <c r="K33" i="35" s="1"/>
  <c r="F13" i="35"/>
  <c r="E13" i="35" s="1"/>
  <c r="F27" i="35"/>
  <c r="E27" i="35" s="1"/>
  <c r="F28" i="35"/>
  <c r="C28" i="35" s="1"/>
  <c r="F33" i="35"/>
  <c r="E33" i="35" s="1"/>
  <c r="F34" i="35"/>
  <c r="C34" i="35" s="1"/>
  <c r="L42" i="35"/>
  <c r="I42" i="35" s="1"/>
  <c r="L73" i="35"/>
  <c r="L72" i="35"/>
  <c r="K72" i="35" s="1"/>
  <c r="L70" i="35"/>
  <c r="K70" i="35" s="1"/>
  <c r="L69" i="35"/>
  <c r="I69" i="35" s="1"/>
  <c r="L66" i="35"/>
  <c r="L65" i="35"/>
  <c r="K65" i="35" s="1"/>
  <c r="L64" i="35"/>
  <c r="I64" i="35" s="1"/>
  <c r="L63" i="35"/>
  <c r="I63" i="35" s="1"/>
  <c r="L62" i="35"/>
  <c r="I62" i="35" s="1"/>
  <c r="L61" i="35"/>
  <c r="K61" i="35" s="1"/>
  <c r="L60" i="35"/>
  <c r="I60" i="35" s="1"/>
  <c r="L59" i="35"/>
  <c r="K59" i="35" s="1"/>
  <c r="L58" i="35"/>
  <c r="I58" i="35" s="1"/>
  <c r="L57" i="35"/>
  <c r="K57" i="35" s="1"/>
  <c r="L56" i="35"/>
  <c r="I56" i="35" s="1"/>
  <c r="L46" i="35"/>
  <c r="I46" i="35" s="1"/>
  <c r="L45" i="35"/>
  <c r="L44" i="35"/>
  <c r="K44" i="35" s="1"/>
  <c r="L43" i="35"/>
  <c r="K43" i="35" s="1"/>
  <c r="L48" i="35"/>
  <c r="K48" i="35" s="1"/>
  <c r="L75" i="35"/>
  <c r="K75" i="35" s="1"/>
  <c r="F73" i="35"/>
  <c r="C73" i="35" s="1"/>
  <c r="F72" i="35"/>
  <c r="C72" i="35" s="1"/>
  <c r="F70" i="35"/>
  <c r="C70" i="35" s="1"/>
  <c r="F69" i="35"/>
  <c r="E69" i="35" s="1"/>
  <c r="F66" i="35"/>
  <c r="F65" i="35"/>
  <c r="E65" i="35" s="1"/>
  <c r="F64" i="35"/>
  <c r="C64" i="35" s="1"/>
  <c r="F63" i="35"/>
  <c r="C63" i="35" s="1"/>
  <c r="F62" i="35"/>
  <c r="C62" i="35" s="1"/>
  <c r="F61" i="35"/>
  <c r="C61" i="35" s="1"/>
  <c r="F60" i="35"/>
  <c r="E60" i="35" s="1"/>
  <c r="F59" i="35"/>
  <c r="C59" i="35" s="1"/>
  <c r="F58" i="35"/>
  <c r="C58" i="35" s="1"/>
  <c r="E58" i="35"/>
  <c r="F57" i="35"/>
  <c r="C57" i="35" s="1"/>
  <c r="F55" i="35"/>
  <c r="C55" i="35" s="1"/>
  <c r="F53" i="35"/>
  <c r="C53" i="35" s="1"/>
  <c r="F52" i="35"/>
  <c r="E52" i="35" s="1"/>
  <c r="F51" i="35"/>
  <c r="E51" i="35" s="1"/>
  <c r="F50" i="35"/>
  <c r="E50" i="35" s="1"/>
  <c r="F54" i="35"/>
  <c r="C54" i="35" s="1"/>
  <c r="F46" i="35"/>
  <c r="E46" i="35" s="1"/>
  <c r="F45" i="35"/>
  <c r="C45" i="35" s="1"/>
  <c r="F44" i="35"/>
  <c r="E44" i="35" s="1"/>
  <c r="F43" i="35"/>
  <c r="C43" i="35" s="1"/>
  <c r="F42" i="35"/>
  <c r="C42" i="35" s="1"/>
  <c r="F39" i="35"/>
  <c r="F38" i="35"/>
  <c r="E38" i="35" s="1"/>
  <c r="C38" i="35"/>
  <c r="F36" i="35"/>
  <c r="E36" i="35" s="1"/>
  <c r="F29" i="35"/>
  <c r="C29" i="35" s="1"/>
  <c r="F26" i="35"/>
  <c r="E26" i="35" s="1"/>
  <c r="F25" i="35"/>
  <c r="C25" i="35" s="1"/>
  <c r="F24" i="35"/>
  <c r="E24" i="35" s="1"/>
  <c r="F23" i="35"/>
  <c r="E23" i="35" s="1"/>
  <c r="F22" i="35"/>
  <c r="E22" i="35" s="1"/>
  <c r="F21" i="35"/>
  <c r="F20" i="35"/>
  <c r="E20" i="35" s="1"/>
  <c r="F19" i="35"/>
  <c r="C19" i="35" s="1"/>
  <c r="F18" i="35"/>
  <c r="E18" i="35" s="1"/>
  <c r="F17" i="35"/>
  <c r="C17" i="35" s="1"/>
  <c r="F16" i="35"/>
  <c r="E16" i="35" s="1"/>
  <c r="F14" i="35"/>
  <c r="E14" i="35" s="1"/>
  <c r="F30" i="35"/>
  <c r="F31" i="35"/>
  <c r="E31" i="35" s="1"/>
  <c r="F32" i="35"/>
  <c r="E32" i="35" s="1"/>
  <c r="F48" i="35"/>
  <c r="E48" i="35" s="1"/>
  <c r="F75" i="35"/>
  <c r="K73" i="35"/>
  <c r="I73" i="35"/>
  <c r="E70" i="35"/>
  <c r="K69" i="35"/>
  <c r="K63" i="35"/>
  <c r="E63" i="35"/>
  <c r="K62" i="35"/>
  <c r="K58" i="35"/>
  <c r="K56" i="35"/>
  <c r="L55" i="35"/>
  <c r="I55" i="35" s="1"/>
  <c r="L54" i="35"/>
  <c r="K54" i="35" s="1"/>
  <c r="I54" i="35"/>
  <c r="L53" i="35"/>
  <c r="I53" i="35" s="1"/>
  <c r="K53" i="35"/>
  <c r="E53" i="35"/>
  <c r="L52" i="35"/>
  <c r="K52" i="35" s="1"/>
  <c r="C52" i="35"/>
  <c r="L51" i="35"/>
  <c r="K51" i="35" s="1"/>
  <c r="L50" i="35"/>
  <c r="K50" i="35" s="1"/>
  <c r="K46" i="35"/>
  <c r="K45" i="35"/>
  <c r="I45" i="35"/>
  <c r="E45" i="35"/>
  <c r="E43" i="35"/>
  <c r="K42" i="35"/>
  <c r="K39" i="35"/>
  <c r="I39" i="35"/>
  <c r="E39" i="35"/>
  <c r="C39" i="35"/>
  <c r="K38" i="35"/>
  <c r="K36" i="35"/>
  <c r="I36" i="35"/>
  <c r="K34" i="35"/>
  <c r="K32" i="35"/>
  <c r="I32" i="35"/>
  <c r="E30" i="35"/>
  <c r="C30" i="35"/>
  <c r="K28" i="35"/>
  <c r="K27" i="35"/>
  <c r="K26" i="35"/>
  <c r="I26" i="35"/>
  <c r="C26" i="35"/>
  <c r="E25" i="35"/>
  <c r="K24" i="35"/>
  <c r="K23" i="35"/>
  <c r="C22" i="35"/>
  <c r="K19" i="35"/>
  <c r="I19" i="35"/>
  <c r="C18" i="35"/>
  <c r="K16" i="35"/>
  <c r="L15" i="35"/>
  <c r="I15" i="35" s="1"/>
  <c r="F15" i="35"/>
  <c r="E15" i="35" s="1"/>
  <c r="I14" i="35"/>
  <c r="K13" i="35"/>
  <c r="J38" i="1"/>
  <c r="J38" i="36"/>
  <c r="H38" i="1"/>
  <c r="H36" i="1"/>
  <c r="H34" i="1"/>
  <c r="H29" i="1"/>
  <c r="H28" i="1"/>
  <c r="H26" i="1"/>
  <c r="H27" i="1"/>
  <c r="H25" i="1"/>
  <c r="H24" i="1"/>
  <c r="H23" i="1"/>
  <c r="H22" i="1"/>
  <c r="H21" i="1"/>
  <c r="H20" i="1"/>
  <c r="H19" i="1"/>
  <c r="H18" i="1"/>
  <c r="H17" i="1"/>
  <c r="H16" i="1"/>
  <c r="H14" i="1"/>
  <c r="H13" i="1"/>
  <c r="H30" i="1"/>
  <c r="H31" i="1"/>
  <c r="H32" i="1"/>
  <c r="H38" i="36"/>
  <c r="H38" i="54" s="1"/>
  <c r="J36" i="1"/>
  <c r="J36" i="36"/>
  <c r="J36" i="54" s="1"/>
  <c r="H36" i="36"/>
  <c r="J34" i="1"/>
  <c r="J34" i="36"/>
  <c r="J34" i="54" s="1"/>
  <c r="H34" i="36"/>
  <c r="H34" i="54" s="1"/>
  <c r="J29" i="1"/>
  <c r="J29" i="36"/>
  <c r="J29" i="54" s="1"/>
  <c r="H29" i="36"/>
  <c r="H29" i="54" s="1"/>
  <c r="J28" i="1"/>
  <c r="J28" i="36"/>
  <c r="H28" i="36"/>
  <c r="H28" i="54" s="1"/>
  <c r="J26" i="1"/>
  <c r="J26" i="36"/>
  <c r="J26" i="54" s="1"/>
  <c r="H26" i="36"/>
  <c r="H26" i="54" s="1"/>
  <c r="J27" i="1"/>
  <c r="J27" i="36"/>
  <c r="J27" i="54" s="1"/>
  <c r="H27" i="36"/>
  <c r="H27" i="54" s="1"/>
  <c r="J25" i="1"/>
  <c r="J25" i="36"/>
  <c r="J25" i="54" s="1"/>
  <c r="H25" i="36"/>
  <c r="H25" i="54" s="1"/>
  <c r="J24" i="1"/>
  <c r="J24" i="36"/>
  <c r="H24" i="36"/>
  <c r="H24" i="54" s="1"/>
  <c r="J23" i="1"/>
  <c r="J23" i="36"/>
  <c r="J23" i="54" s="1"/>
  <c r="H23" i="36"/>
  <c r="H23" i="54" s="1"/>
  <c r="J22" i="1"/>
  <c r="J22" i="36"/>
  <c r="J22" i="54" s="1"/>
  <c r="H22" i="36"/>
  <c r="J21" i="1"/>
  <c r="J21" i="36"/>
  <c r="J21" i="54" s="1"/>
  <c r="H21" i="36"/>
  <c r="J20" i="1"/>
  <c r="J20" i="36"/>
  <c r="J20" i="54" s="1"/>
  <c r="H20" i="36"/>
  <c r="J19" i="1"/>
  <c r="J19" i="36"/>
  <c r="J19" i="54" s="1"/>
  <c r="H19" i="36"/>
  <c r="H19" i="54" s="1"/>
  <c r="J18" i="1"/>
  <c r="J18" i="36"/>
  <c r="J18" i="54" s="1"/>
  <c r="H18" i="36"/>
  <c r="H18" i="54" s="1"/>
  <c r="J17" i="1"/>
  <c r="J17" i="36"/>
  <c r="J17" i="54" s="1"/>
  <c r="H17" i="36"/>
  <c r="H17" i="54" s="1"/>
  <c r="J16" i="1"/>
  <c r="J16" i="36"/>
  <c r="J16" i="54" s="1"/>
  <c r="H16" i="36"/>
  <c r="J14" i="1"/>
  <c r="J14" i="36"/>
  <c r="J14" i="54" s="1"/>
  <c r="H14" i="36"/>
  <c r="H14" i="54" s="1"/>
  <c r="J13" i="1"/>
  <c r="J13" i="36"/>
  <c r="J13" i="54" s="1"/>
  <c r="H13" i="36"/>
  <c r="J30" i="1"/>
  <c r="J30" i="36"/>
  <c r="J30" i="54" s="1"/>
  <c r="H30" i="36"/>
  <c r="H30" i="54" s="1"/>
  <c r="J31" i="1"/>
  <c r="J31" i="36"/>
  <c r="J31" i="54" s="1"/>
  <c r="H31" i="36"/>
  <c r="J32" i="1"/>
  <c r="J32" i="36"/>
  <c r="J32" i="54" s="1"/>
  <c r="H32" i="36"/>
  <c r="H32" i="54" s="1"/>
  <c r="J33" i="36"/>
  <c r="J33" i="54" s="1"/>
  <c r="J33" i="1"/>
  <c r="H33" i="36"/>
  <c r="H33" i="1"/>
  <c r="D38" i="36"/>
  <c r="D38" i="54" s="1"/>
  <c r="B38" i="36"/>
  <c r="D36" i="36"/>
  <c r="D36" i="54" s="1"/>
  <c r="B36" i="36"/>
  <c r="B36" i="54" s="1"/>
  <c r="D34" i="36"/>
  <c r="D34" i="54" s="1"/>
  <c r="B34" i="36"/>
  <c r="B34" i="54" s="1"/>
  <c r="D29" i="36"/>
  <c r="D29" i="54" s="1"/>
  <c r="B29" i="36"/>
  <c r="B29" i="54" s="1"/>
  <c r="D28" i="36"/>
  <c r="D28" i="54" s="1"/>
  <c r="B28" i="36"/>
  <c r="D26" i="36"/>
  <c r="D26" i="54" s="1"/>
  <c r="B26" i="36"/>
  <c r="D27" i="36"/>
  <c r="D27" i="54" s="1"/>
  <c r="B27" i="36"/>
  <c r="B27" i="54" s="1"/>
  <c r="D25" i="36"/>
  <c r="D25" i="54" s="1"/>
  <c r="B25" i="36"/>
  <c r="B25" i="54" s="1"/>
  <c r="D24" i="36"/>
  <c r="D24" i="54" s="1"/>
  <c r="B24" i="36"/>
  <c r="B24" i="54" s="1"/>
  <c r="D23" i="36"/>
  <c r="D23" i="54" s="1"/>
  <c r="B23" i="36"/>
  <c r="D22" i="36"/>
  <c r="D22" i="54" s="1"/>
  <c r="B22" i="36"/>
  <c r="B22" i="54" s="1"/>
  <c r="D21" i="36"/>
  <c r="D21" i="54" s="1"/>
  <c r="B21" i="36"/>
  <c r="B21" i="54" s="1"/>
  <c r="D20" i="36"/>
  <c r="D20" i="54" s="1"/>
  <c r="B20" i="36"/>
  <c r="B20" i="54" s="1"/>
  <c r="D19" i="36"/>
  <c r="D19" i="54" s="1"/>
  <c r="B19" i="36"/>
  <c r="D18" i="36"/>
  <c r="D18" i="54" s="1"/>
  <c r="B18" i="36"/>
  <c r="B18" i="54" s="1"/>
  <c r="D17" i="36"/>
  <c r="B17" i="36"/>
  <c r="B17" i="54" s="1"/>
  <c r="D16" i="36"/>
  <c r="D16" i="54" s="1"/>
  <c r="B16" i="36"/>
  <c r="B16" i="54" s="1"/>
  <c r="D14" i="36"/>
  <c r="D14" i="54" s="1"/>
  <c r="B14" i="36"/>
  <c r="D13" i="36"/>
  <c r="D13" i="54" s="1"/>
  <c r="B13" i="36"/>
  <c r="B13" i="54" s="1"/>
  <c r="D30" i="36"/>
  <c r="D30" i="54" s="1"/>
  <c r="B30" i="36"/>
  <c r="D31" i="36"/>
  <c r="D31" i="54" s="1"/>
  <c r="B31" i="36"/>
  <c r="B31" i="54" s="1"/>
  <c r="D32" i="36"/>
  <c r="D32" i="54" s="1"/>
  <c r="B32" i="36"/>
  <c r="B32" i="54" s="1"/>
  <c r="D33" i="36"/>
  <c r="D33" i="54" s="1"/>
  <c r="B33" i="36"/>
  <c r="B33" i="54" s="1"/>
  <c r="L39" i="20"/>
  <c r="F39" i="20"/>
  <c r="B53" i="36"/>
  <c r="B53" i="54" s="1"/>
  <c r="D53" i="36"/>
  <c r="D53" i="54" s="1"/>
  <c r="D55" i="36"/>
  <c r="D55" i="54" s="1"/>
  <c r="B55" i="36"/>
  <c r="B55" i="54" s="1"/>
  <c r="D52" i="36"/>
  <c r="D52" i="54" s="1"/>
  <c r="B52" i="36"/>
  <c r="B52" i="54" s="1"/>
  <c r="D51" i="36"/>
  <c r="D51" i="54" s="1"/>
  <c r="B51" i="36"/>
  <c r="B51" i="54" s="1"/>
  <c r="D50" i="36"/>
  <c r="D50" i="54" s="1"/>
  <c r="B50" i="36"/>
  <c r="D54" i="36"/>
  <c r="D54" i="54" s="1"/>
  <c r="B54" i="36"/>
  <c r="B54" i="54" s="1"/>
  <c r="D66" i="36"/>
  <c r="D66" i="54" s="1"/>
  <c r="B66" i="36"/>
  <c r="B66" i="54" s="1"/>
  <c r="D65" i="36"/>
  <c r="D65" i="54" s="1"/>
  <c r="B65" i="36"/>
  <c r="B65" i="54" s="1"/>
  <c r="D64" i="36"/>
  <c r="D64" i="54" s="1"/>
  <c r="B64" i="36"/>
  <c r="D63" i="36"/>
  <c r="D63" i="54" s="1"/>
  <c r="B63" i="36"/>
  <c r="B63" i="54" s="1"/>
  <c r="D62" i="36"/>
  <c r="D62" i="54" s="1"/>
  <c r="B62" i="36"/>
  <c r="D61" i="36"/>
  <c r="D61" i="54" s="1"/>
  <c r="B61" i="36"/>
  <c r="B61" i="54" s="1"/>
  <c r="D60" i="36"/>
  <c r="D60" i="54" s="1"/>
  <c r="B60" i="36"/>
  <c r="B60" i="54" s="1"/>
  <c r="D59" i="36"/>
  <c r="D59" i="54" s="1"/>
  <c r="B59" i="36"/>
  <c r="D58" i="36"/>
  <c r="B58" i="36"/>
  <c r="B58" i="54" s="1"/>
  <c r="D57" i="36"/>
  <c r="D57" i="54" s="1"/>
  <c r="B57" i="36"/>
  <c r="D73" i="36"/>
  <c r="B73" i="36"/>
  <c r="B73" i="54" s="1"/>
  <c r="D72" i="36"/>
  <c r="D72" i="54" s="1"/>
  <c r="B72" i="36"/>
  <c r="B72" i="54" s="1"/>
  <c r="D70" i="36"/>
  <c r="D70" i="54" s="1"/>
  <c r="B70" i="36"/>
  <c r="B70" i="54" s="1"/>
  <c r="D69" i="36"/>
  <c r="D69" i="54" s="1"/>
  <c r="B69" i="36"/>
  <c r="B69" i="54" s="1"/>
  <c r="D46" i="36"/>
  <c r="D46" i="54" s="1"/>
  <c r="B46" i="36"/>
  <c r="B46" i="54" s="1"/>
  <c r="D45" i="36"/>
  <c r="D45" i="54" s="1"/>
  <c r="B45" i="36"/>
  <c r="D44" i="36"/>
  <c r="D44" i="54" s="1"/>
  <c r="B44" i="36"/>
  <c r="B44" i="54" s="1"/>
  <c r="D43" i="36"/>
  <c r="D43" i="54" s="1"/>
  <c r="B43" i="36"/>
  <c r="D42" i="36"/>
  <c r="D42" i="54" s="1"/>
  <c r="B42" i="36"/>
  <c r="F39" i="54"/>
  <c r="D48" i="36"/>
  <c r="D48" i="54" s="1"/>
  <c r="B48" i="36"/>
  <c r="B48" i="54" s="1"/>
  <c r="D75" i="36"/>
  <c r="D75" i="54" s="1"/>
  <c r="B75" i="36"/>
  <c r="B75" i="54" s="1"/>
  <c r="J75" i="36"/>
  <c r="J75" i="54" s="1"/>
  <c r="H75" i="36"/>
  <c r="J73" i="36"/>
  <c r="J73" i="54" s="1"/>
  <c r="H73" i="36"/>
  <c r="H73" i="54" s="1"/>
  <c r="J72" i="36"/>
  <c r="J72" i="54" s="1"/>
  <c r="H72" i="36"/>
  <c r="J70" i="36"/>
  <c r="J70" i="54" s="1"/>
  <c r="H70" i="36"/>
  <c r="J69" i="36"/>
  <c r="J69" i="54" s="1"/>
  <c r="H69" i="36"/>
  <c r="J66" i="36"/>
  <c r="J66" i="54" s="1"/>
  <c r="H66" i="36"/>
  <c r="H66" i="54" s="1"/>
  <c r="J65" i="36"/>
  <c r="J65" i="54" s="1"/>
  <c r="H65" i="36"/>
  <c r="J64" i="36"/>
  <c r="J64" i="54" s="1"/>
  <c r="H64" i="36"/>
  <c r="H64" i="54" s="1"/>
  <c r="J63" i="36"/>
  <c r="J63" i="54" s="1"/>
  <c r="H63" i="36"/>
  <c r="H63" i="54" s="1"/>
  <c r="J62" i="36"/>
  <c r="J62" i="54" s="1"/>
  <c r="H62" i="36"/>
  <c r="H62" i="54" s="1"/>
  <c r="J61" i="36"/>
  <c r="J61" i="54" s="1"/>
  <c r="H61" i="36"/>
  <c r="H61" i="54" s="1"/>
  <c r="J60" i="36"/>
  <c r="J60" i="54" s="1"/>
  <c r="H60" i="36"/>
  <c r="H60" i="54" s="1"/>
  <c r="J59" i="36"/>
  <c r="J59" i="54" s="1"/>
  <c r="H59" i="36"/>
  <c r="H59" i="54" s="1"/>
  <c r="J58" i="36"/>
  <c r="H58" i="36"/>
  <c r="H58" i="54" s="1"/>
  <c r="J57" i="36"/>
  <c r="J57" i="54" s="1"/>
  <c r="H57" i="36"/>
  <c r="H57" i="54" s="1"/>
  <c r="J55" i="36"/>
  <c r="J55" i="54" s="1"/>
  <c r="J53" i="36"/>
  <c r="J53" i="54" s="1"/>
  <c r="J52" i="36"/>
  <c r="J52" i="54" s="1"/>
  <c r="J51" i="36"/>
  <c r="J51" i="54" s="1"/>
  <c r="J50" i="36"/>
  <c r="J50" i="54" s="1"/>
  <c r="H55" i="36"/>
  <c r="H53" i="36"/>
  <c r="H52" i="36"/>
  <c r="H52" i="54" s="1"/>
  <c r="H51" i="36"/>
  <c r="H51" i="54" s="1"/>
  <c r="H50" i="36"/>
  <c r="H50" i="54" s="1"/>
  <c r="J46" i="36"/>
  <c r="J46" i="54" s="1"/>
  <c r="H46" i="36"/>
  <c r="J45" i="36"/>
  <c r="J45" i="54" s="1"/>
  <c r="H45" i="36"/>
  <c r="H45" i="54" s="1"/>
  <c r="J44" i="36"/>
  <c r="J44" i="54" s="1"/>
  <c r="H44" i="36"/>
  <c r="H44" i="54" s="1"/>
  <c r="J43" i="36"/>
  <c r="J43" i="54" s="1"/>
  <c r="H43" i="36"/>
  <c r="H43" i="54" s="1"/>
  <c r="J42" i="36"/>
  <c r="J42" i="54" s="1"/>
  <c r="H42" i="36"/>
  <c r="H42" i="54" s="1"/>
  <c r="L39" i="36"/>
  <c r="J48" i="36"/>
  <c r="J48" i="54" s="1"/>
  <c r="H48" i="36"/>
  <c r="J54" i="36"/>
  <c r="J54" i="54" s="1"/>
  <c r="H54" i="36"/>
  <c r="H54" i="54" s="1"/>
  <c r="F39" i="36"/>
  <c r="K1" i="46"/>
  <c r="K1" i="29"/>
  <c r="K1" i="25"/>
  <c r="K1" i="27"/>
  <c r="B15" i="36"/>
  <c r="B15" i="54" s="1"/>
  <c r="D15" i="36"/>
  <c r="D15" i="54" s="1"/>
  <c r="H15" i="36"/>
  <c r="H15" i="54" s="1"/>
  <c r="J15" i="36"/>
  <c r="J15" i="54" s="1"/>
  <c r="C39" i="36"/>
  <c r="E39" i="36"/>
  <c r="I39" i="36"/>
  <c r="K39" i="36"/>
  <c r="L39" i="52"/>
  <c r="K39" i="52"/>
  <c r="I39" i="52"/>
  <c r="F39" i="52"/>
  <c r="E39" i="52"/>
  <c r="C39" i="52"/>
  <c r="L39" i="53"/>
  <c r="K39" i="53"/>
  <c r="I39" i="53"/>
  <c r="F39" i="53"/>
  <c r="E39" i="53"/>
  <c r="C39" i="53"/>
  <c r="I39" i="54"/>
  <c r="E39" i="54"/>
  <c r="C39" i="54"/>
  <c r="L39" i="51"/>
  <c r="K39" i="51"/>
  <c r="I39" i="51"/>
  <c r="F39" i="51"/>
  <c r="E39" i="51"/>
  <c r="C39" i="51"/>
  <c r="L39" i="32"/>
  <c r="K39" i="32"/>
  <c r="I39" i="32"/>
  <c r="F39" i="32"/>
  <c r="E39" i="32"/>
  <c r="C39" i="32"/>
  <c r="K39" i="20"/>
  <c r="I39" i="20"/>
  <c r="E39" i="20"/>
  <c r="C39" i="20"/>
  <c r="J75" i="1"/>
  <c r="J73" i="1"/>
  <c r="J72" i="1"/>
  <c r="J70" i="1"/>
  <c r="J69" i="1"/>
  <c r="J66" i="1"/>
  <c r="J65" i="1"/>
  <c r="J64" i="1"/>
  <c r="J63" i="1"/>
  <c r="J62" i="1"/>
  <c r="J61" i="1"/>
  <c r="J60" i="1"/>
  <c r="J59" i="1"/>
  <c r="J58" i="1"/>
  <c r="J57" i="1"/>
  <c r="J55" i="1"/>
  <c r="J54" i="1"/>
  <c r="J53" i="1"/>
  <c r="J52" i="1"/>
  <c r="J51" i="1"/>
  <c r="J50" i="1"/>
  <c r="J48" i="1"/>
  <c r="J46" i="1"/>
  <c r="J45" i="1"/>
  <c r="H45" i="1"/>
  <c r="J44" i="1"/>
  <c r="J43" i="1"/>
  <c r="J42" i="1"/>
  <c r="J15" i="1"/>
  <c r="H75" i="1"/>
  <c r="H73" i="1"/>
  <c r="H72" i="1"/>
  <c r="H70" i="1"/>
  <c r="H69" i="1"/>
  <c r="H66" i="1"/>
  <c r="H65" i="1"/>
  <c r="H64" i="1"/>
  <c r="H63" i="1"/>
  <c r="H62" i="1"/>
  <c r="H61" i="1"/>
  <c r="H60" i="1"/>
  <c r="H59" i="1"/>
  <c r="H58" i="1"/>
  <c r="H57" i="1"/>
  <c r="H55" i="1"/>
  <c r="H54" i="1"/>
  <c r="H53" i="1"/>
  <c r="H52" i="1"/>
  <c r="H51" i="1"/>
  <c r="H50" i="1"/>
  <c r="H48" i="1"/>
  <c r="H46" i="1"/>
  <c r="H44" i="1"/>
  <c r="H43" i="1"/>
  <c r="H42" i="1"/>
  <c r="H15" i="1"/>
  <c r="L48" i="1"/>
  <c r="K48" i="1"/>
  <c r="L39" i="1"/>
  <c r="K39" i="1"/>
  <c r="I39" i="1"/>
  <c r="F39" i="1"/>
  <c r="C39" i="1" s="1"/>
  <c r="E39" i="1"/>
  <c r="F48" i="1"/>
  <c r="C48" i="1" s="1"/>
  <c r="I48" i="1"/>
  <c r="I42" i="17" l="1"/>
  <c r="K18" i="17"/>
  <c r="K27" i="17"/>
  <c r="I46" i="17"/>
  <c r="I52" i="17"/>
  <c r="I59" i="17"/>
  <c r="I20" i="17"/>
  <c r="I28" i="17"/>
  <c r="C19" i="5"/>
  <c r="C43" i="5"/>
  <c r="E59" i="5"/>
  <c r="C21" i="2"/>
  <c r="K24" i="4"/>
  <c r="K38" i="4"/>
  <c r="K16" i="4"/>
  <c r="I29" i="4"/>
  <c r="K65" i="4"/>
  <c r="K20" i="4"/>
  <c r="K31" i="4"/>
  <c r="I62" i="4"/>
  <c r="K72" i="4"/>
  <c r="E69" i="4"/>
  <c r="C63" i="4"/>
  <c r="C26" i="4"/>
  <c r="C23" i="34"/>
  <c r="C36" i="34"/>
  <c r="C43" i="34"/>
  <c r="C53" i="34"/>
  <c r="E54" i="34"/>
  <c r="E59" i="34"/>
  <c r="E63" i="34"/>
  <c r="C48" i="34"/>
  <c r="C51" i="34"/>
  <c r="E30" i="7"/>
  <c r="C45" i="7"/>
  <c r="C57" i="7"/>
  <c r="E50" i="7"/>
  <c r="C60" i="7"/>
  <c r="C58" i="7"/>
  <c r="C66" i="7"/>
  <c r="K22" i="7"/>
  <c r="I42" i="7"/>
  <c r="K58" i="7"/>
  <c r="I30" i="7"/>
  <c r="K48" i="7"/>
  <c r="K62" i="7"/>
  <c r="K21" i="7"/>
  <c r="K46" i="7"/>
  <c r="I52" i="7"/>
  <c r="I55" i="7"/>
  <c r="I17" i="18"/>
  <c r="I66" i="18"/>
  <c r="K38" i="18"/>
  <c r="I65" i="18"/>
  <c r="I16" i="18"/>
  <c r="I30" i="34"/>
  <c r="K13" i="34"/>
  <c r="K45" i="34"/>
  <c r="I62" i="34"/>
  <c r="I63" i="34"/>
  <c r="K73" i="34"/>
  <c r="L13" i="60"/>
  <c r="I13" i="60" s="1"/>
  <c r="L18" i="60"/>
  <c r="I18" i="60" s="1"/>
  <c r="L22" i="60"/>
  <c r="I22" i="60" s="1"/>
  <c r="L27" i="60"/>
  <c r="K27" i="60" s="1"/>
  <c r="L34" i="60"/>
  <c r="I34" i="60" s="1"/>
  <c r="L43" i="60"/>
  <c r="K43" i="60" s="1"/>
  <c r="L60" i="60"/>
  <c r="K60" i="60" s="1"/>
  <c r="L70" i="60"/>
  <c r="K70" i="60" s="1"/>
  <c r="K29" i="34"/>
  <c r="I21" i="34"/>
  <c r="I48" i="34"/>
  <c r="I46" i="34"/>
  <c r="I36" i="34"/>
  <c r="I60" i="34"/>
  <c r="E25" i="34"/>
  <c r="C45" i="34"/>
  <c r="E21" i="34"/>
  <c r="L21" i="60"/>
  <c r="K21" i="60" s="1"/>
  <c r="L59" i="60"/>
  <c r="K59" i="60" s="1"/>
  <c r="I13" i="33"/>
  <c r="I15" i="33"/>
  <c r="I17" i="33"/>
  <c r="K45" i="33"/>
  <c r="K25" i="33"/>
  <c r="K27" i="33"/>
  <c r="K62" i="33"/>
  <c r="E20" i="33"/>
  <c r="E44" i="33"/>
  <c r="E24" i="33"/>
  <c r="F16" i="60"/>
  <c r="E16" i="60" s="1"/>
  <c r="F20" i="60"/>
  <c r="E20" i="60" s="1"/>
  <c r="F24" i="60"/>
  <c r="E24" i="60" s="1"/>
  <c r="F28" i="60"/>
  <c r="E28" i="60" s="1"/>
  <c r="F38" i="60"/>
  <c r="C38" i="60" s="1"/>
  <c r="F52" i="60"/>
  <c r="C52" i="60" s="1"/>
  <c r="E38" i="33"/>
  <c r="E57" i="33"/>
  <c r="C65" i="33"/>
  <c r="I52" i="35"/>
  <c r="I51" i="35"/>
  <c r="I18" i="35"/>
  <c r="I33" i="35"/>
  <c r="I61" i="35"/>
  <c r="I72" i="35"/>
  <c r="L54" i="60"/>
  <c r="K54" i="60" s="1"/>
  <c r="L31" i="60"/>
  <c r="I31" i="60" s="1"/>
  <c r="L16" i="60"/>
  <c r="K16" i="60" s="1"/>
  <c r="L20" i="60"/>
  <c r="K20" i="60" s="1"/>
  <c r="L24" i="60"/>
  <c r="I24" i="60" s="1"/>
  <c r="L28" i="60"/>
  <c r="K28" i="60" s="1"/>
  <c r="L38" i="60"/>
  <c r="I38" i="60" s="1"/>
  <c r="L45" i="60"/>
  <c r="K45" i="60" s="1"/>
  <c r="L52" i="60"/>
  <c r="K52" i="60" s="1"/>
  <c r="L58" i="60"/>
  <c r="K58" i="60" s="1"/>
  <c r="L62" i="60"/>
  <c r="I62" i="60" s="1"/>
  <c r="L66" i="60"/>
  <c r="I66" i="60" s="1"/>
  <c r="I25" i="35"/>
  <c r="I44" i="35"/>
  <c r="K64" i="35"/>
  <c r="L30" i="60"/>
  <c r="K30" i="60" s="1"/>
  <c r="L17" i="60"/>
  <c r="I17" i="60" s="1"/>
  <c r="L25" i="60"/>
  <c r="I25" i="60" s="1"/>
  <c r="L29" i="60"/>
  <c r="K29" i="60" s="1"/>
  <c r="L42" i="60"/>
  <c r="I42" i="60" s="1"/>
  <c r="I70" i="35"/>
  <c r="L51" i="60"/>
  <c r="I51" i="60" s="1"/>
  <c r="L61" i="60"/>
  <c r="K61" i="60" s="1"/>
  <c r="I50" i="35"/>
  <c r="I17" i="35"/>
  <c r="C27" i="35"/>
  <c r="F33" i="60"/>
  <c r="E33" i="60" s="1"/>
  <c r="E42" i="35"/>
  <c r="C51" i="35"/>
  <c r="E72" i="35"/>
  <c r="F14" i="60"/>
  <c r="E14" i="60" s="1"/>
  <c r="F26" i="60"/>
  <c r="E26" i="60" s="1"/>
  <c r="F54" i="60"/>
  <c r="E54" i="60" s="1"/>
  <c r="D47" i="60"/>
  <c r="E54" i="35"/>
  <c r="C60" i="35"/>
  <c r="F19" i="60"/>
  <c r="C19" i="60" s="1"/>
  <c r="F23" i="60"/>
  <c r="E23" i="60" s="1"/>
  <c r="F44" i="60"/>
  <c r="C44" i="60" s="1"/>
  <c r="F51" i="60"/>
  <c r="E51" i="60" s="1"/>
  <c r="K17" i="23"/>
  <c r="K29" i="23"/>
  <c r="K48" i="23"/>
  <c r="K18" i="23"/>
  <c r="K25" i="23"/>
  <c r="K66" i="23"/>
  <c r="K73" i="23"/>
  <c r="I58" i="23"/>
  <c r="E44" i="23"/>
  <c r="K63" i="25"/>
  <c r="I42" i="25"/>
  <c r="K26" i="25"/>
  <c r="K32" i="25"/>
  <c r="K42" i="25"/>
  <c r="K60" i="25"/>
  <c r="K69" i="25"/>
  <c r="I18" i="25"/>
  <c r="I19" i="25"/>
  <c r="E57" i="25"/>
  <c r="C30" i="25"/>
  <c r="C65" i="25"/>
  <c r="C48" i="25"/>
  <c r="C45" i="25"/>
  <c r="K23" i="26"/>
  <c r="K32" i="26"/>
  <c r="K14" i="26"/>
  <c r="I16" i="26"/>
  <c r="K19" i="26"/>
  <c r="I28" i="26"/>
  <c r="K36" i="26"/>
  <c r="K44" i="26"/>
  <c r="K51" i="26"/>
  <c r="I55" i="26"/>
  <c r="K64" i="26"/>
  <c r="I72" i="26"/>
  <c r="K26" i="26"/>
  <c r="I60" i="26"/>
  <c r="I38" i="26"/>
  <c r="K61" i="26"/>
  <c r="I47" i="26"/>
  <c r="I52" i="26"/>
  <c r="I56" i="26"/>
  <c r="I70" i="26"/>
  <c r="I75" i="26"/>
  <c r="I24" i="26"/>
  <c r="I31" i="26"/>
  <c r="I43" i="26"/>
  <c r="E53" i="26"/>
  <c r="C63" i="26"/>
  <c r="E19" i="26"/>
  <c r="E26" i="26"/>
  <c r="E59" i="26"/>
  <c r="E69" i="26"/>
  <c r="E14" i="26"/>
  <c r="E23" i="26"/>
  <c r="E36" i="26"/>
  <c r="C38" i="26"/>
  <c r="K17" i="27"/>
  <c r="K48" i="27"/>
  <c r="I53" i="27"/>
  <c r="K62" i="27"/>
  <c r="K25" i="27"/>
  <c r="K30" i="27"/>
  <c r="K58" i="27"/>
  <c r="K21" i="27"/>
  <c r="I45" i="27"/>
  <c r="K73" i="27"/>
  <c r="E24" i="27"/>
  <c r="E75" i="27"/>
  <c r="E16" i="27"/>
  <c r="E20" i="27"/>
  <c r="E31" i="27"/>
  <c r="E55" i="27"/>
  <c r="E28" i="27"/>
  <c r="E38" i="27"/>
  <c r="E60" i="27"/>
  <c r="C48" i="27"/>
  <c r="C61" i="27"/>
  <c r="F56" i="27"/>
  <c r="E56" i="27" s="1"/>
  <c r="C30" i="27"/>
  <c r="C44" i="27"/>
  <c r="I15" i="28"/>
  <c r="I28" i="28"/>
  <c r="I38" i="28"/>
  <c r="I53" i="28"/>
  <c r="I57" i="28"/>
  <c r="I20" i="28"/>
  <c r="I48" i="28"/>
  <c r="I45" i="28"/>
  <c r="I22" i="28"/>
  <c r="I51" i="28"/>
  <c r="I58" i="28"/>
  <c r="I33" i="28"/>
  <c r="I42" i="28"/>
  <c r="I44" i="28"/>
  <c r="E20" i="28"/>
  <c r="E24" i="28"/>
  <c r="E29" i="28"/>
  <c r="E45" i="28"/>
  <c r="C51" i="28"/>
  <c r="E17" i="28"/>
  <c r="E28" i="28"/>
  <c r="E38" i="28"/>
  <c r="E44" i="28"/>
  <c r="E50" i="28"/>
  <c r="E55" i="28"/>
  <c r="E57" i="28"/>
  <c r="E72" i="28"/>
  <c r="C44" i="28"/>
  <c r="C45" i="28"/>
  <c r="K34" i="29"/>
  <c r="I26" i="29"/>
  <c r="I22" i="29"/>
  <c r="I13" i="29"/>
  <c r="E13" i="29"/>
  <c r="C30" i="29"/>
  <c r="C45" i="29"/>
  <c r="C21" i="29"/>
  <c r="C57" i="29"/>
  <c r="K53" i="24"/>
  <c r="K21" i="24"/>
  <c r="K29" i="24"/>
  <c r="I33" i="24"/>
  <c r="K45" i="24"/>
  <c r="K66" i="24"/>
  <c r="I17" i="24"/>
  <c r="I13" i="24"/>
  <c r="K48" i="24"/>
  <c r="K18" i="24"/>
  <c r="K30" i="24"/>
  <c r="K42" i="24"/>
  <c r="K73" i="24"/>
  <c r="I42" i="24"/>
  <c r="I45" i="24"/>
  <c r="E57" i="24"/>
  <c r="E25" i="24"/>
  <c r="E21" i="24"/>
  <c r="E45" i="24"/>
  <c r="C15" i="24"/>
  <c r="E17" i="24"/>
  <c r="E30" i="24"/>
  <c r="E72" i="24"/>
  <c r="C45" i="24"/>
  <c r="K26" i="30"/>
  <c r="I28" i="30"/>
  <c r="K19" i="30"/>
  <c r="K32" i="30"/>
  <c r="E63" i="30"/>
  <c r="C18" i="30"/>
  <c r="C13" i="30"/>
  <c r="C46" i="30"/>
  <c r="C53" i="30"/>
  <c r="I19" i="31"/>
  <c r="I70" i="31"/>
  <c r="K14" i="31"/>
  <c r="I31" i="31"/>
  <c r="I38" i="31"/>
  <c r="I52" i="31"/>
  <c r="I57" i="31"/>
  <c r="I65" i="31"/>
  <c r="M43" i="31"/>
  <c r="K36" i="31"/>
  <c r="K51" i="31"/>
  <c r="I60" i="31"/>
  <c r="I20" i="31"/>
  <c r="K23" i="31"/>
  <c r="I28" i="31"/>
  <c r="I44" i="31"/>
  <c r="K55" i="31"/>
  <c r="I45" i="31"/>
  <c r="I64" i="31"/>
  <c r="E23" i="31"/>
  <c r="E36" i="31"/>
  <c r="C43" i="31"/>
  <c r="E53" i="31"/>
  <c r="E63" i="31"/>
  <c r="E26" i="31"/>
  <c r="C69" i="31"/>
  <c r="E19" i="31"/>
  <c r="E54" i="31"/>
  <c r="C42" i="31"/>
  <c r="I31" i="22"/>
  <c r="K50" i="22"/>
  <c r="I60" i="22"/>
  <c r="K70" i="22"/>
  <c r="I75" i="22"/>
  <c r="I16" i="22"/>
  <c r="I20" i="22"/>
  <c r="I24" i="22"/>
  <c r="I44" i="22"/>
  <c r="I61" i="22"/>
  <c r="I72" i="22"/>
  <c r="I63" i="22"/>
  <c r="I52" i="22"/>
  <c r="C23" i="22"/>
  <c r="E48" i="22"/>
  <c r="C55" i="22"/>
  <c r="E63" i="22"/>
  <c r="C26" i="22"/>
  <c r="C16" i="22"/>
  <c r="E20" i="22"/>
  <c r="E36" i="22"/>
  <c r="C50" i="22"/>
  <c r="C32" i="22"/>
  <c r="C53" i="22"/>
  <c r="C75" i="22"/>
  <c r="K33" i="6"/>
  <c r="K66" i="6"/>
  <c r="K30" i="6"/>
  <c r="K58" i="6"/>
  <c r="I22" i="6"/>
  <c r="K25" i="5"/>
  <c r="K43" i="5"/>
  <c r="K52" i="5"/>
  <c r="I55" i="5"/>
  <c r="K18" i="5"/>
  <c r="K19" i="5"/>
  <c r="K27" i="5"/>
  <c r="K59" i="5"/>
  <c r="I43" i="5"/>
  <c r="I32" i="5"/>
  <c r="K46" i="4"/>
  <c r="I13" i="4"/>
  <c r="K30" i="4"/>
  <c r="I36" i="4"/>
  <c r="I48" i="4"/>
  <c r="K14" i="4"/>
  <c r="I19" i="4"/>
  <c r="K59" i="4"/>
  <c r="I45" i="4"/>
  <c r="I61" i="4"/>
  <c r="L21" i="1"/>
  <c r="I21" i="1" s="1"/>
  <c r="I15" i="2"/>
  <c r="K34" i="2"/>
  <c r="K60" i="2"/>
  <c r="I18" i="2"/>
  <c r="I27" i="2"/>
  <c r="K63" i="2"/>
  <c r="I51" i="2"/>
  <c r="I33" i="11"/>
  <c r="K43" i="11"/>
  <c r="I46" i="11"/>
  <c r="I59" i="11"/>
  <c r="I45" i="11"/>
  <c r="I20" i="12"/>
  <c r="K21" i="12"/>
  <c r="K25" i="12"/>
  <c r="I38" i="12"/>
  <c r="I24" i="12"/>
  <c r="K48" i="12"/>
  <c r="I69" i="12"/>
  <c r="I63" i="12"/>
  <c r="K13" i="16"/>
  <c r="K63" i="16"/>
  <c r="I33" i="16"/>
  <c r="K27" i="16"/>
  <c r="K66" i="17"/>
  <c r="K34" i="17"/>
  <c r="K42" i="17"/>
  <c r="I17" i="17"/>
  <c r="I58" i="17"/>
  <c r="I62" i="17"/>
  <c r="I69" i="17"/>
  <c r="I20" i="14"/>
  <c r="K44" i="14"/>
  <c r="I50" i="14"/>
  <c r="I61" i="14"/>
  <c r="I72" i="14"/>
  <c r="I66" i="14"/>
  <c r="I36" i="14"/>
  <c r="I14" i="13"/>
  <c r="K64" i="13"/>
  <c r="I22" i="13"/>
  <c r="I33" i="13"/>
  <c r="I42" i="18"/>
  <c r="I32" i="19"/>
  <c r="K27" i="19"/>
  <c r="I26" i="19"/>
  <c r="I36" i="19"/>
  <c r="I19" i="19"/>
  <c r="I42" i="19"/>
  <c r="I46" i="19"/>
  <c r="K69" i="50"/>
  <c r="K60" i="50"/>
  <c r="K70" i="50"/>
  <c r="I18" i="50"/>
  <c r="C61" i="50"/>
  <c r="K26" i="49"/>
  <c r="I32" i="49"/>
  <c r="I36" i="49"/>
  <c r="K56" i="49"/>
  <c r="I48" i="49"/>
  <c r="K64" i="49"/>
  <c r="I52" i="49"/>
  <c r="I57" i="49"/>
  <c r="E55" i="49"/>
  <c r="K20" i="48"/>
  <c r="I23" i="48"/>
  <c r="I46" i="48"/>
  <c r="I64" i="48"/>
  <c r="I14" i="48"/>
  <c r="I70" i="48"/>
  <c r="E22" i="48"/>
  <c r="E17" i="48"/>
  <c r="C34" i="48"/>
  <c r="K18" i="47"/>
  <c r="K26" i="47"/>
  <c r="K60" i="47"/>
  <c r="I56" i="47"/>
  <c r="I15" i="47"/>
  <c r="I31" i="47"/>
  <c r="I15" i="45"/>
  <c r="I21" i="45"/>
  <c r="I66" i="45"/>
  <c r="E60" i="45"/>
  <c r="C20" i="45"/>
  <c r="C28" i="45"/>
  <c r="C31" i="45"/>
  <c r="E44" i="45"/>
  <c r="C44" i="45"/>
  <c r="C50" i="45"/>
  <c r="C43" i="45"/>
  <c r="C70" i="45"/>
  <c r="C72" i="45"/>
  <c r="I66" i="46"/>
  <c r="I20" i="46"/>
  <c r="I58" i="46"/>
  <c r="E31" i="46"/>
  <c r="C20" i="46"/>
  <c r="C45" i="46"/>
  <c r="C50" i="46"/>
  <c r="K15" i="44"/>
  <c r="I27" i="44"/>
  <c r="I30" i="44"/>
  <c r="I22" i="44"/>
  <c r="I34" i="44"/>
  <c r="K25" i="38"/>
  <c r="I66" i="38"/>
  <c r="L27" i="59"/>
  <c r="K27" i="59" s="1"/>
  <c r="I17" i="38"/>
  <c r="I21" i="38"/>
  <c r="I30" i="38"/>
  <c r="K33" i="38"/>
  <c r="I51" i="38"/>
  <c r="I53" i="38"/>
  <c r="I16" i="38"/>
  <c r="I29" i="38"/>
  <c r="I52" i="38"/>
  <c r="C18" i="38"/>
  <c r="C36" i="38"/>
  <c r="C59" i="38"/>
  <c r="C32" i="38"/>
  <c r="C25" i="38"/>
  <c r="C30" i="38"/>
  <c r="C45" i="38"/>
  <c r="C17" i="38"/>
  <c r="I21" i="43"/>
  <c r="K29" i="43"/>
  <c r="K62" i="43"/>
  <c r="I18" i="43"/>
  <c r="I30" i="43"/>
  <c r="K34" i="43"/>
  <c r="K59" i="43"/>
  <c r="I63" i="43"/>
  <c r="K46" i="43"/>
  <c r="K69" i="43"/>
  <c r="I44" i="43"/>
  <c r="I13" i="43"/>
  <c r="I73" i="43"/>
  <c r="C55" i="43"/>
  <c r="E28" i="43"/>
  <c r="E16" i="43"/>
  <c r="E24" i="43"/>
  <c r="E75" i="43"/>
  <c r="K26" i="41"/>
  <c r="K32" i="41"/>
  <c r="K14" i="41"/>
  <c r="K19" i="41"/>
  <c r="K65" i="41"/>
  <c r="K56" i="41"/>
  <c r="C58" i="41"/>
  <c r="E26" i="41"/>
  <c r="E66" i="41"/>
  <c r="C13" i="41"/>
  <c r="K26" i="42"/>
  <c r="K23" i="42"/>
  <c r="E51" i="42"/>
  <c r="C66" i="42"/>
  <c r="I14" i="39"/>
  <c r="I63" i="39"/>
  <c r="E17" i="39"/>
  <c r="E25" i="39"/>
  <c r="E61" i="39"/>
  <c r="C15" i="39"/>
  <c r="K16" i="40"/>
  <c r="K24" i="40"/>
  <c r="K28" i="40"/>
  <c r="K31" i="40"/>
  <c r="I55" i="40"/>
  <c r="I42" i="40"/>
  <c r="I18" i="40"/>
  <c r="C26" i="40"/>
  <c r="C32" i="40"/>
  <c r="E13" i="40"/>
  <c r="C43" i="40"/>
  <c r="I55" i="37"/>
  <c r="I60" i="37"/>
  <c r="I33" i="37"/>
  <c r="L50" i="59"/>
  <c r="I50" i="59" s="1"/>
  <c r="I54" i="37"/>
  <c r="I64" i="37"/>
  <c r="C51" i="37"/>
  <c r="C27" i="37"/>
  <c r="C61" i="37"/>
  <c r="L74" i="49"/>
  <c r="K74" i="49" s="1"/>
  <c r="K50" i="41"/>
  <c r="L74" i="41"/>
  <c r="K74" i="41" s="1"/>
  <c r="K34" i="42"/>
  <c r="K33" i="44"/>
  <c r="K17" i="45"/>
  <c r="K29" i="45"/>
  <c r="K32" i="45"/>
  <c r="K23" i="46"/>
  <c r="K53" i="46"/>
  <c r="K64" i="46"/>
  <c r="K48" i="48"/>
  <c r="K42" i="49"/>
  <c r="K55" i="50"/>
  <c r="L47" i="39"/>
  <c r="I47" i="39" s="1"/>
  <c r="K63" i="37"/>
  <c r="K42" i="44"/>
  <c r="K72" i="49"/>
  <c r="K13" i="50"/>
  <c r="K22" i="50"/>
  <c r="K27" i="37"/>
  <c r="K42" i="39"/>
  <c r="K42" i="40"/>
  <c r="K45" i="41"/>
  <c r="L74" i="43"/>
  <c r="K74" i="43" s="1"/>
  <c r="K52" i="45"/>
  <c r="K58" i="45"/>
  <c r="K29" i="48"/>
  <c r="K58" i="48"/>
  <c r="K15" i="49"/>
  <c r="K20" i="50"/>
  <c r="K51" i="50"/>
  <c r="E46" i="39"/>
  <c r="E42" i="41"/>
  <c r="E43" i="42"/>
  <c r="E63" i="43"/>
  <c r="E63" i="47"/>
  <c r="E33" i="39"/>
  <c r="E19" i="42"/>
  <c r="E54" i="42"/>
  <c r="E59" i="47"/>
  <c r="E43" i="48"/>
  <c r="E63" i="48"/>
  <c r="E53" i="43"/>
  <c r="E60" i="44"/>
  <c r="E17" i="46"/>
  <c r="E25" i="46"/>
  <c r="E48" i="50"/>
  <c r="L38" i="1"/>
  <c r="I38" i="1" s="1"/>
  <c r="L47" i="4"/>
  <c r="K47" i="4" s="1"/>
  <c r="L74" i="4"/>
  <c r="L40" i="7"/>
  <c r="K40" i="7" s="1"/>
  <c r="L47" i="7"/>
  <c r="K15" i="7"/>
  <c r="G32" i="3"/>
  <c r="G76" i="3"/>
  <c r="E70" i="2"/>
  <c r="G46" i="3"/>
  <c r="G18" i="3"/>
  <c r="K51" i="19"/>
  <c r="K21" i="18"/>
  <c r="K50" i="16"/>
  <c r="K53" i="16"/>
  <c r="K43" i="14"/>
  <c r="K16" i="12"/>
  <c r="K44" i="12"/>
  <c r="L74" i="12"/>
  <c r="I74" i="12" s="1"/>
  <c r="K26" i="11"/>
  <c r="K16" i="11"/>
  <c r="K50" i="19"/>
  <c r="K58" i="19"/>
  <c r="K66" i="19"/>
  <c r="K14" i="18"/>
  <c r="K64" i="18"/>
  <c r="K14" i="17"/>
  <c r="K43" i="16"/>
  <c r="K15" i="13"/>
  <c r="K13" i="11"/>
  <c r="K24" i="11"/>
  <c r="L74" i="27"/>
  <c r="M43" i="26"/>
  <c r="L47" i="28"/>
  <c r="L47" i="31"/>
  <c r="M42" i="28"/>
  <c r="K43" i="31"/>
  <c r="K44" i="24"/>
  <c r="K46" i="29"/>
  <c r="K70" i="27"/>
  <c r="K43" i="26"/>
  <c r="K70" i="23"/>
  <c r="L47" i="22"/>
  <c r="K44" i="25"/>
  <c r="K50" i="25"/>
  <c r="K43" i="23"/>
  <c r="K56" i="23"/>
  <c r="L47" i="24"/>
  <c r="L47" i="27"/>
  <c r="K54" i="22"/>
  <c r="K46" i="28"/>
  <c r="K55" i="25"/>
  <c r="K23" i="23"/>
  <c r="K26" i="23"/>
  <c r="K50" i="23"/>
  <c r="K52" i="23"/>
  <c r="L40" i="31"/>
  <c r="L40" i="28"/>
  <c r="E60" i="31"/>
  <c r="E42" i="24"/>
  <c r="E43" i="25"/>
  <c r="E45" i="25"/>
  <c r="E63" i="23"/>
  <c r="E44" i="31"/>
  <c r="E60" i="30"/>
  <c r="E27" i="24"/>
  <c r="E43" i="28"/>
  <c r="E22" i="24"/>
  <c r="E43" i="29"/>
  <c r="F74" i="29"/>
  <c r="F74" i="26"/>
  <c r="E74" i="26" s="1"/>
  <c r="L33" i="60"/>
  <c r="K33" i="60" s="1"/>
  <c r="L14" i="60"/>
  <c r="K14" i="60" s="1"/>
  <c r="L19" i="60"/>
  <c r="K19" i="60" s="1"/>
  <c r="L23" i="60"/>
  <c r="I23" i="60" s="1"/>
  <c r="L26" i="60"/>
  <c r="K26" i="60" s="1"/>
  <c r="L57" i="60"/>
  <c r="I57" i="60" s="1"/>
  <c r="L65" i="60"/>
  <c r="K65" i="60" s="1"/>
  <c r="L72" i="60"/>
  <c r="K72" i="60" s="1"/>
  <c r="J40" i="60"/>
  <c r="J74" i="60"/>
  <c r="J56" i="60"/>
  <c r="J67" i="60" s="1"/>
  <c r="J76" i="60" s="1"/>
  <c r="M42" i="60" s="1"/>
  <c r="L40" i="35"/>
  <c r="K40" i="35" s="1"/>
  <c r="K31" i="34"/>
  <c r="L47" i="34"/>
  <c r="K26" i="33"/>
  <c r="K20" i="34"/>
  <c r="K50" i="33"/>
  <c r="K54" i="33"/>
  <c r="K56" i="33"/>
  <c r="F32" i="59"/>
  <c r="E32" i="59" s="1"/>
  <c r="F42" i="60"/>
  <c r="E42" i="60" s="1"/>
  <c r="F46" i="60"/>
  <c r="E46" i="60" s="1"/>
  <c r="D56" i="60"/>
  <c r="D67" i="60" s="1"/>
  <c r="F18" i="60"/>
  <c r="E18" i="60" s="1"/>
  <c r="F22" i="60"/>
  <c r="E22" i="60" s="1"/>
  <c r="F59" i="60"/>
  <c r="E59" i="60" s="1"/>
  <c r="F69" i="60"/>
  <c r="E69" i="60" s="1"/>
  <c r="D40" i="60"/>
  <c r="F57" i="60"/>
  <c r="E57" i="60" s="1"/>
  <c r="E44" i="34"/>
  <c r="E53" i="33"/>
  <c r="E59" i="33"/>
  <c r="E28" i="22"/>
  <c r="L74" i="35"/>
  <c r="I74" i="35" s="1"/>
  <c r="L75" i="60"/>
  <c r="K75" i="60" s="1"/>
  <c r="L50" i="60"/>
  <c r="I50" i="60" s="1"/>
  <c r="L55" i="60"/>
  <c r="K55" i="60" s="1"/>
  <c r="L64" i="60"/>
  <c r="I64" i="60" s="1"/>
  <c r="J47" i="60"/>
  <c r="K62" i="60"/>
  <c r="F45" i="60"/>
  <c r="C45" i="60" s="1"/>
  <c r="F61" i="60"/>
  <c r="C61" i="60" s="1"/>
  <c r="F65" i="60"/>
  <c r="E65" i="60" s="1"/>
  <c r="F72" i="60"/>
  <c r="E72" i="60" s="1"/>
  <c r="F17" i="60"/>
  <c r="E17" i="60" s="1"/>
  <c r="F25" i="60"/>
  <c r="C25" i="60" s="1"/>
  <c r="F29" i="60"/>
  <c r="E29" i="60" s="1"/>
  <c r="F30" i="60"/>
  <c r="E30" i="60" s="1"/>
  <c r="D74" i="60"/>
  <c r="E73" i="35"/>
  <c r="E59" i="35"/>
  <c r="E62" i="35"/>
  <c r="C16" i="31"/>
  <c r="C20" i="31"/>
  <c r="C24" i="31"/>
  <c r="C28" i="31"/>
  <c r="C31" i="31"/>
  <c r="C38" i="31"/>
  <c r="C70" i="31"/>
  <c r="C50" i="31"/>
  <c r="C55" i="31"/>
  <c r="C64" i="31"/>
  <c r="C44" i="31"/>
  <c r="F74" i="31"/>
  <c r="E17" i="33"/>
  <c r="C72" i="33"/>
  <c r="C25" i="33"/>
  <c r="E30" i="33"/>
  <c r="E48" i="33"/>
  <c r="C53" i="2"/>
  <c r="C63" i="2"/>
  <c r="G14" i="3"/>
  <c r="G73" i="3"/>
  <c r="G22" i="3"/>
  <c r="C19" i="2"/>
  <c r="E50" i="4"/>
  <c r="E64" i="4"/>
  <c r="F42" i="59"/>
  <c r="E42" i="59" s="1"/>
  <c r="F61" i="59"/>
  <c r="C61" i="59" s="1"/>
  <c r="C45" i="2"/>
  <c r="C48" i="2"/>
  <c r="E48" i="4"/>
  <c r="F17" i="59"/>
  <c r="E17" i="59" s="1"/>
  <c r="F52" i="59"/>
  <c r="E52" i="59" s="1"/>
  <c r="F65" i="59"/>
  <c r="C65" i="59" s="1"/>
  <c r="D74" i="59"/>
  <c r="C17" i="2"/>
  <c r="C25" i="2"/>
  <c r="C61" i="2"/>
  <c r="C65" i="4"/>
  <c r="C72" i="5"/>
  <c r="F29" i="59"/>
  <c r="C29" i="59" s="1"/>
  <c r="F15" i="59"/>
  <c r="E15" i="59" s="1"/>
  <c r="C65" i="2"/>
  <c r="E17" i="4"/>
  <c r="E25" i="4"/>
  <c r="C57" i="4"/>
  <c r="F19" i="59"/>
  <c r="C19" i="59" s="1"/>
  <c r="F23" i="59"/>
  <c r="E23" i="59" s="1"/>
  <c r="F31" i="59"/>
  <c r="E31" i="59" s="1"/>
  <c r="F36" i="59"/>
  <c r="E36" i="59" s="1"/>
  <c r="F44" i="59"/>
  <c r="C44" i="59" s="1"/>
  <c r="F54" i="59"/>
  <c r="E54" i="59" s="1"/>
  <c r="F63" i="59"/>
  <c r="E63" i="59" s="1"/>
  <c r="F75" i="59"/>
  <c r="E75" i="59" s="1"/>
  <c r="E42" i="2"/>
  <c r="E27" i="5"/>
  <c r="E42" i="5"/>
  <c r="G28" i="3"/>
  <c r="G72" i="3"/>
  <c r="G31" i="3"/>
  <c r="E76" i="3"/>
  <c r="E66" i="2"/>
  <c r="C27" i="4"/>
  <c r="E60" i="5"/>
  <c r="C70" i="5"/>
  <c r="C18" i="2"/>
  <c r="C73" i="4"/>
  <c r="E32" i="6"/>
  <c r="C58" i="2"/>
  <c r="C69" i="6"/>
  <c r="C13" i="6"/>
  <c r="C42" i="6"/>
  <c r="C52" i="6"/>
  <c r="G15" i="3"/>
  <c r="G75" i="3"/>
  <c r="G57" i="3"/>
  <c r="G34" i="3"/>
  <c r="G50" i="3"/>
  <c r="G17" i="3"/>
  <c r="G47" i="3"/>
  <c r="C22" i="2"/>
  <c r="E27" i="2"/>
  <c r="C34" i="2"/>
  <c r="E73" i="2"/>
  <c r="C33" i="6"/>
  <c r="E42" i="6"/>
  <c r="C13" i="2"/>
  <c r="C33" i="2"/>
  <c r="E55" i="4"/>
  <c r="E19" i="4"/>
  <c r="C51" i="2"/>
  <c r="C57" i="2"/>
  <c r="C32" i="4"/>
  <c r="E31" i="5"/>
  <c r="E28" i="2"/>
  <c r="E43" i="4"/>
  <c r="C25" i="5"/>
  <c r="C42" i="5"/>
  <c r="C51" i="5"/>
  <c r="C52" i="5"/>
  <c r="G27" i="3"/>
  <c r="G51" i="3"/>
  <c r="G52" i="3"/>
  <c r="G38" i="3"/>
  <c r="G30" i="3"/>
  <c r="G21" i="3"/>
  <c r="E57" i="6"/>
  <c r="E60" i="49"/>
  <c r="E69" i="49"/>
  <c r="C15" i="4"/>
  <c r="E30" i="4"/>
  <c r="F38" i="58"/>
  <c r="C38" i="58" s="1"/>
  <c r="C75" i="49"/>
  <c r="C13" i="49"/>
  <c r="E22" i="49"/>
  <c r="C34" i="49"/>
  <c r="C46" i="49"/>
  <c r="C58" i="49"/>
  <c r="C66" i="49"/>
  <c r="E38" i="48"/>
  <c r="E24" i="48"/>
  <c r="C20" i="48"/>
  <c r="C75" i="48"/>
  <c r="C16" i="48"/>
  <c r="C50" i="48"/>
  <c r="C64" i="48"/>
  <c r="E31" i="47"/>
  <c r="C20" i="47"/>
  <c r="C28" i="47"/>
  <c r="C44" i="47"/>
  <c r="E44" i="47"/>
  <c r="C50" i="47"/>
  <c r="C66" i="45"/>
  <c r="C73" i="45"/>
  <c r="E42" i="45"/>
  <c r="C13" i="45"/>
  <c r="E33" i="45"/>
  <c r="C52" i="45"/>
  <c r="E62" i="45"/>
  <c r="C59" i="46"/>
  <c r="C23" i="46"/>
  <c r="C73" i="50"/>
  <c r="C62" i="50"/>
  <c r="C42" i="50"/>
  <c r="C52" i="50"/>
  <c r="C25" i="50"/>
  <c r="C29" i="50"/>
  <c r="C43" i="50"/>
  <c r="E51" i="50"/>
  <c r="E63" i="50"/>
  <c r="C26" i="50"/>
  <c r="C32" i="50"/>
  <c r="E43" i="50"/>
  <c r="E53" i="50"/>
  <c r="F74" i="50"/>
  <c r="E74" i="50" s="1"/>
  <c r="E53" i="44"/>
  <c r="C15" i="43"/>
  <c r="E17" i="43"/>
  <c r="C48" i="43"/>
  <c r="C63" i="41"/>
  <c r="E32" i="41"/>
  <c r="C43" i="41"/>
  <c r="C15" i="41"/>
  <c r="C19" i="41"/>
  <c r="E43" i="41"/>
  <c r="E59" i="41"/>
  <c r="E60" i="42"/>
  <c r="C50" i="42"/>
  <c r="C20" i="42"/>
  <c r="E31" i="42"/>
  <c r="E75" i="42"/>
  <c r="C28" i="40"/>
  <c r="C70" i="40"/>
  <c r="E50" i="40"/>
  <c r="C60" i="40"/>
  <c r="E55" i="39"/>
  <c r="C28" i="39"/>
  <c r="C20" i="39"/>
  <c r="C50" i="39"/>
  <c r="E44" i="39"/>
  <c r="F22" i="59"/>
  <c r="C22" i="59" s="1"/>
  <c r="F30" i="59"/>
  <c r="E30" i="59" s="1"/>
  <c r="F43" i="59"/>
  <c r="E43" i="59" s="1"/>
  <c r="F53" i="59"/>
  <c r="C53" i="59" s="1"/>
  <c r="F62" i="59"/>
  <c r="E62" i="59" s="1"/>
  <c r="F73" i="59"/>
  <c r="C73" i="59" s="1"/>
  <c r="C27" i="38"/>
  <c r="C34" i="38"/>
  <c r="C58" i="38"/>
  <c r="C13" i="38"/>
  <c r="C22" i="38"/>
  <c r="C33" i="38"/>
  <c r="C46" i="38"/>
  <c r="C52" i="38"/>
  <c r="C66" i="38"/>
  <c r="C73" i="38"/>
  <c r="C70" i="37"/>
  <c r="C20" i="37"/>
  <c r="C60" i="37"/>
  <c r="C28" i="37"/>
  <c r="C31" i="37"/>
  <c r="C73" i="25"/>
  <c r="C18" i="25"/>
  <c r="C16" i="26"/>
  <c r="C31" i="26"/>
  <c r="C64" i="26"/>
  <c r="C28" i="26"/>
  <c r="C60" i="26"/>
  <c r="C24" i="26"/>
  <c r="C44" i="26"/>
  <c r="C74" i="26"/>
  <c r="E70" i="26"/>
  <c r="C48" i="26"/>
  <c r="C50" i="26"/>
  <c r="C51" i="26"/>
  <c r="C55" i="26"/>
  <c r="C75" i="26"/>
  <c r="D45" i="52"/>
  <c r="C29" i="27"/>
  <c r="C57" i="27"/>
  <c r="C25" i="27"/>
  <c r="C72" i="27"/>
  <c r="C21" i="27"/>
  <c r="C45" i="27"/>
  <c r="C51" i="27"/>
  <c r="E51" i="27"/>
  <c r="E65" i="27"/>
  <c r="G45" i="27"/>
  <c r="C17" i="27"/>
  <c r="F74" i="27"/>
  <c r="F40" i="28"/>
  <c r="E40" i="28" s="1"/>
  <c r="E52" i="28"/>
  <c r="C13" i="28"/>
  <c r="C15" i="28"/>
  <c r="C18" i="28"/>
  <c r="C22" i="28"/>
  <c r="C27" i="28"/>
  <c r="C33" i="28"/>
  <c r="C34" i="28"/>
  <c r="C42" i="28"/>
  <c r="C46" i="28"/>
  <c r="C58" i="28"/>
  <c r="C62" i="28"/>
  <c r="C66" i="28"/>
  <c r="C73" i="28"/>
  <c r="E34" i="28"/>
  <c r="E42" i="28"/>
  <c r="F74" i="28"/>
  <c r="E74" i="28" s="1"/>
  <c r="E46" i="29"/>
  <c r="C73" i="29"/>
  <c r="C62" i="29"/>
  <c r="E73" i="29"/>
  <c r="C13" i="24"/>
  <c r="C18" i="24"/>
  <c r="C33" i="24"/>
  <c r="C34" i="24"/>
  <c r="C66" i="24"/>
  <c r="F40" i="24"/>
  <c r="E40" i="24" s="1"/>
  <c r="C46" i="24"/>
  <c r="C62" i="24"/>
  <c r="C42" i="24"/>
  <c r="C58" i="24"/>
  <c r="C40" i="24"/>
  <c r="F56" i="24"/>
  <c r="C19" i="24"/>
  <c r="C23" i="24"/>
  <c r="C26" i="24"/>
  <c r="C32" i="24"/>
  <c r="C36" i="24"/>
  <c r="C52" i="24"/>
  <c r="E36" i="24"/>
  <c r="C43" i="24"/>
  <c r="C23" i="30"/>
  <c r="C43" i="30"/>
  <c r="E45" i="31"/>
  <c r="E72" i="31"/>
  <c r="C15" i="31"/>
  <c r="C17" i="31"/>
  <c r="C18" i="31"/>
  <c r="C21" i="31"/>
  <c r="C22" i="31"/>
  <c r="C25" i="31"/>
  <c r="C27" i="31"/>
  <c r="C29" i="31"/>
  <c r="C30" i="31"/>
  <c r="C33" i="31"/>
  <c r="C34" i="31"/>
  <c r="C48" i="31"/>
  <c r="C51" i="31"/>
  <c r="C52" i="31"/>
  <c r="F47" i="31"/>
  <c r="F43" i="32"/>
  <c r="C43" i="32" s="1"/>
  <c r="C13" i="22"/>
  <c r="C15" i="22"/>
  <c r="E46" i="22"/>
  <c r="C52" i="22"/>
  <c r="E58" i="22"/>
  <c r="E34" i="22"/>
  <c r="C66" i="22"/>
  <c r="C21" i="33"/>
  <c r="E29" i="33"/>
  <c r="E63" i="33"/>
  <c r="F74" i="33"/>
  <c r="F40" i="7"/>
  <c r="C40" i="7" s="1"/>
  <c r="F56" i="7"/>
  <c r="C56" i="7" s="1"/>
  <c r="C16" i="7"/>
  <c r="E20" i="7"/>
  <c r="C38" i="7"/>
  <c r="E28" i="7"/>
  <c r="C17" i="5"/>
  <c r="C21" i="5"/>
  <c r="E29" i="5"/>
  <c r="C62" i="5"/>
  <c r="E70" i="6"/>
  <c r="C50" i="6"/>
  <c r="C15" i="6"/>
  <c r="C38" i="6"/>
  <c r="C60" i="6"/>
  <c r="C24" i="6"/>
  <c r="C75" i="6"/>
  <c r="G59" i="3"/>
  <c r="G62" i="3"/>
  <c r="G70" i="3"/>
  <c r="G66" i="3"/>
  <c r="G60" i="3"/>
  <c r="G61" i="3"/>
  <c r="G40" i="3"/>
  <c r="G33" i="3"/>
  <c r="G36" i="3"/>
  <c r="G25" i="3"/>
  <c r="C76" i="3"/>
  <c r="G19" i="3"/>
  <c r="G23" i="3"/>
  <c r="G67" i="3"/>
  <c r="G56" i="3"/>
  <c r="G69" i="3"/>
  <c r="G54" i="3"/>
  <c r="G26" i="3"/>
  <c r="G13" i="3"/>
  <c r="G39" i="3"/>
  <c r="G65" i="3"/>
  <c r="G64" i="3"/>
  <c r="G29" i="3"/>
  <c r="G63" i="3"/>
  <c r="G16" i="3"/>
  <c r="G20" i="3"/>
  <c r="G24" i="3"/>
  <c r="C20" i="2"/>
  <c r="C31" i="2"/>
  <c r="F74" i="2"/>
  <c r="E74" i="2" s="1"/>
  <c r="C44" i="2"/>
  <c r="C28" i="34"/>
  <c r="C31" i="34"/>
  <c r="C20" i="34"/>
  <c r="C50" i="35"/>
  <c r="C65" i="35"/>
  <c r="C15" i="35"/>
  <c r="F47" i="35"/>
  <c r="E47" i="35" s="1"/>
  <c r="C16" i="35"/>
  <c r="C20" i="35"/>
  <c r="E32" i="60"/>
  <c r="F56" i="35"/>
  <c r="E29" i="35"/>
  <c r="C32" i="35"/>
  <c r="C23" i="35"/>
  <c r="F74" i="35"/>
  <c r="E74" i="35" s="1"/>
  <c r="G43" i="35"/>
  <c r="J40" i="59"/>
  <c r="J47" i="59"/>
  <c r="L20" i="59"/>
  <c r="I20" i="59" s="1"/>
  <c r="L28" i="59"/>
  <c r="K28" i="59" s="1"/>
  <c r="L51" i="59"/>
  <c r="K51" i="59" s="1"/>
  <c r="L70" i="59"/>
  <c r="K70" i="59" s="1"/>
  <c r="L24" i="58"/>
  <c r="I24" i="58" s="1"/>
  <c r="L32" i="58"/>
  <c r="I32" i="58" s="1"/>
  <c r="L45" i="58"/>
  <c r="I45" i="58" s="1"/>
  <c r="L55" i="58"/>
  <c r="I55" i="58" s="1"/>
  <c r="F75" i="60"/>
  <c r="C75" i="60" s="1"/>
  <c r="K52" i="34"/>
  <c r="I53" i="34"/>
  <c r="I55" i="34"/>
  <c r="G42" i="34"/>
  <c r="F74" i="34"/>
  <c r="E74" i="34" s="1"/>
  <c r="M43" i="34"/>
  <c r="I53" i="33"/>
  <c r="G44" i="33"/>
  <c r="F56" i="33"/>
  <c r="M42" i="33"/>
  <c r="L40" i="22"/>
  <c r="I40" i="22" s="1"/>
  <c r="I38" i="22"/>
  <c r="E48" i="1"/>
  <c r="F22" i="1"/>
  <c r="C22" i="1" s="1"/>
  <c r="L13" i="1"/>
  <c r="I13" i="1" s="1"/>
  <c r="L22" i="1"/>
  <c r="K22" i="1" s="1"/>
  <c r="K15" i="35"/>
  <c r="C44" i="35"/>
  <c r="G44" i="35"/>
  <c r="C69" i="35"/>
  <c r="M43" i="35"/>
  <c r="M42" i="35"/>
  <c r="J56" i="59"/>
  <c r="J67" i="59" s="1"/>
  <c r="L13" i="59"/>
  <c r="K13" i="59" s="1"/>
  <c r="L17" i="59"/>
  <c r="I17" i="59" s="1"/>
  <c r="L25" i="59"/>
  <c r="K25" i="59" s="1"/>
  <c r="L33" i="59"/>
  <c r="K33" i="59" s="1"/>
  <c r="L42" i="59"/>
  <c r="K42" i="59" s="1"/>
  <c r="L52" i="59"/>
  <c r="K52" i="59" s="1"/>
  <c r="L61" i="59"/>
  <c r="K61" i="59" s="1"/>
  <c r="L65" i="59"/>
  <c r="K65" i="59" s="1"/>
  <c r="L72" i="59"/>
  <c r="K72" i="59" s="1"/>
  <c r="F15" i="60"/>
  <c r="C15" i="60" s="1"/>
  <c r="G43" i="34"/>
  <c r="M44" i="34"/>
  <c r="L74" i="34"/>
  <c r="K74" i="34" s="1"/>
  <c r="K51" i="33"/>
  <c r="G45" i="33"/>
  <c r="M43" i="33"/>
  <c r="L67" i="33"/>
  <c r="I67" i="33" s="1"/>
  <c r="G42" i="22"/>
  <c r="L32" i="1"/>
  <c r="K32" i="1" s="1"/>
  <c r="L36" i="1"/>
  <c r="K36" i="1" s="1"/>
  <c r="G45" i="35"/>
  <c r="L47" i="35"/>
  <c r="K47" i="35" s="1"/>
  <c r="D40" i="59"/>
  <c r="L26" i="59"/>
  <c r="I26" i="59" s="1"/>
  <c r="L34" i="59"/>
  <c r="I34" i="59" s="1"/>
  <c r="L66" i="58"/>
  <c r="K66" i="58" s="1"/>
  <c r="G44" i="34"/>
  <c r="M45" i="34"/>
  <c r="F47" i="33"/>
  <c r="C47" i="33" s="1"/>
  <c r="K44" i="33"/>
  <c r="M44" i="33"/>
  <c r="C43" i="22"/>
  <c r="E43" i="22"/>
  <c r="L74" i="22"/>
  <c r="I74" i="22" s="1"/>
  <c r="K69" i="22"/>
  <c r="C74" i="28"/>
  <c r="G42" i="35"/>
  <c r="M45" i="35"/>
  <c r="L67" i="35"/>
  <c r="I67" i="35" s="1"/>
  <c r="D47" i="59"/>
  <c r="J74" i="59"/>
  <c r="L15" i="59"/>
  <c r="K15" i="59" s="1"/>
  <c r="L19" i="59"/>
  <c r="K19" i="59" s="1"/>
  <c r="L59" i="59"/>
  <c r="I59" i="59" s="1"/>
  <c r="L69" i="59"/>
  <c r="K69" i="59" s="1"/>
  <c r="G45" i="34"/>
  <c r="M42" i="34"/>
  <c r="F40" i="33"/>
  <c r="E40" i="33" s="1"/>
  <c r="G43" i="33"/>
  <c r="M45" i="33"/>
  <c r="K50" i="29"/>
  <c r="F56" i="29"/>
  <c r="C56" i="29" s="1"/>
  <c r="K45" i="29"/>
  <c r="M45" i="29"/>
  <c r="F47" i="28"/>
  <c r="E15" i="25"/>
  <c r="L74" i="25"/>
  <c r="K74" i="25" s="1"/>
  <c r="I15" i="23"/>
  <c r="I53" i="23"/>
  <c r="L47" i="14"/>
  <c r="K47" i="14" s="1"/>
  <c r="K42" i="13"/>
  <c r="M42" i="13"/>
  <c r="K52" i="11"/>
  <c r="K53" i="2"/>
  <c r="G43" i="2"/>
  <c r="M45" i="2"/>
  <c r="K15" i="4"/>
  <c r="K50" i="4"/>
  <c r="L67" i="4"/>
  <c r="K67" i="4" s="1"/>
  <c r="E40" i="7"/>
  <c r="G45" i="7"/>
  <c r="M44" i="7"/>
  <c r="E15" i="37"/>
  <c r="G45" i="38"/>
  <c r="M43" i="38"/>
  <c r="E43" i="39"/>
  <c r="G43" i="39"/>
  <c r="E46" i="40"/>
  <c r="C46" i="40"/>
  <c r="K32" i="40"/>
  <c r="I32" i="40"/>
  <c r="I26" i="40"/>
  <c r="K26" i="40"/>
  <c r="I36" i="40"/>
  <c r="K36" i="40"/>
  <c r="M43" i="40"/>
  <c r="I43" i="40"/>
  <c r="K60" i="40"/>
  <c r="I60" i="40"/>
  <c r="I54" i="41"/>
  <c r="K54" i="41"/>
  <c r="F47" i="22"/>
  <c r="C47" i="22" s="1"/>
  <c r="M44" i="22"/>
  <c r="E15" i="30"/>
  <c r="C32" i="30"/>
  <c r="I51" i="30"/>
  <c r="I54" i="30"/>
  <c r="I55" i="30"/>
  <c r="C58" i="30"/>
  <c r="I53" i="29"/>
  <c r="I55" i="29"/>
  <c r="F47" i="29"/>
  <c r="C47" i="29" s="1"/>
  <c r="K53" i="25"/>
  <c r="K54" i="23"/>
  <c r="F40" i="2"/>
  <c r="E40" i="2" s="1"/>
  <c r="K42" i="2"/>
  <c r="M42" i="2"/>
  <c r="E42" i="4"/>
  <c r="G42" i="4"/>
  <c r="K15" i="6"/>
  <c r="K51" i="6"/>
  <c r="I52" i="6"/>
  <c r="G42" i="7"/>
  <c r="I45" i="7"/>
  <c r="M45" i="7"/>
  <c r="L67" i="7"/>
  <c r="K67" i="7" s="1"/>
  <c r="L74" i="7"/>
  <c r="L76" i="7" s="1"/>
  <c r="C42" i="37"/>
  <c r="G42" i="37"/>
  <c r="I15" i="38"/>
  <c r="I50" i="38"/>
  <c r="I54" i="38"/>
  <c r="G42" i="38"/>
  <c r="F47" i="38"/>
  <c r="E47" i="38" s="1"/>
  <c r="F74" i="38"/>
  <c r="E74" i="38" s="1"/>
  <c r="M44" i="38"/>
  <c r="I51" i="39"/>
  <c r="I52" i="39"/>
  <c r="F74" i="22"/>
  <c r="C74" i="22" s="1"/>
  <c r="M45" i="22"/>
  <c r="L67" i="22"/>
  <c r="K67" i="22" s="1"/>
  <c r="F40" i="29"/>
  <c r="C40" i="29" s="1"/>
  <c r="L40" i="25"/>
  <c r="K40" i="25" s="1"/>
  <c r="E15" i="23"/>
  <c r="K53" i="17"/>
  <c r="I15" i="16"/>
  <c r="L74" i="16"/>
  <c r="I74" i="16" s="1"/>
  <c r="G45" i="2"/>
  <c r="M43" i="2"/>
  <c r="I51" i="4"/>
  <c r="L40" i="4"/>
  <c r="I40" i="4" s="1"/>
  <c r="F40" i="6"/>
  <c r="C40" i="6" s="1"/>
  <c r="K44" i="6"/>
  <c r="M44" i="6"/>
  <c r="G43" i="7"/>
  <c r="M42" i="7"/>
  <c r="C15" i="38"/>
  <c r="G43" i="38"/>
  <c r="L74" i="38"/>
  <c r="K74" i="38" s="1"/>
  <c r="K54" i="39"/>
  <c r="I52" i="41"/>
  <c r="K52" i="41"/>
  <c r="K42" i="22"/>
  <c r="M42" i="22"/>
  <c r="K52" i="30"/>
  <c r="F47" i="24"/>
  <c r="E54" i="24"/>
  <c r="F74" i="24"/>
  <c r="F56" i="28"/>
  <c r="L47" i="23"/>
  <c r="K47" i="23" s="1"/>
  <c r="L74" i="19"/>
  <c r="K74" i="19" s="1"/>
  <c r="K53" i="18"/>
  <c r="I55" i="17"/>
  <c r="K54" i="11"/>
  <c r="G42" i="2"/>
  <c r="L74" i="2"/>
  <c r="K74" i="2" s="1"/>
  <c r="E44" i="7"/>
  <c r="G44" i="7"/>
  <c r="M43" i="7"/>
  <c r="L74" i="37"/>
  <c r="I74" i="37" s="1"/>
  <c r="F40" i="38"/>
  <c r="E40" i="38" s="1"/>
  <c r="E44" i="38"/>
  <c r="G44" i="38"/>
  <c r="I42" i="38"/>
  <c r="M42" i="38"/>
  <c r="I50" i="39"/>
  <c r="C48" i="41"/>
  <c r="E48" i="41"/>
  <c r="C51" i="41"/>
  <c r="E51" i="41"/>
  <c r="E57" i="41"/>
  <c r="C57" i="41"/>
  <c r="C61" i="41"/>
  <c r="E61" i="41"/>
  <c r="I18" i="41"/>
  <c r="K18" i="41"/>
  <c r="K27" i="41"/>
  <c r="I27" i="41"/>
  <c r="K46" i="41"/>
  <c r="I46" i="41"/>
  <c r="I74" i="43"/>
  <c r="K15" i="42"/>
  <c r="K46" i="42"/>
  <c r="K52" i="42"/>
  <c r="L67" i="42"/>
  <c r="I67" i="42" s="1"/>
  <c r="K28" i="43"/>
  <c r="E43" i="43"/>
  <c r="E13" i="44"/>
  <c r="K32" i="44"/>
  <c r="K50" i="44"/>
  <c r="K60" i="44"/>
  <c r="C14" i="46"/>
  <c r="K28" i="46"/>
  <c r="E36" i="46"/>
  <c r="E54" i="46"/>
  <c r="I61" i="46"/>
  <c r="F74" i="46"/>
  <c r="E74" i="46" s="1"/>
  <c r="E15" i="47"/>
  <c r="K42" i="47"/>
  <c r="E65" i="47"/>
  <c r="K31" i="48"/>
  <c r="C43" i="48"/>
  <c r="K50" i="48"/>
  <c r="E14" i="49"/>
  <c r="E23" i="49"/>
  <c r="E36" i="49"/>
  <c r="K50" i="49"/>
  <c r="E53" i="49"/>
  <c r="K70" i="49"/>
  <c r="K15" i="50"/>
  <c r="K34" i="50"/>
  <c r="K42" i="50"/>
  <c r="E58" i="50"/>
  <c r="L67" i="50"/>
  <c r="K67" i="50" s="1"/>
  <c r="L67" i="46"/>
  <c r="K67" i="46" s="1"/>
  <c r="E43" i="49"/>
  <c r="G43" i="49"/>
  <c r="E75" i="40"/>
  <c r="C42" i="42"/>
  <c r="G42" i="42"/>
  <c r="F47" i="42"/>
  <c r="C47" i="42" s="1"/>
  <c r="K44" i="43"/>
  <c r="I45" i="43"/>
  <c r="M45" i="43"/>
  <c r="E34" i="44"/>
  <c r="K51" i="44"/>
  <c r="C17" i="45"/>
  <c r="C25" i="45"/>
  <c r="C48" i="45"/>
  <c r="C51" i="45"/>
  <c r="C61" i="45"/>
  <c r="E19" i="46"/>
  <c r="I31" i="46"/>
  <c r="K72" i="46"/>
  <c r="C21" i="47"/>
  <c r="I27" i="47"/>
  <c r="C29" i="47"/>
  <c r="C30" i="47"/>
  <c r="I59" i="47"/>
  <c r="K15" i="48"/>
  <c r="I28" i="48"/>
  <c r="K51" i="48"/>
  <c r="C59" i="48"/>
  <c r="C63" i="49"/>
  <c r="I33" i="50"/>
  <c r="E42" i="50"/>
  <c r="C66" i="50"/>
  <c r="E72" i="50"/>
  <c r="K43" i="50"/>
  <c r="M43" i="50"/>
  <c r="L67" i="24"/>
  <c r="I73" i="41"/>
  <c r="K18" i="42"/>
  <c r="K22" i="42"/>
  <c r="I33" i="42"/>
  <c r="C43" i="43"/>
  <c r="I59" i="45"/>
  <c r="I65" i="46"/>
  <c r="L47" i="46"/>
  <c r="K47" i="46" s="1"/>
  <c r="K33" i="47"/>
  <c r="I42" i="47"/>
  <c r="E57" i="47"/>
  <c r="E53" i="48"/>
  <c r="K72" i="48"/>
  <c r="K61" i="49"/>
  <c r="F47" i="49"/>
  <c r="E47" i="49" s="1"/>
  <c r="G45" i="49"/>
  <c r="C22" i="50"/>
  <c r="I42" i="50"/>
  <c r="K59" i="50"/>
  <c r="L40" i="24"/>
  <c r="L74" i="24"/>
  <c r="L67" i="28"/>
  <c r="F56" i="26"/>
  <c r="F67" i="26" s="1"/>
  <c r="F40" i="31"/>
  <c r="F56" i="31"/>
  <c r="F47" i="27"/>
  <c r="G43" i="27"/>
  <c r="L67" i="27"/>
  <c r="F47" i="26"/>
  <c r="L74" i="26"/>
  <c r="L67" i="31"/>
  <c r="L74" i="31"/>
  <c r="F40" i="26"/>
  <c r="L67" i="26"/>
  <c r="L45" i="32"/>
  <c r="K45" i="32" s="1"/>
  <c r="L72" i="32"/>
  <c r="I72" i="32" s="1"/>
  <c r="L74" i="28"/>
  <c r="L40" i="26"/>
  <c r="L40" i="27"/>
  <c r="L40" i="34"/>
  <c r="I40" i="34" s="1"/>
  <c r="I16" i="34"/>
  <c r="E73" i="44"/>
  <c r="E17" i="44"/>
  <c r="I61" i="18"/>
  <c r="K62" i="18"/>
  <c r="I50" i="18"/>
  <c r="K55" i="18"/>
  <c r="I72" i="18"/>
  <c r="I44" i="18"/>
  <c r="I13" i="18"/>
  <c r="I22" i="18"/>
  <c r="I54" i="18"/>
  <c r="I56" i="18"/>
  <c r="K51" i="18"/>
  <c r="I57" i="18"/>
  <c r="L74" i="18"/>
  <c r="K74" i="18" s="1"/>
  <c r="I69" i="18"/>
  <c r="K34" i="60"/>
  <c r="K56" i="34"/>
  <c r="K64" i="34"/>
  <c r="I59" i="60"/>
  <c r="K17" i="34"/>
  <c r="K18" i="34"/>
  <c r="I25" i="34"/>
  <c r="K27" i="34"/>
  <c r="I50" i="34"/>
  <c r="K58" i="34"/>
  <c r="K66" i="34"/>
  <c r="I14" i="34"/>
  <c r="I42" i="34"/>
  <c r="K50" i="34"/>
  <c r="L67" i="34"/>
  <c r="I57" i="34"/>
  <c r="I33" i="34"/>
  <c r="K43" i="34"/>
  <c r="K51" i="34"/>
  <c r="I65" i="34"/>
  <c r="C14" i="34"/>
  <c r="C64" i="34"/>
  <c r="F40" i="34"/>
  <c r="F56" i="34"/>
  <c r="F67" i="34" s="1"/>
  <c r="E14" i="34"/>
  <c r="E58" i="34"/>
  <c r="E60" i="34"/>
  <c r="E64" i="34"/>
  <c r="E66" i="34"/>
  <c r="E69" i="34"/>
  <c r="F47" i="34"/>
  <c r="B56" i="60"/>
  <c r="B67" i="60" s="1"/>
  <c r="E16" i="34"/>
  <c r="E24" i="34"/>
  <c r="E26" i="34"/>
  <c r="E32" i="34"/>
  <c r="E38" i="34"/>
  <c r="E50" i="34"/>
  <c r="C55" i="34"/>
  <c r="F31" i="60"/>
  <c r="E31" i="60" s="1"/>
  <c r="F64" i="60"/>
  <c r="E64" i="60" s="1"/>
  <c r="C15" i="34"/>
  <c r="E55" i="34"/>
  <c r="C57" i="34"/>
  <c r="C61" i="34"/>
  <c r="C65" i="34"/>
  <c r="C70" i="34"/>
  <c r="C75" i="34"/>
  <c r="I43" i="60"/>
  <c r="K20" i="35"/>
  <c r="I48" i="35"/>
  <c r="I59" i="35"/>
  <c r="M44" i="35"/>
  <c r="K22" i="35"/>
  <c r="I28" i="35"/>
  <c r="K30" i="35"/>
  <c r="I34" i="35"/>
  <c r="I43" i="35"/>
  <c r="K55" i="35"/>
  <c r="K60" i="35"/>
  <c r="K66" i="35"/>
  <c r="L46" i="60"/>
  <c r="K46" i="60" s="1"/>
  <c r="I21" i="35"/>
  <c r="I40" i="35"/>
  <c r="I57" i="35"/>
  <c r="I65" i="35"/>
  <c r="I75" i="35"/>
  <c r="L32" i="60"/>
  <c r="K32" i="60" s="1"/>
  <c r="I60" i="60"/>
  <c r="K31" i="35"/>
  <c r="H47" i="60"/>
  <c r="I29" i="35"/>
  <c r="I26" i="60"/>
  <c r="K74" i="35"/>
  <c r="L44" i="60"/>
  <c r="H40" i="60"/>
  <c r="I66" i="35"/>
  <c r="L69" i="60"/>
  <c r="I69" i="60" s="1"/>
  <c r="H74" i="60"/>
  <c r="E34" i="35"/>
  <c r="C46" i="35"/>
  <c r="E57" i="35"/>
  <c r="F40" i="35"/>
  <c r="E19" i="35"/>
  <c r="E28" i="35"/>
  <c r="C36" i="35"/>
  <c r="E55" i="35"/>
  <c r="C14" i="35"/>
  <c r="E64" i="35"/>
  <c r="E61" i="35"/>
  <c r="E66" i="35"/>
  <c r="B40" i="60"/>
  <c r="C60" i="60"/>
  <c r="E21" i="35"/>
  <c r="C75" i="35"/>
  <c r="E17" i="35"/>
  <c r="C24" i="35"/>
  <c r="C33" i="35"/>
  <c r="E75" i="35"/>
  <c r="C21" i="35"/>
  <c r="C13" i="35"/>
  <c r="F55" i="60"/>
  <c r="C30" i="60"/>
  <c r="C31" i="35"/>
  <c r="C48" i="35"/>
  <c r="C66" i="35"/>
  <c r="F21" i="60"/>
  <c r="E21" i="60" s="1"/>
  <c r="I67" i="22"/>
  <c r="I56" i="22"/>
  <c r="I18" i="22"/>
  <c r="I25" i="22"/>
  <c r="K56" i="22"/>
  <c r="H74" i="32"/>
  <c r="K18" i="22"/>
  <c r="K25" i="22"/>
  <c r="I47" i="22"/>
  <c r="K28" i="22"/>
  <c r="K47" i="22"/>
  <c r="I59" i="22"/>
  <c r="I64" i="22"/>
  <c r="I66" i="22"/>
  <c r="L23" i="59"/>
  <c r="K23" i="59" s="1"/>
  <c r="L31" i="59"/>
  <c r="K31" i="59" s="1"/>
  <c r="L54" i="59"/>
  <c r="K54" i="59" s="1"/>
  <c r="L75" i="59"/>
  <c r="I75" i="59" s="1"/>
  <c r="I29" i="22"/>
  <c r="I42" i="22"/>
  <c r="I57" i="22"/>
  <c r="K64" i="22"/>
  <c r="K66" i="22"/>
  <c r="L45" i="59"/>
  <c r="K45" i="59" s="1"/>
  <c r="I15" i="22"/>
  <c r="I19" i="22"/>
  <c r="I26" i="22"/>
  <c r="K29" i="22"/>
  <c r="I32" i="22"/>
  <c r="I51" i="22"/>
  <c r="I53" i="22"/>
  <c r="I55" i="22"/>
  <c r="K57" i="22"/>
  <c r="E47" i="22"/>
  <c r="E74" i="22"/>
  <c r="E59" i="22"/>
  <c r="F18" i="59"/>
  <c r="E18" i="59" s="1"/>
  <c r="F48" i="59"/>
  <c r="E48" i="59" s="1"/>
  <c r="F66" i="59"/>
  <c r="E66" i="59" s="1"/>
  <c r="C21" i="22"/>
  <c r="C27" i="22"/>
  <c r="C29" i="22"/>
  <c r="C31" i="22"/>
  <c r="C33" i="22"/>
  <c r="C44" i="22"/>
  <c r="C54" i="22"/>
  <c r="G43" i="22"/>
  <c r="C61" i="22"/>
  <c r="C70" i="22"/>
  <c r="G44" i="22"/>
  <c r="F27" i="59"/>
  <c r="E27" i="59" s="1"/>
  <c r="F50" i="59"/>
  <c r="C50" i="59" s="1"/>
  <c r="F59" i="59"/>
  <c r="E59" i="59" s="1"/>
  <c r="F69" i="59"/>
  <c r="E69" i="59" s="1"/>
  <c r="E21" i="22"/>
  <c r="E29" i="22"/>
  <c r="E31" i="22"/>
  <c r="E44" i="22"/>
  <c r="C51" i="22"/>
  <c r="G45" i="22"/>
  <c r="E51" i="22"/>
  <c r="C62" i="22"/>
  <c r="C72" i="22"/>
  <c r="F40" i="22"/>
  <c r="F56" i="22"/>
  <c r="E72" i="22"/>
  <c r="I36" i="18"/>
  <c r="I52" i="18"/>
  <c r="I33" i="18"/>
  <c r="L47" i="18"/>
  <c r="I47" i="18" s="1"/>
  <c r="M43" i="18"/>
  <c r="K27" i="18"/>
  <c r="I43" i="18"/>
  <c r="I63" i="18"/>
  <c r="L40" i="18"/>
  <c r="M44" i="18"/>
  <c r="I18" i="18"/>
  <c r="I73" i="18"/>
  <c r="M45" i="18"/>
  <c r="K23" i="18"/>
  <c r="I30" i="18"/>
  <c r="K42" i="18"/>
  <c r="I45" i="18"/>
  <c r="L67" i="18"/>
  <c r="K28" i="18"/>
  <c r="I29" i="18"/>
  <c r="I32" i="18"/>
  <c r="K26" i="18"/>
  <c r="K32" i="18"/>
  <c r="K59" i="18"/>
  <c r="I20" i="18"/>
  <c r="K30" i="18"/>
  <c r="I60" i="18"/>
  <c r="I58" i="18"/>
  <c r="I19" i="18"/>
  <c r="K31" i="18"/>
  <c r="K19" i="18"/>
  <c r="I59" i="18"/>
  <c r="I15" i="18"/>
  <c r="I46" i="18"/>
  <c r="C32" i="23"/>
  <c r="E42" i="23"/>
  <c r="C31" i="23"/>
  <c r="C27" i="23"/>
  <c r="C43" i="23"/>
  <c r="E72" i="23"/>
  <c r="C17" i="23"/>
  <c r="C26" i="23"/>
  <c r="C42" i="23"/>
  <c r="E61" i="23"/>
  <c r="E73" i="23"/>
  <c r="E43" i="23"/>
  <c r="I16" i="23"/>
  <c r="L43" i="32"/>
  <c r="I43" i="32" s="1"/>
  <c r="I55" i="23"/>
  <c r="I13" i="23"/>
  <c r="I63" i="23"/>
  <c r="I75" i="23"/>
  <c r="L32" i="32"/>
  <c r="I32" i="32" s="1"/>
  <c r="L19" i="32"/>
  <c r="K19" i="32" s="1"/>
  <c r="I46" i="23"/>
  <c r="K46" i="23"/>
  <c r="L46" i="32"/>
  <c r="K46" i="32" s="1"/>
  <c r="I51" i="23"/>
  <c r="L38" i="32"/>
  <c r="I38" i="32" s="1"/>
  <c r="I30" i="23"/>
  <c r="K32" i="23"/>
  <c r="L74" i="23"/>
  <c r="M42" i="23"/>
  <c r="I22" i="23"/>
  <c r="I14" i="23"/>
  <c r="I19" i="23"/>
  <c r="I28" i="23"/>
  <c r="K31" i="23"/>
  <c r="I42" i="23"/>
  <c r="K44" i="23"/>
  <c r="I59" i="23"/>
  <c r="I69" i="23"/>
  <c r="L67" i="23"/>
  <c r="M45" i="23"/>
  <c r="M44" i="23"/>
  <c r="K19" i="23"/>
  <c r="K28" i="23"/>
  <c r="I34" i="23"/>
  <c r="I45" i="23"/>
  <c r="I62" i="23"/>
  <c r="K69" i="23"/>
  <c r="L40" i="23"/>
  <c r="H46" i="53"/>
  <c r="C25" i="23"/>
  <c r="C29" i="23"/>
  <c r="C50" i="23"/>
  <c r="F47" i="23"/>
  <c r="C47" i="23" s="1"/>
  <c r="E75" i="23"/>
  <c r="C44" i="23"/>
  <c r="C28" i="23"/>
  <c r="C30" i="23"/>
  <c r="C48" i="23"/>
  <c r="E57" i="23"/>
  <c r="C70" i="23"/>
  <c r="C21" i="23"/>
  <c r="C51" i="23"/>
  <c r="C60" i="23"/>
  <c r="E65" i="23"/>
  <c r="E36" i="23"/>
  <c r="C14" i="23"/>
  <c r="C53" i="23"/>
  <c r="E66" i="23"/>
  <c r="F74" i="23"/>
  <c r="C16" i="23"/>
  <c r="C18" i="23"/>
  <c r="C22" i="23"/>
  <c r="C24" i="23"/>
  <c r="C34" i="23"/>
  <c r="C38" i="23"/>
  <c r="C45" i="23"/>
  <c r="E53" i="23"/>
  <c r="F36" i="32"/>
  <c r="C36" i="32" s="1"/>
  <c r="F50" i="32"/>
  <c r="C50" i="32" s="1"/>
  <c r="F40" i="23"/>
  <c r="E58" i="23"/>
  <c r="E22" i="23"/>
  <c r="E45" i="23"/>
  <c r="C55" i="23"/>
  <c r="E46" i="23"/>
  <c r="C64" i="23"/>
  <c r="F56" i="23"/>
  <c r="E14" i="23"/>
  <c r="K13" i="25"/>
  <c r="K22" i="25"/>
  <c r="K23" i="25"/>
  <c r="K36" i="25"/>
  <c r="I34" i="25"/>
  <c r="I46" i="25"/>
  <c r="I51" i="25"/>
  <c r="I54" i="25"/>
  <c r="L67" i="25"/>
  <c r="I67" i="25" s="1"/>
  <c r="K43" i="25"/>
  <c r="K73" i="25"/>
  <c r="I40" i="25"/>
  <c r="L47" i="25"/>
  <c r="K20" i="25"/>
  <c r="I27" i="25"/>
  <c r="K57" i="25"/>
  <c r="H56" i="32"/>
  <c r="H67" i="32" s="1"/>
  <c r="I64" i="25"/>
  <c r="K14" i="25"/>
  <c r="K75" i="25"/>
  <c r="L53" i="32"/>
  <c r="L53" i="60" s="1"/>
  <c r="I25" i="25"/>
  <c r="I56" i="25"/>
  <c r="I59" i="25"/>
  <c r="I28" i="25"/>
  <c r="I31" i="25"/>
  <c r="I52" i="25"/>
  <c r="I43" i="25"/>
  <c r="K52" i="25"/>
  <c r="I65" i="25"/>
  <c r="F30" i="32"/>
  <c r="E30" i="32" s="1"/>
  <c r="F29" i="32"/>
  <c r="E29" i="32" s="1"/>
  <c r="C13" i="25"/>
  <c r="C22" i="25"/>
  <c r="C58" i="25"/>
  <c r="C46" i="25"/>
  <c r="C66" i="25"/>
  <c r="F74" i="25"/>
  <c r="C74" i="25" s="1"/>
  <c r="C34" i="25"/>
  <c r="C14" i="25"/>
  <c r="C23" i="25"/>
  <c r="C59" i="25"/>
  <c r="F20" i="32"/>
  <c r="C20" i="32" s="1"/>
  <c r="E26" i="25"/>
  <c r="E32" i="25"/>
  <c r="E50" i="25"/>
  <c r="E61" i="25"/>
  <c r="C17" i="25"/>
  <c r="C19" i="25"/>
  <c r="C21" i="25"/>
  <c r="C25" i="25"/>
  <c r="C27" i="25"/>
  <c r="C29" i="25"/>
  <c r="C31" i="25"/>
  <c r="C33" i="25"/>
  <c r="C42" i="25"/>
  <c r="C44" i="25"/>
  <c r="C54" i="25"/>
  <c r="F24" i="32"/>
  <c r="F38" i="32"/>
  <c r="E38" i="32" s="1"/>
  <c r="G42" i="25"/>
  <c r="C32" i="25"/>
  <c r="C61" i="25"/>
  <c r="C70" i="25"/>
  <c r="E52" i="25"/>
  <c r="E17" i="25"/>
  <c r="E25" i="25"/>
  <c r="E33" i="25"/>
  <c r="E44" i="25"/>
  <c r="C51" i="25"/>
  <c r="E54" i="25"/>
  <c r="E70" i="25"/>
  <c r="C60" i="25"/>
  <c r="C62" i="25"/>
  <c r="C69" i="25"/>
  <c r="C72" i="25"/>
  <c r="F40" i="25"/>
  <c r="F56" i="25"/>
  <c r="F67" i="25" s="1"/>
  <c r="F73" i="32"/>
  <c r="E73" i="32" s="1"/>
  <c r="E62" i="25"/>
  <c r="E72" i="25"/>
  <c r="F47" i="25"/>
  <c r="I65" i="30"/>
  <c r="I17" i="30"/>
  <c r="K27" i="30"/>
  <c r="I33" i="30"/>
  <c r="K48" i="30"/>
  <c r="I66" i="30"/>
  <c r="I24" i="30"/>
  <c r="I43" i="30"/>
  <c r="L22" i="32"/>
  <c r="I22" i="32" s="1"/>
  <c r="I18" i="30"/>
  <c r="I38" i="30"/>
  <c r="K43" i="30"/>
  <c r="L67" i="30"/>
  <c r="I67" i="30" s="1"/>
  <c r="I25" i="30"/>
  <c r="K31" i="30"/>
  <c r="I58" i="30"/>
  <c r="I19" i="49"/>
  <c r="K27" i="49"/>
  <c r="K33" i="49"/>
  <c r="K38" i="49"/>
  <c r="I55" i="49"/>
  <c r="I58" i="49"/>
  <c r="I65" i="49"/>
  <c r="K75" i="49"/>
  <c r="I16" i="49"/>
  <c r="I24" i="49"/>
  <c r="L40" i="49"/>
  <c r="K40" i="49" s="1"/>
  <c r="L47" i="49"/>
  <c r="I47" i="49" s="1"/>
  <c r="M43" i="49"/>
  <c r="I43" i="49"/>
  <c r="K59" i="49"/>
  <c r="I22" i="49"/>
  <c r="K31" i="49"/>
  <c r="I60" i="49"/>
  <c r="I69" i="49"/>
  <c r="I14" i="49"/>
  <c r="K22" i="49"/>
  <c r="I28" i="49"/>
  <c r="I44" i="49"/>
  <c r="K46" i="49"/>
  <c r="L67" i="49"/>
  <c r="M44" i="49"/>
  <c r="M45" i="49"/>
  <c r="I20" i="49"/>
  <c r="I29" i="49"/>
  <c r="I53" i="49"/>
  <c r="I31" i="49"/>
  <c r="I23" i="49"/>
  <c r="I51" i="49"/>
  <c r="C20" i="49"/>
  <c r="E62" i="49"/>
  <c r="F40" i="49"/>
  <c r="E40" i="49" s="1"/>
  <c r="F74" i="49"/>
  <c r="C43" i="49"/>
  <c r="E45" i="49"/>
  <c r="E48" i="49"/>
  <c r="E72" i="49"/>
  <c r="C31" i="49"/>
  <c r="C73" i="49"/>
  <c r="F56" i="49"/>
  <c r="E56" i="49" s="1"/>
  <c r="C26" i="49"/>
  <c r="C38" i="49"/>
  <c r="E29" i="49"/>
  <c r="C56" i="49"/>
  <c r="C18" i="49"/>
  <c r="E16" i="49"/>
  <c r="E18" i="49"/>
  <c r="E24" i="49"/>
  <c r="E30" i="49"/>
  <c r="E32" i="49"/>
  <c r="E38" i="49"/>
  <c r="E50" i="49"/>
  <c r="C57" i="49"/>
  <c r="C59" i="49"/>
  <c r="C65" i="49"/>
  <c r="E15" i="49"/>
  <c r="E52" i="49"/>
  <c r="E59" i="49"/>
  <c r="C19" i="49"/>
  <c r="C27" i="49"/>
  <c r="C33" i="49"/>
  <c r="C42" i="49"/>
  <c r="C44" i="49"/>
  <c r="C54" i="49"/>
  <c r="G42" i="49"/>
  <c r="E33" i="49"/>
  <c r="I13" i="48"/>
  <c r="I36" i="48"/>
  <c r="I53" i="48"/>
  <c r="I55" i="48"/>
  <c r="I22" i="48"/>
  <c r="I43" i="48"/>
  <c r="I54" i="48"/>
  <c r="I57" i="48"/>
  <c r="K65" i="48"/>
  <c r="I56" i="48"/>
  <c r="K61" i="48"/>
  <c r="K43" i="48"/>
  <c r="K38" i="48"/>
  <c r="L40" i="48"/>
  <c r="I34" i="48"/>
  <c r="K52" i="48"/>
  <c r="I60" i="48"/>
  <c r="I63" i="48"/>
  <c r="I66" i="48"/>
  <c r="L47" i="48"/>
  <c r="L67" i="48"/>
  <c r="K60" i="48"/>
  <c r="K63" i="48"/>
  <c r="I26" i="48"/>
  <c r="K32" i="48"/>
  <c r="L74" i="48"/>
  <c r="M44" i="48"/>
  <c r="I16" i="48"/>
  <c r="I24" i="48"/>
  <c r="I30" i="48"/>
  <c r="I44" i="48"/>
  <c r="I69" i="48"/>
  <c r="I73" i="48"/>
  <c r="I19" i="48"/>
  <c r="K73" i="48"/>
  <c r="G45" i="48"/>
  <c r="C13" i="48"/>
  <c r="C15" i="48"/>
  <c r="C28" i="48"/>
  <c r="E30" i="48"/>
  <c r="C36" i="48"/>
  <c r="E55" i="48"/>
  <c r="F74" i="48"/>
  <c r="E74" i="48" s="1"/>
  <c r="F47" i="48"/>
  <c r="E47" i="48" s="1"/>
  <c r="C23" i="48"/>
  <c r="C45" i="48"/>
  <c r="C58" i="48"/>
  <c r="C66" i="48"/>
  <c r="G44" i="48"/>
  <c r="E26" i="48"/>
  <c r="E19" i="48"/>
  <c r="E31" i="48"/>
  <c r="E42" i="48"/>
  <c r="E44" i="48"/>
  <c r="C51" i="48"/>
  <c r="E51" i="48"/>
  <c r="C60" i="48"/>
  <c r="C62" i="48"/>
  <c r="C69" i="48"/>
  <c r="C72" i="48"/>
  <c r="F40" i="48"/>
  <c r="F56" i="48"/>
  <c r="G42" i="48"/>
  <c r="E60" i="48"/>
  <c r="E69" i="48"/>
  <c r="C61" i="48"/>
  <c r="C70" i="48"/>
  <c r="E57" i="48"/>
  <c r="E65" i="48"/>
  <c r="C21" i="48"/>
  <c r="C29" i="48"/>
  <c r="C48" i="48"/>
  <c r="I19" i="47"/>
  <c r="L67" i="47"/>
  <c r="K67" i="47" s="1"/>
  <c r="I20" i="47"/>
  <c r="I28" i="47"/>
  <c r="K32" i="47"/>
  <c r="K53" i="47"/>
  <c r="M43" i="47"/>
  <c r="I43" i="47"/>
  <c r="L47" i="47"/>
  <c r="I47" i="47" s="1"/>
  <c r="M44" i="47"/>
  <c r="K72" i="47"/>
  <c r="K34" i="47"/>
  <c r="I45" i="47"/>
  <c r="I62" i="47"/>
  <c r="M45" i="47"/>
  <c r="K13" i="47"/>
  <c r="I16" i="47"/>
  <c r="K24" i="47"/>
  <c r="K62" i="47"/>
  <c r="L40" i="47"/>
  <c r="I14" i="47"/>
  <c r="K14" i="47"/>
  <c r="I17" i="47"/>
  <c r="I22" i="47"/>
  <c r="K25" i="47"/>
  <c r="K36" i="47"/>
  <c r="I46" i="47"/>
  <c r="K50" i="47"/>
  <c r="K57" i="47"/>
  <c r="I63" i="47"/>
  <c r="I70" i="47"/>
  <c r="K22" i="47"/>
  <c r="I38" i="47"/>
  <c r="K46" i="47"/>
  <c r="I55" i="47"/>
  <c r="K63" i="47"/>
  <c r="I75" i="47"/>
  <c r="L74" i="47"/>
  <c r="K61" i="47"/>
  <c r="I51" i="47"/>
  <c r="E70" i="47"/>
  <c r="C17" i="47"/>
  <c r="C27" i="47"/>
  <c r="C62" i="47"/>
  <c r="C25" i="47"/>
  <c r="C48" i="47"/>
  <c r="C51" i="47"/>
  <c r="C72" i="47"/>
  <c r="E75" i="47"/>
  <c r="F47" i="47"/>
  <c r="C47" i="47" s="1"/>
  <c r="E23" i="47"/>
  <c r="E33" i="47"/>
  <c r="E46" i="47"/>
  <c r="C14" i="47"/>
  <c r="C60" i="47"/>
  <c r="C64" i="47"/>
  <c r="C69" i="47"/>
  <c r="F40" i="47"/>
  <c r="F56" i="47"/>
  <c r="E16" i="47"/>
  <c r="E18" i="47"/>
  <c r="E22" i="47"/>
  <c r="E24" i="47"/>
  <c r="E32" i="47"/>
  <c r="E34" i="47"/>
  <c r="E38" i="47"/>
  <c r="E45" i="47"/>
  <c r="C55" i="47"/>
  <c r="G45" i="47"/>
  <c r="E14" i="47"/>
  <c r="C53" i="47"/>
  <c r="F74" i="47"/>
  <c r="E53" i="47"/>
  <c r="I30" i="45"/>
  <c r="I33" i="45"/>
  <c r="K43" i="45"/>
  <c r="K13" i="45"/>
  <c r="I25" i="45"/>
  <c r="I42" i="45"/>
  <c r="I51" i="45"/>
  <c r="K60" i="45"/>
  <c r="K42" i="45"/>
  <c r="L40" i="45"/>
  <c r="K40" i="45" s="1"/>
  <c r="I69" i="45"/>
  <c r="K54" i="45"/>
  <c r="K14" i="45"/>
  <c r="K22" i="45"/>
  <c r="L67" i="45"/>
  <c r="I45" i="45"/>
  <c r="I48" i="45"/>
  <c r="K55" i="45"/>
  <c r="I61" i="45"/>
  <c r="K63" i="45"/>
  <c r="I70" i="45"/>
  <c r="K73" i="45"/>
  <c r="I23" i="45"/>
  <c r="I34" i="45"/>
  <c r="K45" i="45"/>
  <c r="K61" i="45"/>
  <c r="L47" i="45"/>
  <c r="I18" i="45"/>
  <c r="K34" i="45"/>
  <c r="I46" i="45"/>
  <c r="K53" i="45"/>
  <c r="K18" i="45"/>
  <c r="I24" i="45"/>
  <c r="I36" i="45"/>
  <c r="K46" i="45"/>
  <c r="I50" i="45"/>
  <c r="I62" i="45"/>
  <c r="I65" i="45"/>
  <c r="I72" i="45"/>
  <c r="I75" i="45"/>
  <c r="L74" i="45"/>
  <c r="I27" i="45"/>
  <c r="K36" i="45"/>
  <c r="E21" i="45"/>
  <c r="E30" i="45"/>
  <c r="C45" i="45"/>
  <c r="C54" i="45"/>
  <c r="G45" i="45"/>
  <c r="F74" i="45"/>
  <c r="G42" i="45"/>
  <c r="C22" i="45"/>
  <c r="C27" i="45"/>
  <c r="C29" i="45"/>
  <c r="C58" i="45"/>
  <c r="E15" i="45"/>
  <c r="E57" i="45"/>
  <c r="E59" i="45"/>
  <c r="E65" i="45"/>
  <c r="E75" i="45"/>
  <c r="E16" i="45"/>
  <c r="E18" i="45"/>
  <c r="E24" i="45"/>
  <c r="E32" i="45"/>
  <c r="E38" i="45"/>
  <c r="C55" i="45"/>
  <c r="E36" i="45"/>
  <c r="E46" i="45"/>
  <c r="C14" i="45"/>
  <c r="C64" i="45"/>
  <c r="F40" i="45"/>
  <c r="F56" i="45"/>
  <c r="F67" i="45" s="1"/>
  <c r="F47" i="45"/>
  <c r="C57" i="45"/>
  <c r="C65" i="45"/>
  <c r="C75" i="45"/>
  <c r="I21" i="46"/>
  <c r="L46" i="36"/>
  <c r="K46" i="36" s="1"/>
  <c r="I30" i="46"/>
  <c r="I44" i="46"/>
  <c r="K65" i="46"/>
  <c r="I15" i="46"/>
  <c r="I45" i="46"/>
  <c r="I62" i="46"/>
  <c r="K44" i="46"/>
  <c r="K45" i="46"/>
  <c r="K73" i="46"/>
  <c r="L40" i="46"/>
  <c r="K38" i="46"/>
  <c r="I56" i="46"/>
  <c r="K16" i="46"/>
  <c r="K19" i="46"/>
  <c r="I25" i="46"/>
  <c r="K34" i="46"/>
  <c r="I50" i="46"/>
  <c r="I52" i="46"/>
  <c r="I54" i="46"/>
  <c r="I57" i="46"/>
  <c r="I63" i="46"/>
  <c r="K70" i="46"/>
  <c r="L74" i="46"/>
  <c r="I24" i="46"/>
  <c r="I48" i="46"/>
  <c r="K25" i="46"/>
  <c r="K54" i="46"/>
  <c r="K63" i="46"/>
  <c r="I17" i="46"/>
  <c r="I47" i="46"/>
  <c r="I55" i="46"/>
  <c r="C27" i="46"/>
  <c r="E42" i="46"/>
  <c r="C15" i="46"/>
  <c r="C22" i="46"/>
  <c r="C32" i="46"/>
  <c r="F47" i="46"/>
  <c r="C47" i="46" s="1"/>
  <c r="C18" i="46"/>
  <c r="C43" i="46"/>
  <c r="E53" i="46"/>
  <c r="C73" i="46"/>
  <c r="C28" i="46"/>
  <c r="E43" i="46"/>
  <c r="E55" i="46"/>
  <c r="C58" i="46"/>
  <c r="C63" i="46"/>
  <c r="E73" i="46"/>
  <c r="C52" i="46"/>
  <c r="C46" i="46"/>
  <c r="C66" i="46"/>
  <c r="C74" i="46"/>
  <c r="E47" i="46"/>
  <c r="C60" i="46"/>
  <c r="C69" i="46"/>
  <c r="F40" i="46"/>
  <c r="F56" i="46"/>
  <c r="G42" i="46"/>
  <c r="E60" i="46"/>
  <c r="E62" i="46"/>
  <c r="E64" i="46"/>
  <c r="E69" i="46"/>
  <c r="E72" i="46"/>
  <c r="C16" i="46"/>
  <c r="C24" i="46"/>
  <c r="C38" i="46"/>
  <c r="G44" i="46"/>
  <c r="E26" i="46"/>
  <c r="E34" i="46"/>
  <c r="E38" i="46"/>
  <c r="E45" i="46"/>
  <c r="E57" i="46"/>
  <c r="E65" i="46"/>
  <c r="E75" i="46"/>
  <c r="C57" i="46"/>
  <c r="C65" i="46"/>
  <c r="C21" i="46"/>
  <c r="C29" i="46"/>
  <c r="C48" i="46"/>
  <c r="I36" i="50"/>
  <c r="K73" i="50"/>
  <c r="K14" i="50"/>
  <c r="K46" i="50"/>
  <c r="I75" i="50"/>
  <c r="L47" i="50"/>
  <c r="K47" i="50" s="1"/>
  <c r="I23" i="50"/>
  <c r="I52" i="50"/>
  <c r="I54" i="50"/>
  <c r="K62" i="50"/>
  <c r="I50" i="50"/>
  <c r="I16" i="50"/>
  <c r="I25" i="50"/>
  <c r="K56" i="50"/>
  <c r="K64" i="50"/>
  <c r="M44" i="50"/>
  <c r="K16" i="50"/>
  <c r="I57" i="50"/>
  <c r="I65" i="50"/>
  <c r="L74" i="50"/>
  <c r="I24" i="50"/>
  <c r="K24" i="50"/>
  <c r="K48" i="50"/>
  <c r="K63" i="50"/>
  <c r="L40" i="50"/>
  <c r="K27" i="50"/>
  <c r="I56" i="50"/>
  <c r="I64" i="50"/>
  <c r="I19" i="50"/>
  <c r="I32" i="50"/>
  <c r="I47" i="50"/>
  <c r="K57" i="50"/>
  <c r="K65" i="50"/>
  <c r="I26" i="50"/>
  <c r="I29" i="50"/>
  <c r="I38" i="50"/>
  <c r="I44" i="50"/>
  <c r="K29" i="50"/>
  <c r="E20" i="50"/>
  <c r="C34" i="50"/>
  <c r="E44" i="50"/>
  <c r="C13" i="50"/>
  <c r="C31" i="50"/>
  <c r="C44" i="50"/>
  <c r="C30" i="50"/>
  <c r="C21" i="50"/>
  <c r="E28" i="50"/>
  <c r="C45" i="50"/>
  <c r="E45" i="50"/>
  <c r="E60" i="50"/>
  <c r="E23" i="50"/>
  <c r="E27" i="50"/>
  <c r="E33" i="50"/>
  <c r="E36" i="50"/>
  <c r="E46" i="50"/>
  <c r="E54" i="50"/>
  <c r="C14" i="50"/>
  <c r="C64" i="50"/>
  <c r="C74" i="50"/>
  <c r="F40" i="50"/>
  <c r="F56" i="50"/>
  <c r="F67" i="50" s="1"/>
  <c r="E14" i="50"/>
  <c r="E64" i="50"/>
  <c r="F47" i="50"/>
  <c r="C16" i="50"/>
  <c r="C18" i="50"/>
  <c r="C24" i="50"/>
  <c r="C38" i="50"/>
  <c r="E50" i="50"/>
  <c r="C55" i="50"/>
  <c r="C15" i="50"/>
  <c r="C57" i="50"/>
  <c r="C59" i="50"/>
  <c r="C65" i="50"/>
  <c r="C75" i="50"/>
  <c r="E15" i="50"/>
  <c r="E59" i="50"/>
  <c r="I61" i="44"/>
  <c r="I31" i="44"/>
  <c r="I44" i="44"/>
  <c r="K63" i="44"/>
  <c r="K44" i="44"/>
  <c r="I20" i="44"/>
  <c r="I45" i="44"/>
  <c r="I52" i="44"/>
  <c r="K16" i="44"/>
  <c r="K45" i="44"/>
  <c r="I14" i="44"/>
  <c r="L67" i="44"/>
  <c r="K14" i="44"/>
  <c r="K24" i="44"/>
  <c r="I28" i="44"/>
  <c r="I36" i="44"/>
  <c r="K48" i="44"/>
  <c r="I57" i="44"/>
  <c r="K73" i="44"/>
  <c r="L40" i="44"/>
  <c r="M43" i="44"/>
  <c r="K36" i="44"/>
  <c r="L47" i="44"/>
  <c r="I18" i="44"/>
  <c r="K65" i="44"/>
  <c r="K38" i="44"/>
  <c r="K46" i="44"/>
  <c r="I53" i="44"/>
  <c r="I59" i="44"/>
  <c r="K62" i="44"/>
  <c r="I72" i="44"/>
  <c r="K75" i="44"/>
  <c r="I46" i="44"/>
  <c r="I75" i="44"/>
  <c r="L74" i="44"/>
  <c r="E18" i="44"/>
  <c r="E62" i="44"/>
  <c r="C22" i="44"/>
  <c r="E48" i="44"/>
  <c r="E52" i="44"/>
  <c r="C72" i="44"/>
  <c r="E42" i="44"/>
  <c r="C29" i="44"/>
  <c r="C44" i="44"/>
  <c r="C25" i="44"/>
  <c r="E58" i="44"/>
  <c r="C42" i="44"/>
  <c r="E44" i="44"/>
  <c r="E16" i="44"/>
  <c r="C32" i="44"/>
  <c r="C21" i="44"/>
  <c r="C30" i="44"/>
  <c r="C19" i="44"/>
  <c r="C45" i="44"/>
  <c r="G43" i="44"/>
  <c r="C26" i="44"/>
  <c r="E43" i="44"/>
  <c r="E45" i="44"/>
  <c r="C63" i="44"/>
  <c r="C66" i="44"/>
  <c r="E24" i="44"/>
  <c r="E23" i="44"/>
  <c r="E27" i="44"/>
  <c r="E31" i="44"/>
  <c r="E33" i="44"/>
  <c r="E36" i="44"/>
  <c r="E46" i="44"/>
  <c r="C51" i="44"/>
  <c r="E54" i="44"/>
  <c r="C14" i="44"/>
  <c r="E51" i="44"/>
  <c r="C64" i="44"/>
  <c r="F40" i="44"/>
  <c r="F56" i="44"/>
  <c r="F67" i="44" s="1"/>
  <c r="E14" i="44"/>
  <c r="E64" i="44"/>
  <c r="F47" i="44"/>
  <c r="F74" i="44"/>
  <c r="C20" i="44"/>
  <c r="C28" i="44"/>
  <c r="C38" i="44"/>
  <c r="C55" i="44"/>
  <c r="C15" i="44"/>
  <c r="C57" i="44"/>
  <c r="C59" i="44"/>
  <c r="C61" i="44"/>
  <c r="C65" i="44"/>
  <c r="C70" i="44"/>
  <c r="C75" i="44"/>
  <c r="E15" i="44"/>
  <c r="E59" i="44"/>
  <c r="I74" i="38"/>
  <c r="I22" i="38"/>
  <c r="K61" i="38"/>
  <c r="K46" i="38"/>
  <c r="I62" i="38"/>
  <c r="K72" i="38"/>
  <c r="L67" i="38"/>
  <c r="I34" i="38"/>
  <c r="I38" i="38"/>
  <c r="K62" i="38"/>
  <c r="I75" i="38"/>
  <c r="L40" i="38"/>
  <c r="L57" i="36"/>
  <c r="K57" i="36" s="1"/>
  <c r="K34" i="38"/>
  <c r="I57" i="38"/>
  <c r="K75" i="38"/>
  <c r="L47" i="38"/>
  <c r="M45" i="38"/>
  <c r="I18" i="38"/>
  <c r="K27" i="38"/>
  <c r="I45" i="38"/>
  <c r="K57" i="38"/>
  <c r="I65" i="38"/>
  <c r="L18" i="59"/>
  <c r="I18" i="59" s="1"/>
  <c r="L48" i="59"/>
  <c r="K48" i="59" s="1"/>
  <c r="L58" i="59"/>
  <c r="K58" i="59" s="1"/>
  <c r="L66" i="59"/>
  <c r="I66" i="59" s="1"/>
  <c r="K23" i="38"/>
  <c r="I48" i="38"/>
  <c r="I55" i="38"/>
  <c r="I63" i="38"/>
  <c r="K65" i="38"/>
  <c r="K73" i="38"/>
  <c r="I13" i="38"/>
  <c r="K48" i="38"/>
  <c r="C40" i="38"/>
  <c r="E26" i="38"/>
  <c r="E50" i="38"/>
  <c r="C61" i="38"/>
  <c r="C70" i="38"/>
  <c r="F21" i="59"/>
  <c r="E21" i="59" s="1"/>
  <c r="F72" i="59"/>
  <c r="E72" i="59" s="1"/>
  <c r="E57" i="38"/>
  <c r="E65" i="38"/>
  <c r="F14" i="59"/>
  <c r="C14" i="59" s="1"/>
  <c r="C19" i="38"/>
  <c r="C21" i="38"/>
  <c r="C29" i="38"/>
  <c r="C31" i="38"/>
  <c r="C42" i="38"/>
  <c r="C44" i="38"/>
  <c r="C48" i="38"/>
  <c r="E51" i="38"/>
  <c r="C60" i="38"/>
  <c r="C62" i="38"/>
  <c r="C69" i="38"/>
  <c r="C72" i="38"/>
  <c r="F56" i="38"/>
  <c r="E31" i="38"/>
  <c r="E42" i="38"/>
  <c r="C51" i="38"/>
  <c r="I57" i="43"/>
  <c r="K16" i="43"/>
  <c r="I75" i="43"/>
  <c r="I52" i="43"/>
  <c r="I65" i="43"/>
  <c r="I15" i="43"/>
  <c r="I33" i="43"/>
  <c r="K42" i="43"/>
  <c r="L47" i="43"/>
  <c r="K47" i="43" s="1"/>
  <c r="K38" i="43"/>
  <c r="K20" i="43"/>
  <c r="K24" i="43"/>
  <c r="I48" i="43"/>
  <c r="K66" i="43"/>
  <c r="K32" i="43"/>
  <c r="K50" i="43"/>
  <c r="K26" i="43"/>
  <c r="I19" i="43"/>
  <c r="I43" i="43"/>
  <c r="I64" i="43"/>
  <c r="I22" i="43"/>
  <c r="I25" i="43"/>
  <c r="K43" i="43"/>
  <c r="I51" i="43"/>
  <c r="I53" i="43"/>
  <c r="I55" i="43"/>
  <c r="K58" i="43"/>
  <c r="K61" i="43"/>
  <c r="I17" i="43"/>
  <c r="K25" i="43"/>
  <c r="I31" i="43"/>
  <c r="K51" i="43"/>
  <c r="K53" i="43"/>
  <c r="I70" i="43"/>
  <c r="L67" i="43"/>
  <c r="M42" i="43"/>
  <c r="L40" i="43"/>
  <c r="L28" i="36"/>
  <c r="K28" i="36" s="1"/>
  <c r="C65" i="43"/>
  <c r="C25" i="43"/>
  <c r="E45" i="43"/>
  <c r="E57" i="43"/>
  <c r="F50" i="36"/>
  <c r="E50" i="36" s="1"/>
  <c r="C23" i="43"/>
  <c r="C30" i="43"/>
  <c r="C45" i="43"/>
  <c r="C54" i="43"/>
  <c r="C58" i="43"/>
  <c r="C66" i="43"/>
  <c r="E26" i="43"/>
  <c r="E32" i="43"/>
  <c r="E50" i="43"/>
  <c r="C61" i="43"/>
  <c r="C70" i="43"/>
  <c r="C19" i="43"/>
  <c r="C31" i="43"/>
  <c r="E19" i="43"/>
  <c r="E21" i="43"/>
  <c r="E29" i="43"/>
  <c r="E31" i="43"/>
  <c r="E36" i="43"/>
  <c r="E42" i="43"/>
  <c r="E44" i="43"/>
  <c r="E46" i="43"/>
  <c r="C51" i="43"/>
  <c r="G44" i="43"/>
  <c r="E52" i="43"/>
  <c r="G42" i="43"/>
  <c r="C14" i="43"/>
  <c r="C60" i="43"/>
  <c r="C62" i="43"/>
  <c r="C64" i="43"/>
  <c r="C69" i="43"/>
  <c r="C72" i="43"/>
  <c r="F40" i="43"/>
  <c r="F56" i="43"/>
  <c r="F47" i="43"/>
  <c r="F74" i="43"/>
  <c r="K24" i="41"/>
  <c r="I25" i="41"/>
  <c r="I33" i="41"/>
  <c r="I42" i="41"/>
  <c r="I66" i="41"/>
  <c r="I75" i="41"/>
  <c r="I15" i="41"/>
  <c r="K42" i="41"/>
  <c r="L75" i="36"/>
  <c r="I75" i="36" s="1"/>
  <c r="K38" i="41"/>
  <c r="I48" i="41"/>
  <c r="I57" i="41"/>
  <c r="L67" i="41"/>
  <c r="I67" i="41" s="1"/>
  <c r="L25" i="36"/>
  <c r="K25" i="36" s="1"/>
  <c r="I55" i="41"/>
  <c r="M43" i="41"/>
  <c r="L24" i="36"/>
  <c r="K24" i="36" s="1"/>
  <c r="M44" i="41"/>
  <c r="I21" i="41"/>
  <c r="I31" i="41"/>
  <c r="I59" i="41"/>
  <c r="I69" i="41"/>
  <c r="I13" i="41"/>
  <c r="I22" i="41"/>
  <c r="K28" i="41"/>
  <c r="I36" i="41"/>
  <c r="K43" i="41"/>
  <c r="I60" i="41"/>
  <c r="L40" i="41"/>
  <c r="I16" i="41"/>
  <c r="K22" i="41"/>
  <c r="I29" i="41"/>
  <c r="K36" i="41"/>
  <c r="I44" i="41"/>
  <c r="I53" i="41"/>
  <c r="I63" i="41"/>
  <c r="L47" i="41"/>
  <c r="I20" i="41"/>
  <c r="L58" i="36"/>
  <c r="I58" i="36" s="1"/>
  <c r="I34" i="41"/>
  <c r="K31" i="41"/>
  <c r="K59" i="41"/>
  <c r="I23" i="41"/>
  <c r="C60" i="41"/>
  <c r="F74" i="41"/>
  <c r="E74" i="41" s="1"/>
  <c r="C25" i="41"/>
  <c r="C27" i="41"/>
  <c r="C36" i="41"/>
  <c r="C50" i="41"/>
  <c r="C17" i="41"/>
  <c r="C54" i="41"/>
  <c r="C69" i="41"/>
  <c r="F25" i="54"/>
  <c r="E25" i="54" s="1"/>
  <c r="E75" i="41"/>
  <c r="F56" i="41"/>
  <c r="C56" i="41" s="1"/>
  <c r="F26" i="36"/>
  <c r="C26" i="36" s="1"/>
  <c r="C42" i="41"/>
  <c r="C73" i="41"/>
  <c r="F47" i="41"/>
  <c r="E47" i="41" s="1"/>
  <c r="B26" i="54"/>
  <c r="F26" i="54" s="1"/>
  <c r="C26" i="54" s="1"/>
  <c r="E16" i="41"/>
  <c r="E18" i="41"/>
  <c r="E22" i="41"/>
  <c r="E24" i="41"/>
  <c r="E30" i="41"/>
  <c r="E34" i="41"/>
  <c r="E38" i="41"/>
  <c r="E45" i="41"/>
  <c r="C55" i="41"/>
  <c r="G45" i="41"/>
  <c r="E52" i="41"/>
  <c r="C21" i="41"/>
  <c r="C29" i="41"/>
  <c r="C44" i="41"/>
  <c r="E23" i="41"/>
  <c r="E33" i="41"/>
  <c r="E44" i="41"/>
  <c r="E46" i="41"/>
  <c r="C14" i="41"/>
  <c r="C62" i="41"/>
  <c r="C64" i="41"/>
  <c r="C72" i="41"/>
  <c r="F40" i="41"/>
  <c r="C53" i="41"/>
  <c r="E53" i="41"/>
  <c r="I66" i="42"/>
  <c r="I27" i="42"/>
  <c r="K58" i="42"/>
  <c r="L42" i="36"/>
  <c r="K42" i="36" s="1"/>
  <c r="K42" i="42"/>
  <c r="K54" i="42"/>
  <c r="I59" i="42"/>
  <c r="L74" i="42"/>
  <c r="I74" i="42" s="1"/>
  <c r="K66" i="42"/>
  <c r="I42" i="42"/>
  <c r="J70" i="51"/>
  <c r="I32" i="42"/>
  <c r="I69" i="42"/>
  <c r="K19" i="42"/>
  <c r="I20" i="42"/>
  <c r="I28" i="42"/>
  <c r="K72" i="42"/>
  <c r="I43" i="42"/>
  <c r="I16" i="42"/>
  <c r="L62" i="36"/>
  <c r="I62" i="36" s="1"/>
  <c r="K16" i="42"/>
  <c r="K64" i="42"/>
  <c r="I55" i="42"/>
  <c r="I73" i="42"/>
  <c r="M44" i="42"/>
  <c r="K29" i="42"/>
  <c r="L40" i="42"/>
  <c r="I21" i="42"/>
  <c r="I24" i="42"/>
  <c r="I30" i="42"/>
  <c r="K38" i="42"/>
  <c r="I45" i="42"/>
  <c r="I48" i="42"/>
  <c r="I51" i="42"/>
  <c r="I56" i="42"/>
  <c r="I63" i="42"/>
  <c r="I70" i="42"/>
  <c r="L47" i="42"/>
  <c r="L60" i="36"/>
  <c r="I60" i="36" s="1"/>
  <c r="K21" i="42"/>
  <c r="K45" i="42"/>
  <c r="K48" i="42"/>
  <c r="K56" i="42"/>
  <c r="L27" i="36"/>
  <c r="I27" i="36" s="1"/>
  <c r="I13" i="42"/>
  <c r="I75" i="42"/>
  <c r="C52" i="42"/>
  <c r="E29" i="42"/>
  <c r="C62" i="42"/>
  <c r="E34" i="42"/>
  <c r="C72" i="42"/>
  <c r="C22" i="42"/>
  <c r="C45" i="42"/>
  <c r="C30" i="42"/>
  <c r="E45" i="42"/>
  <c r="C53" i="42"/>
  <c r="F74" i="42"/>
  <c r="G44" i="42"/>
  <c r="E21" i="42"/>
  <c r="E44" i="42"/>
  <c r="E64" i="42"/>
  <c r="F56" i="42"/>
  <c r="F67" i="42" s="1"/>
  <c r="C13" i="42"/>
  <c r="C15" i="42"/>
  <c r="C36" i="42"/>
  <c r="C55" i="42"/>
  <c r="C63" i="42"/>
  <c r="C58" i="42"/>
  <c r="F60" i="36"/>
  <c r="C60" i="36" s="1"/>
  <c r="E16" i="42"/>
  <c r="C16" i="42"/>
  <c r="E24" i="42"/>
  <c r="C24" i="42"/>
  <c r="E38" i="42"/>
  <c r="C38" i="42"/>
  <c r="E57" i="42"/>
  <c r="C57" i="42"/>
  <c r="E65" i="42"/>
  <c r="C65" i="42"/>
  <c r="F40" i="42"/>
  <c r="C17" i="42"/>
  <c r="C25" i="42"/>
  <c r="E17" i="42"/>
  <c r="C56" i="42"/>
  <c r="E25" i="42"/>
  <c r="E48" i="42"/>
  <c r="C18" i="42"/>
  <c r="E18" i="42"/>
  <c r="E26" i="42"/>
  <c r="E47" i="42"/>
  <c r="C59" i="42"/>
  <c r="C61" i="42"/>
  <c r="C70" i="42"/>
  <c r="L20" i="36"/>
  <c r="K20" i="36" s="1"/>
  <c r="K43" i="39"/>
  <c r="K58" i="39"/>
  <c r="I66" i="39"/>
  <c r="L36" i="36"/>
  <c r="I36" i="36" s="1"/>
  <c r="I59" i="39"/>
  <c r="K69" i="39"/>
  <c r="J74" i="36"/>
  <c r="L19" i="36"/>
  <c r="I19" i="36" s="1"/>
  <c r="L74" i="39"/>
  <c r="J24" i="54"/>
  <c r="L24" i="54" s="1"/>
  <c r="L21" i="36"/>
  <c r="I21" i="36" s="1"/>
  <c r="I19" i="39"/>
  <c r="I55" i="39"/>
  <c r="L26" i="36"/>
  <c r="K26" i="36" s="1"/>
  <c r="L63" i="36"/>
  <c r="I63" i="36" s="1"/>
  <c r="J58" i="54"/>
  <c r="L58" i="54" s="1"/>
  <c r="I26" i="39"/>
  <c r="K53" i="39"/>
  <c r="I70" i="39"/>
  <c r="K74" i="39"/>
  <c r="I74" i="39"/>
  <c r="K47" i="39"/>
  <c r="H74" i="36"/>
  <c r="K32" i="39"/>
  <c r="K61" i="39"/>
  <c r="M42" i="39"/>
  <c r="L44" i="36"/>
  <c r="K44" i="36" s="1"/>
  <c r="I15" i="39"/>
  <c r="I18" i="39"/>
  <c r="I27" i="39"/>
  <c r="I45" i="39"/>
  <c r="I62" i="39"/>
  <c r="L67" i="39"/>
  <c r="L32" i="36"/>
  <c r="K32" i="36" s="1"/>
  <c r="H56" i="36"/>
  <c r="H67" i="36" s="1"/>
  <c r="I13" i="39"/>
  <c r="K18" i="39"/>
  <c r="K27" i="39"/>
  <c r="I33" i="39"/>
  <c r="K45" i="39"/>
  <c r="I65" i="39"/>
  <c r="K73" i="39"/>
  <c r="L40" i="39"/>
  <c r="L51" i="36"/>
  <c r="I22" i="39"/>
  <c r="I34" i="39"/>
  <c r="K46" i="39"/>
  <c r="K57" i="39"/>
  <c r="I72" i="39"/>
  <c r="I75" i="39"/>
  <c r="H75" i="54"/>
  <c r="L75" i="54" s="1"/>
  <c r="K75" i="54" s="1"/>
  <c r="I57" i="39"/>
  <c r="L70" i="36"/>
  <c r="I70" i="36" s="1"/>
  <c r="H70" i="54"/>
  <c r="L70" i="54" s="1"/>
  <c r="I70" i="54" s="1"/>
  <c r="L38" i="36"/>
  <c r="I38" i="36" s="1"/>
  <c r="K75" i="39"/>
  <c r="D74" i="36"/>
  <c r="C13" i="39"/>
  <c r="C23" i="39"/>
  <c r="F56" i="39"/>
  <c r="E56" i="39" s="1"/>
  <c r="F74" i="39"/>
  <c r="C74" i="39" s="1"/>
  <c r="C14" i="39"/>
  <c r="C51" i="39"/>
  <c r="C60" i="39"/>
  <c r="E19" i="39"/>
  <c r="C32" i="39"/>
  <c r="C43" i="39"/>
  <c r="C69" i="39"/>
  <c r="C75" i="39"/>
  <c r="E27" i="39"/>
  <c r="C57" i="39"/>
  <c r="C65" i="39"/>
  <c r="E52" i="39"/>
  <c r="E57" i="39"/>
  <c r="E65" i="39"/>
  <c r="G44" i="39"/>
  <c r="F58" i="36"/>
  <c r="C58" i="36" s="1"/>
  <c r="B50" i="54"/>
  <c r="B50" i="52" s="1"/>
  <c r="C21" i="39"/>
  <c r="C29" i="39"/>
  <c r="C31" i="39"/>
  <c r="C42" i="39"/>
  <c r="C48" i="39"/>
  <c r="C54" i="39"/>
  <c r="G45" i="39"/>
  <c r="C53" i="39"/>
  <c r="E58" i="39"/>
  <c r="E62" i="39"/>
  <c r="E66" i="39"/>
  <c r="E72" i="39"/>
  <c r="F47" i="39"/>
  <c r="C16" i="39"/>
  <c r="C18" i="39"/>
  <c r="C22" i="39"/>
  <c r="C24" i="39"/>
  <c r="C30" i="39"/>
  <c r="C34" i="39"/>
  <c r="C38" i="39"/>
  <c r="C45" i="39"/>
  <c r="F46" i="36"/>
  <c r="E46" i="36" s="1"/>
  <c r="F40" i="39"/>
  <c r="F44" i="36"/>
  <c r="C44" i="36" s="1"/>
  <c r="F15" i="36"/>
  <c r="E15" i="36" s="1"/>
  <c r="J38" i="54"/>
  <c r="L38" i="54" s="1"/>
  <c r="I38" i="54" s="1"/>
  <c r="L45" i="54"/>
  <c r="I45" i="54" s="1"/>
  <c r="I53" i="40"/>
  <c r="L59" i="36"/>
  <c r="K59" i="36" s="1"/>
  <c r="L61" i="36"/>
  <c r="I61" i="36" s="1"/>
  <c r="K62" i="40"/>
  <c r="M44" i="40"/>
  <c r="I44" i="40"/>
  <c r="I20" i="40"/>
  <c r="I30" i="40"/>
  <c r="I57" i="40"/>
  <c r="K72" i="40"/>
  <c r="J47" i="36"/>
  <c r="L64" i="36"/>
  <c r="I64" i="36" s="1"/>
  <c r="J40" i="36"/>
  <c r="I73" i="40"/>
  <c r="L27" i="54"/>
  <c r="K27" i="54" s="1"/>
  <c r="L64" i="54"/>
  <c r="K64" i="54" s="1"/>
  <c r="I17" i="40"/>
  <c r="I25" i="40"/>
  <c r="I51" i="40"/>
  <c r="J59" i="52"/>
  <c r="L14" i="54"/>
  <c r="K14" i="54" s="1"/>
  <c r="K14" i="40"/>
  <c r="K22" i="40"/>
  <c r="K38" i="40"/>
  <c r="K48" i="40"/>
  <c r="I70" i="40"/>
  <c r="L40" i="40"/>
  <c r="L45" i="36"/>
  <c r="K45" i="36" s="1"/>
  <c r="H20" i="54"/>
  <c r="L20" i="54" s="1"/>
  <c r="I20" i="54" s="1"/>
  <c r="H21" i="54"/>
  <c r="L21" i="54" s="1"/>
  <c r="I21" i="54" s="1"/>
  <c r="L30" i="54"/>
  <c r="I30" i="54" s="1"/>
  <c r="L30" i="36"/>
  <c r="K30" i="36" s="1"/>
  <c r="I46" i="40"/>
  <c r="I56" i="40"/>
  <c r="K64" i="40"/>
  <c r="L47" i="40"/>
  <c r="M45" i="40"/>
  <c r="K13" i="40"/>
  <c r="K45" i="40"/>
  <c r="I23" i="40"/>
  <c r="I61" i="40"/>
  <c r="L18" i="36"/>
  <c r="I15" i="40"/>
  <c r="K34" i="40"/>
  <c r="I50" i="40"/>
  <c r="I52" i="40"/>
  <c r="I54" i="40"/>
  <c r="I75" i="40"/>
  <c r="L74" i="40"/>
  <c r="H48" i="54"/>
  <c r="L67" i="40"/>
  <c r="L48" i="36"/>
  <c r="K48" i="36" s="1"/>
  <c r="L43" i="36"/>
  <c r="K43" i="36" s="1"/>
  <c r="L14" i="36"/>
  <c r="K14" i="36" s="1"/>
  <c r="L29" i="36"/>
  <c r="K29" i="36" s="1"/>
  <c r="K75" i="40"/>
  <c r="C62" i="40"/>
  <c r="D40" i="36"/>
  <c r="F29" i="54"/>
  <c r="E29" i="54" s="1"/>
  <c r="F13" i="36"/>
  <c r="C13" i="36" s="1"/>
  <c r="F66" i="36"/>
  <c r="E66" i="36" s="1"/>
  <c r="F55" i="36"/>
  <c r="C55" i="36" s="1"/>
  <c r="F18" i="36"/>
  <c r="E18" i="36" s="1"/>
  <c r="F24" i="36"/>
  <c r="E24" i="36" s="1"/>
  <c r="C27" i="40"/>
  <c r="C29" i="40"/>
  <c r="C31" i="40"/>
  <c r="C33" i="40"/>
  <c r="F48" i="54"/>
  <c r="E48" i="54" s="1"/>
  <c r="E43" i="40"/>
  <c r="F18" i="54"/>
  <c r="E18" i="54" s="1"/>
  <c r="D58" i="54"/>
  <c r="F58" i="54" s="1"/>
  <c r="C58" i="54" s="1"/>
  <c r="C20" i="40"/>
  <c r="C42" i="40"/>
  <c r="C44" i="40"/>
  <c r="E63" i="40"/>
  <c r="F31" i="36"/>
  <c r="E42" i="40"/>
  <c r="E44" i="40"/>
  <c r="C52" i="40"/>
  <c r="E73" i="40"/>
  <c r="D47" i="36"/>
  <c r="F29" i="36"/>
  <c r="E29" i="36" s="1"/>
  <c r="F21" i="54"/>
  <c r="E21" i="54" s="1"/>
  <c r="F27" i="36"/>
  <c r="D73" i="54"/>
  <c r="F73" i="54" s="1"/>
  <c r="C73" i="54" s="1"/>
  <c r="F54" i="36"/>
  <c r="E54" i="36" s="1"/>
  <c r="D56" i="36"/>
  <c r="D67" i="36" s="1"/>
  <c r="F36" i="54"/>
  <c r="E36" i="54" s="1"/>
  <c r="F25" i="36"/>
  <c r="C25" i="36" s="1"/>
  <c r="E36" i="40"/>
  <c r="G45" i="40"/>
  <c r="B74" i="36"/>
  <c r="F55" i="54"/>
  <c r="E55" i="54" s="1"/>
  <c r="F16" i="36"/>
  <c r="C16" i="36" s="1"/>
  <c r="F40" i="40"/>
  <c r="F56" i="40"/>
  <c r="F73" i="36"/>
  <c r="E14" i="40"/>
  <c r="E64" i="40"/>
  <c r="F47" i="40"/>
  <c r="F70" i="36"/>
  <c r="C70" i="36" s="1"/>
  <c r="F33" i="36"/>
  <c r="E33" i="36" s="1"/>
  <c r="F21" i="36"/>
  <c r="E21" i="36" s="1"/>
  <c r="F34" i="36"/>
  <c r="C34" i="36" s="1"/>
  <c r="C16" i="40"/>
  <c r="C18" i="40"/>
  <c r="C22" i="40"/>
  <c r="C24" i="40"/>
  <c r="C34" i="40"/>
  <c r="C38" i="40"/>
  <c r="C45" i="40"/>
  <c r="E53" i="40"/>
  <c r="F13" i="54"/>
  <c r="E13" i="54" s="1"/>
  <c r="F69" i="36"/>
  <c r="C69" i="36" s="1"/>
  <c r="E23" i="40"/>
  <c r="F61" i="36"/>
  <c r="E61" i="36" s="1"/>
  <c r="F22" i="36"/>
  <c r="C22" i="36" s="1"/>
  <c r="C14" i="40"/>
  <c r="C64" i="40"/>
  <c r="F43" i="36"/>
  <c r="E43" i="36" s="1"/>
  <c r="E58" i="40"/>
  <c r="E66" i="40"/>
  <c r="F74" i="40"/>
  <c r="F32" i="36"/>
  <c r="E32" i="36" s="1"/>
  <c r="F48" i="36"/>
  <c r="E48" i="36" s="1"/>
  <c r="F65" i="54"/>
  <c r="C65" i="54" s="1"/>
  <c r="B56" i="36"/>
  <c r="B67" i="36" s="1"/>
  <c r="E22" i="40"/>
  <c r="C55" i="40"/>
  <c r="F17" i="36"/>
  <c r="C17" i="36" s="1"/>
  <c r="C15" i="40"/>
  <c r="C59" i="40"/>
  <c r="L19" i="54"/>
  <c r="K19" i="54" s="1"/>
  <c r="K22" i="37"/>
  <c r="L15" i="36"/>
  <c r="I15" i="36" s="1"/>
  <c r="L17" i="36"/>
  <c r="I18" i="37"/>
  <c r="I23" i="37"/>
  <c r="L66" i="36"/>
  <c r="I66" i="36" s="1"/>
  <c r="L52" i="36"/>
  <c r="I52" i="36" s="1"/>
  <c r="J28" i="54"/>
  <c r="L28" i="54" s="1"/>
  <c r="L14" i="59"/>
  <c r="I14" i="59" s="1"/>
  <c r="L22" i="59"/>
  <c r="I22" i="59" s="1"/>
  <c r="L30" i="59"/>
  <c r="I30" i="59" s="1"/>
  <c r="L43" i="59"/>
  <c r="L53" i="59"/>
  <c r="K53" i="59" s="1"/>
  <c r="L62" i="59"/>
  <c r="I62" i="59" s="1"/>
  <c r="I56" i="37"/>
  <c r="I73" i="37"/>
  <c r="J56" i="36"/>
  <c r="L44" i="59"/>
  <c r="K44" i="59" s="1"/>
  <c r="K73" i="37"/>
  <c r="J75" i="52"/>
  <c r="J64" i="52"/>
  <c r="L24" i="59"/>
  <c r="K24" i="59" s="1"/>
  <c r="L34" i="36"/>
  <c r="I34" i="36" s="1"/>
  <c r="L54" i="36"/>
  <c r="K54" i="36" s="1"/>
  <c r="L55" i="59"/>
  <c r="I55" i="59" s="1"/>
  <c r="L46" i="59"/>
  <c r="K46" i="59" s="1"/>
  <c r="L57" i="59"/>
  <c r="K57" i="59" s="1"/>
  <c r="I14" i="37"/>
  <c r="I19" i="37"/>
  <c r="I36" i="37"/>
  <c r="K46" i="37"/>
  <c r="I51" i="37"/>
  <c r="J74" i="54"/>
  <c r="J20" i="52"/>
  <c r="L16" i="59"/>
  <c r="I16" i="59" s="1"/>
  <c r="L32" i="59"/>
  <c r="I32" i="59" s="1"/>
  <c r="J54" i="52"/>
  <c r="L36" i="59"/>
  <c r="K36" i="59" s="1"/>
  <c r="H53" i="54"/>
  <c r="H53" i="52" s="1"/>
  <c r="L65" i="36"/>
  <c r="I65" i="36" s="1"/>
  <c r="H65" i="54"/>
  <c r="H65" i="52" s="1"/>
  <c r="K53" i="37"/>
  <c r="I53" i="37"/>
  <c r="K32" i="37"/>
  <c r="M43" i="37"/>
  <c r="K43" i="37"/>
  <c r="I43" i="37"/>
  <c r="H40" i="36"/>
  <c r="H55" i="54"/>
  <c r="L55" i="54" s="1"/>
  <c r="I55" i="54" s="1"/>
  <c r="L55" i="36"/>
  <c r="K31" i="37"/>
  <c r="I31" i="37"/>
  <c r="K20" i="37"/>
  <c r="I20" i="37"/>
  <c r="I28" i="37"/>
  <c r="K26" i="37"/>
  <c r="L40" i="37"/>
  <c r="H72" i="54"/>
  <c r="L72" i="54" s="1"/>
  <c r="K72" i="54" s="1"/>
  <c r="L72" i="36"/>
  <c r="I72" i="36" s="1"/>
  <c r="L31" i="36"/>
  <c r="L13" i="36"/>
  <c r="I13" i="36" s="1"/>
  <c r="K58" i="37"/>
  <c r="I58" i="37"/>
  <c r="L67" i="37"/>
  <c r="H69" i="54"/>
  <c r="L69" i="54" s="1"/>
  <c r="L69" i="36"/>
  <c r="I69" i="36" s="1"/>
  <c r="L33" i="36"/>
  <c r="H33" i="54"/>
  <c r="L33" i="54" s="1"/>
  <c r="M42" i="37"/>
  <c r="K42" i="37"/>
  <c r="H47" i="36"/>
  <c r="H46" i="54"/>
  <c r="L60" i="59"/>
  <c r="I60" i="59" s="1"/>
  <c r="I42" i="37"/>
  <c r="I66" i="37"/>
  <c r="L47" i="37"/>
  <c r="H31" i="54"/>
  <c r="L31" i="54" s="1"/>
  <c r="K31" i="54" s="1"/>
  <c r="L53" i="36"/>
  <c r="H22" i="54"/>
  <c r="L22" i="54" s="1"/>
  <c r="L22" i="36"/>
  <c r="H36" i="54"/>
  <c r="L36" i="54" s="1"/>
  <c r="I36" i="54" s="1"/>
  <c r="H40" i="59"/>
  <c r="K74" i="37"/>
  <c r="K59" i="37"/>
  <c r="I59" i="37"/>
  <c r="H13" i="54"/>
  <c r="L13" i="54" s="1"/>
  <c r="K13" i="54" s="1"/>
  <c r="H16" i="54"/>
  <c r="L16" i="54" s="1"/>
  <c r="K16" i="54" s="1"/>
  <c r="L16" i="36"/>
  <c r="I16" i="36" s="1"/>
  <c r="L44" i="54"/>
  <c r="I44" i="54" s="1"/>
  <c r="L23" i="36"/>
  <c r="I23" i="36" s="1"/>
  <c r="I13" i="37"/>
  <c r="I15" i="37"/>
  <c r="K30" i="37"/>
  <c r="K50" i="37"/>
  <c r="K52" i="37"/>
  <c r="I61" i="37"/>
  <c r="I69" i="37"/>
  <c r="L73" i="36"/>
  <c r="I73" i="36" s="1"/>
  <c r="L50" i="36"/>
  <c r="I50" i="36" s="1"/>
  <c r="L63" i="59"/>
  <c r="K63" i="59" s="1"/>
  <c r="K13" i="37"/>
  <c r="I21" i="37"/>
  <c r="I34" i="37"/>
  <c r="K61" i="37"/>
  <c r="K69" i="37"/>
  <c r="L57" i="54"/>
  <c r="I57" i="54" s="1"/>
  <c r="L63" i="54"/>
  <c r="K63" i="54" s="1"/>
  <c r="K34" i="37"/>
  <c r="L23" i="54"/>
  <c r="K23" i="54" s="1"/>
  <c r="I70" i="37"/>
  <c r="F75" i="36"/>
  <c r="E75" i="36" s="1"/>
  <c r="C66" i="37"/>
  <c r="F65" i="36"/>
  <c r="C65" i="36" s="1"/>
  <c r="F63" i="36"/>
  <c r="C63" i="36" s="1"/>
  <c r="C13" i="37"/>
  <c r="E36" i="37"/>
  <c r="E46" i="37"/>
  <c r="C50" i="37"/>
  <c r="C54" i="37"/>
  <c r="C59" i="37"/>
  <c r="F51" i="36"/>
  <c r="C51" i="36" s="1"/>
  <c r="F72" i="54"/>
  <c r="E72" i="54" s="1"/>
  <c r="F51" i="54"/>
  <c r="E51" i="54" s="1"/>
  <c r="D17" i="54"/>
  <c r="D17" i="52" s="1"/>
  <c r="F20" i="36"/>
  <c r="E20" i="36" s="1"/>
  <c r="F26" i="59"/>
  <c r="E26" i="59" s="1"/>
  <c r="F34" i="59"/>
  <c r="E34" i="59" s="1"/>
  <c r="C33" i="37"/>
  <c r="C64" i="37"/>
  <c r="C58" i="37"/>
  <c r="F36" i="36"/>
  <c r="C36" i="36" s="1"/>
  <c r="F32" i="54"/>
  <c r="E32" i="54" s="1"/>
  <c r="F33" i="54"/>
  <c r="E33" i="54" s="1"/>
  <c r="C18" i="37"/>
  <c r="C23" i="37"/>
  <c r="C75" i="37"/>
  <c r="D56" i="59"/>
  <c r="D67" i="59" s="1"/>
  <c r="F53" i="36"/>
  <c r="C53" i="36" s="1"/>
  <c r="F69" i="54"/>
  <c r="E69" i="54" s="1"/>
  <c r="F72" i="36"/>
  <c r="C72" i="36" s="1"/>
  <c r="D17" i="51"/>
  <c r="F22" i="54"/>
  <c r="E22" i="54" s="1"/>
  <c r="F20" i="59"/>
  <c r="C20" i="59" s="1"/>
  <c r="F60" i="59"/>
  <c r="C60" i="59" s="1"/>
  <c r="E42" i="37"/>
  <c r="C69" i="37"/>
  <c r="D14" i="52"/>
  <c r="F45" i="36"/>
  <c r="B47" i="36"/>
  <c r="B45" i="54"/>
  <c r="B45" i="52" s="1"/>
  <c r="B28" i="54"/>
  <c r="F28" i="54" s="1"/>
  <c r="C28" i="54" s="1"/>
  <c r="F28" i="36"/>
  <c r="C28" i="36" s="1"/>
  <c r="F33" i="59"/>
  <c r="E33" i="59" s="1"/>
  <c r="F57" i="59"/>
  <c r="E57" i="59" s="1"/>
  <c r="C72" i="37"/>
  <c r="E72" i="37"/>
  <c r="B43" i="54"/>
  <c r="B43" i="52" s="1"/>
  <c r="F14" i="36"/>
  <c r="C14" i="36" s="1"/>
  <c r="B14" i="54"/>
  <c r="F14" i="54" s="1"/>
  <c r="C14" i="54" s="1"/>
  <c r="E52" i="37"/>
  <c r="C62" i="37"/>
  <c r="E62" i="37"/>
  <c r="F25" i="59"/>
  <c r="E25" i="59" s="1"/>
  <c r="G44" i="37"/>
  <c r="C44" i="37"/>
  <c r="B62" i="54"/>
  <c r="F62" i="54" s="1"/>
  <c r="E62" i="54" s="1"/>
  <c r="F62" i="36"/>
  <c r="C62" i="36" s="1"/>
  <c r="B23" i="54"/>
  <c r="F23" i="54" s="1"/>
  <c r="C23" i="54" s="1"/>
  <c r="F23" i="36"/>
  <c r="B42" i="54"/>
  <c r="F42" i="54" s="1"/>
  <c r="C42" i="54" s="1"/>
  <c r="F42" i="36"/>
  <c r="F60" i="54"/>
  <c r="C60" i="54" s="1"/>
  <c r="E16" i="37"/>
  <c r="C16" i="37"/>
  <c r="E24" i="37"/>
  <c r="C24" i="37"/>
  <c r="E38" i="37"/>
  <c r="F40" i="37"/>
  <c r="C38" i="37"/>
  <c r="B59" i="54"/>
  <c r="F59" i="54" s="1"/>
  <c r="E59" i="54" s="1"/>
  <c r="F59" i="36"/>
  <c r="C59" i="36" s="1"/>
  <c r="F28" i="59"/>
  <c r="C28" i="59" s="1"/>
  <c r="F38" i="59"/>
  <c r="E38" i="59" s="1"/>
  <c r="F51" i="59"/>
  <c r="E51" i="59" s="1"/>
  <c r="E30" i="37"/>
  <c r="C30" i="37"/>
  <c r="C21" i="37"/>
  <c r="C29" i="37"/>
  <c r="B57" i="54"/>
  <c r="F57" i="54" s="1"/>
  <c r="C57" i="54" s="1"/>
  <c r="F57" i="36"/>
  <c r="C57" i="36" s="1"/>
  <c r="B64" i="54"/>
  <c r="F64" i="54" s="1"/>
  <c r="E64" i="54" s="1"/>
  <c r="F64" i="36"/>
  <c r="B40" i="36"/>
  <c r="E57" i="37"/>
  <c r="E65" i="37"/>
  <c r="B30" i="54"/>
  <c r="F30" i="54" s="1"/>
  <c r="C30" i="54" s="1"/>
  <c r="F30" i="36"/>
  <c r="F19" i="36"/>
  <c r="B19" i="54"/>
  <c r="F19" i="54" s="1"/>
  <c r="E29" i="37"/>
  <c r="C65" i="37"/>
  <c r="C48" i="37"/>
  <c r="C17" i="37"/>
  <c r="C25" i="37"/>
  <c r="F56" i="37"/>
  <c r="F52" i="36"/>
  <c r="C52" i="36" s="1"/>
  <c r="F38" i="36"/>
  <c r="C38" i="36" s="1"/>
  <c r="B38" i="54"/>
  <c r="B38" i="52" s="1"/>
  <c r="F58" i="59"/>
  <c r="E58" i="59" s="1"/>
  <c r="C53" i="37"/>
  <c r="F47" i="37"/>
  <c r="F74" i="37"/>
  <c r="C22" i="37"/>
  <c r="C34" i="37"/>
  <c r="C45" i="37"/>
  <c r="G45" i="37"/>
  <c r="F46" i="54"/>
  <c r="E46" i="54" s="1"/>
  <c r="C55" i="37"/>
  <c r="B21" i="52"/>
  <c r="J47" i="54"/>
  <c r="I29" i="16"/>
  <c r="K58" i="16"/>
  <c r="I64" i="16"/>
  <c r="I73" i="16"/>
  <c r="L60" i="54"/>
  <c r="L62" i="54"/>
  <c r="K62" i="54" s="1"/>
  <c r="I45" i="16"/>
  <c r="I65" i="16"/>
  <c r="K73" i="16"/>
  <c r="J70" i="52"/>
  <c r="K45" i="16"/>
  <c r="I56" i="16"/>
  <c r="J27" i="52"/>
  <c r="K16" i="16"/>
  <c r="J32" i="52"/>
  <c r="J53" i="51"/>
  <c r="K66" i="16"/>
  <c r="L47" i="16"/>
  <c r="K47" i="16" s="1"/>
  <c r="K74" i="16"/>
  <c r="I14" i="16"/>
  <c r="K46" i="16"/>
  <c r="L73" i="54"/>
  <c r="I73" i="54" s="1"/>
  <c r="K14" i="16"/>
  <c r="I23" i="16"/>
  <c r="K36" i="16"/>
  <c r="L40" i="16"/>
  <c r="L34" i="54"/>
  <c r="K34" i="54" s="1"/>
  <c r="L52" i="54"/>
  <c r="I52" i="54" s="1"/>
  <c r="I17" i="16"/>
  <c r="K23" i="16"/>
  <c r="I26" i="16"/>
  <c r="K32" i="16"/>
  <c r="I38" i="16"/>
  <c r="I52" i="16"/>
  <c r="I54" i="16"/>
  <c r="L67" i="16"/>
  <c r="I24" i="16"/>
  <c r="I62" i="16"/>
  <c r="I72" i="16"/>
  <c r="I75" i="16"/>
  <c r="M42" i="16"/>
  <c r="L29" i="54"/>
  <c r="K29" i="54" s="1"/>
  <c r="L15" i="54"/>
  <c r="I15" i="54" s="1"/>
  <c r="K24" i="16"/>
  <c r="I42" i="16"/>
  <c r="K62" i="16"/>
  <c r="K72" i="16"/>
  <c r="I48" i="16"/>
  <c r="I51" i="16"/>
  <c r="I55" i="16"/>
  <c r="L38" i="20"/>
  <c r="K38" i="20" s="1"/>
  <c r="D23" i="52"/>
  <c r="D56" i="54"/>
  <c r="D55" i="52"/>
  <c r="F52" i="54"/>
  <c r="E52" i="54" s="1"/>
  <c r="D18" i="52"/>
  <c r="B13" i="52"/>
  <c r="F27" i="54"/>
  <c r="E27" i="54" s="1"/>
  <c r="B17" i="52"/>
  <c r="B29" i="52"/>
  <c r="F34" i="54"/>
  <c r="E34" i="54" s="1"/>
  <c r="B25" i="52"/>
  <c r="K43" i="17"/>
  <c r="K60" i="17"/>
  <c r="L74" i="17"/>
  <c r="K74" i="17" s="1"/>
  <c r="I61" i="17"/>
  <c r="L67" i="17"/>
  <c r="I43" i="17"/>
  <c r="I26" i="17"/>
  <c r="I31" i="17"/>
  <c r="J34" i="51"/>
  <c r="I19" i="17"/>
  <c r="I23" i="17"/>
  <c r="I36" i="17"/>
  <c r="K72" i="17"/>
  <c r="I32" i="17"/>
  <c r="M45" i="17"/>
  <c r="I74" i="17"/>
  <c r="I67" i="17"/>
  <c r="K67" i="17"/>
  <c r="I25" i="17"/>
  <c r="I50" i="17"/>
  <c r="I73" i="17"/>
  <c r="K25" i="17"/>
  <c r="K50" i="17"/>
  <c r="I63" i="17"/>
  <c r="K73" i="17"/>
  <c r="M44" i="17"/>
  <c r="I29" i="17"/>
  <c r="I44" i="17"/>
  <c r="I15" i="17"/>
  <c r="I21" i="17"/>
  <c r="K29" i="17"/>
  <c r="I70" i="17"/>
  <c r="L47" i="17"/>
  <c r="I13" i="17"/>
  <c r="K21" i="17"/>
  <c r="I30" i="17"/>
  <c r="I45" i="17"/>
  <c r="I48" i="17"/>
  <c r="I54" i="17"/>
  <c r="I56" i="17"/>
  <c r="I64" i="17"/>
  <c r="K63" i="17"/>
  <c r="L40" i="17"/>
  <c r="L23" i="20"/>
  <c r="K23" i="20" s="1"/>
  <c r="I22" i="17"/>
  <c r="K30" i="17"/>
  <c r="F30" i="20"/>
  <c r="E30" i="20" s="1"/>
  <c r="G45" i="17"/>
  <c r="G44" i="17"/>
  <c r="F69" i="20"/>
  <c r="E69" i="20" s="1"/>
  <c r="K27" i="11"/>
  <c r="I14" i="11"/>
  <c r="I18" i="11"/>
  <c r="I28" i="11"/>
  <c r="I50" i="11"/>
  <c r="I69" i="11"/>
  <c r="L23" i="58"/>
  <c r="I23" i="58" s="1"/>
  <c r="L31" i="58"/>
  <c r="K31" i="58" s="1"/>
  <c r="L54" i="58"/>
  <c r="I54" i="58" s="1"/>
  <c r="L63" i="58"/>
  <c r="I63" i="58" s="1"/>
  <c r="L47" i="11"/>
  <c r="L74" i="11"/>
  <c r="K74" i="11" s="1"/>
  <c r="I32" i="11"/>
  <c r="I42" i="11"/>
  <c r="L67" i="11"/>
  <c r="K67" i="11" s="1"/>
  <c r="L30" i="20"/>
  <c r="I30" i="20" s="1"/>
  <c r="L59" i="20"/>
  <c r="I59" i="20" s="1"/>
  <c r="L69" i="20"/>
  <c r="K69" i="20" s="1"/>
  <c r="K42" i="11"/>
  <c r="I51" i="11"/>
  <c r="I53" i="11"/>
  <c r="K58" i="11"/>
  <c r="I66" i="11"/>
  <c r="L40" i="11"/>
  <c r="K40" i="11" s="1"/>
  <c r="J59" i="51"/>
  <c r="L13" i="20"/>
  <c r="K13" i="20" s="1"/>
  <c r="L22" i="20"/>
  <c r="I22" i="20" s="1"/>
  <c r="L50" i="20"/>
  <c r="K50" i="20" s="1"/>
  <c r="L60" i="20"/>
  <c r="I60" i="20" s="1"/>
  <c r="L70" i="20"/>
  <c r="I70" i="20" s="1"/>
  <c r="K47" i="11"/>
  <c r="I47" i="11"/>
  <c r="L46" i="58"/>
  <c r="I46" i="58" s="1"/>
  <c r="K44" i="11"/>
  <c r="I22" i="11"/>
  <c r="I38" i="11"/>
  <c r="I48" i="11"/>
  <c r="K15" i="11"/>
  <c r="K29" i="11"/>
  <c r="I34" i="11"/>
  <c r="I70" i="11"/>
  <c r="K73" i="11"/>
  <c r="L21" i="20"/>
  <c r="I21" i="20" s="1"/>
  <c r="L29" i="20"/>
  <c r="I29" i="20" s="1"/>
  <c r="I21" i="11"/>
  <c r="I60" i="11"/>
  <c r="I63" i="11"/>
  <c r="H47" i="58"/>
  <c r="F51" i="20"/>
  <c r="E51" i="20" s="1"/>
  <c r="F14" i="20"/>
  <c r="F23" i="20"/>
  <c r="E23" i="20" s="1"/>
  <c r="F32" i="58"/>
  <c r="E32" i="58" s="1"/>
  <c r="F70" i="20"/>
  <c r="C70" i="20" s="1"/>
  <c r="K57" i="13"/>
  <c r="I17" i="13"/>
  <c r="I48" i="13"/>
  <c r="I58" i="13"/>
  <c r="I66" i="13"/>
  <c r="J46" i="51"/>
  <c r="I27" i="13"/>
  <c r="I38" i="13"/>
  <c r="I42" i="13"/>
  <c r="I59" i="13"/>
  <c r="L66" i="20"/>
  <c r="K66" i="20" s="1"/>
  <c r="I32" i="13"/>
  <c r="I50" i="13"/>
  <c r="K51" i="13"/>
  <c r="K53" i="13"/>
  <c r="K61" i="13"/>
  <c r="K70" i="13"/>
  <c r="I75" i="13"/>
  <c r="L74" i="13"/>
  <c r="I29" i="13"/>
  <c r="K34" i="13"/>
  <c r="K45" i="13"/>
  <c r="M43" i="13"/>
  <c r="L18" i="58"/>
  <c r="I18" i="58" s="1"/>
  <c r="K20" i="13"/>
  <c r="I23" i="13"/>
  <c r="I43" i="13"/>
  <c r="L67" i="13"/>
  <c r="M44" i="13"/>
  <c r="H57" i="51"/>
  <c r="H65" i="51"/>
  <c r="H47" i="20"/>
  <c r="L64" i="20"/>
  <c r="I64" i="20" s="1"/>
  <c r="I18" i="13"/>
  <c r="I21" i="13"/>
  <c r="K26" i="13"/>
  <c r="I36" i="13"/>
  <c r="I46" i="13"/>
  <c r="I60" i="13"/>
  <c r="K63" i="13"/>
  <c r="I69" i="13"/>
  <c r="K73" i="13"/>
  <c r="L40" i="13"/>
  <c r="H24" i="51"/>
  <c r="L19" i="20"/>
  <c r="K19" i="20" s="1"/>
  <c r="L44" i="20"/>
  <c r="K44" i="20" s="1"/>
  <c r="I13" i="13"/>
  <c r="I30" i="13"/>
  <c r="K36" i="13"/>
  <c r="I44" i="13"/>
  <c r="K46" i="13"/>
  <c r="I55" i="13"/>
  <c r="L47" i="13"/>
  <c r="F17" i="58"/>
  <c r="C17" i="58" s="1"/>
  <c r="F25" i="58"/>
  <c r="E25" i="58" s="1"/>
  <c r="F33" i="58"/>
  <c r="C33" i="58" s="1"/>
  <c r="F57" i="58"/>
  <c r="E57" i="58" s="1"/>
  <c r="F65" i="58"/>
  <c r="E65" i="58" s="1"/>
  <c r="D74" i="58"/>
  <c r="F15" i="20"/>
  <c r="E15" i="20" s="1"/>
  <c r="F55" i="20"/>
  <c r="E55" i="20" s="1"/>
  <c r="F64" i="20"/>
  <c r="E64" i="20" s="1"/>
  <c r="F16" i="58"/>
  <c r="E16" i="58" s="1"/>
  <c r="F24" i="58"/>
  <c r="E24" i="58" s="1"/>
  <c r="F64" i="58"/>
  <c r="E64" i="58" s="1"/>
  <c r="F18" i="20"/>
  <c r="E18" i="20" s="1"/>
  <c r="F27" i="20"/>
  <c r="E27" i="20" s="1"/>
  <c r="F58" i="58"/>
  <c r="E58" i="58" s="1"/>
  <c r="I14" i="14"/>
  <c r="I23" i="14"/>
  <c r="L25" i="58"/>
  <c r="I25" i="58" s="1"/>
  <c r="L57" i="58"/>
  <c r="K57" i="58" s="1"/>
  <c r="I16" i="14"/>
  <c r="I46" i="14"/>
  <c r="J40" i="58"/>
  <c r="L27" i="58"/>
  <c r="I27" i="58" s="1"/>
  <c r="L36" i="58"/>
  <c r="K36" i="58" s="1"/>
  <c r="L50" i="58"/>
  <c r="K50" i="58" s="1"/>
  <c r="L59" i="58"/>
  <c r="I59" i="58" s="1"/>
  <c r="J47" i="58"/>
  <c r="L33" i="20"/>
  <c r="I33" i="20" s="1"/>
  <c r="L14" i="20"/>
  <c r="K14" i="20" s="1"/>
  <c r="L51" i="20"/>
  <c r="I51" i="20" s="1"/>
  <c r="L61" i="20"/>
  <c r="K61" i="20" s="1"/>
  <c r="L72" i="20"/>
  <c r="K72" i="20" s="1"/>
  <c r="I24" i="14"/>
  <c r="I38" i="14"/>
  <c r="I56" i="14"/>
  <c r="I75" i="14"/>
  <c r="I63" i="14"/>
  <c r="L48" i="58"/>
  <c r="K48" i="58" s="1"/>
  <c r="L16" i="20"/>
  <c r="I16" i="20" s="1"/>
  <c r="I15" i="14"/>
  <c r="L40" i="14"/>
  <c r="I40" i="14" s="1"/>
  <c r="I45" i="14"/>
  <c r="L16" i="58"/>
  <c r="K16" i="58" s="1"/>
  <c r="L17" i="58"/>
  <c r="K17" i="58" s="1"/>
  <c r="L33" i="58"/>
  <c r="K33" i="58" s="1"/>
  <c r="L65" i="58"/>
  <c r="I65" i="58" s="1"/>
  <c r="J56" i="20"/>
  <c r="J67" i="20" s="1"/>
  <c r="I73" i="14"/>
  <c r="J23" i="51"/>
  <c r="L26" i="58"/>
  <c r="I26" i="58" s="1"/>
  <c r="K46" i="14"/>
  <c r="L67" i="14"/>
  <c r="K67" i="14" s="1"/>
  <c r="J42" i="51"/>
  <c r="J14" i="51"/>
  <c r="L75" i="20"/>
  <c r="I75" i="20" s="1"/>
  <c r="L17" i="20"/>
  <c r="K17" i="20" s="1"/>
  <c r="I34" i="14"/>
  <c r="M44" i="14"/>
  <c r="K18" i="14"/>
  <c r="K21" i="14"/>
  <c r="K27" i="14"/>
  <c r="I33" i="14"/>
  <c r="I53" i="14"/>
  <c r="I55" i="14"/>
  <c r="M45" i="14"/>
  <c r="L46" i="20"/>
  <c r="K46" i="20" s="1"/>
  <c r="L31" i="20"/>
  <c r="K31" i="20" s="1"/>
  <c r="L20" i="20"/>
  <c r="I20" i="20" s="1"/>
  <c r="L28" i="20"/>
  <c r="K28" i="20" s="1"/>
  <c r="L58" i="20"/>
  <c r="K58" i="20" s="1"/>
  <c r="I19" i="14"/>
  <c r="I22" i="14"/>
  <c r="I30" i="14"/>
  <c r="K42" i="14"/>
  <c r="K55" i="14"/>
  <c r="K58" i="14"/>
  <c r="L74" i="14"/>
  <c r="I65" i="14"/>
  <c r="I69" i="14"/>
  <c r="I13" i="14"/>
  <c r="I26" i="14"/>
  <c r="I29" i="14"/>
  <c r="I57" i="14"/>
  <c r="I60" i="14"/>
  <c r="K69" i="14"/>
  <c r="L34" i="20"/>
  <c r="I34" i="20" s="1"/>
  <c r="I32" i="14"/>
  <c r="K60" i="14"/>
  <c r="F48" i="58"/>
  <c r="E48" i="58" s="1"/>
  <c r="D24" i="51"/>
  <c r="D47" i="58"/>
  <c r="F17" i="20"/>
  <c r="C17" i="20" s="1"/>
  <c r="F30" i="58"/>
  <c r="E30" i="58" s="1"/>
  <c r="F44" i="58"/>
  <c r="C44" i="58" s="1"/>
  <c r="F54" i="58"/>
  <c r="C54" i="58" s="1"/>
  <c r="F63" i="58"/>
  <c r="C63" i="58" s="1"/>
  <c r="F75" i="58"/>
  <c r="E75" i="58" s="1"/>
  <c r="F22" i="58"/>
  <c r="C22" i="58" s="1"/>
  <c r="F21" i="20"/>
  <c r="C21" i="20" s="1"/>
  <c r="F29" i="20"/>
  <c r="C29" i="20" s="1"/>
  <c r="F24" i="20"/>
  <c r="C24" i="20" s="1"/>
  <c r="B40" i="20"/>
  <c r="F54" i="20"/>
  <c r="E54" i="20" s="1"/>
  <c r="F16" i="20"/>
  <c r="E16" i="20" s="1"/>
  <c r="B32" i="51"/>
  <c r="F57" i="20"/>
  <c r="C57" i="20" s="1"/>
  <c r="I34" i="12"/>
  <c r="L21" i="58"/>
  <c r="K21" i="58" s="1"/>
  <c r="J47" i="20"/>
  <c r="K22" i="12"/>
  <c r="K73" i="12"/>
  <c r="J27" i="51"/>
  <c r="I45" i="12"/>
  <c r="J22" i="51"/>
  <c r="K13" i="12"/>
  <c r="K23" i="12"/>
  <c r="K36" i="12"/>
  <c r="K62" i="12"/>
  <c r="I72" i="12"/>
  <c r="K75" i="12"/>
  <c r="J56" i="58"/>
  <c r="J67" i="58" s="1"/>
  <c r="L48" i="20"/>
  <c r="I48" i="20" s="1"/>
  <c r="L27" i="20"/>
  <c r="K27" i="20" s="1"/>
  <c r="L47" i="12"/>
  <c r="I47" i="12" s="1"/>
  <c r="L57" i="20"/>
  <c r="K57" i="20" s="1"/>
  <c r="J40" i="20"/>
  <c r="I46" i="12"/>
  <c r="L62" i="58"/>
  <c r="K62" i="58" s="1"/>
  <c r="L18" i="20"/>
  <c r="K18" i="20" s="1"/>
  <c r="K45" i="12"/>
  <c r="L67" i="12"/>
  <c r="I67" i="12" s="1"/>
  <c r="K66" i="12"/>
  <c r="L20" i="58"/>
  <c r="I20" i="58" s="1"/>
  <c r="K19" i="12"/>
  <c r="I28" i="12"/>
  <c r="K31" i="12"/>
  <c r="I43" i="12"/>
  <c r="I52" i="12"/>
  <c r="I57" i="12"/>
  <c r="I66" i="12"/>
  <c r="L40" i="12"/>
  <c r="H60" i="51"/>
  <c r="L36" i="20"/>
  <c r="K36" i="20" s="1"/>
  <c r="L64" i="58"/>
  <c r="I64" i="58" s="1"/>
  <c r="L15" i="20"/>
  <c r="K15" i="20" s="1"/>
  <c r="I15" i="12"/>
  <c r="I27" i="12"/>
  <c r="K33" i="12"/>
  <c r="I51" i="12"/>
  <c r="K53" i="12"/>
  <c r="K58" i="12"/>
  <c r="I58" i="12"/>
  <c r="M42" i="12"/>
  <c r="H56" i="20"/>
  <c r="H67" i="20" s="1"/>
  <c r="I18" i="12"/>
  <c r="K27" i="12"/>
  <c r="I59" i="12"/>
  <c r="H74" i="20"/>
  <c r="K26" i="12"/>
  <c r="H62" i="51"/>
  <c r="L24" i="20"/>
  <c r="I24" i="20" s="1"/>
  <c r="L62" i="20"/>
  <c r="I62" i="20" s="1"/>
  <c r="L73" i="20"/>
  <c r="K18" i="12"/>
  <c r="I42" i="12"/>
  <c r="I65" i="12"/>
  <c r="L19" i="58"/>
  <c r="I19" i="58" s="1"/>
  <c r="L63" i="20"/>
  <c r="I63" i="20" s="1"/>
  <c r="I19" i="12"/>
  <c r="F26" i="58"/>
  <c r="E26" i="58" s="1"/>
  <c r="D57" i="51"/>
  <c r="D66" i="51"/>
  <c r="D40" i="58"/>
  <c r="D56" i="58"/>
  <c r="D67" i="58" s="1"/>
  <c r="D47" i="20"/>
  <c r="D29" i="51"/>
  <c r="F69" i="58"/>
  <c r="C69" i="58" s="1"/>
  <c r="F45" i="20"/>
  <c r="E45" i="20" s="1"/>
  <c r="F46" i="20"/>
  <c r="E46" i="20" s="1"/>
  <c r="F66" i="20"/>
  <c r="E66" i="20" s="1"/>
  <c r="D61" i="51"/>
  <c r="F34" i="20"/>
  <c r="E34" i="20" s="1"/>
  <c r="F50" i="20"/>
  <c r="C50" i="20" s="1"/>
  <c r="D40" i="20"/>
  <c r="D74" i="20"/>
  <c r="D48" i="51"/>
  <c r="D30" i="51"/>
  <c r="F36" i="20"/>
  <c r="C36" i="20" s="1"/>
  <c r="F60" i="20"/>
  <c r="E60" i="20" s="1"/>
  <c r="D56" i="20"/>
  <c r="D67" i="20" s="1"/>
  <c r="F65" i="20"/>
  <c r="C65" i="20" s="1"/>
  <c r="D20" i="51"/>
  <c r="F25" i="20"/>
  <c r="E25" i="20" s="1"/>
  <c r="C33" i="20"/>
  <c r="E33" i="20"/>
  <c r="F58" i="20"/>
  <c r="E58" i="20" s="1"/>
  <c r="F48" i="60"/>
  <c r="E48" i="60" s="1"/>
  <c r="F19" i="20"/>
  <c r="E19" i="20" s="1"/>
  <c r="F44" i="20"/>
  <c r="C44" i="20" s="1"/>
  <c r="F18" i="58"/>
  <c r="E18" i="58" s="1"/>
  <c r="F31" i="20"/>
  <c r="C31" i="20" s="1"/>
  <c r="B19" i="51"/>
  <c r="B74" i="58"/>
  <c r="F28" i="58"/>
  <c r="E28" i="58" s="1"/>
  <c r="F59" i="20"/>
  <c r="E59" i="20" s="1"/>
  <c r="B50" i="51"/>
  <c r="F22" i="20"/>
  <c r="E22" i="20" s="1"/>
  <c r="I14" i="19"/>
  <c r="K42" i="19"/>
  <c r="I56" i="19"/>
  <c r="K63" i="19"/>
  <c r="K73" i="19"/>
  <c r="L53" i="20"/>
  <c r="I53" i="20" s="1"/>
  <c r="L32" i="20"/>
  <c r="K32" i="20" s="1"/>
  <c r="L26" i="20"/>
  <c r="I26" i="20" s="1"/>
  <c r="L43" i="20"/>
  <c r="K43" i="20" s="1"/>
  <c r="I13" i="19"/>
  <c r="I73" i="19"/>
  <c r="L55" i="20"/>
  <c r="K55" i="20" s="1"/>
  <c r="L45" i="20"/>
  <c r="K45" i="20" s="1"/>
  <c r="K64" i="19"/>
  <c r="J15" i="51"/>
  <c r="J74" i="20"/>
  <c r="K22" i="19"/>
  <c r="J19" i="51"/>
  <c r="I23" i="19"/>
  <c r="I62" i="19"/>
  <c r="I75" i="19"/>
  <c r="L52" i="20"/>
  <c r="I52" i="20" s="1"/>
  <c r="L40" i="19"/>
  <c r="K40" i="19" s="1"/>
  <c r="K20" i="19"/>
  <c r="K59" i="19"/>
  <c r="L54" i="20"/>
  <c r="I54" i="20" s="1"/>
  <c r="H54" i="51"/>
  <c r="H19" i="51"/>
  <c r="H26" i="51"/>
  <c r="K15" i="19"/>
  <c r="I29" i="19"/>
  <c r="K34" i="19"/>
  <c r="K45" i="19"/>
  <c r="I52" i="19"/>
  <c r="I54" i="19"/>
  <c r="H40" i="20"/>
  <c r="I20" i="19"/>
  <c r="I31" i="19"/>
  <c r="L42" i="20"/>
  <c r="L25" i="20"/>
  <c r="K69" i="19"/>
  <c r="L65" i="20"/>
  <c r="I65" i="20" s="1"/>
  <c r="K29" i="19"/>
  <c r="I43" i="19"/>
  <c r="K52" i="19"/>
  <c r="K54" i="19"/>
  <c r="L67" i="19"/>
  <c r="M43" i="19"/>
  <c r="I21" i="19"/>
  <c r="I60" i="19"/>
  <c r="M44" i="19"/>
  <c r="K21" i="19"/>
  <c r="I25" i="19"/>
  <c r="I30" i="19"/>
  <c r="I53" i="19"/>
  <c r="I55" i="19"/>
  <c r="L47" i="19"/>
  <c r="H50" i="51"/>
  <c r="K55" i="19"/>
  <c r="F32" i="20"/>
  <c r="E32" i="20" s="1"/>
  <c r="F13" i="20"/>
  <c r="F26" i="20"/>
  <c r="E26" i="20" s="1"/>
  <c r="F20" i="20"/>
  <c r="C20" i="20" s="1"/>
  <c r="F43" i="20"/>
  <c r="F63" i="20"/>
  <c r="E63" i="20" s="1"/>
  <c r="F75" i="20"/>
  <c r="C75" i="20" s="1"/>
  <c r="F28" i="20"/>
  <c r="C28" i="20" s="1"/>
  <c r="F38" i="20"/>
  <c r="C38" i="20" s="1"/>
  <c r="F52" i="20"/>
  <c r="C52" i="20" s="1"/>
  <c r="F72" i="20"/>
  <c r="B74" i="20"/>
  <c r="F61" i="20"/>
  <c r="C61" i="20" s="1"/>
  <c r="B20" i="51"/>
  <c r="F42" i="20"/>
  <c r="C42" i="20" s="1"/>
  <c r="F53" i="20"/>
  <c r="C53" i="20" s="1"/>
  <c r="F62" i="20"/>
  <c r="C62" i="20" s="1"/>
  <c r="F73" i="20"/>
  <c r="C73" i="20" s="1"/>
  <c r="F48" i="20"/>
  <c r="B56" i="20"/>
  <c r="B67" i="20" s="1"/>
  <c r="B47" i="20"/>
  <c r="B13" i="51"/>
  <c r="B61" i="51"/>
  <c r="B22" i="51"/>
  <c r="B38" i="51"/>
  <c r="I74" i="2"/>
  <c r="K75" i="2"/>
  <c r="I75" i="2"/>
  <c r="I58" i="2"/>
  <c r="L67" i="2"/>
  <c r="K66" i="2"/>
  <c r="L38" i="59"/>
  <c r="I38" i="59" s="1"/>
  <c r="I31" i="2"/>
  <c r="K59" i="2"/>
  <c r="K32" i="2"/>
  <c r="L21" i="59"/>
  <c r="K28" i="2"/>
  <c r="I62" i="2"/>
  <c r="L29" i="59"/>
  <c r="I29" i="59" s="1"/>
  <c r="H56" i="59"/>
  <c r="H67" i="59" s="1"/>
  <c r="L47" i="2"/>
  <c r="K46" i="2"/>
  <c r="I46" i="2"/>
  <c r="K20" i="2"/>
  <c r="H74" i="59"/>
  <c r="I20" i="2"/>
  <c r="K54" i="2"/>
  <c r="I54" i="2"/>
  <c r="I66" i="2"/>
  <c r="K72" i="2"/>
  <c r="I72" i="2"/>
  <c r="L64" i="59"/>
  <c r="I14" i="2"/>
  <c r="K14" i="2"/>
  <c r="K23" i="2"/>
  <c r="I23" i="2"/>
  <c r="H47" i="59"/>
  <c r="I38" i="2"/>
  <c r="I73" i="2"/>
  <c r="M44" i="2"/>
  <c r="I29" i="2"/>
  <c r="K38" i="2"/>
  <c r="I50" i="2"/>
  <c r="K30" i="2"/>
  <c r="L40" i="2"/>
  <c r="L73" i="59"/>
  <c r="I73" i="59" s="1"/>
  <c r="F47" i="2"/>
  <c r="E46" i="2"/>
  <c r="E14" i="2"/>
  <c r="C14" i="2"/>
  <c r="E23" i="2"/>
  <c r="E36" i="2"/>
  <c r="F24" i="59"/>
  <c r="C24" i="59" s="1"/>
  <c r="F45" i="59"/>
  <c r="C45" i="59" s="1"/>
  <c r="F55" i="59"/>
  <c r="C55" i="59" s="1"/>
  <c r="B56" i="59"/>
  <c r="F64" i="59"/>
  <c r="C64" i="59" s="1"/>
  <c r="E75" i="2"/>
  <c r="C75" i="2"/>
  <c r="F16" i="59"/>
  <c r="C16" i="59" s="1"/>
  <c r="B47" i="59"/>
  <c r="B40" i="59"/>
  <c r="E15" i="2"/>
  <c r="C15" i="2"/>
  <c r="F56" i="2"/>
  <c r="F67" i="2" s="1"/>
  <c r="E55" i="2"/>
  <c r="C55" i="2"/>
  <c r="E64" i="2"/>
  <c r="C64" i="2"/>
  <c r="F65" i="1"/>
  <c r="E65" i="1" s="1"/>
  <c r="C30" i="2"/>
  <c r="G44" i="2"/>
  <c r="F46" i="59"/>
  <c r="F13" i="59"/>
  <c r="F70" i="59"/>
  <c r="E16" i="2"/>
  <c r="E24" i="2"/>
  <c r="E26" i="2"/>
  <c r="E30" i="2"/>
  <c r="E32" i="2"/>
  <c r="E38" i="2"/>
  <c r="E50" i="2"/>
  <c r="E52" i="2"/>
  <c r="B74" i="59"/>
  <c r="C60" i="2"/>
  <c r="C62" i="2"/>
  <c r="C69" i="2"/>
  <c r="C72" i="2"/>
  <c r="E60" i="2"/>
  <c r="E69" i="2"/>
  <c r="I67" i="7"/>
  <c r="H56" i="58"/>
  <c r="H67" i="58" s="1"/>
  <c r="K56" i="7"/>
  <c r="K29" i="7"/>
  <c r="L44" i="58"/>
  <c r="K44" i="58" s="1"/>
  <c r="L34" i="58"/>
  <c r="I34" i="58" s="1"/>
  <c r="L58" i="58"/>
  <c r="I58" i="58" s="1"/>
  <c r="I17" i="7"/>
  <c r="I27" i="7"/>
  <c r="K32" i="7"/>
  <c r="I64" i="7"/>
  <c r="K66" i="7"/>
  <c r="K70" i="7"/>
  <c r="L15" i="58"/>
  <c r="K15" i="58" s="1"/>
  <c r="K17" i="7"/>
  <c r="I33" i="7"/>
  <c r="I57" i="7"/>
  <c r="I13" i="7"/>
  <c r="I25" i="7"/>
  <c r="K33" i="7"/>
  <c r="I60" i="7"/>
  <c r="L17" i="1"/>
  <c r="I17" i="1" s="1"/>
  <c r="I18" i="7"/>
  <c r="K25" i="7"/>
  <c r="K53" i="7"/>
  <c r="K60" i="7"/>
  <c r="L22" i="58"/>
  <c r="K22" i="58" s="1"/>
  <c r="L30" i="58"/>
  <c r="K30" i="58" s="1"/>
  <c r="L43" i="58"/>
  <c r="K43" i="58" s="1"/>
  <c r="L73" i="58"/>
  <c r="I73" i="58" s="1"/>
  <c r="I44" i="7"/>
  <c r="I61" i="7"/>
  <c r="C17" i="7"/>
  <c r="C25" i="7"/>
  <c r="C27" i="7"/>
  <c r="C31" i="7"/>
  <c r="C33" i="7"/>
  <c r="C54" i="7"/>
  <c r="E17" i="7"/>
  <c r="E21" i="7"/>
  <c r="E23" i="7"/>
  <c r="E25" i="7"/>
  <c r="E27" i="7"/>
  <c r="E29" i="7"/>
  <c r="E31" i="7"/>
  <c r="E36" i="7"/>
  <c r="E46" i="7"/>
  <c r="C51" i="7"/>
  <c r="E54" i="7"/>
  <c r="F47" i="7"/>
  <c r="F74" i="7"/>
  <c r="F36" i="58"/>
  <c r="E36" i="58" s="1"/>
  <c r="F50" i="58"/>
  <c r="C50" i="58" s="1"/>
  <c r="F59" i="58"/>
  <c r="C59" i="58" s="1"/>
  <c r="C18" i="7"/>
  <c r="C43" i="7"/>
  <c r="F13" i="58"/>
  <c r="E13" i="58" s="1"/>
  <c r="F21" i="58"/>
  <c r="E21" i="58" s="1"/>
  <c r="F52" i="58"/>
  <c r="E52" i="58" s="1"/>
  <c r="C15" i="7"/>
  <c r="E55" i="7"/>
  <c r="C59" i="7"/>
  <c r="C61" i="7"/>
  <c r="C70" i="7"/>
  <c r="C75" i="7"/>
  <c r="F14" i="58"/>
  <c r="E14" i="58" s="1"/>
  <c r="F43" i="58"/>
  <c r="C43" i="58" s="1"/>
  <c r="F62" i="58"/>
  <c r="E62" i="58" s="1"/>
  <c r="F73" i="58"/>
  <c r="E73" i="58" s="1"/>
  <c r="J56" i="54"/>
  <c r="L43" i="54"/>
  <c r="K46" i="5"/>
  <c r="K56" i="5"/>
  <c r="I65" i="5"/>
  <c r="J14" i="52"/>
  <c r="J13" i="52"/>
  <c r="I57" i="5"/>
  <c r="J34" i="52"/>
  <c r="J23" i="52"/>
  <c r="I13" i="5"/>
  <c r="I16" i="5"/>
  <c r="J19" i="52"/>
  <c r="I26" i="5"/>
  <c r="K42" i="5"/>
  <c r="I66" i="5"/>
  <c r="J15" i="52"/>
  <c r="J63" i="52"/>
  <c r="J51" i="52"/>
  <c r="J30" i="52"/>
  <c r="L50" i="54"/>
  <c r="I50" i="54" s="1"/>
  <c r="K64" i="5"/>
  <c r="J48" i="52"/>
  <c r="J21" i="52"/>
  <c r="J36" i="52"/>
  <c r="J43" i="52"/>
  <c r="L18" i="54"/>
  <c r="K18" i="54" s="1"/>
  <c r="L42" i="54"/>
  <c r="I42" i="54" s="1"/>
  <c r="L59" i="54"/>
  <c r="K59" i="54" s="1"/>
  <c r="L61" i="54"/>
  <c r="K61" i="54" s="1"/>
  <c r="J22" i="52"/>
  <c r="J31" i="52"/>
  <c r="J16" i="52"/>
  <c r="J62" i="52"/>
  <c r="I30" i="5"/>
  <c r="I69" i="5"/>
  <c r="K14" i="5"/>
  <c r="I14" i="5"/>
  <c r="I23" i="5"/>
  <c r="K23" i="5"/>
  <c r="K36" i="5"/>
  <c r="I36" i="5"/>
  <c r="H24" i="52"/>
  <c r="K70" i="5"/>
  <c r="I70" i="5"/>
  <c r="L25" i="54"/>
  <c r="K72" i="5"/>
  <c r="K22" i="5"/>
  <c r="L47" i="5"/>
  <c r="H16" i="51"/>
  <c r="K15" i="5"/>
  <c r="I15" i="5"/>
  <c r="I22" i="5"/>
  <c r="K69" i="5"/>
  <c r="I75" i="5"/>
  <c r="H26" i="52"/>
  <c r="I50" i="5"/>
  <c r="K60" i="5"/>
  <c r="I60" i="5"/>
  <c r="L17" i="54"/>
  <c r="H54" i="52"/>
  <c r="L54" i="54"/>
  <c r="I54" i="54" s="1"/>
  <c r="K44" i="5"/>
  <c r="I44" i="5"/>
  <c r="M44" i="5"/>
  <c r="I61" i="5"/>
  <c r="L66" i="54"/>
  <c r="I66" i="54" s="1"/>
  <c r="L26" i="54"/>
  <c r="K61" i="5"/>
  <c r="I72" i="5"/>
  <c r="K29" i="5"/>
  <c r="I29" i="5"/>
  <c r="K45" i="5"/>
  <c r="I45" i="5"/>
  <c r="M45" i="5"/>
  <c r="L67" i="5"/>
  <c r="K62" i="5"/>
  <c r="I62" i="5"/>
  <c r="L74" i="5"/>
  <c r="L51" i="54"/>
  <c r="I21" i="5"/>
  <c r="K34" i="5"/>
  <c r="K50" i="5"/>
  <c r="L62" i="1"/>
  <c r="K62" i="1" s="1"/>
  <c r="L25" i="1"/>
  <c r="K25" i="1" s="1"/>
  <c r="I17" i="5"/>
  <c r="I38" i="5"/>
  <c r="K48" i="5"/>
  <c r="I63" i="5"/>
  <c r="L40" i="5"/>
  <c r="L75" i="1"/>
  <c r="I75" i="1" s="1"/>
  <c r="I24" i="5"/>
  <c r="L32" i="54"/>
  <c r="I32" i="54" s="1"/>
  <c r="H15" i="52"/>
  <c r="H19" i="52"/>
  <c r="H44" i="52"/>
  <c r="H61" i="52"/>
  <c r="K73" i="5"/>
  <c r="H73" i="52"/>
  <c r="H45" i="52"/>
  <c r="F75" i="54"/>
  <c r="C75" i="54" s="1"/>
  <c r="D47" i="54"/>
  <c r="F15" i="54"/>
  <c r="E15" i="54" s="1"/>
  <c r="D48" i="52"/>
  <c r="C32" i="5"/>
  <c r="D33" i="52"/>
  <c r="D28" i="52"/>
  <c r="D61" i="52"/>
  <c r="D72" i="52"/>
  <c r="E20" i="5"/>
  <c r="C28" i="5"/>
  <c r="E44" i="5"/>
  <c r="D29" i="52"/>
  <c r="D50" i="52"/>
  <c r="D65" i="52"/>
  <c r="D62" i="52"/>
  <c r="G44" i="5"/>
  <c r="D20" i="52"/>
  <c r="G43" i="5"/>
  <c r="F70" i="54"/>
  <c r="C70" i="54" s="1"/>
  <c r="C26" i="5"/>
  <c r="D66" i="52"/>
  <c r="D24" i="52"/>
  <c r="D44" i="52"/>
  <c r="D30" i="52"/>
  <c r="D26" i="52"/>
  <c r="F16" i="54"/>
  <c r="E16" i="54" s="1"/>
  <c r="E63" i="5"/>
  <c r="D16" i="52"/>
  <c r="D38" i="52"/>
  <c r="D51" i="52"/>
  <c r="D69" i="52"/>
  <c r="D27" i="52"/>
  <c r="D34" i="52"/>
  <c r="D54" i="52"/>
  <c r="D53" i="52"/>
  <c r="D59" i="52"/>
  <c r="E16" i="5"/>
  <c r="C16" i="5"/>
  <c r="F44" i="54"/>
  <c r="C44" i="54" s="1"/>
  <c r="F63" i="54"/>
  <c r="C63" i="54" s="1"/>
  <c r="F24" i="54"/>
  <c r="C24" i="54" s="1"/>
  <c r="E22" i="5"/>
  <c r="C22" i="5"/>
  <c r="E34" i="5"/>
  <c r="C34" i="5"/>
  <c r="E46" i="5"/>
  <c r="C46" i="5"/>
  <c r="F47" i="5"/>
  <c r="C57" i="5"/>
  <c r="C65" i="5"/>
  <c r="F31" i="54"/>
  <c r="C31" i="54" s="1"/>
  <c r="E13" i="5"/>
  <c r="E65" i="5"/>
  <c r="E14" i="5"/>
  <c r="C14" i="5"/>
  <c r="E23" i="5"/>
  <c r="C23" i="5"/>
  <c r="E36" i="5"/>
  <c r="C36" i="5"/>
  <c r="C75" i="5"/>
  <c r="E24" i="5"/>
  <c r="C24" i="5"/>
  <c r="E38" i="5"/>
  <c r="C38" i="5"/>
  <c r="F40" i="5"/>
  <c r="E75" i="5"/>
  <c r="E48" i="5"/>
  <c r="C48" i="5"/>
  <c r="F54" i="54"/>
  <c r="C54" i="54" s="1"/>
  <c r="F61" i="54"/>
  <c r="C61" i="54" s="1"/>
  <c r="C73" i="5"/>
  <c r="F74" i="5"/>
  <c r="F20" i="54"/>
  <c r="C15" i="5"/>
  <c r="E73" i="5"/>
  <c r="E53" i="5"/>
  <c r="C53" i="5"/>
  <c r="E15" i="5"/>
  <c r="E57" i="5"/>
  <c r="E45" i="5"/>
  <c r="C45" i="5"/>
  <c r="G45" i="5"/>
  <c r="C55" i="5"/>
  <c r="E55" i="5"/>
  <c r="F56" i="5"/>
  <c r="F67" i="5" s="1"/>
  <c r="E64" i="5"/>
  <c r="C64" i="5"/>
  <c r="B53" i="52"/>
  <c r="F53" i="54"/>
  <c r="B74" i="54"/>
  <c r="E58" i="5"/>
  <c r="E66" i="5"/>
  <c r="E18" i="5"/>
  <c r="C18" i="5"/>
  <c r="F66" i="54"/>
  <c r="C33" i="5"/>
  <c r="E30" i="5"/>
  <c r="C30" i="5"/>
  <c r="B27" i="52"/>
  <c r="E50" i="5"/>
  <c r="K45" i="4"/>
  <c r="I66" i="4"/>
  <c r="K27" i="4"/>
  <c r="K66" i="4"/>
  <c r="J47" i="1"/>
  <c r="J74" i="1"/>
  <c r="I22" i="4"/>
  <c r="I28" i="4"/>
  <c r="I43" i="4"/>
  <c r="I73" i="4"/>
  <c r="L61" i="1"/>
  <c r="K61" i="1" s="1"/>
  <c r="K33" i="4"/>
  <c r="K43" i="4"/>
  <c r="K52" i="4"/>
  <c r="K69" i="4"/>
  <c r="K73" i="4"/>
  <c r="I74" i="4"/>
  <c r="K74" i="4"/>
  <c r="I17" i="4"/>
  <c r="I55" i="4"/>
  <c r="K57" i="4"/>
  <c r="K17" i="4"/>
  <c r="K53" i="4"/>
  <c r="I58" i="4"/>
  <c r="I64" i="4"/>
  <c r="K25" i="4"/>
  <c r="I18" i="4"/>
  <c r="I44" i="4"/>
  <c r="M42" i="4"/>
  <c r="L33" i="1"/>
  <c r="I33" i="1" s="1"/>
  <c r="K18" i="4"/>
  <c r="I21" i="4"/>
  <c r="K26" i="4"/>
  <c r="I32" i="4"/>
  <c r="K44" i="4"/>
  <c r="I54" i="4"/>
  <c r="I56" i="4"/>
  <c r="K54" i="4"/>
  <c r="E22" i="4"/>
  <c r="C59" i="4"/>
  <c r="C66" i="4"/>
  <c r="D65" i="51"/>
  <c r="C14" i="4"/>
  <c r="F74" i="4"/>
  <c r="C74" i="4" s="1"/>
  <c r="D46" i="51"/>
  <c r="D58" i="51"/>
  <c r="F58" i="1"/>
  <c r="E58" i="1" s="1"/>
  <c r="C18" i="4"/>
  <c r="C23" i="4"/>
  <c r="C36" i="4"/>
  <c r="F59" i="1"/>
  <c r="E59" i="1" s="1"/>
  <c r="C33" i="4"/>
  <c r="C46" i="4"/>
  <c r="C54" i="4"/>
  <c r="C58" i="4"/>
  <c r="C60" i="4"/>
  <c r="C75" i="4"/>
  <c r="F29" i="53"/>
  <c r="C29" i="53" s="1"/>
  <c r="F33" i="1"/>
  <c r="E33" i="1" s="1"/>
  <c r="F47" i="4"/>
  <c r="E47" i="4" s="1"/>
  <c r="C51" i="4"/>
  <c r="G45" i="4"/>
  <c r="C16" i="4"/>
  <c r="C20" i="4"/>
  <c r="C24" i="4"/>
  <c r="C28" i="4"/>
  <c r="C34" i="4"/>
  <c r="C38" i="4"/>
  <c r="C43" i="4"/>
  <c r="C45" i="4"/>
  <c r="E53" i="4"/>
  <c r="C61" i="4"/>
  <c r="C70" i="4"/>
  <c r="E52" i="4"/>
  <c r="E61" i="4"/>
  <c r="E70" i="4"/>
  <c r="C21" i="4"/>
  <c r="C29" i="4"/>
  <c r="C31" i="4"/>
  <c r="C44" i="4"/>
  <c r="G44" i="4"/>
  <c r="C62" i="4"/>
  <c r="C72" i="4"/>
  <c r="F40" i="4"/>
  <c r="F56" i="4"/>
  <c r="F15" i="1"/>
  <c r="C15" i="1" s="1"/>
  <c r="F26" i="1"/>
  <c r="C26" i="1" s="1"/>
  <c r="L23" i="1"/>
  <c r="I23" i="1" s="1"/>
  <c r="L30" i="1"/>
  <c r="K30" i="1" s="1"/>
  <c r="L42" i="58"/>
  <c r="K42" i="58" s="1"/>
  <c r="L52" i="58"/>
  <c r="I52" i="58" s="1"/>
  <c r="L61" i="58"/>
  <c r="I61" i="58" s="1"/>
  <c r="L72" i="58"/>
  <c r="I72" i="58" s="1"/>
  <c r="I42" i="6"/>
  <c r="I59" i="6"/>
  <c r="K42" i="6"/>
  <c r="L38" i="58"/>
  <c r="K38" i="58" s="1"/>
  <c r="J74" i="58"/>
  <c r="I27" i="6"/>
  <c r="I32" i="6"/>
  <c r="I44" i="6"/>
  <c r="I69" i="6"/>
  <c r="L13" i="58"/>
  <c r="I13" i="58" s="1"/>
  <c r="I18" i="6"/>
  <c r="I60" i="6"/>
  <c r="L65" i="1"/>
  <c r="I65" i="1" s="1"/>
  <c r="L48" i="60"/>
  <c r="K48" i="60" s="1"/>
  <c r="I28" i="6"/>
  <c r="I45" i="6"/>
  <c r="L40" i="6"/>
  <c r="I40" i="6" s="1"/>
  <c r="L70" i="58"/>
  <c r="I70" i="58" s="1"/>
  <c r="K53" i="6"/>
  <c r="M43" i="6"/>
  <c r="L14" i="58"/>
  <c r="I14" i="58" s="1"/>
  <c r="K72" i="6"/>
  <c r="I72" i="6"/>
  <c r="L69" i="58"/>
  <c r="L67" i="6"/>
  <c r="I62" i="6"/>
  <c r="L28" i="58"/>
  <c r="I28" i="58" s="1"/>
  <c r="H40" i="58"/>
  <c r="L51" i="58"/>
  <c r="I51" i="58" s="1"/>
  <c r="L60" i="58"/>
  <c r="K46" i="6"/>
  <c r="L47" i="6"/>
  <c r="I46" i="6"/>
  <c r="I14" i="6"/>
  <c r="K23" i="6"/>
  <c r="I36" i="6"/>
  <c r="K36" i="6"/>
  <c r="K75" i="6"/>
  <c r="I75" i="6"/>
  <c r="H56" i="1"/>
  <c r="H67" i="1" s="1"/>
  <c r="L50" i="1"/>
  <c r="I50" i="1" s="1"/>
  <c r="L59" i="1"/>
  <c r="K59" i="1" s="1"/>
  <c r="K24" i="6"/>
  <c r="L74" i="6"/>
  <c r="L29" i="1"/>
  <c r="K29" i="1" s="1"/>
  <c r="K25" i="6"/>
  <c r="K43" i="6"/>
  <c r="I50" i="6"/>
  <c r="I54" i="6"/>
  <c r="K56" i="6"/>
  <c r="I73" i="6"/>
  <c r="L28" i="1"/>
  <c r="K28" i="1" s="1"/>
  <c r="L24" i="1"/>
  <c r="I24" i="1" s="1"/>
  <c r="K32" i="58"/>
  <c r="L29" i="58"/>
  <c r="H74" i="58"/>
  <c r="I17" i="6"/>
  <c r="I31" i="6"/>
  <c r="I34" i="6"/>
  <c r="K38" i="6"/>
  <c r="K45" i="6"/>
  <c r="I48" i="6"/>
  <c r="I55" i="6"/>
  <c r="I64" i="6"/>
  <c r="I70" i="6"/>
  <c r="H74" i="1"/>
  <c r="L75" i="58"/>
  <c r="I75" i="58" s="1"/>
  <c r="I38" i="6"/>
  <c r="K63" i="6"/>
  <c r="H59" i="51"/>
  <c r="L58" i="1"/>
  <c r="K58" i="1" s="1"/>
  <c r="L20" i="1"/>
  <c r="K20" i="1" s="1"/>
  <c r="K48" i="6"/>
  <c r="K55" i="6"/>
  <c r="K13" i="6"/>
  <c r="C43" i="6"/>
  <c r="C28" i="6"/>
  <c r="E43" i="6"/>
  <c r="C26" i="6"/>
  <c r="C63" i="6"/>
  <c r="C44" i="6"/>
  <c r="C54" i="6"/>
  <c r="C59" i="6"/>
  <c r="F18" i="1"/>
  <c r="E18" i="1" s="1"/>
  <c r="F27" i="1"/>
  <c r="C27" i="1" s="1"/>
  <c r="F31" i="58"/>
  <c r="E31" i="58" s="1"/>
  <c r="F42" i="58"/>
  <c r="F51" i="58"/>
  <c r="C19" i="6"/>
  <c r="F19" i="58"/>
  <c r="E19" i="58" s="1"/>
  <c r="C20" i="6"/>
  <c r="F20" i="58"/>
  <c r="E20" i="58" s="1"/>
  <c r="C31" i="6"/>
  <c r="F62" i="1"/>
  <c r="C62" i="1" s="1"/>
  <c r="F57" i="1"/>
  <c r="E57" i="1" s="1"/>
  <c r="F29" i="1"/>
  <c r="E29" i="1" s="1"/>
  <c r="F61" i="58"/>
  <c r="F72" i="58"/>
  <c r="E72" i="58" s="1"/>
  <c r="F27" i="58"/>
  <c r="E27" i="58" s="1"/>
  <c r="F55" i="58"/>
  <c r="E55" i="58" s="1"/>
  <c r="C17" i="6"/>
  <c r="F74" i="6"/>
  <c r="F46" i="1"/>
  <c r="C46" i="1" s="1"/>
  <c r="B66" i="51"/>
  <c r="F66" i="1"/>
  <c r="F43" i="1"/>
  <c r="C43" i="1" s="1"/>
  <c r="B47" i="58"/>
  <c r="F46" i="58"/>
  <c r="C46" i="58" s="1"/>
  <c r="C25" i="6"/>
  <c r="C72" i="6"/>
  <c r="C53" i="6"/>
  <c r="E53" i="6"/>
  <c r="B56" i="58"/>
  <c r="B67" i="58" s="1"/>
  <c r="F34" i="58"/>
  <c r="E34" i="58" s="1"/>
  <c r="F29" i="58"/>
  <c r="E29" i="58" s="1"/>
  <c r="B40" i="58"/>
  <c r="F66" i="58"/>
  <c r="E66" i="58" s="1"/>
  <c r="E30" i="6"/>
  <c r="C30" i="6"/>
  <c r="E21" i="6"/>
  <c r="E29" i="6"/>
  <c r="E45" i="6"/>
  <c r="C45" i="6"/>
  <c r="C55" i="6"/>
  <c r="E64" i="6"/>
  <c r="G44" i="6"/>
  <c r="F45" i="58"/>
  <c r="C64" i="6"/>
  <c r="E22" i="6"/>
  <c r="C22" i="6"/>
  <c r="E34" i="6"/>
  <c r="C34" i="6"/>
  <c r="F47" i="6"/>
  <c r="E46" i="6"/>
  <c r="G45" i="6"/>
  <c r="F15" i="58"/>
  <c r="E15" i="58" s="1"/>
  <c r="F23" i="58"/>
  <c r="E23" i="58" s="1"/>
  <c r="F60" i="58"/>
  <c r="E60" i="58" s="1"/>
  <c r="C62" i="6"/>
  <c r="C73" i="6"/>
  <c r="E14" i="6"/>
  <c r="E23" i="6"/>
  <c r="E36" i="6"/>
  <c r="F56" i="6"/>
  <c r="F67" i="6" s="1"/>
  <c r="E58" i="6"/>
  <c r="E66" i="6"/>
  <c r="F70" i="58"/>
  <c r="C21" i="6"/>
  <c r="C58" i="6"/>
  <c r="E73" i="6"/>
  <c r="F72" i="1"/>
  <c r="C72" i="1" s="1"/>
  <c r="F16" i="1"/>
  <c r="E16" i="1" s="1"/>
  <c r="E27" i="6"/>
  <c r="B29" i="51"/>
  <c r="C18" i="6"/>
  <c r="F63" i="1"/>
  <c r="E63" i="1" s="1"/>
  <c r="F75" i="1"/>
  <c r="C75" i="1" s="1"/>
  <c r="B36" i="51"/>
  <c r="L51" i="1"/>
  <c r="I51" i="1" s="1"/>
  <c r="L70" i="1"/>
  <c r="I70" i="1" s="1"/>
  <c r="L27" i="1"/>
  <c r="K27" i="1" s="1"/>
  <c r="L34" i="1"/>
  <c r="I34" i="1" s="1"/>
  <c r="J52" i="51"/>
  <c r="J61" i="51"/>
  <c r="J28" i="51"/>
  <c r="J17" i="51"/>
  <c r="L14" i="1"/>
  <c r="J33" i="51"/>
  <c r="J66" i="51"/>
  <c r="L42" i="1"/>
  <c r="I42" i="1" s="1"/>
  <c r="L73" i="1"/>
  <c r="I73" i="1" s="1"/>
  <c r="L72" i="1"/>
  <c r="H34" i="51"/>
  <c r="L26" i="1"/>
  <c r="I26" i="1" s="1"/>
  <c r="L52" i="1"/>
  <c r="K52" i="1" s="1"/>
  <c r="H52" i="51"/>
  <c r="H61" i="51"/>
  <c r="L60" i="1"/>
  <c r="L57" i="1"/>
  <c r="I57" i="1" s="1"/>
  <c r="L43" i="1"/>
  <c r="I43" i="1" s="1"/>
  <c r="H32" i="51"/>
  <c r="H73" i="51"/>
  <c r="L19" i="1"/>
  <c r="K19" i="1" s="1"/>
  <c r="F24" i="1"/>
  <c r="E24" i="1" s="1"/>
  <c r="F30" i="1"/>
  <c r="C30" i="1" s="1"/>
  <c r="D16" i="51"/>
  <c r="F20" i="1"/>
  <c r="F53" i="1"/>
  <c r="C53" i="1" s="1"/>
  <c r="F73" i="1"/>
  <c r="C73" i="1" s="1"/>
  <c r="F61" i="1"/>
  <c r="C61" i="1" s="1"/>
  <c r="F44" i="1"/>
  <c r="C44" i="1" s="1"/>
  <c r="F23" i="1"/>
  <c r="E23" i="1" s="1"/>
  <c r="F28" i="1"/>
  <c r="C28" i="1" s="1"/>
  <c r="F13" i="1"/>
  <c r="E13" i="1" s="1"/>
  <c r="B73" i="51"/>
  <c r="F42" i="1"/>
  <c r="E42" i="1" s="1"/>
  <c r="B44" i="51"/>
  <c r="F34" i="1"/>
  <c r="C34" i="1" s="1"/>
  <c r="B57" i="51"/>
  <c r="F14" i="1"/>
  <c r="E14" i="1" s="1"/>
  <c r="F19" i="1"/>
  <c r="E19" i="1" s="1"/>
  <c r="B60" i="51"/>
  <c r="B70" i="51"/>
  <c r="F70" i="1"/>
  <c r="C70" i="1" s="1"/>
  <c r="F45" i="1"/>
  <c r="C45" i="1" s="1"/>
  <c r="D45" i="51"/>
  <c r="F64" i="1"/>
  <c r="E64" i="1" s="1"/>
  <c r="H45" i="51"/>
  <c r="J63" i="51"/>
  <c r="F31" i="1"/>
  <c r="E31" i="1" s="1"/>
  <c r="F17" i="1"/>
  <c r="E17" i="1" s="1"/>
  <c r="F21" i="1"/>
  <c r="C21" i="1" s="1"/>
  <c r="F25" i="1"/>
  <c r="E25" i="1" s="1"/>
  <c r="B17" i="51"/>
  <c r="D55" i="51"/>
  <c r="F55" i="1"/>
  <c r="C55" i="1" s="1"/>
  <c r="D50" i="51"/>
  <c r="D59" i="51"/>
  <c r="F69" i="1"/>
  <c r="E69" i="1" s="1"/>
  <c r="D69" i="51"/>
  <c r="H44" i="51"/>
  <c r="H75" i="51"/>
  <c r="J32" i="51"/>
  <c r="B21" i="51"/>
  <c r="L54" i="1"/>
  <c r="F50" i="1"/>
  <c r="E50" i="1" s="1"/>
  <c r="H40" i="1"/>
  <c r="L63" i="1"/>
  <c r="K63" i="1" s="1"/>
  <c r="D26" i="51"/>
  <c r="F52" i="1"/>
  <c r="E52" i="1" s="1"/>
  <c r="D54" i="51"/>
  <c r="F54" i="1"/>
  <c r="L44" i="1"/>
  <c r="I44" i="1" s="1"/>
  <c r="L31" i="1"/>
  <c r="J31" i="51"/>
  <c r="J16" i="51"/>
  <c r="L16" i="1"/>
  <c r="K16" i="1" s="1"/>
  <c r="L18" i="1"/>
  <c r="K18" i="1" s="1"/>
  <c r="J40" i="1"/>
  <c r="H15" i="51"/>
  <c r="J54" i="51"/>
  <c r="L45" i="1"/>
  <c r="K45" i="1" s="1"/>
  <c r="J56" i="1"/>
  <c r="L55" i="1"/>
  <c r="I55" i="1" s="1"/>
  <c r="L64" i="1"/>
  <c r="I64" i="1" s="1"/>
  <c r="J64" i="51"/>
  <c r="L53" i="1"/>
  <c r="F38" i="1"/>
  <c r="E38" i="1" s="1"/>
  <c r="D38" i="51"/>
  <c r="J38" i="51"/>
  <c r="H53" i="51"/>
  <c r="L73" i="53"/>
  <c r="K73" i="53" s="1"/>
  <c r="D15" i="51"/>
  <c r="D32" i="51"/>
  <c r="D19" i="51"/>
  <c r="D23" i="51"/>
  <c r="D44" i="51"/>
  <c r="H18" i="51"/>
  <c r="F60" i="1"/>
  <c r="C60" i="1" s="1"/>
  <c r="H46" i="51"/>
  <c r="H47" i="1"/>
  <c r="H55" i="51"/>
  <c r="L69" i="1"/>
  <c r="D51" i="51"/>
  <c r="H14" i="51"/>
  <c r="J36" i="51"/>
  <c r="J55" i="51"/>
  <c r="L46" i="1"/>
  <c r="F51" i="1"/>
  <c r="E51" i="1" s="1"/>
  <c r="D72" i="51"/>
  <c r="F36" i="1"/>
  <c r="C36" i="1" s="1"/>
  <c r="L15" i="1"/>
  <c r="K15" i="1" s="1"/>
  <c r="F32" i="1"/>
  <c r="L66" i="1"/>
  <c r="J43" i="51"/>
  <c r="H22" i="51"/>
  <c r="D75" i="51"/>
  <c r="D42" i="51"/>
  <c r="B24" i="51"/>
  <c r="H36" i="51"/>
  <c r="D13" i="51"/>
  <c r="D18" i="51"/>
  <c r="D22" i="51"/>
  <c r="D63" i="51"/>
  <c r="J25" i="51"/>
  <c r="J29" i="51"/>
  <c r="F17" i="53"/>
  <c r="C17" i="53" s="1"/>
  <c r="B27" i="51"/>
  <c r="B53" i="51"/>
  <c r="B63" i="51"/>
  <c r="J51" i="51"/>
  <c r="H72" i="51"/>
  <c r="I40" i="27"/>
  <c r="K16" i="27"/>
  <c r="F40" i="27"/>
  <c r="I14" i="60"/>
  <c r="K17" i="60"/>
  <c r="I58" i="60"/>
  <c r="L15" i="60"/>
  <c r="I33" i="60"/>
  <c r="I19" i="33"/>
  <c r="I21" i="33"/>
  <c r="I48" i="33"/>
  <c r="I55" i="33"/>
  <c r="L40" i="33"/>
  <c r="K13" i="60"/>
  <c r="K22" i="60"/>
  <c r="K38" i="60"/>
  <c r="K57" i="60"/>
  <c r="L36" i="60"/>
  <c r="K19" i="33"/>
  <c r="K21" i="33"/>
  <c r="I30" i="33"/>
  <c r="K48" i="33"/>
  <c r="K55" i="33"/>
  <c r="I60" i="33"/>
  <c r="I69" i="33"/>
  <c r="L47" i="33"/>
  <c r="L63" i="60"/>
  <c r="I63" i="60" s="1"/>
  <c r="L73" i="60"/>
  <c r="I24" i="33"/>
  <c r="I55" i="60"/>
  <c r="I70" i="60"/>
  <c r="H56" i="60"/>
  <c r="H67" i="60" s="1"/>
  <c r="K24" i="33"/>
  <c r="I52" i="33"/>
  <c r="I58" i="33"/>
  <c r="I63" i="33"/>
  <c r="I73" i="33"/>
  <c r="L74" i="33"/>
  <c r="I38" i="33"/>
  <c r="I42" i="33"/>
  <c r="K58" i="33"/>
  <c r="I27" i="60"/>
  <c r="I29" i="33"/>
  <c r="K42" i="33"/>
  <c r="I64" i="33"/>
  <c r="I66" i="33"/>
  <c r="I16" i="33"/>
  <c r="I32" i="33"/>
  <c r="E74" i="33"/>
  <c r="C74" i="33"/>
  <c r="E27" i="60"/>
  <c r="C27" i="60"/>
  <c r="E70" i="60"/>
  <c r="C70" i="60"/>
  <c r="E56" i="33"/>
  <c r="C56" i="33"/>
  <c r="E73" i="60"/>
  <c r="C73" i="60"/>
  <c r="E43" i="60"/>
  <c r="C33" i="60"/>
  <c r="B74" i="60"/>
  <c r="F13" i="60"/>
  <c r="E13" i="60" s="1"/>
  <c r="F34" i="60"/>
  <c r="E34" i="60" s="1"/>
  <c r="E22" i="33"/>
  <c r="E26" i="33"/>
  <c r="E32" i="33"/>
  <c r="E34" i="33"/>
  <c r="E45" i="33"/>
  <c r="E50" i="33"/>
  <c r="F36" i="60"/>
  <c r="C13" i="33"/>
  <c r="C15" i="33"/>
  <c r="E55" i="33"/>
  <c r="C61" i="33"/>
  <c r="C70" i="33"/>
  <c r="C73" i="33"/>
  <c r="C75" i="33"/>
  <c r="E44" i="60"/>
  <c r="F50" i="60"/>
  <c r="E50" i="60" s="1"/>
  <c r="C19" i="33"/>
  <c r="C31" i="33"/>
  <c r="G42" i="33"/>
  <c r="F62" i="60"/>
  <c r="E62" i="60" s="1"/>
  <c r="E31" i="33"/>
  <c r="E36" i="33"/>
  <c r="E42" i="33"/>
  <c r="E46" i="33"/>
  <c r="C51" i="33"/>
  <c r="F67" i="33"/>
  <c r="C58" i="60"/>
  <c r="C66" i="60"/>
  <c r="B47" i="60"/>
  <c r="F63" i="60"/>
  <c r="E63" i="60" s="1"/>
  <c r="C14" i="33"/>
  <c r="C60" i="33"/>
  <c r="C64" i="33"/>
  <c r="C69" i="33"/>
  <c r="C43" i="60"/>
  <c r="I59" i="29"/>
  <c r="I18" i="29"/>
  <c r="I27" i="29"/>
  <c r="J72" i="53"/>
  <c r="J72" i="52" s="1"/>
  <c r="L42" i="32"/>
  <c r="I42" i="29"/>
  <c r="K69" i="29"/>
  <c r="J45" i="51"/>
  <c r="L34" i="53"/>
  <c r="K34" i="53" s="1"/>
  <c r="J74" i="32"/>
  <c r="I19" i="29"/>
  <c r="K42" i="29"/>
  <c r="I45" i="29"/>
  <c r="I70" i="29"/>
  <c r="J61" i="53"/>
  <c r="J61" i="52" s="1"/>
  <c r="L54" i="32"/>
  <c r="I54" i="32" s="1"/>
  <c r="L16" i="32"/>
  <c r="K16" i="32" s="1"/>
  <c r="L36" i="32"/>
  <c r="K36" i="32" s="1"/>
  <c r="K32" i="29"/>
  <c r="I54" i="29"/>
  <c r="J75" i="51"/>
  <c r="L58" i="32"/>
  <c r="I58" i="32" s="1"/>
  <c r="M43" i="29"/>
  <c r="K60" i="29"/>
  <c r="J72" i="51"/>
  <c r="K33" i="29"/>
  <c r="M44" i="29"/>
  <c r="L67" i="29"/>
  <c r="H38" i="53"/>
  <c r="H38" i="52" s="1"/>
  <c r="I24" i="29"/>
  <c r="K38" i="29"/>
  <c r="L47" i="29"/>
  <c r="H22" i="53"/>
  <c r="L65" i="53"/>
  <c r="I65" i="53" s="1"/>
  <c r="I25" i="29"/>
  <c r="K56" i="29"/>
  <c r="I62" i="29"/>
  <c r="K72" i="29"/>
  <c r="H58" i="51"/>
  <c r="H42" i="53"/>
  <c r="H42" i="52" s="1"/>
  <c r="L54" i="53"/>
  <c r="I54" i="53" s="1"/>
  <c r="I14" i="29"/>
  <c r="I16" i="29"/>
  <c r="K25" i="29"/>
  <c r="I29" i="29"/>
  <c r="I36" i="29"/>
  <c r="I48" i="29"/>
  <c r="I75" i="29"/>
  <c r="L74" i="29"/>
  <c r="H42" i="51"/>
  <c r="H58" i="53"/>
  <c r="H58" i="52" s="1"/>
  <c r="L15" i="32"/>
  <c r="I15" i="32" s="1"/>
  <c r="H13" i="51"/>
  <c r="L52" i="32"/>
  <c r="I52" i="32" s="1"/>
  <c r="L40" i="29"/>
  <c r="H38" i="51"/>
  <c r="H69" i="51"/>
  <c r="K16" i="29"/>
  <c r="I23" i="29"/>
  <c r="I52" i="29"/>
  <c r="I65" i="29"/>
  <c r="H32" i="53"/>
  <c r="H32" i="52" s="1"/>
  <c r="K48" i="29"/>
  <c r="I63" i="29"/>
  <c r="K75" i="29"/>
  <c r="I57" i="29"/>
  <c r="K65" i="29"/>
  <c r="E74" i="29"/>
  <c r="C74" i="29"/>
  <c r="D46" i="53"/>
  <c r="D46" i="52" s="1"/>
  <c r="D63" i="53"/>
  <c r="D63" i="52" s="1"/>
  <c r="C34" i="29"/>
  <c r="C44" i="29"/>
  <c r="E53" i="29"/>
  <c r="E55" i="29"/>
  <c r="C72" i="29"/>
  <c r="D14" i="51"/>
  <c r="D42" i="53"/>
  <c r="D42" i="52" s="1"/>
  <c r="F19" i="32"/>
  <c r="C19" i="32" s="1"/>
  <c r="F26" i="32"/>
  <c r="F66" i="32"/>
  <c r="E66" i="32" s="1"/>
  <c r="F13" i="32"/>
  <c r="E13" i="32" s="1"/>
  <c r="D34" i="51"/>
  <c r="C29" i="29"/>
  <c r="E34" i="29"/>
  <c r="E44" i="29"/>
  <c r="C63" i="29"/>
  <c r="D53" i="51"/>
  <c r="D62" i="51"/>
  <c r="D73" i="51"/>
  <c r="D13" i="53"/>
  <c r="D43" i="53"/>
  <c r="D43" i="52" s="1"/>
  <c r="D58" i="53"/>
  <c r="D47" i="32"/>
  <c r="C20" i="29"/>
  <c r="C22" i="29"/>
  <c r="C52" i="29"/>
  <c r="D73" i="53"/>
  <c r="D74" i="32"/>
  <c r="G45" i="29"/>
  <c r="C32" i="29"/>
  <c r="D27" i="51"/>
  <c r="D22" i="53"/>
  <c r="D22" i="52" s="1"/>
  <c r="F50" i="53"/>
  <c r="F57" i="32"/>
  <c r="E57" i="32" s="1"/>
  <c r="E58" i="29"/>
  <c r="E66" i="29"/>
  <c r="B23" i="51"/>
  <c r="F23" i="32"/>
  <c r="E23" i="32" s="1"/>
  <c r="B23" i="53"/>
  <c r="E40" i="29"/>
  <c r="E17" i="29"/>
  <c r="C17" i="29"/>
  <c r="E25" i="29"/>
  <c r="C25" i="29"/>
  <c r="B65" i="51"/>
  <c r="F65" i="32"/>
  <c r="C65" i="32" s="1"/>
  <c r="B65" i="53"/>
  <c r="B65" i="52" s="1"/>
  <c r="B72" i="53"/>
  <c r="F72" i="53" s="1"/>
  <c r="B74" i="32"/>
  <c r="B72" i="51"/>
  <c r="F34" i="32"/>
  <c r="B34" i="51"/>
  <c r="B34" i="53"/>
  <c r="B34" i="52" s="1"/>
  <c r="F16" i="32"/>
  <c r="C16" i="32" s="1"/>
  <c r="B16" i="53"/>
  <c r="B16" i="51"/>
  <c r="B75" i="53"/>
  <c r="B75" i="52" s="1"/>
  <c r="B75" i="51"/>
  <c r="C58" i="29"/>
  <c r="F46" i="32"/>
  <c r="E46" i="32" s="1"/>
  <c r="B46" i="51"/>
  <c r="B46" i="53"/>
  <c r="B46" i="52" s="1"/>
  <c r="E18" i="29"/>
  <c r="E26" i="29"/>
  <c r="F27" i="53"/>
  <c r="C27" i="53" s="1"/>
  <c r="C15" i="29"/>
  <c r="C59" i="29"/>
  <c r="C61" i="29"/>
  <c r="C70" i="29"/>
  <c r="B30" i="53"/>
  <c r="B26" i="53"/>
  <c r="F26" i="53" s="1"/>
  <c r="B63" i="53"/>
  <c r="E15" i="29"/>
  <c r="E59" i="29"/>
  <c r="B24" i="53"/>
  <c r="B24" i="52" s="1"/>
  <c r="B66" i="53"/>
  <c r="F27" i="32"/>
  <c r="C18" i="29"/>
  <c r="B26" i="51"/>
  <c r="B43" i="51"/>
  <c r="E50" i="29"/>
  <c r="B36" i="53"/>
  <c r="B36" i="52" s="1"/>
  <c r="C19" i="29"/>
  <c r="C27" i="29"/>
  <c r="C31" i="29"/>
  <c r="C33" i="29"/>
  <c r="C42" i="29"/>
  <c r="C54" i="29"/>
  <c r="B30" i="51"/>
  <c r="B73" i="53"/>
  <c r="B73" i="52" s="1"/>
  <c r="B40" i="32"/>
  <c r="E31" i="29"/>
  <c r="E42" i="29"/>
  <c r="C51" i="29"/>
  <c r="L73" i="32"/>
  <c r="I73" i="32" s="1"/>
  <c r="J73" i="51"/>
  <c r="K30" i="30"/>
  <c r="I34" i="30"/>
  <c r="K42" i="30"/>
  <c r="J38" i="53"/>
  <c r="J55" i="53"/>
  <c r="J58" i="53"/>
  <c r="J65" i="52"/>
  <c r="I64" i="30"/>
  <c r="J48" i="51"/>
  <c r="J21" i="51"/>
  <c r="J17" i="53"/>
  <c r="J17" i="52" s="1"/>
  <c r="J29" i="53"/>
  <c r="J29" i="52" s="1"/>
  <c r="L55" i="32"/>
  <c r="I55" i="32" s="1"/>
  <c r="I45" i="30"/>
  <c r="J66" i="53"/>
  <c r="J66" i="52" s="1"/>
  <c r="K45" i="30"/>
  <c r="J33" i="53"/>
  <c r="J33" i="52" s="1"/>
  <c r="J20" i="51"/>
  <c r="J58" i="51"/>
  <c r="L13" i="32"/>
  <c r="I13" i="32" s="1"/>
  <c r="J18" i="51"/>
  <c r="J18" i="53"/>
  <c r="J18" i="52" s="1"/>
  <c r="L69" i="32"/>
  <c r="I69" i="32" s="1"/>
  <c r="J69" i="53"/>
  <c r="L69" i="53" s="1"/>
  <c r="J69" i="51"/>
  <c r="K44" i="30"/>
  <c r="M44" i="30"/>
  <c r="I44" i="30"/>
  <c r="J62" i="51"/>
  <c r="I56" i="30"/>
  <c r="I21" i="30"/>
  <c r="K21" i="30"/>
  <c r="I29" i="30"/>
  <c r="K29" i="30"/>
  <c r="K61" i="30"/>
  <c r="I61" i="30"/>
  <c r="K72" i="30"/>
  <c r="I72" i="30"/>
  <c r="J44" i="51"/>
  <c r="L19" i="53"/>
  <c r="I19" i="53" s="1"/>
  <c r="L24" i="53"/>
  <c r="I24" i="53" s="1"/>
  <c r="J28" i="53"/>
  <c r="J52" i="53"/>
  <c r="J50" i="53"/>
  <c r="J50" i="52" s="1"/>
  <c r="J50" i="51"/>
  <c r="J13" i="51"/>
  <c r="I16" i="30"/>
  <c r="I13" i="30"/>
  <c r="K13" i="30"/>
  <c r="J24" i="51"/>
  <c r="J73" i="52"/>
  <c r="J42" i="52"/>
  <c r="L44" i="53"/>
  <c r="I44" i="53" s="1"/>
  <c r="J44" i="52"/>
  <c r="J25" i="53"/>
  <c r="J25" i="52" s="1"/>
  <c r="L26" i="32"/>
  <c r="J26" i="51"/>
  <c r="J26" i="53"/>
  <c r="J60" i="53"/>
  <c r="J60" i="52" s="1"/>
  <c r="J60" i="51"/>
  <c r="J65" i="51"/>
  <c r="J45" i="52"/>
  <c r="L30" i="32"/>
  <c r="I30" i="32" s="1"/>
  <c r="J30" i="51"/>
  <c r="L24" i="32"/>
  <c r="J40" i="32"/>
  <c r="J47" i="32"/>
  <c r="J46" i="53"/>
  <c r="J53" i="53"/>
  <c r="J56" i="32"/>
  <c r="J57" i="51"/>
  <c r="J57" i="53"/>
  <c r="J57" i="52" s="1"/>
  <c r="L44" i="32"/>
  <c r="I44" i="32" s="1"/>
  <c r="L57" i="32"/>
  <c r="I57" i="32" s="1"/>
  <c r="L61" i="32"/>
  <c r="L65" i="32"/>
  <c r="I65" i="32" s="1"/>
  <c r="I57" i="30"/>
  <c r="L45" i="53"/>
  <c r="I45" i="53" s="1"/>
  <c r="L75" i="32"/>
  <c r="L34" i="32"/>
  <c r="I75" i="30"/>
  <c r="K75" i="30"/>
  <c r="L16" i="53"/>
  <c r="L20" i="32"/>
  <c r="I20" i="32" s="1"/>
  <c r="H20" i="51"/>
  <c r="H20" i="53"/>
  <c r="H57" i="52"/>
  <c r="H59" i="53"/>
  <c r="L75" i="53"/>
  <c r="I75" i="53" s="1"/>
  <c r="H28" i="52"/>
  <c r="H52" i="52"/>
  <c r="H64" i="52"/>
  <c r="L64" i="53"/>
  <c r="L63" i="32"/>
  <c r="I63" i="32" s="1"/>
  <c r="H63" i="51"/>
  <c r="H63" i="53"/>
  <c r="H48" i="53"/>
  <c r="H48" i="51"/>
  <c r="L59" i="32"/>
  <c r="I59" i="32" s="1"/>
  <c r="H66" i="53"/>
  <c r="L66" i="32"/>
  <c r="H66" i="51"/>
  <c r="I14" i="30"/>
  <c r="I23" i="30"/>
  <c r="K23" i="30"/>
  <c r="L40" i="30"/>
  <c r="K36" i="30"/>
  <c r="I36" i="30"/>
  <c r="K63" i="30"/>
  <c r="I63" i="30"/>
  <c r="L48" i="32"/>
  <c r="I48" i="32" s="1"/>
  <c r="H23" i="53"/>
  <c r="H23" i="51"/>
  <c r="L23" i="32"/>
  <c r="I23" i="32" s="1"/>
  <c r="L33" i="32"/>
  <c r="I33" i="32" s="1"/>
  <c r="H33" i="51"/>
  <c r="L17" i="32"/>
  <c r="H17" i="51"/>
  <c r="H43" i="53"/>
  <c r="H43" i="51"/>
  <c r="H64" i="51"/>
  <c r="L64" i="32"/>
  <c r="K69" i="30"/>
  <c r="I69" i="30"/>
  <c r="L31" i="53"/>
  <c r="I31" i="53" s="1"/>
  <c r="H21" i="53"/>
  <c r="H21" i="51"/>
  <c r="L21" i="32"/>
  <c r="L28" i="32"/>
  <c r="H28" i="51"/>
  <c r="L60" i="32"/>
  <c r="K60" i="30"/>
  <c r="I60" i="30"/>
  <c r="I70" i="30"/>
  <c r="K70" i="30"/>
  <c r="L15" i="53"/>
  <c r="H17" i="53"/>
  <c r="H18" i="53"/>
  <c r="L18" i="32"/>
  <c r="I18" i="32" s="1"/>
  <c r="L25" i="32"/>
  <c r="H25" i="53"/>
  <c r="H25" i="51"/>
  <c r="L62" i="32"/>
  <c r="H62" i="53"/>
  <c r="L70" i="32"/>
  <c r="I70" i="32" s="1"/>
  <c r="H70" i="53"/>
  <c r="H70" i="51"/>
  <c r="L13" i="53"/>
  <c r="H47" i="32"/>
  <c r="I15" i="30"/>
  <c r="H34" i="52"/>
  <c r="H60" i="53"/>
  <c r="H14" i="53"/>
  <c r="L14" i="32"/>
  <c r="H29" i="53"/>
  <c r="H29" i="51"/>
  <c r="L29" i="32"/>
  <c r="H36" i="53"/>
  <c r="H40" i="32"/>
  <c r="K50" i="30"/>
  <c r="I50" i="30"/>
  <c r="I22" i="30"/>
  <c r="L47" i="30"/>
  <c r="K46" i="30"/>
  <c r="K62" i="30"/>
  <c r="I62" i="30"/>
  <c r="L74" i="30"/>
  <c r="K73" i="30"/>
  <c r="L31" i="32"/>
  <c r="H31" i="51"/>
  <c r="H27" i="53"/>
  <c r="H27" i="51"/>
  <c r="L27" i="32"/>
  <c r="H30" i="53"/>
  <c r="H30" i="51"/>
  <c r="K53" i="30"/>
  <c r="L50" i="32"/>
  <c r="H50" i="53"/>
  <c r="L51" i="32"/>
  <c r="H51" i="53"/>
  <c r="H51" i="51"/>
  <c r="F57" i="53"/>
  <c r="C57" i="53" s="1"/>
  <c r="D57" i="52"/>
  <c r="F70" i="32"/>
  <c r="C70" i="32" s="1"/>
  <c r="E22" i="30"/>
  <c r="C22" i="30"/>
  <c r="D15" i="53"/>
  <c r="D15" i="52" s="1"/>
  <c r="F21" i="32"/>
  <c r="C21" i="32" s="1"/>
  <c r="D21" i="53"/>
  <c r="D21" i="51"/>
  <c r="F28" i="32"/>
  <c r="C28" i="32" s="1"/>
  <c r="D52" i="53"/>
  <c r="D52" i="52" s="1"/>
  <c r="D52" i="51"/>
  <c r="C36" i="30"/>
  <c r="E16" i="30"/>
  <c r="C16" i="30"/>
  <c r="E24" i="30"/>
  <c r="C24" i="30"/>
  <c r="E38" i="30"/>
  <c r="C38" i="30"/>
  <c r="D33" i="51"/>
  <c r="F38" i="53"/>
  <c r="C38" i="53" s="1"/>
  <c r="D32" i="53"/>
  <c r="F32" i="53" s="1"/>
  <c r="C32" i="53" s="1"/>
  <c r="F32" i="32"/>
  <c r="C32" i="32" s="1"/>
  <c r="F60" i="32"/>
  <c r="C60" i="32" s="1"/>
  <c r="D60" i="51"/>
  <c r="D60" i="53"/>
  <c r="F60" i="53" s="1"/>
  <c r="C60" i="53" s="1"/>
  <c r="D64" i="51"/>
  <c r="D64" i="53"/>
  <c r="D64" i="52" s="1"/>
  <c r="D70" i="51"/>
  <c r="D70" i="53"/>
  <c r="E75" i="30"/>
  <c r="C75" i="30"/>
  <c r="E14" i="30"/>
  <c r="C14" i="30"/>
  <c r="C59" i="30"/>
  <c r="E59" i="30"/>
  <c r="D25" i="51"/>
  <c r="D25" i="53"/>
  <c r="D40" i="32"/>
  <c r="D36" i="53"/>
  <c r="D36" i="51"/>
  <c r="F40" i="30"/>
  <c r="E40" i="30" s="1"/>
  <c r="D28" i="51"/>
  <c r="D43" i="51"/>
  <c r="D56" i="32"/>
  <c r="D67" i="32" s="1"/>
  <c r="D31" i="53"/>
  <c r="D31" i="52" s="1"/>
  <c r="D31" i="51"/>
  <c r="D19" i="53"/>
  <c r="F19" i="53" s="1"/>
  <c r="C19" i="53" s="1"/>
  <c r="F22" i="32"/>
  <c r="F52" i="32"/>
  <c r="E52" i="32" s="1"/>
  <c r="D75" i="53"/>
  <c r="D75" i="52" s="1"/>
  <c r="F75" i="32"/>
  <c r="F53" i="32"/>
  <c r="F53" i="58" s="1"/>
  <c r="F74" i="30"/>
  <c r="E74" i="30" s="1"/>
  <c r="F54" i="32"/>
  <c r="E54" i="32" s="1"/>
  <c r="F72" i="32"/>
  <c r="C72" i="32" s="1"/>
  <c r="F17" i="32"/>
  <c r="F63" i="32"/>
  <c r="F58" i="32"/>
  <c r="B58" i="53"/>
  <c r="B58" i="51"/>
  <c r="E42" i="30"/>
  <c r="C42" i="30"/>
  <c r="G42" i="30"/>
  <c r="C74" i="30"/>
  <c r="F45" i="53"/>
  <c r="B62" i="51"/>
  <c r="B62" i="53"/>
  <c r="F62" i="32"/>
  <c r="C62" i="32" s="1"/>
  <c r="C40" i="30"/>
  <c r="E17" i="30"/>
  <c r="C17" i="30"/>
  <c r="E25" i="30"/>
  <c r="C25" i="30"/>
  <c r="C51" i="30"/>
  <c r="E51" i="30"/>
  <c r="E61" i="30"/>
  <c r="C70" i="30"/>
  <c r="E19" i="30"/>
  <c r="C19" i="30"/>
  <c r="C26" i="30"/>
  <c r="E62" i="30"/>
  <c r="B69" i="52"/>
  <c r="F69" i="53"/>
  <c r="B59" i="53"/>
  <c r="B59" i="51"/>
  <c r="F59" i="32"/>
  <c r="C30" i="30"/>
  <c r="E43" i="30"/>
  <c r="E31" i="30"/>
  <c r="C31" i="30"/>
  <c r="E20" i="30"/>
  <c r="G44" i="30"/>
  <c r="E44" i="30"/>
  <c r="C44" i="30"/>
  <c r="B22" i="52"/>
  <c r="B60" i="52"/>
  <c r="B15" i="53"/>
  <c r="F15" i="32"/>
  <c r="B15" i="51"/>
  <c r="B48" i="53"/>
  <c r="B48" i="51"/>
  <c r="F48" i="32"/>
  <c r="B55" i="51"/>
  <c r="B56" i="32"/>
  <c r="B67" i="32" s="1"/>
  <c r="F55" i="32"/>
  <c r="B55" i="53"/>
  <c r="E21" i="30"/>
  <c r="C21" i="30"/>
  <c r="E29" i="30"/>
  <c r="C29" i="30"/>
  <c r="G45" i="30"/>
  <c r="F47" i="30"/>
  <c r="E45" i="30"/>
  <c r="F20" i="53"/>
  <c r="B20" i="52"/>
  <c r="F42" i="32"/>
  <c r="C42" i="32" s="1"/>
  <c r="B42" i="53"/>
  <c r="B69" i="51"/>
  <c r="F69" i="32"/>
  <c r="C69" i="32" s="1"/>
  <c r="B47" i="32"/>
  <c r="C20" i="30"/>
  <c r="C28" i="30"/>
  <c r="C62" i="30"/>
  <c r="C34" i="30"/>
  <c r="B18" i="51"/>
  <c r="F18" i="32"/>
  <c r="C18" i="32" s="1"/>
  <c r="B18" i="53"/>
  <c r="F64" i="32"/>
  <c r="C64" i="32" s="1"/>
  <c r="B64" i="51"/>
  <c r="C73" i="30"/>
  <c r="F56" i="30"/>
  <c r="E66" i="30"/>
  <c r="C52" i="30"/>
  <c r="E72" i="30"/>
  <c r="E73" i="30"/>
  <c r="E54" i="30"/>
  <c r="C54" i="30"/>
  <c r="B42" i="51"/>
  <c r="F61" i="32"/>
  <c r="B61" i="53"/>
  <c r="E50" i="30"/>
  <c r="F33" i="53"/>
  <c r="B33" i="52"/>
  <c r="B45" i="51"/>
  <c r="F45" i="32"/>
  <c r="E33" i="30"/>
  <c r="C33" i="30"/>
  <c r="E27" i="30"/>
  <c r="C27" i="30"/>
  <c r="B32" i="52"/>
  <c r="B14" i="51"/>
  <c r="F14" i="32"/>
  <c r="F51" i="32"/>
  <c r="B51" i="53"/>
  <c r="B51" i="51"/>
  <c r="F14" i="53"/>
  <c r="F31" i="32"/>
  <c r="B31" i="51"/>
  <c r="B31" i="53"/>
  <c r="F25" i="32"/>
  <c r="B25" i="51"/>
  <c r="B28" i="51"/>
  <c r="B28" i="53"/>
  <c r="F44" i="32"/>
  <c r="B44" i="53"/>
  <c r="B70" i="52"/>
  <c r="F33" i="32"/>
  <c r="B33" i="51"/>
  <c r="B54" i="53"/>
  <c r="B54" i="51"/>
  <c r="B52" i="51"/>
  <c r="B52" i="53"/>
  <c r="I67" i="4" l="1"/>
  <c r="K40" i="4"/>
  <c r="E40" i="6"/>
  <c r="C57" i="60"/>
  <c r="C14" i="60"/>
  <c r="C42" i="60"/>
  <c r="C22" i="60"/>
  <c r="E52" i="60"/>
  <c r="C20" i="60"/>
  <c r="I16" i="60"/>
  <c r="K74" i="7"/>
  <c r="M25" i="7"/>
  <c r="M33" i="7"/>
  <c r="M61" i="7"/>
  <c r="M75" i="7"/>
  <c r="M57" i="7"/>
  <c r="M32" i="7"/>
  <c r="I74" i="7"/>
  <c r="I40" i="7"/>
  <c r="K47" i="7"/>
  <c r="I47" i="7"/>
  <c r="K18" i="60"/>
  <c r="I19" i="60"/>
  <c r="I21" i="60"/>
  <c r="I74" i="34"/>
  <c r="K47" i="34"/>
  <c r="I47" i="34"/>
  <c r="K66" i="60"/>
  <c r="K42" i="60"/>
  <c r="I45" i="60"/>
  <c r="I20" i="60"/>
  <c r="I29" i="60"/>
  <c r="C18" i="60"/>
  <c r="D76" i="60"/>
  <c r="G42" i="60" s="1"/>
  <c r="C16" i="60"/>
  <c r="C23" i="60"/>
  <c r="E38" i="60"/>
  <c r="C17" i="60"/>
  <c r="E45" i="60"/>
  <c r="I30" i="60"/>
  <c r="K31" i="60"/>
  <c r="K50" i="60"/>
  <c r="I65" i="60"/>
  <c r="C24" i="60"/>
  <c r="C28" i="60"/>
  <c r="F47" i="60"/>
  <c r="E47" i="60" s="1"/>
  <c r="E47" i="33"/>
  <c r="C59" i="60"/>
  <c r="C40" i="33"/>
  <c r="E19" i="60"/>
  <c r="I47" i="35"/>
  <c r="K51" i="60"/>
  <c r="I54" i="60"/>
  <c r="I52" i="60"/>
  <c r="I28" i="60"/>
  <c r="K25" i="60"/>
  <c r="K24" i="60"/>
  <c r="I61" i="60"/>
  <c r="I27" i="59"/>
  <c r="C26" i="60"/>
  <c r="C51" i="60"/>
  <c r="E75" i="60"/>
  <c r="F74" i="60"/>
  <c r="E74" i="60" s="1"/>
  <c r="C54" i="60"/>
  <c r="C46" i="60"/>
  <c r="C63" i="59"/>
  <c r="E61" i="60"/>
  <c r="E25" i="60"/>
  <c r="I47" i="23"/>
  <c r="I74" i="25"/>
  <c r="K74" i="27"/>
  <c r="I74" i="27"/>
  <c r="L76" i="27"/>
  <c r="I76" i="27" s="1"/>
  <c r="K47" i="27"/>
  <c r="I47" i="27"/>
  <c r="F67" i="27"/>
  <c r="C56" i="27"/>
  <c r="K47" i="28"/>
  <c r="I47" i="28"/>
  <c r="K40" i="28"/>
  <c r="I40" i="28"/>
  <c r="C40" i="28"/>
  <c r="F67" i="29"/>
  <c r="C67" i="29" s="1"/>
  <c r="K47" i="24"/>
  <c r="I47" i="24"/>
  <c r="K72" i="32"/>
  <c r="K40" i="31"/>
  <c r="I40" i="31"/>
  <c r="K43" i="32"/>
  <c r="K47" i="31"/>
  <c r="I47" i="31"/>
  <c r="I45" i="32"/>
  <c r="K74" i="22"/>
  <c r="I46" i="32"/>
  <c r="E19" i="59"/>
  <c r="K21" i="1"/>
  <c r="I47" i="4"/>
  <c r="I22" i="1"/>
  <c r="K38" i="1"/>
  <c r="I32" i="1"/>
  <c r="I74" i="11"/>
  <c r="K27" i="58"/>
  <c r="K40" i="14"/>
  <c r="I47" i="14"/>
  <c r="I50" i="58"/>
  <c r="I67" i="14"/>
  <c r="K24" i="58"/>
  <c r="K46" i="58"/>
  <c r="I17" i="58"/>
  <c r="I74" i="19"/>
  <c r="I40" i="19"/>
  <c r="I67" i="50"/>
  <c r="I74" i="49"/>
  <c r="C47" i="49"/>
  <c r="I40" i="45"/>
  <c r="I67" i="46"/>
  <c r="I15" i="59"/>
  <c r="I52" i="59"/>
  <c r="I54" i="59"/>
  <c r="I25" i="59"/>
  <c r="H75" i="52"/>
  <c r="L75" i="52" s="1"/>
  <c r="I75" i="52" s="1"/>
  <c r="K67" i="41"/>
  <c r="I74" i="41"/>
  <c r="K67" i="42"/>
  <c r="L56" i="36"/>
  <c r="I56" i="36" s="1"/>
  <c r="K50" i="59"/>
  <c r="I61" i="59"/>
  <c r="C42" i="59"/>
  <c r="C31" i="59"/>
  <c r="E44" i="59"/>
  <c r="C43" i="59"/>
  <c r="C17" i="59"/>
  <c r="C32" i="59"/>
  <c r="K62" i="36"/>
  <c r="K47" i="47"/>
  <c r="K47" i="49"/>
  <c r="L76" i="41"/>
  <c r="M63" i="41" s="1"/>
  <c r="I33" i="59"/>
  <c r="M44" i="60"/>
  <c r="K75" i="1"/>
  <c r="I36" i="1"/>
  <c r="K13" i="1"/>
  <c r="K55" i="58"/>
  <c r="M40" i="7"/>
  <c r="M13" i="7"/>
  <c r="M27" i="7"/>
  <c r="M21" i="7"/>
  <c r="M39" i="7"/>
  <c r="M74" i="7"/>
  <c r="I65" i="59"/>
  <c r="M30" i="7"/>
  <c r="M60" i="7"/>
  <c r="M24" i="7"/>
  <c r="L76" i="4"/>
  <c r="M25" i="4" s="1"/>
  <c r="M65" i="7"/>
  <c r="M56" i="7"/>
  <c r="M53" i="7"/>
  <c r="M47" i="7"/>
  <c r="M48" i="7"/>
  <c r="M16" i="7"/>
  <c r="C32" i="58"/>
  <c r="E56" i="7"/>
  <c r="F67" i="7"/>
  <c r="E67" i="7" s="1"/>
  <c r="C59" i="59"/>
  <c r="C23" i="59"/>
  <c r="K63" i="58"/>
  <c r="K45" i="58"/>
  <c r="I15" i="58"/>
  <c r="K54" i="58"/>
  <c r="K74" i="12"/>
  <c r="I66" i="58"/>
  <c r="L76" i="12"/>
  <c r="M57" i="12" s="1"/>
  <c r="K58" i="32"/>
  <c r="I51" i="59"/>
  <c r="J76" i="59"/>
  <c r="M43" i="59" s="1"/>
  <c r="L76" i="22"/>
  <c r="M55" i="22" s="1"/>
  <c r="M60" i="27"/>
  <c r="M54" i="27"/>
  <c r="K76" i="27"/>
  <c r="M72" i="27"/>
  <c r="M15" i="27"/>
  <c r="M24" i="27"/>
  <c r="M25" i="27"/>
  <c r="M30" i="27"/>
  <c r="M23" i="27"/>
  <c r="M32" i="27"/>
  <c r="K40" i="27"/>
  <c r="K16" i="59"/>
  <c r="K40" i="22"/>
  <c r="K38" i="32"/>
  <c r="I70" i="59"/>
  <c r="K67" i="30"/>
  <c r="L76" i="25"/>
  <c r="M39" i="25" s="1"/>
  <c r="K23" i="60"/>
  <c r="M43" i="60"/>
  <c r="M45" i="60"/>
  <c r="I72" i="60"/>
  <c r="K34" i="59"/>
  <c r="K14" i="59"/>
  <c r="I75" i="60"/>
  <c r="K64" i="60"/>
  <c r="K22" i="59"/>
  <c r="I69" i="59"/>
  <c r="K40" i="34"/>
  <c r="K67" i="33"/>
  <c r="E29" i="59"/>
  <c r="E65" i="59"/>
  <c r="E22" i="59"/>
  <c r="C69" i="60"/>
  <c r="C65" i="60"/>
  <c r="F76" i="33"/>
  <c r="G34" i="33" s="1"/>
  <c r="C72" i="60"/>
  <c r="C30" i="59"/>
  <c r="C34" i="59"/>
  <c r="C15" i="59"/>
  <c r="I28" i="59"/>
  <c r="K59" i="59"/>
  <c r="K26" i="59"/>
  <c r="L76" i="35"/>
  <c r="M53" i="35" s="1"/>
  <c r="K17" i="59"/>
  <c r="I42" i="59"/>
  <c r="I72" i="59"/>
  <c r="I48" i="59"/>
  <c r="I19" i="59"/>
  <c r="K67" i="35"/>
  <c r="I13" i="59"/>
  <c r="K20" i="59"/>
  <c r="E61" i="59"/>
  <c r="D76" i="59"/>
  <c r="G43" i="59" s="1"/>
  <c r="C29" i="60"/>
  <c r="E74" i="31"/>
  <c r="C74" i="31"/>
  <c r="C52" i="59"/>
  <c r="C54" i="59"/>
  <c r="C36" i="59"/>
  <c r="C74" i="2"/>
  <c r="C75" i="59"/>
  <c r="C21" i="59"/>
  <c r="C40" i="2"/>
  <c r="C62" i="59"/>
  <c r="E73" i="59"/>
  <c r="E38" i="58"/>
  <c r="C16" i="58"/>
  <c r="C40" i="49"/>
  <c r="C47" i="48"/>
  <c r="E56" i="41"/>
  <c r="E56" i="42"/>
  <c r="F67" i="39"/>
  <c r="F76" i="39" s="1"/>
  <c r="E53" i="59"/>
  <c r="C47" i="38"/>
  <c r="C74" i="38"/>
  <c r="C27" i="59"/>
  <c r="C72" i="59"/>
  <c r="C38" i="32"/>
  <c r="F76" i="26"/>
  <c r="G24" i="26" s="1"/>
  <c r="E74" i="27"/>
  <c r="C74" i="27"/>
  <c r="E67" i="27"/>
  <c r="C67" i="27"/>
  <c r="E43" i="32"/>
  <c r="E47" i="29"/>
  <c r="E56" i="29"/>
  <c r="F67" i="24"/>
  <c r="F76" i="24" s="1"/>
  <c r="G74" i="24" s="1"/>
  <c r="C56" i="24"/>
  <c r="E56" i="24"/>
  <c r="C47" i="31"/>
  <c r="E47" i="31"/>
  <c r="C30" i="32"/>
  <c r="E33" i="58"/>
  <c r="C58" i="1"/>
  <c r="E26" i="1"/>
  <c r="E22" i="1"/>
  <c r="C65" i="1"/>
  <c r="F76" i="2"/>
  <c r="C76" i="2" s="1"/>
  <c r="C31" i="60"/>
  <c r="E15" i="60"/>
  <c r="C74" i="34"/>
  <c r="C56" i="35"/>
  <c r="E56" i="35"/>
  <c r="C66" i="59"/>
  <c r="E50" i="59"/>
  <c r="C47" i="35"/>
  <c r="F67" i="35"/>
  <c r="F76" i="35" s="1"/>
  <c r="G58" i="35" s="1"/>
  <c r="C74" i="35"/>
  <c r="G21" i="33"/>
  <c r="G39" i="33"/>
  <c r="M63" i="27"/>
  <c r="M70" i="27"/>
  <c r="M69" i="27"/>
  <c r="M22" i="27"/>
  <c r="E74" i="4"/>
  <c r="M70" i="7"/>
  <c r="M67" i="7"/>
  <c r="M17" i="7"/>
  <c r="M52" i="7"/>
  <c r="L76" i="19"/>
  <c r="C18" i="58"/>
  <c r="M69" i="12"/>
  <c r="L76" i="37"/>
  <c r="M25" i="37" s="1"/>
  <c r="C74" i="41"/>
  <c r="F67" i="49"/>
  <c r="E67" i="49" s="1"/>
  <c r="M74" i="28"/>
  <c r="L76" i="28"/>
  <c r="K74" i="28"/>
  <c r="I74" i="28"/>
  <c r="K67" i="27"/>
  <c r="I67" i="27"/>
  <c r="F67" i="31"/>
  <c r="E56" i="31"/>
  <c r="C56" i="31"/>
  <c r="K47" i="18"/>
  <c r="C21" i="60"/>
  <c r="G60" i="26"/>
  <c r="G73" i="26"/>
  <c r="G23" i="26"/>
  <c r="G66" i="26"/>
  <c r="G50" i="26"/>
  <c r="G30" i="26"/>
  <c r="G48" i="26"/>
  <c r="G75" i="26"/>
  <c r="G70" i="26"/>
  <c r="C76" i="26"/>
  <c r="C40" i="26"/>
  <c r="L76" i="31"/>
  <c r="M67" i="31" s="1"/>
  <c r="K74" i="31"/>
  <c r="I74" i="31"/>
  <c r="E67" i="26"/>
  <c r="C67" i="26"/>
  <c r="E40" i="31"/>
  <c r="C40" i="31"/>
  <c r="M67" i="28"/>
  <c r="K67" i="28"/>
  <c r="I67" i="28"/>
  <c r="K40" i="24"/>
  <c r="I40" i="24"/>
  <c r="E56" i="28"/>
  <c r="F67" i="28"/>
  <c r="C56" i="28"/>
  <c r="E47" i="24"/>
  <c r="C47" i="24"/>
  <c r="C56" i="39"/>
  <c r="F67" i="41"/>
  <c r="C67" i="41" s="1"/>
  <c r="I40" i="49"/>
  <c r="G14" i="35"/>
  <c r="M62" i="35"/>
  <c r="I32" i="60"/>
  <c r="K40" i="26"/>
  <c r="I40" i="26"/>
  <c r="K67" i="26"/>
  <c r="I67" i="26"/>
  <c r="G38" i="26"/>
  <c r="K67" i="31"/>
  <c r="I67" i="31"/>
  <c r="E47" i="26"/>
  <c r="C47" i="26"/>
  <c r="E47" i="27"/>
  <c r="C47" i="27"/>
  <c r="G56" i="26"/>
  <c r="E56" i="26"/>
  <c r="C56" i="26"/>
  <c r="L76" i="24"/>
  <c r="I74" i="24"/>
  <c r="K74" i="24"/>
  <c r="M43" i="22"/>
  <c r="M72" i="35"/>
  <c r="M74" i="26"/>
  <c r="L76" i="26"/>
  <c r="M40" i="26" s="1"/>
  <c r="K74" i="26"/>
  <c r="I74" i="26"/>
  <c r="G51" i="26"/>
  <c r="I67" i="24"/>
  <c r="K67" i="24"/>
  <c r="E40" i="26"/>
  <c r="E74" i="24"/>
  <c r="C74" i="24"/>
  <c r="E47" i="28"/>
  <c r="C47" i="28"/>
  <c r="I23" i="20"/>
  <c r="I74" i="18"/>
  <c r="K40" i="18"/>
  <c r="I40" i="18"/>
  <c r="I67" i="34"/>
  <c r="K67" i="34"/>
  <c r="L76" i="34"/>
  <c r="K69" i="60"/>
  <c r="L47" i="60"/>
  <c r="K47" i="60" s="1"/>
  <c r="K44" i="60"/>
  <c r="I46" i="60"/>
  <c r="E67" i="34"/>
  <c r="C67" i="34"/>
  <c r="F76" i="34"/>
  <c r="G47" i="34" s="1"/>
  <c r="C47" i="34"/>
  <c r="E47" i="34"/>
  <c r="C40" i="34"/>
  <c r="E40" i="34"/>
  <c r="C64" i="60"/>
  <c r="E56" i="34"/>
  <c r="C56" i="34"/>
  <c r="I44" i="60"/>
  <c r="I58" i="59"/>
  <c r="I23" i="59"/>
  <c r="K18" i="59"/>
  <c r="I76" i="35"/>
  <c r="M16" i="35"/>
  <c r="C62" i="60"/>
  <c r="E14" i="59"/>
  <c r="G57" i="35"/>
  <c r="E67" i="35"/>
  <c r="C26" i="59"/>
  <c r="E55" i="60"/>
  <c r="C55" i="60"/>
  <c r="C40" i="35"/>
  <c r="E40" i="35"/>
  <c r="G22" i="35"/>
  <c r="I45" i="59"/>
  <c r="I36" i="59"/>
  <c r="K76" i="22"/>
  <c r="M50" i="22"/>
  <c r="M24" i="22"/>
  <c r="I76" i="22"/>
  <c r="K66" i="59"/>
  <c r="M75" i="22"/>
  <c r="K75" i="59"/>
  <c r="K32" i="32"/>
  <c r="I24" i="59"/>
  <c r="I31" i="59"/>
  <c r="C13" i="32"/>
  <c r="C69" i="59"/>
  <c r="C48" i="59"/>
  <c r="C40" i="22"/>
  <c r="E40" i="22"/>
  <c r="E56" i="22"/>
  <c r="C56" i="22"/>
  <c r="C18" i="59"/>
  <c r="F67" i="22"/>
  <c r="I67" i="18"/>
  <c r="K67" i="18"/>
  <c r="L76" i="18"/>
  <c r="C30" i="20"/>
  <c r="C29" i="32"/>
  <c r="E53" i="32"/>
  <c r="E47" i="23"/>
  <c r="I19" i="32"/>
  <c r="L53" i="58"/>
  <c r="I53" i="58" s="1"/>
  <c r="H46" i="52"/>
  <c r="K40" i="23"/>
  <c r="I40" i="23"/>
  <c r="I74" i="23"/>
  <c r="L76" i="23"/>
  <c r="M40" i="23" s="1"/>
  <c r="K74" i="23"/>
  <c r="K73" i="32"/>
  <c r="K67" i="23"/>
  <c r="I67" i="23"/>
  <c r="E50" i="32"/>
  <c r="F64" i="53"/>
  <c r="C64" i="53" s="1"/>
  <c r="E36" i="32"/>
  <c r="E20" i="32"/>
  <c r="E74" i="23"/>
  <c r="C74" i="23"/>
  <c r="E40" i="23"/>
  <c r="C40" i="23"/>
  <c r="E56" i="23"/>
  <c r="C56" i="23"/>
  <c r="F67" i="23"/>
  <c r="K15" i="32"/>
  <c r="K67" i="25"/>
  <c r="M14" i="25"/>
  <c r="M27" i="25"/>
  <c r="L53" i="53"/>
  <c r="K53" i="53" s="1"/>
  <c r="M38" i="25"/>
  <c r="M70" i="25"/>
  <c r="M54" i="25"/>
  <c r="M34" i="25"/>
  <c r="M26" i="25"/>
  <c r="M53" i="25"/>
  <c r="M33" i="25"/>
  <c r="I76" i="25"/>
  <c r="M46" i="25"/>
  <c r="M75" i="25"/>
  <c r="M13" i="25"/>
  <c r="M15" i="25"/>
  <c r="M18" i="25"/>
  <c r="M40" i="25"/>
  <c r="M29" i="25"/>
  <c r="M55" i="25"/>
  <c r="I53" i="32"/>
  <c r="M47" i="25"/>
  <c r="K47" i="25"/>
  <c r="I47" i="25"/>
  <c r="M24" i="25"/>
  <c r="M19" i="25"/>
  <c r="M64" i="25"/>
  <c r="K53" i="32"/>
  <c r="M56" i="25"/>
  <c r="M17" i="25"/>
  <c r="M32" i="25"/>
  <c r="M30" i="25"/>
  <c r="H47" i="53"/>
  <c r="M25" i="25"/>
  <c r="M22" i="25"/>
  <c r="M36" i="25"/>
  <c r="C57" i="32"/>
  <c r="E74" i="25"/>
  <c r="C23" i="32"/>
  <c r="F43" i="53"/>
  <c r="E43" i="53" s="1"/>
  <c r="E47" i="25"/>
  <c r="C47" i="25"/>
  <c r="C54" i="32"/>
  <c r="C73" i="32"/>
  <c r="E21" i="32"/>
  <c r="E67" i="25"/>
  <c r="C67" i="25"/>
  <c r="E56" i="25"/>
  <c r="C56" i="25"/>
  <c r="C24" i="32"/>
  <c r="E24" i="32"/>
  <c r="F76" i="25"/>
  <c r="G67" i="25" s="1"/>
  <c r="E19" i="32"/>
  <c r="E40" i="25"/>
  <c r="C40" i="25"/>
  <c r="K22" i="32"/>
  <c r="I16" i="32"/>
  <c r="L76" i="49"/>
  <c r="M61" i="49" s="1"/>
  <c r="M62" i="49"/>
  <c r="M76" i="49"/>
  <c r="M16" i="49"/>
  <c r="M73" i="49"/>
  <c r="M19" i="49"/>
  <c r="M72" i="49"/>
  <c r="M70" i="49"/>
  <c r="M52" i="49"/>
  <c r="M32" i="49"/>
  <c r="M66" i="49"/>
  <c r="M21" i="49"/>
  <c r="M15" i="49"/>
  <c r="M64" i="49"/>
  <c r="M36" i="49"/>
  <c r="M58" i="49"/>
  <c r="M51" i="49"/>
  <c r="M34" i="49"/>
  <c r="M50" i="49"/>
  <c r="M56" i="49"/>
  <c r="K67" i="49"/>
  <c r="I67" i="49"/>
  <c r="C74" i="49"/>
  <c r="E74" i="49"/>
  <c r="L76" i="48"/>
  <c r="M47" i="48" s="1"/>
  <c r="K74" i="48"/>
  <c r="I74" i="48"/>
  <c r="K47" i="48"/>
  <c r="I47" i="48"/>
  <c r="K40" i="48"/>
  <c r="I40" i="48"/>
  <c r="K67" i="48"/>
  <c r="I67" i="48"/>
  <c r="C74" i="48"/>
  <c r="E56" i="48"/>
  <c r="C56" i="48"/>
  <c r="F67" i="48"/>
  <c r="C40" i="48"/>
  <c r="E40" i="48"/>
  <c r="I67" i="47"/>
  <c r="K40" i="47"/>
  <c r="I40" i="47"/>
  <c r="I74" i="47"/>
  <c r="K74" i="47"/>
  <c r="L76" i="47"/>
  <c r="I46" i="36"/>
  <c r="E47" i="47"/>
  <c r="E74" i="47"/>
  <c r="C74" i="47"/>
  <c r="E56" i="47"/>
  <c r="C56" i="47"/>
  <c r="F67" i="47"/>
  <c r="F76" i="47" s="1"/>
  <c r="C40" i="47"/>
  <c r="E40" i="47"/>
  <c r="I74" i="45"/>
  <c r="L76" i="45"/>
  <c r="M74" i="45" s="1"/>
  <c r="K74" i="45"/>
  <c r="K67" i="45"/>
  <c r="I67" i="45"/>
  <c r="I47" i="45"/>
  <c r="K47" i="45"/>
  <c r="C74" i="45"/>
  <c r="E74" i="45"/>
  <c r="C67" i="45"/>
  <c r="E67" i="45"/>
  <c r="C47" i="45"/>
  <c r="E47" i="45"/>
  <c r="F76" i="45"/>
  <c r="E56" i="45"/>
  <c r="C56" i="45"/>
  <c r="C40" i="45"/>
  <c r="E40" i="45"/>
  <c r="I40" i="46"/>
  <c r="K40" i="46"/>
  <c r="L76" i="46"/>
  <c r="M74" i="46" s="1"/>
  <c r="K74" i="46"/>
  <c r="I74" i="46"/>
  <c r="D73" i="52"/>
  <c r="F73" i="52" s="1"/>
  <c r="C73" i="52" s="1"/>
  <c r="E40" i="46"/>
  <c r="C40" i="46"/>
  <c r="E56" i="46"/>
  <c r="C56" i="46"/>
  <c r="F67" i="46"/>
  <c r="K75" i="36"/>
  <c r="L76" i="50"/>
  <c r="M40" i="50" s="1"/>
  <c r="K74" i="50"/>
  <c r="I74" i="50"/>
  <c r="K40" i="50"/>
  <c r="I40" i="50"/>
  <c r="E56" i="50"/>
  <c r="C56" i="50"/>
  <c r="E40" i="50"/>
  <c r="C40" i="50"/>
  <c r="E47" i="50"/>
  <c r="C47" i="50"/>
  <c r="E67" i="50"/>
  <c r="C67" i="50"/>
  <c r="F76" i="50"/>
  <c r="G47" i="50" s="1"/>
  <c r="I24" i="36"/>
  <c r="L76" i="44"/>
  <c r="M74" i="44" s="1"/>
  <c r="K74" i="44"/>
  <c r="I74" i="44"/>
  <c r="I67" i="44"/>
  <c r="K67" i="44"/>
  <c r="I47" i="44"/>
  <c r="K47" i="44"/>
  <c r="K40" i="44"/>
  <c r="I40" i="44"/>
  <c r="E56" i="44"/>
  <c r="C56" i="44"/>
  <c r="E40" i="44"/>
  <c r="C40" i="44"/>
  <c r="C50" i="36"/>
  <c r="F76" i="44"/>
  <c r="G47" i="44" s="1"/>
  <c r="E74" i="44"/>
  <c r="C74" i="44"/>
  <c r="E67" i="44"/>
  <c r="C67" i="44"/>
  <c r="E47" i="44"/>
  <c r="C47" i="44"/>
  <c r="L65" i="54"/>
  <c r="I65" i="54" s="1"/>
  <c r="L47" i="59"/>
  <c r="K47" i="59" s="1"/>
  <c r="H31" i="52"/>
  <c r="L31" i="52" s="1"/>
  <c r="I31" i="52" s="1"/>
  <c r="K43" i="59"/>
  <c r="I25" i="36"/>
  <c r="I53" i="59"/>
  <c r="K47" i="38"/>
  <c r="I47" i="38"/>
  <c r="K67" i="38"/>
  <c r="I67" i="38"/>
  <c r="I46" i="59"/>
  <c r="K61" i="36"/>
  <c r="L76" i="38"/>
  <c r="M47" i="38" s="1"/>
  <c r="K40" i="38"/>
  <c r="I40" i="38"/>
  <c r="I57" i="59"/>
  <c r="I57" i="36"/>
  <c r="F74" i="59"/>
  <c r="E74" i="59" s="1"/>
  <c r="E56" i="38"/>
  <c r="C56" i="38"/>
  <c r="E20" i="59"/>
  <c r="B14" i="52"/>
  <c r="F14" i="52" s="1"/>
  <c r="E14" i="52" s="1"/>
  <c r="F67" i="38"/>
  <c r="I28" i="36"/>
  <c r="I47" i="43"/>
  <c r="I20" i="36"/>
  <c r="K67" i="43"/>
  <c r="I67" i="43"/>
  <c r="K40" i="43"/>
  <c r="I40" i="43"/>
  <c r="K58" i="36"/>
  <c r="L76" i="43"/>
  <c r="D58" i="52"/>
  <c r="C25" i="54"/>
  <c r="D67" i="54"/>
  <c r="C75" i="36"/>
  <c r="E26" i="36"/>
  <c r="B56" i="54"/>
  <c r="B67" i="54" s="1"/>
  <c r="F50" i="54"/>
  <c r="E50" i="54" s="1"/>
  <c r="E56" i="43"/>
  <c r="C56" i="43"/>
  <c r="C40" i="43"/>
  <c r="E40" i="43"/>
  <c r="F67" i="43"/>
  <c r="F76" i="43" s="1"/>
  <c r="G74" i="43" s="1"/>
  <c r="E47" i="43"/>
  <c r="C47" i="43"/>
  <c r="E74" i="43"/>
  <c r="C74" i="43"/>
  <c r="I42" i="36"/>
  <c r="K19" i="36"/>
  <c r="J67" i="54"/>
  <c r="K76" i="41"/>
  <c r="M25" i="41"/>
  <c r="M38" i="41"/>
  <c r="M21" i="41"/>
  <c r="H55" i="52"/>
  <c r="K63" i="36"/>
  <c r="K57" i="54"/>
  <c r="K40" i="41"/>
  <c r="I40" i="41"/>
  <c r="K21" i="36"/>
  <c r="H16" i="52"/>
  <c r="L16" i="52" s="1"/>
  <c r="I16" i="52" s="1"/>
  <c r="K47" i="41"/>
  <c r="I47" i="41"/>
  <c r="D74" i="54"/>
  <c r="C47" i="41"/>
  <c r="C32" i="36"/>
  <c r="F76" i="41"/>
  <c r="G32" i="41" s="1"/>
  <c r="F50" i="51"/>
  <c r="C50" i="51" s="1"/>
  <c r="C13" i="54"/>
  <c r="C40" i="41"/>
  <c r="E40" i="41"/>
  <c r="C24" i="36"/>
  <c r="L54" i="52"/>
  <c r="I54" i="52" s="1"/>
  <c r="K74" i="42"/>
  <c r="I62" i="54"/>
  <c r="J24" i="52"/>
  <c r="L24" i="52" s="1"/>
  <c r="K24" i="52" s="1"/>
  <c r="K27" i="36"/>
  <c r="H13" i="52"/>
  <c r="L13" i="52" s="1"/>
  <c r="I13" i="52" s="1"/>
  <c r="K60" i="36"/>
  <c r="K40" i="42"/>
  <c r="I40" i="42"/>
  <c r="K47" i="42"/>
  <c r="I47" i="42"/>
  <c r="L76" i="42"/>
  <c r="M40" i="42" s="1"/>
  <c r="K30" i="54"/>
  <c r="I26" i="36"/>
  <c r="L62" i="51"/>
  <c r="I62" i="51" s="1"/>
  <c r="K70" i="36"/>
  <c r="I54" i="36"/>
  <c r="E67" i="42"/>
  <c r="F76" i="42"/>
  <c r="G65" i="42" s="1"/>
  <c r="C67" i="42"/>
  <c r="C74" i="42"/>
  <c r="E74" i="42"/>
  <c r="B19" i="52"/>
  <c r="B57" i="52"/>
  <c r="F57" i="52" s="1"/>
  <c r="C57" i="52" s="1"/>
  <c r="E40" i="42"/>
  <c r="C40" i="42"/>
  <c r="G16" i="42"/>
  <c r="C46" i="54"/>
  <c r="E44" i="36"/>
  <c r="G66" i="42"/>
  <c r="C48" i="54"/>
  <c r="B47" i="54"/>
  <c r="E60" i="36"/>
  <c r="E55" i="36"/>
  <c r="G34" i="42"/>
  <c r="C54" i="36"/>
  <c r="I24" i="54"/>
  <c r="K24" i="54"/>
  <c r="K36" i="36"/>
  <c r="J38" i="52"/>
  <c r="L38" i="52" s="1"/>
  <c r="I38" i="52" s="1"/>
  <c r="J28" i="52"/>
  <c r="L28" i="52" s="1"/>
  <c r="I28" i="52" s="1"/>
  <c r="H33" i="52"/>
  <c r="L33" i="52" s="1"/>
  <c r="I33" i="52" s="1"/>
  <c r="L53" i="54"/>
  <c r="K53" i="54" s="1"/>
  <c r="I59" i="36"/>
  <c r="I43" i="36"/>
  <c r="K51" i="36"/>
  <c r="I51" i="36"/>
  <c r="I67" i="39"/>
  <c r="K67" i="39"/>
  <c r="I64" i="54"/>
  <c r="K38" i="36"/>
  <c r="I29" i="36"/>
  <c r="I32" i="36"/>
  <c r="H56" i="54"/>
  <c r="H67" i="54" s="1"/>
  <c r="K45" i="54"/>
  <c r="I44" i="36"/>
  <c r="I27" i="54"/>
  <c r="I14" i="54"/>
  <c r="L47" i="36"/>
  <c r="I47" i="36" s="1"/>
  <c r="H76" i="36"/>
  <c r="I30" i="36"/>
  <c r="K40" i="39"/>
  <c r="I40" i="39"/>
  <c r="L76" i="39"/>
  <c r="M40" i="39" s="1"/>
  <c r="D76" i="36"/>
  <c r="G43" i="36" s="1"/>
  <c r="C33" i="54"/>
  <c r="E74" i="39"/>
  <c r="C15" i="36"/>
  <c r="E13" i="36"/>
  <c r="E51" i="36"/>
  <c r="F43" i="54"/>
  <c r="C43" i="54" s="1"/>
  <c r="C21" i="54"/>
  <c r="E16" i="36"/>
  <c r="C55" i="54"/>
  <c r="E22" i="36"/>
  <c r="C66" i="36"/>
  <c r="C21" i="36"/>
  <c r="E70" i="36"/>
  <c r="C46" i="36"/>
  <c r="E58" i="36"/>
  <c r="E40" i="39"/>
  <c r="C40" i="39"/>
  <c r="E47" i="39"/>
  <c r="C47" i="39"/>
  <c r="C29" i="54"/>
  <c r="C61" i="36"/>
  <c r="E67" i="39"/>
  <c r="K34" i="36"/>
  <c r="K64" i="36"/>
  <c r="I33" i="54"/>
  <c r="K33" i="54"/>
  <c r="I18" i="36"/>
  <c r="K18" i="36"/>
  <c r="L48" i="54"/>
  <c r="K48" i="54" s="1"/>
  <c r="K36" i="54"/>
  <c r="L76" i="40"/>
  <c r="M40" i="40" s="1"/>
  <c r="K74" i="40"/>
  <c r="I74" i="40"/>
  <c r="H40" i="54"/>
  <c r="K15" i="36"/>
  <c r="H69" i="52"/>
  <c r="K21" i="54"/>
  <c r="L40" i="36"/>
  <c r="K40" i="36" s="1"/>
  <c r="L45" i="52"/>
  <c r="K45" i="52" s="1"/>
  <c r="I23" i="54"/>
  <c r="I14" i="36"/>
  <c r="K40" i="40"/>
  <c r="I40" i="40"/>
  <c r="I48" i="36"/>
  <c r="K47" i="40"/>
  <c r="I47" i="40"/>
  <c r="I45" i="36"/>
  <c r="I19" i="54"/>
  <c r="K67" i="40"/>
  <c r="I67" i="40"/>
  <c r="C32" i="54"/>
  <c r="C18" i="54"/>
  <c r="E25" i="36"/>
  <c r="C18" i="36"/>
  <c r="C48" i="36"/>
  <c r="C31" i="36"/>
  <c r="E31" i="36"/>
  <c r="E65" i="54"/>
  <c r="E26" i="54"/>
  <c r="C29" i="36"/>
  <c r="E17" i="36"/>
  <c r="F74" i="36"/>
  <c r="C74" i="36" s="1"/>
  <c r="E69" i="36"/>
  <c r="E27" i="36"/>
  <c r="C27" i="36"/>
  <c r="C36" i="54"/>
  <c r="E47" i="40"/>
  <c r="C47" i="40"/>
  <c r="C62" i="54"/>
  <c r="C51" i="54"/>
  <c r="C73" i="36"/>
  <c r="C43" i="36"/>
  <c r="E72" i="36"/>
  <c r="C74" i="40"/>
  <c r="E74" i="40"/>
  <c r="E34" i="36"/>
  <c r="C56" i="40"/>
  <c r="E56" i="40"/>
  <c r="E40" i="40"/>
  <c r="C40" i="40"/>
  <c r="C72" i="54"/>
  <c r="E73" i="54"/>
  <c r="F17" i="52"/>
  <c r="C17" i="52" s="1"/>
  <c r="C59" i="54"/>
  <c r="F38" i="54"/>
  <c r="C38" i="54" s="1"/>
  <c r="E73" i="36"/>
  <c r="F67" i="40"/>
  <c r="C33" i="36"/>
  <c r="M20" i="37"/>
  <c r="I28" i="54"/>
  <c r="K28" i="54"/>
  <c r="I75" i="54"/>
  <c r="K17" i="36"/>
  <c r="I17" i="36"/>
  <c r="J40" i="54"/>
  <c r="K52" i="36"/>
  <c r="I16" i="54"/>
  <c r="I34" i="54"/>
  <c r="K55" i="59"/>
  <c r="K30" i="59"/>
  <c r="I43" i="59"/>
  <c r="K32" i="59"/>
  <c r="I61" i="54"/>
  <c r="I63" i="54"/>
  <c r="I44" i="59"/>
  <c r="K62" i="59"/>
  <c r="K66" i="36"/>
  <c r="J67" i="36"/>
  <c r="J76" i="36" s="1"/>
  <c r="K60" i="59"/>
  <c r="I63" i="59"/>
  <c r="I69" i="54"/>
  <c r="K69" i="54"/>
  <c r="I22" i="54"/>
  <c r="K22" i="54"/>
  <c r="K33" i="36"/>
  <c r="H22" i="52"/>
  <c r="L22" i="52" s="1"/>
  <c r="I22" i="52" s="1"/>
  <c r="K76" i="37"/>
  <c r="M76" i="37"/>
  <c r="M73" i="37"/>
  <c r="M63" i="37"/>
  <c r="H72" i="52"/>
  <c r="L72" i="52" s="1"/>
  <c r="I72" i="52" s="1"/>
  <c r="K53" i="36"/>
  <c r="I18" i="54"/>
  <c r="L46" i="54"/>
  <c r="K46" i="54" s="1"/>
  <c r="H47" i="54"/>
  <c r="K13" i="36"/>
  <c r="I53" i="36"/>
  <c r="I72" i="54"/>
  <c r="K55" i="54"/>
  <c r="I67" i="37"/>
  <c r="K67" i="37"/>
  <c r="K31" i="36"/>
  <c r="H74" i="54"/>
  <c r="K50" i="36"/>
  <c r="K44" i="54"/>
  <c r="L74" i="36"/>
  <c r="K73" i="36"/>
  <c r="K23" i="36"/>
  <c r="K16" i="36"/>
  <c r="I31" i="36"/>
  <c r="K55" i="36"/>
  <c r="I55" i="36"/>
  <c r="K65" i="36"/>
  <c r="I13" i="54"/>
  <c r="K47" i="37"/>
  <c r="I47" i="37"/>
  <c r="I40" i="37"/>
  <c r="K40" i="37"/>
  <c r="K69" i="36"/>
  <c r="K22" i="36"/>
  <c r="I22" i="36"/>
  <c r="K72" i="36"/>
  <c r="I33" i="36"/>
  <c r="E60" i="54"/>
  <c r="C69" i="54"/>
  <c r="E65" i="36"/>
  <c r="E36" i="36"/>
  <c r="F17" i="51"/>
  <c r="C17" i="51" s="1"/>
  <c r="D40" i="54"/>
  <c r="C20" i="36"/>
  <c r="F38" i="52"/>
  <c r="E38" i="52" s="1"/>
  <c r="E30" i="54"/>
  <c r="C22" i="54"/>
  <c r="E58" i="54"/>
  <c r="C25" i="59"/>
  <c r="F17" i="54"/>
  <c r="E53" i="36"/>
  <c r="E60" i="59"/>
  <c r="F61" i="51"/>
  <c r="E61" i="51" s="1"/>
  <c r="E63" i="36"/>
  <c r="E45" i="36"/>
  <c r="F47" i="36"/>
  <c r="C47" i="36" s="1"/>
  <c r="C45" i="36"/>
  <c r="C27" i="54"/>
  <c r="B40" i="54"/>
  <c r="E38" i="36"/>
  <c r="F40" i="36"/>
  <c r="C40" i="36" s="1"/>
  <c r="E40" i="37"/>
  <c r="C40" i="37"/>
  <c r="C33" i="59"/>
  <c r="B76" i="36"/>
  <c r="C74" i="37"/>
  <c r="E74" i="37"/>
  <c r="E19" i="36"/>
  <c r="C19" i="36"/>
  <c r="E57" i="36"/>
  <c r="B64" i="52"/>
  <c r="F64" i="52" s="1"/>
  <c r="C64" i="52" s="1"/>
  <c r="E47" i="37"/>
  <c r="C47" i="37"/>
  <c r="E56" i="37"/>
  <c r="C56" i="37"/>
  <c r="E30" i="36"/>
  <c r="C30" i="36"/>
  <c r="C51" i="59"/>
  <c r="E59" i="36"/>
  <c r="C42" i="36"/>
  <c r="E42" i="36"/>
  <c r="E62" i="36"/>
  <c r="E28" i="36"/>
  <c r="F67" i="37"/>
  <c r="F76" i="37" s="1"/>
  <c r="E23" i="36"/>
  <c r="C23" i="36"/>
  <c r="C58" i="59"/>
  <c r="E28" i="59"/>
  <c r="E52" i="36"/>
  <c r="E14" i="36"/>
  <c r="B23" i="52"/>
  <c r="F23" i="52" s="1"/>
  <c r="E23" i="52" s="1"/>
  <c r="C64" i="54"/>
  <c r="C38" i="59"/>
  <c r="F56" i="36"/>
  <c r="E64" i="36"/>
  <c r="C64" i="36"/>
  <c r="C57" i="59"/>
  <c r="F45" i="54"/>
  <c r="E45" i="54" s="1"/>
  <c r="K52" i="54"/>
  <c r="I47" i="16"/>
  <c r="L74" i="54"/>
  <c r="K74" i="54" s="1"/>
  <c r="K15" i="54"/>
  <c r="K22" i="20"/>
  <c r="L53" i="51"/>
  <c r="I53" i="51" s="1"/>
  <c r="L34" i="51"/>
  <c r="I34" i="51" s="1"/>
  <c r="L15" i="52"/>
  <c r="K15" i="52" s="1"/>
  <c r="K73" i="54"/>
  <c r="I50" i="20"/>
  <c r="L22" i="51"/>
  <c r="I22" i="51" s="1"/>
  <c r="I29" i="54"/>
  <c r="I60" i="54"/>
  <c r="K60" i="54"/>
  <c r="K38" i="54"/>
  <c r="K40" i="16"/>
  <c r="I40" i="16"/>
  <c r="L76" i="16"/>
  <c r="M40" i="16" s="1"/>
  <c r="I38" i="20"/>
  <c r="I59" i="54"/>
  <c r="I31" i="54"/>
  <c r="I67" i="16"/>
  <c r="K67" i="16"/>
  <c r="C23" i="20"/>
  <c r="D56" i="52"/>
  <c r="E29" i="20"/>
  <c r="C16" i="54"/>
  <c r="C52" i="54"/>
  <c r="C69" i="20"/>
  <c r="C34" i="54"/>
  <c r="E57" i="54"/>
  <c r="C51" i="20"/>
  <c r="F29" i="52"/>
  <c r="E29" i="52" s="1"/>
  <c r="C15" i="54"/>
  <c r="L59" i="51"/>
  <c r="I59" i="51" s="1"/>
  <c r="K59" i="20"/>
  <c r="I13" i="20"/>
  <c r="L19" i="52"/>
  <c r="I19" i="52" s="1"/>
  <c r="L19" i="51"/>
  <c r="I19" i="51" s="1"/>
  <c r="I47" i="17"/>
  <c r="K47" i="17"/>
  <c r="L74" i="20"/>
  <c r="I74" i="20" s="1"/>
  <c r="K30" i="20"/>
  <c r="I69" i="20"/>
  <c r="K21" i="20"/>
  <c r="K40" i="17"/>
  <c r="I40" i="17"/>
  <c r="K70" i="20"/>
  <c r="K60" i="20"/>
  <c r="L76" i="17"/>
  <c r="M40" i="17" s="1"/>
  <c r="F20" i="51"/>
  <c r="C20" i="51" s="1"/>
  <c r="E29" i="53"/>
  <c r="C26" i="20"/>
  <c r="E14" i="20"/>
  <c r="B72" i="52"/>
  <c r="B74" i="52" s="1"/>
  <c r="F24" i="53"/>
  <c r="C24" i="53" s="1"/>
  <c r="E70" i="20"/>
  <c r="G40" i="17"/>
  <c r="I67" i="11"/>
  <c r="I17" i="20"/>
  <c r="I31" i="58"/>
  <c r="I40" i="11"/>
  <c r="L76" i="11"/>
  <c r="M67" i="11" s="1"/>
  <c r="K23" i="58"/>
  <c r="I36" i="58"/>
  <c r="K13" i="58"/>
  <c r="I72" i="20"/>
  <c r="L65" i="51"/>
  <c r="I65" i="51" s="1"/>
  <c r="K29" i="20"/>
  <c r="K20" i="20"/>
  <c r="C25" i="58"/>
  <c r="C24" i="58"/>
  <c r="E17" i="20"/>
  <c r="E17" i="58"/>
  <c r="E63" i="58"/>
  <c r="C75" i="58"/>
  <c r="F22" i="51"/>
  <c r="C22" i="51" s="1"/>
  <c r="C64" i="20"/>
  <c r="C55" i="20"/>
  <c r="C48" i="58"/>
  <c r="K18" i="58"/>
  <c r="I46" i="20"/>
  <c r="I21" i="58"/>
  <c r="I61" i="20"/>
  <c r="K26" i="58"/>
  <c r="K16" i="20"/>
  <c r="L46" i="51"/>
  <c r="I46" i="51" s="1"/>
  <c r="K59" i="58"/>
  <c r="I66" i="20"/>
  <c r="K75" i="20"/>
  <c r="I62" i="58"/>
  <c r="I57" i="58"/>
  <c r="I18" i="20"/>
  <c r="I47" i="13"/>
  <c r="K47" i="13"/>
  <c r="L57" i="51"/>
  <c r="K57" i="51" s="1"/>
  <c r="K25" i="58"/>
  <c r="I31" i="20"/>
  <c r="K40" i="13"/>
  <c r="I40" i="13"/>
  <c r="K74" i="13"/>
  <c r="I74" i="13"/>
  <c r="L76" i="13"/>
  <c r="M47" i="13" s="1"/>
  <c r="K67" i="13"/>
  <c r="I67" i="13"/>
  <c r="I44" i="20"/>
  <c r="K64" i="20"/>
  <c r="I19" i="20"/>
  <c r="L56" i="20"/>
  <c r="I56" i="20" s="1"/>
  <c r="I16" i="58"/>
  <c r="C64" i="58"/>
  <c r="C65" i="58"/>
  <c r="C26" i="58"/>
  <c r="C18" i="20"/>
  <c r="C16" i="20"/>
  <c r="C48" i="60"/>
  <c r="F29" i="51"/>
  <c r="C29" i="51" s="1"/>
  <c r="C15" i="20"/>
  <c r="F24" i="51"/>
  <c r="C24" i="51" s="1"/>
  <c r="C29" i="58"/>
  <c r="C57" i="58"/>
  <c r="C27" i="20"/>
  <c r="C58" i="20"/>
  <c r="E21" i="20"/>
  <c r="C58" i="58"/>
  <c r="E44" i="58"/>
  <c r="C60" i="20"/>
  <c r="I33" i="58"/>
  <c r="L42" i="51"/>
  <c r="I42" i="51" s="1"/>
  <c r="K64" i="58"/>
  <c r="K62" i="20"/>
  <c r="I57" i="20"/>
  <c r="K73" i="20"/>
  <c r="I48" i="58"/>
  <c r="I28" i="20"/>
  <c r="K51" i="20"/>
  <c r="K65" i="58"/>
  <c r="L14" i="51"/>
  <c r="I14" i="51" s="1"/>
  <c r="I58" i="20"/>
  <c r="I14" i="20"/>
  <c r="K33" i="20"/>
  <c r="L56" i="58"/>
  <c r="I56" i="58" s="1"/>
  <c r="L26" i="51"/>
  <c r="I26" i="51" s="1"/>
  <c r="K20" i="58"/>
  <c r="K34" i="20"/>
  <c r="I36" i="20"/>
  <c r="L76" i="14"/>
  <c r="M74" i="14" s="1"/>
  <c r="K74" i="14"/>
  <c r="I74" i="14"/>
  <c r="C54" i="20"/>
  <c r="E54" i="58"/>
  <c r="C22" i="20"/>
  <c r="C30" i="58"/>
  <c r="F66" i="51"/>
  <c r="C66" i="51" s="1"/>
  <c r="E24" i="20"/>
  <c r="D76" i="58"/>
  <c r="G45" i="58" s="1"/>
  <c r="E44" i="20"/>
  <c r="E22" i="58"/>
  <c r="E69" i="58"/>
  <c r="E75" i="20"/>
  <c r="D76" i="20"/>
  <c r="G45" i="20" s="1"/>
  <c r="E57" i="20"/>
  <c r="E43" i="58"/>
  <c r="F32" i="51"/>
  <c r="C32" i="51" s="1"/>
  <c r="K48" i="20"/>
  <c r="M19" i="12"/>
  <c r="L52" i="51"/>
  <c r="I52" i="51" s="1"/>
  <c r="K58" i="58"/>
  <c r="I15" i="20"/>
  <c r="K67" i="12"/>
  <c r="I27" i="20"/>
  <c r="L15" i="51"/>
  <c r="K15" i="51" s="1"/>
  <c r="J76" i="58"/>
  <c r="M45" i="58" s="1"/>
  <c r="K47" i="12"/>
  <c r="K76" i="12"/>
  <c r="I76" i="12"/>
  <c r="I22" i="58"/>
  <c r="K53" i="20"/>
  <c r="I32" i="20"/>
  <c r="I73" i="20"/>
  <c r="I48" i="60"/>
  <c r="K19" i="58"/>
  <c r="I55" i="20"/>
  <c r="K26" i="20"/>
  <c r="M56" i="12"/>
  <c r="K63" i="20"/>
  <c r="L32" i="51"/>
  <c r="K32" i="51" s="1"/>
  <c r="I38" i="58"/>
  <c r="K24" i="20"/>
  <c r="L60" i="51"/>
  <c r="I60" i="51" s="1"/>
  <c r="K40" i="12"/>
  <c r="I40" i="12"/>
  <c r="L47" i="58"/>
  <c r="K47" i="58" s="1"/>
  <c r="L40" i="20"/>
  <c r="K40" i="20" s="1"/>
  <c r="I25" i="20"/>
  <c r="C46" i="20"/>
  <c r="C19" i="58"/>
  <c r="E36" i="20"/>
  <c r="C25" i="20"/>
  <c r="C63" i="20"/>
  <c r="E65" i="20"/>
  <c r="C55" i="58"/>
  <c r="C62" i="58"/>
  <c r="C19" i="20"/>
  <c r="E50" i="20"/>
  <c r="C59" i="20"/>
  <c r="F57" i="51"/>
  <c r="C57" i="51" s="1"/>
  <c r="C45" i="20"/>
  <c r="C66" i="20"/>
  <c r="F30" i="51"/>
  <c r="C30" i="51" s="1"/>
  <c r="C34" i="20"/>
  <c r="C52" i="58"/>
  <c r="C36" i="58"/>
  <c r="C28" i="58"/>
  <c r="C32" i="20"/>
  <c r="F13" i="51"/>
  <c r="E13" i="51" s="1"/>
  <c r="F19" i="51"/>
  <c r="C19" i="51" s="1"/>
  <c r="E31" i="20"/>
  <c r="C21" i="58"/>
  <c r="E50" i="58"/>
  <c r="C14" i="58"/>
  <c r="C43" i="20"/>
  <c r="E43" i="20"/>
  <c r="M40" i="19"/>
  <c r="M17" i="19"/>
  <c r="I43" i="20"/>
  <c r="I45" i="20"/>
  <c r="K52" i="20"/>
  <c r="L61" i="51"/>
  <c r="I61" i="51" s="1"/>
  <c r="J76" i="20"/>
  <c r="M45" i="20" s="1"/>
  <c r="M62" i="19"/>
  <c r="K65" i="20"/>
  <c r="M18" i="19"/>
  <c r="M24" i="19"/>
  <c r="M21" i="19"/>
  <c r="M34" i="19"/>
  <c r="L54" i="51"/>
  <c r="I54" i="51" s="1"/>
  <c r="K67" i="19"/>
  <c r="I67" i="19"/>
  <c r="M67" i="19"/>
  <c r="K25" i="20"/>
  <c r="M28" i="19"/>
  <c r="M69" i="19"/>
  <c r="M16" i="19"/>
  <c r="L61" i="52"/>
  <c r="K61" i="52" s="1"/>
  <c r="M70" i="19"/>
  <c r="K42" i="20"/>
  <c r="M20" i="19"/>
  <c r="M26" i="19"/>
  <c r="H76" i="20"/>
  <c r="M72" i="19"/>
  <c r="K65" i="53"/>
  <c r="M61" i="19"/>
  <c r="M55" i="19"/>
  <c r="M19" i="19"/>
  <c r="M64" i="19"/>
  <c r="K76" i="19"/>
  <c r="M33" i="19"/>
  <c r="I76" i="19"/>
  <c r="M66" i="19"/>
  <c r="M50" i="19"/>
  <c r="M14" i="19"/>
  <c r="M75" i="19"/>
  <c r="M57" i="19"/>
  <c r="M48" i="19"/>
  <c r="M39" i="19"/>
  <c r="M13" i="19"/>
  <c r="M56" i="19"/>
  <c r="M38" i="19"/>
  <c r="M76" i="19"/>
  <c r="M58" i="19"/>
  <c r="M65" i="19"/>
  <c r="M31" i="19"/>
  <c r="M46" i="19"/>
  <c r="M53" i="19"/>
  <c r="L47" i="20"/>
  <c r="M74" i="19"/>
  <c r="M22" i="19"/>
  <c r="M32" i="19"/>
  <c r="M30" i="19"/>
  <c r="M29" i="19"/>
  <c r="M59" i="19"/>
  <c r="M54" i="19"/>
  <c r="M36" i="19"/>
  <c r="M73" i="19"/>
  <c r="M27" i="19"/>
  <c r="M15" i="19"/>
  <c r="M52" i="19"/>
  <c r="K47" i="19"/>
  <c r="I47" i="19"/>
  <c r="M47" i="19"/>
  <c r="M25" i="19"/>
  <c r="M60" i="19"/>
  <c r="M51" i="19"/>
  <c r="K54" i="20"/>
  <c r="I42" i="20"/>
  <c r="M23" i="19"/>
  <c r="M63" i="19"/>
  <c r="F24" i="52"/>
  <c r="C24" i="52" s="1"/>
  <c r="F22" i="53"/>
  <c r="E22" i="53" s="1"/>
  <c r="F63" i="53"/>
  <c r="C63" i="53" s="1"/>
  <c r="F34" i="52"/>
  <c r="C34" i="52" s="1"/>
  <c r="E20" i="20"/>
  <c r="F38" i="51"/>
  <c r="C38" i="51" s="1"/>
  <c r="B76" i="20"/>
  <c r="E52" i="20"/>
  <c r="E42" i="20"/>
  <c r="F47" i="20"/>
  <c r="C47" i="20" s="1"/>
  <c r="E72" i="20"/>
  <c r="E28" i="20"/>
  <c r="E48" i="20"/>
  <c r="E62" i="20"/>
  <c r="F56" i="20"/>
  <c r="C56" i="20" s="1"/>
  <c r="E53" i="20"/>
  <c r="E38" i="20"/>
  <c r="F40" i="20"/>
  <c r="E61" i="20"/>
  <c r="C48" i="20"/>
  <c r="E73" i="20"/>
  <c r="F74" i="20"/>
  <c r="C72" i="20"/>
  <c r="L56" i="59"/>
  <c r="I56" i="59" s="1"/>
  <c r="K40" i="2"/>
  <c r="I40" i="2"/>
  <c r="K29" i="59"/>
  <c r="K21" i="59"/>
  <c r="K47" i="2"/>
  <c r="I47" i="2"/>
  <c r="K65" i="1"/>
  <c r="I30" i="1"/>
  <c r="K64" i="59"/>
  <c r="L16" i="51"/>
  <c r="I16" i="51" s="1"/>
  <c r="H76" i="59"/>
  <c r="K67" i="2"/>
  <c r="I67" i="2"/>
  <c r="L74" i="59"/>
  <c r="K73" i="59"/>
  <c r="I64" i="59"/>
  <c r="I21" i="59"/>
  <c r="L40" i="59"/>
  <c r="K38" i="59"/>
  <c r="L76" i="2"/>
  <c r="M40" i="2" s="1"/>
  <c r="E76" i="2"/>
  <c r="G61" i="2"/>
  <c r="G72" i="2"/>
  <c r="C70" i="59"/>
  <c r="E56" i="2"/>
  <c r="C56" i="2"/>
  <c r="E55" i="59"/>
  <c r="F56" i="59"/>
  <c r="C56" i="59" s="1"/>
  <c r="E67" i="2"/>
  <c r="C67" i="2"/>
  <c r="E13" i="59"/>
  <c r="E64" i="59"/>
  <c r="E24" i="59"/>
  <c r="E70" i="59"/>
  <c r="C13" i="59"/>
  <c r="F40" i="59"/>
  <c r="C40" i="59" s="1"/>
  <c r="F47" i="59"/>
  <c r="C47" i="59" s="1"/>
  <c r="C46" i="59"/>
  <c r="E46" i="59"/>
  <c r="B67" i="59"/>
  <c r="E45" i="59"/>
  <c r="E47" i="2"/>
  <c r="C47" i="2"/>
  <c r="E16" i="59"/>
  <c r="I62" i="1"/>
  <c r="K73" i="58"/>
  <c r="K70" i="58"/>
  <c r="I44" i="58"/>
  <c r="K34" i="58"/>
  <c r="I30" i="58"/>
  <c r="M64" i="7"/>
  <c r="M29" i="7"/>
  <c r="M69" i="7"/>
  <c r="K17" i="1"/>
  <c r="I43" i="58"/>
  <c r="I25" i="1"/>
  <c r="L40" i="58"/>
  <c r="K40" i="58" s="1"/>
  <c r="M26" i="7"/>
  <c r="M59" i="7"/>
  <c r="M51" i="7"/>
  <c r="M31" i="7"/>
  <c r="M23" i="7"/>
  <c r="M15" i="7"/>
  <c r="M76" i="7"/>
  <c r="M66" i="7"/>
  <c r="M58" i="7"/>
  <c r="M50" i="7"/>
  <c r="M22" i="7"/>
  <c r="M14" i="7"/>
  <c r="M72" i="7"/>
  <c r="M62" i="7"/>
  <c r="M54" i="7"/>
  <c r="M34" i="7"/>
  <c r="M18" i="7"/>
  <c r="I76" i="7"/>
  <c r="M38" i="7"/>
  <c r="M28" i="7"/>
  <c r="M20" i="7"/>
  <c r="M73" i="7"/>
  <c r="M63" i="7"/>
  <c r="M55" i="7"/>
  <c r="M46" i="7"/>
  <c r="M36" i="7"/>
  <c r="M19" i="7"/>
  <c r="K76" i="7"/>
  <c r="C72" i="58"/>
  <c r="C31" i="58"/>
  <c r="E47" i="7"/>
  <c r="C47" i="7"/>
  <c r="C18" i="1"/>
  <c r="B76" i="58"/>
  <c r="C73" i="58"/>
  <c r="C13" i="58"/>
  <c r="F76" i="7"/>
  <c r="G47" i="7" s="1"/>
  <c r="E74" i="7"/>
  <c r="C74" i="7"/>
  <c r="C20" i="58"/>
  <c r="E59" i="58"/>
  <c r="I43" i="54"/>
  <c r="K50" i="54"/>
  <c r="K42" i="54"/>
  <c r="I51" i="54"/>
  <c r="L40" i="54"/>
  <c r="K43" i="54"/>
  <c r="K25" i="54"/>
  <c r="K24" i="1"/>
  <c r="K58" i="54"/>
  <c r="K26" i="54"/>
  <c r="K17" i="54"/>
  <c r="K47" i="5"/>
  <c r="I47" i="5"/>
  <c r="I40" i="5"/>
  <c r="K40" i="5"/>
  <c r="K74" i="5"/>
  <c r="I74" i="5"/>
  <c r="L76" i="5"/>
  <c r="M74" i="5" s="1"/>
  <c r="I26" i="54"/>
  <c r="I17" i="54"/>
  <c r="I58" i="54"/>
  <c r="K51" i="54"/>
  <c r="K20" i="54"/>
  <c r="L65" i="52"/>
  <c r="I65" i="52" s="1"/>
  <c r="K67" i="5"/>
  <c r="I67" i="5"/>
  <c r="K70" i="54"/>
  <c r="K32" i="54"/>
  <c r="K66" i="54"/>
  <c r="K54" i="54"/>
  <c r="I25" i="54"/>
  <c r="E73" i="1"/>
  <c r="F53" i="52"/>
  <c r="E53" i="52" s="1"/>
  <c r="E75" i="54"/>
  <c r="F27" i="52"/>
  <c r="E27" i="52" s="1"/>
  <c r="E28" i="54"/>
  <c r="F23" i="51"/>
  <c r="C23" i="51" s="1"/>
  <c r="E46" i="1"/>
  <c r="F50" i="52"/>
  <c r="C50" i="52" s="1"/>
  <c r="F65" i="52"/>
  <c r="E65" i="52" s="1"/>
  <c r="F74" i="54"/>
  <c r="C74" i="54" s="1"/>
  <c r="E70" i="54"/>
  <c r="C67" i="5"/>
  <c r="E67" i="5"/>
  <c r="E53" i="54"/>
  <c r="E20" i="54"/>
  <c r="C20" i="54"/>
  <c r="E40" i="5"/>
  <c r="C40" i="5"/>
  <c r="E72" i="1"/>
  <c r="E19" i="54"/>
  <c r="E42" i="54"/>
  <c r="E24" i="54"/>
  <c r="E66" i="54"/>
  <c r="C66" i="54"/>
  <c r="C53" i="54"/>
  <c r="E56" i="5"/>
  <c r="C56" i="5"/>
  <c r="E61" i="54"/>
  <c r="E47" i="5"/>
  <c r="C47" i="5"/>
  <c r="E45" i="1"/>
  <c r="E14" i="54"/>
  <c r="E63" i="54"/>
  <c r="E74" i="5"/>
  <c r="C74" i="5"/>
  <c r="F76" i="5"/>
  <c r="G67" i="5" s="1"/>
  <c r="E54" i="54"/>
  <c r="E31" i="54"/>
  <c r="E44" i="54"/>
  <c r="E23" i="54"/>
  <c r="C19" i="54"/>
  <c r="I20" i="1"/>
  <c r="I61" i="1"/>
  <c r="I58" i="1"/>
  <c r="L38" i="51"/>
  <c r="K38" i="51" s="1"/>
  <c r="M62" i="4"/>
  <c r="M26" i="4"/>
  <c r="K34" i="1"/>
  <c r="K33" i="1"/>
  <c r="M60" i="4"/>
  <c r="M61" i="4"/>
  <c r="H76" i="1"/>
  <c r="M65" i="4"/>
  <c r="M51" i="4"/>
  <c r="M38" i="4"/>
  <c r="M46" i="4"/>
  <c r="M75" i="4"/>
  <c r="M63" i="4"/>
  <c r="M32" i="4"/>
  <c r="M50" i="4"/>
  <c r="C59" i="1"/>
  <c r="F16" i="51"/>
  <c r="C16" i="51" s="1"/>
  <c r="E15" i="1"/>
  <c r="C23" i="1"/>
  <c r="E75" i="1"/>
  <c r="C47" i="4"/>
  <c r="F46" i="51"/>
  <c r="E46" i="51" s="1"/>
  <c r="F26" i="51"/>
  <c r="C26" i="51" s="1"/>
  <c r="E62" i="1"/>
  <c r="C33" i="1"/>
  <c r="F36" i="51"/>
  <c r="C36" i="51" s="1"/>
  <c r="C63" i="1"/>
  <c r="F73" i="51"/>
  <c r="C73" i="51" s="1"/>
  <c r="E56" i="4"/>
  <c r="C56" i="4"/>
  <c r="E40" i="4"/>
  <c r="C40" i="4"/>
  <c r="E53" i="1"/>
  <c r="E30" i="1"/>
  <c r="F23" i="53"/>
  <c r="E23" i="53" s="1"/>
  <c r="F67" i="4"/>
  <c r="K50" i="1"/>
  <c r="K43" i="1"/>
  <c r="I42" i="58"/>
  <c r="K61" i="58"/>
  <c r="K70" i="1"/>
  <c r="I29" i="58"/>
  <c r="K40" i="6"/>
  <c r="K23" i="1"/>
  <c r="K52" i="58"/>
  <c r="I59" i="1"/>
  <c r="J56" i="51"/>
  <c r="J67" i="51" s="1"/>
  <c r="K73" i="1"/>
  <c r="K72" i="58"/>
  <c r="K74" i="6"/>
  <c r="I74" i="6"/>
  <c r="L76" i="6"/>
  <c r="M74" i="6" s="1"/>
  <c r="I28" i="1"/>
  <c r="K67" i="6"/>
  <c r="I67" i="6"/>
  <c r="M67" i="6"/>
  <c r="K28" i="58"/>
  <c r="K75" i="58"/>
  <c r="H76" i="58"/>
  <c r="K60" i="58"/>
  <c r="L75" i="51"/>
  <c r="I75" i="51" s="1"/>
  <c r="I47" i="6"/>
  <c r="K47" i="6"/>
  <c r="I60" i="58"/>
  <c r="K69" i="58"/>
  <c r="L74" i="58"/>
  <c r="I74" i="58" s="1"/>
  <c r="L18" i="51"/>
  <c r="I18" i="51" s="1"/>
  <c r="I19" i="1"/>
  <c r="I29" i="1"/>
  <c r="L74" i="1"/>
  <c r="K74" i="1" s="1"/>
  <c r="K29" i="58"/>
  <c r="I69" i="58"/>
  <c r="K14" i="58"/>
  <c r="K42" i="1"/>
  <c r="K51" i="58"/>
  <c r="F44" i="51"/>
  <c r="E44" i="51" s="1"/>
  <c r="D74" i="51"/>
  <c r="C57" i="1"/>
  <c r="F72" i="51"/>
  <c r="C72" i="51" s="1"/>
  <c r="E36" i="1"/>
  <c r="C29" i="1"/>
  <c r="E61" i="58"/>
  <c r="C61" i="58"/>
  <c r="C16" i="1"/>
  <c r="E51" i="58"/>
  <c r="C51" i="58"/>
  <c r="E27" i="1"/>
  <c r="E42" i="58"/>
  <c r="C42" i="58"/>
  <c r="F75" i="51"/>
  <c r="E75" i="51" s="1"/>
  <c r="F63" i="51"/>
  <c r="C63" i="51" s="1"/>
  <c r="C23" i="58"/>
  <c r="C67" i="6"/>
  <c r="E67" i="6"/>
  <c r="C24" i="1"/>
  <c r="C60" i="58"/>
  <c r="E47" i="6"/>
  <c r="C47" i="6"/>
  <c r="E45" i="58"/>
  <c r="C66" i="1"/>
  <c r="E66" i="1"/>
  <c r="E21" i="1"/>
  <c r="F40" i="58"/>
  <c r="E40" i="58" s="1"/>
  <c r="C69" i="1"/>
  <c r="E34" i="1"/>
  <c r="E70" i="58"/>
  <c r="C70" i="58"/>
  <c r="F74" i="58"/>
  <c r="C15" i="58"/>
  <c r="C66" i="58"/>
  <c r="C45" i="58"/>
  <c r="E43" i="1"/>
  <c r="E56" i="6"/>
  <c r="C56" i="6"/>
  <c r="E46" i="58"/>
  <c r="F47" i="58"/>
  <c r="E47" i="58" s="1"/>
  <c r="C34" i="58"/>
  <c r="E74" i="6"/>
  <c r="F76" i="6"/>
  <c r="G47" i="6" s="1"/>
  <c r="C74" i="6"/>
  <c r="C27" i="58"/>
  <c r="L73" i="51"/>
  <c r="I73" i="51" s="1"/>
  <c r="K44" i="1"/>
  <c r="I27" i="1"/>
  <c r="K14" i="1"/>
  <c r="I14" i="1"/>
  <c r="K51" i="1"/>
  <c r="L55" i="51"/>
  <c r="I55" i="51" s="1"/>
  <c r="K57" i="1"/>
  <c r="L44" i="51"/>
  <c r="I44" i="51" s="1"/>
  <c r="L40" i="1"/>
  <c r="I40" i="1" s="1"/>
  <c r="K26" i="1"/>
  <c r="L72" i="51"/>
  <c r="I72" i="51" s="1"/>
  <c r="K72" i="1"/>
  <c r="L13" i="51"/>
  <c r="I13" i="51" s="1"/>
  <c r="I60" i="1"/>
  <c r="K60" i="1"/>
  <c r="I72" i="1"/>
  <c r="L36" i="51"/>
  <c r="K36" i="51" s="1"/>
  <c r="I52" i="1"/>
  <c r="C14" i="1"/>
  <c r="C20" i="1"/>
  <c r="E20" i="1"/>
  <c r="E44" i="1"/>
  <c r="C17" i="1"/>
  <c r="E61" i="1"/>
  <c r="G44" i="1"/>
  <c r="C19" i="1"/>
  <c r="F46" i="53"/>
  <c r="C46" i="53" s="1"/>
  <c r="E28" i="1"/>
  <c r="F65" i="51"/>
  <c r="C65" i="51" s="1"/>
  <c r="B74" i="53"/>
  <c r="C42" i="1"/>
  <c r="B26" i="52"/>
  <c r="F26" i="52" s="1"/>
  <c r="C26" i="52" s="1"/>
  <c r="C13" i="1"/>
  <c r="F27" i="51"/>
  <c r="C27" i="51" s="1"/>
  <c r="C32" i="1"/>
  <c r="K55" i="1"/>
  <c r="L45" i="51"/>
  <c r="I45" i="51" s="1"/>
  <c r="C38" i="1"/>
  <c r="F40" i="1"/>
  <c r="E40" i="1" s="1"/>
  <c r="L56" i="1"/>
  <c r="L67" i="1" s="1"/>
  <c r="I45" i="1"/>
  <c r="I73" i="53"/>
  <c r="I34" i="53"/>
  <c r="F43" i="51"/>
  <c r="C43" i="51" s="1"/>
  <c r="F53" i="51"/>
  <c r="C53" i="51" s="1"/>
  <c r="L47" i="1"/>
  <c r="K46" i="1"/>
  <c r="I46" i="1"/>
  <c r="I31" i="1"/>
  <c r="K31" i="1"/>
  <c r="C54" i="1"/>
  <c r="E54" i="1"/>
  <c r="I15" i="1"/>
  <c r="F47" i="1"/>
  <c r="I66" i="1"/>
  <c r="K66" i="1"/>
  <c r="C52" i="1"/>
  <c r="F56" i="1"/>
  <c r="F60" i="51"/>
  <c r="C60" i="51" s="1"/>
  <c r="L42" i="53"/>
  <c r="K42" i="53" s="1"/>
  <c r="E17" i="53"/>
  <c r="K69" i="1"/>
  <c r="E60" i="1"/>
  <c r="C64" i="1"/>
  <c r="L32" i="53"/>
  <c r="I32" i="53" s="1"/>
  <c r="K44" i="53"/>
  <c r="L57" i="53"/>
  <c r="I57" i="53" s="1"/>
  <c r="J67" i="1"/>
  <c r="I18" i="1"/>
  <c r="I69" i="1"/>
  <c r="C25" i="1"/>
  <c r="K53" i="1"/>
  <c r="I63" i="1"/>
  <c r="I54" i="1"/>
  <c r="K54" i="1"/>
  <c r="C50" i="1"/>
  <c r="E32" i="1"/>
  <c r="C31" i="1"/>
  <c r="E70" i="1"/>
  <c r="F74" i="1"/>
  <c r="C74" i="1" s="1"/>
  <c r="B63" i="52"/>
  <c r="F63" i="52" s="1"/>
  <c r="C63" i="52" s="1"/>
  <c r="F34" i="53"/>
  <c r="E34" i="53" s="1"/>
  <c r="F21" i="51"/>
  <c r="C21" i="51" s="1"/>
  <c r="C51" i="1"/>
  <c r="I53" i="1"/>
  <c r="K64" i="1"/>
  <c r="I16" i="1"/>
  <c r="E55" i="1"/>
  <c r="M33" i="27"/>
  <c r="M16" i="27"/>
  <c r="M73" i="27"/>
  <c r="M48" i="27"/>
  <c r="M38" i="27"/>
  <c r="M20" i="27"/>
  <c r="M47" i="27"/>
  <c r="M36" i="27"/>
  <c r="M19" i="27"/>
  <c r="M46" i="27"/>
  <c r="M34" i="27"/>
  <c r="M18" i="27"/>
  <c r="M53" i="27"/>
  <c r="M29" i="27"/>
  <c r="M59" i="27"/>
  <c r="M14" i="27"/>
  <c r="M76" i="27"/>
  <c r="M58" i="27"/>
  <c r="M27" i="27"/>
  <c r="M13" i="27"/>
  <c r="M75" i="27"/>
  <c r="M26" i="27"/>
  <c r="M74" i="27"/>
  <c r="M56" i="27"/>
  <c r="M21" i="27"/>
  <c r="M62" i="27"/>
  <c r="M61" i="27"/>
  <c r="F76" i="27"/>
  <c r="E40" i="27"/>
  <c r="C40" i="27"/>
  <c r="K74" i="33"/>
  <c r="L76" i="33"/>
  <c r="M74" i="33" s="1"/>
  <c r="I74" i="33"/>
  <c r="K40" i="33"/>
  <c r="I40" i="33"/>
  <c r="L74" i="60"/>
  <c r="K73" i="60"/>
  <c r="K47" i="33"/>
  <c r="I47" i="33"/>
  <c r="K36" i="60"/>
  <c r="K15" i="60"/>
  <c r="L58" i="51"/>
  <c r="I58" i="51" s="1"/>
  <c r="K63" i="60"/>
  <c r="I73" i="60"/>
  <c r="I15" i="60"/>
  <c r="H76" i="60"/>
  <c r="I36" i="60"/>
  <c r="L56" i="60"/>
  <c r="L40" i="60"/>
  <c r="B76" i="60"/>
  <c r="E76" i="33"/>
  <c r="G38" i="33"/>
  <c r="F34" i="51"/>
  <c r="E34" i="51" s="1"/>
  <c r="E36" i="60"/>
  <c r="C36" i="60"/>
  <c r="C34" i="60"/>
  <c r="G40" i="33"/>
  <c r="C13" i="60"/>
  <c r="E67" i="33"/>
  <c r="C67" i="33"/>
  <c r="F40" i="60"/>
  <c r="C63" i="60"/>
  <c r="G50" i="33"/>
  <c r="C50" i="60"/>
  <c r="G62" i="33"/>
  <c r="K57" i="32"/>
  <c r="I36" i="32"/>
  <c r="L72" i="53"/>
  <c r="I72" i="53" s="1"/>
  <c r="K54" i="32"/>
  <c r="K42" i="32"/>
  <c r="I42" i="32"/>
  <c r="K54" i="53"/>
  <c r="L61" i="53"/>
  <c r="I61" i="53" s="1"/>
  <c r="L28" i="53"/>
  <c r="K28" i="53" s="1"/>
  <c r="K52" i="32"/>
  <c r="K19" i="53"/>
  <c r="L22" i="53"/>
  <c r="I22" i="53" s="1"/>
  <c r="L76" i="29"/>
  <c r="M67" i="29" s="1"/>
  <c r="I74" i="29"/>
  <c r="K74" i="29"/>
  <c r="K47" i="29"/>
  <c r="I47" i="29"/>
  <c r="L69" i="51"/>
  <c r="I69" i="51" s="1"/>
  <c r="K67" i="29"/>
  <c r="I67" i="29"/>
  <c r="I40" i="29"/>
  <c r="K40" i="29"/>
  <c r="D56" i="51"/>
  <c r="D67" i="51" s="1"/>
  <c r="C46" i="32"/>
  <c r="C26" i="32"/>
  <c r="E26" i="32"/>
  <c r="F53" i="60"/>
  <c r="C53" i="60" s="1"/>
  <c r="D74" i="53"/>
  <c r="C52" i="32"/>
  <c r="C50" i="53"/>
  <c r="E50" i="53"/>
  <c r="E57" i="53"/>
  <c r="C66" i="32"/>
  <c r="D76" i="32"/>
  <c r="G43" i="32" s="1"/>
  <c r="E28" i="32"/>
  <c r="D56" i="53"/>
  <c r="D67" i="53" s="1"/>
  <c r="D47" i="53"/>
  <c r="F13" i="53"/>
  <c r="D13" i="52"/>
  <c r="E16" i="32"/>
  <c r="F73" i="53"/>
  <c r="C73" i="53" s="1"/>
  <c r="C34" i="32"/>
  <c r="E34" i="32"/>
  <c r="F65" i="53"/>
  <c r="E65" i="53" s="1"/>
  <c r="F16" i="53"/>
  <c r="B16" i="52"/>
  <c r="F16" i="52" s="1"/>
  <c r="C16" i="52" s="1"/>
  <c r="E67" i="29"/>
  <c r="F36" i="53"/>
  <c r="C36" i="53" s="1"/>
  <c r="C27" i="32"/>
  <c r="E27" i="32"/>
  <c r="F47" i="32"/>
  <c r="E47" i="32" s="1"/>
  <c r="F30" i="53"/>
  <c r="B30" i="52"/>
  <c r="F30" i="52" s="1"/>
  <c r="C30" i="52" s="1"/>
  <c r="F76" i="29"/>
  <c r="G67" i="29" s="1"/>
  <c r="F74" i="32"/>
  <c r="C74" i="32" s="1"/>
  <c r="E70" i="32"/>
  <c r="F66" i="53"/>
  <c r="E66" i="53" s="1"/>
  <c r="B66" i="52"/>
  <c r="F66" i="52" s="1"/>
  <c r="C66" i="52" s="1"/>
  <c r="E27" i="53"/>
  <c r="E65" i="32"/>
  <c r="L38" i="53"/>
  <c r="K38" i="53" s="1"/>
  <c r="K65" i="32"/>
  <c r="J47" i="51"/>
  <c r="K44" i="32"/>
  <c r="K55" i="32"/>
  <c r="K45" i="53"/>
  <c r="J55" i="52"/>
  <c r="L55" i="53"/>
  <c r="L33" i="53"/>
  <c r="I33" i="53" s="1"/>
  <c r="L40" i="32"/>
  <c r="I40" i="32" s="1"/>
  <c r="J40" i="51"/>
  <c r="L58" i="53"/>
  <c r="I58" i="53" s="1"/>
  <c r="J58" i="52"/>
  <c r="J26" i="52"/>
  <c r="L26" i="53"/>
  <c r="I26" i="53" s="1"/>
  <c r="J40" i="53"/>
  <c r="L47" i="32"/>
  <c r="K47" i="32" s="1"/>
  <c r="J46" i="52"/>
  <c r="J47" i="53"/>
  <c r="L46" i="53"/>
  <c r="I46" i="53" s="1"/>
  <c r="K26" i="32"/>
  <c r="I26" i="32"/>
  <c r="L50" i="51"/>
  <c r="I50" i="51" s="1"/>
  <c r="L42" i="52"/>
  <c r="L73" i="52"/>
  <c r="I73" i="52" s="1"/>
  <c r="L56" i="32"/>
  <c r="I56" i="32" s="1"/>
  <c r="J67" i="32"/>
  <c r="J76" i="32" s="1"/>
  <c r="L44" i="52"/>
  <c r="K44" i="52" s="1"/>
  <c r="K24" i="53"/>
  <c r="I34" i="32"/>
  <c r="K34" i="32"/>
  <c r="K61" i="32"/>
  <c r="I61" i="32"/>
  <c r="L24" i="51"/>
  <c r="I24" i="51" s="1"/>
  <c r="I75" i="32"/>
  <c r="K75" i="32"/>
  <c r="J74" i="51"/>
  <c r="K69" i="32"/>
  <c r="J56" i="53"/>
  <c r="J67" i="53" s="1"/>
  <c r="J53" i="52"/>
  <c r="K30" i="32"/>
  <c r="I24" i="32"/>
  <c r="K24" i="32"/>
  <c r="K13" i="32"/>
  <c r="L52" i="53"/>
  <c r="I52" i="53" s="1"/>
  <c r="J52" i="52"/>
  <c r="L52" i="52" s="1"/>
  <c r="I52" i="52" s="1"/>
  <c r="J69" i="52"/>
  <c r="J74" i="52" s="1"/>
  <c r="J74" i="53"/>
  <c r="L51" i="51"/>
  <c r="I51" i="51" s="1"/>
  <c r="K31" i="32"/>
  <c r="I31" i="32"/>
  <c r="K13" i="53"/>
  <c r="I13" i="53"/>
  <c r="K17" i="32"/>
  <c r="I17" i="32"/>
  <c r="L66" i="53"/>
  <c r="I66" i="53" s="1"/>
  <c r="H66" i="52"/>
  <c r="K64" i="53"/>
  <c r="I64" i="53"/>
  <c r="L57" i="52"/>
  <c r="I57" i="52" s="1"/>
  <c r="H51" i="52"/>
  <c r="L51" i="53"/>
  <c r="I51" i="53" s="1"/>
  <c r="L50" i="53"/>
  <c r="I50" i="53" s="1"/>
  <c r="H50" i="52"/>
  <c r="L30" i="51"/>
  <c r="I30" i="51" s="1"/>
  <c r="K60" i="32"/>
  <c r="K40" i="30"/>
  <c r="I40" i="30"/>
  <c r="K59" i="32"/>
  <c r="L63" i="53"/>
  <c r="H63" i="52"/>
  <c r="L64" i="52"/>
  <c r="I64" i="52" s="1"/>
  <c r="K16" i="53"/>
  <c r="I16" i="53"/>
  <c r="I51" i="32"/>
  <c r="K51" i="32"/>
  <c r="K50" i="32"/>
  <c r="I50" i="32"/>
  <c r="L30" i="53"/>
  <c r="H30" i="52"/>
  <c r="I27" i="32"/>
  <c r="K27" i="32"/>
  <c r="K14" i="32"/>
  <c r="I14" i="32"/>
  <c r="L25" i="51"/>
  <c r="I25" i="51" s="1"/>
  <c r="H17" i="52"/>
  <c r="L17" i="53"/>
  <c r="I17" i="53" s="1"/>
  <c r="I60" i="32"/>
  <c r="I64" i="32"/>
  <c r="K64" i="32"/>
  <c r="K23" i="32"/>
  <c r="L48" i="51"/>
  <c r="I48" i="51" s="1"/>
  <c r="L63" i="51"/>
  <c r="I63" i="51" s="1"/>
  <c r="H56" i="53"/>
  <c r="H74" i="51"/>
  <c r="L70" i="51"/>
  <c r="L33" i="51"/>
  <c r="I33" i="51" s="1"/>
  <c r="L48" i="53"/>
  <c r="I48" i="53" s="1"/>
  <c r="H48" i="52"/>
  <c r="L60" i="53"/>
  <c r="H60" i="52"/>
  <c r="H23" i="52"/>
  <c r="L23" i="53"/>
  <c r="I23" i="53" s="1"/>
  <c r="L29" i="51"/>
  <c r="I29" i="51" s="1"/>
  <c r="L34" i="52"/>
  <c r="I34" i="52" s="1"/>
  <c r="K70" i="32"/>
  <c r="K18" i="32"/>
  <c r="K21" i="32"/>
  <c r="I21" i="32"/>
  <c r="L43" i="51"/>
  <c r="H47" i="51"/>
  <c r="K66" i="32"/>
  <c r="L59" i="53"/>
  <c r="I59" i="53" s="1"/>
  <c r="H59" i="52"/>
  <c r="H20" i="52"/>
  <c r="L20" i="53"/>
  <c r="L74" i="32"/>
  <c r="L27" i="51"/>
  <c r="I27" i="51" s="1"/>
  <c r="H14" i="52"/>
  <c r="L14" i="53"/>
  <c r="I14" i="53" s="1"/>
  <c r="H25" i="52"/>
  <c r="L25" i="53"/>
  <c r="I25" i="53" s="1"/>
  <c r="L23" i="51"/>
  <c r="I23" i="51" s="1"/>
  <c r="K63" i="32"/>
  <c r="L70" i="53"/>
  <c r="I70" i="53" s="1"/>
  <c r="H70" i="52"/>
  <c r="H74" i="53"/>
  <c r="K25" i="32"/>
  <c r="I25" i="32"/>
  <c r="K15" i="53"/>
  <c r="I15" i="53"/>
  <c r="K28" i="32"/>
  <c r="I28" i="32"/>
  <c r="K33" i="32"/>
  <c r="H36" i="52"/>
  <c r="L36" i="53"/>
  <c r="I36" i="53" s="1"/>
  <c r="H40" i="53"/>
  <c r="H29" i="52"/>
  <c r="L29" i="53"/>
  <c r="I29" i="53" s="1"/>
  <c r="L62" i="53"/>
  <c r="I62" i="53" s="1"/>
  <c r="H62" i="52"/>
  <c r="L21" i="51"/>
  <c r="K31" i="53"/>
  <c r="H43" i="52"/>
  <c r="L43" i="53"/>
  <c r="I43" i="53" s="1"/>
  <c r="I66" i="32"/>
  <c r="K75" i="53"/>
  <c r="L20" i="51"/>
  <c r="I20" i="51" s="1"/>
  <c r="K69" i="53"/>
  <c r="I69" i="53"/>
  <c r="K47" i="30"/>
  <c r="I47" i="30"/>
  <c r="L28" i="51"/>
  <c r="I28" i="51" s="1"/>
  <c r="L64" i="51"/>
  <c r="I64" i="51" s="1"/>
  <c r="K53" i="60"/>
  <c r="I53" i="60"/>
  <c r="H40" i="51"/>
  <c r="H27" i="52"/>
  <c r="L27" i="53"/>
  <c r="I27" i="53" s="1"/>
  <c r="K29" i="32"/>
  <c r="I29" i="32"/>
  <c r="L66" i="51"/>
  <c r="I66" i="51" s="1"/>
  <c r="H56" i="51"/>
  <c r="H67" i="51" s="1"/>
  <c r="L31" i="51"/>
  <c r="I31" i="51" s="1"/>
  <c r="K74" i="30"/>
  <c r="I74" i="30"/>
  <c r="L76" i="30"/>
  <c r="K62" i="32"/>
  <c r="I62" i="32"/>
  <c r="H18" i="52"/>
  <c r="L18" i="53"/>
  <c r="I18" i="53" s="1"/>
  <c r="H21" i="52"/>
  <c r="L21" i="53"/>
  <c r="I21" i="53" s="1"/>
  <c r="L17" i="51"/>
  <c r="I17" i="51" s="1"/>
  <c r="K48" i="32"/>
  <c r="H76" i="32"/>
  <c r="L32" i="52"/>
  <c r="I32" i="52" s="1"/>
  <c r="K20" i="32"/>
  <c r="C22" i="32"/>
  <c r="E22" i="32"/>
  <c r="E19" i="53"/>
  <c r="D19" i="52"/>
  <c r="E72" i="32"/>
  <c r="D47" i="51"/>
  <c r="D40" i="51"/>
  <c r="E60" i="32"/>
  <c r="C53" i="32"/>
  <c r="E63" i="32"/>
  <c r="C63" i="32"/>
  <c r="C75" i="32"/>
  <c r="E75" i="32"/>
  <c r="E32" i="32"/>
  <c r="F25" i="53"/>
  <c r="D25" i="52"/>
  <c r="F70" i="51"/>
  <c r="C70" i="51" s="1"/>
  <c r="E60" i="53"/>
  <c r="D60" i="52"/>
  <c r="E32" i="53"/>
  <c r="D32" i="52"/>
  <c r="F32" i="52" s="1"/>
  <c r="C32" i="52" s="1"/>
  <c r="D21" i="52"/>
  <c r="F21" i="53"/>
  <c r="C21" i="53" s="1"/>
  <c r="D36" i="52"/>
  <c r="F36" i="52" s="1"/>
  <c r="C36" i="52" s="1"/>
  <c r="F75" i="53"/>
  <c r="C75" i="53" s="1"/>
  <c r="D70" i="52"/>
  <c r="F53" i="53"/>
  <c r="E53" i="53" s="1"/>
  <c r="C17" i="32"/>
  <c r="E17" i="32"/>
  <c r="F70" i="53"/>
  <c r="C70" i="53" s="1"/>
  <c r="F46" i="52"/>
  <c r="C46" i="52" s="1"/>
  <c r="D47" i="52"/>
  <c r="D40" i="53"/>
  <c r="E38" i="53"/>
  <c r="F51" i="53"/>
  <c r="C51" i="53" s="1"/>
  <c r="B51" i="52"/>
  <c r="F64" i="51"/>
  <c r="F20" i="52"/>
  <c r="C20" i="52" s="1"/>
  <c r="E47" i="30"/>
  <c r="C47" i="30"/>
  <c r="F43" i="52"/>
  <c r="E45" i="53"/>
  <c r="E58" i="32"/>
  <c r="F44" i="53"/>
  <c r="C44" i="53" s="1"/>
  <c r="B44" i="52"/>
  <c r="B48" i="52"/>
  <c r="F48" i="53"/>
  <c r="C48" i="53" s="1"/>
  <c r="B47" i="53"/>
  <c r="F33" i="51"/>
  <c r="C33" i="51" s="1"/>
  <c r="B42" i="52"/>
  <c r="F42" i="53"/>
  <c r="F15" i="51"/>
  <c r="C15" i="51" s="1"/>
  <c r="F45" i="52"/>
  <c r="E72" i="53"/>
  <c r="E33" i="32"/>
  <c r="C33" i="32"/>
  <c r="F31" i="51"/>
  <c r="C31" i="51" s="1"/>
  <c r="E14" i="53"/>
  <c r="C14" i="53"/>
  <c r="B55" i="52"/>
  <c r="F55" i="53"/>
  <c r="C55" i="53" s="1"/>
  <c r="B56" i="53"/>
  <c r="B67" i="53" s="1"/>
  <c r="B59" i="52"/>
  <c r="F59" i="53"/>
  <c r="F52" i="51"/>
  <c r="C52" i="51" s="1"/>
  <c r="F28" i="53"/>
  <c r="C28" i="53" s="1"/>
  <c r="B28" i="52"/>
  <c r="B40" i="53"/>
  <c r="E31" i="32"/>
  <c r="C31" i="32"/>
  <c r="B47" i="51"/>
  <c r="F45" i="51"/>
  <c r="E26" i="53"/>
  <c r="C26" i="53"/>
  <c r="B18" i="52"/>
  <c r="F18" i="53"/>
  <c r="C18" i="53" s="1"/>
  <c r="F56" i="32"/>
  <c r="C56" i="32" s="1"/>
  <c r="C55" i="32"/>
  <c r="E55" i="32"/>
  <c r="F15" i="53"/>
  <c r="C15" i="53" s="1"/>
  <c r="B15" i="52"/>
  <c r="F40" i="32"/>
  <c r="E62" i="32"/>
  <c r="F54" i="51"/>
  <c r="F28" i="51"/>
  <c r="C28" i="51" s="1"/>
  <c r="F61" i="53"/>
  <c r="B61" i="52"/>
  <c r="B40" i="51"/>
  <c r="F62" i="53"/>
  <c r="C62" i="53" s="1"/>
  <c r="B62" i="52"/>
  <c r="F58" i="51"/>
  <c r="C58" i="51" s="1"/>
  <c r="F75" i="52"/>
  <c r="C75" i="52" s="1"/>
  <c r="F69" i="51"/>
  <c r="C69" i="51" s="1"/>
  <c r="B74" i="51"/>
  <c r="F48" i="51"/>
  <c r="C48" i="51" s="1"/>
  <c r="E51" i="32"/>
  <c r="C51" i="32"/>
  <c r="F42" i="51"/>
  <c r="C42" i="51" s="1"/>
  <c r="E56" i="30"/>
  <c r="C56" i="30"/>
  <c r="E20" i="53"/>
  <c r="C20" i="53"/>
  <c r="F22" i="52"/>
  <c r="C22" i="52" s="1"/>
  <c r="E59" i="32"/>
  <c r="C59" i="32"/>
  <c r="E44" i="32"/>
  <c r="C44" i="32"/>
  <c r="F31" i="53"/>
  <c r="C31" i="53" s="1"/>
  <c r="B31" i="52"/>
  <c r="C14" i="32"/>
  <c r="E14" i="32"/>
  <c r="E64" i="32"/>
  <c r="F59" i="51"/>
  <c r="C59" i="51" s="1"/>
  <c r="F56" i="58"/>
  <c r="E53" i="58"/>
  <c r="C53" i="58"/>
  <c r="F52" i="53"/>
  <c r="C52" i="53" s="1"/>
  <c r="B52" i="52"/>
  <c r="F14" i="51"/>
  <c r="C14" i="51" s="1"/>
  <c r="C45" i="32"/>
  <c r="E45" i="32"/>
  <c r="E42" i="32"/>
  <c r="E15" i="32"/>
  <c r="C15" i="32"/>
  <c r="B54" i="52"/>
  <c r="F54" i="53"/>
  <c r="C54" i="53" s="1"/>
  <c r="F25" i="51"/>
  <c r="F33" i="52"/>
  <c r="C33" i="52" s="1"/>
  <c r="C61" i="32"/>
  <c r="E61" i="32"/>
  <c r="E18" i="32"/>
  <c r="F55" i="51"/>
  <c r="C55" i="51" s="1"/>
  <c r="B56" i="51"/>
  <c r="B67" i="51" s="1"/>
  <c r="E69" i="53"/>
  <c r="F62" i="51"/>
  <c r="C62" i="51" s="1"/>
  <c r="C58" i="32"/>
  <c r="E25" i="32"/>
  <c r="C25" i="32"/>
  <c r="F51" i="51"/>
  <c r="E33" i="53"/>
  <c r="C33" i="53"/>
  <c r="F67" i="30"/>
  <c r="F18" i="51"/>
  <c r="C18" i="51" s="1"/>
  <c r="E69" i="32"/>
  <c r="C69" i="53"/>
  <c r="C48" i="32"/>
  <c r="E48" i="32"/>
  <c r="F69" i="52"/>
  <c r="C69" i="52" s="1"/>
  <c r="B76" i="32"/>
  <c r="B58" i="52"/>
  <c r="F58" i="53"/>
  <c r="C58" i="53" s="1"/>
  <c r="C72" i="53"/>
  <c r="C45" i="53"/>
  <c r="M69" i="4" l="1"/>
  <c r="K76" i="4"/>
  <c r="C67" i="7"/>
  <c r="G44" i="60"/>
  <c r="G43" i="60"/>
  <c r="G45" i="60"/>
  <c r="M40" i="33"/>
  <c r="G18" i="33"/>
  <c r="G19" i="33"/>
  <c r="G70" i="33"/>
  <c r="G22" i="33"/>
  <c r="G58" i="33"/>
  <c r="G74" i="33"/>
  <c r="G33" i="33"/>
  <c r="G20" i="33"/>
  <c r="G28" i="33"/>
  <c r="G60" i="33"/>
  <c r="G26" i="33"/>
  <c r="G27" i="33"/>
  <c r="G30" i="33"/>
  <c r="C47" i="60"/>
  <c r="G16" i="33"/>
  <c r="G57" i="33"/>
  <c r="G51" i="33"/>
  <c r="G36" i="33"/>
  <c r="G66" i="33"/>
  <c r="G47" i="33"/>
  <c r="G15" i="33"/>
  <c r="G24" i="33"/>
  <c r="G65" i="33"/>
  <c r="G67" i="33"/>
  <c r="G13" i="33"/>
  <c r="G63" i="33"/>
  <c r="G53" i="33"/>
  <c r="G48" i="33"/>
  <c r="G69" i="33"/>
  <c r="G46" i="33"/>
  <c r="C76" i="33"/>
  <c r="G76" i="33"/>
  <c r="G17" i="33"/>
  <c r="G54" i="33"/>
  <c r="G29" i="33"/>
  <c r="G31" i="33"/>
  <c r="G72" i="33"/>
  <c r="G52" i="33"/>
  <c r="G32" i="33"/>
  <c r="G23" i="33"/>
  <c r="G73" i="33"/>
  <c r="G55" i="33"/>
  <c r="G14" i="33"/>
  <c r="G59" i="33"/>
  <c r="G56" i="33"/>
  <c r="G75" i="33"/>
  <c r="M51" i="35"/>
  <c r="M24" i="35"/>
  <c r="M18" i="35"/>
  <c r="M59" i="35"/>
  <c r="K76" i="35"/>
  <c r="M57" i="35"/>
  <c r="M15" i="35"/>
  <c r="M47" i="35"/>
  <c r="M55" i="35"/>
  <c r="M45" i="59"/>
  <c r="M64" i="35"/>
  <c r="M58" i="35"/>
  <c r="M61" i="35"/>
  <c r="M19" i="35"/>
  <c r="C74" i="60"/>
  <c r="C76" i="35"/>
  <c r="G67" i="35"/>
  <c r="G53" i="35"/>
  <c r="G46" i="26"/>
  <c r="M40" i="27"/>
  <c r="M39" i="27"/>
  <c r="M57" i="27"/>
  <c r="M52" i="27"/>
  <c r="M28" i="27"/>
  <c r="M64" i="27"/>
  <c r="M65" i="27"/>
  <c r="M66" i="27"/>
  <c r="M67" i="27"/>
  <c r="M51" i="27"/>
  <c r="M50" i="27"/>
  <c r="M31" i="27"/>
  <c r="M55" i="27"/>
  <c r="M17" i="27"/>
  <c r="G44" i="32"/>
  <c r="M53" i="22"/>
  <c r="M40" i="22"/>
  <c r="M46" i="22"/>
  <c r="M61" i="22"/>
  <c r="M23" i="22"/>
  <c r="M47" i="22"/>
  <c r="M17" i="22"/>
  <c r="M32" i="22"/>
  <c r="M72" i="22"/>
  <c r="M48" i="22"/>
  <c r="M22" i="4"/>
  <c r="M28" i="4"/>
  <c r="M73" i="4"/>
  <c r="M15" i="4"/>
  <c r="M66" i="4"/>
  <c r="M34" i="4"/>
  <c r="M29" i="4"/>
  <c r="M64" i="4"/>
  <c r="M36" i="4"/>
  <c r="M13" i="4"/>
  <c r="I76" i="4"/>
  <c r="M23" i="4"/>
  <c r="M18" i="4"/>
  <c r="M52" i="4"/>
  <c r="M14" i="4"/>
  <c r="M24" i="4"/>
  <c r="M33" i="4"/>
  <c r="M72" i="4"/>
  <c r="M39" i="4"/>
  <c r="M19" i="4"/>
  <c r="M76" i="4"/>
  <c r="M59" i="4"/>
  <c r="M58" i="4"/>
  <c r="M53" i="4"/>
  <c r="M54" i="4"/>
  <c r="M40" i="4"/>
  <c r="M56" i="4"/>
  <c r="M55" i="4"/>
  <c r="M48" i="4"/>
  <c r="M27" i="4"/>
  <c r="M20" i="4"/>
  <c r="M31" i="4"/>
  <c r="M57" i="4"/>
  <c r="M47" i="4"/>
  <c r="M16" i="4"/>
  <c r="M70" i="4"/>
  <c r="M42" i="59"/>
  <c r="I76" i="11"/>
  <c r="M28" i="12"/>
  <c r="M64" i="12"/>
  <c r="M75" i="12"/>
  <c r="M38" i="12"/>
  <c r="M36" i="12"/>
  <c r="M52" i="12"/>
  <c r="M63" i="12"/>
  <c r="M30" i="12"/>
  <c r="M57" i="49"/>
  <c r="M47" i="44"/>
  <c r="K56" i="36"/>
  <c r="M57" i="41"/>
  <c r="M70" i="41"/>
  <c r="L67" i="36"/>
  <c r="I67" i="36" s="1"/>
  <c r="M47" i="41"/>
  <c r="M20" i="41"/>
  <c r="M22" i="41"/>
  <c r="M55" i="41"/>
  <c r="M56" i="41"/>
  <c r="M28" i="41"/>
  <c r="M54" i="41"/>
  <c r="M48" i="41"/>
  <c r="M32" i="41"/>
  <c r="I76" i="41"/>
  <c r="E67" i="41"/>
  <c r="G34" i="41"/>
  <c r="G28" i="42"/>
  <c r="G58" i="42"/>
  <c r="C76" i="42"/>
  <c r="G20" i="39"/>
  <c r="G60" i="39"/>
  <c r="G17" i="39"/>
  <c r="C76" i="39"/>
  <c r="G52" i="39"/>
  <c r="C67" i="39"/>
  <c r="M44" i="59"/>
  <c r="M38" i="37"/>
  <c r="M53" i="37"/>
  <c r="M55" i="37"/>
  <c r="I76" i="37"/>
  <c r="M21" i="37"/>
  <c r="G44" i="36"/>
  <c r="M14" i="37"/>
  <c r="M58" i="37"/>
  <c r="M32" i="37"/>
  <c r="M60" i="37"/>
  <c r="M52" i="37"/>
  <c r="M66" i="37"/>
  <c r="M33" i="37"/>
  <c r="M26" i="37"/>
  <c r="M56" i="37"/>
  <c r="M30" i="37"/>
  <c r="M53" i="41"/>
  <c r="M67" i="41"/>
  <c r="M34" i="41"/>
  <c r="M60" i="41"/>
  <c r="M62" i="41"/>
  <c r="M76" i="41"/>
  <c r="M74" i="50"/>
  <c r="M51" i="37"/>
  <c r="M23" i="37"/>
  <c r="M47" i="37"/>
  <c r="M67" i="37"/>
  <c r="M29" i="37"/>
  <c r="M70" i="37"/>
  <c r="M17" i="37"/>
  <c r="M72" i="37"/>
  <c r="M62" i="37"/>
  <c r="M18" i="37"/>
  <c r="M48" i="37"/>
  <c r="M39" i="37"/>
  <c r="M74" i="37"/>
  <c r="M31" i="37"/>
  <c r="M66" i="41"/>
  <c r="M29" i="41"/>
  <c r="M39" i="41"/>
  <c r="M36" i="41"/>
  <c r="M23" i="41"/>
  <c r="M74" i="41"/>
  <c r="M75" i="41"/>
  <c r="M69" i="41"/>
  <c r="M61" i="41"/>
  <c r="M72" i="41"/>
  <c r="M64" i="41"/>
  <c r="M16" i="41"/>
  <c r="M27" i="41"/>
  <c r="M13" i="37"/>
  <c r="M50" i="37"/>
  <c r="M69" i="37"/>
  <c r="M34" i="37"/>
  <c r="M46" i="37"/>
  <c r="M64" i="37"/>
  <c r="M57" i="37"/>
  <c r="M15" i="37"/>
  <c r="M58" i="41"/>
  <c r="M59" i="41"/>
  <c r="M14" i="41"/>
  <c r="M15" i="41"/>
  <c r="M33" i="41"/>
  <c r="M73" i="41"/>
  <c r="M18" i="41"/>
  <c r="M59" i="37"/>
  <c r="M40" i="37"/>
  <c r="M16" i="37"/>
  <c r="M24" i="37"/>
  <c r="M28" i="37"/>
  <c r="M61" i="37"/>
  <c r="M27" i="37"/>
  <c r="M19" i="37"/>
  <c r="M36" i="37"/>
  <c r="M54" i="37"/>
  <c r="M75" i="37"/>
  <c r="M65" i="37"/>
  <c r="M22" i="37"/>
  <c r="M40" i="41"/>
  <c r="M46" i="41"/>
  <c r="M13" i="41"/>
  <c r="M50" i="41"/>
  <c r="M30" i="41"/>
  <c r="M65" i="41"/>
  <c r="M51" i="41"/>
  <c r="M31" i="41"/>
  <c r="M24" i="41"/>
  <c r="M17" i="41"/>
  <c r="M26" i="41"/>
  <c r="M19" i="41"/>
  <c r="M52" i="41"/>
  <c r="M40" i="38"/>
  <c r="M40" i="44"/>
  <c r="M67" i="44"/>
  <c r="M40" i="48"/>
  <c r="M13" i="49"/>
  <c r="M14" i="49"/>
  <c r="M40" i="49"/>
  <c r="M39" i="49"/>
  <c r="M69" i="49"/>
  <c r="M63" i="49"/>
  <c r="M65" i="49"/>
  <c r="M74" i="48"/>
  <c r="M31" i="49"/>
  <c r="M74" i="49"/>
  <c r="M30" i="49"/>
  <c r="M28" i="49"/>
  <c r="M75" i="49"/>
  <c r="M33" i="49"/>
  <c r="M27" i="49"/>
  <c r="M48" i="49"/>
  <c r="M25" i="49"/>
  <c r="M47" i="45"/>
  <c r="M67" i="48"/>
  <c r="G67" i="39"/>
  <c r="G53" i="39"/>
  <c r="G59" i="39"/>
  <c r="G70" i="39"/>
  <c r="G28" i="39"/>
  <c r="G52" i="41"/>
  <c r="G56" i="39"/>
  <c r="G54" i="39"/>
  <c r="G27" i="39"/>
  <c r="G40" i="41"/>
  <c r="G33" i="41"/>
  <c r="G25" i="39"/>
  <c r="G23" i="39"/>
  <c r="G63" i="39"/>
  <c r="G18" i="42"/>
  <c r="G23" i="42"/>
  <c r="G69" i="42"/>
  <c r="G30" i="41"/>
  <c r="G58" i="41"/>
  <c r="G47" i="39"/>
  <c r="G40" i="39"/>
  <c r="G30" i="39"/>
  <c r="G14" i="39"/>
  <c r="G24" i="39"/>
  <c r="G16" i="39"/>
  <c r="G13" i="39"/>
  <c r="G15" i="39"/>
  <c r="G65" i="39"/>
  <c r="G57" i="39"/>
  <c r="G29" i="39"/>
  <c r="G69" i="39"/>
  <c r="E76" i="39"/>
  <c r="G36" i="39"/>
  <c r="G73" i="39"/>
  <c r="G64" i="39"/>
  <c r="G67" i="41"/>
  <c r="G16" i="41"/>
  <c r="G46" i="41"/>
  <c r="F76" i="49"/>
  <c r="G67" i="49" s="1"/>
  <c r="G48" i="39"/>
  <c r="G21" i="39"/>
  <c r="G66" i="39"/>
  <c r="G58" i="39"/>
  <c r="G39" i="39"/>
  <c r="G22" i="39"/>
  <c r="G74" i="39"/>
  <c r="G75" i="39"/>
  <c r="G26" i="39"/>
  <c r="G33" i="39"/>
  <c r="G76" i="39"/>
  <c r="G46" i="39"/>
  <c r="G18" i="39"/>
  <c r="G38" i="39"/>
  <c r="G31" i="39"/>
  <c r="G51" i="39"/>
  <c r="G72" i="39"/>
  <c r="G62" i="39"/>
  <c r="G50" i="39"/>
  <c r="G34" i="39"/>
  <c r="G32" i="39"/>
  <c r="G61" i="39"/>
  <c r="G19" i="39"/>
  <c r="G55" i="39"/>
  <c r="M67" i="4"/>
  <c r="M17" i="4"/>
  <c r="M21" i="4"/>
  <c r="M74" i="4"/>
  <c r="M30" i="4"/>
  <c r="M47" i="6"/>
  <c r="G44" i="59"/>
  <c r="G42" i="59"/>
  <c r="G45" i="59"/>
  <c r="G23" i="2"/>
  <c r="M63" i="11"/>
  <c r="M33" i="11"/>
  <c r="M27" i="11"/>
  <c r="M18" i="11"/>
  <c r="M34" i="12"/>
  <c r="M61" i="12"/>
  <c r="M17" i="12"/>
  <c r="M58" i="12"/>
  <c r="M47" i="12"/>
  <c r="M46" i="12"/>
  <c r="M67" i="12"/>
  <c r="M16" i="12"/>
  <c r="M65" i="12"/>
  <c r="M13" i="12"/>
  <c r="M22" i="12"/>
  <c r="M21" i="12"/>
  <c r="M76" i="12"/>
  <c r="M73" i="12"/>
  <c r="M60" i="12"/>
  <c r="M31" i="11"/>
  <c r="M53" i="11"/>
  <c r="M76" i="11"/>
  <c r="M62" i="11"/>
  <c r="M24" i="12"/>
  <c r="M25" i="12"/>
  <c r="M70" i="12"/>
  <c r="M31" i="12"/>
  <c r="M74" i="12"/>
  <c r="M55" i="12"/>
  <c r="M18" i="12"/>
  <c r="M29" i="12"/>
  <c r="M50" i="12"/>
  <c r="M48" i="12"/>
  <c r="M15" i="12"/>
  <c r="M59" i="12"/>
  <c r="M67" i="13"/>
  <c r="M74" i="13"/>
  <c r="M25" i="11"/>
  <c r="M19" i="11"/>
  <c r="M46" i="11"/>
  <c r="M26" i="11"/>
  <c r="M27" i="12"/>
  <c r="M40" i="12"/>
  <c r="M62" i="12"/>
  <c r="M66" i="12"/>
  <c r="M20" i="12"/>
  <c r="M54" i="12"/>
  <c r="M72" i="12"/>
  <c r="M53" i="12"/>
  <c r="M26" i="12"/>
  <c r="M32" i="12"/>
  <c r="M39" i="12"/>
  <c r="M23" i="12"/>
  <c r="M14" i="12"/>
  <c r="M51" i="12"/>
  <c r="M33" i="12"/>
  <c r="M38" i="11"/>
  <c r="M22" i="11"/>
  <c r="M13" i="11"/>
  <c r="G74" i="17"/>
  <c r="M20" i="25"/>
  <c r="M65" i="25"/>
  <c r="M73" i="25"/>
  <c r="M67" i="25"/>
  <c r="M52" i="25"/>
  <c r="M74" i="25"/>
  <c r="M57" i="25"/>
  <c r="M51" i="25"/>
  <c r="M66" i="25"/>
  <c r="M61" i="25"/>
  <c r="M72" i="25"/>
  <c r="M60" i="25"/>
  <c r="M63" i="25"/>
  <c r="M65" i="22"/>
  <c r="M26" i="22"/>
  <c r="M33" i="22"/>
  <c r="M28" i="22"/>
  <c r="M27" i="22"/>
  <c r="M52" i="22"/>
  <c r="M70" i="22"/>
  <c r="M14" i="22"/>
  <c r="M58" i="22"/>
  <c r="M31" i="22"/>
  <c r="M63" i="22"/>
  <c r="M19" i="22"/>
  <c r="M64" i="22"/>
  <c r="M74" i="22"/>
  <c r="M13" i="22"/>
  <c r="M54" i="22"/>
  <c r="M15" i="22"/>
  <c r="M36" i="22"/>
  <c r="M66" i="22"/>
  <c r="M60" i="22"/>
  <c r="M34" i="22"/>
  <c r="M22" i="22"/>
  <c r="M76" i="22"/>
  <c r="M59" i="22"/>
  <c r="M67" i="22"/>
  <c r="M39" i="22"/>
  <c r="M29" i="22"/>
  <c r="M51" i="22"/>
  <c r="M57" i="22"/>
  <c r="M20" i="22"/>
  <c r="M18" i="22"/>
  <c r="M21" i="22"/>
  <c r="M16" i="22"/>
  <c r="M69" i="22"/>
  <c r="M62" i="22"/>
  <c r="M30" i="22"/>
  <c r="M56" i="22"/>
  <c r="M25" i="22"/>
  <c r="M73" i="22"/>
  <c r="M38" i="22"/>
  <c r="M47" i="29"/>
  <c r="M74" i="29"/>
  <c r="M48" i="25"/>
  <c r="M23" i="25"/>
  <c r="M16" i="25"/>
  <c r="M31" i="25"/>
  <c r="M21" i="25"/>
  <c r="M59" i="25"/>
  <c r="M69" i="25"/>
  <c r="M28" i="25"/>
  <c r="M58" i="25"/>
  <c r="K76" i="25"/>
  <c r="M62" i="25"/>
  <c r="M76" i="25"/>
  <c r="M50" i="25"/>
  <c r="G28" i="26"/>
  <c r="G15" i="26"/>
  <c r="G67" i="26"/>
  <c r="G20" i="26"/>
  <c r="G17" i="26"/>
  <c r="G14" i="26"/>
  <c r="G34" i="26"/>
  <c r="G76" i="26"/>
  <c r="G63" i="26"/>
  <c r="G64" i="26"/>
  <c r="G65" i="26"/>
  <c r="G40" i="26"/>
  <c r="G21" i="26"/>
  <c r="G18" i="26"/>
  <c r="G62" i="26"/>
  <c r="G36" i="26"/>
  <c r="G13" i="26"/>
  <c r="G61" i="26"/>
  <c r="G53" i="26"/>
  <c r="G25" i="26"/>
  <c r="G22" i="26"/>
  <c r="G58" i="26"/>
  <c r="G19" i="26"/>
  <c r="G55" i="26"/>
  <c r="G52" i="26"/>
  <c r="M47" i="33"/>
  <c r="M36" i="35"/>
  <c r="M60" i="35"/>
  <c r="M32" i="35"/>
  <c r="M52" i="35"/>
  <c r="M76" i="35"/>
  <c r="M69" i="35"/>
  <c r="M63" i="35"/>
  <c r="M67" i="35"/>
  <c r="M56" i="35"/>
  <c r="M54" i="35"/>
  <c r="M28" i="35"/>
  <c r="M29" i="35"/>
  <c r="M65" i="35"/>
  <c r="M22" i="35"/>
  <c r="M70" i="35"/>
  <c r="M33" i="35"/>
  <c r="M17" i="35"/>
  <c r="M23" i="35"/>
  <c r="M26" i="35"/>
  <c r="M21" i="35"/>
  <c r="M38" i="35"/>
  <c r="M20" i="35"/>
  <c r="M34" i="35"/>
  <c r="M48" i="35"/>
  <c r="M40" i="35"/>
  <c r="M74" i="35"/>
  <c r="M46" i="35"/>
  <c r="M66" i="35"/>
  <c r="M14" i="35"/>
  <c r="M50" i="35"/>
  <c r="M30" i="35"/>
  <c r="M25" i="35"/>
  <c r="M31" i="35"/>
  <c r="M73" i="35"/>
  <c r="M75" i="35"/>
  <c r="M13" i="35"/>
  <c r="M39" i="35"/>
  <c r="M27" i="35"/>
  <c r="G20" i="35"/>
  <c r="G24" i="35"/>
  <c r="G64" i="33"/>
  <c r="G25" i="33"/>
  <c r="G61" i="33"/>
  <c r="I47" i="60"/>
  <c r="G47" i="35"/>
  <c r="G32" i="35"/>
  <c r="G74" i="35"/>
  <c r="G39" i="35"/>
  <c r="G33" i="35"/>
  <c r="G62" i="35"/>
  <c r="G50" i="35"/>
  <c r="G55" i="35"/>
  <c r="G51" i="35"/>
  <c r="G23" i="35"/>
  <c r="G25" i="35"/>
  <c r="G76" i="35"/>
  <c r="G64" i="35"/>
  <c r="G38" i="35"/>
  <c r="G66" i="35"/>
  <c r="G75" i="35"/>
  <c r="G36" i="35"/>
  <c r="G27" i="35"/>
  <c r="E76" i="35"/>
  <c r="G16" i="35"/>
  <c r="G70" i="35"/>
  <c r="G46" i="35"/>
  <c r="G30" i="35"/>
  <c r="G65" i="35"/>
  <c r="G73" i="35"/>
  <c r="G18" i="35"/>
  <c r="G48" i="35"/>
  <c r="G28" i="35"/>
  <c r="G31" i="35"/>
  <c r="G26" i="35"/>
  <c r="G52" i="35"/>
  <c r="G29" i="35"/>
  <c r="G14" i="2"/>
  <c r="G52" i="2"/>
  <c r="G73" i="2"/>
  <c r="G32" i="2"/>
  <c r="G38" i="2"/>
  <c r="G39" i="2"/>
  <c r="G56" i="2"/>
  <c r="G69" i="2"/>
  <c r="G24" i="2"/>
  <c r="G17" i="2"/>
  <c r="G58" i="2"/>
  <c r="G26" i="2"/>
  <c r="G18" i="2"/>
  <c r="G60" i="2"/>
  <c r="G51" i="2"/>
  <c r="G70" i="2"/>
  <c r="G48" i="2"/>
  <c r="G47" i="2"/>
  <c r="G55" i="2"/>
  <c r="G74" i="2"/>
  <c r="G64" i="2"/>
  <c r="G75" i="2"/>
  <c r="G50" i="2"/>
  <c r="G62" i="2"/>
  <c r="G54" i="2"/>
  <c r="G15" i="2"/>
  <c r="G33" i="2"/>
  <c r="G27" i="2"/>
  <c r="G21" i="2"/>
  <c r="G65" i="2"/>
  <c r="G76" i="2"/>
  <c r="G67" i="2"/>
  <c r="G59" i="2"/>
  <c r="G46" i="2"/>
  <c r="G31" i="2"/>
  <c r="G28" i="2"/>
  <c r="G25" i="2"/>
  <c r="G13" i="2"/>
  <c r="G66" i="2"/>
  <c r="G40" i="2"/>
  <c r="G16" i="2"/>
  <c r="G19" i="2"/>
  <c r="G34" i="2"/>
  <c r="G36" i="2"/>
  <c r="G20" i="2"/>
  <c r="G30" i="2"/>
  <c r="G57" i="2"/>
  <c r="G53" i="2"/>
  <c r="G63" i="2"/>
  <c r="G29" i="2"/>
  <c r="G22" i="2"/>
  <c r="C67" i="49"/>
  <c r="G67" i="17"/>
  <c r="G61" i="41"/>
  <c r="G28" i="41"/>
  <c r="G29" i="41"/>
  <c r="G21" i="41"/>
  <c r="G56" i="41"/>
  <c r="G18" i="41"/>
  <c r="G62" i="41"/>
  <c r="G23" i="41"/>
  <c r="G55" i="41"/>
  <c r="G39" i="41"/>
  <c r="C76" i="41"/>
  <c r="G15" i="41"/>
  <c r="G13" i="41"/>
  <c r="G74" i="41"/>
  <c r="G75" i="41"/>
  <c r="G26" i="41"/>
  <c r="G19" i="41"/>
  <c r="G73" i="41"/>
  <c r="G48" i="41"/>
  <c r="E76" i="41"/>
  <c r="G24" i="41"/>
  <c r="G51" i="41"/>
  <c r="G25" i="41"/>
  <c r="G47" i="41"/>
  <c r="G31" i="41"/>
  <c r="G72" i="41"/>
  <c r="G36" i="41"/>
  <c r="G20" i="41"/>
  <c r="G50" i="41"/>
  <c r="G69" i="41"/>
  <c r="G72" i="42"/>
  <c r="G54" i="42"/>
  <c r="G30" i="42"/>
  <c r="G13" i="42"/>
  <c r="G76" i="42"/>
  <c r="G31" i="42"/>
  <c r="G36" i="42"/>
  <c r="G70" i="42"/>
  <c r="G60" i="42"/>
  <c r="G40" i="42"/>
  <c r="G32" i="42"/>
  <c r="G67" i="42"/>
  <c r="G63" i="42"/>
  <c r="G50" i="42"/>
  <c r="G21" i="42"/>
  <c r="G29" i="42"/>
  <c r="G51" i="42"/>
  <c r="G55" i="42"/>
  <c r="G56" i="42"/>
  <c r="G62" i="42"/>
  <c r="G17" i="42"/>
  <c r="G24" i="42"/>
  <c r="G57" i="42"/>
  <c r="G75" i="42"/>
  <c r="E76" i="42"/>
  <c r="G53" i="42"/>
  <c r="G57" i="26"/>
  <c r="G31" i="26"/>
  <c r="G47" i="26"/>
  <c r="G16" i="26"/>
  <c r="G74" i="26"/>
  <c r="G33" i="26"/>
  <c r="G39" i="26"/>
  <c r="G29" i="26"/>
  <c r="G26" i="26"/>
  <c r="G54" i="26"/>
  <c r="G72" i="26"/>
  <c r="G27" i="26"/>
  <c r="G59" i="26"/>
  <c r="G32" i="26"/>
  <c r="G69" i="26"/>
  <c r="C67" i="24"/>
  <c r="E67" i="24"/>
  <c r="G67" i="7"/>
  <c r="G56" i="34"/>
  <c r="G54" i="35"/>
  <c r="G40" i="35"/>
  <c r="G56" i="35"/>
  <c r="G34" i="35"/>
  <c r="C67" i="35"/>
  <c r="G61" i="35"/>
  <c r="G17" i="35"/>
  <c r="G15" i="35"/>
  <c r="G60" i="35"/>
  <c r="G59" i="35"/>
  <c r="G69" i="35"/>
  <c r="G72" i="35"/>
  <c r="G13" i="35"/>
  <c r="G63" i="35"/>
  <c r="G21" i="35"/>
  <c r="G19" i="35"/>
  <c r="M67" i="5"/>
  <c r="G64" i="41"/>
  <c r="G65" i="41"/>
  <c r="G76" i="41"/>
  <c r="G60" i="41"/>
  <c r="M40" i="46"/>
  <c r="G67" i="34"/>
  <c r="G76" i="24"/>
  <c r="E76" i="24"/>
  <c r="C76" i="24"/>
  <c r="G19" i="24"/>
  <c r="G46" i="24"/>
  <c r="G64" i="24"/>
  <c r="G31" i="24"/>
  <c r="G28" i="24"/>
  <c r="G61" i="24"/>
  <c r="G17" i="24"/>
  <c r="G39" i="24"/>
  <c r="G62" i="24"/>
  <c r="G33" i="24"/>
  <c r="G27" i="24"/>
  <c r="G75" i="24"/>
  <c r="G23" i="24"/>
  <c r="G50" i="24"/>
  <c r="G69" i="24"/>
  <c r="G16" i="24"/>
  <c r="G38" i="24"/>
  <c r="G65" i="24"/>
  <c r="G21" i="24"/>
  <c r="G56" i="24"/>
  <c r="G66" i="24"/>
  <c r="G13" i="24"/>
  <c r="G34" i="24"/>
  <c r="G53" i="24"/>
  <c r="G73" i="24"/>
  <c r="G67" i="24"/>
  <c r="G32" i="24"/>
  <c r="G26" i="24"/>
  <c r="G55" i="24"/>
  <c r="G20" i="24"/>
  <c r="G51" i="24"/>
  <c r="G70" i="24"/>
  <c r="G40" i="24"/>
  <c r="G25" i="24"/>
  <c r="G52" i="24"/>
  <c r="G72" i="24"/>
  <c r="G18" i="24"/>
  <c r="G59" i="24"/>
  <c r="G14" i="24"/>
  <c r="G36" i="24"/>
  <c r="G60" i="24"/>
  <c r="G48" i="24"/>
  <c r="G24" i="24"/>
  <c r="G57" i="24"/>
  <c r="G30" i="24"/>
  <c r="G29" i="24"/>
  <c r="G58" i="24"/>
  <c r="G15" i="24"/>
  <c r="G22" i="24"/>
  <c r="G54" i="24"/>
  <c r="G63" i="24"/>
  <c r="E67" i="28"/>
  <c r="C67" i="28"/>
  <c r="F76" i="28"/>
  <c r="G67" i="28" s="1"/>
  <c r="M76" i="24"/>
  <c r="K76" i="24"/>
  <c r="I76" i="24"/>
  <c r="M13" i="24"/>
  <c r="M34" i="24"/>
  <c r="M75" i="24"/>
  <c r="M23" i="24"/>
  <c r="M58" i="24"/>
  <c r="M54" i="24"/>
  <c r="M20" i="24"/>
  <c r="M51" i="24"/>
  <c r="M17" i="24"/>
  <c r="M39" i="24"/>
  <c r="M70" i="24"/>
  <c r="M18" i="24"/>
  <c r="M57" i="24"/>
  <c r="M32" i="24"/>
  <c r="M26" i="24"/>
  <c r="M62" i="24"/>
  <c r="M48" i="24"/>
  <c r="M24" i="24"/>
  <c r="M59" i="24"/>
  <c r="M55" i="24"/>
  <c r="M21" i="24"/>
  <c r="M56" i="24"/>
  <c r="M52" i="24"/>
  <c r="M22" i="24"/>
  <c r="M61" i="24"/>
  <c r="M15" i="24"/>
  <c r="M14" i="24"/>
  <c r="M36" i="24"/>
  <c r="M73" i="24"/>
  <c r="M31" i="24"/>
  <c r="M28" i="24"/>
  <c r="M63" i="24"/>
  <c r="M25" i="24"/>
  <c r="M60" i="24"/>
  <c r="M66" i="24"/>
  <c r="M47" i="24"/>
  <c r="M33" i="24"/>
  <c r="M27" i="24"/>
  <c r="M65" i="24"/>
  <c r="M53" i="24"/>
  <c r="M19" i="24"/>
  <c r="M46" i="24"/>
  <c r="M50" i="24"/>
  <c r="M16" i="24"/>
  <c r="M38" i="24"/>
  <c r="M69" i="24"/>
  <c r="M30" i="24"/>
  <c r="M29" i="24"/>
  <c r="M64" i="24"/>
  <c r="M72" i="24"/>
  <c r="E67" i="31"/>
  <c r="C67" i="31"/>
  <c r="F76" i="31"/>
  <c r="G67" i="31" s="1"/>
  <c r="M74" i="24"/>
  <c r="M67" i="26"/>
  <c r="G47" i="24"/>
  <c r="M40" i="24"/>
  <c r="M76" i="31"/>
  <c r="M38" i="31"/>
  <c r="M28" i="31"/>
  <c r="M24" i="31"/>
  <c r="M20" i="31"/>
  <c r="M16" i="31"/>
  <c r="M31" i="31"/>
  <c r="M69" i="31"/>
  <c r="M64" i="31"/>
  <c r="M60" i="31"/>
  <c r="M56" i="31"/>
  <c r="M54" i="31"/>
  <c r="M52" i="31"/>
  <c r="M50" i="31"/>
  <c r="M30" i="31"/>
  <c r="M26" i="31"/>
  <c r="M15" i="31"/>
  <c r="M73" i="31"/>
  <c r="M63" i="31"/>
  <c r="M59" i="31"/>
  <c r="M48" i="31"/>
  <c r="M39" i="31"/>
  <c r="M33" i="31"/>
  <c r="M29" i="31"/>
  <c r="M25" i="31"/>
  <c r="M21" i="31"/>
  <c r="M17" i="31"/>
  <c r="M14" i="31"/>
  <c r="K76" i="31"/>
  <c r="I76" i="31"/>
  <c r="M57" i="31"/>
  <c r="M27" i="31"/>
  <c r="M62" i="31"/>
  <c r="M51" i="31"/>
  <c r="M23" i="31"/>
  <c r="M75" i="31"/>
  <c r="M36" i="31"/>
  <c r="M61" i="31"/>
  <c r="M13" i="31"/>
  <c r="M34" i="31"/>
  <c r="M66" i="31"/>
  <c r="M55" i="31"/>
  <c r="M40" i="31"/>
  <c r="M70" i="31"/>
  <c r="M65" i="31"/>
  <c r="M18" i="31"/>
  <c r="M47" i="31"/>
  <c r="M32" i="31"/>
  <c r="M46" i="31"/>
  <c r="M53" i="31"/>
  <c r="M72" i="31"/>
  <c r="M22" i="31"/>
  <c r="M58" i="31"/>
  <c r="M19" i="31"/>
  <c r="M40" i="13"/>
  <c r="G20" i="42"/>
  <c r="G47" i="42"/>
  <c r="G39" i="42"/>
  <c r="G14" i="42"/>
  <c r="G22" i="42"/>
  <c r="G15" i="42"/>
  <c r="G52" i="42"/>
  <c r="G46" i="42"/>
  <c r="G26" i="42"/>
  <c r="G54" i="41"/>
  <c r="G22" i="41"/>
  <c r="G14" i="41"/>
  <c r="G17" i="41"/>
  <c r="G70" i="41"/>
  <c r="G59" i="41"/>
  <c r="G53" i="41"/>
  <c r="G27" i="41"/>
  <c r="G63" i="41"/>
  <c r="G38" i="41"/>
  <c r="G57" i="41"/>
  <c r="G66" i="41"/>
  <c r="M67" i="49"/>
  <c r="M53" i="49"/>
  <c r="M59" i="49"/>
  <c r="M20" i="49"/>
  <c r="M38" i="49"/>
  <c r="M46" i="49"/>
  <c r="M22" i="49"/>
  <c r="M60" i="49"/>
  <c r="M18" i="49"/>
  <c r="M55" i="49"/>
  <c r="M26" i="49"/>
  <c r="K76" i="49"/>
  <c r="I76" i="49"/>
  <c r="G40" i="34"/>
  <c r="G42" i="26"/>
  <c r="G45" i="26"/>
  <c r="G44" i="26"/>
  <c r="E76" i="26"/>
  <c r="G43" i="26"/>
  <c r="M67" i="24"/>
  <c r="M76" i="26"/>
  <c r="M72" i="26"/>
  <c r="M66" i="26"/>
  <c r="M62" i="26"/>
  <c r="M58" i="26"/>
  <c r="M38" i="26"/>
  <c r="M32" i="26"/>
  <c r="M28" i="26"/>
  <c r="M24" i="26"/>
  <c r="M20" i="26"/>
  <c r="M16" i="26"/>
  <c r="M75" i="26"/>
  <c r="M46" i="26"/>
  <c r="M36" i="26"/>
  <c r="M31" i="26"/>
  <c r="M23" i="26"/>
  <c r="M19" i="26"/>
  <c r="M69" i="26"/>
  <c r="M64" i="26"/>
  <c r="M60" i="26"/>
  <c r="M56" i="26"/>
  <c r="M54" i="26"/>
  <c r="M52" i="26"/>
  <c r="M50" i="26"/>
  <c r="M30" i="26"/>
  <c r="M26" i="26"/>
  <c r="M15" i="26"/>
  <c r="M73" i="26"/>
  <c r="M29" i="26"/>
  <c r="M25" i="26"/>
  <c r="M14" i="26"/>
  <c r="M63" i="26"/>
  <c r="M48" i="26"/>
  <c r="M39" i="26"/>
  <c r="M21" i="26"/>
  <c r="M59" i="26"/>
  <c r="M33" i="26"/>
  <c r="M17" i="26"/>
  <c r="K76" i="26"/>
  <c r="I76" i="26"/>
  <c r="M61" i="26"/>
  <c r="M55" i="26"/>
  <c r="M27" i="26"/>
  <c r="M70" i="26"/>
  <c r="M13" i="26"/>
  <c r="M65" i="26"/>
  <c r="M18" i="26"/>
  <c r="M34" i="26"/>
  <c r="M53" i="26"/>
  <c r="M57" i="26"/>
  <c r="M51" i="26"/>
  <c r="M22" i="26"/>
  <c r="M47" i="26"/>
  <c r="M74" i="31"/>
  <c r="M76" i="28"/>
  <c r="M72" i="28"/>
  <c r="M66" i="28"/>
  <c r="M62" i="28"/>
  <c r="M58" i="28"/>
  <c r="M38" i="28"/>
  <c r="M32" i="28"/>
  <c r="M28" i="28"/>
  <c r="M24" i="28"/>
  <c r="M20" i="28"/>
  <c r="M16" i="28"/>
  <c r="M13" i="28"/>
  <c r="M75" i="28"/>
  <c r="M61" i="28"/>
  <c r="M57" i="28"/>
  <c r="M46" i="28"/>
  <c r="M36" i="28"/>
  <c r="M31" i="28"/>
  <c r="M27" i="28"/>
  <c r="M23" i="28"/>
  <c r="M19" i="28"/>
  <c r="M69" i="28"/>
  <c r="M64" i="28"/>
  <c r="M34" i="28"/>
  <c r="M26" i="28"/>
  <c r="M22" i="28"/>
  <c r="M18" i="28"/>
  <c r="M15" i="28"/>
  <c r="M63" i="28"/>
  <c r="M48" i="28"/>
  <c r="M59" i="28"/>
  <c r="M33" i="28"/>
  <c r="M73" i="28"/>
  <c r="M29" i="28"/>
  <c r="M25" i="28"/>
  <c r="M14" i="28"/>
  <c r="K76" i="28"/>
  <c r="I76" i="28"/>
  <c r="M21" i="28"/>
  <c r="M56" i="28"/>
  <c r="M51" i="28"/>
  <c r="M47" i="28"/>
  <c r="M70" i="28"/>
  <c r="M60" i="28"/>
  <c r="M55" i="28"/>
  <c r="M39" i="28"/>
  <c r="M50" i="28"/>
  <c r="M40" i="28"/>
  <c r="M53" i="28"/>
  <c r="M17" i="28"/>
  <c r="M54" i="28"/>
  <c r="M65" i="28"/>
  <c r="M30" i="28"/>
  <c r="M52" i="28"/>
  <c r="C34" i="53"/>
  <c r="K53" i="58"/>
  <c r="M76" i="34"/>
  <c r="M22" i="34"/>
  <c r="M75" i="34"/>
  <c r="M21" i="34"/>
  <c r="K76" i="34"/>
  <c r="M63" i="34"/>
  <c r="M27" i="34"/>
  <c r="M30" i="34"/>
  <c r="M48" i="34"/>
  <c r="M29" i="34"/>
  <c r="M13" i="34"/>
  <c r="M20" i="34"/>
  <c r="M55" i="34"/>
  <c r="M36" i="34"/>
  <c r="M19" i="34"/>
  <c r="I76" i="34"/>
  <c r="M70" i="34"/>
  <c r="M61" i="34"/>
  <c r="M53" i="34"/>
  <c r="M38" i="34"/>
  <c r="M28" i="34"/>
  <c r="M73" i="34"/>
  <c r="M46" i="34"/>
  <c r="M54" i="34"/>
  <c r="M74" i="34"/>
  <c r="M51" i="34"/>
  <c r="M26" i="34"/>
  <c r="M33" i="34"/>
  <c r="M31" i="34"/>
  <c r="M14" i="34"/>
  <c r="M64" i="34"/>
  <c r="M15" i="34"/>
  <c r="M16" i="34"/>
  <c r="M62" i="34"/>
  <c r="M23" i="34"/>
  <c r="M59" i="34"/>
  <c r="M65" i="34"/>
  <c r="M56" i="34"/>
  <c r="M69" i="34"/>
  <c r="M52" i="34"/>
  <c r="M66" i="34"/>
  <c r="M58" i="34"/>
  <c r="M40" i="34"/>
  <c r="M39" i="34"/>
  <c r="M47" i="34"/>
  <c r="M50" i="34"/>
  <c r="M17" i="34"/>
  <c r="M18" i="34"/>
  <c r="M34" i="34"/>
  <c r="M32" i="34"/>
  <c r="M57" i="34"/>
  <c r="M25" i="34"/>
  <c r="M72" i="34"/>
  <c r="M24" i="34"/>
  <c r="M60" i="34"/>
  <c r="M67" i="34"/>
  <c r="G31" i="34"/>
  <c r="G28" i="34"/>
  <c r="G20" i="34"/>
  <c r="G73" i="34"/>
  <c r="G63" i="34"/>
  <c r="G27" i="34"/>
  <c r="G19" i="34"/>
  <c r="G51" i="34"/>
  <c r="G59" i="34"/>
  <c r="G76" i="34"/>
  <c r="E76" i="34"/>
  <c r="G29" i="34"/>
  <c r="G21" i="34"/>
  <c r="G13" i="34"/>
  <c r="C76" i="34"/>
  <c r="G48" i="34"/>
  <c r="G18" i="34"/>
  <c r="G26" i="34"/>
  <c r="G66" i="34"/>
  <c r="G16" i="34"/>
  <c r="G38" i="34"/>
  <c r="G17" i="34"/>
  <c r="G52" i="34"/>
  <c r="G53" i="34"/>
  <c r="G14" i="34"/>
  <c r="G57" i="34"/>
  <c r="G24" i="34"/>
  <c r="G15" i="34"/>
  <c r="G25" i="34"/>
  <c r="G62" i="34"/>
  <c r="G55" i="34"/>
  <c r="G54" i="34"/>
  <c r="G65" i="34"/>
  <c r="G39" i="34"/>
  <c r="G64" i="34"/>
  <c r="G69" i="34"/>
  <c r="G75" i="34"/>
  <c r="G50" i="34"/>
  <c r="G61" i="34"/>
  <c r="G58" i="34"/>
  <c r="G72" i="34"/>
  <c r="G74" i="34"/>
  <c r="G30" i="34"/>
  <c r="G60" i="34"/>
  <c r="G23" i="34"/>
  <c r="G70" i="34"/>
  <c r="G46" i="34"/>
  <c r="G32" i="34"/>
  <c r="G22" i="34"/>
  <c r="G36" i="34"/>
  <c r="G34" i="34"/>
  <c r="G33" i="34"/>
  <c r="I47" i="59"/>
  <c r="E67" i="22"/>
  <c r="C67" i="22"/>
  <c r="F76" i="22"/>
  <c r="C74" i="59"/>
  <c r="K76" i="18"/>
  <c r="M56" i="18"/>
  <c r="M38" i="18"/>
  <c r="M73" i="18"/>
  <c r="M63" i="18"/>
  <c r="M46" i="18"/>
  <c r="M36" i="18"/>
  <c r="M27" i="18"/>
  <c r="M72" i="18"/>
  <c r="M62" i="18"/>
  <c r="M54" i="18"/>
  <c r="M18" i="18"/>
  <c r="M70" i="18"/>
  <c r="M61" i="18"/>
  <c r="M53" i="18"/>
  <c r="M33" i="18"/>
  <c r="M25" i="18"/>
  <c r="M17" i="18"/>
  <c r="M69" i="18"/>
  <c r="M60" i="18"/>
  <c r="M52" i="18"/>
  <c r="M16" i="18"/>
  <c r="M76" i="18"/>
  <c r="I76" i="18"/>
  <c r="M64" i="18"/>
  <c r="M34" i="18"/>
  <c r="M24" i="18"/>
  <c r="M13" i="18"/>
  <c r="M15" i="18"/>
  <c r="M40" i="18"/>
  <c r="M19" i="18"/>
  <c r="M58" i="18"/>
  <c r="M22" i="18"/>
  <c r="M28" i="18"/>
  <c r="M75" i="18"/>
  <c r="M47" i="18"/>
  <c r="M55" i="18"/>
  <c r="M31" i="18"/>
  <c r="M66" i="18"/>
  <c r="M20" i="18"/>
  <c r="M51" i="18"/>
  <c r="M74" i="18"/>
  <c r="M30" i="18"/>
  <c r="M57" i="18"/>
  <c r="M21" i="18"/>
  <c r="M29" i="18"/>
  <c r="M65" i="18"/>
  <c r="M48" i="18"/>
  <c r="M26" i="18"/>
  <c r="M14" i="18"/>
  <c r="M59" i="18"/>
  <c r="M39" i="18"/>
  <c r="M23" i="18"/>
  <c r="M32" i="18"/>
  <c r="M50" i="18"/>
  <c r="M67" i="18"/>
  <c r="G42" i="32"/>
  <c r="E64" i="53"/>
  <c r="G45" i="32"/>
  <c r="C43" i="53"/>
  <c r="I53" i="53"/>
  <c r="M74" i="23"/>
  <c r="M67" i="23"/>
  <c r="K76" i="23"/>
  <c r="M33" i="23"/>
  <c r="M24" i="23"/>
  <c r="M16" i="23"/>
  <c r="I76" i="23"/>
  <c r="M17" i="23"/>
  <c r="M25" i="23"/>
  <c r="M59" i="23"/>
  <c r="M51" i="23"/>
  <c r="M31" i="23"/>
  <c r="M23" i="23"/>
  <c r="M15" i="23"/>
  <c r="M76" i="23"/>
  <c r="M14" i="23"/>
  <c r="M75" i="23"/>
  <c r="M65" i="23"/>
  <c r="M57" i="23"/>
  <c r="M48" i="23"/>
  <c r="M39" i="23"/>
  <c r="M13" i="23"/>
  <c r="M47" i="23"/>
  <c r="M55" i="23"/>
  <c r="M28" i="23"/>
  <c r="M52" i="23"/>
  <c r="M30" i="23"/>
  <c r="M50" i="23"/>
  <c r="M69" i="23"/>
  <c r="M58" i="23"/>
  <c r="M54" i="23"/>
  <c r="M53" i="23"/>
  <c r="M61" i="23"/>
  <c r="M26" i="23"/>
  <c r="M60" i="23"/>
  <c r="M27" i="23"/>
  <c r="M36" i="23"/>
  <c r="M18" i="23"/>
  <c r="M72" i="23"/>
  <c r="M22" i="23"/>
  <c r="M34" i="23"/>
  <c r="M70" i="23"/>
  <c r="M63" i="23"/>
  <c r="M73" i="23"/>
  <c r="M56" i="23"/>
  <c r="M32" i="23"/>
  <c r="M21" i="23"/>
  <c r="M66" i="23"/>
  <c r="M62" i="23"/>
  <c r="M64" i="23"/>
  <c r="M19" i="23"/>
  <c r="M29" i="23"/>
  <c r="M38" i="23"/>
  <c r="M20" i="23"/>
  <c r="M46" i="23"/>
  <c r="E24" i="53"/>
  <c r="C67" i="23"/>
  <c r="E67" i="23"/>
  <c r="F76" i="23"/>
  <c r="G40" i="25"/>
  <c r="G47" i="25"/>
  <c r="C47" i="32"/>
  <c r="E76" i="25"/>
  <c r="G76" i="25"/>
  <c r="G14" i="25"/>
  <c r="C76" i="25"/>
  <c r="G58" i="25"/>
  <c r="G65" i="25"/>
  <c r="G13" i="25"/>
  <c r="G63" i="25"/>
  <c r="G46" i="25"/>
  <c r="G27" i="25"/>
  <c r="G66" i="25"/>
  <c r="G75" i="25"/>
  <c r="G57" i="25"/>
  <c r="G48" i="25"/>
  <c r="G39" i="25"/>
  <c r="G64" i="25"/>
  <c r="G38" i="25"/>
  <c r="G73" i="25"/>
  <c r="G55" i="25"/>
  <c r="G36" i="25"/>
  <c r="G72" i="25"/>
  <c r="G16" i="25"/>
  <c r="G30" i="25"/>
  <c r="G22" i="25"/>
  <c r="G24" i="25"/>
  <c r="G19" i="25"/>
  <c r="G34" i="25"/>
  <c r="G50" i="25"/>
  <c r="G29" i="25"/>
  <c r="G60" i="25"/>
  <c r="G70" i="25"/>
  <c r="G74" i="25"/>
  <c r="G69" i="25"/>
  <c r="G15" i="25"/>
  <c r="G33" i="25"/>
  <c r="G32" i="25"/>
  <c r="G31" i="25"/>
  <c r="G53" i="25"/>
  <c r="G17" i="25"/>
  <c r="G23" i="25"/>
  <c r="G18" i="25"/>
  <c r="G26" i="25"/>
  <c r="G21" i="25"/>
  <c r="G25" i="25"/>
  <c r="G54" i="25"/>
  <c r="G52" i="25"/>
  <c r="G20" i="25"/>
  <c r="G51" i="25"/>
  <c r="G61" i="25"/>
  <c r="G59" i="25"/>
  <c r="G62" i="25"/>
  <c r="G28" i="25"/>
  <c r="E74" i="32"/>
  <c r="C22" i="53"/>
  <c r="G56" i="25"/>
  <c r="M23" i="49"/>
  <c r="M29" i="49"/>
  <c r="M47" i="49"/>
  <c r="M24" i="49"/>
  <c r="M54" i="49"/>
  <c r="M17" i="49"/>
  <c r="C76" i="49"/>
  <c r="M72" i="48"/>
  <c r="M62" i="48"/>
  <c r="M54" i="48"/>
  <c r="M18" i="48"/>
  <c r="M70" i="48"/>
  <c r="M61" i="48"/>
  <c r="M53" i="48"/>
  <c r="M33" i="48"/>
  <c r="M25" i="48"/>
  <c r="M17" i="48"/>
  <c r="M59" i="48"/>
  <c r="M51" i="48"/>
  <c r="M31" i="48"/>
  <c r="M23" i="48"/>
  <c r="M15" i="48"/>
  <c r="M56" i="48"/>
  <c r="M20" i="48"/>
  <c r="M76" i="48"/>
  <c r="K76" i="48"/>
  <c r="M75" i="48"/>
  <c r="M65" i="48"/>
  <c r="M57" i="48"/>
  <c r="I76" i="48"/>
  <c r="M64" i="48"/>
  <c r="M28" i="48"/>
  <c r="M55" i="48"/>
  <c r="M46" i="48"/>
  <c r="M66" i="48"/>
  <c r="M69" i="48"/>
  <c r="M19" i="48"/>
  <c r="M30" i="48"/>
  <c r="M39" i="48"/>
  <c r="M24" i="48"/>
  <c r="M32" i="48"/>
  <c r="M63" i="48"/>
  <c r="M27" i="48"/>
  <c r="M52" i="48"/>
  <c r="M29" i="48"/>
  <c r="M48" i="48"/>
  <c r="M60" i="48"/>
  <c r="M14" i="48"/>
  <c r="M38" i="48"/>
  <c r="M50" i="48"/>
  <c r="M34" i="48"/>
  <c r="M73" i="48"/>
  <c r="M36" i="48"/>
  <c r="M13" i="48"/>
  <c r="M26" i="48"/>
  <c r="M21" i="48"/>
  <c r="M22" i="48"/>
  <c r="M16" i="48"/>
  <c r="M58" i="48"/>
  <c r="D74" i="52"/>
  <c r="E67" i="48"/>
  <c r="C67" i="48"/>
  <c r="F76" i="48"/>
  <c r="M20" i="47"/>
  <c r="K76" i="47"/>
  <c r="M27" i="47"/>
  <c r="I76" i="47"/>
  <c r="M54" i="47"/>
  <c r="M25" i="47"/>
  <c r="M60" i="47"/>
  <c r="M32" i="47"/>
  <c r="M16" i="47"/>
  <c r="M76" i="47"/>
  <c r="M28" i="47"/>
  <c r="M19" i="47"/>
  <c r="M26" i="47"/>
  <c r="M18" i="47"/>
  <c r="M33" i="47"/>
  <c r="M17" i="47"/>
  <c r="M69" i="47"/>
  <c r="M52" i="47"/>
  <c r="M24" i="47"/>
  <c r="M31" i="47"/>
  <c r="M51" i="47"/>
  <c r="M65" i="47"/>
  <c r="M36" i="47"/>
  <c r="M46" i="47"/>
  <c r="M15" i="47"/>
  <c r="M53" i="47"/>
  <c r="M73" i="47"/>
  <c r="M30" i="47"/>
  <c r="M39" i="47"/>
  <c r="M70" i="47"/>
  <c r="M75" i="47"/>
  <c r="M61" i="47"/>
  <c r="M50" i="47"/>
  <c r="M57" i="47"/>
  <c r="M59" i="47"/>
  <c r="M62" i="47"/>
  <c r="M55" i="47"/>
  <c r="M38" i="47"/>
  <c r="M22" i="47"/>
  <c r="M48" i="47"/>
  <c r="M72" i="47"/>
  <c r="M64" i="47"/>
  <c r="M14" i="47"/>
  <c r="M21" i="47"/>
  <c r="M47" i="47"/>
  <c r="M58" i="47"/>
  <c r="M29" i="47"/>
  <c r="M66" i="47"/>
  <c r="M67" i="47"/>
  <c r="M63" i="47"/>
  <c r="M23" i="47"/>
  <c r="M13" i="47"/>
  <c r="M56" i="47"/>
  <c r="M34" i="47"/>
  <c r="M74" i="47"/>
  <c r="M40" i="47"/>
  <c r="G51" i="47"/>
  <c r="G31" i="47"/>
  <c r="G76" i="47"/>
  <c r="G66" i="47"/>
  <c r="G58" i="47"/>
  <c r="G50" i="47"/>
  <c r="G30" i="47"/>
  <c r="E76" i="47"/>
  <c r="G72" i="47"/>
  <c r="G54" i="47"/>
  <c r="G26" i="47"/>
  <c r="C76" i="47"/>
  <c r="G28" i="47"/>
  <c r="G20" i="47"/>
  <c r="G27" i="47"/>
  <c r="G19" i="47"/>
  <c r="G62" i="47"/>
  <c r="G18" i="47"/>
  <c r="G60" i="47"/>
  <c r="G32" i="47"/>
  <c r="G14" i="47"/>
  <c r="G73" i="47"/>
  <c r="G75" i="47"/>
  <c r="G22" i="47"/>
  <c r="G52" i="47"/>
  <c r="G48" i="47"/>
  <c r="G53" i="47"/>
  <c r="G23" i="47"/>
  <c r="G17" i="47"/>
  <c r="G69" i="47"/>
  <c r="G16" i="47"/>
  <c r="G15" i="47"/>
  <c r="G25" i="47"/>
  <c r="G34" i="47"/>
  <c r="G24" i="47"/>
  <c r="G59" i="47"/>
  <c r="G29" i="47"/>
  <c r="G39" i="47"/>
  <c r="G47" i="47"/>
  <c r="G36" i="47"/>
  <c r="G61" i="47"/>
  <c r="G70" i="47"/>
  <c r="G46" i="47"/>
  <c r="G38" i="47"/>
  <c r="G13" i="47"/>
  <c r="G33" i="47"/>
  <c r="G21" i="47"/>
  <c r="G55" i="47"/>
  <c r="G64" i="47"/>
  <c r="G57" i="47"/>
  <c r="G63" i="47"/>
  <c r="G65" i="47"/>
  <c r="G40" i="47"/>
  <c r="G74" i="47"/>
  <c r="G56" i="47"/>
  <c r="C67" i="47"/>
  <c r="G67" i="47"/>
  <c r="E67" i="47"/>
  <c r="M67" i="45"/>
  <c r="M60" i="45"/>
  <c r="M32" i="45"/>
  <c r="M29" i="45"/>
  <c r="K76" i="45"/>
  <c r="M57" i="45"/>
  <c r="M39" i="45"/>
  <c r="M64" i="45"/>
  <c r="M38" i="45"/>
  <c r="M69" i="45"/>
  <c r="M65" i="45"/>
  <c r="M48" i="45"/>
  <c r="M21" i="45"/>
  <c r="M56" i="45"/>
  <c r="M20" i="45"/>
  <c r="I76" i="45"/>
  <c r="M76" i="45"/>
  <c r="M66" i="45"/>
  <c r="M58" i="45"/>
  <c r="M30" i="45"/>
  <c r="M28" i="45"/>
  <c r="M53" i="45"/>
  <c r="M33" i="45"/>
  <c r="M73" i="45"/>
  <c r="M75" i="45"/>
  <c r="M27" i="45"/>
  <c r="M22" i="45"/>
  <c r="M26" i="45"/>
  <c r="M25" i="45"/>
  <c r="M61" i="45"/>
  <c r="M13" i="45"/>
  <c r="M34" i="45"/>
  <c r="M18" i="45"/>
  <c r="M51" i="45"/>
  <c r="M24" i="45"/>
  <c r="M52" i="45"/>
  <c r="M63" i="45"/>
  <c r="M46" i="45"/>
  <c r="M70" i="45"/>
  <c r="M14" i="45"/>
  <c r="M59" i="45"/>
  <c r="M15" i="45"/>
  <c r="M50" i="45"/>
  <c r="M23" i="45"/>
  <c r="M36" i="45"/>
  <c r="M19" i="45"/>
  <c r="M55" i="45"/>
  <c r="M54" i="45"/>
  <c r="M17" i="45"/>
  <c r="M62" i="45"/>
  <c r="M31" i="45"/>
  <c r="M72" i="45"/>
  <c r="M40" i="45"/>
  <c r="M16" i="45"/>
  <c r="G73" i="45"/>
  <c r="G63" i="45"/>
  <c r="G72" i="45"/>
  <c r="G62" i="45"/>
  <c r="G34" i="45"/>
  <c r="G26" i="45"/>
  <c r="E76" i="45"/>
  <c r="G70" i="45"/>
  <c r="G61" i="45"/>
  <c r="G53" i="45"/>
  <c r="G33" i="45"/>
  <c r="C76" i="45"/>
  <c r="G69" i="45"/>
  <c r="G60" i="45"/>
  <c r="G52" i="45"/>
  <c r="G32" i="45"/>
  <c r="G59" i="45"/>
  <c r="G51" i="45"/>
  <c r="G31" i="45"/>
  <c r="G76" i="45"/>
  <c r="G13" i="45"/>
  <c r="G17" i="45"/>
  <c r="G23" i="45"/>
  <c r="G20" i="45"/>
  <c r="G22" i="45"/>
  <c r="G25" i="45"/>
  <c r="G28" i="45"/>
  <c r="G46" i="45"/>
  <c r="G39" i="45"/>
  <c r="G30" i="45"/>
  <c r="G36" i="45"/>
  <c r="G27" i="45"/>
  <c r="G14" i="45"/>
  <c r="G18" i="45"/>
  <c r="G21" i="45"/>
  <c r="G54" i="45"/>
  <c r="G19" i="45"/>
  <c r="G50" i="45"/>
  <c r="G16" i="45"/>
  <c r="G55" i="45"/>
  <c r="G29" i="45"/>
  <c r="G74" i="45"/>
  <c r="G58" i="45"/>
  <c r="G38" i="45"/>
  <c r="G24" i="45"/>
  <c r="G57" i="45"/>
  <c r="G75" i="45"/>
  <c r="G66" i="45"/>
  <c r="G64" i="45"/>
  <c r="G65" i="45"/>
  <c r="G48" i="45"/>
  <c r="G15" i="45"/>
  <c r="G40" i="45"/>
  <c r="G47" i="45"/>
  <c r="G56" i="45"/>
  <c r="G67" i="45"/>
  <c r="M72" i="46"/>
  <c r="M62" i="46"/>
  <c r="M76" i="46"/>
  <c r="M50" i="46"/>
  <c r="M22" i="46"/>
  <c r="M59" i="46"/>
  <c r="M23" i="46"/>
  <c r="M66" i="46"/>
  <c r="M14" i="46"/>
  <c r="M65" i="46"/>
  <c r="M57" i="46"/>
  <c r="M29" i="46"/>
  <c r="M13" i="46"/>
  <c r="I76" i="46"/>
  <c r="M64" i="46"/>
  <c r="M47" i="46"/>
  <c r="M28" i="46"/>
  <c r="M20" i="46"/>
  <c r="M31" i="46"/>
  <c r="M58" i="46"/>
  <c r="M30" i="46"/>
  <c r="K76" i="46"/>
  <c r="M75" i="46"/>
  <c r="M21" i="46"/>
  <c r="M56" i="46"/>
  <c r="M60" i="46"/>
  <c r="M25" i="46"/>
  <c r="M51" i="46"/>
  <c r="M67" i="46"/>
  <c r="M38" i="46"/>
  <c r="M53" i="46"/>
  <c r="M54" i="46"/>
  <c r="M46" i="46"/>
  <c r="M73" i="46"/>
  <c r="M32" i="46"/>
  <c r="M52" i="46"/>
  <c r="M70" i="46"/>
  <c r="M39" i="46"/>
  <c r="M55" i="46"/>
  <c r="M34" i="46"/>
  <c r="M69" i="46"/>
  <c r="M19" i="46"/>
  <c r="M24" i="46"/>
  <c r="M63" i="46"/>
  <c r="M17" i="46"/>
  <c r="M61" i="46"/>
  <c r="M33" i="46"/>
  <c r="M26" i="46"/>
  <c r="M36" i="46"/>
  <c r="M18" i="46"/>
  <c r="M16" i="46"/>
  <c r="M48" i="46"/>
  <c r="M15" i="46"/>
  <c r="M27" i="46"/>
  <c r="C67" i="46"/>
  <c r="E67" i="46"/>
  <c r="F76" i="46"/>
  <c r="G67" i="46" s="1"/>
  <c r="M46" i="50"/>
  <c r="M36" i="50"/>
  <c r="M69" i="50"/>
  <c r="M60" i="50"/>
  <c r="M52" i="50"/>
  <c r="M32" i="50"/>
  <c r="K76" i="50"/>
  <c r="M59" i="50"/>
  <c r="M31" i="50"/>
  <c r="M23" i="50"/>
  <c r="M15" i="50"/>
  <c r="I76" i="50"/>
  <c r="M76" i="50"/>
  <c r="M66" i="50"/>
  <c r="M58" i="50"/>
  <c r="M50" i="50"/>
  <c r="M30" i="50"/>
  <c r="M22" i="50"/>
  <c r="M14" i="50"/>
  <c r="M70" i="50"/>
  <c r="M61" i="50"/>
  <c r="M75" i="50"/>
  <c r="M64" i="50"/>
  <c r="M20" i="50"/>
  <c r="M18" i="50"/>
  <c r="M21" i="50"/>
  <c r="M51" i="50"/>
  <c r="M27" i="50"/>
  <c r="M67" i="50"/>
  <c r="M54" i="50"/>
  <c r="M16" i="50"/>
  <c r="M33" i="50"/>
  <c r="M28" i="50"/>
  <c r="M24" i="50"/>
  <c r="M63" i="50"/>
  <c r="M29" i="50"/>
  <c r="M26" i="50"/>
  <c r="M56" i="50"/>
  <c r="M53" i="50"/>
  <c r="M47" i="50"/>
  <c r="M62" i="50"/>
  <c r="M17" i="50"/>
  <c r="M19" i="50"/>
  <c r="M38" i="50"/>
  <c r="M48" i="50"/>
  <c r="M57" i="50"/>
  <c r="M13" i="50"/>
  <c r="M25" i="50"/>
  <c r="M55" i="50"/>
  <c r="M39" i="50"/>
  <c r="M65" i="50"/>
  <c r="M34" i="50"/>
  <c r="M73" i="50"/>
  <c r="M72" i="50"/>
  <c r="G76" i="50"/>
  <c r="G28" i="50"/>
  <c r="G20" i="50"/>
  <c r="G73" i="50"/>
  <c r="G63" i="50"/>
  <c r="G19" i="50"/>
  <c r="E76" i="50"/>
  <c r="C76" i="50"/>
  <c r="G70" i="50"/>
  <c r="G61" i="50"/>
  <c r="G53" i="50"/>
  <c r="G25" i="50"/>
  <c r="G17" i="50"/>
  <c r="G69" i="50"/>
  <c r="G60" i="50"/>
  <c r="G52" i="50"/>
  <c r="G32" i="50"/>
  <c r="G24" i="50"/>
  <c r="G16" i="50"/>
  <c r="G31" i="50"/>
  <c r="G46" i="50"/>
  <c r="G72" i="50"/>
  <c r="G38" i="50"/>
  <c r="G30" i="50"/>
  <c r="G48" i="50"/>
  <c r="G62" i="50"/>
  <c r="G64" i="50"/>
  <c r="G58" i="50"/>
  <c r="G50" i="50"/>
  <c r="G15" i="50"/>
  <c r="G74" i="50"/>
  <c r="G66" i="50"/>
  <c r="G21" i="50"/>
  <c r="G14" i="50"/>
  <c r="G39" i="50"/>
  <c r="G55" i="50"/>
  <c r="G29" i="50"/>
  <c r="G23" i="50"/>
  <c r="G51" i="50"/>
  <c r="G57" i="50"/>
  <c r="G59" i="50"/>
  <c r="G13" i="50"/>
  <c r="G36" i="50"/>
  <c r="G33" i="50"/>
  <c r="G65" i="50"/>
  <c r="G22" i="50"/>
  <c r="G54" i="50"/>
  <c r="G27" i="50"/>
  <c r="G18" i="50"/>
  <c r="G75" i="50"/>
  <c r="G34" i="50"/>
  <c r="G26" i="50"/>
  <c r="G40" i="50"/>
  <c r="G67" i="50"/>
  <c r="G56" i="50"/>
  <c r="K65" i="54"/>
  <c r="M55" i="44"/>
  <c r="M19" i="44"/>
  <c r="M76" i="44"/>
  <c r="M58" i="44"/>
  <c r="M22" i="44"/>
  <c r="M70" i="44"/>
  <c r="M61" i="44"/>
  <c r="M25" i="44"/>
  <c r="M17" i="44"/>
  <c r="K76" i="44"/>
  <c r="M66" i="44"/>
  <c r="M50" i="44"/>
  <c r="M30" i="44"/>
  <c r="I76" i="44"/>
  <c r="M15" i="44"/>
  <c r="M73" i="44"/>
  <c r="M28" i="44"/>
  <c r="M57" i="44"/>
  <c r="M32" i="44"/>
  <c r="M16" i="44"/>
  <c r="M62" i="44"/>
  <c r="M14" i="44"/>
  <c r="M18" i="44"/>
  <c r="M60" i="44"/>
  <c r="M48" i="44"/>
  <c r="M39" i="44"/>
  <c r="M54" i="44"/>
  <c r="M21" i="44"/>
  <c r="M65" i="44"/>
  <c r="M26" i="44"/>
  <c r="M72" i="44"/>
  <c r="M38" i="44"/>
  <c r="M29" i="44"/>
  <c r="M51" i="44"/>
  <c r="M59" i="44"/>
  <c r="M36" i="44"/>
  <c r="M13" i="44"/>
  <c r="M27" i="44"/>
  <c r="M46" i="44"/>
  <c r="M75" i="44"/>
  <c r="M20" i="44"/>
  <c r="M56" i="44"/>
  <c r="M34" i="44"/>
  <c r="M69" i="44"/>
  <c r="M33" i="44"/>
  <c r="M64" i="44"/>
  <c r="M52" i="44"/>
  <c r="M23" i="44"/>
  <c r="M53" i="44"/>
  <c r="M63" i="44"/>
  <c r="M31" i="44"/>
  <c r="M24" i="44"/>
  <c r="D76" i="54"/>
  <c r="G42" i="54" s="1"/>
  <c r="G76" i="44"/>
  <c r="G65" i="44"/>
  <c r="G57" i="44"/>
  <c r="G48" i="44"/>
  <c r="G39" i="44"/>
  <c r="G29" i="44"/>
  <c r="G21" i="44"/>
  <c r="G13" i="44"/>
  <c r="G73" i="44"/>
  <c r="G63" i="44"/>
  <c r="G19" i="44"/>
  <c r="E76" i="44"/>
  <c r="C76" i="44"/>
  <c r="G53" i="44"/>
  <c r="G25" i="44"/>
  <c r="G17" i="44"/>
  <c r="G69" i="44"/>
  <c r="G60" i="44"/>
  <c r="G52" i="44"/>
  <c r="G32" i="44"/>
  <c r="G24" i="44"/>
  <c r="G16" i="44"/>
  <c r="G20" i="44"/>
  <c r="G66" i="44"/>
  <c r="G38" i="44"/>
  <c r="G61" i="44"/>
  <c r="G28" i="44"/>
  <c r="G15" i="44"/>
  <c r="G50" i="44"/>
  <c r="G70" i="44"/>
  <c r="G75" i="44"/>
  <c r="G64" i="44"/>
  <c r="G14" i="44"/>
  <c r="G51" i="44"/>
  <c r="G54" i="44"/>
  <c r="G59" i="44"/>
  <c r="G62" i="44"/>
  <c r="G58" i="44"/>
  <c r="G26" i="44"/>
  <c r="G18" i="44"/>
  <c r="G30" i="44"/>
  <c r="G23" i="44"/>
  <c r="G72" i="44"/>
  <c r="G27" i="44"/>
  <c r="G22" i="44"/>
  <c r="G36" i="44"/>
  <c r="G33" i="44"/>
  <c r="G55" i="44"/>
  <c r="G34" i="44"/>
  <c r="G46" i="44"/>
  <c r="G31" i="44"/>
  <c r="G40" i="44"/>
  <c r="G67" i="44"/>
  <c r="G74" i="44"/>
  <c r="G56" i="44"/>
  <c r="M67" i="38"/>
  <c r="M54" i="38"/>
  <c r="M26" i="38"/>
  <c r="K76" i="38"/>
  <c r="M76" i="38"/>
  <c r="M66" i="38"/>
  <c r="M58" i="38"/>
  <c r="M50" i="38"/>
  <c r="M30" i="38"/>
  <c r="M14" i="38"/>
  <c r="I76" i="38"/>
  <c r="M69" i="38"/>
  <c r="M60" i="38"/>
  <c r="M59" i="38"/>
  <c r="M51" i="38"/>
  <c r="M31" i="38"/>
  <c r="M15" i="38"/>
  <c r="M20" i="38"/>
  <c r="M74" i="38"/>
  <c r="M75" i="38"/>
  <c r="M25" i="38"/>
  <c r="M27" i="38"/>
  <c r="M29" i="38"/>
  <c r="M70" i="38"/>
  <c r="M63" i="38"/>
  <c r="M56" i="38"/>
  <c r="M73" i="38"/>
  <c r="M64" i="38"/>
  <c r="M28" i="38"/>
  <c r="M24" i="38"/>
  <c r="M39" i="38"/>
  <c r="M72" i="38"/>
  <c r="M38" i="38"/>
  <c r="M19" i="38"/>
  <c r="M46" i="38"/>
  <c r="M48" i="38"/>
  <c r="M17" i="38"/>
  <c r="M53" i="38"/>
  <c r="M13" i="38"/>
  <c r="M57" i="38"/>
  <c r="M22" i="38"/>
  <c r="M16" i="38"/>
  <c r="M33" i="38"/>
  <c r="M18" i="38"/>
  <c r="M36" i="38"/>
  <c r="M21" i="38"/>
  <c r="M34" i="38"/>
  <c r="M65" i="38"/>
  <c r="M32" i="38"/>
  <c r="M61" i="38"/>
  <c r="M55" i="38"/>
  <c r="M52" i="38"/>
  <c r="M62" i="38"/>
  <c r="M23" i="38"/>
  <c r="F56" i="54"/>
  <c r="F67" i="54" s="1"/>
  <c r="E67" i="54" s="1"/>
  <c r="E67" i="38"/>
  <c r="C67" i="38"/>
  <c r="F76" i="38"/>
  <c r="J76" i="54"/>
  <c r="M42" i="54" s="1"/>
  <c r="K76" i="43"/>
  <c r="M69" i="43"/>
  <c r="M60" i="43"/>
  <c r="M52" i="43"/>
  <c r="M24" i="43"/>
  <c r="M16" i="43"/>
  <c r="I76" i="43"/>
  <c r="M65" i="43"/>
  <c r="M57" i="43"/>
  <c r="M21" i="43"/>
  <c r="M62" i="43"/>
  <c r="M76" i="43"/>
  <c r="M75" i="43"/>
  <c r="M48" i="43"/>
  <c r="M29" i="43"/>
  <c r="M72" i="43"/>
  <c r="M54" i="43"/>
  <c r="M34" i="43"/>
  <c r="M18" i="43"/>
  <c r="M73" i="43"/>
  <c r="M63" i="43"/>
  <c r="M46" i="43"/>
  <c r="M36" i="43"/>
  <c r="M27" i="43"/>
  <c r="M32" i="43"/>
  <c r="M53" i="43"/>
  <c r="M14" i="43"/>
  <c r="M38" i="43"/>
  <c r="M17" i="43"/>
  <c r="M20" i="43"/>
  <c r="M51" i="43"/>
  <c r="M23" i="43"/>
  <c r="M56" i="43"/>
  <c r="M13" i="43"/>
  <c r="M64" i="43"/>
  <c r="M22" i="43"/>
  <c r="M28" i="43"/>
  <c r="M25" i="43"/>
  <c r="M47" i="43"/>
  <c r="M19" i="43"/>
  <c r="M74" i="43"/>
  <c r="M58" i="43"/>
  <c r="M15" i="43"/>
  <c r="M26" i="43"/>
  <c r="M31" i="43"/>
  <c r="M59" i="43"/>
  <c r="M50" i="43"/>
  <c r="M39" i="43"/>
  <c r="M70" i="43"/>
  <c r="M55" i="43"/>
  <c r="M66" i="43"/>
  <c r="M33" i="43"/>
  <c r="M30" i="43"/>
  <c r="M61" i="43"/>
  <c r="M40" i="43"/>
  <c r="M67" i="43"/>
  <c r="C14" i="52"/>
  <c r="E76" i="43"/>
  <c r="G16" i="43"/>
  <c r="G59" i="43"/>
  <c r="C76" i="43"/>
  <c r="G23" i="43"/>
  <c r="G21" i="43"/>
  <c r="G64" i="43"/>
  <c r="G28" i="43"/>
  <c r="G24" i="43"/>
  <c r="G15" i="43"/>
  <c r="G76" i="43"/>
  <c r="G66" i="43"/>
  <c r="G58" i="43"/>
  <c r="G22" i="43"/>
  <c r="G14" i="43"/>
  <c r="G75" i="43"/>
  <c r="G65" i="43"/>
  <c r="G57" i="43"/>
  <c r="G48" i="43"/>
  <c r="G39" i="43"/>
  <c r="G29" i="43"/>
  <c r="G13" i="43"/>
  <c r="G38" i="43"/>
  <c r="G20" i="43"/>
  <c r="G34" i="43"/>
  <c r="G33" i="43"/>
  <c r="G63" i="43"/>
  <c r="G61" i="43"/>
  <c r="G46" i="43"/>
  <c r="G18" i="43"/>
  <c r="G31" i="43"/>
  <c r="G51" i="43"/>
  <c r="G70" i="43"/>
  <c r="G54" i="43"/>
  <c r="G69" i="43"/>
  <c r="G50" i="43"/>
  <c r="G72" i="43"/>
  <c r="G17" i="43"/>
  <c r="G60" i="43"/>
  <c r="G26" i="43"/>
  <c r="G53" i="43"/>
  <c r="G27" i="43"/>
  <c r="G55" i="43"/>
  <c r="G36" i="43"/>
  <c r="G52" i="43"/>
  <c r="G30" i="43"/>
  <c r="G73" i="43"/>
  <c r="G62" i="43"/>
  <c r="G32" i="43"/>
  <c r="G19" i="43"/>
  <c r="G25" i="43"/>
  <c r="G56" i="43"/>
  <c r="G47" i="43"/>
  <c r="G40" i="43"/>
  <c r="C50" i="54"/>
  <c r="G67" i="43"/>
  <c r="E67" i="43"/>
  <c r="C67" i="43"/>
  <c r="K54" i="52"/>
  <c r="I45" i="52"/>
  <c r="I24" i="52"/>
  <c r="E50" i="51"/>
  <c r="M47" i="42"/>
  <c r="K62" i="51"/>
  <c r="M72" i="42"/>
  <c r="M18" i="42"/>
  <c r="I76" i="42"/>
  <c r="M61" i="42"/>
  <c r="M33" i="42"/>
  <c r="M53" i="42"/>
  <c r="M25" i="42"/>
  <c r="K76" i="42"/>
  <c r="M62" i="42"/>
  <c r="M26" i="42"/>
  <c r="M70" i="42"/>
  <c r="M17" i="42"/>
  <c r="M59" i="42"/>
  <c r="M51" i="42"/>
  <c r="M31" i="42"/>
  <c r="M23" i="42"/>
  <c r="M15" i="42"/>
  <c r="M76" i="42"/>
  <c r="M66" i="42"/>
  <c r="M58" i="42"/>
  <c r="M50" i="42"/>
  <c r="M22" i="42"/>
  <c r="M14" i="42"/>
  <c r="M27" i="42"/>
  <c r="M36" i="42"/>
  <c r="M16" i="42"/>
  <c r="M65" i="42"/>
  <c r="M75" i="42"/>
  <c r="M32" i="42"/>
  <c r="M21" i="42"/>
  <c r="M56" i="42"/>
  <c r="M20" i="42"/>
  <c r="M29" i="42"/>
  <c r="M30" i="42"/>
  <c r="M60" i="42"/>
  <c r="M63" i="42"/>
  <c r="M38" i="42"/>
  <c r="M67" i="42"/>
  <c r="M19" i="42"/>
  <c r="M52" i="42"/>
  <c r="M64" i="42"/>
  <c r="M24" i="42"/>
  <c r="M39" i="42"/>
  <c r="M34" i="42"/>
  <c r="M28" i="42"/>
  <c r="M74" i="42"/>
  <c r="M46" i="42"/>
  <c r="M69" i="42"/>
  <c r="M73" i="42"/>
  <c r="M55" i="42"/>
  <c r="M48" i="42"/>
  <c r="M54" i="42"/>
  <c r="M13" i="42"/>
  <c r="M57" i="42"/>
  <c r="D67" i="52"/>
  <c r="G42" i="36"/>
  <c r="G45" i="36"/>
  <c r="G64" i="42"/>
  <c r="G33" i="42"/>
  <c r="G38" i="42"/>
  <c r="G19" i="42"/>
  <c r="G25" i="42"/>
  <c r="G48" i="42"/>
  <c r="G61" i="42"/>
  <c r="G59" i="42"/>
  <c r="G73" i="42"/>
  <c r="G27" i="42"/>
  <c r="G74" i="42"/>
  <c r="E74" i="36"/>
  <c r="L56" i="54"/>
  <c r="I56" i="54" s="1"/>
  <c r="I53" i="54"/>
  <c r="K47" i="36"/>
  <c r="M63" i="39"/>
  <c r="M72" i="39"/>
  <c r="M54" i="39"/>
  <c r="M26" i="39"/>
  <c r="M73" i="39"/>
  <c r="M55" i="39"/>
  <c r="M62" i="39"/>
  <c r="K76" i="39"/>
  <c r="I76" i="39"/>
  <c r="M59" i="39"/>
  <c r="M31" i="39"/>
  <c r="M66" i="39"/>
  <c r="M51" i="39"/>
  <c r="M76" i="39"/>
  <c r="M58" i="39"/>
  <c r="M50" i="39"/>
  <c r="M30" i="39"/>
  <c r="M14" i="39"/>
  <c r="M18" i="39"/>
  <c r="M52" i="39"/>
  <c r="M46" i="39"/>
  <c r="M27" i="39"/>
  <c r="M21" i="39"/>
  <c r="M36" i="39"/>
  <c r="M48" i="39"/>
  <c r="M53" i="39"/>
  <c r="M56" i="39"/>
  <c r="M33" i="39"/>
  <c r="M32" i="39"/>
  <c r="M29" i="39"/>
  <c r="M75" i="39"/>
  <c r="M17" i="39"/>
  <c r="M70" i="39"/>
  <c r="M23" i="39"/>
  <c r="M28" i="39"/>
  <c r="M22" i="39"/>
  <c r="M60" i="39"/>
  <c r="M19" i="39"/>
  <c r="M61" i="39"/>
  <c r="M16" i="39"/>
  <c r="M25" i="39"/>
  <c r="M34" i="39"/>
  <c r="M47" i="39"/>
  <c r="M38" i="39"/>
  <c r="M57" i="39"/>
  <c r="M64" i="39"/>
  <c r="M69" i="39"/>
  <c r="M13" i="39"/>
  <c r="M24" i="39"/>
  <c r="M39" i="39"/>
  <c r="M15" i="39"/>
  <c r="M20" i="39"/>
  <c r="M65" i="39"/>
  <c r="M74" i="39"/>
  <c r="M67" i="39"/>
  <c r="E43" i="54"/>
  <c r="M67" i="40"/>
  <c r="M32" i="40"/>
  <c r="M31" i="40"/>
  <c r="M76" i="40"/>
  <c r="M30" i="40"/>
  <c r="M27" i="40"/>
  <c r="M69" i="40"/>
  <c r="M51" i="40"/>
  <c r="M58" i="40"/>
  <c r="M14" i="40"/>
  <c r="K76" i="40"/>
  <c r="M33" i="40"/>
  <c r="I76" i="40"/>
  <c r="M60" i="40"/>
  <c r="M59" i="40"/>
  <c r="M66" i="40"/>
  <c r="M28" i="40"/>
  <c r="M36" i="40"/>
  <c r="M18" i="40"/>
  <c r="M15" i="40"/>
  <c r="M26" i="40"/>
  <c r="M64" i="40"/>
  <c r="M20" i="40"/>
  <c r="M48" i="40"/>
  <c r="M63" i="40"/>
  <c r="M56" i="40"/>
  <c r="M75" i="40"/>
  <c r="M24" i="40"/>
  <c r="M34" i="40"/>
  <c r="M23" i="40"/>
  <c r="M53" i="40"/>
  <c r="M57" i="40"/>
  <c r="M52" i="40"/>
  <c r="M17" i="40"/>
  <c r="M21" i="40"/>
  <c r="M25" i="40"/>
  <c r="M54" i="40"/>
  <c r="M39" i="40"/>
  <c r="M29" i="40"/>
  <c r="M16" i="40"/>
  <c r="M55" i="40"/>
  <c r="M61" i="40"/>
  <c r="M62" i="40"/>
  <c r="M73" i="40"/>
  <c r="M38" i="40"/>
  <c r="M19" i="40"/>
  <c r="M70" i="40"/>
  <c r="M72" i="40"/>
  <c r="M46" i="40"/>
  <c r="M13" i="40"/>
  <c r="M65" i="40"/>
  <c r="M22" i="40"/>
  <c r="M50" i="40"/>
  <c r="I40" i="36"/>
  <c r="I48" i="54"/>
  <c r="M47" i="40"/>
  <c r="M74" i="40"/>
  <c r="E57" i="52"/>
  <c r="E38" i="54"/>
  <c r="F40" i="54"/>
  <c r="C40" i="54" s="1"/>
  <c r="B76" i="54"/>
  <c r="C67" i="40"/>
  <c r="E67" i="40"/>
  <c r="F76" i="40"/>
  <c r="G67" i="40" s="1"/>
  <c r="C38" i="52"/>
  <c r="F47" i="54"/>
  <c r="C23" i="52"/>
  <c r="E17" i="52"/>
  <c r="I74" i="54"/>
  <c r="M42" i="36"/>
  <c r="M43" i="36"/>
  <c r="M44" i="36"/>
  <c r="M45" i="36"/>
  <c r="L47" i="54"/>
  <c r="K47" i="54" s="1"/>
  <c r="K40" i="54"/>
  <c r="I46" i="54"/>
  <c r="K72" i="52"/>
  <c r="K19" i="52"/>
  <c r="K22" i="51"/>
  <c r="K34" i="51"/>
  <c r="K67" i="36"/>
  <c r="K74" i="36"/>
  <c r="I74" i="36"/>
  <c r="G74" i="37"/>
  <c r="G47" i="37"/>
  <c r="G56" i="37"/>
  <c r="E17" i="51"/>
  <c r="C61" i="51"/>
  <c r="C45" i="54"/>
  <c r="C17" i="54"/>
  <c r="E17" i="54"/>
  <c r="E56" i="36"/>
  <c r="C56" i="36"/>
  <c r="E67" i="37"/>
  <c r="C67" i="37"/>
  <c r="G67" i="37"/>
  <c r="G40" i="37"/>
  <c r="E47" i="36"/>
  <c r="G60" i="37"/>
  <c r="E76" i="37"/>
  <c r="G69" i="37"/>
  <c r="G32" i="37"/>
  <c r="C76" i="37"/>
  <c r="G76" i="37"/>
  <c r="G75" i="37"/>
  <c r="G59" i="37"/>
  <c r="G28" i="37"/>
  <c r="G23" i="37"/>
  <c r="G51" i="37"/>
  <c r="G20" i="37"/>
  <c r="G15" i="37"/>
  <c r="G38" i="37"/>
  <c r="G64" i="37"/>
  <c r="G31" i="37"/>
  <c r="G19" i="37"/>
  <c r="G16" i="37"/>
  <c r="G46" i="37"/>
  <c r="G58" i="37"/>
  <c r="G33" i="37"/>
  <c r="G52" i="37"/>
  <c r="G36" i="37"/>
  <c r="G21" i="37"/>
  <c r="G57" i="37"/>
  <c r="G66" i="37"/>
  <c r="G18" i="37"/>
  <c r="G24" i="37"/>
  <c r="G48" i="37"/>
  <c r="G61" i="37"/>
  <c r="G62" i="37"/>
  <c r="G25" i="37"/>
  <c r="G34" i="37"/>
  <c r="G54" i="37"/>
  <c r="G30" i="37"/>
  <c r="G27" i="37"/>
  <c r="G63" i="37"/>
  <c r="G29" i="37"/>
  <c r="G65" i="37"/>
  <c r="G17" i="37"/>
  <c r="G26" i="37"/>
  <c r="G55" i="37"/>
  <c r="G13" i="37"/>
  <c r="G50" i="37"/>
  <c r="G39" i="37"/>
  <c r="G14" i="37"/>
  <c r="G53" i="37"/>
  <c r="G72" i="37"/>
  <c r="G73" i="37"/>
  <c r="G70" i="37"/>
  <c r="G22" i="37"/>
  <c r="E40" i="36"/>
  <c r="F67" i="36"/>
  <c r="I15" i="52"/>
  <c r="K53" i="51"/>
  <c r="I61" i="52"/>
  <c r="M42" i="20"/>
  <c r="I40" i="54"/>
  <c r="K59" i="51"/>
  <c r="K14" i="51"/>
  <c r="M59" i="16"/>
  <c r="M31" i="16"/>
  <c r="M15" i="16"/>
  <c r="M64" i="16"/>
  <c r="M28" i="16"/>
  <c r="M63" i="16"/>
  <c r="M19" i="16"/>
  <c r="M76" i="16"/>
  <c r="K76" i="16"/>
  <c r="M65" i="16"/>
  <c r="M57" i="16"/>
  <c r="M29" i="16"/>
  <c r="M21" i="16"/>
  <c r="M13" i="16"/>
  <c r="I76" i="16"/>
  <c r="M56" i="16"/>
  <c r="M20" i="16"/>
  <c r="M73" i="16"/>
  <c r="M27" i="16"/>
  <c r="M54" i="16"/>
  <c r="M18" i="16"/>
  <c r="M61" i="16"/>
  <c r="M74" i="16"/>
  <c r="M75" i="16"/>
  <c r="M50" i="16"/>
  <c r="M47" i="16"/>
  <c r="M46" i="16"/>
  <c r="M70" i="16"/>
  <c r="M23" i="16"/>
  <c r="M69" i="16"/>
  <c r="M72" i="16"/>
  <c r="M22" i="16"/>
  <c r="M38" i="16"/>
  <c r="M30" i="16"/>
  <c r="M60" i="16"/>
  <c r="M52" i="16"/>
  <c r="M14" i="16"/>
  <c r="M53" i="16"/>
  <c r="M34" i="16"/>
  <c r="M16" i="16"/>
  <c r="M24" i="16"/>
  <c r="M17" i="16"/>
  <c r="M32" i="16"/>
  <c r="M62" i="16"/>
  <c r="M58" i="16"/>
  <c r="M25" i="16"/>
  <c r="M26" i="16"/>
  <c r="M66" i="16"/>
  <c r="M39" i="16"/>
  <c r="M36" i="16"/>
  <c r="M33" i="16"/>
  <c r="M48" i="16"/>
  <c r="M55" i="16"/>
  <c r="M51" i="16"/>
  <c r="M67" i="16"/>
  <c r="C29" i="52"/>
  <c r="E74" i="54"/>
  <c r="E22" i="51"/>
  <c r="F72" i="52"/>
  <c r="C72" i="52" s="1"/>
  <c r="E20" i="51"/>
  <c r="K22" i="52"/>
  <c r="K19" i="51"/>
  <c r="K74" i="20"/>
  <c r="M47" i="17"/>
  <c r="K65" i="52"/>
  <c r="K65" i="51"/>
  <c r="M76" i="17"/>
  <c r="M46" i="17"/>
  <c r="M19" i="17"/>
  <c r="M34" i="17"/>
  <c r="M36" i="17"/>
  <c r="M72" i="17"/>
  <c r="M26" i="17"/>
  <c r="K76" i="17"/>
  <c r="M55" i="17"/>
  <c r="M27" i="17"/>
  <c r="I76" i="17"/>
  <c r="M62" i="17"/>
  <c r="M18" i="17"/>
  <c r="M52" i="17"/>
  <c r="M32" i="17"/>
  <c r="M59" i="17"/>
  <c r="M51" i="17"/>
  <c r="M31" i="17"/>
  <c r="M23" i="17"/>
  <c r="M15" i="17"/>
  <c r="M20" i="17"/>
  <c r="M57" i="17"/>
  <c r="M64" i="17"/>
  <c r="M25" i="17"/>
  <c r="M16" i="17"/>
  <c r="M66" i="17"/>
  <c r="M38" i="17"/>
  <c r="M33" i="17"/>
  <c r="M56" i="17"/>
  <c r="M28" i="17"/>
  <c r="M22" i="17"/>
  <c r="M65" i="17"/>
  <c r="M63" i="17"/>
  <c r="M67" i="17"/>
  <c r="M17" i="17"/>
  <c r="M48" i="17"/>
  <c r="M70" i="17"/>
  <c r="M75" i="17"/>
  <c r="M30" i="17"/>
  <c r="M53" i="17"/>
  <c r="M13" i="17"/>
  <c r="M21" i="17"/>
  <c r="M50" i="17"/>
  <c r="M29" i="17"/>
  <c r="M39" i="17"/>
  <c r="M24" i="17"/>
  <c r="M74" i="17"/>
  <c r="M14" i="17"/>
  <c r="M58" i="17"/>
  <c r="M60" i="17"/>
  <c r="M61" i="17"/>
  <c r="M54" i="17"/>
  <c r="M69" i="17"/>
  <c r="M73" i="17"/>
  <c r="E63" i="53"/>
  <c r="E34" i="52"/>
  <c r="G76" i="17"/>
  <c r="G50" i="17"/>
  <c r="G14" i="17"/>
  <c r="G75" i="17"/>
  <c r="G65" i="17"/>
  <c r="G57" i="17"/>
  <c r="G48" i="17"/>
  <c r="G26" i="17"/>
  <c r="G70" i="17"/>
  <c r="G53" i="17"/>
  <c r="G33" i="17"/>
  <c r="G61" i="17"/>
  <c r="G31" i="17"/>
  <c r="G21" i="17"/>
  <c r="G59" i="17"/>
  <c r="G73" i="17"/>
  <c r="G54" i="17"/>
  <c r="G62" i="17"/>
  <c r="G22" i="17"/>
  <c r="G20" i="17"/>
  <c r="G29" i="17"/>
  <c r="G69" i="17"/>
  <c r="G23" i="17"/>
  <c r="G72" i="17"/>
  <c r="G30" i="17"/>
  <c r="G28" i="17"/>
  <c r="G55" i="17"/>
  <c r="G39" i="17"/>
  <c r="G36" i="17"/>
  <c r="G27" i="17"/>
  <c r="G60" i="17"/>
  <c r="G58" i="17"/>
  <c r="G17" i="17"/>
  <c r="G66" i="17"/>
  <c r="G25" i="17"/>
  <c r="G47" i="17"/>
  <c r="G16" i="17"/>
  <c r="G32" i="17"/>
  <c r="G18" i="17"/>
  <c r="G63" i="17"/>
  <c r="G24" i="17"/>
  <c r="G19" i="17"/>
  <c r="G34" i="17"/>
  <c r="G56" i="17"/>
  <c r="G15" i="17"/>
  <c r="G38" i="17"/>
  <c r="G52" i="17"/>
  <c r="G64" i="17"/>
  <c r="G46" i="17"/>
  <c r="G51" i="17"/>
  <c r="E24" i="52"/>
  <c r="M23" i="11"/>
  <c r="K42" i="51"/>
  <c r="M15" i="11"/>
  <c r="M36" i="11"/>
  <c r="M20" i="11"/>
  <c r="M48" i="11"/>
  <c r="K46" i="51"/>
  <c r="M47" i="11"/>
  <c r="M51" i="11"/>
  <c r="M39" i="11"/>
  <c r="M70" i="11"/>
  <c r="M14" i="11"/>
  <c r="M57" i="11"/>
  <c r="M50" i="11"/>
  <c r="M56" i="11"/>
  <c r="M64" i="11"/>
  <c r="M16" i="11"/>
  <c r="M21" i="11"/>
  <c r="M30" i="11"/>
  <c r="M66" i="11"/>
  <c r="M54" i="11"/>
  <c r="M59" i="11"/>
  <c r="M73" i="11"/>
  <c r="M61" i="11"/>
  <c r="M17" i="11"/>
  <c r="M58" i="11"/>
  <c r="M75" i="11"/>
  <c r="M60" i="11"/>
  <c r="M29" i="11"/>
  <c r="M69" i="11"/>
  <c r="I32" i="51"/>
  <c r="M74" i="11"/>
  <c r="M55" i="11"/>
  <c r="M34" i="11"/>
  <c r="M40" i="11"/>
  <c r="M32" i="11"/>
  <c r="M28" i="11"/>
  <c r="M72" i="11"/>
  <c r="M65" i="11"/>
  <c r="M52" i="11"/>
  <c r="K76" i="11"/>
  <c r="M24" i="11"/>
  <c r="I57" i="51"/>
  <c r="E24" i="51"/>
  <c r="E29" i="51"/>
  <c r="E19" i="51"/>
  <c r="E66" i="51"/>
  <c r="K54" i="51"/>
  <c r="K60" i="51"/>
  <c r="M19" i="13"/>
  <c r="K76" i="13"/>
  <c r="M52" i="13"/>
  <c r="M24" i="13"/>
  <c r="I76" i="13"/>
  <c r="M25" i="13"/>
  <c r="M17" i="13"/>
  <c r="M32" i="13"/>
  <c r="M16" i="13"/>
  <c r="M59" i="13"/>
  <c r="M31" i="13"/>
  <c r="M15" i="13"/>
  <c r="M50" i="13"/>
  <c r="M65" i="13"/>
  <c r="M57" i="13"/>
  <c r="M48" i="13"/>
  <c r="M39" i="13"/>
  <c r="M23" i="13"/>
  <c r="M76" i="13"/>
  <c r="M66" i="13"/>
  <c r="M58" i="13"/>
  <c r="M22" i="13"/>
  <c r="M14" i="13"/>
  <c r="M18" i="13"/>
  <c r="M28" i="13"/>
  <c r="M30" i="13"/>
  <c r="M13" i="13"/>
  <c r="M61" i="13"/>
  <c r="M69" i="13"/>
  <c r="M29" i="13"/>
  <c r="M73" i="13"/>
  <c r="M54" i="13"/>
  <c r="M34" i="13"/>
  <c r="M72" i="13"/>
  <c r="M51" i="13"/>
  <c r="M21" i="13"/>
  <c r="M70" i="13"/>
  <c r="M46" i="13"/>
  <c r="M63" i="13"/>
  <c r="M27" i="13"/>
  <c r="M55" i="13"/>
  <c r="M38" i="13"/>
  <c r="M33" i="13"/>
  <c r="M56" i="13"/>
  <c r="M20" i="13"/>
  <c r="M64" i="13"/>
  <c r="M60" i="13"/>
  <c r="M53" i="13"/>
  <c r="M62" i="13"/>
  <c r="M75" i="13"/>
  <c r="M36" i="13"/>
  <c r="M26" i="13"/>
  <c r="K56" i="20"/>
  <c r="L67" i="58"/>
  <c r="L76" i="58" s="1"/>
  <c r="I76" i="58" s="1"/>
  <c r="L67" i="20"/>
  <c r="L76" i="20" s="1"/>
  <c r="G42" i="20"/>
  <c r="G44" i="58"/>
  <c r="E30" i="51"/>
  <c r="I40" i="58"/>
  <c r="K26" i="51"/>
  <c r="K56" i="58"/>
  <c r="K16" i="51"/>
  <c r="I47" i="58"/>
  <c r="I76" i="14"/>
  <c r="M75" i="14"/>
  <c r="M64" i="14"/>
  <c r="M38" i="14"/>
  <c r="M20" i="14"/>
  <c r="M48" i="14"/>
  <c r="M56" i="14"/>
  <c r="M28" i="14"/>
  <c r="M76" i="14"/>
  <c r="M39" i="14"/>
  <c r="M72" i="14"/>
  <c r="M62" i="14"/>
  <c r="M54" i="14"/>
  <c r="M70" i="14"/>
  <c r="M61" i="14"/>
  <c r="M25" i="14"/>
  <c r="M17" i="14"/>
  <c r="K76" i="14"/>
  <c r="M52" i="14"/>
  <c r="M14" i="14"/>
  <c r="M32" i="14"/>
  <c r="M51" i="14"/>
  <c r="M29" i="14"/>
  <c r="M69" i="14"/>
  <c r="M27" i="14"/>
  <c r="M22" i="14"/>
  <c r="M23" i="14"/>
  <c r="M19" i="14"/>
  <c r="M18" i="14"/>
  <c r="M53" i="14"/>
  <c r="M46" i="14"/>
  <c r="M63" i="14"/>
  <c r="M36" i="14"/>
  <c r="M59" i="14"/>
  <c r="M26" i="14"/>
  <c r="M40" i="14"/>
  <c r="M67" i="14"/>
  <c r="M34" i="14"/>
  <c r="M66" i="14"/>
  <c r="M47" i="14"/>
  <c r="M73" i="14"/>
  <c r="M16" i="14"/>
  <c r="M58" i="14"/>
  <c r="M30" i="14"/>
  <c r="M57" i="14"/>
  <c r="M50" i="14"/>
  <c r="M24" i="14"/>
  <c r="M31" i="14"/>
  <c r="M21" i="14"/>
  <c r="M65" i="14"/>
  <c r="M55" i="14"/>
  <c r="M15" i="14"/>
  <c r="M60" i="14"/>
  <c r="M33" i="14"/>
  <c r="M13" i="14"/>
  <c r="I40" i="20"/>
  <c r="G43" i="58"/>
  <c r="G43" i="20"/>
  <c r="G42" i="58"/>
  <c r="G44" i="20"/>
  <c r="E16" i="51"/>
  <c r="E32" i="51"/>
  <c r="I15" i="51"/>
  <c r="K52" i="51"/>
  <c r="M43" i="58"/>
  <c r="K61" i="51"/>
  <c r="M44" i="58"/>
  <c r="M42" i="58"/>
  <c r="E57" i="51"/>
  <c r="C13" i="51"/>
  <c r="E38" i="51"/>
  <c r="M43" i="20"/>
  <c r="M44" i="20"/>
  <c r="K47" i="20"/>
  <c r="I47" i="20"/>
  <c r="C23" i="53"/>
  <c r="C53" i="52"/>
  <c r="E50" i="52"/>
  <c r="E74" i="20"/>
  <c r="C74" i="20"/>
  <c r="C27" i="52"/>
  <c r="E56" i="20"/>
  <c r="F67" i="20"/>
  <c r="C65" i="53"/>
  <c r="C65" i="52"/>
  <c r="E40" i="20"/>
  <c r="C40" i="20"/>
  <c r="E47" i="20"/>
  <c r="E66" i="52"/>
  <c r="E46" i="53"/>
  <c r="K74" i="59"/>
  <c r="I74" i="59"/>
  <c r="M47" i="2"/>
  <c r="M76" i="2"/>
  <c r="K76" i="2"/>
  <c r="M56" i="2"/>
  <c r="I76" i="2"/>
  <c r="M64" i="2"/>
  <c r="M70" i="2"/>
  <c r="M61" i="2"/>
  <c r="M53" i="2"/>
  <c r="M33" i="2"/>
  <c r="M25" i="2"/>
  <c r="M17" i="2"/>
  <c r="M69" i="2"/>
  <c r="M60" i="2"/>
  <c r="M52" i="2"/>
  <c r="M24" i="2"/>
  <c r="M16" i="2"/>
  <c r="M73" i="2"/>
  <c r="M63" i="2"/>
  <c r="M59" i="2"/>
  <c r="M27" i="2"/>
  <c r="M23" i="2"/>
  <c r="M55" i="2"/>
  <c r="M51" i="2"/>
  <c r="M15" i="2"/>
  <c r="M46" i="2"/>
  <c r="M18" i="2"/>
  <c r="M26" i="2"/>
  <c r="M22" i="2"/>
  <c r="M36" i="2"/>
  <c r="M75" i="2"/>
  <c r="M50" i="2"/>
  <c r="M28" i="2"/>
  <c r="M20" i="2"/>
  <c r="M58" i="2"/>
  <c r="M13" i="2"/>
  <c r="M66" i="2"/>
  <c r="M30" i="2"/>
  <c r="M34" i="2"/>
  <c r="M14" i="2"/>
  <c r="M29" i="2"/>
  <c r="M72" i="2"/>
  <c r="M32" i="2"/>
  <c r="M38" i="2"/>
  <c r="M62" i="2"/>
  <c r="M19" i="2"/>
  <c r="M57" i="2"/>
  <c r="M48" i="2"/>
  <c r="M31" i="2"/>
  <c r="M21" i="2"/>
  <c r="M74" i="2"/>
  <c r="M65" i="2"/>
  <c r="M39" i="2"/>
  <c r="M54" i="2"/>
  <c r="M67" i="2"/>
  <c r="K56" i="59"/>
  <c r="K40" i="59"/>
  <c r="I40" i="59"/>
  <c r="L67" i="59"/>
  <c r="L76" i="59" s="1"/>
  <c r="I76" i="59" s="1"/>
  <c r="B76" i="59"/>
  <c r="E47" i="59"/>
  <c r="C44" i="51"/>
  <c r="E40" i="59"/>
  <c r="E56" i="59"/>
  <c r="F67" i="59"/>
  <c r="E63" i="51"/>
  <c r="G53" i="7"/>
  <c r="G33" i="7"/>
  <c r="E76" i="7"/>
  <c r="G76" i="7"/>
  <c r="G50" i="7"/>
  <c r="G30" i="7"/>
  <c r="G22" i="7"/>
  <c r="G14" i="7"/>
  <c r="C76" i="7"/>
  <c r="G38" i="7"/>
  <c r="G32" i="7"/>
  <c r="G29" i="7"/>
  <c r="G46" i="7"/>
  <c r="G72" i="7"/>
  <c r="G20" i="7"/>
  <c r="G75" i="7"/>
  <c r="G70" i="7"/>
  <c r="G64" i="7"/>
  <c r="G58" i="7"/>
  <c r="G57" i="7"/>
  <c r="G19" i="7"/>
  <c r="G55" i="7"/>
  <c r="G65" i="7"/>
  <c r="G17" i="7"/>
  <c r="G28" i="7"/>
  <c r="G40" i="7"/>
  <c r="G26" i="7"/>
  <c r="G48" i="7"/>
  <c r="G25" i="7"/>
  <c r="G56" i="7"/>
  <c r="G31" i="7"/>
  <c r="G62" i="7"/>
  <c r="G13" i="7"/>
  <c r="G16" i="7"/>
  <c r="G39" i="7"/>
  <c r="G66" i="7"/>
  <c r="G73" i="7"/>
  <c r="G34" i="7"/>
  <c r="G24" i="7"/>
  <c r="G60" i="7"/>
  <c r="G54" i="7"/>
  <c r="G63" i="7"/>
  <c r="G23" i="7"/>
  <c r="G69" i="7"/>
  <c r="G27" i="7"/>
  <c r="G15" i="7"/>
  <c r="G52" i="7"/>
  <c r="G21" i="7"/>
  <c r="G36" i="7"/>
  <c r="G51" i="7"/>
  <c r="G59" i="7"/>
  <c r="G61" i="7"/>
  <c r="G18" i="7"/>
  <c r="G74" i="7"/>
  <c r="M47" i="5"/>
  <c r="K40" i="1"/>
  <c r="M76" i="5"/>
  <c r="M27" i="5"/>
  <c r="I76" i="5"/>
  <c r="M33" i="5"/>
  <c r="M19" i="5"/>
  <c r="M26" i="5"/>
  <c r="M53" i="5"/>
  <c r="M17" i="5"/>
  <c r="K76" i="5"/>
  <c r="M55" i="5"/>
  <c r="M18" i="5"/>
  <c r="M25" i="5"/>
  <c r="M32" i="5"/>
  <c r="M59" i="5"/>
  <c r="M52" i="5"/>
  <c r="M16" i="5"/>
  <c r="M15" i="5"/>
  <c r="M31" i="5"/>
  <c r="M23" i="5"/>
  <c r="M51" i="5"/>
  <c r="M24" i="5"/>
  <c r="M36" i="5"/>
  <c r="M30" i="5"/>
  <c r="M62" i="5"/>
  <c r="M38" i="5"/>
  <c r="M70" i="5"/>
  <c r="M65" i="5"/>
  <c r="M29" i="5"/>
  <c r="M54" i="5"/>
  <c r="M75" i="5"/>
  <c r="M50" i="5"/>
  <c r="M28" i="5"/>
  <c r="M21" i="5"/>
  <c r="M56" i="5"/>
  <c r="M73" i="5"/>
  <c r="M69" i="5"/>
  <c r="M20" i="5"/>
  <c r="M22" i="5"/>
  <c r="M57" i="5"/>
  <c r="M64" i="5"/>
  <c r="M72" i="5"/>
  <c r="M46" i="5"/>
  <c r="M39" i="5"/>
  <c r="M13" i="5"/>
  <c r="M58" i="5"/>
  <c r="M63" i="5"/>
  <c r="M48" i="5"/>
  <c r="M14" i="5"/>
  <c r="M60" i="5"/>
  <c r="M61" i="5"/>
  <c r="M34" i="5"/>
  <c r="M66" i="5"/>
  <c r="H76" i="54"/>
  <c r="M40" i="5"/>
  <c r="E23" i="51"/>
  <c r="C75" i="51"/>
  <c r="F60" i="52"/>
  <c r="C60" i="52" s="1"/>
  <c r="G56" i="5"/>
  <c r="G47" i="5"/>
  <c r="G76" i="5"/>
  <c r="G26" i="5"/>
  <c r="G61" i="5"/>
  <c r="G51" i="5"/>
  <c r="G72" i="5"/>
  <c r="G60" i="5"/>
  <c r="G70" i="5"/>
  <c r="E76" i="5"/>
  <c r="G69" i="5"/>
  <c r="G32" i="5"/>
  <c r="G20" i="5"/>
  <c r="C76" i="5"/>
  <c r="G17" i="5"/>
  <c r="G64" i="5"/>
  <c r="G31" i="5"/>
  <c r="G63" i="5"/>
  <c r="G28" i="5"/>
  <c r="G55" i="5"/>
  <c r="G27" i="5"/>
  <c r="G54" i="5"/>
  <c r="G19" i="5"/>
  <c r="G53" i="5"/>
  <c r="G18" i="5"/>
  <c r="G13" i="5"/>
  <c r="G25" i="5"/>
  <c r="G21" i="5"/>
  <c r="G22" i="5"/>
  <c r="G46" i="5"/>
  <c r="G39" i="5"/>
  <c r="G29" i="5"/>
  <c r="G23" i="5"/>
  <c r="G38" i="5"/>
  <c r="G75" i="5"/>
  <c r="G66" i="5"/>
  <c r="G52" i="5"/>
  <c r="G62" i="5"/>
  <c r="G34" i="5"/>
  <c r="G14" i="5"/>
  <c r="G33" i="5"/>
  <c r="G15" i="5"/>
  <c r="G24" i="5"/>
  <c r="G73" i="5"/>
  <c r="G59" i="5"/>
  <c r="G58" i="5"/>
  <c r="G16" i="5"/>
  <c r="G57" i="5"/>
  <c r="G36" i="5"/>
  <c r="G65" i="5"/>
  <c r="G48" i="5"/>
  <c r="G50" i="5"/>
  <c r="G30" i="5"/>
  <c r="G74" i="5"/>
  <c r="G40" i="5"/>
  <c r="E36" i="51"/>
  <c r="K38" i="52"/>
  <c r="K44" i="51"/>
  <c r="I38" i="51"/>
  <c r="K56" i="1"/>
  <c r="C46" i="51"/>
  <c r="E26" i="51"/>
  <c r="E73" i="51"/>
  <c r="C67" i="4"/>
  <c r="E67" i="4"/>
  <c r="F76" i="4"/>
  <c r="E72" i="51"/>
  <c r="I74" i="1"/>
  <c r="K75" i="51"/>
  <c r="K18" i="51"/>
  <c r="K73" i="51"/>
  <c r="K45" i="51"/>
  <c r="K74" i="58"/>
  <c r="M59" i="6"/>
  <c r="M70" i="6"/>
  <c r="M53" i="6"/>
  <c r="M33" i="6"/>
  <c r="M60" i="6"/>
  <c r="M52" i="6"/>
  <c r="M32" i="6"/>
  <c r="M51" i="6"/>
  <c r="M15" i="6"/>
  <c r="K76" i="6"/>
  <c r="M61" i="6"/>
  <c r="I76" i="6"/>
  <c r="M69" i="6"/>
  <c r="M76" i="6"/>
  <c r="M31" i="6"/>
  <c r="M58" i="6"/>
  <c r="M27" i="6"/>
  <c r="M50" i="6"/>
  <c r="M62" i="6"/>
  <c r="M13" i="6"/>
  <c r="M40" i="6"/>
  <c r="M64" i="6"/>
  <c r="M66" i="6"/>
  <c r="M14" i="6"/>
  <c r="M57" i="6"/>
  <c r="M34" i="6"/>
  <c r="M29" i="6"/>
  <c r="M72" i="6"/>
  <c r="M73" i="6"/>
  <c r="M46" i="6"/>
  <c r="M65" i="6"/>
  <c r="M24" i="6"/>
  <c r="M30" i="6"/>
  <c r="M17" i="6"/>
  <c r="M21" i="6"/>
  <c r="M28" i="6"/>
  <c r="M22" i="6"/>
  <c r="M38" i="6"/>
  <c r="M23" i="6"/>
  <c r="M39" i="6"/>
  <c r="M75" i="6"/>
  <c r="M20" i="6"/>
  <c r="M63" i="6"/>
  <c r="M25" i="6"/>
  <c r="M19" i="6"/>
  <c r="M36" i="6"/>
  <c r="M48" i="6"/>
  <c r="M18" i="6"/>
  <c r="M26" i="6"/>
  <c r="M56" i="6"/>
  <c r="M16" i="6"/>
  <c r="M54" i="6"/>
  <c r="M55" i="6"/>
  <c r="E43" i="51"/>
  <c r="E60" i="51"/>
  <c r="C47" i="58"/>
  <c r="E21" i="51"/>
  <c r="E53" i="51"/>
  <c r="E74" i="58"/>
  <c r="C74" i="58"/>
  <c r="C40" i="58"/>
  <c r="G65" i="6"/>
  <c r="G57" i="6"/>
  <c r="G48" i="6"/>
  <c r="E76" i="6"/>
  <c r="G38" i="6"/>
  <c r="G28" i="6"/>
  <c r="G20" i="6"/>
  <c r="G76" i="6"/>
  <c r="G26" i="6"/>
  <c r="G70" i="6"/>
  <c r="G24" i="6"/>
  <c r="G69" i="6"/>
  <c r="G18" i="6"/>
  <c r="G61" i="6"/>
  <c r="G34" i="6"/>
  <c r="G16" i="6"/>
  <c r="G60" i="6"/>
  <c r="G33" i="6"/>
  <c r="C76" i="6"/>
  <c r="G54" i="6"/>
  <c r="G32" i="6"/>
  <c r="G39" i="6"/>
  <c r="G63" i="6"/>
  <c r="G29" i="6"/>
  <c r="G72" i="6"/>
  <c r="G50" i="6"/>
  <c r="G73" i="6"/>
  <c r="G17" i="6"/>
  <c r="G22" i="6"/>
  <c r="G59" i="6"/>
  <c r="G53" i="6"/>
  <c r="G13" i="6"/>
  <c r="G25" i="6"/>
  <c r="G27" i="6"/>
  <c r="G62" i="6"/>
  <c r="G75" i="6"/>
  <c r="G51" i="6"/>
  <c r="G58" i="6"/>
  <c r="G52" i="6"/>
  <c r="G30" i="6"/>
  <c r="G14" i="6"/>
  <c r="G15" i="6"/>
  <c r="G31" i="6"/>
  <c r="G55" i="6"/>
  <c r="G23" i="6"/>
  <c r="G66" i="6"/>
  <c r="G40" i="6"/>
  <c r="G21" i="6"/>
  <c r="G46" i="6"/>
  <c r="G19" i="6"/>
  <c r="G64" i="6"/>
  <c r="G36" i="6"/>
  <c r="G56" i="6"/>
  <c r="E65" i="51"/>
  <c r="G74" i="6"/>
  <c r="G67" i="6"/>
  <c r="K72" i="51"/>
  <c r="K55" i="51"/>
  <c r="K57" i="53"/>
  <c r="I28" i="53"/>
  <c r="K13" i="51"/>
  <c r="K72" i="53"/>
  <c r="L76" i="1"/>
  <c r="M60" i="1" s="1"/>
  <c r="I36" i="51"/>
  <c r="G42" i="1"/>
  <c r="F70" i="52"/>
  <c r="C70" i="52" s="1"/>
  <c r="G45" i="1"/>
  <c r="G43" i="1"/>
  <c r="E27" i="51"/>
  <c r="E30" i="52"/>
  <c r="E36" i="53"/>
  <c r="B40" i="52"/>
  <c r="C56" i="1"/>
  <c r="F67" i="1"/>
  <c r="C47" i="1"/>
  <c r="E16" i="52"/>
  <c r="K32" i="53"/>
  <c r="E53" i="60"/>
  <c r="E56" i="1"/>
  <c r="B76" i="53"/>
  <c r="F56" i="60"/>
  <c r="F67" i="60" s="1"/>
  <c r="I42" i="53"/>
  <c r="K58" i="51"/>
  <c r="E74" i="1"/>
  <c r="E73" i="53"/>
  <c r="D76" i="53"/>
  <c r="G45" i="53" s="1"/>
  <c r="E47" i="1"/>
  <c r="I56" i="1"/>
  <c r="D76" i="51"/>
  <c r="G43" i="51" s="1"/>
  <c r="K47" i="1"/>
  <c r="K67" i="1"/>
  <c r="J76" i="1"/>
  <c r="I47" i="1"/>
  <c r="C40" i="1"/>
  <c r="K61" i="53"/>
  <c r="I67" i="1"/>
  <c r="C76" i="27"/>
  <c r="G58" i="27"/>
  <c r="G48" i="27"/>
  <c r="G74" i="27"/>
  <c r="G73" i="27"/>
  <c r="G62" i="27"/>
  <c r="G40" i="27"/>
  <c r="G22" i="27"/>
  <c r="G21" i="27"/>
  <c r="G46" i="27"/>
  <c r="G15" i="27"/>
  <c r="G75" i="27"/>
  <c r="G27" i="27"/>
  <c r="G65" i="27"/>
  <c r="G19" i="27"/>
  <c r="G33" i="27"/>
  <c r="G25" i="27"/>
  <c r="G13" i="27"/>
  <c r="G72" i="27"/>
  <c r="G69" i="27"/>
  <c r="G67" i="27"/>
  <c r="G50" i="27"/>
  <c r="G39" i="27"/>
  <c r="G64" i="27"/>
  <c r="G63" i="27"/>
  <c r="G54" i="27"/>
  <c r="G51" i="27"/>
  <c r="G26" i="27"/>
  <c r="G31" i="27"/>
  <c r="G38" i="27"/>
  <c r="G18" i="27"/>
  <c r="G23" i="27"/>
  <c r="G70" i="27"/>
  <c r="E76" i="27"/>
  <c r="G76" i="27"/>
  <c r="G53" i="27"/>
  <c r="G66" i="27"/>
  <c r="G17" i="27"/>
  <c r="G60" i="27"/>
  <c r="G59" i="27"/>
  <c r="G30" i="27"/>
  <c r="G29" i="27"/>
  <c r="G56" i="27"/>
  <c r="G55" i="27"/>
  <c r="G34" i="27"/>
  <c r="G52" i="27"/>
  <c r="G47" i="27"/>
  <c r="G32" i="27"/>
  <c r="G14" i="27"/>
  <c r="G36" i="27"/>
  <c r="G24" i="27"/>
  <c r="G28" i="27"/>
  <c r="G16" i="27"/>
  <c r="G20" i="27"/>
  <c r="G61" i="27"/>
  <c r="G57" i="27"/>
  <c r="K56" i="60"/>
  <c r="I56" i="60"/>
  <c r="K69" i="51"/>
  <c r="L67" i="60"/>
  <c r="L76" i="60" s="1"/>
  <c r="I76" i="60" s="1"/>
  <c r="M76" i="33"/>
  <c r="M50" i="33"/>
  <c r="M22" i="33"/>
  <c r="M14" i="33"/>
  <c r="M28" i="33"/>
  <c r="M20" i="33"/>
  <c r="K76" i="33"/>
  <c r="M72" i="33"/>
  <c r="M62" i="33"/>
  <c r="M54" i="33"/>
  <c r="M34" i="33"/>
  <c r="M18" i="33"/>
  <c r="I76" i="33"/>
  <c r="M70" i="33"/>
  <c r="M61" i="33"/>
  <c r="M53" i="33"/>
  <c r="M33" i="33"/>
  <c r="M25" i="33"/>
  <c r="M17" i="33"/>
  <c r="M60" i="33"/>
  <c r="M57" i="33"/>
  <c r="M32" i="33"/>
  <c r="M21" i="33"/>
  <c r="M26" i="33"/>
  <c r="M23" i="33"/>
  <c r="M59" i="33"/>
  <c r="M55" i="33"/>
  <c r="M65" i="33"/>
  <c r="M15" i="33"/>
  <c r="M56" i="33"/>
  <c r="M51" i="33"/>
  <c r="M69" i="33"/>
  <c r="M36" i="33"/>
  <c r="M13" i="33"/>
  <c r="M64" i="33"/>
  <c r="M16" i="33"/>
  <c r="M19" i="33"/>
  <c r="M39" i="33"/>
  <c r="M63" i="33"/>
  <c r="M38" i="33"/>
  <c r="M29" i="33"/>
  <c r="M73" i="33"/>
  <c r="M67" i="33"/>
  <c r="M48" i="33"/>
  <c r="M75" i="33"/>
  <c r="M46" i="33"/>
  <c r="M24" i="33"/>
  <c r="M27" i="33"/>
  <c r="M52" i="33"/>
  <c r="M58" i="33"/>
  <c r="M31" i="33"/>
  <c r="M30" i="33"/>
  <c r="M66" i="33"/>
  <c r="K40" i="60"/>
  <c r="I40" i="60"/>
  <c r="K74" i="60"/>
  <c r="I74" i="60"/>
  <c r="E40" i="60"/>
  <c r="C40" i="60"/>
  <c r="C34" i="51"/>
  <c r="I38" i="53"/>
  <c r="K58" i="53"/>
  <c r="K22" i="53"/>
  <c r="M20" i="29"/>
  <c r="K76" i="29"/>
  <c r="M69" i="29"/>
  <c r="I76" i="29"/>
  <c r="M15" i="29"/>
  <c r="M76" i="29"/>
  <c r="M50" i="29"/>
  <c r="M30" i="29"/>
  <c r="M28" i="29"/>
  <c r="M61" i="29"/>
  <c r="M60" i="29"/>
  <c r="M51" i="29"/>
  <c r="M31" i="29"/>
  <c r="M66" i="29"/>
  <c r="M22" i="29"/>
  <c r="M34" i="29"/>
  <c r="M70" i="29"/>
  <c r="M32" i="29"/>
  <c r="M59" i="29"/>
  <c r="M58" i="29"/>
  <c r="M55" i="29"/>
  <c r="M75" i="29"/>
  <c r="M14" i="29"/>
  <c r="M38" i="29"/>
  <c r="M36" i="29"/>
  <c r="M56" i="29"/>
  <c r="M57" i="29"/>
  <c r="M65" i="29"/>
  <c r="M18" i="29"/>
  <c r="M16" i="29"/>
  <c r="M17" i="29"/>
  <c r="M24" i="29"/>
  <c r="M27" i="29"/>
  <c r="M33" i="29"/>
  <c r="M19" i="29"/>
  <c r="M26" i="29"/>
  <c r="M46" i="29"/>
  <c r="M64" i="29"/>
  <c r="M53" i="29"/>
  <c r="M54" i="29"/>
  <c r="M63" i="29"/>
  <c r="M23" i="29"/>
  <c r="M21" i="29"/>
  <c r="M48" i="29"/>
  <c r="M52" i="29"/>
  <c r="M62" i="29"/>
  <c r="M73" i="29"/>
  <c r="M29" i="29"/>
  <c r="M25" i="29"/>
  <c r="M72" i="29"/>
  <c r="M13" i="29"/>
  <c r="M39" i="29"/>
  <c r="K26" i="53"/>
  <c r="K33" i="53"/>
  <c r="M40" i="29"/>
  <c r="F13" i="52"/>
  <c r="C13" i="52" s="1"/>
  <c r="C13" i="53"/>
  <c r="E13" i="53"/>
  <c r="C66" i="53"/>
  <c r="E21" i="53"/>
  <c r="C53" i="53"/>
  <c r="E73" i="52"/>
  <c r="C16" i="53"/>
  <c r="E16" i="53"/>
  <c r="G76" i="29"/>
  <c r="G63" i="29"/>
  <c r="G46" i="29"/>
  <c r="G72" i="29"/>
  <c r="G62" i="29"/>
  <c r="G34" i="29"/>
  <c r="G70" i="29"/>
  <c r="G61" i="29"/>
  <c r="G53" i="29"/>
  <c r="E76" i="29"/>
  <c r="G69" i="29"/>
  <c r="G60" i="29"/>
  <c r="G32" i="29"/>
  <c r="G24" i="29"/>
  <c r="G73" i="29"/>
  <c r="G55" i="29"/>
  <c r="G36" i="29"/>
  <c r="G52" i="29"/>
  <c r="C76" i="29"/>
  <c r="G16" i="29"/>
  <c r="G48" i="29"/>
  <c r="G39" i="29"/>
  <c r="G27" i="29"/>
  <c r="G38" i="29"/>
  <c r="G59" i="29"/>
  <c r="G26" i="29"/>
  <c r="G15" i="29"/>
  <c r="G57" i="29"/>
  <c r="G21" i="29"/>
  <c r="G17" i="29"/>
  <c r="G23" i="29"/>
  <c r="G13" i="29"/>
  <c r="G28" i="29"/>
  <c r="G51" i="29"/>
  <c r="G14" i="29"/>
  <c r="G31" i="29"/>
  <c r="G30" i="29"/>
  <c r="G56" i="29"/>
  <c r="G75" i="29"/>
  <c r="G20" i="29"/>
  <c r="G58" i="29"/>
  <c r="G18" i="29"/>
  <c r="G29" i="29"/>
  <c r="G65" i="29"/>
  <c r="G22" i="29"/>
  <c r="G19" i="29"/>
  <c r="G47" i="29"/>
  <c r="G54" i="29"/>
  <c r="G50" i="29"/>
  <c r="G64" i="29"/>
  <c r="G74" i="29"/>
  <c r="G66" i="29"/>
  <c r="G40" i="29"/>
  <c r="G25" i="29"/>
  <c r="G33" i="29"/>
  <c r="E70" i="51"/>
  <c r="E30" i="53"/>
  <c r="C30" i="53"/>
  <c r="K52" i="53"/>
  <c r="L58" i="52"/>
  <c r="I58" i="52" s="1"/>
  <c r="K55" i="53"/>
  <c r="I55" i="53"/>
  <c r="K40" i="32"/>
  <c r="L55" i="52"/>
  <c r="I55" i="52" s="1"/>
  <c r="K46" i="53"/>
  <c r="K50" i="51"/>
  <c r="L69" i="52"/>
  <c r="I69" i="52" s="1"/>
  <c r="I47" i="32"/>
  <c r="J76" i="51"/>
  <c r="M43" i="51" s="1"/>
  <c r="K24" i="51"/>
  <c r="K73" i="52"/>
  <c r="J56" i="52"/>
  <c r="J67" i="52" s="1"/>
  <c r="L53" i="52"/>
  <c r="J47" i="52"/>
  <c r="L46" i="52"/>
  <c r="I46" i="52" s="1"/>
  <c r="I44" i="52"/>
  <c r="L26" i="52"/>
  <c r="I26" i="52" s="1"/>
  <c r="J40" i="52"/>
  <c r="L67" i="32"/>
  <c r="I67" i="32" s="1"/>
  <c r="M42" i="32"/>
  <c r="M44" i="32"/>
  <c r="M43" i="32"/>
  <c r="M45" i="32"/>
  <c r="J76" i="53"/>
  <c r="M43" i="53" s="1"/>
  <c r="K56" i="32"/>
  <c r="I42" i="52"/>
  <c r="K42" i="52"/>
  <c r="K21" i="51"/>
  <c r="K60" i="53"/>
  <c r="L63" i="52"/>
  <c r="L51" i="52"/>
  <c r="I51" i="52" s="1"/>
  <c r="L70" i="52"/>
  <c r="I70" i="52" s="1"/>
  <c r="H74" i="52"/>
  <c r="K63" i="53"/>
  <c r="M76" i="30"/>
  <c r="K76" i="30"/>
  <c r="M20" i="30"/>
  <c r="M57" i="30"/>
  <c r="M28" i="30"/>
  <c r="M61" i="30"/>
  <c r="M38" i="30"/>
  <c r="M56" i="30"/>
  <c r="M33" i="30"/>
  <c r="M26" i="30"/>
  <c r="M55" i="30"/>
  <c r="M29" i="30"/>
  <c r="M27" i="30"/>
  <c r="I76" i="30"/>
  <c r="M72" i="30"/>
  <c r="M25" i="30"/>
  <c r="M19" i="30"/>
  <c r="M70" i="30"/>
  <c r="M18" i="30"/>
  <c r="M65" i="30"/>
  <c r="M62" i="30"/>
  <c r="M46" i="30"/>
  <c r="M39" i="30"/>
  <c r="M17" i="30"/>
  <c r="M14" i="30"/>
  <c r="M52" i="30"/>
  <c r="M21" i="30"/>
  <c r="M58" i="30"/>
  <c r="M51" i="30"/>
  <c r="M75" i="30"/>
  <c r="M67" i="30"/>
  <c r="M32" i="30"/>
  <c r="M22" i="30"/>
  <c r="M73" i="30"/>
  <c r="M16" i="30"/>
  <c r="M13" i="30"/>
  <c r="M69" i="30"/>
  <c r="M34" i="30"/>
  <c r="M64" i="30"/>
  <c r="M23" i="30"/>
  <c r="M59" i="30"/>
  <c r="M24" i="30"/>
  <c r="M48" i="30"/>
  <c r="M54" i="30"/>
  <c r="M53" i="30"/>
  <c r="M36" i="30"/>
  <c r="M63" i="30"/>
  <c r="M31" i="30"/>
  <c r="M60" i="30"/>
  <c r="M66" i="30"/>
  <c r="M15" i="30"/>
  <c r="M50" i="30"/>
  <c r="M30" i="30"/>
  <c r="K75" i="52"/>
  <c r="K18" i="53"/>
  <c r="M74" i="30"/>
  <c r="L27" i="52"/>
  <c r="K28" i="51"/>
  <c r="K29" i="53"/>
  <c r="K14" i="53"/>
  <c r="L59" i="52"/>
  <c r="I59" i="52" s="1"/>
  <c r="K34" i="52"/>
  <c r="L23" i="52"/>
  <c r="I23" i="52" s="1"/>
  <c r="L56" i="53"/>
  <c r="I56" i="53" s="1"/>
  <c r="K30" i="53"/>
  <c r="L66" i="52"/>
  <c r="I66" i="52" s="1"/>
  <c r="K17" i="51"/>
  <c r="L18" i="52"/>
  <c r="I18" i="52" s="1"/>
  <c r="L29" i="52"/>
  <c r="I29" i="52" s="1"/>
  <c r="L14" i="52"/>
  <c r="I60" i="53"/>
  <c r="K48" i="53"/>
  <c r="I30" i="53"/>
  <c r="K64" i="52"/>
  <c r="M40" i="30"/>
  <c r="K57" i="52"/>
  <c r="H67" i="53"/>
  <c r="H76" i="53" s="1"/>
  <c r="K31" i="52"/>
  <c r="K66" i="51"/>
  <c r="M47" i="30"/>
  <c r="I21" i="51"/>
  <c r="K27" i="51"/>
  <c r="K59" i="53"/>
  <c r="K29" i="51"/>
  <c r="L40" i="51"/>
  <c r="I40" i="51" s="1"/>
  <c r="L60" i="52"/>
  <c r="I60" i="52" s="1"/>
  <c r="K63" i="51"/>
  <c r="I63" i="53"/>
  <c r="K51" i="53"/>
  <c r="K66" i="53"/>
  <c r="L36" i="52"/>
  <c r="I36" i="52" s="1"/>
  <c r="H40" i="52"/>
  <c r="K70" i="53"/>
  <c r="L74" i="53"/>
  <c r="I74" i="53" s="1"/>
  <c r="K25" i="53"/>
  <c r="K20" i="53"/>
  <c r="K70" i="51"/>
  <c r="L74" i="51"/>
  <c r="I74" i="51" s="1"/>
  <c r="L17" i="52"/>
  <c r="I17" i="52" s="1"/>
  <c r="H56" i="52"/>
  <c r="K30" i="51"/>
  <c r="K51" i="51"/>
  <c r="K23" i="51"/>
  <c r="L62" i="52"/>
  <c r="I62" i="52" s="1"/>
  <c r="K74" i="32"/>
  <c r="I74" i="32"/>
  <c r="K17" i="53"/>
  <c r="L21" i="52"/>
  <c r="K13" i="52"/>
  <c r="K28" i="52"/>
  <c r="K64" i="51"/>
  <c r="K43" i="53"/>
  <c r="L47" i="53"/>
  <c r="K62" i="53"/>
  <c r="L25" i="52"/>
  <c r="I25" i="52" s="1"/>
  <c r="I20" i="53"/>
  <c r="K43" i="51"/>
  <c r="L47" i="51"/>
  <c r="I47" i="51" s="1"/>
  <c r="H76" i="51"/>
  <c r="L50" i="52"/>
  <c r="I50" i="52" s="1"/>
  <c r="K32" i="52"/>
  <c r="K33" i="52"/>
  <c r="K33" i="51"/>
  <c r="K21" i="53"/>
  <c r="K31" i="51"/>
  <c r="K36" i="53"/>
  <c r="L40" i="53"/>
  <c r="K48" i="51"/>
  <c r="L56" i="51"/>
  <c r="L67" i="51" s="1"/>
  <c r="K27" i="53"/>
  <c r="K20" i="51"/>
  <c r="L43" i="52"/>
  <c r="I43" i="52" s="1"/>
  <c r="H47" i="52"/>
  <c r="L20" i="52"/>
  <c r="I43" i="51"/>
  <c r="K23" i="53"/>
  <c r="L48" i="52"/>
  <c r="I70" i="51"/>
  <c r="K25" i="51"/>
  <c r="L30" i="52"/>
  <c r="I30" i="52" s="1"/>
  <c r="K52" i="52"/>
  <c r="K50" i="53"/>
  <c r="K16" i="52"/>
  <c r="F74" i="53"/>
  <c r="C74" i="53" s="1"/>
  <c r="E75" i="53"/>
  <c r="E46" i="52"/>
  <c r="E70" i="53"/>
  <c r="F21" i="52"/>
  <c r="C21" i="52" s="1"/>
  <c r="F25" i="52"/>
  <c r="C25" i="52" s="1"/>
  <c r="D40" i="52"/>
  <c r="F19" i="52"/>
  <c r="C19" i="52" s="1"/>
  <c r="E25" i="53"/>
  <c r="C25" i="53"/>
  <c r="E51" i="51"/>
  <c r="E25" i="51"/>
  <c r="F61" i="52"/>
  <c r="E45" i="51"/>
  <c r="F47" i="51"/>
  <c r="C47" i="51" s="1"/>
  <c r="F56" i="51"/>
  <c r="C56" i="51" s="1"/>
  <c r="E55" i="51"/>
  <c r="F44" i="52"/>
  <c r="C44" i="52" s="1"/>
  <c r="E58" i="51"/>
  <c r="F15" i="52"/>
  <c r="C15" i="52" s="1"/>
  <c r="C45" i="51"/>
  <c r="F55" i="52"/>
  <c r="C55" i="52" s="1"/>
  <c r="B56" i="52"/>
  <c r="F48" i="52"/>
  <c r="C48" i="52" s="1"/>
  <c r="F54" i="52"/>
  <c r="C54" i="52" s="1"/>
  <c r="E15" i="53"/>
  <c r="E18" i="53"/>
  <c r="E28" i="53"/>
  <c r="C67" i="30"/>
  <c r="E67" i="30"/>
  <c r="F76" i="30"/>
  <c r="G67" i="30" s="1"/>
  <c r="E59" i="51"/>
  <c r="E31" i="53"/>
  <c r="E54" i="51"/>
  <c r="F18" i="52"/>
  <c r="C18" i="52" s="1"/>
  <c r="E36" i="52"/>
  <c r="E59" i="53"/>
  <c r="F51" i="52"/>
  <c r="C51" i="52" s="1"/>
  <c r="E69" i="52"/>
  <c r="E62" i="53"/>
  <c r="C54" i="51"/>
  <c r="C59" i="53"/>
  <c r="E20" i="52"/>
  <c r="E51" i="53"/>
  <c r="F58" i="52"/>
  <c r="C58" i="52" s="1"/>
  <c r="E45" i="52"/>
  <c r="E43" i="52"/>
  <c r="C51" i="51"/>
  <c r="E33" i="52"/>
  <c r="E61" i="53"/>
  <c r="F56" i="53"/>
  <c r="E55" i="53"/>
  <c r="E48" i="53"/>
  <c r="E54" i="53"/>
  <c r="F52" i="52"/>
  <c r="C52" i="52" s="1"/>
  <c r="F28" i="52"/>
  <c r="C28" i="52" s="1"/>
  <c r="E44" i="53"/>
  <c r="F31" i="52"/>
  <c r="F62" i="52"/>
  <c r="C62" i="52" s="1"/>
  <c r="E62" i="51"/>
  <c r="E52" i="53"/>
  <c r="E63" i="52"/>
  <c r="E48" i="51"/>
  <c r="E75" i="52"/>
  <c r="F59" i="52"/>
  <c r="C45" i="52"/>
  <c r="E15" i="51"/>
  <c r="E64" i="51"/>
  <c r="F40" i="53"/>
  <c r="C40" i="53" s="1"/>
  <c r="F67" i="58"/>
  <c r="E56" i="58"/>
  <c r="C56" i="58"/>
  <c r="C40" i="32"/>
  <c r="E40" i="32"/>
  <c r="E42" i="53"/>
  <c r="E14" i="51"/>
  <c r="E69" i="51"/>
  <c r="F74" i="51"/>
  <c r="F42" i="52"/>
  <c r="C42" i="52" s="1"/>
  <c r="F47" i="53"/>
  <c r="E18" i="51"/>
  <c r="E32" i="52"/>
  <c r="E28" i="51"/>
  <c r="F40" i="51"/>
  <c r="C40" i="51" s="1"/>
  <c r="E33" i="51"/>
  <c r="E26" i="52"/>
  <c r="E58" i="53"/>
  <c r="C25" i="51"/>
  <c r="E22" i="52"/>
  <c r="E42" i="51"/>
  <c r="B76" i="51"/>
  <c r="C61" i="53"/>
  <c r="E56" i="32"/>
  <c r="F67" i="32"/>
  <c r="E52" i="51"/>
  <c r="E31" i="51"/>
  <c r="B47" i="52"/>
  <c r="C42" i="53"/>
  <c r="E64" i="52"/>
  <c r="C43" i="52"/>
  <c r="C64" i="51"/>
  <c r="G65" i="49" l="1"/>
  <c r="G28" i="49"/>
  <c r="G64" i="49"/>
  <c r="G40" i="49"/>
  <c r="G21" i="49"/>
  <c r="G55" i="49"/>
  <c r="G48" i="49"/>
  <c r="G20" i="49"/>
  <c r="G39" i="49"/>
  <c r="G56" i="49"/>
  <c r="G19" i="49"/>
  <c r="G52" i="49"/>
  <c r="G26" i="49"/>
  <c r="L76" i="36"/>
  <c r="M67" i="36" s="1"/>
  <c r="G58" i="49"/>
  <c r="G74" i="49"/>
  <c r="G60" i="49"/>
  <c r="G27" i="49"/>
  <c r="G32" i="49"/>
  <c r="G33" i="49"/>
  <c r="G70" i="49"/>
  <c r="G38" i="49"/>
  <c r="G53" i="49"/>
  <c r="G31" i="49"/>
  <c r="G63" i="49"/>
  <c r="G75" i="49"/>
  <c r="G34" i="49"/>
  <c r="G66" i="49"/>
  <c r="G47" i="49"/>
  <c r="G23" i="49"/>
  <c r="G57" i="49"/>
  <c r="G16" i="49"/>
  <c r="G25" i="49"/>
  <c r="G50" i="49"/>
  <c r="G17" i="49"/>
  <c r="G14" i="49"/>
  <c r="G61" i="49"/>
  <c r="G36" i="49"/>
  <c r="G73" i="49"/>
  <c r="G76" i="49"/>
  <c r="G62" i="49"/>
  <c r="G51" i="49"/>
  <c r="G69" i="49"/>
  <c r="G18" i="49"/>
  <c r="G24" i="49"/>
  <c r="G29" i="49"/>
  <c r="G22" i="49"/>
  <c r="G54" i="49"/>
  <c r="G15" i="49"/>
  <c r="G30" i="49"/>
  <c r="G59" i="49"/>
  <c r="G46" i="49"/>
  <c r="G13" i="49"/>
  <c r="E76" i="49"/>
  <c r="G72" i="49"/>
  <c r="G69" i="31"/>
  <c r="G64" i="31"/>
  <c r="G60" i="31"/>
  <c r="G32" i="31"/>
  <c r="G13" i="31"/>
  <c r="G73" i="31"/>
  <c r="G63" i="31"/>
  <c r="G59" i="31"/>
  <c r="G55" i="31"/>
  <c r="G46" i="31"/>
  <c r="G36" i="31"/>
  <c r="G27" i="31"/>
  <c r="G23" i="31"/>
  <c r="G19" i="31"/>
  <c r="G76" i="31"/>
  <c r="G72" i="31"/>
  <c r="G66" i="31"/>
  <c r="G62" i="31"/>
  <c r="G58" i="31"/>
  <c r="G54" i="31"/>
  <c r="G50" i="31"/>
  <c r="G34" i="31"/>
  <c r="G30" i="31"/>
  <c r="G26" i="31"/>
  <c r="G22" i="31"/>
  <c r="G18" i="31"/>
  <c r="G15" i="31"/>
  <c r="G75" i="31"/>
  <c r="G70" i="31"/>
  <c r="G65" i="31"/>
  <c r="G61" i="31"/>
  <c r="G57" i="31"/>
  <c r="G53" i="31"/>
  <c r="G48" i="31"/>
  <c r="G39" i="31"/>
  <c r="G33" i="31"/>
  <c r="G29" i="31"/>
  <c r="G25" i="31"/>
  <c r="G21" i="31"/>
  <c r="G17" i="31"/>
  <c r="G14" i="31"/>
  <c r="E76" i="31"/>
  <c r="C76" i="31"/>
  <c r="G51" i="31"/>
  <c r="G52" i="31"/>
  <c r="G20" i="31"/>
  <c r="G74" i="31"/>
  <c r="G24" i="31"/>
  <c r="G31" i="31"/>
  <c r="G28" i="31"/>
  <c r="G47" i="31"/>
  <c r="G16" i="31"/>
  <c r="G38" i="31"/>
  <c r="G56" i="31"/>
  <c r="G40" i="31"/>
  <c r="G76" i="28"/>
  <c r="E76" i="28"/>
  <c r="C76" i="28"/>
  <c r="G18" i="28"/>
  <c r="G63" i="28"/>
  <c r="G14" i="28"/>
  <c r="G36" i="28"/>
  <c r="G60" i="28"/>
  <c r="G48" i="28"/>
  <c r="G24" i="28"/>
  <c r="G57" i="28"/>
  <c r="G30" i="28"/>
  <c r="G29" i="28"/>
  <c r="G58" i="28"/>
  <c r="G22" i="28"/>
  <c r="G54" i="28"/>
  <c r="G73" i="28"/>
  <c r="G19" i="28"/>
  <c r="G46" i="28"/>
  <c r="G64" i="28"/>
  <c r="G31" i="28"/>
  <c r="G28" i="28"/>
  <c r="G61" i="28"/>
  <c r="G17" i="28"/>
  <c r="G39" i="28"/>
  <c r="G62" i="28"/>
  <c r="G33" i="28"/>
  <c r="G27" i="28"/>
  <c r="G53" i="28"/>
  <c r="G75" i="28"/>
  <c r="G23" i="28"/>
  <c r="G50" i="28"/>
  <c r="G69" i="28"/>
  <c r="G16" i="28"/>
  <c r="G38" i="28"/>
  <c r="G65" i="28"/>
  <c r="G15" i="28"/>
  <c r="G21" i="28"/>
  <c r="G66" i="28"/>
  <c r="G74" i="28"/>
  <c r="G13" i="28"/>
  <c r="G34" i="28"/>
  <c r="G59" i="28"/>
  <c r="G32" i="28"/>
  <c r="G26" i="28"/>
  <c r="G55" i="28"/>
  <c r="G20" i="28"/>
  <c r="G51" i="28"/>
  <c r="G70" i="28"/>
  <c r="G40" i="28"/>
  <c r="G25" i="28"/>
  <c r="G52" i="28"/>
  <c r="G72" i="28"/>
  <c r="G56" i="28"/>
  <c r="G47" i="28"/>
  <c r="G76" i="22"/>
  <c r="G66" i="22"/>
  <c r="G58" i="22"/>
  <c r="G50" i="22"/>
  <c r="G14" i="22"/>
  <c r="E76" i="22"/>
  <c r="C76" i="22"/>
  <c r="G53" i="22"/>
  <c r="G32" i="22"/>
  <c r="G25" i="22"/>
  <c r="G60" i="22"/>
  <c r="G24" i="22"/>
  <c r="G26" i="22"/>
  <c r="G33" i="22"/>
  <c r="G17" i="22"/>
  <c r="G69" i="22"/>
  <c r="G52" i="22"/>
  <c r="G16" i="22"/>
  <c r="G19" i="22"/>
  <c r="G21" i="22"/>
  <c r="G59" i="22"/>
  <c r="G34" i="22"/>
  <c r="G62" i="22"/>
  <c r="G30" i="22"/>
  <c r="G57" i="22"/>
  <c r="G51" i="22"/>
  <c r="G61" i="22"/>
  <c r="G22" i="22"/>
  <c r="G29" i="22"/>
  <c r="G15" i="22"/>
  <c r="G74" i="22"/>
  <c r="G27" i="22"/>
  <c r="G72" i="22"/>
  <c r="G31" i="22"/>
  <c r="G75" i="22"/>
  <c r="G63" i="22"/>
  <c r="G54" i="22"/>
  <c r="G65" i="22"/>
  <c r="G38" i="22"/>
  <c r="G73" i="22"/>
  <c r="G46" i="22"/>
  <c r="G39" i="22"/>
  <c r="G23" i="22"/>
  <c r="G36" i="22"/>
  <c r="G47" i="22"/>
  <c r="G13" i="22"/>
  <c r="G48" i="22"/>
  <c r="G70" i="22"/>
  <c r="G20" i="22"/>
  <c r="G28" i="22"/>
  <c r="G55" i="22"/>
  <c r="G18" i="22"/>
  <c r="G64" i="22"/>
  <c r="G56" i="22"/>
  <c r="G40" i="22"/>
  <c r="G67" i="22"/>
  <c r="G76" i="23"/>
  <c r="G72" i="23"/>
  <c r="G26" i="23"/>
  <c r="C76" i="23"/>
  <c r="G61" i="23"/>
  <c r="G17" i="23"/>
  <c r="G19" i="23"/>
  <c r="E76" i="23"/>
  <c r="G62" i="23"/>
  <c r="G18" i="23"/>
  <c r="G70" i="23"/>
  <c r="G25" i="23"/>
  <c r="G69" i="23"/>
  <c r="G52" i="23"/>
  <c r="G24" i="23"/>
  <c r="G59" i="23"/>
  <c r="G51" i="23"/>
  <c r="G23" i="23"/>
  <c r="G15" i="23"/>
  <c r="G54" i="23"/>
  <c r="G33" i="23"/>
  <c r="G60" i="23"/>
  <c r="G32" i="23"/>
  <c r="G16" i="23"/>
  <c r="G31" i="23"/>
  <c r="G21" i="23"/>
  <c r="G50" i="23"/>
  <c r="G20" i="23"/>
  <c r="G73" i="23"/>
  <c r="G64" i="23"/>
  <c r="G22" i="23"/>
  <c r="G34" i="23"/>
  <c r="G55" i="23"/>
  <c r="G14" i="23"/>
  <c r="G65" i="23"/>
  <c r="G30" i="23"/>
  <c r="G46" i="23"/>
  <c r="G48" i="23"/>
  <c r="G28" i="23"/>
  <c r="G27" i="23"/>
  <c r="G29" i="23"/>
  <c r="G66" i="23"/>
  <c r="G57" i="23"/>
  <c r="G36" i="23"/>
  <c r="G75" i="23"/>
  <c r="G47" i="23"/>
  <c r="G39" i="23"/>
  <c r="G38" i="23"/>
  <c r="G58" i="23"/>
  <c r="G13" i="23"/>
  <c r="G53" i="23"/>
  <c r="G63" i="23"/>
  <c r="G74" i="23"/>
  <c r="G56" i="23"/>
  <c r="G40" i="23"/>
  <c r="G67" i="23"/>
  <c r="G64" i="48"/>
  <c r="G73" i="48"/>
  <c r="G63" i="48"/>
  <c r="G55" i="48"/>
  <c r="G46" i="48"/>
  <c r="G36" i="48"/>
  <c r="G27" i="48"/>
  <c r="G72" i="48"/>
  <c r="G62" i="48"/>
  <c r="G54" i="48"/>
  <c r="G34" i="48"/>
  <c r="G18" i="48"/>
  <c r="G70" i="48"/>
  <c r="G53" i="48"/>
  <c r="G33" i="48"/>
  <c r="G17" i="48"/>
  <c r="E76" i="48"/>
  <c r="G59" i="48"/>
  <c r="G23" i="48"/>
  <c r="G15" i="48"/>
  <c r="C76" i="48"/>
  <c r="G76" i="48"/>
  <c r="G66" i="48"/>
  <c r="G58" i="48"/>
  <c r="G22" i="48"/>
  <c r="G14" i="48"/>
  <c r="G61" i="48"/>
  <c r="G25" i="48"/>
  <c r="G69" i="48"/>
  <c r="G29" i="48"/>
  <c r="G24" i="48"/>
  <c r="G26" i="48"/>
  <c r="G50" i="48"/>
  <c r="G31" i="48"/>
  <c r="G19" i="48"/>
  <c r="G16" i="48"/>
  <c r="G57" i="48"/>
  <c r="G48" i="48"/>
  <c r="G38" i="48"/>
  <c r="G65" i="48"/>
  <c r="G39" i="48"/>
  <c r="G60" i="48"/>
  <c r="G51" i="48"/>
  <c r="G20" i="48"/>
  <c r="G74" i="48"/>
  <c r="G32" i="48"/>
  <c r="G28" i="48"/>
  <c r="G52" i="48"/>
  <c r="G30" i="48"/>
  <c r="G21" i="48"/>
  <c r="G75" i="48"/>
  <c r="G13" i="48"/>
  <c r="G47" i="48"/>
  <c r="G56" i="48"/>
  <c r="G40" i="48"/>
  <c r="G67" i="48"/>
  <c r="G73" i="46"/>
  <c r="G63" i="46"/>
  <c r="G55" i="46"/>
  <c r="G46" i="46"/>
  <c r="G36" i="46"/>
  <c r="G27" i="46"/>
  <c r="G22" i="46"/>
  <c r="G70" i="46"/>
  <c r="G61" i="46"/>
  <c r="G53" i="46"/>
  <c r="G33" i="46"/>
  <c r="E76" i="46"/>
  <c r="G59" i="46"/>
  <c r="G51" i="46"/>
  <c r="G31" i="46"/>
  <c r="G23" i="46"/>
  <c r="G15" i="46"/>
  <c r="C76" i="46"/>
  <c r="G76" i="46"/>
  <c r="G66" i="46"/>
  <c r="G58" i="46"/>
  <c r="G50" i="46"/>
  <c r="G30" i="46"/>
  <c r="G14" i="46"/>
  <c r="G18" i="46"/>
  <c r="G28" i="46"/>
  <c r="G47" i="46"/>
  <c r="G48" i="46"/>
  <c r="G32" i="46"/>
  <c r="G21" i="46"/>
  <c r="G72" i="46"/>
  <c r="G54" i="46"/>
  <c r="G34" i="46"/>
  <c r="G24" i="46"/>
  <c r="G62" i="46"/>
  <c r="G64" i="46"/>
  <c r="G39" i="46"/>
  <c r="G52" i="46"/>
  <c r="G19" i="46"/>
  <c r="G74" i="46"/>
  <c r="G29" i="46"/>
  <c r="G20" i="46"/>
  <c r="G57" i="46"/>
  <c r="G69" i="46"/>
  <c r="G65" i="46"/>
  <c r="G75" i="46"/>
  <c r="G17" i="46"/>
  <c r="G26" i="46"/>
  <c r="G13" i="46"/>
  <c r="G38" i="46"/>
  <c r="G16" i="46"/>
  <c r="G25" i="46"/>
  <c r="G60" i="46"/>
  <c r="G40" i="46"/>
  <c r="G56" i="46"/>
  <c r="G44" i="54"/>
  <c r="D76" i="52"/>
  <c r="G43" i="52" s="1"/>
  <c r="G43" i="54"/>
  <c r="G45" i="54"/>
  <c r="M44" i="54"/>
  <c r="M45" i="54"/>
  <c r="M43" i="54"/>
  <c r="C67" i="54"/>
  <c r="E76" i="38"/>
  <c r="G75" i="38"/>
  <c r="G39" i="38"/>
  <c r="G76" i="38"/>
  <c r="C76" i="38"/>
  <c r="G55" i="38"/>
  <c r="G46" i="38"/>
  <c r="G36" i="38"/>
  <c r="G27" i="38"/>
  <c r="G54" i="38"/>
  <c r="G34" i="38"/>
  <c r="G18" i="38"/>
  <c r="G53" i="38"/>
  <c r="G33" i="38"/>
  <c r="G25" i="38"/>
  <c r="G17" i="38"/>
  <c r="G52" i="38"/>
  <c r="G24" i="38"/>
  <c r="G16" i="38"/>
  <c r="G40" i="38"/>
  <c r="G74" i="38"/>
  <c r="G22" i="38"/>
  <c r="G23" i="38"/>
  <c r="G70" i="38"/>
  <c r="G47" i="38"/>
  <c r="G59" i="38"/>
  <c r="G19" i="38"/>
  <c r="G65" i="38"/>
  <c r="G13" i="38"/>
  <c r="G61" i="38"/>
  <c r="G26" i="38"/>
  <c r="G32" i="38"/>
  <c r="G73" i="38"/>
  <c r="G51" i="38"/>
  <c r="G57" i="38"/>
  <c r="G66" i="38"/>
  <c r="G15" i="38"/>
  <c r="G29" i="38"/>
  <c r="G64" i="38"/>
  <c r="G14" i="38"/>
  <c r="G50" i="38"/>
  <c r="G63" i="38"/>
  <c r="G60" i="38"/>
  <c r="G62" i="38"/>
  <c r="G48" i="38"/>
  <c r="G31" i="38"/>
  <c r="G30" i="38"/>
  <c r="G58" i="38"/>
  <c r="G69" i="38"/>
  <c r="G72" i="38"/>
  <c r="G38" i="38"/>
  <c r="G20" i="38"/>
  <c r="G21" i="38"/>
  <c r="G28" i="38"/>
  <c r="G56" i="38"/>
  <c r="C56" i="54"/>
  <c r="E56" i="54"/>
  <c r="G67" i="38"/>
  <c r="I47" i="54"/>
  <c r="L67" i="54"/>
  <c r="I67" i="54" s="1"/>
  <c r="K56" i="54"/>
  <c r="F76" i="54"/>
  <c r="G47" i="54" s="1"/>
  <c r="E40" i="54"/>
  <c r="C47" i="54"/>
  <c r="E72" i="52"/>
  <c r="E47" i="54"/>
  <c r="G76" i="40"/>
  <c r="G28" i="40"/>
  <c r="E76" i="40"/>
  <c r="C76" i="40"/>
  <c r="G72" i="40"/>
  <c r="G18" i="40"/>
  <c r="G61" i="40"/>
  <c r="G25" i="40"/>
  <c r="G16" i="40"/>
  <c r="G20" i="40"/>
  <c r="G27" i="40"/>
  <c r="G19" i="40"/>
  <c r="G62" i="40"/>
  <c r="G54" i="40"/>
  <c r="G26" i="40"/>
  <c r="G70" i="40"/>
  <c r="G33" i="40"/>
  <c r="G17" i="40"/>
  <c r="G69" i="40"/>
  <c r="G60" i="40"/>
  <c r="G52" i="40"/>
  <c r="G32" i="40"/>
  <c r="G24" i="40"/>
  <c r="G14" i="40"/>
  <c r="G21" i="40"/>
  <c r="G48" i="40"/>
  <c r="G46" i="40"/>
  <c r="G36" i="40"/>
  <c r="G51" i="40"/>
  <c r="G73" i="40"/>
  <c r="G59" i="40"/>
  <c r="G23" i="40"/>
  <c r="G29" i="40"/>
  <c r="G39" i="40"/>
  <c r="G63" i="40"/>
  <c r="G55" i="40"/>
  <c r="G34" i="40"/>
  <c r="G15" i="40"/>
  <c r="G22" i="40"/>
  <c r="G53" i="40"/>
  <c r="G13" i="40"/>
  <c r="G66" i="40"/>
  <c r="G50" i="40"/>
  <c r="G38" i="40"/>
  <c r="G75" i="40"/>
  <c r="G31" i="40"/>
  <c r="G58" i="40"/>
  <c r="G57" i="40"/>
  <c r="G64" i="40"/>
  <c r="G65" i="40"/>
  <c r="G30" i="40"/>
  <c r="G40" i="40"/>
  <c r="G47" i="40"/>
  <c r="G74" i="40"/>
  <c r="G56" i="40"/>
  <c r="M39" i="36"/>
  <c r="M26" i="36"/>
  <c r="E67" i="36"/>
  <c r="C67" i="36"/>
  <c r="F76" i="36"/>
  <c r="G67" i="36" s="1"/>
  <c r="M76" i="20"/>
  <c r="M25" i="20"/>
  <c r="M75" i="20"/>
  <c r="M48" i="20"/>
  <c r="M63" i="20"/>
  <c r="M73" i="20"/>
  <c r="M27" i="20"/>
  <c r="M31" i="20"/>
  <c r="M30" i="20"/>
  <c r="I67" i="58"/>
  <c r="K67" i="58"/>
  <c r="K67" i="20"/>
  <c r="I67" i="20"/>
  <c r="M72" i="20"/>
  <c r="M32" i="20"/>
  <c r="M21" i="20"/>
  <c r="M18" i="20"/>
  <c r="M29" i="20"/>
  <c r="M16" i="20"/>
  <c r="M59" i="20"/>
  <c r="M22" i="20"/>
  <c r="M46" i="20"/>
  <c r="M54" i="20"/>
  <c r="M67" i="20"/>
  <c r="M70" i="20"/>
  <c r="M69" i="20"/>
  <c r="M40" i="20"/>
  <c r="M61" i="20"/>
  <c r="M65" i="20"/>
  <c r="M19" i="20"/>
  <c r="M13" i="20"/>
  <c r="M58" i="20"/>
  <c r="M38" i="20"/>
  <c r="M36" i="20"/>
  <c r="M57" i="20"/>
  <c r="M33" i="20"/>
  <c r="M50" i="20"/>
  <c r="M53" i="20"/>
  <c r="I76" i="20"/>
  <c r="M56" i="20"/>
  <c r="M20" i="20"/>
  <c r="M28" i="20"/>
  <c r="M52" i="20"/>
  <c r="M14" i="20"/>
  <c r="M24" i="20"/>
  <c r="M55" i="20"/>
  <c r="M64" i="20"/>
  <c r="M62" i="20"/>
  <c r="M74" i="20"/>
  <c r="M60" i="20"/>
  <c r="M34" i="20"/>
  <c r="M23" i="20"/>
  <c r="M39" i="20"/>
  <c r="M47" i="20"/>
  <c r="M26" i="20"/>
  <c r="M51" i="20"/>
  <c r="M66" i="20"/>
  <c r="M17" i="20"/>
  <c r="K76" i="20"/>
  <c r="M15" i="20"/>
  <c r="K55" i="52"/>
  <c r="E60" i="52"/>
  <c r="E67" i="20"/>
  <c r="C67" i="20"/>
  <c r="F76" i="20"/>
  <c r="M50" i="59"/>
  <c r="M76" i="59"/>
  <c r="M63" i="59"/>
  <c r="M27" i="59"/>
  <c r="M19" i="59"/>
  <c r="M18" i="59"/>
  <c r="M34" i="59"/>
  <c r="M62" i="59"/>
  <c r="M39" i="59"/>
  <c r="M17" i="59"/>
  <c r="M33" i="59"/>
  <c r="M54" i="59"/>
  <c r="K76" i="59"/>
  <c r="M26" i="59"/>
  <c r="M75" i="59"/>
  <c r="M48" i="59"/>
  <c r="M25" i="59"/>
  <c r="M70" i="59"/>
  <c r="M51" i="59"/>
  <c r="M16" i="59"/>
  <c r="M31" i="59"/>
  <c r="M60" i="59"/>
  <c r="M24" i="59"/>
  <c r="M61" i="59"/>
  <c r="M13" i="59"/>
  <c r="M53" i="59"/>
  <c r="M72" i="59"/>
  <c r="M22" i="59"/>
  <c r="M59" i="59"/>
  <c r="M23" i="59"/>
  <c r="M14" i="59"/>
  <c r="M46" i="59"/>
  <c r="M66" i="59"/>
  <c r="M55" i="59"/>
  <c r="M32" i="59"/>
  <c r="M36" i="59"/>
  <c r="M28" i="59"/>
  <c r="M69" i="59"/>
  <c r="M57" i="59"/>
  <c r="M58" i="59"/>
  <c r="M20" i="59"/>
  <c r="M30" i="59"/>
  <c r="M15" i="59"/>
  <c r="M52" i="59"/>
  <c r="M65" i="59"/>
  <c r="M29" i="59"/>
  <c r="M38" i="59"/>
  <c r="M47" i="59"/>
  <c r="M21" i="59"/>
  <c r="M64" i="59"/>
  <c r="M73" i="59"/>
  <c r="M40" i="59"/>
  <c r="M56" i="59"/>
  <c r="M67" i="59"/>
  <c r="K67" i="59"/>
  <c r="I67" i="59"/>
  <c r="M74" i="59"/>
  <c r="E67" i="59"/>
  <c r="F76" i="59"/>
  <c r="G67" i="59" s="1"/>
  <c r="C67" i="59"/>
  <c r="M74" i="58"/>
  <c r="G44" i="51"/>
  <c r="E70" i="52"/>
  <c r="G45" i="51"/>
  <c r="F74" i="52"/>
  <c r="C74" i="52" s="1"/>
  <c r="E76" i="4"/>
  <c r="G54" i="4"/>
  <c r="G18" i="4"/>
  <c r="G59" i="4"/>
  <c r="G15" i="4"/>
  <c r="G14" i="4"/>
  <c r="C76" i="4"/>
  <c r="G69" i="4"/>
  <c r="G60" i="4"/>
  <c r="G32" i="4"/>
  <c r="G23" i="4"/>
  <c r="G76" i="4"/>
  <c r="G66" i="4"/>
  <c r="G58" i="4"/>
  <c r="G50" i="4"/>
  <c r="G30" i="4"/>
  <c r="G22" i="4"/>
  <c r="G26" i="4"/>
  <c r="G34" i="4"/>
  <c r="G25" i="4"/>
  <c r="G46" i="4"/>
  <c r="G19" i="4"/>
  <c r="G31" i="4"/>
  <c r="G36" i="4"/>
  <c r="G39" i="4"/>
  <c r="G33" i="4"/>
  <c r="G63" i="4"/>
  <c r="G51" i="4"/>
  <c r="G24" i="4"/>
  <c r="G29" i="4"/>
  <c r="G70" i="4"/>
  <c r="G65" i="4"/>
  <c r="G48" i="4"/>
  <c r="G13" i="4"/>
  <c r="G74" i="4"/>
  <c r="G55" i="4"/>
  <c r="G73" i="4"/>
  <c r="G75" i="4"/>
  <c r="G61" i="4"/>
  <c r="G27" i="4"/>
  <c r="G47" i="4"/>
  <c r="G72" i="4"/>
  <c r="G53" i="4"/>
  <c r="G16" i="4"/>
  <c r="G20" i="4"/>
  <c r="G52" i="4"/>
  <c r="G62" i="4"/>
  <c r="G28" i="4"/>
  <c r="G21" i="4"/>
  <c r="G38" i="4"/>
  <c r="G57" i="4"/>
  <c r="G64" i="4"/>
  <c r="G17" i="4"/>
  <c r="G56" i="4"/>
  <c r="G40" i="4"/>
  <c r="G67" i="4"/>
  <c r="M56" i="60"/>
  <c r="M21" i="1"/>
  <c r="M74" i="60"/>
  <c r="M28" i="1"/>
  <c r="M67" i="58"/>
  <c r="M15" i="1"/>
  <c r="K76" i="58"/>
  <c r="M76" i="58"/>
  <c r="M39" i="58"/>
  <c r="M59" i="58"/>
  <c r="M50" i="58"/>
  <c r="M30" i="58"/>
  <c r="M22" i="58"/>
  <c r="M27" i="58"/>
  <c r="M66" i="58"/>
  <c r="M63" i="58"/>
  <c r="M72" i="58"/>
  <c r="M62" i="58"/>
  <c r="M70" i="58"/>
  <c r="M17" i="58"/>
  <c r="M13" i="58"/>
  <c r="M20" i="58"/>
  <c r="M36" i="58"/>
  <c r="M32" i="58"/>
  <c r="M19" i="58"/>
  <c r="M25" i="58"/>
  <c r="M38" i="58"/>
  <c r="M33" i="58"/>
  <c r="M46" i="58"/>
  <c r="M34" i="58"/>
  <c r="M21" i="58"/>
  <c r="M64" i="58"/>
  <c r="M48" i="58"/>
  <c r="M24" i="58"/>
  <c r="M31" i="58"/>
  <c r="M57" i="58"/>
  <c r="M52" i="58"/>
  <c r="M55" i="58"/>
  <c r="M26" i="58"/>
  <c r="M61" i="58"/>
  <c r="M54" i="58"/>
  <c r="M58" i="58"/>
  <c r="M65" i="58"/>
  <c r="M16" i="58"/>
  <c r="M23" i="58"/>
  <c r="M18" i="58"/>
  <c r="M73" i="58"/>
  <c r="M15" i="58"/>
  <c r="M75" i="58"/>
  <c r="M53" i="58"/>
  <c r="M56" i="58"/>
  <c r="M69" i="58"/>
  <c r="M51" i="58"/>
  <c r="M29" i="58"/>
  <c r="M60" i="58"/>
  <c r="M40" i="58"/>
  <c r="M28" i="58"/>
  <c r="M47" i="58"/>
  <c r="M14" i="58"/>
  <c r="M53" i="1"/>
  <c r="M64" i="1"/>
  <c r="M54" i="1"/>
  <c r="M14" i="1"/>
  <c r="M72" i="1"/>
  <c r="M23" i="1"/>
  <c r="M40" i="1"/>
  <c r="M59" i="1"/>
  <c r="M27" i="1"/>
  <c r="M76" i="1"/>
  <c r="M18" i="1"/>
  <c r="M33" i="1"/>
  <c r="M17" i="1"/>
  <c r="M30" i="1"/>
  <c r="M63" i="1"/>
  <c r="M32" i="1"/>
  <c r="M61" i="1"/>
  <c r="M52" i="1"/>
  <c r="M46" i="1"/>
  <c r="M47" i="1"/>
  <c r="M31" i="1"/>
  <c r="M29" i="1"/>
  <c r="M70" i="1"/>
  <c r="M39" i="1"/>
  <c r="M57" i="1"/>
  <c r="M50" i="1"/>
  <c r="I76" i="1"/>
  <c r="M65" i="1"/>
  <c r="M25" i="1"/>
  <c r="M48" i="1"/>
  <c r="M55" i="1"/>
  <c r="M66" i="1"/>
  <c r="M34" i="1"/>
  <c r="M26" i="1"/>
  <c r="M19" i="1"/>
  <c r="M58" i="1"/>
  <c r="M56" i="1"/>
  <c r="M16" i="1"/>
  <c r="M51" i="1"/>
  <c r="M13" i="1"/>
  <c r="M62" i="1"/>
  <c r="M36" i="1"/>
  <c r="M22" i="1"/>
  <c r="M73" i="1"/>
  <c r="M67" i="1"/>
  <c r="M69" i="1"/>
  <c r="M74" i="1"/>
  <c r="M24" i="1"/>
  <c r="M20" i="1"/>
  <c r="M75" i="1"/>
  <c r="M38" i="1"/>
  <c r="G42" i="51"/>
  <c r="G42" i="53"/>
  <c r="E13" i="52"/>
  <c r="K76" i="1"/>
  <c r="M42" i="1"/>
  <c r="M43" i="1"/>
  <c r="M44" i="1"/>
  <c r="M45" i="1"/>
  <c r="E67" i="1"/>
  <c r="C67" i="1"/>
  <c r="C56" i="60"/>
  <c r="G44" i="53"/>
  <c r="I56" i="51"/>
  <c r="G43" i="53"/>
  <c r="F76" i="1"/>
  <c r="G67" i="1" s="1"/>
  <c r="E56" i="60"/>
  <c r="M76" i="60"/>
  <c r="M48" i="60"/>
  <c r="M39" i="60"/>
  <c r="M46" i="60"/>
  <c r="M19" i="60"/>
  <c r="K76" i="60"/>
  <c r="M34" i="60"/>
  <c r="M26" i="60"/>
  <c r="M18" i="60"/>
  <c r="M69" i="60"/>
  <c r="M57" i="60"/>
  <c r="M66" i="60"/>
  <c r="M75" i="60"/>
  <c r="M29" i="60"/>
  <c r="M30" i="60"/>
  <c r="M70" i="60"/>
  <c r="M17" i="60"/>
  <c r="M55" i="60"/>
  <c r="M33" i="60"/>
  <c r="M28" i="60"/>
  <c r="M13" i="60"/>
  <c r="M27" i="60"/>
  <c r="M59" i="60"/>
  <c r="M32" i="60"/>
  <c r="M14" i="60"/>
  <c r="M16" i="60"/>
  <c r="M72" i="60"/>
  <c r="M62" i="60"/>
  <c r="M20" i="60"/>
  <c r="M24" i="60"/>
  <c r="M21" i="60"/>
  <c r="M22" i="60"/>
  <c r="M64" i="60"/>
  <c r="M25" i="60"/>
  <c r="M60" i="60"/>
  <c r="M61" i="60"/>
  <c r="M58" i="60"/>
  <c r="M52" i="60"/>
  <c r="M23" i="60"/>
  <c r="M50" i="60"/>
  <c r="M31" i="60"/>
  <c r="M38" i="60"/>
  <c r="M51" i="60"/>
  <c r="M54" i="60"/>
  <c r="M65" i="60"/>
  <c r="M15" i="60"/>
  <c r="M63" i="60"/>
  <c r="M73" i="60"/>
  <c r="M36" i="60"/>
  <c r="M53" i="60"/>
  <c r="M47" i="60"/>
  <c r="M67" i="60"/>
  <c r="K67" i="60"/>
  <c r="I67" i="60"/>
  <c r="M40" i="60"/>
  <c r="K58" i="52"/>
  <c r="E74" i="53"/>
  <c r="K69" i="52"/>
  <c r="J76" i="52"/>
  <c r="M44" i="52" s="1"/>
  <c r="K53" i="52"/>
  <c r="I53" i="52"/>
  <c r="M45" i="53"/>
  <c r="M44" i="53"/>
  <c r="M42" i="53"/>
  <c r="K26" i="52"/>
  <c r="L67" i="53"/>
  <c r="K67" i="32"/>
  <c r="M45" i="51"/>
  <c r="M42" i="51"/>
  <c r="M44" i="51"/>
  <c r="L76" i="32"/>
  <c r="I76" i="32" s="1"/>
  <c r="K46" i="52"/>
  <c r="K20" i="52"/>
  <c r="K47" i="53"/>
  <c r="I47" i="53"/>
  <c r="K14" i="52"/>
  <c r="K63" i="52"/>
  <c r="I20" i="52"/>
  <c r="K21" i="52"/>
  <c r="I14" i="52"/>
  <c r="K23" i="52"/>
  <c r="K56" i="51"/>
  <c r="I21" i="52"/>
  <c r="K62" i="52"/>
  <c r="L56" i="52"/>
  <c r="I56" i="52" s="1"/>
  <c r="K36" i="52"/>
  <c r="L40" i="52"/>
  <c r="I40" i="52" s="1"/>
  <c r="H67" i="52"/>
  <c r="H76" i="52" s="1"/>
  <c r="K48" i="52"/>
  <c r="K66" i="52"/>
  <c r="K43" i="52"/>
  <c r="L47" i="52"/>
  <c r="I47" i="52" s="1"/>
  <c r="K27" i="52"/>
  <c r="K70" i="52"/>
  <c r="L74" i="52"/>
  <c r="I74" i="52" s="1"/>
  <c r="K40" i="53"/>
  <c r="I40" i="53"/>
  <c r="K74" i="51"/>
  <c r="L76" i="51"/>
  <c r="I76" i="51" s="1"/>
  <c r="K74" i="53"/>
  <c r="K60" i="52"/>
  <c r="I27" i="52"/>
  <c r="K25" i="52"/>
  <c r="K59" i="52"/>
  <c r="K47" i="51"/>
  <c r="K40" i="51"/>
  <c r="K18" i="52"/>
  <c r="K56" i="53"/>
  <c r="K51" i="52"/>
  <c r="K50" i="52"/>
  <c r="K67" i="51"/>
  <c r="K29" i="52"/>
  <c r="I48" i="52"/>
  <c r="K17" i="52"/>
  <c r="K30" i="52"/>
  <c r="I63" i="52"/>
  <c r="I67" i="51"/>
  <c r="F67" i="51"/>
  <c r="F76" i="51" s="1"/>
  <c r="G74" i="51" s="1"/>
  <c r="E19" i="52"/>
  <c r="E25" i="52"/>
  <c r="E21" i="52"/>
  <c r="E59" i="52"/>
  <c r="E56" i="53"/>
  <c r="E61" i="52"/>
  <c r="E42" i="52"/>
  <c r="E54" i="52"/>
  <c r="E15" i="52"/>
  <c r="E48" i="52"/>
  <c r="E47" i="51"/>
  <c r="E28" i="52"/>
  <c r="C67" i="58"/>
  <c r="F76" i="58"/>
  <c r="E67" i="58"/>
  <c r="E31" i="52"/>
  <c r="F47" i="52"/>
  <c r="E74" i="51"/>
  <c r="C74" i="51"/>
  <c r="F67" i="53"/>
  <c r="E67" i="32"/>
  <c r="F76" i="32"/>
  <c r="C67" i="32"/>
  <c r="F76" i="60"/>
  <c r="G67" i="60" s="1"/>
  <c r="E67" i="60"/>
  <c r="C67" i="60"/>
  <c r="F40" i="52"/>
  <c r="E62" i="52"/>
  <c r="E58" i="52"/>
  <c r="E51" i="52"/>
  <c r="G64" i="30"/>
  <c r="G46" i="30"/>
  <c r="G36" i="30"/>
  <c r="G15" i="30"/>
  <c r="E76" i="30"/>
  <c r="G75" i="30"/>
  <c r="G57" i="30"/>
  <c r="G48" i="30"/>
  <c r="G31" i="30"/>
  <c r="G76" i="30"/>
  <c r="G28" i="30"/>
  <c r="G58" i="30"/>
  <c r="C76" i="30"/>
  <c r="G21" i="30"/>
  <c r="G14" i="30"/>
  <c r="G73" i="30"/>
  <c r="G62" i="30"/>
  <c r="G22" i="30"/>
  <c r="G52" i="30"/>
  <c r="G54" i="30"/>
  <c r="G16" i="30"/>
  <c r="G39" i="30"/>
  <c r="G40" i="30"/>
  <c r="G55" i="30"/>
  <c r="G34" i="30"/>
  <c r="G18" i="30"/>
  <c r="G24" i="30"/>
  <c r="G17" i="30"/>
  <c r="G30" i="30"/>
  <c r="G29" i="30"/>
  <c r="G33" i="30"/>
  <c r="G25" i="30"/>
  <c r="G66" i="30"/>
  <c r="G50" i="30"/>
  <c r="G53" i="30"/>
  <c r="G72" i="30"/>
  <c r="G27" i="30"/>
  <c r="G74" i="30"/>
  <c r="G51" i="30"/>
  <c r="G70" i="30"/>
  <c r="G63" i="30"/>
  <c r="G59" i="30"/>
  <c r="G23" i="30"/>
  <c r="G61" i="30"/>
  <c r="G19" i="30"/>
  <c r="G20" i="30"/>
  <c r="G65" i="30"/>
  <c r="G60" i="30"/>
  <c r="G26" i="30"/>
  <c r="G69" i="30"/>
  <c r="G13" i="30"/>
  <c r="G32" i="30"/>
  <c r="G38" i="30"/>
  <c r="G47" i="30"/>
  <c r="G56" i="30"/>
  <c r="F56" i="52"/>
  <c r="C56" i="52" s="1"/>
  <c r="E55" i="52"/>
  <c r="E44" i="52"/>
  <c r="B67" i="52"/>
  <c r="E40" i="53"/>
  <c r="E52" i="52"/>
  <c r="C56" i="53"/>
  <c r="E56" i="51"/>
  <c r="E40" i="51"/>
  <c r="E47" i="53"/>
  <c r="C59" i="52"/>
  <c r="C31" i="52"/>
  <c r="C47" i="53"/>
  <c r="E18" i="52"/>
  <c r="C61" i="52"/>
  <c r="M50" i="36" l="1"/>
  <c r="M73" i="36"/>
  <c r="M19" i="36"/>
  <c r="M62" i="36"/>
  <c r="M47" i="36"/>
  <c r="M54" i="36"/>
  <c r="M74" i="36"/>
  <c r="M57" i="36"/>
  <c r="M61" i="36"/>
  <c r="M69" i="36"/>
  <c r="M28" i="36"/>
  <c r="M29" i="36"/>
  <c r="M51" i="36"/>
  <c r="M33" i="36"/>
  <c r="I76" i="36"/>
  <c r="M36" i="36"/>
  <c r="M48" i="36"/>
  <c r="M59" i="36"/>
  <c r="M16" i="36"/>
  <c r="M40" i="36"/>
  <c r="M65" i="36"/>
  <c r="M27" i="36"/>
  <c r="M34" i="36"/>
  <c r="M32" i="36"/>
  <c r="M21" i="36"/>
  <c r="M66" i="36"/>
  <c r="M52" i="36"/>
  <c r="M53" i="36"/>
  <c r="M72" i="36"/>
  <c r="M31" i="36"/>
  <c r="M64" i="36"/>
  <c r="M18" i="36"/>
  <c r="M75" i="36"/>
  <c r="M70" i="36"/>
  <c r="M76" i="36"/>
  <c r="M60" i="36"/>
  <c r="M38" i="36"/>
  <c r="M30" i="36"/>
  <c r="K76" i="36"/>
  <c r="M22" i="36"/>
  <c r="M13" i="36"/>
  <c r="M23" i="36"/>
  <c r="M55" i="36"/>
  <c r="M46" i="36"/>
  <c r="M58" i="36"/>
  <c r="M25" i="36"/>
  <c r="M15" i="36"/>
  <c r="M56" i="36"/>
  <c r="M20" i="36"/>
  <c r="M63" i="36"/>
  <c r="M14" i="36"/>
  <c r="M24" i="36"/>
  <c r="M17" i="36"/>
  <c r="G42" i="52"/>
  <c r="C76" i="59"/>
  <c r="G16" i="54"/>
  <c r="G45" i="52"/>
  <c r="G44" i="52"/>
  <c r="G50" i="54"/>
  <c r="G63" i="54"/>
  <c r="G69" i="54"/>
  <c r="G22" i="54"/>
  <c r="G56" i="54"/>
  <c r="L76" i="54"/>
  <c r="M48" i="54" s="1"/>
  <c r="G27" i="54"/>
  <c r="G39" i="54"/>
  <c r="G59" i="54"/>
  <c r="G66" i="54"/>
  <c r="G46" i="54"/>
  <c r="G26" i="54"/>
  <c r="G55" i="54"/>
  <c r="G51" i="54"/>
  <c r="G23" i="54"/>
  <c r="G52" i="54"/>
  <c r="G25" i="54"/>
  <c r="G61" i="54"/>
  <c r="G18" i="54"/>
  <c r="G20" i="54"/>
  <c r="G13" i="54"/>
  <c r="G57" i="54"/>
  <c r="G67" i="54"/>
  <c r="G28" i="54"/>
  <c r="G64" i="54"/>
  <c r="C76" i="54"/>
  <c r="G40" i="54"/>
  <c r="G19" i="54"/>
  <c r="G48" i="54"/>
  <c r="G73" i="54"/>
  <c r="G70" i="54"/>
  <c r="G14" i="54"/>
  <c r="G58" i="54"/>
  <c r="G36" i="54"/>
  <c r="G34" i="54"/>
  <c r="K67" i="54"/>
  <c r="G54" i="54"/>
  <c r="G29" i="54"/>
  <c r="G38" i="54"/>
  <c r="G17" i="54"/>
  <c r="G72" i="54"/>
  <c r="G65" i="54"/>
  <c r="G53" i="54"/>
  <c r="G31" i="54"/>
  <c r="G15" i="54"/>
  <c r="G60" i="54"/>
  <c r="G33" i="54"/>
  <c r="E76" i="54"/>
  <c r="G30" i="54"/>
  <c r="G24" i="54"/>
  <c r="G74" i="54"/>
  <c r="G75" i="54"/>
  <c r="G62" i="54"/>
  <c r="G32" i="54"/>
  <c r="G21" i="54"/>
  <c r="G76" i="54"/>
  <c r="G76" i="36"/>
  <c r="G39" i="36"/>
  <c r="E76" i="36"/>
  <c r="G70" i="36"/>
  <c r="G53" i="36"/>
  <c r="G25" i="36"/>
  <c r="G17" i="36"/>
  <c r="G63" i="36"/>
  <c r="G46" i="36"/>
  <c r="G16" i="36"/>
  <c r="G36" i="36"/>
  <c r="G69" i="36"/>
  <c r="G32" i="36"/>
  <c r="G27" i="36"/>
  <c r="G15" i="36"/>
  <c r="G34" i="36"/>
  <c r="G48" i="36"/>
  <c r="G24" i="36"/>
  <c r="G60" i="36"/>
  <c r="G29" i="36"/>
  <c r="G55" i="36"/>
  <c r="G22" i="36"/>
  <c r="G58" i="36"/>
  <c r="G75" i="36"/>
  <c r="G26" i="36"/>
  <c r="G50" i="36"/>
  <c r="G31" i="36"/>
  <c r="G51" i="36"/>
  <c r="G65" i="36"/>
  <c r="G73" i="36"/>
  <c r="G61" i="36"/>
  <c r="G54" i="36"/>
  <c r="G20" i="36"/>
  <c r="G66" i="36"/>
  <c r="G72" i="36"/>
  <c r="G21" i="36"/>
  <c r="G33" i="36"/>
  <c r="G13" i="36"/>
  <c r="G18" i="36"/>
  <c r="G30" i="36"/>
  <c r="G64" i="36"/>
  <c r="G38" i="36"/>
  <c r="G62" i="36"/>
  <c r="G28" i="36"/>
  <c r="G59" i="36"/>
  <c r="G74" i="36"/>
  <c r="G52" i="36"/>
  <c r="G19" i="36"/>
  <c r="G23" i="36"/>
  <c r="G14" i="36"/>
  <c r="G57" i="36"/>
  <c r="G56" i="36"/>
  <c r="G47" i="36"/>
  <c r="G40" i="36"/>
  <c r="C76" i="36"/>
  <c r="E76" i="20"/>
  <c r="G76" i="20"/>
  <c r="G39" i="20"/>
  <c r="G27" i="20"/>
  <c r="G17" i="20"/>
  <c r="G26" i="20"/>
  <c r="G25" i="20"/>
  <c r="G13" i="20"/>
  <c r="G50" i="20"/>
  <c r="G36" i="20"/>
  <c r="G14" i="20"/>
  <c r="G20" i="20"/>
  <c r="G23" i="20"/>
  <c r="G29" i="20"/>
  <c r="G75" i="20"/>
  <c r="G58" i="20"/>
  <c r="G19" i="20"/>
  <c r="G54" i="20"/>
  <c r="G60" i="20"/>
  <c r="G70" i="20"/>
  <c r="G51" i="20"/>
  <c r="G22" i="20"/>
  <c r="G69" i="20"/>
  <c r="G63" i="20"/>
  <c r="G24" i="20"/>
  <c r="G34" i="20"/>
  <c r="G21" i="20"/>
  <c r="G64" i="20"/>
  <c r="G57" i="20"/>
  <c r="G66" i="20"/>
  <c r="G18" i="20"/>
  <c r="G30" i="20"/>
  <c r="G31" i="20"/>
  <c r="G59" i="20"/>
  <c r="G55" i="20"/>
  <c r="G16" i="20"/>
  <c r="G65" i="20"/>
  <c r="G33" i="20"/>
  <c r="G15" i="20"/>
  <c r="G32" i="20"/>
  <c r="G46" i="20"/>
  <c r="G38" i="20"/>
  <c r="G28" i="20"/>
  <c r="G72" i="20"/>
  <c r="G52" i="20"/>
  <c r="G61" i="20"/>
  <c r="G53" i="20"/>
  <c r="G48" i="20"/>
  <c r="G73" i="20"/>
  <c r="G62" i="20"/>
  <c r="G74" i="20"/>
  <c r="G40" i="20"/>
  <c r="C76" i="20"/>
  <c r="G56" i="20"/>
  <c r="G47" i="20"/>
  <c r="G67" i="20"/>
  <c r="G72" i="59"/>
  <c r="G26" i="59"/>
  <c r="G33" i="59"/>
  <c r="G25" i="59"/>
  <c r="G23" i="59"/>
  <c r="G76" i="59"/>
  <c r="E76" i="59"/>
  <c r="G48" i="59"/>
  <c r="G39" i="59"/>
  <c r="G21" i="59"/>
  <c r="G18" i="59"/>
  <c r="G28" i="59"/>
  <c r="G61" i="59"/>
  <c r="G27" i="59"/>
  <c r="G36" i="59"/>
  <c r="G14" i="59"/>
  <c r="G60" i="59"/>
  <c r="G20" i="59"/>
  <c r="G53" i="59"/>
  <c r="G50" i="59"/>
  <c r="G38" i="59"/>
  <c r="G59" i="59"/>
  <c r="G69" i="59"/>
  <c r="G52" i="59"/>
  <c r="G22" i="59"/>
  <c r="G15" i="59"/>
  <c r="G73" i="59"/>
  <c r="G29" i="59"/>
  <c r="G32" i="59"/>
  <c r="G65" i="59"/>
  <c r="G19" i="59"/>
  <c r="G30" i="59"/>
  <c r="G34" i="59"/>
  <c r="G17" i="59"/>
  <c r="G66" i="59"/>
  <c r="G75" i="59"/>
  <c r="G31" i="59"/>
  <c r="G57" i="59"/>
  <c r="G63" i="59"/>
  <c r="G62" i="59"/>
  <c r="G58" i="59"/>
  <c r="G51" i="59"/>
  <c r="G54" i="59"/>
  <c r="G74" i="59"/>
  <c r="G64" i="59"/>
  <c r="G46" i="59"/>
  <c r="G16" i="59"/>
  <c r="G24" i="59"/>
  <c r="G70" i="59"/>
  <c r="G55" i="59"/>
  <c r="G13" i="59"/>
  <c r="G47" i="59"/>
  <c r="G40" i="59"/>
  <c r="G56" i="59"/>
  <c r="E74" i="52"/>
  <c r="F67" i="52"/>
  <c r="F76" i="52" s="1"/>
  <c r="G76" i="1"/>
  <c r="G39" i="1"/>
  <c r="G29" i="1"/>
  <c r="G72" i="1"/>
  <c r="G33" i="1"/>
  <c r="G62" i="1"/>
  <c r="G57" i="1"/>
  <c r="G16" i="1"/>
  <c r="G48" i="1"/>
  <c r="G13" i="1"/>
  <c r="G58" i="1"/>
  <c r="G26" i="1"/>
  <c r="G75" i="1"/>
  <c r="G19" i="1"/>
  <c r="G28" i="1"/>
  <c r="G18" i="1"/>
  <c r="G20" i="1"/>
  <c r="G15" i="1"/>
  <c r="G63" i="1"/>
  <c r="G30" i="1"/>
  <c r="G24" i="1"/>
  <c r="G14" i="1"/>
  <c r="G27" i="1"/>
  <c r="G59" i="1"/>
  <c r="G73" i="1"/>
  <c r="G34" i="1"/>
  <c r="G22" i="1"/>
  <c r="G53" i="1"/>
  <c r="G23" i="1"/>
  <c r="G61" i="1"/>
  <c r="G46" i="1"/>
  <c r="G65" i="1"/>
  <c r="G66" i="1"/>
  <c r="G38" i="1"/>
  <c r="G36" i="1"/>
  <c r="G21" i="1"/>
  <c r="G69" i="1"/>
  <c r="G51" i="1"/>
  <c r="G55" i="1"/>
  <c r="E76" i="1"/>
  <c r="G25" i="1"/>
  <c r="G50" i="1"/>
  <c r="G70" i="1"/>
  <c r="G64" i="1"/>
  <c r="G52" i="1"/>
  <c r="G60" i="1"/>
  <c r="G31" i="1"/>
  <c r="G32" i="1"/>
  <c r="G54" i="1"/>
  <c r="G17" i="1"/>
  <c r="G40" i="1"/>
  <c r="G74" i="1"/>
  <c r="G56" i="1"/>
  <c r="G47" i="1"/>
  <c r="C76" i="1"/>
  <c r="M45" i="52"/>
  <c r="M43" i="52"/>
  <c r="M14" i="32"/>
  <c r="M42" i="52"/>
  <c r="M51" i="32"/>
  <c r="M53" i="32"/>
  <c r="M52" i="32"/>
  <c r="E67" i="51"/>
  <c r="C67" i="51"/>
  <c r="M60" i="32"/>
  <c r="M40" i="32"/>
  <c r="M58" i="32"/>
  <c r="M50" i="32"/>
  <c r="M61" i="32"/>
  <c r="M55" i="32"/>
  <c r="K76" i="32"/>
  <c r="M29" i="32"/>
  <c r="M17" i="32"/>
  <c r="M38" i="32"/>
  <c r="M15" i="32"/>
  <c r="M65" i="32"/>
  <c r="M73" i="32"/>
  <c r="M48" i="32"/>
  <c r="M18" i="32"/>
  <c r="M13" i="32"/>
  <c r="M46" i="32"/>
  <c r="M25" i="32"/>
  <c r="M70" i="32"/>
  <c r="M19" i="32"/>
  <c r="M54" i="32"/>
  <c r="M67" i="32"/>
  <c r="M21" i="32"/>
  <c r="M23" i="32"/>
  <c r="M32" i="32"/>
  <c r="M56" i="32"/>
  <c r="M28" i="32"/>
  <c r="M59" i="32"/>
  <c r="M24" i="32"/>
  <c r="M22" i="32"/>
  <c r="I67" i="53"/>
  <c r="M33" i="32"/>
  <c r="M62" i="32"/>
  <c r="M27" i="32"/>
  <c r="M72" i="32"/>
  <c r="M36" i="32"/>
  <c r="M34" i="32"/>
  <c r="M26" i="32"/>
  <c r="K67" i="53"/>
  <c r="L76" i="53"/>
  <c r="M74" i="53" s="1"/>
  <c r="M63" i="32"/>
  <c r="M20" i="32"/>
  <c r="M31" i="32"/>
  <c r="M69" i="32"/>
  <c r="M16" i="32"/>
  <c r="M76" i="32"/>
  <c r="M39" i="32"/>
  <c r="M74" i="32"/>
  <c r="M66" i="32"/>
  <c r="M47" i="32"/>
  <c r="M64" i="32"/>
  <c r="M75" i="32"/>
  <c r="M30" i="32"/>
  <c r="M57" i="32"/>
  <c r="M65" i="51"/>
  <c r="M39" i="51"/>
  <c r="M38" i="51"/>
  <c r="M69" i="51"/>
  <c r="M53" i="51"/>
  <c r="M15" i="51"/>
  <c r="M13" i="51"/>
  <c r="M61" i="51"/>
  <c r="M19" i="51"/>
  <c r="M58" i="51"/>
  <c r="M57" i="51"/>
  <c r="M36" i="51"/>
  <c r="K76" i="51"/>
  <c r="M50" i="51"/>
  <c r="M76" i="51"/>
  <c r="M16" i="51"/>
  <c r="M14" i="51"/>
  <c r="M62" i="51"/>
  <c r="M22" i="51"/>
  <c r="M24" i="51"/>
  <c r="M75" i="51"/>
  <c r="M73" i="51"/>
  <c r="M46" i="51"/>
  <c r="M32" i="51"/>
  <c r="M34" i="51"/>
  <c r="M26" i="51"/>
  <c r="M72" i="51"/>
  <c r="M60" i="51"/>
  <c r="M52" i="51"/>
  <c r="M54" i="51"/>
  <c r="M59" i="51"/>
  <c r="M18" i="51"/>
  <c r="M55" i="51"/>
  <c r="M29" i="51"/>
  <c r="M70" i="51"/>
  <c r="M64" i="51"/>
  <c r="M33" i="51"/>
  <c r="M28" i="51"/>
  <c r="M21" i="51"/>
  <c r="M27" i="51"/>
  <c r="M51" i="51"/>
  <c r="M20" i="51"/>
  <c r="M23" i="51"/>
  <c r="M48" i="51"/>
  <c r="M63" i="51"/>
  <c r="M66" i="51"/>
  <c r="M30" i="51"/>
  <c r="M31" i="51"/>
  <c r="M25" i="51"/>
  <c r="M17" i="51"/>
  <c r="M56" i="51"/>
  <c r="M40" i="51"/>
  <c r="L67" i="52"/>
  <c r="I67" i="52" s="1"/>
  <c r="M74" i="51"/>
  <c r="M47" i="51"/>
  <c r="K56" i="52"/>
  <c r="M67" i="51"/>
  <c r="K47" i="52"/>
  <c r="K74" i="52"/>
  <c r="K40" i="52"/>
  <c r="G56" i="51"/>
  <c r="G73" i="58"/>
  <c r="G63" i="58"/>
  <c r="G55" i="58"/>
  <c r="G46" i="58"/>
  <c r="G36" i="58"/>
  <c r="G27" i="58"/>
  <c r="G19" i="58"/>
  <c r="G72" i="58"/>
  <c r="G62" i="58"/>
  <c r="G54" i="58"/>
  <c r="G34" i="58"/>
  <c r="G26" i="58"/>
  <c r="G18" i="58"/>
  <c r="G70" i="58"/>
  <c r="G61" i="58"/>
  <c r="G33" i="58"/>
  <c r="G25" i="58"/>
  <c r="G17" i="58"/>
  <c r="G75" i="58"/>
  <c r="G59" i="58"/>
  <c r="G47" i="58"/>
  <c r="G32" i="58"/>
  <c r="G21" i="58"/>
  <c r="G74" i="58"/>
  <c r="G58" i="58"/>
  <c r="G31" i="58"/>
  <c r="G20" i="58"/>
  <c r="G69" i="58"/>
  <c r="G57" i="58"/>
  <c r="G30" i="58"/>
  <c r="G16" i="58"/>
  <c r="G64" i="58"/>
  <c r="G24" i="58"/>
  <c r="G60" i="58"/>
  <c r="G23" i="58"/>
  <c r="G22" i="58"/>
  <c r="G50" i="58"/>
  <c r="G38" i="58"/>
  <c r="G13" i="58"/>
  <c r="G76" i="58"/>
  <c r="G66" i="58"/>
  <c r="G65" i="58"/>
  <c r="G40" i="58"/>
  <c r="C76" i="58"/>
  <c r="G52" i="58"/>
  <c r="G39" i="58"/>
  <c r="E76" i="58"/>
  <c r="G51" i="58"/>
  <c r="G29" i="58"/>
  <c r="G48" i="58"/>
  <c r="G28" i="58"/>
  <c r="G15" i="58"/>
  <c r="G14" i="58"/>
  <c r="G53" i="58"/>
  <c r="G56" i="58"/>
  <c r="G39" i="51"/>
  <c r="G21" i="51"/>
  <c r="G76" i="51"/>
  <c r="G23" i="51"/>
  <c r="G60" i="51"/>
  <c r="G24" i="51"/>
  <c r="G46" i="51"/>
  <c r="G61" i="51"/>
  <c r="G72" i="51"/>
  <c r="G16" i="51"/>
  <c r="G70" i="51"/>
  <c r="E76" i="51"/>
  <c r="G13" i="51"/>
  <c r="G26" i="51"/>
  <c r="G73" i="51"/>
  <c r="G63" i="51"/>
  <c r="G75" i="51"/>
  <c r="G36" i="51"/>
  <c r="G17" i="51"/>
  <c r="G53" i="51"/>
  <c r="G19" i="51"/>
  <c r="G50" i="51"/>
  <c r="G29" i="51"/>
  <c r="G32" i="51"/>
  <c r="G66" i="51"/>
  <c r="G20" i="51"/>
  <c r="G27" i="51"/>
  <c r="G38" i="51"/>
  <c r="G57" i="51"/>
  <c r="G30" i="51"/>
  <c r="G22" i="51"/>
  <c r="G65" i="51"/>
  <c r="G34" i="51"/>
  <c r="G14" i="51"/>
  <c r="G62" i="51"/>
  <c r="G64" i="51"/>
  <c r="G25" i="51"/>
  <c r="G54" i="51"/>
  <c r="G18" i="51"/>
  <c r="G55" i="51"/>
  <c r="G28" i="51"/>
  <c r="G31" i="51"/>
  <c r="G59" i="51"/>
  <c r="G48" i="51"/>
  <c r="G15" i="51"/>
  <c r="G69" i="51"/>
  <c r="G52" i="51"/>
  <c r="G51" i="51"/>
  <c r="G58" i="51"/>
  <c r="G33" i="51"/>
  <c r="G40" i="51"/>
  <c r="G39" i="32"/>
  <c r="G34" i="32"/>
  <c r="G76" i="32"/>
  <c r="G63" i="32"/>
  <c r="G21" i="32"/>
  <c r="G38" i="32"/>
  <c r="G27" i="32"/>
  <c r="G57" i="32"/>
  <c r="G73" i="32"/>
  <c r="G75" i="32"/>
  <c r="G29" i="32"/>
  <c r="G66" i="32"/>
  <c r="G28" i="32"/>
  <c r="G46" i="32"/>
  <c r="E76" i="32"/>
  <c r="G19" i="32"/>
  <c r="G26" i="32"/>
  <c r="G50" i="32"/>
  <c r="G36" i="32"/>
  <c r="G17" i="32"/>
  <c r="G30" i="32"/>
  <c r="G70" i="32"/>
  <c r="G16" i="32"/>
  <c r="G52" i="32"/>
  <c r="G24" i="32"/>
  <c r="G22" i="32"/>
  <c r="G60" i="32"/>
  <c r="G32" i="32"/>
  <c r="G53" i="32"/>
  <c r="G13" i="32"/>
  <c r="G54" i="32"/>
  <c r="G72" i="32"/>
  <c r="G23" i="32"/>
  <c r="G20" i="32"/>
  <c r="G65" i="32"/>
  <c r="G31" i="32"/>
  <c r="G62" i="32"/>
  <c r="G61" i="32"/>
  <c r="G25" i="32"/>
  <c r="G55" i="32"/>
  <c r="G18" i="32"/>
  <c r="G51" i="32"/>
  <c r="G14" i="32"/>
  <c r="G64" i="32"/>
  <c r="G15" i="32"/>
  <c r="G33" i="32"/>
  <c r="G48" i="32"/>
  <c r="G59" i="32"/>
  <c r="G74" i="32"/>
  <c r="G58" i="32"/>
  <c r="G47" i="32"/>
  <c r="G69" i="32"/>
  <c r="G56" i="32"/>
  <c r="C76" i="32"/>
  <c r="G40" i="32"/>
  <c r="C76" i="51"/>
  <c r="E56" i="52"/>
  <c r="E47" i="52"/>
  <c r="G72" i="60"/>
  <c r="G62" i="60"/>
  <c r="G54" i="60"/>
  <c r="G34" i="60"/>
  <c r="G26" i="60"/>
  <c r="G18" i="60"/>
  <c r="G70" i="60"/>
  <c r="G61" i="60"/>
  <c r="G33" i="60"/>
  <c r="G25" i="60"/>
  <c r="G17" i="60"/>
  <c r="G69" i="60"/>
  <c r="G60" i="60"/>
  <c r="G52" i="60"/>
  <c r="G32" i="60"/>
  <c r="G24" i="60"/>
  <c r="G16" i="60"/>
  <c r="G65" i="60"/>
  <c r="G51" i="60"/>
  <c r="G28" i="60"/>
  <c r="G14" i="60"/>
  <c r="G64" i="60"/>
  <c r="G50" i="60"/>
  <c r="G40" i="60"/>
  <c r="G27" i="60"/>
  <c r="G13" i="60"/>
  <c r="E76" i="60"/>
  <c r="G76" i="60"/>
  <c r="G63" i="60"/>
  <c r="G48" i="60"/>
  <c r="G39" i="60"/>
  <c r="G23" i="60"/>
  <c r="G46" i="60"/>
  <c r="G30" i="60"/>
  <c r="G66" i="60"/>
  <c r="G29" i="60"/>
  <c r="G59" i="60"/>
  <c r="G22" i="60"/>
  <c r="G75" i="60"/>
  <c r="G38" i="60"/>
  <c r="G19" i="60"/>
  <c r="G57" i="60"/>
  <c r="G31" i="60"/>
  <c r="G55" i="60"/>
  <c r="G21" i="60"/>
  <c r="G47" i="60"/>
  <c r="G20" i="60"/>
  <c r="G15" i="60"/>
  <c r="G74" i="60"/>
  <c r="G36" i="60"/>
  <c r="G73" i="60"/>
  <c r="G58" i="60"/>
  <c r="C76" i="60"/>
  <c r="G53" i="60"/>
  <c r="G56" i="60"/>
  <c r="G67" i="58"/>
  <c r="E40" i="52"/>
  <c r="C40" i="52"/>
  <c r="G67" i="32"/>
  <c r="B76" i="52"/>
  <c r="G67" i="51"/>
  <c r="E67" i="53"/>
  <c r="C67" i="53"/>
  <c r="F76" i="53"/>
  <c r="G67" i="53" s="1"/>
  <c r="G47" i="51"/>
  <c r="C47" i="52"/>
  <c r="M39" i="54" l="1"/>
  <c r="M65" i="54"/>
  <c r="M66" i="54"/>
  <c r="M67" i="54"/>
  <c r="M47" i="54"/>
  <c r="M19" i="54"/>
  <c r="M53" i="54"/>
  <c r="M70" i="54"/>
  <c r="M27" i="54"/>
  <c r="M60" i="54"/>
  <c r="M62" i="54"/>
  <c r="M61" i="54"/>
  <c r="M20" i="54"/>
  <c r="M57" i="54"/>
  <c r="M31" i="54"/>
  <c r="M29" i="54"/>
  <c r="M64" i="54"/>
  <c r="M58" i="54"/>
  <c r="M75" i="54"/>
  <c r="M14" i="54"/>
  <c r="M46" i="54"/>
  <c r="M54" i="54"/>
  <c r="M55" i="54"/>
  <c r="M25" i="54"/>
  <c r="M59" i="54"/>
  <c r="M30" i="54"/>
  <c r="M72" i="54"/>
  <c r="M32" i="54"/>
  <c r="M73" i="54"/>
  <c r="M26" i="54"/>
  <c r="M34" i="54"/>
  <c r="M21" i="54"/>
  <c r="M63" i="54"/>
  <c r="M18" i="54"/>
  <c r="M17" i="54"/>
  <c r="M23" i="54"/>
  <c r="M22" i="54"/>
  <c r="M36" i="54"/>
  <c r="M52" i="54"/>
  <c r="M15" i="54"/>
  <c r="M13" i="54"/>
  <c r="M76" i="54"/>
  <c r="M38" i="54"/>
  <c r="M24" i="54"/>
  <c r="M69" i="54"/>
  <c r="M28" i="54"/>
  <c r="I76" i="54"/>
  <c r="M40" i="54"/>
  <c r="K76" i="54"/>
  <c r="M51" i="54"/>
  <c r="M16" i="54"/>
  <c r="M74" i="54"/>
  <c r="M50" i="54"/>
  <c r="M33" i="54"/>
  <c r="M56" i="54"/>
  <c r="M58" i="53"/>
  <c r="E67" i="52"/>
  <c r="G59" i="52"/>
  <c r="G52" i="52"/>
  <c r="G62" i="52"/>
  <c r="G30" i="52"/>
  <c r="G14" i="52"/>
  <c r="G46" i="52"/>
  <c r="G63" i="52"/>
  <c r="G66" i="52"/>
  <c r="G47" i="52"/>
  <c r="G34" i="52"/>
  <c r="G16" i="52"/>
  <c r="G21" i="52"/>
  <c r="G22" i="52"/>
  <c r="G53" i="52"/>
  <c r="G69" i="52"/>
  <c r="G15" i="52"/>
  <c r="G20" i="52"/>
  <c r="G56" i="52"/>
  <c r="G39" i="52"/>
  <c r="G72" i="52"/>
  <c r="G48" i="52"/>
  <c r="G40" i="52"/>
  <c r="G74" i="52"/>
  <c r="G23" i="52"/>
  <c r="G29" i="52"/>
  <c r="G38" i="52"/>
  <c r="G36" i="52"/>
  <c r="G55" i="52"/>
  <c r="G25" i="52"/>
  <c r="G50" i="52"/>
  <c r="G32" i="52"/>
  <c r="G51" i="52"/>
  <c r="G57" i="52"/>
  <c r="G58" i="52"/>
  <c r="G76" i="52"/>
  <c r="G75" i="52"/>
  <c r="G54" i="52"/>
  <c r="G61" i="52"/>
  <c r="G31" i="52"/>
  <c r="G17" i="52"/>
  <c r="G73" i="52"/>
  <c r="G60" i="52"/>
  <c r="G33" i="52"/>
  <c r="G70" i="52"/>
  <c r="G18" i="52"/>
  <c r="G13" i="52"/>
  <c r="G19" i="52"/>
  <c r="G67" i="52"/>
  <c r="G65" i="52"/>
  <c r="C67" i="52"/>
  <c r="C76" i="52"/>
  <c r="G26" i="52"/>
  <c r="G64" i="52"/>
  <c r="G27" i="52"/>
  <c r="G24" i="52"/>
  <c r="E76" i="52"/>
  <c r="G28" i="52"/>
  <c r="L76" i="52"/>
  <c r="M74" i="52" s="1"/>
  <c r="K76" i="53"/>
  <c r="M20" i="53"/>
  <c r="M50" i="53"/>
  <c r="M13" i="53"/>
  <c r="M28" i="53"/>
  <c r="M60" i="53"/>
  <c r="M59" i="53"/>
  <c r="M53" i="53"/>
  <c r="M64" i="53"/>
  <c r="M73" i="53"/>
  <c r="M22" i="53"/>
  <c r="M21" i="53"/>
  <c r="M48" i="53"/>
  <c r="M31" i="53"/>
  <c r="M75" i="53"/>
  <c r="M52" i="53"/>
  <c r="M46" i="53"/>
  <c r="M47" i="53"/>
  <c r="M67" i="53"/>
  <c r="M27" i="53"/>
  <c r="M17" i="53"/>
  <c r="M14" i="53"/>
  <c r="M16" i="53"/>
  <c r="M26" i="53"/>
  <c r="M55" i="53"/>
  <c r="M61" i="53"/>
  <c r="M51" i="53"/>
  <c r="M25" i="53"/>
  <c r="M36" i="53"/>
  <c r="M57" i="53"/>
  <c r="M54" i="53"/>
  <c r="M72" i="53"/>
  <c r="M76" i="53"/>
  <c r="M29" i="53"/>
  <c r="M23" i="53"/>
  <c r="M62" i="53"/>
  <c r="M69" i="53"/>
  <c r="M34" i="53"/>
  <c r="M24" i="53"/>
  <c r="M18" i="53"/>
  <c r="M66" i="53"/>
  <c r="M70" i="53"/>
  <c r="M32" i="53"/>
  <c r="M19" i="53"/>
  <c r="M38" i="53"/>
  <c r="M63" i="53"/>
  <c r="M30" i="53"/>
  <c r="M33" i="53"/>
  <c r="M15" i="53"/>
  <c r="M65" i="53"/>
  <c r="M39" i="53"/>
  <c r="M40" i="53"/>
  <c r="M56" i="53"/>
  <c r="I76" i="53"/>
  <c r="K67" i="52"/>
  <c r="G39" i="53"/>
  <c r="G70" i="53"/>
  <c r="G50" i="53"/>
  <c r="G76" i="53"/>
  <c r="G13" i="53"/>
  <c r="G36" i="53"/>
  <c r="G21" i="53"/>
  <c r="E76" i="53"/>
  <c r="G60" i="53"/>
  <c r="G27" i="53"/>
  <c r="G16" i="53"/>
  <c r="G38" i="53"/>
  <c r="G30" i="53"/>
  <c r="G66" i="53"/>
  <c r="G46" i="53"/>
  <c r="G25" i="53"/>
  <c r="G17" i="53"/>
  <c r="G57" i="53"/>
  <c r="G19" i="53"/>
  <c r="G32" i="53"/>
  <c r="G24" i="53"/>
  <c r="G29" i="53"/>
  <c r="G73" i="53"/>
  <c r="G53" i="53"/>
  <c r="G26" i="53"/>
  <c r="G34" i="53"/>
  <c r="G65" i="53"/>
  <c r="G69" i="53"/>
  <c r="G75" i="53"/>
  <c r="G63" i="53"/>
  <c r="G33" i="53"/>
  <c r="G22" i="53"/>
  <c r="G72" i="53"/>
  <c r="G14" i="53"/>
  <c r="G23" i="53"/>
  <c r="G64" i="53"/>
  <c r="G20" i="53"/>
  <c r="G15" i="53"/>
  <c r="G52" i="53"/>
  <c r="G48" i="53"/>
  <c r="G58" i="53"/>
  <c r="G54" i="53"/>
  <c r="G28" i="53"/>
  <c r="G62" i="53"/>
  <c r="G61" i="53"/>
  <c r="G59" i="53"/>
  <c r="C76" i="53"/>
  <c r="G18" i="53"/>
  <c r="G74" i="53"/>
  <c r="G31" i="53"/>
  <c r="G55" i="53"/>
  <c r="G51" i="53"/>
  <c r="G47" i="53"/>
  <c r="G40" i="53"/>
  <c r="G56" i="53"/>
  <c r="M53" i="52" l="1"/>
  <c r="M72" i="52"/>
  <c r="M65" i="52"/>
  <c r="M14" i="52"/>
  <c r="M20" i="52"/>
  <c r="M52" i="52"/>
  <c r="M19" i="52"/>
  <c r="M62" i="52"/>
  <c r="M30" i="52"/>
  <c r="M75" i="52"/>
  <c r="M22" i="52"/>
  <c r="M69" i="52"/>
  <c r="M66" i="52"/>
  <c r="M67" i="52"/>
  <c r="M63" i="52"/>
  <c r="M31" i="52"/>
  <c r="M27" i="52"/>
  <c r="M48" i="52"/>
  <c r="M54" i="52"/>
  <c r="M39" i="52"/>
  <c r="M50" i="52"/>
  <c r="M21" i="52"/>
  <c r="M46" i="52"/>
  <c r="M25" i="52"/>
  <c r="M16" i="52"/>
  <c r="M61" i="52"/>
  <c r="M40" i="52"/>
  <c r="M70" i="52"/>
  <c r="M29" i="52"/>
  <c r="M13" i="52"/>
  <c r="M34" i="52"/>
  <c r="M24" i="52"/>
  <c r="K76" i="52"/>
  <c r="M47" i="52"/>
  <c r="I76" i="52"/>
  <c r="M36" i="52"/>
  <c r="M18" i="52"/>
  <c r="M57" i="52"/>
  <c r="M28" i="52"/>
  <c r="M38" i="52"/>
  <c r="M15" i="52"/>
  <c r="M56" i="52"/>
  <c r="M51" i="52"/>
  <c r="M59" i="52"/>
  <c r="M32" i="52"/>
  <c r="M33" i="52"/>
  <c r="M55" i="52"/>
  <c r="M26" i="52"/>
  <c r="M17" i="52"/>
  <c r="M23" i="52"/>
  <c r="M60" i="52"/>
  <c r="M64" i="52"/>
  <c r="M73" i="52"/>
  <c r="M58" i="52"/>
  <c r="M76" i="52"/>
</calcChain>
</file>

<file path=xl/sharedStrings.xml><?xml version="1.0" encoding="utf-8"?>
<sst xmlns="http://schemas.openxmlformats.org/spreadsheetml/2006/main" count="8434" uniqueCount="184">
  <si>
    <t>Board of Regents</t>
  </si>
  <si>
    <t>Institution:</t>
  </si>
  <si>
    <t>Form BOR-3</t>
  </si>
  <si>
    <t>Revenue Sources - Unrestricted &amp; Restricted</t>
  </si>
  <si>
    <t xml:space="preserve"> </t>
  </si>
  <si>
    <t>% OF</t>
  </si>
  <si>
    <t>Source:</t>
  </si>
  <si>
    <t>UNRESTRICTED</t>
  </si>
  <si>
    <t>TOTAL</t>
  </si>
  <si>
    <t>RESTRICTED</t>
  </si>
  <si>
    <t xml:space="preserve">  </t>
  </si>
  <si>
    <t>State Funds:</t>
  </si>
  <si>
    <t xml:space="preserve">    General Fund Direct</t>
  </si>
  <si>
    <t xml:space="preserve">    General Fund  - Restoration Amount</t>
  </si>
  <si>
    <t xml:space="preserve">    Statutory Dedicated </t>
  </si>
  <si>
    <t xml:space="preserve">           Higher Education Initiative Fund</t>
  </si>
  <si>
    <t xml:space="preserve">           Support Education in Louisiana First (SELF)</t>
  </si>
  <si>
    <t xml:space="preserve">           Tobacco Tax Health Care Fund</t>
  </si>
  <si>
    <t xml:space="preserve">           Calcasieu Parish Fund</t>
  </si>
  <si>
    <t xml:space="preserve">           Calcasieu Parish Higher Education Improvement Fund</t>
  </si>
  <si>
    <t xml:space="preserve">           Pari-Mutiel Live Racing Facility Gaming Control Fund</t>
  </si>
  <si>
    <t xml:space="preserve">           Southern University Agrlcultural Program Fund</t>
  </si>
  <si>
    <t xml:space="preserve">           Equine Fund</t>
  </si>
  <si>
    <t xml:space="preserve">           Fireman Training Fund</t>
  </si>
  <si>
    <t xml:space="preserve">           Two Percent Fire Insurance Fund</t>
  </si>
  <si>
    <t xml:space="preserve">           Health Excellence Fund</t>
  </si>
  <si>
    <t xml:space="preserve">           La. Educational Quality Support Fund (LEQSF)</t>
  </si>
  <si>
    <t xml:space="preserve">           Proprietary School Fund</t>
  </si>
  <si>
    <t xml:space="preserve">           Workforce Rapid Response</t>
  </si>
  <si>
    <t xml:space="preserve">           Rockefeller Scholarship Fund</t>
  </si>
  <si>
    <t xml:space="preserve">           Orleans Excellence Fund</t>
  </si>
  <si>
    <t xml:space="preserve">           TOPS Fund</t>
  </si>
  <si>
    <t xml:space="preserve">           Overcollections Fund</t>
  </si>
  <si>
    <t xml:space="preserve">    Funds Due From Management Board or Regents:</t>
  </si>
  <si>
    <t xml:space="preserve">          Other </t>
  </si>
  <si>
    <t xml:space="preserve">    Funds Due to Institutions:</t>
  </si>
  <si>
    <t xml:space="preserve">    Other </t>
  </si>
  <si>
    <t>Total State Funds</t>
  </si>
  <si>
    <t>Interagency Transfers:</t>
  </si>
  <si>
    <t xml:space="preserve">  Medicaid</t>
  </si>
  <si>
    <t xml:space="preserve">  Uncompensated Care</t>
  </si>
  <si>
    <t xml:space="preserve">  Hospital Contracts </t>
  </si>
  <si>
    <t xml:space="preserve">  Lab School</t>
  </si>
  <si>
    <t xml:space="preserve">  Other Total </t>
  </si>
  <si>
    <t>Total Other Interagency Transfers</t>
  </si>
  <si>
    <t>Non-Recurring Self Generated Carry Forward</t>
  </si>
  <si>
    <t xml:space="preserve">  Student Fees:</t>
  </si>
  <si>
    <t xml:space="preserve">    General Registration Fees:</t>
  </si>
  <si>
    <t xml:space="preserve">    Non-Resident Fees:</t>
  </si>
  <si>
    <t xml:space="preserve">    Academic Excellence Fee:</t>
  </si>
  <si>
    <t xml:space="preserve">    Operational Fee:</t>
  </si>
  <si>
    <t xml:space="preserve">    Student Athletic Fees</t>
  </si>
  <si>
    <t xml:space="preserve">    Other Total </t>
  </si>
  <si>
    <t xml:space="preserve">  Total Student Fees:</t>
  </si>
  <si>
    <t xml:space="preserve">  Hospital - Commercial/Self-Pay</t>
  </si>
  <si>
    <t xml:space="preserve">  Physician Practice Plans</t>
  </si>
  <si>
    <t xml:space="preserve">  Sales and Services of Educational Activities</t>
  </si>
  <si>
    <t xml:space="preserve">  State Grants and Contracts</t>
  </si>
  <si>
    <t xml:space="preserve">  Organized Activities Related to Instruction</t>
  </si>
  <si>
    <t xml:space="preserve">  Athletics Other than Student Fees</t>
  </si>
  <si>
    <t xml:space="preserve">  Auxiliaries (Excluding Athletics)</t>
  </si>
  <si>
    <t xml:space="preserve">  Endowment Income</t>
  </si>
  <si>
    <t xml:space="preserve">  Gifts, Grants, and Contracts</t>
  </si>
  <si>
    <t xml:space="preserve">  Other Self-Generated Funds</t>
  </si>
  <si>
    <t>Total Self-Generated Funds</t>
  </si>
  <si>
    <t>Federal Funds:</t>
  </si>
  <si>
    <t xml:space="preserve">  Federal Program Admin.</t>
  </si>
  <si>
    <t xml:space="preserve">  Medicare</t>
  </si>
  <si>
    <t xml:space="preserve">  Grants:</t>
  </si>
  <si>
    <t xml:space="preserve">     Pell</t>
  </si>
  <si>
    <t xml:space="preserve">     Other </t>
  </si>
  <si>
    <t>Total Federal Funds</t>
  </si>
  <si>
    <t>Interim Emergency Board</t>
  </si>
  <si>
    <t>Total Revenues</t>
  </si>
  <si>
    <t>The reported amount of unrestricted revenue should equal the total revenue amounts reported on Form BOR-1 for the appropriate year.</t>
  </si>
  <si>
    <t xml:space="preserve">           Medical &amp; Allied Health Scholarship &amp; Loan Fund</t>
  </si>
  <si>
    <t>Southern University Ag Center</t>
  </si>
  <si>
    <t>Southern University Law Center</t>
  </si>
  <si>
    <t>Southern University at New Orleans</t>
  </si>
  <si>
    <t>Southern University System Summary</t>
  </si>
  <si>
    <t>LSU Agricultural Center</t>
  </si>
  <si>
    <t>LSU Health Sciences Center-New Orleans</t>
  </si>
  <si>
    <t xml:space="preserve">           Southern University Agricultural Program Fund</t>
  </si>
  <si>
    <t xml:space="preserve">Louisiana State University </t>
  </si>
  <si>
    <t>LSU Eunice</t>
  </si>
  <si>
    <t>Pennington Biomedical Research Center</t>
  </si>
  <si>
    <t>LSU System Summary</t>
  </si>
  <si>
    <t>Non-Recurring Self-Generated Carry Forward</t>
  </si>
  <si>
    <t xml:space="preserve">  Grambling State University</t>
  </si>
  <si>
    <t>University of Louisiana at Lafayette</t>
  </si>
  <si>
    <t>University of Louisiana System</t>
  </si>
  <si>
    <t>University of New Orleans</t>
  </si>
  <si>
    <t>Bossier Parish Community College</t>
  </si>
  <si>
    <t>Baton Rouge Community College</t>
  </si>
  <si>
    <t>Central Louisiana Technical Community College</t>
  </si>
  <si>
    <t>Delgado Community College</t>
  </si>
  <si>
    <t>LCTCS Board of Supervisors</t>
  </si>
  <si>
    <t>Louisiana Delta Community College</t>
  </si>
  <si>
    <t>Northshore Technical Community College</t>
  </si>
  <si>
    <t>River Parishes Community College</t>
  </si>
  <si>
    <t>South Louisiana Community College</t>
  </si>
  <si>
    <t>Sowela Technical Community College</t>
  </si>
  <si>
    <t>LCTCS System Summary</t>
  </si>
  <si>
    <t>University of Louisiana System Summary</t>
  </si>
  <si>
    <t>Higher Education Summary</t>
  </si>
  <si>
    <t>LOUISIANA TECHNICAL COLLEGE</t>
  </si>
  <si>
    <t>2 Year Institution Summary</t>
  </si>
  <si>
    <t>4 Year Institution Summary</t>
  </si>
  <si>
    <t xml:space="preserve">    Other (List)</t>
  </si>
  <si>
    <t xml:space="preserve">The 2010-2011 column show report "Actual" should be shown in the final submission.  </t>
  </si>
  <si>
    <t>2 &amp; 4 Year Institution Summary</t>
  </si>
  <si>
    <t>LCTCSOnline</t>
  </si>
  <si>
    <t>Fletcher Technical Community College</t>
  </si>
  <si>
    <t>LSU at Alexandria</t>
  </si>
  <si>
    <t>Louisiana State University Shreveport</t>
  </si>
  <si>
    <t>Louisiana Tech University</t>
  </si>
  <si>
    <t>McNeese State University</t>
  </si>
  <si>
    <t xml:space="preserve">          Other (SUS)</t>
  </si>
  <si>
    <t>SOUTHERN UNIVERSITY AT SHREVEPORT</t>
  </si>
  <si>
    <t>Southern University Board and System Administration</t>
  </si>
  <si>
    <t>Northwestern State University</t>
  </si>
  <si>
    <t>LSUHSC-Shreveport</t>
  </si>
  <si>
    <t>Boards (Including LCTCS Online)</t>
  </si>
  <si>
    <t>Specialized Institutions</t>
  </si>
  <si>
    <t>Board of Regents Summary</t>
  </si>
  <si>
    <t>LUMCON/BOR Program</t>
  </si>
  <si>
    <t>LOSFA/BOR Program</t>
  </si>
  <si>
    <t>Southern University  and A&amp;M</t>
  </si>
  <si>
    <t>ACTUAL 2017-2018</t>
  </si>
  <si>
    <t>BUDGETED 2018-2019</t>
  </si>
  <si>
    <t>HE Summary</t>
  </si>
  <si>
    <t>BOR Summary</t>
  </si>
  <si>
    <t>LCTCS Summary</t>
  </si>
  <si>
    <t>LSU Summary</t>
  </si>
  <si>
    <t>SU Summary</t>
  </si>
  <si>
    <t>ULS Summary</t>
  </si>
  <si>
    <t>2 Year</t>
  </si>
  <si>
    <t>BOR</t>
  </si>
  <si>
    <t>LCTCS Board</t>
  </si>
  <si>
    <t>LSU</t>
  </si>
  <si>
    <t>SU Board</t>
  </si>
  <si>
    <t>ULS Board</t>
  </si>
  <si>
    <t>4 Year</t>
  </si>
  <si>
    <t>LUMCON</t>
  </si>
  <si>
    <t>LCTCS Online</t>
  </si>
  <si>
    <t>LSUA</t>
  </si>
  <si>
    <t>SUBR</t>
  </si>
  <si>
    <t>Grambling</t>
  </si>
  <si>
    <t>2&amp;4 Year</t>
  </si>
  <si>
    <t>LOSFA</t>
  </si>
  <si>
    <t>BRCC</t>
  </si>
  <si>
    <t>LSUS</t>
  </si>
  <si>
    <t>SUNO</t>
  </si>
  <si>
    <t>LA Tech</t>
  </si>
  <si>
    <t>Boards</t>
  </si>
  <si>
    <t>BPCC</t>
  </si>
  <si>
    <t>LSUE</t>
  </si>
  <si>
    <t>SUSLA</t>
  </si>
  <si>
    <t>McNeese</t>
  </si>
  <si>
    <t>Specialized</t>
  </si>
  <si>
    <t>Delgado</t>
  </si>
  <si>
    <t>LSUHSCNO</t>
  </si>
  <si>
    <t>SULaw</t>
  </si>
  <si>
    <t>Nicholls</t>
  </si>
  <si>
    <t>CLTCC</t>
  </si>
  <si>
    <t>LSUHSCS</t>
  </si>
  <si>
    <t>SUAg</t>
  </si>
  <si>
    <t>NwSU</t>
  </si>
  <si>
    <t>Fletcher</t>
  </si>
  <si>
    <t>LSUAg</t>
  </si>
  <si>
    <t>SLU</t>
  </si>
  <si>
    <t>LDCC</t>
  </si>
  <si>
    <t>PBRC</t>
  </si>
  <si>
    <t>ULL</t>
  </si>
  <si>
    <t>Northshore</t>
  </si>
  <si>
    <t>ULM</t>
  </si>
  <si>
    <t>Nunez</t>
  </si>
  <si>
    <t>UNO</t>
  </si>
  <si>
    <t>RPCC</t>
  </si>
  <si>
    <t>SLCC</t>
  </si>
  <si>
    <t>Sowela</t>
  </si>
  <si>
    <t>LTC</t>
  </si>
  <si>
    <t>Home</t>
  </si>
  <si>
    <t>BOR3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</si>
</sst>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&quot;$&quot;#,##0"/>
    <numFmt numFmtId="165" formatCode="0.0%"/>
    <numFmt numFmtId="166" formatCode="0.00%;\(0.00%\)"/>
    <numFmt numFmtId="167" formatCode="#,##0.00%;[Red]\(#,##0.00%\);"/>
  </numFmts>
  <fonts count="15" x14ac:knownFonts="1"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name val="Calibri"/>
      <family val="2"/>
      <scheme val="minor"/>
    </font>
    <font>
      <u val="double"/>
      <sz val="11"/>
      <name val="Calibri"/>
      <family val="2"/>
      <scheme val="minor"/>
    </font>
    <font>
      <b/>
      <sz val="12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C000"/>
        <bgColor indexed="64"/>
      </patternFill>
    </fill>
  </fills>
  <borders count="8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 style="thick">
        <color indexed="64"/>
      </right>
      <top/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ck">
        <color indexed="64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n">
        <color indexed="8"/>
      </top>
      <bottom/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ck">
        <color indexed="64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ck">
        <color indexed="64"/>
      </right>
      <top style="thin">
        <color indexed="8"/>
      </top>
      <bottom style="thin">
        <color indexed="8"/>
      </bottom>
      <diagonal/>
    </border>
    <border>
      <left style="thick">
        <color indexed="64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ck">
        <color indexed="64"/>
      </left>
      <right style="thick">
        <color indexed="8"/>
      </right>
      <top/>
      <bottom/>
      <diagonal/>
    </border>
    <border>
      <left style="thick">
        <color indexed="64"/>
      </left>
      <right style="thick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ck">
        <color indexed="64"/>
      </left>
      <right style="thick">
        <color indexed="8"/>
      </right>
      <top style="thin">
        <color indexed="8"/>
      </top>
      <bottom style="thin">
        <color indexed="64"/>
      </bottom>
      <diagonal/>
    </border>
    <border>
      <left style="thick">
        <color indexed="8"/>
      </left>
      <right/>
      <top style="thin">
        <color indexed="8"/>
      </top>
      <bottom/>
      <diagonal/>
    </border>
    <border>
      <left style="thick">
        <color indexed="64"/>
      </left>
      <right style="thick">
        <color indexed="64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ck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8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8"/>
      </top>
      <bottom style="thick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/>
      <top style="thin">
        <color indexed="8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64"/>
      </bottom>
      <diagonal/>
    </border>
    <border>
      <left style="thin">
        <color indexed="8"/>
      </left>
      <right style="thick">
        <color indexed="64"/>
      </right>
      <top style="thin">
        <color indexed="8"/>
      </top>
      <bottom style="thick">
        <color indexed="64"/>
      </bottom>
      <diagonal/>
    </border>
    <border>
      <left style="thick">
        <color indexed="8"/>
      </left>
      <right style="thick">
        <color indexed="8"/>
      </right>
      <top style="thin">
        <color indexed="8"/>
      </top>
      <bottom style="thin">
        <color indexed="64"/>
      </bottom>
      <diagonal/>
    </border>
    <border>
      <left style="thick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indexed="64"/>
      </left>
      <right style="thin">
        <color indexed="8"/>
      </right>
      <top style="thin">
        <color indexed="64"/>
      </top>
      <bottom/>
      <diagonal/>
    </border>
    <border>
      <left style="thick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ck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auto="1"/>
      </bottom>
      <diagonal/>
    </border>
    <border>
      <left style="thick">
        <color indexed="64"/>
      </left>
      <right style="thin">
        <color indexed="8"/>
      </right>
      <top/>
      <bottom style="thin">
        <color indexed="64"/>
      </bottom>
      <diagonal/>
    </border>
    <border>
      <left style="thick">
        <color indexed="64"/>
      </left>
      <right style="thin">
        <color indexed="8"/>
      </right>
      <top style="thin">
        <color indexed="8"/>
      </top>
      <bottom/>
      <diagonal/>
    </border>
    <border>
      <left style="thick">
        <color indexed="64"/>
      </left>
      <right style="thin">
        <color indexed="8"/>
      </right>
      <top/>
      <bottom/>
      <diagonal/>
    </border>
    <border>
      <left style="thick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ck">
        <color indexed="64"/>
      </left>
      <right style="thin">
        <color indexed="8"/>
      </right>
      <top style="thin">
        <color indexed="64"/>
      </top>
      <bottom style="thick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medium">
        <color theme="4" tint="0.39994506668294322"/>
      </left>
      <right style="medium">
        <color theme="4" tint="-0.24994659260841701"/>
      </right>
      <top style="medium">
        <color theme="4" tint="0.39991454817346722"/>
      </top>
      <bottom style="medium">
        <color theme="4" tint="-0.24994659260841701"/>
      </bottom>
      <diagonal/>
    </border>
    <border>
      <left style="medium">
        <color rgb="FFFFC000"/>
      </left>
      <right style="medium">
        <color rgb="FFC49500"/>
      </right>
      <top style="medium">
        <color rgb="FFFFC000"/>
      </top>
      <bottom style="medium">
        <color rgb="FFC49500"/>
      </bottom>
      <diagonal/>
    </border>
    <border>
      <left style="thick">
        <color auto="1"/>
      </left>
      <right style="thick">
        <color indexed="8"/>
      </right>
      <top style="thin">
        <color indexed="8"/>
      </top>
      <bottom/>
      <diagonal/>
    </border>
    <border>
      <left style="thick">
        <color auto="1"/>
      </left>
      <right style="thick">
        <color indexed="64"/>
      </right>
      <top style="thin">
        <color indexed="8"/>
      </top>
      <bottom/>
      <diagonal/>
    </border>
    <border>
      <left style="thick">
        <color indexed="64"/>
      </left>
      <right/>
      <top style="thin">
        <color indexed="8"/>
      </top>
      <bottom/>
      <diagonal/>
    </border>
  </borders>
  <cellStyleXfs count="3">
    <xf numFmtId="0" fontId="0" fillId="0" borderId="0"/>
    <xf numFmtId="40" fontId="1" fillId="0" borderId="0" applyFont="0" applyFill="0" applyBorder="0" applyAlignment="0" applyProtection="0"/>
    <xf numFmtId="0" fontId="11" fillId="0" borderId="0" applyNumberFormat="0" applyFill="0" applyBorder="0" applyAlignment="0" applyProtection="0"/>
  </cellStyleXfs>
  <cellXfs count="230">
    <xf numFmtId="0" fontId="0" fillId="0" borderId="0" xfId="0"/>
    <xf numFmtId="164" fontId="5" fillId="0" borderId="0" xfId="0" applyNumberFormat="1" applyFont="1" applyAlignment="1" applyProtection="1"/>
    <xf numFmtId="0" fontId="5" fillId="0" borderId="0" xfId="0" applyNumberFormat="1" applyFont="1" applyAlignment="1" applyProtection="1"/>
    <xf numFmtId="164" fontId="5" fillId="0" borderId="0" xfId="0" applyNumberFormat="1" applyFont="1" applyBorder="1" applyAlignment="1" applyProtection="1"/>
    <xf numFmtId="164" fontId="5" fillId="0" borderId="1" xfId="0" applyNumberFormat="1" applyFont="1" applyBorder="1" applyAlignment="1" applyProtection="1"/>
    <xf numFmtId="0" fontId="5" fillId="0" borderId="0" xfId="0" applyNumberFormat="1" applyFont="1" applyBorder="1" applyAlignment="1"/>
    <xf numFmtId="0" fontId="5" fillId="0" borderId="0" xfId="0" applyNumberFormat="1" applyFont="1" applyAlignment="1"/>
    <xf numFmtId="0" fontId="5" fillId="0" borderId="3" xfId="0" applyNumberFormat="1" applyFont="1" applyBorder="1" applyAlignment="1" applyProtection="1"/>
    <xf numFmtId="164" fontId="5" fillId="0" borderId="4" xfId="0" applyNumberFormat="1" applyFont="1" applyBorder="1" applyAlignment="1" applyProtection="1"/>
    <xf numFmtId="0" fontId="5" fillId="0" borderId="4" xfId="0" applyNumberFormat="1" applyFont="1" applyBorder="1" applyAlignment="1" applyProtection="1"/>
    <xf numFmtId="0" fontId="5" fillId="0" borderId="5" xfId="0" applyNumberFormat="1" applyFont="1" applyBorder="1" applyAlignment="1" applyProtection="1"/>
    <xf numFmtId="0" fontId="5" fillId="0" borderId="6" xfId="0" applyNumberFormat="1" applyFont="1" applyBorder="1" applyAlignment="1" applyProtection="1"/>
    <xf numFmtId="0" fontId="5" fillId="0" borderId="0" xfId="0" applyNumberFormat="1" applyFont="1" applyBorder="1" applyAlignment="1" applyProtection="1"/>
    <xf numFmtId="0" fontId="5" fillId="0" borderId="7" xfId="0" applyNumberFormat="1" applyFont="1" applyBorder="1" applyAlignment="1" applyProtection="1"/>
    <xf numFmtId="0" fontId="4" fillId="0" borderId="6" xfId="0" applyNumberFormat="1" applyFont="1" applyBorder="1" applyAlignment="1" applyProtection="1"/>
    <xf numFmtId="164" fontId="4" fillId="0" borderId="0" xfId="0" applyNumberFormat="1" applyFont="1" applyBorder="1" applyAlignment="1" applyProtection="1">
      <alignment horizontal="centerContinuous"/>
    </xf>
    <xf numFmtId="0" fontId="5" fillId="0" borderId="0" xfId="0" applyNumberFormat="1" applyFont="1" applyBorder="1" applyAlignment="1" applyProtection="1">
      <alignment horizontal="centerContinuous"/>
    </xf>
    <xf numFmtId="164" fontId="5" fillId="0" borderId="0" xfId="0" applyNumberFormat="1" applyFont="1" applyBorder="1" applyAlignment="1" applyProtection="1">
      <alignment horizontal="centerContinuous"/>
    </xf>
    <xf numFmtId="0" fontId="5" fillId="0" borderId="7" xfId="0" applyNumberFormat="1" applyFont="1" applyBorder="1" applyAlignment="1" applyProtection="1">
      <alignment horizontal="centerContinuous"/>
    </xf>
    <xf numFmtId="0" fontId="4" fillId="0" borderId="7" xfId="0" applyNumberFormat="1" applyFont="1" applyBorder="1" applyAlignment="1" applyProtection="1">
      <alignment horizontal="centerContinuous"/>
    </xf>
    <xf numFmtId="0" fontId="4" fillId="0" borderId="6" xfId="0" applyNumberFormat="1" applyFont="1" applyBorder="1" applyAlignment="1" applyProtection="1">
      <alignment horizontal="center"/>
    </xf>
    <xf numFmtId="164" fontId="4" fillId="0" borderId="8" xfId="0" applyNumberFormat="1" applyFont="1" applyBorder="1" applyAlignment="1" applyProtection="1">
      <alignment horizontal="center"/>
    </xf>
    <xf numFmtId="0" fontId="4" fillId="0" borderId="9" xfId="0" applyNumberFormat="1" applyFont="1" applyBorder="1" applyAlignment="1" applyProtection="1">
      <alignment horizontal="center"/>
    </xf>
    <xf numFmtId="164" fontId="4" fillId="0" borderId="9" xfId="0" applyNumberFormat="1" applyFont="1" applyBorder="1" applyAlignment="1" applyProtection="1">
      <alignment horizontal="center"/>
    </xf>
    <xf numFmtId="0" fontId="4" fillId="0" borderId="10" xfId="0" applyNumberFormat="1" applyFont="1" applyBorder="1" applyAlignment="1" applyProtection="1">
      <alignment horizontal="center"/>
    </xf>
    <xf numFmtId="0" fontId="5" fillId="0" borderId="0" xfId="0" applyNumberFormat="1" applyFont="1" applyBorder="1"/>
    <xf numFmtId="0" fontId="4" fillId="0" borderId="6" xfId="0" applyNumberFormat="1" applyFont="1" applyBorder="1" applyAlignment="1" applyProtection="1">
      <alignment horizontal="left"/>
    </xf>
    <xf numFmtId="164" fontId="4" fillId="0" borderId="0" xfId="0" applyNumberFormat="1" applyFont="1" applyBorder="1" applyAlignment="1" applyProtection="1">
      <alignment horizontal="center"/>
    </xf>
    <xf numFmtId="0" fontId="4" fillId="0" borderId="11" xfId="0" applyNumberFormat="1" applyFont="1" applyBorder="1" applyAlignment="1" applyProtection="1">
      <alignment horizontal="center"/>
    </xf>
    <xf numFmtId="164" fontId="4" fillId="0" borderId="11" xfId="0" applyNumberFormat="1" applyFont="1" applyBorder="1" applyAlignment="1" applyProtection="1">
      <alignment horizontal="center"/>
    </xf>
    <xf numFmtId="0" fontId="4" fillId="0" borderId="12" xfId="0" applyNumberFormat="1" applyFont="1" applyBorder="1" applyAlignment="1" applyProtection="1">
      <alignment horizontal="center"/>
    </xf>
    <xf numFmtId="0" fontId="5" fillId="0" borderId="13" xfId="0" applyNumberFormat="1" applyFont="1" applyBorder="1" applyAlignment="1" applyProtection="1"/>
    <xf numFmtId="164" fontId="5" fillId="0" borderId="8" xfId="0" applyNumberFormat="1" applyFont="1" applyBorder="1" applyAlignment="1" applyProtection="1"/>
    <xf numFmtId="0" fontId="5" fillId="0" borderId="9" xfId="0" applyNumberFormat="1" applyFont="1" applyBorder="1" applyAlignment="1" applyProtection="1"/>
    <xf numFmtId="164" fontId="5" fillId="0" borderId="9" xfId="0" applyNumberFormat="1" applyFont="1" applyBorder="1" applyAlignment="1" applyProtection="1"/>
    <xf numFmtId="0" fontId="5" fillId="0" borderId="10" xfId="0" applyNumberFormat="1" applyFont="1" applyBorder="1" applyAlignment="1" applyProtection="1"/>
    <xf numFmtId="164" fontId="5" fillId="0" borderId="0" xfId="0" applyNumberFormat="1" applyFont="1" applyBorder="1" applyProtection="1"/>
    <xf numFmtId="165" fontId="5" fillId="0" borderId="11" xfId="0" applyNumberFormat="1" applyFont="1" applyBorder="1" applyProtection="1"/>
    <xf numFmtId="164" fontId="5" fillId="0" borderId="11" xfId="0" applyNumberFormat="1" applyFont="1" applyBorder="1" applyProtection="1"/>
    <xf numFmtId="0" fontId="5" fillId="0" borderId="11" xfId="0" applyNumberFormat="1" applyFont="1" applyBorder="1" applyProtection="1"/>
    <xf numFmtId="0" fontId="5" fillId="0" borderId="12" xfId="0" applyNumberFormat="1" applyFont="1" applyBorder="1" applyProtection="1"/>
    <xf numFmtId="0" fontId="5" fillId="0" borderId="14" xfId="0" applyNumberFormat="1" applyFont="1" applyBorder="1" applyAlignment="1" applyProtection="1"/>
    <xf numFmtId="166" fontId="6" fillId="0" borderId="15" xfId="0" applyNumberFormat="1" applyFont="1" applyBorder="1" applyAlignment="1" applyProtection="1"/>
    <xf numFmtId="164" fontId="5" fillId="0" borderId="16" xfId="0" applyNumberFormat="1" applyFont="1" applyBorder="1" applyAlignment="1" applyProtection="1"/>
    <xf numFmtId="166" fontId="6" fillId="0" borderId="17" xfId="0" applyNumberFormat="1" applyFont="1" applyBorder="1" applyAlignment="1" applyProtection="1"/>
    <xf numFmtId="164" fontId="5" fillId="0" borderId="18" xfId="0" applyNumberFormat="1" applyFont="1" applyBorder="1" applyProtection="1"/>
    <xf numFmtId="166" fontId="6" fillId="0" borderId="19" xfId="0" applyNumberFormat="1" applyFont="1" applyBorder="1" applyAlignment="1" applyProtection="1"/>
    <xf numFmtId="166" fontId="6" fillId="0" borderId="75" xfId="0" applyNumberFormat="1" applyFont="1" applyBorder="1" applyAlignment="1" applyProtection="1"/>
    <xf numFmtId="166" fontId="6" fillId="0" borderId="20" xfId="0" applyNumberFormat="1" applyFont="1" applyBorder="1" applyAlignment="1" applyProtection="1"/>
    <xf numFmtId="166" fontId="6" fillId="0" borderId="22" xfId="0" applyNumberFormat="1" applyFont="1" applyBorder="1" applyAlignment="1" applyProtection="1"/>
    <xf numFmtId="164" fontId="5" fillId="0" borderId="23" xfId="0" applyNumberFormat="1" applyFont="1" applyBorder="1" applyProtection="1"/>
    <xf numFmtId="166" fontId="6" fillId="0" borderId="24" xfId="0" applyNumberFormat="1" applyFont="1" applyBorder="1" applyAlignment="1" applyProtection="1"/>
    <xf numFmtId="164" fontId="5" fillId="0" borderId="53" xfId="0" applyNumberFormat="1" applyFont="1" applyBorder="1" applyAlignment="1" applyProtection="1"/>
    <xf numFmtId="166" fontId="6" fillId="0" borderId="9" xfId="0" applyNumberFormat="1" applyFont="1" applyBorder="1" applyAlignment="1" applyProtection="1"/>
    <xf numFmtId="164" fontId="5" fillId="0" borderId="40" xfId="0" applyNumberFormat="1" applyFont="1" applyBorder="1" applyAlignment="1" applyProtection="1"/>
    <xf numFmtId="166" fontId="6" fillId="0" borderId="26" xfId="0" applyNumberFormat="1" applyFont="1" applyBorder="1" applyAlignment="1" applyProtection="1"/>
    <xf numFmtId="166" fontId="6" fillId="0" borderId="10" xfId="0" applyNumberFormat="1" applyFont="1" applyBorder="1" applyAlignment="1" applyProtection="1"/>
    <xf numFmtId="0" fontId="5" fillId="0" borderId="27" xfId="0" applyNumberFormat="1" applyFont="1" applyBorder="1" applyAlignment="1" applyProtection="1"/>
    <xf numFmtId="164" fontId="5" fillId="0" borderId="11" xfId="0" applyNumberFormat="1" applyFont="1" applyBorder="1" applyAlignment="1" applyProtection="1"/>
    <xf numFmtId="0" fontId="5" fillId="0" borderId="28" xfId="0" applyNumberFormat="1" applyFont="1" applyBorder="1" applyAlignment="1" applyProtection="1"/>
    <xf numFmtId="0" fontId="5" fillId="0" borderId="30" xfId="0" applyNumberFormat="1" applyFont="1" applyBorder="1" applyAlignment="1" applyProtection="1"/>
    <xf numFmtId="0" fontId="5" fillId="0" borderId="51" xfId="0" applyNumberFormat="1" applyFont="1" applyBorder="1" applyAlignment="1" applyProtection="1"/>
    <xf numFmtId="0" fontId="4" fillId="0" borderId="28" xfId="0" applyNumberFormat="1" applyFont="1" applyBorder="1" applyAlignment="1" applyProtection="1"/>
    <xf numFmtId="164" fontId="5" fillId="0" borderId="54" xfId="0" applyNumberFormat="1" applyFont="1" applyBorder="1" applyAlignment="1" applyProtection="1"/>
    <xf numFmtId="3" fontId="5" fillId="0" borderId="9" xfId="0" applyNumberFormat="1" applyFont="1" applyBorder="1" applyAlignment="1" applyProtection="1"/>
    <xf numFmtId="164" fontId="5" fillId="0" borderId="55" xfId="0" applyNumberFormat="1" applyFont="1" applyBorder="1" applyAlignment="1" applyProtection="1"/>
    <xf numFmtId="3" fontId="5" fillId="0" borderId="26" xfId="0" applyNumberFormat="1" applyFont="1" applyBorder="1" applyAlignment="1" applyProtection="1"/>
    <xf numFmtId="3" fontId="5" fillId="0" borderId="10" xfId="0" applyNumberFormat="1" applyFont="1" applyBorder="1" applyAlignment="1" applyProtection="1"/>
    <xf numFmtId="164" fontId="5" fillId="0" borderId="9" xfId="0" applyNumberFormat="1" applyFont="1" applyBorder="1" applyProtection="1"/>
    <xf numFmtId="164" fontId="5" fillId="0" borderId="8" xfId="0" applyNumberFormat="1" applyFont="1" applyBorder="1" applyProtection="1"/>
    <xf numFmtId="164" fontId="5" fillId="0" borderId="29" xfId="0" applyNumberFormat="1" applyFont="1" applyBorder="1" applyProtection="1"/>
    <xf numFmtId="164" fontId="4" fillId="0" borderId="8" xfId="0" applyNumberFormat="1" applyFont="1" applyBorder="1" applyProtection="1"/>
    <xf numFmtId="166" fontId="7" fillId="0" borderId="74" xfId="0" applyNumberFormat="1" applyFont="1" applyBorder="1" applyAlignment="1" applyProtection="1"/>
    <xf numFmtId="166" fontId="7" fillId="0" borderId="17" xfId="0" applyNumberFormat="1" applyFont="1" applyBorder="1" applyAlignment="1" applyProtection="1"/>
    <xf numFmtId="166" fontId="7" fillId="0" borderId="24" xfId="0" applyNumberFormat="1" applyFont="1" applyBorder="1" applyAlignment="1" applyProtection="1"/>
    <xf numFmtId="166" fontId="7" fillId="0" borderId="22" xfId="0" applyNumberFormat="1" applyFont="1" applyBorder="1" applyAlignment="1" applyProtection="1"/>
    <xf numFmtId="0" fontId="4" fillId="0" borderId="0" xfId="0" applyNumberFormat="1" applyFont="1" applyBorder="1"/>
    <xf numFmtId="0" fontId="4" fillId="0" borderId="0" xfId="0" applyNumberFormat="1" applyFont="1" applyAlignment="1"/>
    <xf numFmtId="0" fontId="4" fillId="0" borderId="13" xfId="0" applyNumberFormat="1" applyFont="1" applyBorder="1" applyAlignment="1" applyProtection="1"/>
    <xf numFmtId="164" fontId="5" fillId="0" borderId="25" xfId="0" applyNumberFormat="1" applyFont="1" applyBorder="1" applyAlignment="1" applyProtection="1"/>
    <xf numFmtId="164" fontId="5" fillId="0" borderId="29" xfId="0" applyNumberFormat="1" applyFont="1" applyBorder="1" applyAlignment="1" applyProtection="1"/>
    <xf numFmtId="0" fontId="5" fillId="0" borderId="32" xfId="0" applyNumberFormat="1" applyFont="1" applyBorder="1" applyAlignment="1" applyProtection="1"/>
    <xf numFmtId="0" fontId="5" fillId="0" borderId="6" xfId="0" applyNumberFormat="1" applyFont="1" applyFill="1" applyBorder="1" applyAlignment="1" applyProtection="1"/>
    <xf numFmtId="164" fontId="4" fillId="0" borderId="57" xfId="0" applyNumberFormat="1" applyFont="1" applyBorder="1" applyAlignment="1" applyProtection="1"/>
    <xf numFmtId="166" fontId="7" fillId="0" borderId="20" xfId="0" applyNumberFormat="1" applyFont="1" applyBorder="1" applyAlignment="1" applyProtection="1"/>
    <xf numFmtId="164" fontId="4" fillId="0" borderId="55" xfId="0" applyNumberFormat="1" applyFont="1" applyBorder="1" applyAlignment="1" applyProtection="1"/>
    <xf numFmtId="164" fontId="4" fillId="0" borderId="22" xfId="0" applyNumberFormat="1" applyFont="1" applyBorder="1" applyAlignment="1" applyProtection="1"/>
    <xf numFmtId="0" fontId="4" fillId="0" borderId="32" xfId="0" applyNumberFormat="1" applyFont="1" applyBorder="1" applyAlignment="1" applyProtection="1"/>
    <xf numFmtId="164" fontId="4" fillId="0" borderId="1" xfId="0" applyNumberFormat="1" applyFont="1" applyBorder="1" applyAlignment="1" applyProtection="1"/>
    <xf numFmtId="164" fontId="4" fillId="0" borderId="16" xfId="0" applyNumberFormat="1" applyFont="1" applyBorder="1" applyAlignment="1" applyProtection="1"/>
    <xf numFmtId="164" fontId="4" fillId="0" borderId="35" xfId="0" applyNumberFormat="1" applyFont="1" applyBorder="1" applyProtection="1"/>
    <xf numFmtId="164" fontId="5" fillId="0" borderId="36" xfId="0" applyNumberFormat="1" applyFont="1" applyBorder="1" applyAlignment="1" applyProtection="1"/>
    <xf numFmtId="3" fontId="5" fillId="0" borderId="11" xfId="0" applyNumberFormat="1" applyFont="1" applyBorder="1" applyAlignment="1" applyProtection="1"/>
    <xf numFmtId="164" fontId="5" fillId="0" borderId="21" xfId="0" applyNumberFormat="1" applyFont="1" applyBorder="1" applyAlignment="1" applyProtection="1"/>
    <xf numFmtId="3" fontId="5" fillId="0" borderId="37" xfId="0" applyNumberFormat="1" applyFont="1" applyBorder="1" applyAlignment="1" applyProtection="1"/>
    <xf numFmtId="3" fontId="5" fillId="0" borderId="12" xfId="0" applyNumberFormat="1" applyFont="1" applyBorder="1" applyAlignment="1" applyProtection="1"/>
    <xf numFmtId="164" fontId="5" fillId="0" borderId="37" xfId="0" applyNumberFormat="1" applyFont="1" applyBorder="1" applyAlignment="1" applyProtection="1"/>
    <xf numFmtId="164" fontId="5" fillId="0" borderId="26" xfId="0" applyNumberFormat="1" applyFont="1" applyBorder="1" applyAlignment="1" applyProtection="1"/>
    <xf numFmtId="0" fontId="5" fillId="0" borderId="38" xfId="0" applyNumberFormat="1" applyFont="1" applyFill="1" applyBorder="1" applyAlignment="1" applyProtection="1"/>
    <xf numFmtId="164" fontId="5" fillId="0" borderId="41" xfId="0" applyNumberFormat="1" applyFont="1" applyFill="1" applyBorder="1" applyAlignment="1" applyProtection="1"/>
    <xf numFmtId="164" fontId="4" fillId="0" borderId="9" xfId="0" applyNumberFormat="1" applyFont="1" applyBorder="1" applyProtection="1"/>
    <xf numFmtId="164" fontId="5" fillId="0" borderId="22" xfId="0" applyNumberFormat="1" applyFont="1" applyBorder="1" applyAlignment="1" applyProtection="1"/>
    <xf numFmtId="0" fontId="5" fillId="0" borderId="44" xfId="0" applyNumberFormat="1" applyFont="1" applyBorder="1" applyAlignment="1" applyProtection="1"/>
    <xf numFmtId="0" fontId="5" fillId="0" borderId="44" xfId="0" applyNumberFormat="1" applyFont="1" applyFill="1" applyBorder="1" applyAlignment="1" applyProtection="1"/>
    <xf numFmtId="0" fontId="5" fillId="0" borderId="14" xfId="0" applyNumberFormat="1" applyFont="1" applyFill="1" applyBorder="1" applyAlignment="1" applyProtection="1"/>
    <xf numFmtId="0" fontId="4" fillId="0" borderId="44" xfId="0" applyNumberFormat="1" applyFont="1" applyFill="1" applyBorder="1" applyAlignment="1" applyProtection="1"/>
    <xf numFmtId="164" fontId="4" fillId="0" borderId="8" xfId="0" applyNumberFormat="1" applyFont="1" applyBorder="1" applyAlignment="1" applyProtection="1"/>
    <xf numFmtId="164" fontId="4" fillId="0" borderId="29" xfId="0" applyNumberFormat="1" applyFont="1" applyBorder="1" applyAlignment="1" applyProtection="1"/>
    <xf numFmtId="0" fontId="5" fillId="0" borderId="6" xfId="0" applyNumberFormat="1" applyFont="1" applyBorder="1" applyProtection="1"/>
    <xf numFmtId="0" fontId="4" fillId="0" borderId="13" xfId="0" applyNumberFormat="1" applyFont="1" applyBorder="1" applyProtection="1"/>
    <xf numFmtId="164" fontId="4" fillId="0" borderId="45" xfId="0" applyNumberFormat="1" applyFont="1" applyBorder="1" applyAlignment="1" applyProtection="1"/>
    <xf numFmtId="164" fontId="4" fillId="0" borderId="34" xfId="0" applyNumberFormat="1" applyFont="1" applyBorder="1" applyAlignment="1" applyProtection="1"/>
    <xf numFmtId="164" fontId="4" fillId="0" borderId="22" xfId="0" applyNumberFormat="1" applyFont="1" applyBorder="1" applyProtection="1"/>
    <xf numFmtId="164" fontId="4" fillId="0" borderId="11" xfId="0" applyNumberFormat="1" applyFont="1" applyBorder="1" applyAlignment="1" applyProtection="1"/>
    <xf numFmtId="0" fontId="4" fillId="0" borderId="46" xfId="0" applyNumberFormat="1" applyFont="1" applyBorder="1" applyAlignment="1" applyProtection="1"/>
    <xf numFmtId="164" fontId="4" fillId="0" borderId="47" xfId="0" applyNumberFormat="1" applyFont="1" applyBorder="1" applyAlignment="1" applyProtection="1"/>
    <xf numFmtId="166" fontId="7" fillId="0" borderId="48" xfId="0" applyNumberFormat="1" applyFont="1" applyBorder="1" applyAlignment="1" applyProtection="1"/>
    <xf numFmtId="166" fontId="7" fillId="0" borderId="49" xfId="0" applyNumberFormat="1" applyFont="1" applyBorder="1" applyAlignment="1" applyProtection="1"/>
    <xf numFmtId="166" fontId="7" fillId="0" borderId="50" xfId="0" applyNumberFormat="1" applyFont="1" applyBorder="1" applyAlignment="1" applyProtection="1"/>
    <xf numFmtId="0" fontId="5" fillId="0" borderId="0" xfId="0" applyNumberFormat="1" applyFont="1" applyBorder="1" applyProtection="1"/>
    <xf numFmtId="164" fontId="5" fillId="0" borderId="0" xfId="0" applyNumberFormat="1" applyFont="1" applyAlignment="1"/>
    <xf numFmtId="164" fontId="5" fillId="0" borderId="31" xfId="0" applyNumberFormat="1" applyFont="1" applyBorder="1" applyAlignment="1" applyProtection="1"/>
    <xf numFmtId="164" fontId="4" fillId="0" borderId="29" xfId="0" applyNumberFormat="1" applyFont="1" applyBorder="1" applyProtection="1"/>
    <xf numFmtId="164" fontId="5" fillId="0" borderId="21" xfId="0" applyNumberFormat="1" applyFont="1" applyBorder="1" applyProtection="1"/>
    <xf numFmtId="164" fontId="4" fillId="0" borderId="33" xfId="0" applyNumberFormat="1" applyFont="1" applyBorder="1" applyAlignment="1" applyProtection="1"/>
    <xf numFmtId="164" fontId="5" fillId="0" borderId="39" xfId="0" applyNumberFormat="1" applyFont="1" applyFill="1" applyBorder="1" applyAlignment="1" applyProtection="1"/>
    <xf numFmtId="164" fontId="5" fillId="0" borderId="40" xfId="0" applyNumberFormat="1" applyFont="1" applyFill="1" applyBorder="1" applyAlignment="1" applyProtection="1"/>
    <xf numFmtId="164" fontId="4" fillId="0" borderId="25" xfId="0" applyNumberFormat="1" applyFont="1" applyBorder="1" applyAlignment="1" applyProtection="1"/>
    <xf numFmtId="164" fontId="5" fillId="0" borderId="42" xfId="0" applyNumberFormat="1" applyFont="1" applyBorder="1" applyAlignment="1" applyProtection="1"/>
    <xf numFmtId="164" fontId="5" fillId="0" borderId="43" xfId="0" applyNumberFormat="1" applyFont="1" applyBorder="1" applyAlignment="1" applyProtection="1"/>
    <xf numFmtId="0" fontId="5" fillId="0" borderId="13" xfId="0" applyNumberFormat="1" applyFont="1" applyFill="1" applyBorder="1" applyAlignment="1" applyProtection="1"/>
    <xf numFmtId="0" fontId="5" fillId="0" borderId="32" xfId="0" applyNumberFormat="1" applyFont="1" applyFill="1" applyBorder="1" applyAlignment="1" applyProtection="1"/>
    <xf numFmtId="164" fontId="4" fillId="0" borderId="26" xfId="0" applyNumberFormat="1" applyFont="1" applyBorder="1" applyAlignment="1" applyProtection="1"/>
    <xf numFmtId="164" fontId="4" fillId="0" borderId="0" xfId="0" applyNumberFormat="1" applyFont="1" applyAlignment="1" applyProtection="1"/>
    <xf numFmtId="0" fontId="4" fillId="0" borderId="0" xfId="0" applyNumberFormat="1" applyFont="1" applyAlignment="1" applyProtection="1"/>
    <xf numFmtId="0" fontId="4" fillId="0" borderId="0" xfId="0" applyNumberFormat="1" applyFont="1" applyBorder="1" applyAlignment="1"/>
    <xf numFmtId="0" fontId="4" fillId="0" borderId="3" xfId="0" applyNumberFormat="1" applyFont="1" applyBorder="1" applyAlignment="1" applyProtection="1"/>
    <xf numFmtId="0" fontId="4" fillId="0" borderId="14" xfId="0" applyNumberFormat="1" applyFont="1" applyBorder="1" applyAlignment="1" applyProtection="1"/>
    <xf numFmtId="0" fontId="4" fillId="0" borderId="27" xfId="0" applyNumberFormat="1" applyFont="1" applyBorder="1" applyAlignment="1" applyProtection="1"/>
    <xf numFmtId="0" fontId="4" fillId="0" borderId="30" xfId="0" applyNumberFormat="1" applyFont="1" applyBorder="1" applyAlignment="1" applyProtection="1"/>
    <xf numFmtId="0" fontId="4" fillId="0" borderId="51" xfId="0" applyNumberFormat="1" applyFont="1" applyBorder="1" applyAlignment="1" applyProtection="1"/>
    <xf numFmtId="0" fontId="4" fillId="0" borderId="6" xfId="0" applyNumberFormat="1" applyFont="1" applyFill="1" applyBorder="1" applyAlignment="1" applyProtection="1"/>
    <xf numFmtId="0" fontId="4" fillId="0" borderId="38" xfId="0" applyNumberFormat="1" applyFont="1" applyFill="1" applyBorder="1" applyAlignment="1" applyProtection="1"/>
    <xf numFmtId="0" fontId="4" fillId="0" borderId="44" xfId="0" applyNumberFormat="1" applyFont="1" applyBorder="1" applyAlignment="1" applyProtection="1"/>
    <xf numFmtId="0" fontId="4" fillId="0" borderId="14" xfId="0" applyNumberFormat="1" applyFont="1" applyFill="1" applyBorder="1" applyAlignment="1" applyProtection="1"/>
    <xf numFmtId="0" fontId="4" fillId="0" borderId="6" xfId="0" applyNumberFormat="1" applyFont="1" applyBorder="1" applyProtection="1"/>
    <xf numFmtId="0" fontId="4" fillId="0" borderId="0" xfId="0" applyNumberFormat="1" applyFont="1" applyBorder="1" applyProtection="1"/>
    <xf numFmtId="164" fontId="4" fillId="0" borderId="0" xfId="0" applyNumberFormat="1" applyFont="1" applyAlignment="1"/>
    <xf numFmtId="164" fontId="5" fillId="0" borderId="62" xfId="0" applyNumberFormat="1" applyFont="1" applyBorder="1" applyAlignment="1" applyProtection="1"/>
    <xf numFmtId="166" fontId="6" fillId="0" borderId="63" xfId="0" applyNumberFormat="1" applyFont="1" applyBorder="1" applyAlignment="1" applyProtection="1"/>
    <xf numFmtId="164" fontId="5" fillId="0" borderId="61" xfId="0" applyNumberFormat="1" applyFont="1" applyBorder="1" applyAlignment="1" applyProtection="1"/>
    <xf numFmtId="164" fontId="5" fillId="0" borderId="61" xfId="0" applyNumberFormat="1" applyFont="1" applyBorder="1" applyProtection="1"/>
    <xf numFmtId="164" fontId="5" fillId="0" borderId="64" xfId="0" applyNumberFormat="1" applyFont="1" applyBorder="1" applyAlignment="1" applyProtection="1"/>
    <xf numFmtId="166" fontId="6" fillId="0" borderId="65" xfId="0" applyNumberFormat="1" applyFont="1" applyBorder="1" applyAlignment="1" applyProtection="1"/>
    <xf numFmtId="164" fontId="5" fillId="0" borderId="66" xfId="0" applyNumberFormat="1" applyFont="1" applyBorder="1" applyAlignment="1" applyProtection="1"/>
    <xf numFmtId="0" fontId="5" fillId="0" borderId="0" xfId="0" applyNumberFormat="1" applyFont="1" applyAlignment="1" applyProtection="1">
      <alignment horizontal="center"/>
    </xf>
    <xf numFmtId="164" fontId="5" fillId="0" borderId="58" xfId="0" applyNumberFormat="1" applyFont="1" applyBorder="1" applyAlignment="1" applyProtection="1"/>
    <xf numFmtId="164" fontId="5" fillId="0" borderId="59" xfId="0" applyNumberFormat="1" applyFont="1" applyBorder="1" applyAlignment="1" applyProtection="1"/>
    <xf numFmtId="164" fontId="5" fillId="0" borderId="52" xfId="0" applyNumberFormat="1" applyFont="1" applyBorder="1" applyAlignment="1" applyProtection="1"/>
    <xf numFmtId="164" fontId="5" fillId="0" borderId="56" xfId="0" applyNumberFormat="1" applyFont="1" applyBorder="1" applyAlignment="1" applyProtection="1"/>
    <xf numFmtId="164" fontId="5" fillId="0" borderId="37" xfId="0" applyNumberFormat="1" applyFont="1" applyFill="1" applyBorder="1" applyAlignment="1" applyProtection="1"/>
    <xf numFmtId="0" fontId="5" fillId="0" borderId="0" xfId="0" applyNumberFormat="1" applyFont="1" applyFill="1" applyBorder="1"/>
    <xf numFmtId="0" fontId="5" fillId="0" borderId="0" xfId="0" applyNumberFormat="1" applyFont="1" applyFill="1" applyAlignment="1"/>
    <xf numFmtId="0" fontId="4" fillId="0" borderId="0" xfId="0" applyNumberFormat="1" applyFont="1" applyFill="1" applyBorder="1"/>
    <xf numFmtId="0" fontId="4" fillId="0" borderId="0" xfId="0" applyNumberFormat="1" applyFont="1" applyFill="1" applyAlignment="1"/>
    <xf numFmtId="0" fontId="5" fillId="0" borderId="6" xfId="0" applyNumberFormat="1" applyFont="1" applyFill="1" applyBorder="1" applyProtection="1"/>
    <xf numFmtId="0" fontId="4" fillId="0" borderId="13" xfId="0" applyNumberFormat="1" applyFont="1" applyFill="1" applyBorder="1" applyProtection="1"/>
    <xf numFmtId="0" fontId="4" fillId="0" borderId="13" xfId="0" applyNumberFormat="1" applyFont="1" applyFill="1" applyBorder="1" applyAlignment="1" applyProtection="1"/>
    <xf numFmtId="0" fontId="4" fillId="0" borderId="46" xfId="0" applyNumberFormat="1" applyFont="1" applyFill="1" applyBorder="1" applyAlignment="1" applyProtection="1"/>
    <xf numFmtId="0" fontId="5" fillId="0" borderId="0" xfId="0" applyNumberFormat="1" applyFont="1" applyFill="1" applyBorder="1" applyProtection="1"/>
    <xf numFmtId="164" fontId="5" fillId="0" borderId="0" xfId="0" applyNumberFormat="1" applyFont="1" applyFill="1" applyAlignment="1" applyProtection="1"/>
    <xf numFmtId="0" fontId="5" fillId="0" borderId="0" xfId="0" applyNumberFormat="1" applyFont="1" applyFill="1" applyAlignment="1" applyProtection="1"/>
    <xf numFmtId="164" fontId="5" fillId="0" borderId="73" xfId="0" applyNumberFormat="1" applyFont="1" applyBorder="1" applyAlignment="1" applyProtection="1"/>
    <xf numFmtId="164" fontId="5" fillId="0" borderId="60" xfId="0" applyNumberFormat="1" applyFont="1" applyBorder="1" applyAlignment="1" applyProtection="1"/>
    <xf numFmtId="167" fontId="5" fillId="0" borderId="0" xfId="0" applyNumberFormat="1" applyFont="1" applyAlignment="1" applyProtection="1"/>
    <xf numFmtId="164" fontId="5" fillId="0" borderId="68" xfId="0" applyNumberFormat="1" applyFont="1" applyBorder="1" applyAlignment="1" applyProtection="1"/>
    <xf numFmtId="164" fontId="5" fillId="0" borderId="57" xfId="0" applyNumberFormat="1" applyFont="1" applyBorder="1" applyAlignment="1" applyProtection="1"/>
    <xf numFmtId="164" fontId="5" fillId="0" borderId="69" xfId="0" applyNumberFormat="1" applyFont="1" applyBorder="1" applyProtection="1"/>
    <xf numFmtId="164" fontId="4" fillId="0" borderId="69" xfId="0" applyNumberFormat="1" applyFont="1" applyBorder="1" applyProtection="1"/>
    <xf numFmtId="164" fontId="5" fillId="0" borderId="69" xfId="0" applyNumberFormat="1" applyFont="1" applyBorder="1" applyAlignment="1" applyProtection="1"/>
    <xf numFmtId="164" fontId="4" fillId="0" borderId="68" xfId="0" applyNumberFormat="1" applyFont="1" applyBorder="1" applyAlignment="1" applyProtection="1"/>
    <xf numFmtId="164" fontId="5" fillId="0" borderId="70" xfId="0" applyNumberFormat="1" applyFont="1" applyBorder="1" applyAlignment="1" applyProtection="1"/>
    <xf numFmtId="164" fontId="5" fillId="0" borderId="23" xfId="0" applyNumberFormat="1" applyFont="1" applyFill="1" applyBorder="1" applyAlignment="1" applyProtection="1"/>
    <xf numFmtId="164" fontId="4" fillId="0" borderId="69" xfId="0" applyNumberFormat="1" applyFont="1" applyBorder="1" applyAlignment="1" applyProtection="1"/>
    <xf numFmtId="164" fontId="4" fillId="0" borderId="71" xfId="0" applyNumberFormat="1" applyFont="1" applyBorder="1" applyAlignment="1" applyProtection="1"/>
    <xf numFmtId="164" fontId="4" fillId="0" borderId="72" xfId="0" applyNumberFormat="1" applyFont="1" applyBorder="1" applyAlignment="1" applyProtection="1"/>
    <xf numFmtId="3" fontId="8" fillId="0" borderId="0" xfId="0" applyNumberFormat="1" applyFont="1" applyAlignment="1" applyProtection="1"/>
    <xf numFmtId="164" fontId="9" fillId="0" borderId="0" xfId="0" applyNumberFormat="1" applyFont="1" applyAlignment="1" applyProtection="1"/>
    <xf numFmtId="3" fontId="9" fillId="0" borderId="0" xfId="0" applyNumberFormat="1" applyFont="1" applyAlignment="1" applyProtection="1"/>
    <xf numFmtId="0" fontId="9" fillId="0" borderId="0" xfId="0" applyNumberFormat="1" applyFont="1" applyAlignment="1" applyProtection="1"/>
    <xf numFmtId="164" fontId="9" fillId="0" borderId="0" xfId="0" applyNumberFormat="1" applyFont="1" applyBorder="1" applyAlignment="1" applyProtection="1"/>
    <xf numFmtId="3" fontId="9" fillId="0" borderId="0" xfId="0" applyNumberFormat="1" applyFont="1" applyBorder="1" applyAlignment="1" applyProtection="1"/>
    <xf numFmtId="164" fontId="8" fillId="0" borderId="0" xfId="0" applyNumberFormat="1" applyFont="1" applyBorder="1" applyAlignment="1" applyProtection="1"/>
    <xf numFmtId="0" fontId="9" fillId="0" borderId="1" xfId="0" applyNumberFormat="1" applyFont="1" applyBorder="1" applyAlignment="1" applyProtection="1"/>
    <xf numFmtId="164" fontId="9" fillId="0" borderId="1" xfId="0" applyNumberFormat="1" applyFont="1" applyBorder="1" applyAlignment="1" applyProtection="1"/>
    <xf numFmtId="0" fontId="9" fillId="0" borderId="0" xfId="0" applyNumberFormat="1" applyFont="1" applyBorder="1" applyAlignment="1"/>
    <xf numFmtId="0" fontId="9" fillId="0" borderId="0" xfId="0" applyNumberFormat="1" applyFont="1" applyAlignment="1"/>
    <xf numFmtId="3" fontId="8" fillId="0" borderId="2" xfId="0" applyNumberFormat="1" applyFont="1" applyBorder="1" applyAlignment="1" applyProtection="1"/>
    <xf numFmtId="164" fontId="9" fillId="0" borderId="2" xfId="0" applyNumberFormat="1" applyFont="1" applyBorder="1" applyAlignment="1" applyProtection="1"/>
    <xf numFmtId="3" fontId="9" fillId="0" borderId="2" xfId="0" applyNumberFormat="1" applyFont="1" applyBorder="1" applyAlignment="1" applyProtection="1"/>
    <xf numFmtId="0" fontId="9" fillId="0" borderId="2" xfId="0" applyNumberFormat="1" applyFont="1" applyBorder="1" applyAlignment="1" applyProtection="1"/>
    <xf numFmtId="0" fontId="9" fillId="0" borderId="1" xfId="0" applyNumberFormat="1" applyFont="1" applyBorder="1" applyAlignment="1"/>
    <xf numFmtId="164" fontId="8" fillId="0" borderId="0" xfId="0" applyNumberFormat="1" applyFont="1" applyAlignment="1" applyProtection="1"/>
    <xf numFmtId="0" fontId="8" fillId="0" borderId="0" xfId="0" applyNumberFormat="1" applyFont="1" applyAlignment="1" applyProtection="1"/>
    <xf numFmtId="3" fontId="8" fillId="0" borderId="0" xfId="0" applyNumberFormat="1" applyFont="1" applyBorder="1" applyAlignment="1" applyProtection="1"/>
    <xf numFmtId="0" fontId="8" fillId="0" borderId="1" xfId="0" applyNumberFormat="1" applyFont="1" applyBorder="1" applyAlignment="1" applyProtection="1"/>
    <xf numFmtId="164" fontId="8" fillId="0" borderId="1" xfId="0" applyNumberFormat="1" applyFont="1" applyBorder="1" applyAlignment="1" applyProtection="1"/>
    <xf numFmtId="0" fontId="8" fillId="0" borderId="0" xfId="0" applyNumberFormat="1" applyFont="1" applyBorder="1" applyAlignment="1"/>
    <xf numFmtId="0" fontId="8" fillId="0" borderId="0" xfId="0" applyNumberFormat="1" applyFont="1" applyAlignment="1"/>
    <xf numFmtId="164" fontId="8" fillId="0" borderId="2" xfId="0" applyNumberFormat="1" applyFont="1" applyBorder="1" applyAlignment="1" applyProtection="1"/>
    <xf numFmtId="0" fontId="8" fillId="0" borderId="2" xfId="0" applyNumberFormat="1" applyFont="1" applyBorder="1" applyAlignment="1" applyProtection="1"/>
    <xf numFmtId="0" fontId="9" fillId="0" borderId="0" xfId="0" applyNumberFormat="1" applyFont="1" applyBorder="1" applyAlignment="1" applyProtection="1"/>
    <xf numFmtId="3" fontId="8" fillId="0" borderId="67" xfId="0" applyNumberFormat="1" applyFont="1" applyBorder="1" applyAlignment="1" applyProtection="1"/>
    <xf numFmtId="164" fontId="9" fillId="0" borderId="67" xfId="0" applyNumberFormat="1" applyFont="1" applyBorder="1" applyAlignment="1" applyProtection="1"/>
    <xf numFmtId="3" fontId="9" fillId="0" borderId="67" xfId="0" applyNumberFormat="1" applyFont="1" applyBorder="1" applyAlignment="1" applyProtection="1"/>
    <xf numFmtId="0" fontId="9" fillId="0" borderId="67" xfId="0" applyNumberFormat="1" applyFont="1" applyBorder="1" applyAlignment="1" applyProtection="1"/>
    <xf numFmtId="0" fontId="12" fillId="3" borderId="76" xfId="2" applyFont="1" applyFill="1" applyBorder="1"/>
    <xf numFmtId="0" fontId="3" fillId="0" borderId="0" xfId="0" applyFont="1"/>
    <xf numFmtId="0" fontId="13" fillId="0" borderId="0" xfId="2" applyFont="1" applyFill="1" applyBorder="1"/>
    <xf numFmtId="0" fontId="2" fillId="0" borderId="0" xfId="0" applyFont="1"/>
    <xf numFmtId="0" fontId="13" fillId="0" borderId="0" xfId="2" applyFont="1"/>
    <xf numFmtId="0" fontId="14" fillId="4" borderId="77" xfId="2" applyFont="1" applyFill="1" applyBorder="1" applyAlignment="1">
      <alignment horizontal="center" vertical="center"/>
    </xf>
    <xf numFmtId="0" fontId="4" fillId="0" borderId="78" xfId="0" applyNumberFormat="1" applyFont="1" applyBorder="1" applyAlignment="1" applyProtection="1"/>
    <xf numFmtId="0" fontId="5" fillId="0" borderId="78" xfId="0" applyNumberFormat="1" applyFont="1" applyBorder="1" applyAlignment="1" applyProtection="1"/>
    <xf numFmtId="0" fontId="4" fillId="0" borderId="79" xfId="0" applyNumberFormat="1" applyFont="1" applyBorder="1" applyAlignment="1" applyProtection="1"/>
    <xf numFmtId="0" fontId="5" fillId="0" borderId="79" xfId="0" applyNumberFormat="1" applyFont="1" applyBorder="1" applyAlignment="1" applyProtection="1"/>
    <xf numFmtId="164" fontId="4" fillId="0" borderId="80" xfId="0" applyNumberFormat="1" applyFont="1" applyBorder="1" applyAlignment="1" applyProtection="1"/>
    <xf numFmtId="0" fontId="4" fillId="0" borderId="79" xfId="0" applyNumberFormat="1" applyFont="1" applyBorder="1" applyProtection="1"/>
    <xf numFmtId="0" fontId="10" fillId="2" borderId="0" xfId="0" applyFont="1" applyFill="1" applyAlignment="1">
      <alignment horizontal="center"/>
    </xf>
    <xf numFmtId="166" fontId="7" fillId="0" borderId="19" xfId="0" applyNumberFormat="1" applyFont="1" applyBorder="1" applyAlignment="1" applyProtection="1"/>
  </cellXfs>
  <cellStyles count="3">
    <cellStyle name="Comma 7" xfId="1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externalLink" Target="externalLinks/externalLink2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61" Type="http://schemas.openxmlformats.org/officeDocument/2006/relationships/sharedStrings" Target="sharedStrings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externalLink" Target="externalLinks/externalLink3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theme" Target="theme/theme1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externalLink" Target="externalLinks/externalLink1.xml"/><Relationship Id="rId62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externalLink" Target="externalLinks/externalLink4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ori.parker\AppData\Local\Microsoft\Windows\Temporary%20Internet%20Files\Content.Outlook\32R0R9AA\FY14-15BOR1-6%20(3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ori.parker\AppData\Local\Temp\Temp1_Southeasterns%20%20FY%2015%20Total%20Budget%20Request%20BOR.zip\4%20-%20Southeastern%20FY%2015%20BOR%201,2,3,4,6,ATH1,ATH2%20(Final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ori.parker\AppData\Local\Microsoft\Windows\Temporary%20Internet%20Files\Content.Outlook\32R0R9AA\ULM%20BOR%20FY14-15%20workbook%20%20Aug%201%202014%20BOR1-6%20for%20BOR%20xl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ori.parker\AppData\Local\Microsoft\Windows\Temporary%20Internet%20Files\Content.Outlook\32R0R9AA\ES%20-%20SUSLA%20FY14%20Operating%20Budget%20final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ori.parker\AppData\Local\Microsoft\Windows\Temporary%20Internet%20Files\Content.Outlook\32R0R9AA\NCC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venue"/>
      <sheetName val="Instruction"/>
      <sheetName val="Research"/>
      <sheetName val="Public Service"/>
      <sheetName val="Academic Supp"/>
      <sheetName val="Student Services"/>
      <sheetName val="Institutional Supp"/>
      <sheetName val="Scholarships"/>
      <sheetName val="OP&amp;M"/>
      <sheetName val="Hospitals"/>
      <sheetName val="Transfers"/>
      <sheetName val="Athletics"/>
      <sheetName val="Other"/>
      <sheetName val="NOTES"/>
      <sheetName val="BOR-1"/>
      <sheetName val="BOR-2"/>
      <sheetName val="BOR-3 Budgeted"/>
      <sheetName val="BOR-3 Actual"/>
      <sheetName val="BOR-3A Other Rev"/>
      <sheetName val="BOR-4"/>
      <sheetName val="BOR-6"/>
      <sheetName val="ATH-1 Actual"/>
      <sheetName val="ATH-2-Actual"/>
      <sheetName val="ATH-1 12-13 Bgt"/>
      <sheetName val="ATH-2 12-13 Bgt"/>
      <sheetName val="ATH-1 13-14 Bgt"/>
      <sheetName val="ATH-2 13-14 Bgt"/>
    </sheetNames>
    <sheetDataSet>
      <sheetData sheetId="0">
        <row r="2">
          <cell r="B2" t="str">
            <v>Nicholls State University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venue"/>
      <sheetName val="Instruction"/>
      <sheetName val="Research"/>
      <sheetName val="Public Service"/>
      <sheetName val="Academic Supp"/>
      <sheetName val="Student Services"/>
      <sheetName val="Institutional Supp"/>
      <sheetName val="Scholarships"/>
      <sheetName val="OP&amp;M"/>
      <sheetName val="Hospitals"/>
      <sheetName val="Transfers"/>
      <sheetName val="Athletics"/>
      <sheetName val="Other"/>
      <sheetName val="NOTES"/>
      <sheetName val="BOR-1"/>
      <sheetName val="BOR-2"/>
      <sheetName val="BOR-3 Budgeted"/>
      <sheetName val="BOR-3 Actual"/>
      <sheetName val="BOR-3A Other Rev"/>
      <sheetName val="BOR-4"/>
      <sheetName val="BOR-6"/>
      <sheetName val="ATH-1 Actual"/>
      <sheetName val="ATH-2-Actual"/>
      <sheetName val="ATH-1 12-13 Bgt"/>
      <sheetName val="ATH-2 12-13 Bgt"/>
      <sheetName val="ATH-1 13-14 Bgt"/>
      <sheetName val="ATH-2 13-14 Bgt"/>
    </sheetNames>
    <sheetDataSet>
      <sheetData sheetId="0">
        <row r="2">
          <cell r="B2" t="str">
            <v>Southeastern Louisiana University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venue"/>
      <sheetName val="Instruction"/>
      <sheetName val="Research"/>
      <sheetName val="Public Service"/>
      <sheetName val="Academic Supp"/>
      <sheetName val="Student Services"/>
      <sheetName val="Institutional Supp"/>
      <sheetName val="Scholarships"/>
      <sheetName val="OP&amp;M"/>
      <sheetName val="Hospitals"/>
      <sheetName val="Transfers"/>
      <sheetName val="Athletics"/>
      <sheetName val="Other"/>
      <sheetName val="NOTES"/>
      <sheetName val="BOR-1"/>
      <sheetName val="BOR-2"/>
      <sheetName val="BOR-3 Budgeted"/>
      <sheetName val="BOR-3 Actual"/>
      <sheetName val="BOR-3A Other Rev"/>
      <sheetName val="BOR-4"/>
      <sheetName val="BOR-6"/>
      <sheetName val="ATH-1 Actual"/>
      <sheetName val="ATH-2-Actual"/>
      <sheetName val="ATH-1 13-14 Bgt."/>
      <sheetName val="ATH 2 13-14 Budg"/>
      <sheetName val="ATH-1 14-1 Bgt"/>
      <sheetName val="ATH-2 14-15 Bgt"/>
    </sheetNames>
    <sheetDataSet>
      <sheetData sheetId="0">
        <row r="2">
          <cell r="B2" t="str">
            <v>University of Louisiana at Monroe (ULM)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venue"/>
      <sheetName val="Instruction"/>
      <sheetName val="Research"/>
      <sheetName val="Public Service"/>
      <sheetName val="Academic Supp"/>
      <sheetName val="Student Services"/>
      <sheetName val="Institutional Supp"/>
      <sheetName val="Scholarships"/>
      <sheetName val="OP&amp;M"/>
      <sheetName val="Hospitals"/>
      <sheetName val="Transfers"/>
      <sheetName val="Athletics"/>
      <sheetName val="Other"/>
      <sheetName val="NOTES"/>
      <sheetName val="BOR-1"/>
      <sheetName val="BOR-2"/>
      <sheetName val="BOR-3 Budgeted"/>
      <sheetName val="BOR-3 Actual"/>
      <sheetName val="BOR-3A Other Rev"/>
      <sheetName val="BOR-4"/>
      <sheetName val="BOR-6"/>
      <sheetName val="ATH-1 Actual"/>
      <sheetName val="ATH-2-Actual"/>
      <sheetName val="ATH-1 12-13 Bgt"/>
      <sheetName val="ATH-2 12-13 Bgt"/>
      <sheetName val="ATH-1 13-14 Bgt"/>
      <sheetName val="ATH-2 13-14 Bg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venue"/>
      <sheetName val="Instruction"/>
      <sheetName val="Research"/>
      <sheetName val="Public Service"/>
      <sheetName val="Academic Supp"/>
      <sheetName val="Student Services"/>
      <sheetName val="Institutional Supp"/>
      <sheetName val="Scholarships"/>
      <sheetName val="OP&amp;M"/>
      <sheetName val="Hospitals"/>
      <sheetName val="Transfers"/>
      <sheetName val="Athletics"/>
      <sheetName val="Other"/>
      <sheetName val="NOTES"/>
      <sheetName val="BOR-1"/>
      <sheetName val="BOR-2"/>
      <sheetName val="BOR-3 Budgeted"/>
      <sheetName val="BOR-3 Actual"/>
      <sheetName val="BOR-3A Other Rev"/>
      <sheetName val="BOR-4"/>
      <sheetName val="BOR-6"/>
      <sheetName val="ATH-1 Actual"/>
      <sheetName val="ATH-2-Actual"/>
      <sheetName val="ATH-1 12-13 Bgt"/>
      <sheetName val="ATH-2 12-13 Bgt"/>
      <sheetName val="ATH-1 13-14 Bgt"/>
      <sheetName val="ATH-2 13-14 Bgt"/>
    </sheetNames>
    <sheetDataSet>
      <sheetData sheetId="0">
        <row r="2">
          <cell r="B2" t="str">
            <v>Nunez Community College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18"/>
  <sheetViews>
    <sheetView showGridLines="0" tabSelected="1" workbookViewId="0"/>
  </sheetViews>
  <sheetFormatPr defaultRowHeight="15" x14ac:dyDescent="0.25"/>
  <cols>
    <col min="2" max="2" width="12" bestFit="1" customWidth="1"/>
    <col min="3" max="3" width="3.5703125" customWidth="1"/>
    <col min="4" max="4" width="13.5703125" bestFit="1" customWidth="1"/>
    <col min="5" max="5" width="4" customWidth="1"/>
    <col min="6" max="6" width="15" bestFit="1" customWidth="1"/>
    <col min="7" max="7" width="3.5703125" customWidth="1"/>
    <col min="8" max="8" width="13.140625" bestFit="1" customWidth="1"/>
    <col min="9" max="9" width="3.5703125" customWidth="1"/>
    <col min="10" max="10" width="12.140625" bestFit="1" customWidth="1"/>
    <col min="11" max="11" width="4.5703125" customWidth="1"/>
    <col min="12" max="12" width="13.140625" bestFit="1" customWidth="1"/>
  </cols>
  <sheetData>
    <row r="2" spans="2:13" ht="18.75" x14ac:dyDescent="0.3">
      <c r="B2" s="228" t="s">
        <v>183</v>
      </c>
      <c r="C2" s="228"/>
      <c r="D2" s="228"/>
      <c r="E2" s="228"/>
      <c r="F2" s="228"/>
      <c r="G2" s="228"/>
      <c r="H2" s="228"/>
      <c r="I2" s="228"/>
      <c r="J2" s="228"/>
      <c r="K2" s="228"/>
      <c r="L2" s="228"/>
    </row>
    <row r="3" spans="2:13" ht="15.75" thickBot="1" x14ac:dyDescent="0.3"/>
    <row r="4" spans="2:13" ht="15.75" thickBot="1" x14ac:dyDescent="0.3">
      <c r="B4" s="216" t="s">
        <v>130</v>
      </c>
      <c r="C4" s="217"/>
      <c r="D4" s="216" t="s">
        <v>131</v>
      </c>
      <c r="E4" s="217"/>
      <c r="F4" s="216" t="s">
        <v>132</v>
      </c>
      <c r="G4" s="217"/>
      <c r="H4" s="216" t="s">
        <v>133</v>
      </c>
      <c r="I4" s="217"/>
      <c r="J4" s="216" t="s">
        <v>134</v>
      </c>
      <c r="K4" s="217"/>
      <c r="L4" s="216" t="s">
        <v>135</v>
      </c>
      <c r="M4" s="217"/>
    </row>
    <row r="5" spans="2:13" x14ac:dyDescent="0.25">
      <c r="B5" s="218" t="s">
        <v>136</v>
      </c>
      <c r="C5" s="219"/>
      <c r="D5" s="220" t="s">
        <v>137</v>
      </c>
      <c r="E5" s="219"/>
      <c r="F5" s="220" t="s">
        <v>138</v>
      </c>
      <c r="G5" s="219"/>
      <c r="H5" s="220" t="s">
        <v>139</v>
      </c>
      <c r="I5" s="219"/>
      <c r="J5" s="220" t="s">
        <v>140</v>
      </c>
      <c r="K5" s="219"/>
      <c r="L5" s="220" t="s">
        <v>141</v>
      </c>
      <c r="M5" s="219"/>
    </row>
    <row r="6" spans="2:13" x14ac:dyDescent="0.25">
      <c r="B6" s="218" t="s">
        <v>142</v>
      </c>
      <c r="C6" s="219"/>
      <c r="D6" s="220" t="s">
        <v>143</v>
      </c>
      <c r="E6" s="219"/>
      <c r="F6" s="220" t="s">
        <v>144</v>
      </c>
      <c r="G6" s="219"/>
      <c r="H6" s="220" t="s">
        <v>145</v>
      </c>
      <c r="I6" s="219"/>
      <c r="J6" s="220" t="s">
        <v>146</v>
      </c>
      <c r="K6" s="219"/>
      <c r="L6" s="220" t="s">
        <v>147</v>
      </c>
      <c r="M6" s="219"/>
    </row>
    <row r="7" spans="2:13" x14ac:dyDescent="0.25">
      <c r="B7" s="218" t="s">
        <v>148</v>
      </c>
      <c r="C7" s="219"/>
      <c r="D7" s="220" t="s">
        <v>149</v>
      </c>
      <c r="E7" s="219"/>
      <c r="F7" s="220" t="s">
        <v>150</v>
      </c>
      <c r="G7" s="219"/>
      <c r="H7" s="220" t="s">
        <v>151</v>
      </c>
      <c r="I7" s="219"/>
      <c r="J7" s="220" t="s">
        <v>152</v>
      </c>
      <c r="K7" s="219"/>
      <c r="L7" s="220" t="s">
        <v>153</v>
      </c>
      <c r="M7" s="219"/>
    </row>
    <row r="8" spans="2:13" x14ac:dyDescent="0.25">
      <c r="B8" s="218" t="s">
        <v>154</v>
      </c>
      <c r="C8" s="219"/>
      <c r="D8" s="219"/>
      <c r="E8" s="219"/>
      <c r="F8" s="220" t="s">
        <v>155</v>
      </c>
      <c r="G8" s="219"/>
      <c r="H8" s="220" t="s">
        <v>156</v>
      </c>
      <c r="I8" s="219"/>
      <c r="J8" s="220" t="s">
        <v>157</v>
      </c>
      <c r="K8" s="219"/>
      <c r="L8" s="220" t="s">
        <v>158</v>
      </c>
      <c r="M8" s="219"/>
    </row>
    <row r="9" spans="2:13" x14ac:dyDescent="0.25">
      <c r="B9" s="218" t="s">
        <v>159</v>
      </c>
      <c r="C9" s="219"/>
      <c r="D9" s="219"/>
      <c r="E9" s="219"/>
      <c r="F9" s="220" t="s">
        <v>160</v>
      </c>
      <c r="G9" s="219"/>
      <c r="H9" s="220" t="s">
        <v>161</v>
      </c>
      <c r="I9" s="219"/>
      <c r="J9" s="220" t="s">
        <v>162</v>
      </c>
      <c r="K9" s="219"/>
      <c r="L9" s="220" t="s">
        <v>163</v>
      </c>
      <c r="M9" s="219"/>
    </row>
    <row r="10" spans="2:13" x14ac:dyDescent="0.25">
      <c r="B10" s="219"/>
      <c r="C10" s="219"/>
      <c r="D10" s="219"/>
      <c r="E10" s="219"/>
      <c r="F10" s="220" t="s">
        <v>164</v>
      </c>
      <c r="G10" s="219"/>
      <c r="H10" s="220" t="s">
        <v>165</v>
      </c>
      <c r="I10" s="219"/>
      <c r="J10" s="220" t="s">
        <v>166</v>
      </c>
      <c r="K10" s="219"/>
      <c r="L10" s="220" t="s">
        <v>167</v>
      </c>
      <c r="M10" s="219"/>
    </row>
    <row r="11" spans="2:13" x14ac:dyDescent="0.25">
      <c r="B11" s="219"/>
      <c r="C11" s="219"/>
      <c r="D11" s="219"/>
      <c r="E11" s="219"/>
      <c r="F11" s="220" t="s">
        <v>168</v>
      </c>
      <c r="G11" s="219"/>
      <c r="H11" s="220" t="s">
        <v>169</v>
      </c>
      <c r="I11" s="219"/>
      <c r="J11" s="219"/>
      <c r="K11" s="219"/>
      <c r="L11" s="220" t="s">
        <v>170</v>
      </c>
      <c r="M11" s="219"/>
    </row>
    <row r="12" spans="2:13" x14ac:dyDescent="0.25">
      <c r="B12" s="219"/>
      <c r="C12" s="219"/>
      <c r="D12" s="219"/>
      <c r="E12" s="219"/>
      <c r="F12" s="220" t="s">
        <v>171</v>
      </c>
      <c r="G12" s="219"/>
      <c r="H12" s="220" t="s">
        <v>172</v>
      </c>
      <c r="I12" s="219"/>
      <c r="J12" s="219"/>
      <c r="K12" s="219"/>
      <c r="L12" s="220" t="s">
        <v>173</v>
      </c>
      <c r="M12" s="219"/>
    </row>
    <row r="13" spans="2:13" x14ac:dyDescent="0.25">
      <c r="B13" s="219"/>
      <c r="C13" s="219"/>
      <c r="D13" s="219"/>
      <c r="E13" s="219"/>
      <c r="F13" s="220" t="s">
        <v>174</v>
      </c>
      <c r="G13" s="219"/>
      <c r="H13" s="219"/>
      <c r="I13" s="219"/>
      <c r="J13" s="219"/>
      <c r="K13" s="219"/>
      <c r="L13" s="220" t="s">
        <v>175</v>
      </c>
      <c r="M13" s="219"/>
    </row>
    <row r="14" spans="2:13" x14ac:dyDescent="0.25">
      <c r="B14" s="219"/>
      <c r="C14" s="219"/>
      <c r="D14" s="219"/>
      <c r="E14" s="219"/>
      <c r="F14" s="220" t="s">
        <v>176</v>
      </c>
      <c r="G14" s="219"/>
      <c r="H14" s="219"/>
      <c r="I14" s="219"/>
      <c r="J14" s="219"/>
      <c r="K14" s="219"/>
      <c r="L14" s="220" t="s">
        <v>177</v>
      </c>
      <c r="M14" s="219"/>
    </row>
    <row r="15" spans="2:13" x14ac:dyDescent="0.25">
      <c r="B15" s="219"/>
      <c r="C15" s="219"/>
      <c r="D15" s="219"/>
      <c r="E15" s="219"/>
      <c r="F15" s="220" t="s">
        <v>178</v>
      </c>
      <c r="G15" s="219"/>
      <c r="H15" s="219"/>
      <c r="I15" s="219"/>
      <c r="J15" s="219"/>
      <c r="K15" s="219"/>
      <c r="L15" s="219"/>
      <c r="M15" s="219"/>
    </row>
    <row r="16" spans="2:13" x14ac:dyDescent="0.25">
      <c r="B16" s="219"/>
      <c r="C16" s="219"/>
      <c r="D16" s="219"/>
      <c r="E16" s="219"/>
      <c r="F16" s="220" t="s">
        <v>179</v>
      </c>
      <c r="G16" s="219"/>
      <c r="H16" s="219"/>
      <c r="I16" s="219"/>
      <c r="J16" s="219"/>
      <c r="K16" s="219"/>
      <c r="L16" s="219"/>
      <c r="M16" s="219"/>
    </row>
    <row r="17" spans="2:13" x14ac:dyDescent="0.25">
      <c r="B17" s="219"/>
      <c r="C17" s="219"/>
      <c r="D17" s="219"/>
      <c r="E17" s="219"/>
      <c r="F17" s="220" t="s">
        <v>180</v>
      </c>
      <c r="G17" s="219"/>
      <c r="H17" s="219"/>
      <c r="I17" s="219"/>
      <c r="J17" s="219"/>
      <c r="K17" s="219"/>
      <c r="L17" s="219"/>
      <c r="M17" s="219"/>
    </row>
    <row r="18" spans="2:13" x14ac:dyDescent="0.25">
      <c r="B18" s="219"/>
      <c r="C18" s="219"/>
      <c r="D18" s="219"/>
      <c r="E18" s="219"/>
      <c r="F18" s="220" t="s">
        <v>181</v>
      </c>
      <c r="G18" s="219"/>
      <c r="H18" s="219"/>
      <c r="I18" s="219"/>
      <c r="J18" s="219"/>
      <c r="K18" s="219"/>
      <c r="L18" s="219"/>
      <c r="M18" s="219"/>
    </row>
  </sheetData>
  <mergeCells count="1">
    <mergeCell ref="B2:L2"/>
  </mergeCells>
  <hyperlinks>
    <hyperlink ref="B4" location="HESummary!A1" tooltip="HE Summary" display="HE Summary"/>
    <hyperlink ref="B5" location="'2Year'!A1" tooltip="2-yr Institutions" display="2 Year"/>
    <hyperlink ref="B6" location="'4Year'!A1" tooltip="4-yr Institutions" display="4 Year"/>
    <hyperlink ref="B7" location="'2&amp;4Year'!A1" tooltip="2-&amp;4-yr Institutions" display="2&amp;4 Year"/>
    <hyperlink ref="B8" location="Boards!A1" tooltip="Boards" display="Boards"/>
    <hyperlink ref="B9" location="Specialized!A1" tooltip="Specialized Units" display="Specialized"/>
    <hyperlink ref="D4" location="BORSummary!A1" tooltip="BoR+LUMCON+LOSFA" display="BOR Summary"/>
    <hyperlink ref="D5" location="BOR!A1" tooltip="Board of Regents" display="BOR"/>
    <hyperlink ref="D6" location="LUMCON!A1" tooltip="LUMCON" display="LUMCON"/>
    <hyperlink ref="D7" location="LOSFA!A1" tooltip="LOSFA" display="LOSFA"/>
    <hyperlink ref="L4" location="'UL Summary'!A1" tooltip="UL System Summary" display="ULS Summary"/>
    <hyperlink ref="L5" location="ULSBoard!A1" tooltip="UL System Board" display="UL Board"/>
    <hyperlink ref="L6" location="Grambling!A1" tooltip="Grambling State University" display="Grambling"/>
    <hyperlink ref="L7" location="LATech!A1" tooltip="Louisiana Tech University" display="LA Tech"/>
    <hyperlink ref="L8" location="McNeese!A1" tooltip="McNeese State University" display="McNeese"/>
    <hyperlink ref="L9" location="Nicholls!A1" tooltip="Nicholls State University" display="Nicholls"/>
    <hyperlink ref="L10" location="NwSU!A1" tooltip="Northwestern State University" display="NwSU"/>
    <hyperlink ref="L11" location="SLU!A1" tooltip="Southeastern Louisiana University" display="SLU"/>
    <hyperlink ref="L12" location="ULL!A1" tooltip="University of Louisiana at Lafayette" display="ULL"/>
    <hyperlink ref="L13" location="ULM!A1" tooltip="University of Louisiana at Monroe" display="ULM"/>
    <hyperlink ref="L14" location="UNO!A1" tooltip="University of New Orleans" display="UNO"/>
    <hyperlink ref="H4" location="'LSU Summary'!A1" tooltip="LSU Summary" display="LSU Summary"/>
    <hyperlink ref="H5" location="LSU!A1" tooltip="LSU A&amp;M" display="LSU"/>
    <hyperlink ref="H6" location="LSUA!A1" tooltip="LSU of Alexandria" display="LSUA"/>
    <hyperlink ref="H7" location="LSUS!A1" tooltip="LSU Shreveport" display="LSUS"/>
    <hyperlink ref="H8" location="LSUE!A1" tooltip="LSU at Eunice" display="LSUE"/>
    <hyperlink ref="H9" location="HSCNO!A1" tooltip="LSU Health Sciences Center New Orleans" display="LSUHSCNO"/>
    <hyperlink ref="H10" location="HSCS!A1" tooltip="LSU Health Sciences Center Shreveport" display="LSUHSCS"/>
    <hyperlink ref="H11" location="LSUAg!A1" tooltip="LSU Agriculural Center" display="LSUAg"/>
    <hyperlink ref="H12" location="PBRC!A1" tooltip="Pennington Biomedical Research Center" display="PBRC"/>
    <hyperlink ref="J4" location="SUSummary!A1" tooltip="SU Summary" display="SU Summary"/>
    <hyperlink ref="J5" location="SUBoard!A1" tooltip="SU Board" display="SU Board"/>
    <hyperlink ref="J6" location="SUBR!A1" tooltip="SU A&amp;M" display="SUBR"/>
    <hyperlink ref="J7" location="SUNO!A1" tooltip="SU at New Orleans" display="SUNO"/>
    <hyperlink ref="J8" location="SUSLA!A1" tooltip="SU Shreveport Louisiana" display="SUSLA"/>
    <hyperlink ref="J9" location="SULaw!A1" tooltip="SU Law Center" display="SULaw"/>
    <hyperlink ref="J10" location="SUAg!A1" tooltip="SU Agricultural Center" display="SUAg"/>
    <hyperlink ref="F4" location="LCTCSummary!A1" tooltip="LCTCS Summary" display="LCTCS Summary"/>
    <hyperlink ref="F5" location="LCTCBoard!A1" tooltip="LCTCS Board" display="LCTCS Board"/>
    <hyperlink ref="F6" location="Online!A1" tooltip="LCTCS Online" display="LCTCS Online"/>
    <hyperlink ref="F7" location="BRCC!A1" tooltip="Baton Rouge Community College" display="BRCC"/>
    <hyperlink ref="F8" location="BPCC!A1" tooltip="Bossier Parish Community College" display="BPCC"/>
    <hyperlink ref="F9" location="Delgado!A1" tooltip="Delgado Community College" display="Delgado"/>
    <hyperlink ref="F10" location="CentLATCC!A1" tooltip="Central Louisiana Technical Community College" display="CLTCC"/>
    <hyperlink ref="F11" location="Fletcher!A1" tooltip="Fletcher Technical Community College" display="Fletcher"/>
    <hyperlink ref="F12" location="LDCC!A1" tooltip="Louisiana Delta Community College" display="LDCC"/>
    <hyperlink ref="F13" location="Northshore!A1" tooltip="Northshore Technical Community College" display="Northshore"/>
    <hyperlink ref="F14" location="Nunez!A1" tooltip="Nunez Community College" display="Nunez"/>
    <hyperlink ref="F15" location="RPCC!A1" tooltip="River Parish Community College" display="RPCC"/>
    <hyperlink ref="F16" location="SLCC!A1" tooltip="South Louisiana Community College" display="SLCC"/>
    <hyperlink ref="F17" location="Sowela!A1" tooltip="Sowela Technical Community College" display="Sowela"/>
    <hyperlink ref="F18" location="LTC!A1" tooltip="Louisiana Technical College" display="LTC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9"/>
  <sheetViews>
    <sheetView zoomScale="75" zoomScaleNormal="75" workbookViewId="0">
      <pane xSplit="1" ySplit="10" topLeftCell="B11" activePane="bottomRight" state="frozen"/>
      <selection activeCell="A4" sqref="A4:XFD76"/>
      <selection pane="topRight" activeCell="A4" sqref="A4:XFD76"/>
      <selection pane="bottomLeft" activeCell="A4" sqref="A4:XFD76"/>
      <selection pane="bottomRight" activeCell="M13" sqref="M13"/>
    </sheetView>
  </sheetViews>
  <sheetFormatPr defaultColWidth="12.42578125" defaultRowHeight="14.25" x14ac:dyDescent="0.2"/>
  <cols>
    <col min="1" max="1" width="63.42578125" style="6" customWidth="1"/>
    <col min="2" max="2" width="20.7109375" style="120" customWidth="1"/>
    <col min="3" max="3" width="20.7109375" style="6" customWidth="1"/>
    <col min="4" max="4" width="20.7109375" style="120" customWidth="1"/>
    <col min="5" max="5" width="20.7109375" style="6" customWidth="1"/>
    <col min="6" max="6" width="20.7109375" style="120" customWidth="1"/>
    <col min="7" max="7" width="20.7109375" style="6" customWidth="1"/>
    <col min="8" max="8" width="20.7109375" style="120" customWidth="1"/>
    <col min="9" max="9" width="20.7109375" style="6" customWidth="1"/>
    <col min="10" max="10" width="20.7109375" style="120" customWidth="1"/>
    <col min="11" max="11" width="20.7109375" style="6" customWidth="1"/>
    <col min="12" max="12" width="20.7109375" style="120" customWidth="1"/>
    <col min="13" max="13" width="20.7109375" style="6" customWidth="1"/>
    <col min="14" max="256" width="12.42578125" style="6"/>
    <col min="257" max="257" width="186.7109375" style="6" customWidth="1"/>
    <col min="258" max="258" width="56.42578125" style="6" customWidth="1"/>
    <col min="259" max="263" width="45.5703125" style="6" customWidth="1"/>
    <col min="264" max="264" width="54.7109375" style="6" customWidth="1"/>
    <col min="265" max="269" width="45.5703125" style="6" customWidth="1"/>
    <col min="270" max="512" width="12.42578125" style="6"/>
    <col min="513" max="513" width="186.7109375" style="6" customWidth="1"/>
    <col min="514" max="514" width="56.42578125" style="6" customWidth="1"/>
    <col min="515" max="519" width="45.5703125" style="6" customWidth="1"/>
    <col min="520" max="520" width="54.7109375" style="6" customWidth="1"/>
    <col min="521" max="525" width="45.5703125" style="6" customWidth="1"/>
    <col min="526" max="768" width="12.42578125" style="6"/>
    <col min="769" max="769" width="186.7109375" style="6" customWidth="1"/>
    <col min="770" max="770" width="56.42578125" style="6" customWidth="1"/>
    <col min="771" max="775" width="45.5703125" style="6" customWidth="1"/>
    <col min="776" max="776" width="54.7109375" style="6" customWidth="1"/>
    <col min="777" max="781" width="45.5703125" style="6" customWidth="1"/>
    <col min="782" max="1024" width="12.42578125" style="6"/>
    <col min="1025" max="1025" width="186.7109375" style="6" customWidth="1"/>
    <col min="1026" max="1026" width="56.42578125" style="6" customWidth="1"/>
    <col min="1027" max="1031" width="45.5703125" style="6" customWidth="1"/>
    <col min="1032" max="1032" width="54.7109375" style="6" customWidth="1"/>
    <col min="1033" max="1037" width="45.5703125" style="6" customWidth="1"/>
    <col min="1038" max="1280" width="12.42578125" style="6"/>
    <col min="1281" max="1281" width="186.7109375" style="6" customWidth="1"/>
    <col min="1282" max="1282" width="56.42578125" style="6" customWidth="1"/>
    <col min="1283" max="1287" width="45.5703125" style="6" customWidth="1"/>
    <col min="1288" max="1288" width="54.7109375" style="6" customWidth="1"/>
    <col min="1289" max="1293" width="45.5703125" style="6" customWidth="1"/>
    <col min="1294" max="1536" width="12.42578125" style="6"/>
    <col min="1537" max="1537" width="186.7109375" style="6" customWidth="1"/>
    <col min="1538" max="1538" width="56.42578125" style="6" customWidth="1"/>
    <col min="1539" max="1543" width="45.5703125" style="6" customWidth="1"/>
    <col min="1544" max="1544" width="54.7109375" style="6" customWidth="1"/>
    <col min="1545" max="1549" width="45.5703125" style="6" customWidth="1"/>
    <col min="1550" max="1792" width="12.42578125" style="6"/>
    <col min="1793" max="1793" width="186.7109375" style="6" customWidth="1"/>
    <col min="1794" max="1794" width="56.42578125" style="6" customWidth="1"/>
    <col min="1795" max="1799" width="45.5703125" style="6" customWidth="1"/>
    <col min="1800" max="1800" width="54.7109375" style="6" customWidth="1"/>
    <col min="1801" max="1805" width="45.5703125" style="6" customWidth="1"/>
    <col min="1806" max="2048" width="12.42578125" style="6"/>
    <col min="2049" max="2049" width="186.7109375" style="6" customWidth="1"/>
    <col min="2050" max="2050" width="56.42578125" style="6" customWidth="1"/>
    <col min="2051" max="2055" width="45.5703125" style="6" customWidth="1"/>
    <col min="2056" max="2056" width="54.7109375" style="6" customWidth="1"/>
    <col min="2057" max="2061" width="45.5703125" style="6" customWidth="1"/>
    <col min="2062" max="2304" width="12.42578125" style="6"/>
    <col min="2305" max="2305" width="186.7109375" style="6" customWidth="1"/>
    <col min="2306" max="2306" width="56.42578125" style="6" customWidth="1"/>
    <col min="2307" max="2311" width="45.5703125" style="6" customWidth="1"/>
    <col min="2312" max="2312" width="54.7109375" style="6" customWidth="1"/>
    <col min="2313" max="2317" width="45.5703125" style="6" customWidth="1"/>
    <col min="2318" max="2560" width="12.42578125" style="6"/>
    <col min="2561" max="2561" width="186.7109375" style="6" customWidth="1"/>
    <col min="2562" max="2562" width="56.42578125" style="6" customWidth="1"/>
    <col min="2563" max="2567" width="45.5703125" style="6" customWidth="1"/>
    <col min="2568" max="2568" width="54.7109375" style="6" customWidth="1"/>
    <col min="2569" max="2573" width="45.5703125" style="6" customWidth="1"/>
    <col min="2574" max="2816" width="12.42578125" style="6"/>
    <col min="2817" max="2817" width="186.7109375" style="6" customWidth="1"/>
    <col min="2818" max="2818" width="56.42578125" style="6" customWidth="1"/>
    <col min="2819" max="2823" width="45.5703125" style="6" customWidth="1"/>
    <col min="2824" max="2824" width="54.7109375" style="6" customWidth="1"/>
    <col min="2825" max="2829" width="45.5703125" style="6" customWidth="1"/>
    <col min="2830" max="3072" width="12.42578125" style="6"/>
    <col min="3073" max="3073" width="186.7109375" style="6" customWidth="1"/>
    <col min="3074" max="3074" width="56.42578125" style="6" customWidth="1"/>
    <col min="3075" max="3079" width="45.5703125" style="6" customWidth="1"/>
    <col min="3080" max="3080" width="54.7109375" style="6" customWidth="1"/>
    <col min="3081" max="3085" width="45.5703125" style="6" customWidth="1"/>
    <col min="3086" max="3328" width="12.42578125" style="6"/>
    <col min="3329" max="3329" width="186.7109375" style="6" customWidth="1"/>
    <col min="3330" max="3330" width="56.42578125" style="6" customWidth="1"/>
    <col min="3331" max="3335" width="45.5703125" style="6" customWidth="1"/>
    <col min="3336" max="3336" width="54.7109375" style="6" customWidth="1"/>
    <col min="3337" max="3341" width="45.5703125" style="6" customWidth="1"/>
    <col min="3342" max="3584" width="12.42578125" style="6"/>
    <col min="3585" max="3585" width="186.7109375" style="6" customWidth="1"/>
    <col min="3586" max="3586" width="56.42578125" style="6" customWidth="1"/>
    <col min="3587" max="3591" width="45.5703125" style="6" customWidth="1"/>
    <col min="3592" max="3592" width="54.7109375" style="6" customWidth="1"/>
    <col min="3593" max="3597" width="45.5703125" style="6" customWidth="1"/>
    <col min="3598" max="3840" width="12.42578125" style="6"/>
    <col min="3841" max="3841" width="186.7109375" style="6" customWidth="1"/>
    <col min="3842" max="3842" width="56.42578125" style="6" customWidth="1"/>
    <col min="3843" max="3847" width="45.5703125" style="6" customWidth="1"/>
    <col min="3848" max="3848" width="54.7109375" style="6" customWidth="1"/>
    <col min="3849" max="3853" width="45.5703125" style="6" customWidth="1"/>
    <col min="3854" max="4096" width="12.42578125" style="6"/>
    <col min="4097" max="4097" width="186.7109375" style="6" customWidth="1"/>
    <col min="4098" max="4098" width="56.42578125" style="6" customWidth="1"/>
    <col min="4099" max="4103" width="45.5703125" style="6" customWidth="1"/>
    <col min="4104" max="4104" width="54.7109375" style="6" customWidth="1"/>
    <col min="4105" max="4109" width="45.5703125" style="6" customWidth="1"/>
    <col min="4110" max="4352" width="12.42578125" style="6"/>
    <col min="4353" max="4353" width="186.7109375" style="6" customWidth="1"/>
    <col min="4354" max="4354" width="56.42578125" style="6" customWidth="1"/>
    <col min="4355" max="4359" width="45.5703125" style="6" customWidth="1"/>
    <col min="4360" max="4360" width="54.7109375" style="6" customWidth="1"/>
    <col min="4361" max="4365" width="45.5703125" style="6" customWidth="1"/>
    <col min="4366" max="4608" width="12.42578125" style="6"/>
    <col min="4609" max="4609" width="186.7109375" style="6" customWidth="1"/>
    <col min="4610" max="4610" width="56.42578125" style="6" customWidth="1"/>
    <col min="4611" max="4615" width="45.5703125" style="6" customWidth="1"/>
    <col min="4616" max="4616" width="54.7109375" style="6" customWidth="1"/>
    <col min="4617" max="4621" width="45.5703125" style="6" customWidth="1"/>
    <col min="4622" max="4864" width="12.42578125" style="6"/>
    <col min="4865" max="4865" width="186.7109375" style="6" customWidth="1"/>
    <col min="4866" max="4866" width="56.42578125" style="6" customWidth="1"/>
    <col min="4867" max="4871" width="45.5703125" style="6" customWidth="1"/>
    <col min="4872" max="4872" width="54.7109375" style="6" customWidth="1"/>
    <col min="4873" max="4877" width="45.5703125" style="6" customWidth="1"/>
    <col min="4878" max="5120" width="12.42578125" style="6"/>
    <col min="5121" max="5121" width="186.7109375" style="6" customWidth="1"/>
    <col min="5122" max="5122" width="56.42578125" style="6" customWidth="1"/>
    <col min="5123" max="5127" width="45.5703125" style="6" customWidth="1"/>
    <col min="5128" max="5128" width="54.7109375" style="6" customWidth="1"/>
    <col min="5129" max="5133" width="45.5703125" style="6" customWidth="1"/>
    <col min="5134" max="5376" width="12.42578125" style="6"/>
    <col min="5377" max="5377" width="186.7109375" style="6" customWidth="1"/>
    <col min="5378" max="5378" width="56.42578125" style="6" customWidth="1"/>
    <col min="5379" max="5383" width="45.5703125" style="6" customWidth="1"/>
    <col min="5384" max="5384" width="54.7109375" style="6" customWidth="1"/>
    <col min="5385" max="5389" width="45.5703125" style="6" customWidth="1"/>
    <col min="5390" max="5632" width="12.42578125" style="6"/>
    <col min="5633" max="5633" width="186.7109375" style="6" customWidth="1"/>
    <col min="5634" max="5634" width="56.42578125" style="6" customWidth="1"/>
    <col min="5635" max="5639" width="45.5703125" style="6" customWidth="1"/>
    <col min="5640" max="5640" width="54.7109375" style="6" customWidth="1"/>
    <col min="5641" max="5645" width="45.5703125" style="6" customWidth="1"/>
    <col min="5646" max="5888" width="12.42578125" style="6"/>
    <col min="5889" max="5889" width="186.7109375" style="6" customWidth="1"/>
    <col min="5890" max="5890" width="56.42578125" style="6" customWidth="1"/>
    <col min="5891" max="5895" width="45.5703125" style="6" customWidth="1"/>
    <col min="5896" max="5896" width="54.7109375" style="6" customWidth="1"/>
    <col min="5897" max="5901" width="45.5703125" style="6" customWidth="1"/>
    <col min="5902" max="6144" width="12.42578125" style="6"/>
    <col min="6145" max="6145" width="186.7109375" style="6" customWidth="1"/>
    <col min="6146" max="6146" width="56.42578125" style="6" customWidth="1"/>
    <col min="6147" max="6151" width="45.5703125" style="6" customWidth="1"/>
    <col min="6152" max="6152" width="54.7109375" style="6" customWidth="1"/>
    <col min="6153" max="6157" width="45.5703125" style="6" customWidth="1"/>
    <col min="6158" max="6400" width="12.42578125" style="6"/>
    <col min="6401" max="6401" width="186.7109375" style="6" customWidth="1"/>
    <col min="6402" max="6402" width="56.42578125" style="6" customWidth="1"/>
    <col min="6403" max="6407" width="45.5703125" style="6" customWidth="1"/>
    <col min="6408" max="6408" width="54.7109375" style="6" customWidth="1"/>
    <col min="6409" max="6413" width="45.5703125" style="6" customWidth="1"/>
    <col min="6414" max="6656" width="12.42578125" style="6"/>
    <col min="6657" max="6657" width="186.7109375" style="6" customWidth="1"/>
    <col min="6658" max="6658" width="56.42578125" style="6" customWidth="1"/>
    <col min="6659" max="6663" width="45.5703125" style="6" customWidth="1"/>
    <col min="6664" max="6664" width="54.7109375" style="6" customWidth="1"/>
    <col min="6665" max="6669" width="45.5703125" style="6" customWidth="1"/>
    <col min="6670" max="6912" width="12.42578125" style="6"/>
    <col min="6913" max="6913" width="186.7109375" style="6" customWidth="1"/>
    <col min="6914" max="6914" width="56.42578125" style="6" customWidth="1"/>
    <col min="6915" max="6919" width="45.5703125" style="6" customWidth="1"/>
    <col min="6920" max="6920" width="54.7109375" style="6" customWidth="1"/>
    <col min="6921" max="6925" width="45.5703125" style="6" customWidth="1"/>
    <col min="6926" max="7168" width="12.42578125" style="6"/>
    <col min="7169" max="7169" width="186.7109375" style="6" customWidth="1"/>
    <col min="7170" max="7170" width="56.42578125" style="6" customWidth="1"/>
    <col min="7171" max="7175" width="45.5703125" style="6" customWidth="1"/>
    <col min="7176" max="7176" width="54.7109375" style="6" customWidth="1"/>
    <col min="7177" max="7181" width="45.5703125" style="6" customWidth="1"/>
    <col min="7182" max="7424" width="12.42578125" style="6"/>
    <col min="7425" max="7425" width="186.7109375" style="6" customWidth="1"/>
    <col min="7426" max="7426" width="56.42578125" style="6" customWidth="1"/>
    <col min="7427" max="7431" width="45.5703125" style="6" customWidth="1"/>
    <col min="7432" max="7432" width="54.7109375" style="6" customWidth="1"/>
    <col min="7433" max="7437" width="45.5703125" style="6" customWidth="1"/>
    <col min="7438" max="7680" width="12.42578125" style="6"/>
    <col min="7681" max="7681" width="186.7109375" style="6" customWidth="1"/>
    <col min="7682" max="7682" width="56.42578125" style="6" customWidth="1"/>
    <col min="7683" max="7687" width="45.5703125" style="6" customWidth="1"/>
    <col min="7688" max="7688" width="54.7109375" style="6" customWidth="1"/>
    <col min="7689" max="7693" width="45.5703125" style="6" customWidth="1"/>
    <col min="7694" max="7936" width="12.42578125" style="6"/>
    <col min="7937" max="7937" width="186.7109375" style="6" customWidth="1"/>
    <col min="7938" max="7938" width="56.42578125" style="6" customWidth="1"/>
    <col min="7939" max="7943" width="45.5703125" style="6" customWidth="1"/>
    <col min="7944" max="7944" width="54.7109375" style="6" customWidth="1"/>
    <col min="7945" max="7949" width="45.5703125" style="6" customWidth="1"/>
    <col min="7950" max="8192" width="12.42578125" style="6"/>
    <col min="8193" max="8193" width="186.7109375" style="6" customWidth="1"/>
    <col min="8194" max="8194" width="56.42578125" style="6" customWidth="1"/>
    <col min="8195" max="8199" width="45.5703125" style="6" customWidth="1"/>
    <col min="8200" max="8200" width="54.7109375" style="6" customWidth="1"/>
    <col min="8201" max="8205" width="45.5703125" style="6" customWidth="1"/>
    <col min="8206" max="8448" width="12.42578125" style="6"/>
    <col min="8449" max="8449" width="186.7109375" style="6" customWidth="1"/>
    <col min="8450" max="8450" width="56.42578125" style="6" customWidth="1"/>
    <col min="8451" max="8455" width="45.5703125" style="6" customWidth="1"/>
    <col min="8456" max="8456" width="54.7109375" style="6" customWidth="1"/>
    <col min="8457" max="8461" width="45.5703125" style="6" customWidth="1"/>
    <col min="8462" max="8704" width="12.42578125" style="6"/>
    <col min="8705" max="8705" width="186.7109375" style="6" customWidth="1"/>
    <col min="8706" max="8706" width="56.42578125" style="6" customWidth="1"/>
    <col min="8707" max="8711" width="45.5703125" style="6" customWidth="1"/>
    <col min="8712" max="8712" width="54.7109375" style="6" customWidth="1"/>
    <col min="8713" max="8717" width="45.5703125" style="6" customWidth="1"/>
    <col min="8718" max="8960" width="12.42578125" style="6"/>
    <col min="8961" max="8961" width="186.7109375" style="6" customWidth="1"/>
    <col min="8962" max="8962" width="56.42578125" style="6" customWidth="1"/>
    <col min="8963" max="8967" width="45.5703125" style="6" customWidth="1"/>
    <col min="8968" max="8968" width="54.7109375" style="6" customWidth="1"/>
    <col min="8969" max="8973" width="45.5703125" style="6" customWidth="1"/>
    <col min="8974" max="9216" width="12.42578125" style="6"/>
    <col min="9217" max="9217" width="186.7109375" style="6" customWidth="1"/>
    <col min="9218" max="9218" width="56.42578125" style="6" customWidth="1"/>
    <col min="9219" max="9223" width="45.5703125" style="6" customWidth="1"/>
    <col min="9224" max="9224" width="54.7109375" style="6" customWidth="1"/>
    <col min="9225" max="9229" width="45.5703125" style="6" customWidth="1"/>
    <col min="9230" max="9472" width="12.42578125" style="6"/>
    <col min="9473" max="9473" width="186.7109375" style="6" customWidth="1"/>
    <col min="9474" max="9474" width="56.42578125" style="6" customWidth="1"/>
    <col min="9475" max="9479" width="45.5703125" style="6" customWidth="1"/>
    <col min="9480" max="9480" width="54.7109375" style="6" customWidth="1"/>
    <col min="9481" max="9485" width="45.5703125" style="6" customWidth="1"/>
    <col min="9486" max="9728" width="12.42578125" style="6"/>
    <col min="9729" max="9729" width="186.7109375" style="6" customWidth="1"/>
    <col min="9730" max="9730" width="56.42578125" style="6" customWidth="1"/>
    <col min="9731" max="9735" width="45.5703125" style="6" customWidth="1"/>
    <col min="9736" max="9736" width="54.7109375" style="6" customWidth="1"/>
    <col min="9737" max="9741" width="45.5703125" style="6" customWidth="1"/>
    <col min="9742" max="9984" width="12.42578125" style="6"/>
    <col min="9985" max="9985" width="186.7109375" style="6" customWidth="1"/>
    <col min="9986" max="9986" width="56.42578125" style="6" customWidth="1"/>
    <col min="9987" max="9991" width="45.5703125" style="6" customWidth="1"/>
    <col min="9992" max="9992" width="54.7109375" style="6" customWidth="1"/>
    <col min="9993" max="9997" width="45.5703125" style="6" customWidth="1"/>
    <col min="9998" max="10240" width="12.42578125" style="6"/>
    <col min="10241" max="10241" width="186.7109375" style="6" customWidth="1"/>
    <col min="10242" max="10242" width="56.42578125" style="6" customWidth="1"/>
    <col min="10243" max="10247" width="45.5703125" style="6" customWidth="1"/>
    <col min="10248" max="10248" width="54.7109375" style="6" customWidth="1"/>
    <col min="10249" max="10253" width="45.5703125" style="6" customWidth="1"/>
    <col min="10254" max="10496" width="12.42578125" style="6"/>
    <col min="10497" max="10497" width="186.7109375" style="6" customWidth="1"/>
    <col min="10498" max="10498" width="56.42578125" style="6" customWidth="1"/>
    <col min="10499" max="10503" width="45.5703125" style="6" customWidth="1"/>
    <col min="10504" max="10504" width="54.7109375" style="6" customWidth="1"/>
    <col min="10505" max="10509" width="45.5703125" style="6" customWidth="1"/>
    <col min="10510" max="10752" width="12.42578125" style="6"/>
    <col min="10753" max="10753" width="186.7109375" style="6" customWidth="1"/>
    <col min="10754" max="10754" width="56.42578125" style="6" customWidth="1"/>
    <col min="10755" max="10759" width="45.5703125" style="6" customWidth="1"/>
    <col min="10760" max="10760" width="54.7109375" style="6" customWidth="1"/>
    <col min="10761" max="10765" width="45.5703125" style="6" customWidth="1"/>
    <col min="10766" max="11008" width="12.42578125" style="6"/>
    <col min="11009" max="11009" width="186.7109375" style="6" customWidth="1"/>
    <col min="11010" max="11010" width="56.42578125" style="6" customWidth="1"/>
    <col min="11011" max="11015" width="45.5703125" style="6" customWidth="1"/>
    <col min="11016" max="11016" width="54.7109375" style="6" customWidth="1"/>
    <col min="11017" max="11021" width="45.5703125" style="6" customWidth="1"/>
    <col min="11022" max="11264" width="12.42578125" style="6"/>
    <col min="11265" max="11265" width="186.7109375" style="6" customWidth="1"/>
    <col min="11266" max="11266" width="56.42578125" style="6" customWidth="1"/>
    <col min="11267" max="11271" width="45.5703125" style="6" customWidth="1"/>
    <col min="11272" max="11272" width="54.7109375" style="6" customWidth="1"/>
    <col min="11273" max="11277" width="45.5703125" style="6" customWidth="1"/>
    <col min="11278" max="11520" width="12.42578125" style="6"/>
    <col min="11521" max="11521" width="186.7109375" style="6" customWidth="1"/>
    <col min="11522" max="11522" width="56.42578125" style="6" customWidth="1"/>
    <col min="11523" max="11527" width="45.5703125" style="6" customWidth="1"/>
    <col min="11528" max="11528" width="54.7109375" style="6" customWidth="1"/>
    <col min="11529" max="11533" width="45.5703125" style="6" customWidth="1"/>
    <col min="11534" max="11776" width="12.42578125" style="6"/>
    <col min="11777" max="11777" width="186.7109375" style="6" customWidth="1"/>
    <col min="11778" max="11778" width="56.42578125" style="6" customWidth="1"/>
    <col min="11779" max="11783" width="45.5703125" style="6" customWidth="1"/>
    <col min="11784" max="11784" width="54.7109375" style="6" customWidth="1"/>
    <col min="11785" max="11789" width="45.5703125" style="6" customWidth="1"/>
    <col min="11790" max="12032" width="12.42578125" style="6"/>
    <col min="12033" max="12033" width="186.7109375" style="6" customWidth="1"/>
    <col min="12034" max="12034" width="56.42578125" style="6" customWidth="1"/>
    <col min="12035" max="12039" width="45.5703125" style="6" customWidth="1"/>
    <col min="12040" max="12040" width="54.7109375" style="6" customWidth="1"/>
    <col min="12041" max="12045" width="45.5703125" style="6" customWidth="1"/>
    <col min="12046" max="12288" width="12.42578125" style="6"/>
    <col min="12289" max="12289" width="186.7109375" style="6" customWidth="1"/>
    <col min="12290" max="12290" width="56.42578125" style="6" customWidth="1"/>
    <col min="12291" max="12295" width="45.5703125" style="6" customWidth="1"/>
    <col min="12296" max="12296" width="54.7109375" style="6" customWidth="1"/>
    <col min="12297" max="12301" width="45.5703125" style="6" customWidth="1"/>
    <col min="12302" max="12544" width="12.42578125" style="6"/>
    <col min="12545" max="12545" width="186.7109375" style="6" customWidth="1"/>
    <col min="12546" max="12546" width="56.42578125" style="6" customWidth="1"/>
    <col min="12547" max="12551" width="45.5703125" style="6" customWidth="1"/>
    <col min="12552" max="12552" width="54.7109375" style="6" customWidth="1"/>
    <col min="12553" max="12557" width="45.5703125" style="6" customWidth="1"/>
    <col min="12558" max="12800" width="12.42578125" style="6"/>
    <col min="12801" max="12801" width="186.7109375" style="6" customWidth="1"/>
    <col min="12802" max="12802" width="56.42578125" style="6" customWidth="1"/>
    <col min="12803" max="12807" width="45.5703125" style="6" customWidth="1"/>
    <col min="12808" max="12808" width="54.7109375" style="6" customWidth="1"/>
    <col min="12809" max="12813" width="45.5703125" style="6" customWidth="1"/>
    <col min="12814" max="13056" width="12.42578125" style="6"/>
    <col min="13057" max="13057" width="186.7109375" style="6" customWidth="1"/>
    <col min="13058" max="13058" width="56.42578125" style="6" customWidth="1"/>
    <col min="13059" max="13063" width="45.5703125" style="6" customWidth="1"/>
    <col min="13064" max="13064" width="54.7109375" style="6" customWidth="1"/>
    <col min="13065" max="13069" width="45.5703125" style="6" customWidth="1"/>
    <col min="13070" max="13312" width="12.42578125" style="6"/>
    <col min="13313" max="13313" width="186.7109375" style="6" customWidth="1"/>
    <col min="13314" max="13314" width="56.42578125" style="6" customWidth="1"/>
    <col min="13315" max="13319" width="45.5703125" style="6" customWidth="1"/>
    <col min="13320" max="13320" width="54.7109375" style="6" customWidth="1"/>
    <col min="13321" max="13325" width="45.5703125" style="6" customWidth="1"/>
    <col min="13326" max="13568" width="12.42578125" style="6"/>
    <col min="13569" max="13569" width="186.7109375" style="6" customWidth="1"/>
    <col min="13570" max="13570" width="56.42578125" style="6" customWidth="1"/>
    <col min="13571" max="13575" width="45.5703125" style="6" customWidth="1"/>
    <col min="13576" max="13576" width="54.7109375" style="6" customWidth="1"/>
    <col min="13577" max="13581" width="45.5703125" style="6" customWidth="1"/>
    <col min="13582" max="13824" width="12.42578125" style="6"/>
    <col min="13825" max="13825" width="186.7109375" style="6" customWidth="1"/>
    <col min="13826" max="13826" width="56.42578125" style="6" customWidth="1"/>
    <col min="13827" max="13831" width="45.5703125" style="6" customWidth="1"/>
    <col min="13832" max="13832" width="54.7109375" style="6" customWidth="1"/>
    <col min="13833" max="13837" width="45.5703125" style="6" customWidth="1"/>
    <col min="13838" max="14080" width="12.42578125" style="6"/>
    <col min="14081" max="14081" width="186.7109375" style="6" customWidth="1"/>
    <col min="14082" max="14082" width="56.42578125" style="6" customWidth="1"/>
    <col min="14083" max="14087" width="45.5703125" style="6" customWidth="1"/>
    <col min="14088" max="14088" width="54.7109375" style="6" customWidth="1"/>
    <col min="14089" max="14093" width="45.5703125" style="6" customWidth="1"/>
    <col min="14094" max="14336" width="12.42578125" style="6"/>
    <col min="14337" max="14337" width="186.7109375" style="6" customWidth="1"/>
    <col min="14338" max="14338" width="56.42578125" style="6" customWidth="1"/>
    <col min="14339" max="14343" width="45.5703125" style="6" customWidth="1"/>
    <col min="14344" max="14344" width="54.7109375" style="6" customWidth="1"/>
    <col min="14345" max="14349" width="45.5703125" style="6" customWidth="1"/>
    <col min="14350" max="14592" width="12.42578125" style="6"/>
    <col min="14593" max="14593" width="186.7109375" style="6" customWidth="1"/>
    <col min="14594" max="14594" width="56.42578125" style="6" customWidth="1"/>
    <col min="14595" max="14599" width="45.5703125" style="6" customWidth="1"/>
    <col min="14600" max="14600" width="54.7109375" style="6" customWidth="1"/>
    <col min="14601" max="14605" width="45.5703125" style="6" customWidth="1"/>
    <col min="14606" max="14848" width="12.42578125" style="6"/>
    <col min="14849" max="14849" width="186.7109375" style="6" customWidth="1"/>
    <col min="14850" max="14850" width="56.42578125" style="6" customWidth="1"/>
    <col min="14851" max="14855" width="45.5703125" style="6" customWidth="1"/>
    <col min="14856" max="14856" width="54.7109375" style="6" customWidth="1"/>
    <col min="14857" max="14861" width="45.5703125" style="6" customWidth="1"/>
    <col min="14862" max="15104" width="12.42578125" style="6"/>
    <col min="15105" max="15105" width="186.7109375" style="6" customWidth="1"/>
    <col min="15106" max="15106" width="56.42578125" style="6" customWidth="1"/>
    <col min="15107" max="15111" width="45.5703125" style="6" customWidth="1"/>
    <col min="15112" max="15112" width="54.7109375" style="6" customWidth="1"/>
    <col min="15113" max="15117" width="45.5703125" style="6" customWidth="1"/>
    <col min="15118" max="15360" width="12.42578125" style="6"/>
    <col min="15361" max="15361" width="186.7109375" style="6" customWidth="1"/>
    <col min="15362" max="15362" width="56.42578125" style="6" customWidth="1"/>
    <col min="15363" max="15367" width="45.5703125" style="6" customWidth="1"/>
    <col min="15368" max="15368" width="54.7109375" style="6" customWidth="1"/>
    <col min="15369" max="15373" width="45.5703125" style="6" customWidth="1"/>
    <col min="15374" max="15616" width="12.42578125" style="6"/>
    <col min="15617" max="15617" width="186.7109375" style="6" customWidth="1"/>
    <col min="15618" max="15618" width="56.42578125" style="6" customWidth="1"/>
    <col min="15619" max="15623" width="45.5703125" style="6" customWidth="1"/>
    <col min="15624" max="15624" width="54.7109375" style="6" customWidth="1"/>
    <col min="15625" max="15629" width="45.5703125" style="6" customWidth="1"/>
    <col min="15630" max="15872" width="12.42578125" style="6"/>
    <col min="15873" max="15873" width="186.7109375" style="6" customWidth="1"/>
    <col min="15874" max="15874" width="56.42578125" style="6" customWidth="1"/>
    <col min="15875" max="15879" width="45.5703125" style="6" customWidth="1"/>
    <col min="15880" max="15880" width="54.7109375" style="6" customWidth="1"/>
    <col min="15881" max="15885" width="45.5703125" style="6" customWidth="1"/>
    <col min="15886" max="16128" width="12.42578125" style="6"/>
    <col min="16129" max="16129" width="186.7109375" style="6" customWidth="1"/>
    <col min="16130" max="16130" width="56.42578125" style="6" customWidth="1"/>
    <col min="16131" max="16135" width="45.5703125" style="6" customWidth="1"/>
    <col min="16136" max="16136" width="54.7109375" style="6" customWidth="1"/>
    <col min="16137" max="16141" width="45.5703125" style="6" customWidth="1"/>
    <col min="16142" max="16384" width="12.42578125" style="6"/>
  </cols>
  <sheetData>
    <row r="1" spans="1:17" s="196" customFormat="1" ht="19.5" customHeight="1" thickBot="1" x14ac:dyDescent="0.3">
      <c r="A1" s="186" t="s">
        <v>0</v>
      </c>
      <c r="B1" s="187"/>
      <c r="C1" s="188"/>
      <c r="D1" s="187"/>
      <c r="E1" s="189"/>
      <c r="F1" s="190"/>
      <c r="G1" s="189"/>
      <c r="H1" s="190"/>
      <c r="I1" s="191"/>
      <c r="J1" s="192" t="s">
        <v>1</v>
      </c>
      <c r="K1" s="193" t="s">
        <v>125</v>
      </c>
      <c r="L1" s="194"/>
      <c r="M1" s="193"/>
      <c r="N1" s="195"/>
      <c r="O1" s="195"/>
      <c r="P1" s="195"/>
      <c r="Q1" s="195"/>
    </row>
    <row r="2" spans="1:17" s="196" customFormat="1" ht="19.5" customHeight="1" thickBot="1" x14ac:dyDescent="0.3">
      <c r="A2" s="186" t="s">
        <v>2</v>
      </c>
      <c r="B2" s="187"/>
      <c r="C2" s="188"/>
      <c r="D2" s="187"/>
      <c r="E2" s="188"/>
      <c r="F2" s="187"/>
      <c r="G2" s="188"/>
      <c r="H2" s="187"/>
      <c r="I2" s="188"/>
      <c r="J2" s="187"/>
      <c r="K2" s="188"/>
      <c r="L2" s="187"/>
      <c r="M2" s="189"/>
      <c r="O2" s="221" t="s">
        <v>182</v>
      </c>
    </row>
    <row r="3" spans="1:17" s="196" customFormat="1" ht="19.5" customHeight="1" thickBot="1" x14ac:dyDescent="0.3">
      <c r="A3" s="212" t="s">
        <v>3</v>
      </c>
      <c r="B3" s="213"/>
      <c r="C3" s="214"/>
      <c r="D3" s="213"/>
      <c r="E3" s="214"/>
      <c r="F3" s="213"/>
      <c r="G3" s="214"/>
      <c r="H3" s="213"/>
      <c r="I3" s="214"/>
      <c r="J3" s="213"/>
      <c r="K3" s="214"/>
      <c r="L3" s="213"/>
      <c r="M3" s="215"/>
      <c r="N3" s="195"/>
      <c r="O3" s="195"/>
      <c r="P3" s="195"/>
      <c r="Q3" s="195"/>
    </row>
    <row r="4" spans="1:17" ht="15" customHeight="1" thickTop="1" x14ac:dyDescent="0.2">
      <c r="A4" s="7"/>
      <c r="B4" s="8"/>
      <c r="C4" s="9"/>
      <c r="D4" s="8"/>
      <c r="E4" s="9"/>
      <c r="F4" s="8"/>
      <c r="G4" s="10"/>
      <c r="H4" s="8" t="s">
        <v>4</v>
      </c>
      <c r="I4" s="9"/>
      <c r="J4" s="8"/>
      <c r="K4" s="9"/>
      <c r="L4" s="8"/>
      <c r="M4" s="10"/>
    </row>
    <row r="5" spans="1:17" ht="15" customHeight="1" x14ac:dyDescent="0.2">
      <c r="A5" s="11"/>
      <c r="B5" s="3"/>
      <c r="C5" s="12"/>
      <c r="D5" s="3"/>
      <c r="E5" s="12"/>
      <c r="F5" s="3"/>
      <c r="G5" s="13"/>
      <c r="H5" s="3"/>
      <c r="I5" s="12"/>
      <c r="J5" s="3"/>
      <c r="K5" s="12"/>
      <c r="L5" s="3"/>
      <c r="M5" s="13"/>
    </row>
    <row r="6" spans="1:17" ht="15" customHeight="1" x14ac:dyDescent="0.25">
      <c r="A6" s="14"/>
      <c r="B6" s="15" t="s">
        <v>128</v>
      </c>
      <c r="C6" s="16"/>
      <c r="D6" s="17"/>
      <c r="E6" s="16"/>
      <c r="F6" s="17"/>
      <c r="G6" s="18"/>
      <c r="H6" s="15" t="s">
        <v>129</v>
      </c>
      <c r="I6" s="16"/>
      <c r="J6" s="17"/>
      <c r="K6" s="16"/>
      <c r="L6" s="17"/>
      <c r="M6" s="19" t="s">
        <v>4</v>
      </c>
    </row>
    <row r="7" spans="1:17" ht="15" customHeight="1" x14ac:dyDescent="0.2">
      <c r="A7" s="11" t="s">
        <v>4</v>
      </c>
      <c r="B7" s="3" t="s">
        <v>4</v>
      </c>
      <c r="C7" s="12"/>
      <c r="D7" s="3" t="s">
        <v>4</v>
      </c>
      <c r="E7" s="12"/>
      <c r="F7" s="3" t="s">
        <v>4</v>
      </c>
      <c r="G7" s="13"/>
      <c r="H7" s="3" t="s">
        <v>4</v>
      </c>
      <c r="I7" s="12"/>
      <c r="J7" s="3" t="s">
        <v>4</v>
      </c>
      <c r="K7" s="12"/>
      <c r="L7" s="3" t="s">
        <v>4</v>
      </c>
      <c r="M7" s="13"/>
    </row>
    <row r="8" spans="1:17" ht="15" customHeight="1" x14ac:dyDescent="0.2">
      <c r="A8" s="11" t="s">
        <v>4</v>
      </c>
      <c r="B8" s="3" t="s">
        <v>4</v>
      </c>
      <c r="C8" s="12"/>
      <c r="D8" s="3" t="s">
        <v>4</v>
      </c>
      <c r="E8" s="12"/>
      <c r="F8" s="3" t="s">
        <v>4</v>
      </c>
      <c r="G8" s="13"/>
      <c r="H8" s="3" t="s">
        <v>4</v>
      </c>
      <c r="I8" s="12"/>
      <c r="J8" s="3" t="s">
        <v>4</v>
      </c>
      <c r="K8" s="12"/>
      <c r="L8" s="3" t="s">
        <v>4</v>
      </c>
      <c r="M8" s="13"/>
    </row>
    <row r="9" spans="1:17" ht="15" customHeight="1" x14ac:dyDescent="0.25">
      <c r="A9" s="20" t="s">
        <v>4</v>
      </c>
      <c r="B9" s="21" t="s">
        <v>4</v>
      </c>
      <c r="C9" s="22" t="s">
        <v>5</v>
      </c>
      <c r="D9" s="23" t="s">
        <v>4</v>
      </c>
      <c r="E9" s="22" t="s">
        <v>5</v>
      </c>
      <c r="F9" s="23" t="s">
        <v>4</v>
      </c>
      <c r="G9" s="24" t="s">
        <v>5</v>
      </c>
      <c r="H9" s="21" t="s">
        <v>4</v>
      </c>
      <c r="I9" s="22" t="s">
        <v>5</v>
      </c>
      <c r="J9" s="23" t="s">
        <v>4</v>
      </c>
      <c r="K9" s="22" t="s">
        <v>5</v>
      </c>
      <c r="L9" s="23" t="s">
        <v>4</v>
      </c>
      <c r="M9" s="24" t="s">
        <v>5</v>
      </c>
      <c r="N9" s="25"/>
    </row>
    <row r="10" spans="1:17" ht="15" customHeight="1" x14ac:dyDescent="0.25">
      <c r="A10" s="26" t="s">
        <v>6</v>
      </c>
      <c r="B10" s="27" t="s">
        <v>7</v>
      </c>
      <c r="C10" s="28" t="s">
        <v>8</v>
      </c>
      <c r="D10" s="29" t="s">
        <v>9</v>
      </c>
      <c r="E10" s="28" t="s">
        <v>8</v>
      </c>
      <c r="F10" s="29" t="s">
        <v>8</v>
      </c>
      <c r="G10" s="30" t="s">
        <v>8</v>
      </c>
      <c r="H10" s="27" t="s">
        <v>7</v>
      </c>
      <c r="I10" s="28" t="s">
        <v>8</v>
      </c>
      <c r="J10" s="29" t="s">
        <v>9</v>
      </c>
      <c r="K10" s="28" t="s">
        <v>8</v>
      </c>
      <c r="L10" s="29" t="s">
        <v>8</v>
      </c>
      <c r="M10" s="30" t="s">
        <v>8</v>
      </c>
      <c r="N10" s="25"/>
    </row>
    <row r="11" spans="1:17" ht="15" customHeight="1" x14ac:dyDescent="0.2">
      <c r="A11" s="31" t="s">
        <v>10</v>
      </c>
      <c r="B11" s="32" t="s">
        <v>4</v>
      </c>
      <c r="C11" s="33"/>
      <c r="D11" s="34"/>
      <c r="E11" s="33"/>
      <c r="F11" s="34" t="s">
        <v>4</v>
      </c>
      <c r="G11" s="35"/>
      <c r="H11" s="32" t="s">
        <v>4</v>
      </c>
      <c r="I11" s="33"/>
      <c r="J11" s="34" t="s">
        <v>4</v>
      </c>
      <c r="K11" s="33"/>
      <c r="L11" s="34" t="s">
        <v>4</v>
      </c>
      <c r="M11" s="35" t="s">
        <v>10</v>
      </c>
      <c r="N11" s="25"/>
    </row>
    <row r="12" spans="1:17" ht="15" customHeight="1" x14ac:dyDescent="0.25">
      <c r="A12" s="14" t="s">
        <v>11</v>
      </c>
      <c r="B12" s="36" t="s">
        <v>4</v>
      </c>
      <c r="C12" s="37" t="s">
        <v>4</v>
      </c>
      <c r="D12" s="38"/>
      <c r="E12" s="39"/>
      <c r="F12" s="38"/>
      <c r="G12" s="40"/>
      <c r="H12" s="36"/>
      <c r="I12" s="39"/>
      <c r="J12" s="38"/>
      <c r="K12" s="39"/>
      <c r="L12" s="38"/>
      <c r="M12" s="40"/>
      <c r="N12" s="25"/>
    </row>
    <row r="13" spans="1:17" s="5" customFormat="1" ht="15" customHeight="1" x14ac:dyDescent="0.2">
      <c r="A13" s="41" t="s">
        <v>12</v>
      </c>
      <c r="B13" s="4">
        <v>2277892</v>
      </c>
      <c r="C13" s="42">
        <f t="shared" ref="C13:C76" si="0">IF(ISBLANK(B13),"  ",IF(F13&gt;0,B13/F13,IF(B13&gt;0,1,0)))</f>
        <v>1</v>
      </c>
      <c r="D13" s="43">
        <v>0</v>
      </c>
      <c r="E13" s="44">
        <f>IF(ISBLANK(D13),"  ",IF(F13&gt;0,D13/F13,IF(D13&gt;0,1,0)))</f>
        <v>0</v>
      </c>
      <c r="F13" s="45">
        <f>D13+B13</f>
        <v>2277892</v>
      </c>
      <c r="G13" s="46">
        <f>IF(ISBLANK(F13),"  ",IF(F76&gt;0,F13/F76,IF(F13&gt;0,1,0)))</f>
        <v>0.18505095685482997</v>
      </c>
      <c r="H13" s="4">
        <v>2277892</v>
      </c>
      <c r="I13" s="42">
        <f>IF(ISBLANK(H13),"  ",IF(L13&gt;0,H13/L13,IF(H13&gt;0,1,0)))</f>
        <v>1</v>
      </c>
      <c r="J13" s="43">
        <v>0</v>
      </c>
      <c r="K13" s="44">
        <f>IF(ISBLANK(J13),"  ",IF(L13&gt;0,J13/L13,IF(J13&gt;0,1,0)))</f>
        <v>0</v>
      </c>
      <c r="L13" s="45">
        <f t="shared" ref="L13:L34" si="1">J13+H13</f>
        <v>2277892</v>
      </c>
      <c r="M13" s="47">
        <f>IF(ISBLANK(L13),"  ",IF(L76&gt;0,L13/L76,IF(L13&gt;0,1,0)))</f>
        <v>0.14393175365272576</v>
      </c>
      <c r="N13" s="25"/>
    </row>
    <row r="14" spans="1:17" ht="15" customHeight="1" x14ac:dyDescent="0.2">
      <c r="A14" s="11" t="s">
        <v>13</v>
      </c>
      <c r="B14" s="3">
        <v>0</v>
      </c>
      <c r="C14" s="48">
        <f t="shared" si="0"/>
        <v>0</v>
      </c>
      <c r="D14" s="93">
        <v>0</v>
      </c>
      <c r="E14" s="49">
        <f>IF(ISBLANK(D14),"  ",IF(F14&gt;0,D14/F14,IF(D14&gt;0,1,0)))</f>
        <v>0</v>
      </c>
      <c r="F14" s="50">
        <f>D14+B14</f>
        <v>0</v>
      </c>
      <c r="G14" s="51">
        <f>IF(ISBLANK(F14),"  ",IF(F76&gt;0,F14/F76,IF(F14&gt;0,1,0)))</f>
        <v>0</v>
      </c>
      <c r="H14" s="3">
        <v>0</v>
      </c>
      <c r="I14" s="48">
        <f>IF(ISBLANK(H14),"  ",IF(L14&gt;0,H14/L14,IF(H14&gt;0,1,0)))</f>
        <v>0</v>
      </c>
      <c r="J14" s="93">
        <v>0</v>
      </c>
      <c r="K14" s="49">
        <f>IF(ISBLANK(J14),"  ",IF(L14&gt;0,J14/L14,IF(J14&gt;0,1,0)))</f>
        <v>0</v>
      </c>
      <c r="L14" s="50">
        <f t="shared" si="1"/>
        <v>0</v>
      </c>
      <c r="M14" s="51">
        <f>IF(ISBLANK(L14),"  ",IF(L76&gt;0,L14/L76,IF(L14&gt;0,1,0)))</f>
        <v>0</v>
      </c>
      <c r="N14" s="25"/>
    </row>
    <row r="15" spans="1:17" ht="15" customHeight="1" x14ac:dyDescent="0.2">
      <c r="A15" s="31" t="s">
        <v>14</v>
      </c>
      <c r="B15" s="79">
        <v>38668.480000000003</v>
      </c>
      <c r="C15" s="53">
        <f t="shared" si="0"/>
        <v>1</v>
      </c>
      <c r="D15" s="80">
        <v>0</v>
      </c>
      <c r="E15" s="55">
        <f>IF(ISBLANK(D15),"  ",IF(F15&gt;0,D15/F15,IF(D15&gt;0,1,0)))</f>
        <v>0</v>
      </c>
      <c r="F15" s="38">
        <f>D15+B15</f>
        <v>38668.480000000003</v>
      </c>
      <c r="G15" s="56">
        <f>IF(ISBLANK(F15),"  ",IF(F76&gt;0,F15/F76,IF(F15&gt;0,1,0)))</f>
        <v>3.1413426203357559E-3</v>
      </c>
      <c r="H15" s="79">
        <v>38636</v>
      </c>
      <c r="I15" s="53">
        <f>IF(ISBLANK(H15),"  ",IF(L15&gt;0,H15/L15,IF(H15&gt;0,1,0)))</f>
        <v>1</v>
      </c>
      <c r="J15" s="80">
        <v>0</v>
      </c>
      <c r="K15" s="55">
        <f>IF(ISBLANK(J15),"  ",IF(L15&gt;0,J15/L15,IF(J15&gt;0,1,0)))</f>
        <v>0</v>
      </c>
      <c r="L15" s="38">
        <f t="shared" si="1"/>
        <v>38636</v>
      </c>
      <c r="M15" s="56">
        <f>IF(ISBLANK(L15),"  ",IF(L76&gt;0,L15/L76,IF(L15&gt;0,1,0)))</f>
        <v>2.4412690479297138E-3</v>
      </c>
      <c r="N15" s="25"/>
    </row>
    <row r="16" spans="1:17" ht="15" customHeight="1" x14ac:dyDescent="0.2">
      <c r="A16" s="57" t="s">
        <v>15</v>
      </c>
      <c r="B16" s="3">
        <v>0</v>
      </c>
      <c r="C16" s="42">
        <f t="shared" si="0"/>
        <v>0</v>
      </c>
      <c r="D16" s="93">
        <v>0</v>
      </c>
      <c r="E16" s="44">
        <f>IF(ISBLANK(D16),"  ",IF(F16&gt;0,D16/F16,IF(D16&gt;0,1,0)))</f>
        <v>0</v>
      </c>
      <c r="F16" s="58">
        <f t="shared" ref="F16:F39" si="2">D16+B16</f>
        <v>0</v>
      </c>
      <c r="G16" s="46">
        <f>IF(ISBLANK(F16),"  ",IF(F76&gt;0,F16/F76,IF(F16&gt;0,1,0)))</f>
        <v>0</v>
      </c>
      <c r="H16" s="3">
        <v>0</v>
      </c>
      <c r="I16" s="42">
        <f t="shared" ref="I16:I34" si="3">IF(ISBLANK(H16),"  ",IF(L16&gt;0,H16/L16,IF(H16&gt;0,1,0)))</f>
        <v>0</v>
      </c>
      <c r="J16" s="93">
        <v>0</v>
      </c>
      <c r="K16" s="44">
        <f t="shared" ref="K16:K34" si="4">IF(ISBLANK(J16),"  ",IF(L16&gt;0,J16/L16,IF(J16&gt;0,1,0)))</f>
        <v>0</v>
      </c>
      <c r="L16" s="58">
        <f t="shared" si="1"/>
        <v>0</v>
      </c>
      <c r="M16" s="46">
        <f>IF(ISBLANK(L16),"  ",IF(L76&gt;0,L16/L76,IF(L16&gt;0,1,0)))</f>
        <v>0</v>
      </c>
      <c r="N16" s="25"/>
    </row>
    <row r="17" spans="1:14" ht="15" customHeight="1" x14ac:dyDescent="0.2">
      <c r="A17" s="59" t="s">
        <v>16</v>
      </c>
      <c r="B17" s="32">
        <v>38668.480000000003</v>
      </c>
      <c r="C17" s="48">
        <f t="shared" si="0"/>
        <v>1</v>
      </c>
      <c r="D17" s="80">
        <v>0</v>
      </c>
      <c r="E17" s="44">
        <f t="shared" ref="E17:E34" si="5">IF(ISBLANK(D17),"  ",IF(F17&gt;0,D17/F17,IF(D17&gt;0,1,0)))</f>
        <v>0</v>
      </c>
      <c r="F17" s="34">
        <f t="shared" si="2"/>
        <v>38668.480000000003</v>
      </c>
      <c r="G17" s="51">
        <f>IF(ISBLANK(F17),"  ",IF(F76&gt;0,F17/F76,IF(F17&gt;0,1,0)))</f>
        <v>3.1413426203357559E-3</v>
      </c>
      <c r="H17" s="32">
        <v>38636</v>
      </c>
      <c r="I17" s="48">
        <f t="shared" si="3"/>
        <v>1</v>
      </c>
      <c r="J17" s="80">
        <v>0</v>
      </c>
      <c r="K17" s="49">
        <f t="shared" si="4"/>
        <v>0</v>
      </c>
      <c r="L17" s="34">
        <f t="shared" si="1"/>
        <v>38636</v>
      </c>
      <c r="M17" s="51">
        <f>IF(ISBLANK(L17),"  ",IF(L76&gt;0,L17/L76,IF(L17&gt;0,1,0)))</f>
        <v>2.4412690479297138E-3</v>
      </c>
      <c r="N17" s="25"/>
    </row>
    <row r="18" spans="1:14" ht="15" customHeight="1" x14ac:dyDescent="0.2">
      <c r="A18" s="59" t="s">
        <v>17</v>
      </c>
      <c r="B18" s="32">
        <v>0</v>
      </c>
      <c r="C18" s="48">
        <f t="shared" si="0"/>
        <v>0</v>
      </c>
      <c r="D18" s="80">
        <v>0</v>
      </c>
      <c r="E18" s="44">
        <f t="shared" si="5"/>
        <v>0</v>
      </c>
      <c r="F18" s="34">
        <f t="shared" si="2"/>
        <v>0</v>
      </c>
      <c r="G18" s="51">
        <f>IF(ISBLANK(F18),"  ",IF(F76&gt;0,F18/F76,IF(F18&gt;0,1,0)))</f>
        <v>0</v>
      </c>
      <c r="H18" s="32">
        <v>0</v>
      </c>
      <c r="I18" s="48">
        <f t="shared" si="3"/>
        <v>0</v>
      </c>
      <c r="J18" s="80">
        <v>0</v>
      </c>
      <c r="K18" s="49">
        <f t="shared" si="4"/>
        <v>0</v>
      </c>
      <c r="L18" s="34">
        <f t="shared" si="1"/>
        <v>0</v>
      </c>
      <c r="M18" s="51">
        <f>IF(ISBLANK(L18),"  ",IF(L76&gt;0,L18/L76,IF(L18&gt;0,1,0)))</f>
        <v>0</v>
      </c>
      <c r="N18" s="25"/>
    </row>
    <row r="19" spans="1:14" ht="15" customHeight="1" x14ac:dyDescent="0.2">
      <c r="A19" s="59" t="s">
        <v>18</v>
      </c>
      <c r="B19" s="32">
        <v>0</v>
      </c>
      <c r="C19" s="48">
        <f t="shared" si="0"/>
        <v>0</v>
      </c>
      <c r="D19" s="80">
        <v>0</v>
      </c>
      <c r="E19" s="44">
        <f t="shared" si="5"/>
        <v>0</v>
      </c>
      <c r="F19" s="34">
        <f t="shared" si="2"/>
        <v>0</v>
      </c>
      <c r="G19" s="51">
        <f>IF(ISBLANK(F19),"  ",IF(F76&gt;0,F19/F76,IF(F19&gt;0,1,0)))</f>
        <v>0</v>
      </c>
      <c r="H19" s="32">
        <v>0</v>
      </c>
      <c r="I19" s="48">
        <f t="shared" si="3"/>
        <v>0</v>
      </c>
      <c r="J19" s="80">
        <v>0</v>
      </c>
      <c r="K19" s="49">
        <f t="shared" si="4"/>
        <v>0</v>
      </c>
      <c r="L19" s="34">
        <f t="shared" si="1"/>
        <v>0</v>
      </c>
      <c r="M19" s="51">
        <f>IF(ISBLANK(L19),"  ",IF(L76&gt;0,L19/L76,IF(L19&gt;0,1,0)))</f>
        <v>0</v>
      </c>
      <c r="N19" s="25"/>
    </row>
    <row r="20" spans="1:14" ht="15" customHeight="1" x14ac:dyDescent="0.2">
      <c r="A20" s="59" t="s">
        <v>19</v>
      </c>
      <c r="B20" s="32">
        <v>0</v>
      </c>
      <c r="C20" s="48">
        <f t="shared" si="0"/>
        <v>0</v>
      </c>
      <c r="D20" s="80">
        <v>0</v>
      </c>
      <c r="E20" s="44">
        <f t="shared" si="5"/>
        <v>0</v>
      </c>
      <c r="F20" s="34">
        <f>D20+B20</f>
        <v>0</v>
      </c>
      <c r="G20" s="51">
        <f>IF(ISBLANK(F20),"  ",IF(F76&gt;0,F20/F76,IF(F20&gt;0,1,0)))</f>
        <v>0</v>
      </c>
      <c r="H20" s="32">
        <v>0</v>
      </c>
      <c r="I20" s="48">
        <f t="shared" si="3"/>
        <v>0</v>
      </c>
      <c r="J20" s="80">
        <v>0</v>
      </c>
      <c r="K20" s="49">
        <f t="shared" si="4"/>
        <v>0</v>
      </c>
      <c r="L20" s="34">
        <f t="shared" si="1"/>
        <v>0</v>
      </c>
      <c r="M20" s="51">
        <f>IF(ISBLANK(L20),"  ",IF(L76&gt;0,L20/L76,IF(L20&gt;0,1,0)))</f>
        <v>0</v>
      </c>
      <c r="N20" s="25"/>
    </row>
    <row r="21" spans="1:14" ht="15" customHeight="1" x14ac:dyDescent="0.2">
      <c r="A21" s="59" t="s">
        <v>20</v>
      </c>
      <c r="B21" s="32">
        <v>0</v>
      </c>
      <c r="C21" s="48">
        <f t="shared" si="0"/>
        <v>0</v>
      </c>
      <c r="D21" s="80">
        <v>0</v>
      </c>
      <c r="E21" s="44">
        <f t="shared" si="5"/>
        <v>0</v>
      </c>
      <c r="F21" s="34">
        <f t="shared" si="2"/>
        <v>0</v>
      </c>
      <c r="G21" s="51">
        <f>IF(ISBLANK(F21),"  ",IF(F76&gt;0,F21/F76,IF(F21&gt;0,1,0)))</f>
        <v>0</v>
      </c>
      <c r="H21" s="32">
        <v>0</v>
      </c>
      <c r="I21" s="48">
        <f t="shared" si="3"/>
        <v>0</v>
      </c>
      <c r="J21" s="80">
        <v>0</v>
      </c>
      <c r="K21" s="49">
        <f t="shared" si="4"/>
        <v>0</v>
      </c>
      <c r="L21" s="34">
        <f t="shared" si="1"/>
        <v>0</v>
      </c>
      <c r="M21" s="51">
        <f>IF(ISBLANK(L21),"  ",IF(L76&gt;0,L21/L76,IF(L21&gt;0,1,0)))</f>
        <v>0</v>
      </c>
      <c r="N21" s="25"/>
    </row>
    <row r="22" spans="1:14" ht="15" customHeight="1" x14ac:dyDescent="0.2">
      <c r="A22" s="59" t="s">
        <v>21</v>
      </c>
      <c r="B22" s="32">
        <v>0</v>
      </c>
      <c r="C22" s="48">
        <f t="shared" si="0"/>
        <v>0</v>
      </c>
      <c r="D22" s="80">
        <v>0</v>
      </c>
      <c r="E22" s="44">
        <f t="shared" si="5"/>
        <v>0</v>
      </c>
      <c r="F22" s="34">
        <f t="shared" si="2"/>
        <v>0</v>
      </c>
      <c r="G22" s="51">
        <f>IF(ISBLANK(F22),"  ",IF(F76&gt;0,F22/F76,IF(F22&gt;0,1,0)))</f>
        <v>0</v>
      </c>
      <c r="H22" s="32">
        <v>0</v>
      </c>
      <c r="I22" s="48">
        <f t="shared" si="3"/>
        <v>0</v>
      </c>
      <c r="J22" s="80">
        <v>0</v>
      </c>
      <c r="K22" s="49">
        <f t="shared" si="4"/>
        <v>0</v>
      </c>
      <c r="L22" s="34">
        <f t="shared" si="1"/>
        <v>0</v>
      </c>
      <c r="M22" s="51">
        <f>IF(ISBLANK(L22),"  ",IF(L76&gt;0,L22/L76,IF(L22&gt;0,1,0)))</f>
        <v>0</v>
      </c>
      <c r="N22" s="25"/>
    </row>
    <row r="23" spans="1:14" ht="15" customHeight="1" x14ac:dyDescent="0.2">
      <c r="A23" s="59" t="s">
        <v>22</v>
      </c>
      <c r="B23" s="32">
        <v>0</v>
      </c>
      <c r="C23" s="48">
        <f t="shared" si="0"/>
        <v>0</v>
      </c>
      <c r="D23" s="80">
        <v>0</v>
      </c>
      <c r="E23" s="44">
        <f t="shared" si="5"/>
        <v>0</v>
      </c>
      <c r="F23" s="34">
        <f t="shared" si="2"/>
        <v>0</v>
      </c>
      <c r="G23" s="51">
        <f>IF(ISBLANK(F23),"  ",IF(F76&gt;0,F23/F76,IF(F23&gt;0,1,0)))</f>
        <v>0</v>
      </c>
      <c r="H23" s="32">
        <v>0</v>
      </c>
      <c r="I23" s="48">
        <f t="shared" si="3"/>
        <v>0</v>
      </c>
      <c r="J23" s="80">
        <v>0</v>
      </c>
      <c r="K23" s="49">
        <f t="shared" si="4"/>
        <v>0</v>
      </c>
      <c r="L23" s="34">
        <f t="shared" si="1"/>
        <v>0</v>
      </c>
      <c r="M23" s="51">
        <f>IF(ISBLANK(L23),"  ",IF(L76&gt;0,L23/L76,IF(L23&gt;0,1,0)))</f>
        <v>0</v>
      </c>
      <c r="N23" s="25"/>
    </row>
    <row r="24" spans="1:14" ht="15" customHeight="1" x14ac:dyDescent="0.2">
      <c r="A24" s="59" t="s">
        <v>23</v>
      </c>
      <c r="B24" s="32">
        <v>0</v>
      </c>
      <c r="C24" s="48">
        <f t="shared" si="0"/>
        <v>0</v>
      </c>
      <c r="D24" s="80">
        <v>0</v>
      </c>
      <c r="E24" s="44">
        <f t="shared" si="5"/>
        <v>0</v>
      </c>
      <c r="F24" s="34">
        <f t="shared" si="2"/>
        <v>0</v>
      </c>
      <c r="G24" s="51">
        <f>IF(ISBLANK(F24),"  ",IF(F76&gt;0,F24/F76,IF(F24&gt;0,1,0)))</f>
        <v>0</v>
      </c>
      <c r="H24" s="32">
        <v>0</v>
      </c>
      <c r="I24" s="48">
        <f t="shared" si="3"/>
        <v>0</v>
      </c>
      <c r="J24" s="80">
        <v>0</v>
      </c>
      <c r="K24" s="49">
        <f t="shared" si="4"/>
        <v>0</v>
      </c>
      <c r="L24" s="34">
        <f t="shared" si="1"/>
        <v>0</v>
      </c>
      <c r="M24" s="51">
        <f>IF(ISBLANK(L24),"  ",IF(L76&gt;0,L24/L76,IF(L24&gt;0,1,0)))</f>
        <v>0</v>
      </c>
      <c r="N24" s="25"/>
    </row>
    <row r="25" spans="1:14" ht="15" customHeight="1" x14ac:dyDescent="0.2">
      <c r="A25" s="59" t="s">
        <v>24</v>
      </c>
      <c r="B25" s="32">
        <v>0</v>
      </c>
      <c r="C25" s="48">
        <f t="shared" si="0"/>
        <v>0</v>
      </c>
      <c r="D25" s="80">
        <v>0</v>
      </c>
      <c r="E25" s="44">
        <f t="shared" si="5"/>
        <v>0</v>
      </c>
      <c r="F25" s="34">
        <f t="shared" si="2"/>
        <v>0</v>
      </c>
      <c r="G25" s="51">
        <f>IF(ISBLANK(F25),"  ",IF(F76&gt;0,F25/F76,IF(F25&gt;0,1,0)))</f>
        <v>0</v>
      </c>
      <c r="H25" s="32">
        <v>0</v>
      </c>
      <c r="I25" s="48">
        <f t="shared" si="3"/>
        <v>0</v>
      </c>
      <c r="J25" s="80">
        <v>0</v>
      </c>
      <c r="K25" s="49">
        <f t="shared" si="4"/>
        <v>0</v>
      </c>
      <c r="L25" s="34">
        <f t="shared" si="1"/>
        <v>0</v>
      </c>
      <c r="M25" s="51">
        <f>IF(ISBLANK(L25),"  ",IF(L76&gt;0,L25/L76,IF(L25&gt;0,1,0)))</f>
        <v>0</v>
      </c>
      <c r="N25" s="25"/>
    </row>
    <row r="26" spans="1:14" ht="15" customHeight="1" x14ac:dyDescent="0.2">
      <c r="A26" s="59" t="s">
        <v>25</v>
      </c>
      <c r="B26" s="32">
        <v>0</v>
      </c>
      <c r="C26" s="48">
        <f t="shared" si="0"/>
        <v>0</v>
      </c>
      <c r="D26" s="80">
        <v>0</v>
      </c>
      <c r="E26" s="44">
        <f t="shared" si="5"/>
        <v>0</v>
      </c>
      <c r="F26" s="34">
        <f t="shared" si="2"/>
        <v>0</v>
      </c>
      <c r="G26" s="51">
        <f>IF(ISBLANK(F26),"  ",IF(F76&gt;0,F26/F76,IF(F26&gt;0,1,0)))</f>
        <v>0</v>
      </c>
      <c r="H26" s="32">
        <v>0</v>
      </c>
      <c r="I26" s="48">
        <f t="shared" si="3"/>
        <v>0</v>
      </c>
      <c r="J26" s="80">
        <v>0</v>
      </c>
      <c r="K26" s="49">
        <f t="shared" si="4"/>
        <v>0</v>
      </c>
      <c r="L26" s="34">
        <f t="shared" si="1"/>
        <v>0</v>
      </c>
      <c r="M26" s="51">
        <f>IF(ISBLANK(L26),"  ",IF(L76&gt;0,L26/L76,IF(L26&gt;0,1,0)))</f>
        <v>0</v>
      </c>
      <c r="N26" s="25"/>
    </row>
    <row r="27" spans="1:14" ht="15" customHeight="1" x14ac:dyDescent="0.2">
      <c r="A27" s="59" t="s">
        <v>26</v>
      </c>
      <c r="B27" s="32">
        <v>0</v>
      </c>
      <c r="C27" s="48">
        <f t="shared" si="0"/>
        <v>0</v>
      </c>
      <c r="D27" s="80">
        <v>0</v>
      </c>
      <c r="E27" s="44">
        <f t="shared" si="5"/>
        <v>0</v>
      </c>
      <c r="F27" s="34">
        <f t="shared" si="2"/>
        <v>0</v>
      </c>
      <c r="G27" s="51">
        <f>IF(ISBLANK(F27),"  ",IF(F76&gt;0,F27/F76,IF(F27&gt;0,1,0)))</f>
        <v>0</v>
      </c>
      <c r="H27" s="32">
        <v>0</v>
      </c>
      <c r="I27" s="48">
        <f t="shared" si="3"/>
        <v>0</v>
      </c>
      <c r="J27" s="80">
        <v>0</v>
      </c>
      <c r="K27" s="49">
        <f t="shared" si="4"/>
        <v>0</v>
      </c>
      <c r="L27" s="34">
        <f t="shared" si="1"/>
        <v>0</v>
      </c>
      <c r="M27" s="51">
        <f>IF(ISBLANK(L27),"  ",IF(L76&gt;0,L27/L76,IF(L27&gt;0,1,0)))</f>
        <v>0</v>
      </c>
      <c r="N27" s="25"/>
    </row>
    <row r="28" spans="1:14" ht="15" customHeight="1" x14ac:dyDescent="0.2">
      <c r="A28" s="60" t="s">
        <v>27</v>
      </c>
      <c r="B28" s="32">
        <v>0</v>
      </c>
      <c r="C28" s="48">
        <f t="shared" si="0"/>
        <v>0</v>
      </c>
      <c r="D28" s="80">
        <v>0</v>
      </c>
      <c r="E28" s="44">
        <f t="shared" si="5"/>
        <v>0</v>
      </c>
      <c r="F28" s="34">
        <f t="shared" si="2"/>
        <v>0</v>
      </c>
      <c r="G28" s="51">
        <f>IF(ISBLANK(F28),"  ",IF(F76&gt;0,F28/F76,IF(F28&gt;0,1,0)))</f>
        <v>0</v>
      </c>
      <c r="H28" s="32">
        <v>0</v>
      </c>
      <c r="I28" s="48">
        <f t="shared" si="3"/>
        <v>0</v>
      </c>
      <c r="J28" s="80">
        <v>0</v>
      </c>
      <c r="K28" s="49">
        <f t="shared" si="4"/>
        <v>0</v>
      </c>
      <c r="L28" s="34">
        <f t="shared" si="1"/>
        <v>0</v>
      </c>
      <c r="M28" s="51">
        <f>IF(ISBLANK(L28),"  ",IF(L76&gt;0,L28/L76,IF(L28&gt;0,1,0)))</f>
        <v>0</v>
      </c>
      <c r="N28" s="25"/>
    </row>
    <row r="29" spans="1:14" ht="15" customHeight="1" x14ac:dyDescent="0.2">
      <c r="A29" s="60" t="s">
        <v>28</v>
      </c>
      <c r="B29" s="32">
        <v>0</v>
      </c>
      <c r="C29" s="48">
        <f t="shared" si="0"/>
        <v>0</v>
      </c>
      <c r="D29" s="80">
        <v>0</v>
      </c>
      <c r="E29" s="44">
        <f t="shared" si="5"/>
        <v>0</v>
      </c>
      <c r="F29" s="34">
        <f t="shared" si="2"/>
        <v>0</v>
      </c>
      <c r="G29" s="51">
        <f>IF(ISBLANK(F29),"  ",IF(F76&gt;0,F29/F76,IF(F29&gt;0,1,0)))</f>
        <v>0</v>
      </c>
      <c r="H29" s="32">
        <v>0</v>
      </c>
      <c r="I29" s="48">
        <f t="shared" si="3"/>
        <v>0</v>
      </c>
      <c r="J29" s="80">
        <v>0</v>
      </c>
      <c r="K29" s="49">
        <f t="shared" si="4"/>
        <v>0</v>
      </c>
      <c r="L29" s="34">
        <f t="shared" si="1"/>
        <v>0</v>
      </c>
      <c r="M29" s="51">
        <f>IF(ISBLANK(L29),"  ",IF(L76&gt;0,L29/L76,IF(L29&gt;0,1,0)))</f>
        <v>0</v>
      </c>
      <c r="N29" s="25"/>
    </row>
    <row r="30" spans="1:14" ht="15" customHeight="1" x14ac:dyDescent="0.2">
      <c r="A30" s="60" t="s">
        <v>29</v>
      </c>
      <c r="B30" s="32">
        <v>0</v>
      </c>
      <c r="C30" s="48">
        <f t="shared" si="0"/>
        <v>0</v>
      </c>
      <c r="D30" s="80">
        <v>0</v>
      </c>
      <c r="E30" s="44">
        <f>IF(ISBLANK(D30),"  ",IF(F30&gt;0,D30/F30,IF(D30&gt;0,1,0)))</f>
        <v>0</v>
      </c>
      <c r="F30" s="34">
        <f t="shared" si="2"/>
        <v>0</v>
      </c>
      <c r="G30" s="51">
        <f>IF(ISBLANK(F30),"  ",IF(F76&gt;0,F30/F76,IF(F30&gt;0,1,0)))</f>
        <v>0</v>
      </c>
      <c r="H30" s="32">
        <v>0</v>
      </c>
      <c r="I30" s="48">
        <f t="shared" si="3"/>
        <v>0</v>
      </c>
      <c r="J30" s="80">
        <v>0</v>
      </c>
      <c r="K30" s="49">
        <f>IF(ISBLANK(J30),"  ",IF(L30&gt;0,J30/L30,IF(J30&gt;0,1,0)))</f>
        <v>0</v>
      </c>
      <c r="L30" s="34">
        <f t="shared" si="1"/>
        <v>0</v>
      </c>
      <c r="M30" s="51">
        <f>IF(ISBLANK(L30),"  ",IF(L76&gt;0,L30/L76,IF(L30&gt;0,1,0)))</f>
        <v>0</v>
      </c>
      <c r="N30" s="25"/>
    </row>
    <row r="31" spans="1:14" ht="15" customHeight="1" x14ac:dyDescent="0.2">
      <c r="A31" s="60" t="s">
        <v>30</v>
      </c>
      <c r="B31" s="32">
        <v>0</v>
      </c>
      <c r="C31" s="48">
        <f t="shared" si="0"/>
        <v>0</v>
      </c>
      <c r="D31" s="80">
        <v>0</v>
      </c>
      <c r="E31" s="44">
        <f>IF(ISBLANK(D31),"  ",IF(F31&gt;0,D31/F31,IF(D31&gt;0,1,0)))</f>
        <v>0</v>
      </c>
      <c r="F31" s="34">
        <f t="shared" si="2"/>
        <v>0</v>
      </c>
      <c r="G31" s="51">
        <f>IF(ISBLANK(F31),"  ",IF(F76&gt;0,F31/F76,IF(F31&gt;0,1,0)))</f>
        <v>0</v>
      </c>
      <c r="H31" s="32">
        <v>0</v>
      </c>
      <c r="I31" s="48">
        <f t="shared" si="3"/>
        <v>0</v>
      </c>
      <c r="J31" s="80">
        <v>0</v>
      </c>
      <c r="K31" s="49">
        <f>IF(ISBLANK(J31),"  ",IF(L31&gt;0,J31/L31,IF(J31&gt;0,1,0)))</f>
        <v>0</v>
      </c>
      <c r="L31" s="34">
        <f t="shared" si="1"/>
        <v>0</v>
      </c>
      <c r="M31" s="51">
        <f>IF(ISBLANK(L31),"  ",IF(L76&gt;0,L31/L76,IF(L31&gt;0,1,0)))</f>
        <v>0</v>
      </c>
      <c r="N31" s="25"/>
    </row>
    <row r="32" spans="1:14" ht="15" customHeight="1" x14ac:dyDescent="0.2">
      <c r="A32" s="60" t="s">
        <v>31</v>
      </c>
      <c r="B32" s="32">
        <v>0</v>
      </c>
      <c r="C32" s="48">
        <f t="shared" si="0"/>
        <v>0</v>
      </c>
      <c r="D32" s="80">
        <v>0</v>
      </c>
      <c r="E32" s="44">
        <f>IF(ISBLANK(D32),"  ",IF(F32&gt;0,D32/F32,IF(D32&gt;0,1,0)))</f>
        <v>0</v>
      </c>
      <c r="F32" s="34">
        <f t="shared" si="2"/>
        <v>0</v>
      </c>
      <c r="G32" s="51">
        <f>IF(ISBLANK(F32),"  ",IF(F76&gt;0,F32/F76,IF(F32&gt;0,1,0)))</f>
        <v>0</v>
      </c>
      <c r="H32" s="32">
        <v>0</v>
      </c>
      <c r="I32" s="48">
        <f t="shared" si="3"/>
        <v>0</v>
      </c>
      <c r="J32" s="80">
        <v>0</v>
      </c>
      <c r="K32" s="49">
        <f>IF(ISBLANK(J32),"  ",IF(L32&gt;0,J32/L32,IF(J32&gt;0,1,0)))</f>
        <v>0</v>
      </c>
      <c r="L32" s="34">
        <f t="shared" si="1"/>
        <v>0</v>
      </c>
      <c r="M32" s="51">
        <f>IF(ISBLANK(L32),"  ",IF(L76&gt;0,L32/L76,IF(L32&gt;0,1,0)))</f>
        <v>0</v>
      </c>
      <c r="N32" s="25"/>
    </row>
    <row r="33" spans="1:14" ht="15" customHeight="1" x14ac:dyDescent="0.2">
      <c r="A33" s="61" t="s">
        <v>75</v>
      </c>
      <c r="B33" s="32">
        <v>0</v>
      </c>
      <c r="C33" s="48">
        <f>IF(ISBLANK(B33),"  ",IF(F33&gt;0,B33/F33,IF(B33&gt;0,1,0)))</f>
        <v>0</v>
      </c>
      <c r="D33" s="80">
        <v>0</v>
      </c>
      <c r="E33" s="44">
        <f>IF(ISBLANK(D33),"  ",IF(F33&gt;0,D33/F33,IF(D33&gt;0,1,0)))</f>
        <v>0</v>
      </c>
      <c r="F33" s="34">
        <f t="shared" si="2"/>
        <v>0</v>
      </c>
      <c r="G33" s="51">
        <f>IF(ISBLANK(F33),"  ",IF(F76&gt;0,F33/F76,IF(F33&gt;0,1,0)))</f>
        <v>0</v>
      </c>
      <c r="H33" s="32">
        <v>0</v>
      </c>
      <c r="I33" s="48">
        <f>IF(ISBLANK(H33),"  ",IF(L33&gt;0,H33/L33,IF(H33&gt;0,1,0)))</f>
        <v>0</v>
      </c>
      <c r="J33" s="80">
        <v>0</v>
      </c>
      <c r="K33" s="49">
        <f>IF(ISBLANK(J33),"  ",IF(L33&gt;0,J33/L33,IF(J33&gt;0,1,0)))</f>
        <v>0</v>
      </c>
      <c r="L33" s="34">
        <f t="shared" si="1"/>
        <v>0</v>
      </c>
      <c r="M33" s="51">
        <f>IF(ISBLANK(L33),"  ",IF(L76&gt;0,L33/L76,IF(L33&gt;0,1,0)))</f>
        <v>0</v>
      </c>
      <c r="N33" s="25"/>
    </row>
    <row r="34" spans="1:14" ht="15" customHeight="1" x14ac:dyDescent="0.2">
      <c r="A34" s="60" t="s">
        <v>32</v>
      </c>
      <c r="B34" s="32">
        <v>0</v>
      </c>
      <c r="C34" s="48">
        <f t="shared" si="0"/>
        <v>0</v>
      </c>
      <c r="D34" s="80">
        <v>0</v>
      </c>
      <c r="E34" s="44">
        <f t="shared" si="5"/>
        <v>0</v>
      </c>
      <c r="F34" s="34">
        <f t="shared" si="2"/>
        <v>0</v>
      </c>
      <c r="G34" s="51">
        <f>IF(ISBLANK(F34),"  ",IF(F76&gt;0,F34/F76,IF(F34&gt;0,1,0)))</f>
        <v>0</v>
      </c>
      <c r="H34" s="32">
        <v>0</v>
      </c>
      <c r="I34" s="48">
        <f t="shared" si="3"/>
        <v>0</v>
      </c>
      <c r="J34" s="80">
        <v>0</v>
      </c>
      <c r="K34" s="49">
        <f t="shared" si="4"/>
        <v>0</v>
      </c>
      <c r="L34" s="34">
        <f t="shared" si="1"/>
        <v>0</v>
      </c>
      <c r="M34" s="51">
        <f>IF(ISBLANK(L34),"  ",IF(L76&gt;0,L34/L76,IF(L34&gt;0,1,0)))</f>
        <v>0</v>
      </c>
      <c r="N34" s="25"/>
    </row>
    <row r="35" spans="1:14" ht="15" customHeight="1" x14ac:dyDescent="0.25">
      <c r="A35" s="62" t="s">
        <v>33</v>
      </c>
      <c r="B35" s="121"/>
      <c r="C35" s="64" t="s">
        <v>4</v>
      </c>
      <c r="D35" s="80"/>
      <c r="E35" s="66" t="s">
        <v>4</v>
      </c>
      <c r="F35" s="34"/>
      <c r="G35" s="67" t="s">
        <v>4</v>
      </c>
      <c r="H35" s="121" t="s">
        <v>4</v>
      </c>
      <c r="I35" s="64" t="s">
        <v>4</v>
      </c>
      <c r="J35" s="80"/>
      <c r="K35" s="66" t="s">
        <v>4</v>
      </c>
      <c r="L35" s="34"/>
      <c r="M35" s="67" t="s">
        <v>4</v>
      </c>
      <c r="N35" s="25"/>
    </row>
    <row r="36" spans="1:14" ht="15" customHeight="1" x14ac:dyDescent="0.2">
      <c r="A36" s="57" t="s">
        <v>34</v>
      </c>
      <c r="B36" s="32">
        <v>0</v>
      </c>
      <c r="C36" s="48">
        <f t="shared" si="0"/>
        <v>0</v>
      </c>
      <c r="D36" s="80">
        <v>0</v>
      </c>
      <c r="E36" s="49">
        <f>IF(ISBLANK(D36),"  ",IF(F36&gt;0,D36/F36,IF(D36&gt;0,1,0)))</f>
        <v>0</v>
      </c>
      <c r="F36" s="34">
        <f t="shared" si="2"/>
        <v>0</v>
      </c>
      <c r="G36" s="51">
        <f>IF(ISBLANK(F36),"  ",IF(F76&gt;0,F36/F76,IF(F36&gt;0,1,0)))</f>
        <v>0</v>
      </c>
      <c r="H36" s="32">
        <v>0</v>
      </c>
      <c r="I36" s="48">
        <f>IF(ISBLANK(H36),"  ",IF(L36&gt;0,H36/L36,IF(H36&gt;0,1,0)))</f>
        <v>0</v>
      </c>
      <c r="J36" s="80">
        <v>0</v>
      </c>
      <c r="K36" s="49">
        <f>IF(ISBLANK(J36),"  ",IF(L36&gt;0,J36/L36,IF(J36&gt;0,1,0)))</f>
        <v>0</v>
      </c>
      <c r="L36" s="34">
        <f>J36+H36</f>
        <v>0</v>
      </c>
      <c r="M36" s="51">
        <f>IF(ISBLANK(L36),"  ",IF(L76&gt;0,L36/L76,IF(L36&gt;0,1,0)))</f>
        <v>0</v>
      </c>
      <c r="N36" s="25"/>
    </row>
    <row r="37" spans="1:14" ht="15" customHeight="1" x14ac:dyDescent="0.25">
      <c r="A37" s="62" t="s">
        <v>35</v>
      </c>
      <c r="B37" s="121"/>
      <c r="C37" s="64" t="s">
        <v>4</v>
      </c>
      <c r="D37" s="80"/>
      <c r="E37" s="66" t="s">
        <v>4</v>
      </c>
      <c r="F37" s="34"/>
      <c r="G37" s="67" t="s">
        <v>4</v>
      </c>
      <c r="H37" s="121"/>
      <c r="I37" s="64" t="s">
        <v>4</v>
      </c>
      <c r="J37" s="80"/>
      <c r="K37" s="66" t="s">
        <v>4</v>
      </c>
      <c r="L37" s="34"/>
      <c r="M37" s="67" t="s">
        <v>4</v>
      </c>
      <c r="N37" s="25"/>
    </row>
    <row r="38" spans="1:14" ht="15" customHeight="1" x14ac:dyDescent="0.2">
      <c r="A38" s="59" t="s">
        <v>34</v>
      </c>
      <c r="B38" s="69">
        <v>0</v>
      </c>
      <c r="C38" s="48">
        <f t="shared" si="0"/>
        <v>0</v>
      </c>
      <c r="D38" s="70">
        <v>0</v>
      </c>
      <c r="E38" s="49">
        <f>IF(ISBLANK(D38),"  ",IF(F38&gt;0,D38/F38,IF(D38&gt;0,1,0)))</f>
        <v>0</v>
      </c>
      <c r="F38" s="68">
        <f t="shared" si="2"/>
        <v>0</v>
      </c>
      <c r="G38" s="51">
        <f>IF(ISBLANK(F38),"  ",IF(F76&gt;0,F38/F76,IF(F38&gt;0,1,0)))</f>
        <v>0</v>
      </c>
      <c r="H38" s="69">
        <v>0</v>
      </c>
      <c r="I38" s="48">
        <f>IF(ISBLANK(H38),"  ",IF(L38&gt;0,H38/L38,IF(H38&gt;0,1,0)))</f>
        <v>0</v>
      </c>
      <c r="J38" s="70">
        <v>0</v>
      </c>
      <c r="K38" s="49">
        <f>IF(ISBLANK(J38),"  ",IF(L38&gt;0,J38/L38,IF(J38&gt;0,1,0)))</f>
        <v>0</v>
      </c>
      <c r="L38" s="68">
        <f>J38+H38</f>
        <v>0</v>
      </c>
      <c r="M38" s="51">
        <f>IF(ISBLANK(L38),"  ",IF(L76&gt;0,L38/L76,IF(L38&gt;0,1,0)))</f>
        <v>0</v>
      </c>
      <c r="N38" s="25"/>
    </row>
    <row r="39" spans="1:14" ht="15" customHeight="1" x14ac:dyDescent="0.2">
      <c r="A39" s="59" t="s">
        <v>108</v>
      </c>
      <c r="B39" s="69"/>
      <c r="C39" s="48" t="str">
        <f t="shared" si="0"/>
        <v xml:space="preserve">  </v>
      </c>
      <c r="D39" s="70"/>
      <c r="E39" s="44" t="str">
        <f>IF(ISBLANK(D39),"  ",IF(F39&gt;0,D39/F39,IF(D39&gt;0,1,0)))</f>
        <v xml:space="preserve">  </v>
      </c>
      <c r="F39" s="34">
        <f t="shared" si="2"/>
        <v>0</v>
      </c>
      <c r="G39" s="51">
        <f>IF(ISBLANK(F39),"  ",IF(F76&gt;0,F39/F76,IF(F39&gt;0,1,0)))</f>
        <v>0</v>
      </c>
      <c r="H39" s="69"/>
      <c r="I39" s="48" t="str">
        <f>IF(ISBLANK(H39),"  ",IF(L39&gt;0,H39/L39,IF(H39&gt;0,1,0)))</f>
        <v xml:space="preserve">  </v>
      </c>
      <c r="J39" s="70"/>
      <c r="K39" s="49" t="str">
        <f>IF(ISBLANK(J39),"  ",IF(L39&gt;0,J39/L39,IF(J39&gt;0,1,0)))</f>
        <v xml:space="preserve">  </v>
      </c>
      <c r="L39" s="34">
        <f>J39+H39</f>
        <v>0</v>
      </c>
      <c r="M39" s="51">
        <f>IF(ISBLANK(L39),"  ",IF(L76&gt;0,L39/L76,IF(L39&gt;0,1,0)))</f>
        <v>0</v>
      </c>
      <c r="N39" s="25"/>
    </row>
    <row r="40" spans="1:14" s="77" customFormat="1" ht="15" customHeight="1" x14ac:dyDescent="0.25">
      <c r="A40" s="62" t="s">
        <v>37</v>
      </c>
      <c r="B40" s="71">
        <v>2316560.48</v>
      </c>
      <c r="C40" s="84">
        <f t="shared" si="0"/>
        <v>1</v>
      </c>
      <c r="D40" s="122">
        <v>0</v>
      </c>
      <c r="E40" s="73">
        <f>IF(ISBLANK(D40),"  ",IF(F40&gt;0,D40/F40,IF(D40&gt;0,1,0)))</f>
        <v>0</v>
      </c>
      <c r="F40" s="71">
        <f>F39+F38+F36+F34+F29+F28+F26+F27+F25+F24+F23+F22+F21+F20+F19+F18+F17+F16+F14+F13+F30+F31+F32+F33</f>
        <v>2316560.48</v>
      </c>
      <c r="G40" s="74">
        <f>IF(ISBLANK(F40),"  ",IF(F76&gt;0,F40/F76,IF(F40&gt;0,1,0)))</f>
        <v>0.18819229947516572</v>
      </c>
      <c r="H40" s="71">
        <v>2316528</v>
      </c>
      <c r="I40" s="84">
        <f>IF(ISBLANK(H40),"  ",IF(L40&gt;0,H40/L40,IF(H40&gt;0,1,0)))</f>
        <v>1</v>
      </c>
      <c r="J40" s="122">
        <v>0</v>
      </c>
      <c r="K40" s="75">
        <f>IF(ISBLANK(J40),"  ",IF(L40&gt;0,J40/L40,IF(J40&gt;0,1,0)))</f>
        <v>0</v>
      </c>
      <c r="L40" s="71">
        <f>L39+L38+L36+L34+L29+L28+L26+L27+L25+L24+L23+L22+L21+L20+L19+L18+L17+L16+L14+L13+L30+L31+L32+L33</f>
        <v>2316528</v>
      </c>
      <c r="M40" s="74">
        <f>IF(ISBLANK(L40),"  ",IF(L76&gt;0,L40/L76,IF(L40&gt;0,1,0)))</f>
        <v>0.14637302270065547</v>
      </c>
      <c r="N40" s="76"/>
    </row>
    <row r="41" spans="1:14" ht="15" customHeight="1" x14ac:dyDescent="0.25">
      <c r="A41" s="78" t="s">
        <v>38</v>
      </c>
      <c r="B41" s="79"/>
      <c r="C41" s="64" t="s">
        <v>4</v>
      </c>
      <c r="D41" s="80"/>
      <c r="E41" s="66" t="s">
        <v>4</v>
      </c>
      <c r="F41" s="34"/>
      <c r="G41" s="67" t="s">
        <v>4</v>
      </c>
      <c r="H41" s="79"/>
      <c r="I41" s="64" t="s">
        <v>4</v>
      </c>
      <c r="J41" s="80"/>
      <c r="K41" s="66" t="s">
        <v>4</v>
      </c>
      <c r="L41" s="34"/>
      <c r="M41" s="67" t="s">
        <v>4</v>
      </c>
      <c r="N41" s="25"/>
    </row>
    <row r="42" spans="1:14" ht="15" customHeight="1" x14ac:dyDescent="0.2">
      <c r="A42" s="11" t="s">
        <v>39</v>
      </c>
      <c r="B42" s="36">
        <v>0</v>
      </c>
      <c r="C42" s="42">
        <f t="shared" si="0"/>
        <v>0</v>
      </c>
      <c r="D42" s="123">
        <v>0</v>
      </c>
      <c r="E42" s="44">
        <f t="shared" ref="E42:E48" si="6">IF(ISBLANK(D42),"  ",IF(F42&gt;0,D42/F42,IF(D42&gt;0,1,0)))</f>
        <v>0</v>
      </c>
      <c r="F42" s="38">
        <f>D42+B42</f>
        <v>0</v>
      </c>
      <c r="G42" s="46">
        <f>IF(ISBLANK(F42),"  ",IF(D76&gt;0,F42/D76,IF(F42&gt;0,1,0)))</f>
        <v>0</v>
      </c>
      <c r="H42" s="36">
        <v>0</v>
      </c>
      <c r="I42" s="42">
        <f t="shared" ref="I42:I48" si="7">IF(ISBLANK(H42),"  ",IF(L42&gt;0,H42/L42,IF(H42&gt;0,1,0)))</f>
        <v>0</v>
      </c>
      <c r="J42" s="123">
        <v>0</v>
      </c>
      <c r="K42" s="44">
        <f t="shared" ref="K42:K48" si="8">IF(ISBLANK(J42),"  ",IF(L42&gt;0,J42/L42,IF(J42&gt;0,1,0)))</f>
        <v>0</v>
      </c>
      <c r="L42" s="38">
        <f>J42+H42</f>
        <v>0</v>
      </c>
      <c r="M42" s="46">
        <f>IF(ISBLANK(L42),"  ",IF(J76&gt;0,L42/J76,IF(L42&gt;0,1,0)))</f>
        <v>0</v>
      </c>
      <c r="N42" s="25"/>
    </row>
    <row r="43" spans="1:14" ht="15" customHeight="1" x14ac:dyDescent="0.2">
      <c r="A43" s="81" t="s">
        <v>40</v>
      </c>
      <c r="B43" s="32">
        <v>0</v>
      </c>
      <c r="C43" s="48">
        <f t="shared" si="0"/>
        <v>0</v>
      </c>
      <c r="D43" s="80">
        <v>0</v>
      </c>
      <c r="E43" s="49">
        <f t="shared" si="6"/>
        <v>0</v>
      </c>
      <c r="F43" s="34">
        <f>D43+B43</f>
        <v>0</v>
      </c>
      <c r="G43" s="51">
        <f>IF(ISBLANK(F43),"  ",IF(D76&gt;0,F43/D76,IF(F43&gt;0,1,0)))</f>
        <v>0</v>
      </c>
      <c r="H43" s="32">
        <v>0</v>
      </c>
      <c r="I43" s="48">
        <f t="shared" si="7"/>
        <v>0</v>
      </c>
      <c r="J43" s="80">
        <v>0</v>
      </c>
      <c r="K43" s="49">
        <f t="shared" si="8"/>
        <v>0</v>
      </c>
      <c r="L43" s="34">
        <f>J43+H43</f>
        <v>0</v>
      </c>
      <c r="M43" s="51">
        <f>IF(ISBLANK(L43),"  ",IF(J76&gt;0,L43/J76,IF(L43&gt;0,1,0)))</f>
        <v>0</v>
      </c>
      <c r="N43" s="25"/>
    </row>
    <row r="44" spans="1:14" ht="15" customHeight="1" x14ac:dyDescent="0.2">
      <c r="A44" s="82" t="s">
        <v>41</v>
      </c>
      <c r="B44" s="32">
        <v>0</v>
      </c>
      <c r="C44" s="48">
        <f t="shared" si="0"/>
        <v>0</v>
      </c>
      <c r="D44" s="80">
        <v>0</v>
      </c>
      <c r="E44" s="49">
        <f t="shared" si="6"/>
        <v>0</v>
      </c>
      <c r="F44" s="68">
        <f>D44+B44</f>
        <v>0</v>
      </c>
      <c r="G44" s="51">
        <f>IF(ISBLANK(F44),"  ",IF(D76&gt;0,F44/D76,IF(F44&gt;0,1,0)))</f>
        <v>0</v>
      </c>
      <c r="H44" s="32">
        <v>0</v>
      </c>
      <c r="I44" s="48">
        <f t="shared" si="7"/>
        <v>0</v>
      </c>
      <c r="J44" s="80">
        <v>0</v>
      </c>
      <c r="K44" s="49">
        <f t="shared" si="8"/>
        <v>0</v>
      </c>
      <c r="L44" s="68">
        <f>J44+H44</f>
        <v>0</v>
      </c>
      <c r="M44" s="51">
        <f>IF(ISBLANK(L44),"  ",IF(J76&gt;0,L44/J76,IF(L44&gt;0,1,0)))</f>
        <v>0</v>
      </c>
      <c r="N44" s="25"/>
    </row>
    <row r="45" spans="1:14" ht="15" customHeight="1" x14ac:dyDescent="0.2">
      <c r="A45" s="31" t="s">
        <v>42</v>
      </c>
      <c r="B45" s="32">
        <v>0</v>
      </c>
      <c r="C45" s="48">
        <f t="shared" si="0"/>
        <v>0</v>
      </c>
      <c r="D45" s="80">
        <v>0</v>
      </c>
      <c r="E45" s="49">
        <f t="shared" si="6"/>
        <v>0</v>
      </c>
      <c r="F45" s="68">
        <f>D45+B45</f>
        <v>0</v>
      </c>
      <c r="G45" s="51">
        <f>IF(ISBLANK(F45),"  ",IF(D76&gt;0,F45/D76,IF(F45&gt;0,1,0)))</f>
        <v>0</v>
      </c>
      <c r="H45" s="32">
        <v>0</v>
      </c>
      <c r="I45" s="48">
        <f t="shared" si="7"/>
        <v>0</v>
      </c>
      <c r="J45" s="80">
        <v>0</v>
      </c>
      <c r="K45" s="49">
        <f t="shared" si="8"/>
        <v>0</v>
      </c>
      <c r="L45" s="68">
        <f>J45+H45</f>
        <v>0</v>
      </c>
      <c r="M45" s="51">
        <f>IF(ISBLANK(L45),"  ",IF(J76&gt;0,L45/J76,IF(L45&gt;0,1,0)))</f>
        <v>0</v>
      </c>
      <c r="N45" s="25"/>
    </row>
    <row r="46" spans="1:14" ht="15" customHeight="1" x14ac:dyDescent="0.2">
      <c r="A46" s="81" t="s">
        <v>43</v>
      </c>
      <c r="B46" s="32">
        <v>158068.67000000001</v>
      </c>
      <c r="C46" s="48">
        <f t="shared" si="0"/>
        <v>1</v>
      </c>
      <c r="D46" s="80">
        <v>0</v>
      </c>
      <c r="E46" s="49">
        <f t="shared" si="6"/>
        <v>0</v>
      </c>
      <c r="F46" s="68">
        <f>D46+B46</f>
        <v>158068.67000000001</v>
      </c>
      <c r="G46" s="51">
        <f>IF(ISBLANK(F46),"  ",IF(F76&gt;0,F46/F76,IF(F46&gt;0,1,0)))</f>
        <v>1.2841152535884212E-2</v>
      </c>
      <c r="H46" s="32">
        <v>375000</v>
      </c>
      <c r="I46" s="48">
        <f t="shared" si="7"/>
        <v>1</v>
      </c>
      <c r="J46" s="80">
        <v>0</v>
      </c>
      <c r="K46" s="49">
        <f t="shared" si="8"/>
        <v>0</v>
      </c>
      <c r="L46" s="68">
        <f>J46+H46</f>
        <v>375000</v>
      </c>
      <c r="M46" s="51">
        <f>IF(ISBLANK(L46),"  ",IF(L76&gt;0,L46/L76,IF(L46&gt;0,1,0)))</f>
        <v>2.3694893181841876E-2</v>
      </c>
      <c r="N46" s="25"/>
    </row>
    <row r="47" spans="1:14" s="77" customFormat="1" ht="15" customHeight="1" x14ac:dyDescent="0.25">
      <c r="A47" s="78" t="s">
        <v>44</v>
      </c>
      <c r="B47" s="106">
        <v>158068.67000000001</v>
      </c>
      <c r="C47" s="84">
        <f t="shared" si="0"/>
        <v>1</v>
      </c>
      <c r="D47" s="107">
        <v>0</v>
      </c>
      <c r="E47" s="75">
        <f t="shared" si="6"/>
        <v>0</v>
      </c>
      <c r="F47" s="86">
        <f>F46+F45+F44+F43+F42</f>
        <v>158068.67000000001</v>
      </c>
      <c r="G47" s="74">
        <f>IF(ISBLANK(F47),"  ",IF(F76&gt;0,F47/F76,IF(F47&gt;0,1,0)))</f>
        <v>1.2841152535884212E-2</v>
      </c>
      <c r="H47" s="106">
        <v>375000</v>
      </c>
      <c r="I47" s="84">
        <f t="shared" si="7"/>
        <v>1</v>
      </c>
      <c r="J47" s="107">
        <v>0</v>
      </c>
      <c r="K47" s="75">
        <f t="shared" si="8"/>
        <v>0</v>
      </c>
      <c r="L47" s="86">
        <f>L46+L45+L44+L43+L42</f>
        <v>375000</v>
      </c>
      <c r="M47" s="74">
        <f>IF(ISBLANK(L47),"  ",IF(L76&gt;0,L47/L76,IF(L47&gt;0,1,0)))</f>
        <v>2.3694893181841876E-2</v>
      </c>
      <c r="N47" s="76"/>
    </row>
    <row r="48" spans="1:14" s="77" customFormat="1" ht="15" customHeight="1" x14ac:dyDescent="0.25">
      <c r="A48" s="87" t="s">
        <v>87</v>
      </c>
      <c r="B48" s="124">
        <v>0</v>
      </c>
      <c r="C48" s="84">
        <f t="shared" si="0"/>
        <v>0</v>
      </c>
      <c r="D48" s="111">
        <v>0</v>
      </c>
      <c r="E48" s="75">
        <f t="shared" si="6"/>
        <v>0</v>
      </c>
      <c r="F48" s="90">
        <f>D48+B48</f>
        <v>0</v>
      </c>
      <c r="G48" s="74">
        <f>IF(ISBLANK(F48),"  ",IF(F76&gt;0,F48/F76,IF(F48&gt;0,1,0)))</f>
        <v>0</v>
      </c>
      <c r="H48" s="124">
        <v>0</v>
      </c>
      <c r="I48" s="84">
        <f t="shared" si="7"/>
        <v>0</v>
      </c>
      <c r="J48" s="111">
        <v>0</v>
      </c>
      <c r="K48" s="75">
        <f t="shared" si="8"/>
        <v>0</v>
      </c>
      <c r="L48" s="90">
        <f>J48+H48</f>
        <v>0</v>
      </c>
      <c r="M48" s="74">
        <f>IF(ISBLANK(L48),"  ",IF(L76&gt;0,L48/L76,IF(L48&gt;0,1,0)))</f>
        <v>0</v>
      </c>
      <c r="N48" s="76"/>
    </row>
    <row r="49" spans="1:14" ht="15" customHeight="1" x14ac:dyDescent="0.25">
      <c r="A49" s="14" t="s">
        <v>46</v>
      </c>
      <c r="B49" s="91"/>
      <c r="C49" s="92" t="s">
        <v>4</v>
      </c>
      <c r="D49" s="93"/>
      <c r="E49" s="94" t="s">
        <v>4</v>
      </c>
      <c r="F49" s="38"/>
      <c r="G49" s="95" t="s">
        <v>4</v>
      </c>
      <c r="H49" s="91"/>
      <c r="I49" s="92" t="s">
        <v>4</v>
      </c>
      <c r="J49" s="93"/>
      <c r="K49" s="94" t="s">
        <v>4</v>
      </c>
      <c r="L49" s="38"/>
      <c r="M49" s="95" t="s">
        <v>4</v>
      </c>
      <c r="N49" s="25"/>
    </row>
    <row r="50" spans="1:14" ht="15" customHeight="1" x14ac:dyDescent="0.2">
      <c r="A50" s="11" t="s">
        <v>47</v>
      </c>
      <c r="B50" s="91">
        <v>0</v>
      </c>
      <c r="C50" s="42">
        <f t="shared" si="0"/>
        <v>0</v>
      </c>
      <c r="D50" s="93">
        <v>0</v>
      </c>
      <c r="E50" s="44">
        <f t="shared" ref="E50:E67" si="9">IF(ISBLANK(D50),"  ",IF(F50&gt;0,D50/F50,IF(D50&gt;0,1,0)))</f>
        <v>0</v>
      </c>
      <c r="F50" s="96">
        <f t="shared" ref="F50:F55" si="10">D50+B50</f>
        <v>0</v>
      </c>
      <c r="G50" s="46">
        <f>IF(ISBLANK(F50),"  ",IF(F76&gt;0,F50/F76,IF(F50&gt;0,1,0)))</f>
        <v>0</v>
      </c>
      <c r="H50" s="91">
        <v>0</v>
      </c>
      <c r="I50" s="42">
        <f t="shared" ref="I50:I67" si="11">IF(ISBLANK(H50),"  ",IF(L50&gt;0,H50/L50,IF(H50&gt;0,1,0)))</f>
        <v>0</v>
      </c>
      <c r="J50" s="93">
        <v>0</v>
      </c>
      <c r="K50" s="44">
        <f t="shared" ref="K50:K67" si="12">IF(ISBLANK(J50),"  ",IF(L50&gt;0,J50/L50,IF(J50&gt;0,1,0)))</f>
        <v>0</v>
      </c>
      <c r="L50" s="96">
        <f t="shared" ref="L50:L66" si="13">J50+H50</f>
        <v>0</v>
      </c>
      <c r="M50" s="46">
        <f>IF(ISBLANK(L50),"  ",IF(L76&gt;0,L50/L76,IF(L50&gt;0,1,0)))</f>
        <v>0</v>
      </c>
      <c r="N50" s="25"/>
    </row>
    <row r="51" spans="1:14" ht="15" customHeight="1" x14ac:dyDescent="0.2">
      <c r="A51" s="31" t="s">
        <v>48</v>
      </c>
      <c r="B51" s="79">
        <v>0</v>
      </c>
      <c r="C51" s="48">
        <f t="shared" si="0"/>
        <v>0</v>
      </c>
      <c r="D51" s="80">
        <v>0</v>
      </c>
      <c r="E51" s="49">
        <f t="shared" si="9"/>
        <v>0</v>
      </c>
      <c r="F51" s="97">
        <f t="shared" si="10"/>
        <v>0</v>
      </c>
      <c r="G51" s="51">
        <f>IF(ISBLANK(F51),"  ",IF(F76&gt;0,F51/F76,IF(F51&gt;0,1,0)))</f>
        <v>0</v>
      </c>
      <c r="H51" s="79">
        <v>0</v>
      </c>
      <c r="I51" s="48">
        <f t="shared" si="11"/>
        <v>0</v>
      </c>
      <c r="J51" s="80">
        <v>0</v>
      </c>
      <c r="K51" s="49">
        <f t="shared" si="12"/>
        <v>0</v>
      </c>
      <c r="L51" s="97">
        <f t="shared" si="13"/>
        <v>0</v>
      </c>
      <c r="M51" s="51">
        <f>IF(ISBLANK(L51),"  ",IF(L76&gt;0,L51/L76,IF(L51&gt;0,1,0)))</f>
        <v>0</v>
      </c>
      <c r="N51" s="25"/>
    </row>
    <row r="52" spans="1:14" ht="15" customHeight="1" x14ac:dyDescent="0.2">
      <c r="A52" s="98" t="s">
        <v>49</v>
      </c>
      <c r="B52" s="125">
        <v>0</v>
      </c>
      <c r="C52" s="48">
        <f t="shared" si="0"/>
        <v>0</v>
      </c>
      <c r="D52" s="126">
        <v>0</v>
      </c>
      <c r="E52" s="49">
        <f t="shared" si="9"/>
        <v>0</v>
      </c>
      <c r="F52" s="99">
        <f t="shared" si="10"/>
        <v>0</v>
      </c>
      <c r="G52" s="51">
        <f>IF(ISBLANK(F52),"  ",IF(F76&gt;0,F52/F76,IF(F52&gt;0,1,0)))</f>
        <v>0</v>
      </c>
      <c r="H52" s="125">
        <v>0</v>
      </c>
      <c r="I52" s="48">
        <f t="shared" si="11"/>
        <v>0</v>
      </c>
      <c r="J52" s="126">
        <v>0</v>
      </c>
      <c r="K52" s="49">
        <f t="shared" si="12"/>
        <v>0</v>
      </c>
      <c r="L52" s="99">
        <f t="shared" si="13"/>
        <v>0</v>
      </c>
      <c r="M52" s="51">
        <f>IF(ISBLANK(L52),"  ",IF(L76&gt;0,L52/L76,IF(L52&gt;0,1,0)))</f>
        <v>0</v>
      </c>
      <c r="N52" s="25"/>
    </row>
    <row r="53" spans="1:14" ht="15" customHeight="1" x14ac:dyDescent="0.2">
      <c r="A53" s="98" t="s">
        <v>50</v>
      </c>
      <c r="B53" s="125">
        <v>0</v>
      </c>
      <c r="C53" s="48">
        <f t="shared" si="0"/>
        <v>0</v>
      </c>
      <c r="D53" s="126">
        <v>0</v>
      </c>
      <c r="E53" s="49">
        <f t="shared" si="9"/>
        <v>0</v>
      </c>
      <c r="F53" s="99">
        <f t="shared" si="10"/>
        <v>0</v>
      </c>
      <c r="G53" s="51">
        <f>IF(ISBLANK(F53),"  ",IF(F76&gt;0,F53/F76,IF(F53&gt;0,1,0)))</f>
        <v>0</v>
      </c>
      <c r="H53" s="125">
        <v>0</v>
      </c>
      <c r="I53" s="48">
        <f t="shared" si="11"/>
        <v>0</v>
      </c>
      <c r="J53" s="126">
        <v>0</v>
      </c>
      <c r="K53" s="49">
        <f t="shared" si="12"/>
        <v>0</v>
      </c>
      <c r="L53" s="99">
        <f t="shared" si="13"/>
        <v>0</v>
      </c>
      <c r="M53" s="51">
        <f>IF(ISBLANK(L53),"  ",IF(L76&gt;0,L53/L76,IF(L53&gt;0,1,0)))</f>
        <v>0</v>
      </c>
      <c r="N53" s="25"/>
    </row>
    <row r="54" spans="1:14" ht="15" customHeight="1" x14ac:dyDescent="0.2">
      <c r="A54" s="98" t="s">
        <v>51</v>
      </c>
      <c r="B54" s="125">
        <v>0</v>
      </c>
      <c r="C54" s="48">
        <f>IF(ISBLANK(B54),"  ",IF(F54&gt;0,B54/F54,IF(B54&gt;0,1,0)))</f>
        <v>0</v>
      </c>
      <c r="D54" s="126">
        <v>0</v>
      </c>
      <c r="E54" s="49">
        <f>IF(ISBLANK(D54),"  ",IF(F54&gt;0,D54/F54,IF(D54&gt;0,1,0)))</f>
        <v>0</v>
      </c>
      <c r="F54" s="99">
        <f t="shared" si="10"/>
        <v>0</v>
      </c>
      <c r="G54" s="51">
        <f>IF(ISBLANK(F54),"  ",IF(F76&gt;0,F54/F76,IF(F54&gt;0,1,0)))</f>
        <v>0</v>
      </c>
      <c r="H54" s="125">
        <v>0</v>
      </c>
      <c r="I54" s="48">
        <f>IF(ISBLANK(H54),"  ",IF(L54&gt;0,H54/L54,IF(H54&gt;0,1,0)))</f>
        <v>0</v>
      </c>
      <c r="J54" s="126">
        <v>0</v>
      </c>
      <c r="K54" s="49">
        <f>IF(ISBLANK(J54),"  ",IF(L54&gt;0,J54/L54,IF(J54&gt;0,1,0)))</f>
        <v>0</v>
      </c>
      <c r="L54" s="99">
        <f t="shared" si="13"/>
        <v>0</v>
      </c>
      <c r="M54" s="51">
        <f>IF(ISBLANK(L54),"  ",IF(L76&gt;0,L54/L76,IF(L54&gt;0,1,0)))</f>
        <v>0</v>
      </c>
      <c r="N54" s="25"/>
    </row>
    <row r="55" spans="1:14" ht="15" customHeight="1" x14ac:dyDescent="0.2">
      <c r="A55" s="31" t="s">
        <v>52</v>
      </c>
      <c r="B55" s="79">
        <v>0</v>
      </c>
      <c r="C55" s="48">
        <f t="shared" si="0"/>
        <v>0</v>
      </c>
      <c r="D55" s="80">
        <v>0</v>
      </c>
      <c r="E55" s="49">
        <f t="shared" si="9"/>
        <v>0</v>
      </c>
      <c r="F55" s="97">
        <f t="shared" si="10"/>
        <v>0</v>
      </c>
      <c r="G55" s="51">
        <f>IF(ISBLANK(F55),"  ",IF(F76&gt;0,F55/F76,IF(F55&gt;0,1,0)))</f>
        <v>0</v>
      </c>
      <c r="H55" s="79">
        <v>0</v>
      </c>
      <c r="I55" s="48">
        <f t="shared" si="11"/>
        <v>0</v>
      </c>
      <c r="J55" s="80">
        <v>0</v>
      </c>
      <c r="K55" s="49">
        <f t="shared" si="12"/>
        <v>0</v>
      </c>
      <c r="L55" s="97">
        <f t="shared" si="13"/>
        <v>0</v>
      </c>
      <c r="M55" s="51">
        <f>IF(ISBLANK(L55),"  ",IF(L76&gt;0,L55/L76,IF(L55&gt;0,1,0)))</f>
        <v>0</v>
      </c>
      <c r="N55" s="25"/>
    </row>
    <row r="56" spans="1:14" s="77" customFormat="1" ht="15" customHeight="1" x14ac:dyDescent="0.25">
      <c r="A56" s="87" t="s">
        <v>53</v>
      </c>
      <c r="B56" s="127">
        <v>0</v>
      </c>
      <c r="C56" s="84">
        <f t="shared" si="0"/>
        <v>0</v>
      </c>
      <c r="D56" s="107">
        <v>0</v>
      </c>
      <c r="E56" s="75">
        <f t="shared" si="9"/>
        <v>0</v>
      </c>
      <c r="F56" s="100">
        <f>F55+F53+F52+F51+F50+F54</f>
        <v>0</v>
      </c>
      <c r="G56" s="74">
        <f>IF(ISBLANK(F56),"  ",IF(F76&gt;0,F56/F76,IF(F56&gt;0,1,0)))</f>
        <v>0</v>
      </c>
      <c r="H56" s="127">
        <v>0</v>
      </c>
      <c r="I56" s="84">
        <f t="shared" si="11"/>
        <v>0</v>
      </c>
      <c r="J56" s="107">
        <v>0</v>
      </c>
      <c r="K56" s="75">
        <f t="shared" si="12"/>
        <v>0</v>
      </c>
      <c r="L56" s="97">
        <f t="shared" si="13"/>
        <v>0</v>
      </c>
      <c r="M56" s="74">
        <f>IF(ISBLANK(L56),"  ",IF(L76&gt;0,L56/L76,IF(L56&gt;0,1,0)))</f>
        <v>0</v>
      </c>
      <c r="N56" s="76"/>
    </row>
    <row r="57" spans="1:14" ht="15" customHeight="1" x14ac:dyDescent="0.2">
      <c r="A57" s="41" t="s">
        <v>54</v>
      </c>
      <c r="B57" s="128">
        <v>0</v>
      </c>
      <c r="C57" s="48">
        <f t="shared" si="0"/>
        <v>0</v>
      </c>
      <c r="D57" s="129">
        <v>0</v>
      </c>
      <c r="E57" s="49">
        <f t="shared" si="9"/>
        <v>0</v>
      </c>
      <c r="F57" s="101">
        <f t="shared" ref="F57:F66" si="14">D57+B57</f>
        <v>0</v>
      </c>
      <c r="G57" s="51">
        <f>IF(ISBLANK(F57),"  ",IF(F76&gt;0,F57/F76,IF(F57&gt;0,1,0)))</f>
        <v>0</v>
      </c>
      <c r="H57" s="128">
        <v>0</v>
      </c>
      <c r="I57" s="48">
        <f t="shared" si="11"/>
        <v>0</v>
      </c>
      <c r="J57" s="129">
        <v>0</v>
      </c>
      <c r="K57" s="49">
        <f t="shared" si="12"/>
        <v>0</v>
      </c>
      <c r="L57" s="101">
        <f t="shared" si="13"/>
        <v>0</v>
      </c>
      <c r="M57" s="51">
        <f>IF(ISBLANK(L57),"  ",IF(L76&gt;0,L57/L76,IF(L57&gt;0,1,0)))</f>
        <v>0</v>
      </c>
      <c r="N57" s="25"/>
    </row>
    <row r="58" spans="1:14" ht="15" customHeight="1" x14ac:dyDescent="0.2">
      <c r="A58" s="102" t="s">
        <v>55</v>
      </c>
      <c r="B58" s="32">
        <v>0</v>
      </c>
      <c r="C58" s="48">
        <f t="shared" si="0"/>
        <v>0</v>
      </c>
      <c r="D58" s="80">
        <v>0</v>
      </c>
      <c r="E58" s="49">
        <f t="shared" si="9"/>
        <v>0</v>
      </c>
      <c r="F58" s="34">
        <f t="shared" si="14"/>
        <v>0</v>
      </c>
      <c r="G58" s="51">
        <f>IF(ISBLANK(F58),"  ",IF(F76&gt;0,F58/F76,IF(F58&gt;0,1,0)))</f>
        <v>0</v>
      </c>
      <c r="H58" s="32">
        <v>0</v>
      </c>
      <c r="I58" s="48">
        <f t="shared" si="11"/>
        <v>0</v>
      </c>
      <c r="J58" s="80">
        <v>0</v>
      </c>
      <c r="K58" s="49">
        <f t="shared" si="12"/>
        <v>0</v>
      </c>
      <c r="L58" s="34">
        <f t="shared" si="13"/>
        <v>0</v>
      </c>
      <c r="M58" s="51">
        <f>IF(ISBLANK(L58),"  ",IF(L76&gt;0,L58/L76,IF(L58&gt;0,1,0)))</f>
        <v>0</v>
      </c>
      <c r="N58" s="25"/>
    </row>
    <row r="59" spans="1:14" ht="15" customHeight="1" x14ac:dyDescent="0.2">
      <c r="A59" s="82" t="s">
        <v>56</v>
      </c>
      <c r="B59" s="32">
        <v>0</v>
      </c>
      <c r="C59" s="48">
        <f t="shared" si="0"/>
        <v>0</v>
      </c>
      <c r="D59" s="80">
        <v>0</v>
      </c>
      <c r="E59" s="49">
        <f t="shared" si="9"/>
        <v>0</v>
      </c>
      <c r="F59" s="34">
        <f t="shared" si="14"/>
        <v>0</v>
      </c>
      <c r="G59" s="51">
        <f>IF(ISBLANK(F59),"  ",IF(F76&gt;0,F59/F76,IF(F59&gt;0,1,0)))</f>
        <v>0</v>
      </c>
      <c r="H59" s="32">
        <v>0</v>
      </c>
      <c r="I59" s="48">
        <f t="shared" si="11"/>
        <v>0</v>
      </c>
      <c r="J59" s="80">
        <v>0</v>
      </c>
      <c r="K59" s="49">
        <f t="shared" si="12"/>
        <v>0</v>
      </c>
      <c r="L59" s="34">
        <f t="shared" si="13"/>
        <v>0</v>
      </c>
      <c r="M59" s="51">
        <f>IF(ISBLANK(L59),"  ",IF(L76&gt;0,L59/L76,IF(L59&gt;0,1,0)))</f>
        <v>0</v>
      </c>
      <c r="N59" s="25"/>
    </row>
    <row r="60" spans="1:14" ht="15" customHeight="1" x14ac:dyDescent="0.2">
      <c r="A60" s="81" t="s">
        <v>57</v>
      </c>
      <c r="B60" s="69">
        <v>0</v>
      </c>
      <c r="C60" s="48">
        <f t="shared" si="0"/>
        <v>0</v>
      </c>
      <c r="D60" s="70">
        <v>0</v>
      </c>
      <c r="E60" s="49">
        <f t="shared" si="9"/>
        <v>0</v>
      </c>
      <c r="F60" s="68">
        <f t="shared" si="14"/>
        <v>0</v>
      </c>
      <c r="G60" s="51">
        <f>IF(ISBLANK(F60),"  ",IF(F76&gt;0,F60/F76,IF(F60&gt;0,1,0)))</f>
        <v>0</v>
      </c>
      <c r="H60" s="69">
        <v>0</v>
      </c>
      <c r="I60" s="48">
        <f t="shared" si="11"/>
        <v>0</v>
      </c>
      <c r="J60" s="70">
        <v>0</v>
      </c>
      <c r="K60" s="49">
        <f t="shared" si="12"/>
        <v>0</v>
      </c>
      <c r="L60" s="68">
        <f t="shared" si="13"/>
        <v>0</v>
      </c>
      <c r="M60" s="51">
        <f>IF(ISBLANK(L60),"  ",IF(L76&gt;0,L60/L76,IF(L60&gt;0,1,0)))</f>
        <v>0</v>
      </c>
      <c r="N60" s="25"/>
    </row>
    <row r="61" spans="1:14" ht="15" customHeight="1" x14ac:dyDescent="0.2">
      <c r="A61" s="103" t="s">
        <v>58</v>
      </c>
      <c r="B61" s="32">
        <v>0</v>
      </c>
      <c r="C61" s="48">
        <f t="shared" si="0"/>
        <v>0</v>
      </c>
      <c r="D61" s="80">
        <v>0</v>
      </c>
      <c r="E61" s="49">
        <f t="shared" si="9"/>
        <v>0</v>
      </c>
      <c r="F61" s="34">
        <f t="shared" si="14"/>
        <v>0</v>
      </c>
      <c r="G61" s="51">
        <f>IF(ISBLANK(F61),"  ",IF(F76&gt;0,F61/F76,IF(F61&gt;0,1,0)))</f>
        <v>0</v>
      </c>
      <c r="H61" s="32">
        <v>0</v>
      </c>
      <c r="I61" s="48">
        <f t="shared" si="11"/>
        <v>0</v>
      </c>
      <c r="J61" s="80">
        <v>0</v>
      </c>
      <c r="K61" s="49">
        <f t="shared" si="12"/>
        <v>0</v>
      </c>
      <c r="L61" s="34">
        <f t="shared" si="13"/>
        <v>0</v>
      </c>
      <c r="M61" s="51">
        <f>IF(ISBLANK(L61),"  ",IF(L76&gt;0,L61/L76,IF(L61&gt;0,1,0)))</f>
        <v>0</v>
      </c>
      <c r="N61" s="25"/>
    </row>
    <row r="62" spans="1:14" ht="15" customHeight="1" x14ac:dyDescent="0.2">
      <c r="A62" s="103" t="s">
        <v>59</v>
      </c>
      <c r="B62" s="32">
        <v>0</v>
      </c>
      <c r="C62" s="48">
        <f t="shared" si="0"/>
        <v>0</v>
      </c>
      <c r="D62" s="80">
        <v>0</v>
      </c>
      <c r="E62" s="49">
        <f t="shared" si="9"/>
        <v>0</v>
      </c>
      <c r="F62" s="34">
        <f t="shared" si="14"/>
        <v>0</v>
      </c>
      <c r="G62" s="51">
        <f>IF(ISBLANK(F62),"  ",IF(F76&gt;0,F62/F76,IF(F62&gt;0,1,0)))</f>
        <v>0</v>
      </c>
      <c r="H62" s="32">
        <v>0</v>
      </c>
      <c r="I62" s="48">
        <f t="shared" si="11"/>
        <v>0</v>
      </c>
      <c r="J62" s="80">
        <v>0</v>
      </c>
      <c r="K62" s="49">
        <f t="shared" si="12"/>
        <v>0</v>
      </c>
      <c r="L62" s="34">
        <f t="shared" si="13"/>
        <v>0</v>
      </c>
      <c r="M62" s="51">
        <f>IF(ISBLANK(L62),"  ",IF(L76&gt;0,L62/L76,IF(L62&gt;0,1,0)))</f>
        <v>0</v>
      </c>
      <c r="N62" s="25"/>
    </row>
    <row r="63" spans="1:14" ht="15" customHeight="1" x14ac:dyDescent="0.2">
      <c r="A63" s="104" t="s">
        <v>60</v>
      </c>
      <c r="B63" s="32">
        <v>0</v>
      </c>
      <c r="C63" s="48">
        <f t="shared" si="0"/>
        <v>0</v>
      </c>
      <c r="D63" s="80">
        <v>0</v>
      </c>
      <c r="E63" s="49">
        <f t="shared" si="9"/>
        <v>0</v>
      </c>
      <c r="F63" s="34">
        <f t="shared" si="14"/>
        <v>0</v>
      </c>
      <c r="G63" s="51">
        <f>IF(ISBLANK(F63),"  ",IF(F76&gt;0,F63/F76,IF(F63&gt;0,1,0)))</f>
        <v>0</v>
      </c>
      <c r="H63" s="32">
        <v>0</v>
      </c>
      <c r="I63" s="48">
        <f t="shared" si="11"/>
        <v>0</v>
      </c>
      <c r="J63" s="80">
        <v>0</v>
      </c>
      <c r="K63" s="49">
        <f t="shared" si="12"/>
        <v>0</v>
      </c>
      <c r="L63" s="34">
        <f t="shared" si="13"/>
        <v>0</v>
      </c>
      <c r="M63" s="51">
        <f>IF(ISBLANK(L63),"  ",IF(L76&gt;0,L63/L76,IF(L63&gt;0,1,0)))</f>
        <v>0</v>
      </c>
      <c r="N63" s="25"/>
    </row>
    <row r="64" spans="1:14" ht="15" customHeight="1" x14ac:dyDescent="0.2">
      <c r="A64" s="104" t="s">
        <v>61</v>
      </c>
      <c r="B64" s="32">
        <v>0</v>
      </c>
      <c r="C64" s="48">
        <f t="shared" si="0"/>
        <v>0</v>
      </c>
      <c r="D64" s="80">
        <v>0</v>
      </c>
      <c r="E64" s="49">
        <f t="shared" si="9"/>
        <v>0</v>
      </c>
      <c r="F64" s="34">
        <f t="shared" si="14"/>
        <v>0</v>
      </c>
      <c r="G64" s="51">
        <f>IF(ISBLANK(F64),"  ",IF(F76&gt;0,F64/F76,IF(F64&gt;0,1,0)))</f>
        <v>0</v>
      </c>
      <c r="H64" s="32">
        <v>0</v>
      </c>
      <c r="I64" s="48">
        <f t="shared" si="11"/>
        <v>0</v>
      </c>
      <c r="J64" s="80">
        <v>0</v>
      </c>
      <c r="K64" s="49">
        <f t="shared" si="12"/>
        <v>0</v>
      </c>
      <c r="L64" s="34">
        <f t="shared" si="13"/>
        <v>0</v>
      </c>
      <c r="M64" s="51">
        <f>IF(ISBLANK(L64),"  ",IF(L76&gt;0,L64/L76,IF(L64&gt;0,1,0)))</f>
        <v>0</v>
      </c>
      <c r="N64" s="25"/>
    </row>
    <row r="65" spans="1:14" ht="15" customHeight="1" x14ac:dyDescent="0.2">
      <c r="A65" s="82" t="s">
        <v>62</v>
      </c>
      <c r="B65" s="32">
        <v>0</v>
      </c>
      <c r="C65" s="48">
        <f t="shared" si="0"/>
        <v>0</v>
      </c>
      <c r="D65" s="80">
        <v>0</v>
      </c>
      <c r="E65" s="49">
        <f t="shared" si="9"/>
        <v>0</v>
      </c>
      <c r="F65" s="34">
        <f t="shared" si="14"/>
        <v>0</v>
      </c>
      <c r="G65" s="51">
        <f>IF(ISBLANK(F65),"  ",IF(F76&gt;0,F65/F76,IF(F65&gt;0,1,0)))</f>
        <v>0</v>
      </c>
      <c r="H65" s="32">
        <v>0</v>
      </c>
      <c r="I65" s="48">
        <f t="shared" si="11"/>
        <v>0</v>
      </c>
      <c r="J65" s="80">
        <v>0</v>
      </c>
      <c r="K65" s="49">
        <f t="shared" si="12"/>
        <v>0</v>
      </c>
      <c r="L65" s="34">
        <f t="shared" si="13"/>
        <v>0</v>
      </c>
      <c r="M65" s="51">
        <f>IF(ISBLANK(L65),"  ",IF(L76&gt;0,L65/L76,IF(L65&gt;0,1,0)))</f>
        <v>0</v>
      </c>
      <c r="N65" s="25"/>
    </row>
    <row r="66" spans="1:14" ht="15" customHeight="1" x14ac:dyDescent="0.2">
      <c r="A66" s="81" t="s">
        <v>63</v>
      </c>
      <c r="B66" s="32">
        <v>8600000</v>
      </c>
      <c r="C66" s="48">
        <f t="shared" si="0"/>
        <v>1</v>
      </c>
      <c r="D66" s="80">
        <v>0</v>
      </c>
      <c r="E66" s="49">
        <f t="shared" si="9"/>
        <v>0</v>
      </c>
      <c r="F66" s="34">
        <f t="shared" si="14"/>
        <v>8600000</v>
      </c>
      <c r="G66" s="51">
        <f>IF(ISBLANK(F66),"  ",IF(F76&gt;0,F66/F76,IF(F66&gt;0,1,0)))</f>
        <v>0.6986451635773504</v>
      </c>
      <c r="H66" s="32">
        <v>9100000</v>
      </c>
      <c r="I66" s="48">
        <f t="shared" si="11"/>
        <v>1</v>
      </c>
      <c r="J66" s="80">
        <v>0</v>
      </c>
      <c r="K66" s="49">
        <f t="shared" si="12"/>
        <v>0</v>
      </c>
      <c r="L66" s="34">
        <f t="shared" si="13"/>
        <v>9100000</v>
      </c>
      <c r="M66" s="51">
        <f>IF(ISBLANK(L66),"  ",IF(L76&gt;0,L66/L76,IF(L66&gt;0,1,0)))</f>
        <v>0.57499607454602952</v>
      </c>
      <c r="N66" s="25"/>
    </row>
    <row r="67" spans="1:14" s="77" customFormat="1" ht="15" customHeight="1" x14ac:dyDescent="0.25">
      <c r="A67" s="105" t="s">
        <v>64</v>
      </c>
      <c r="B67" s="106">
        <v>8600000</v>
      </c>
      <c r="C67" s="84">
        <f t="shared" si="0"/>
        <v>1</v>
      </c>
      <c r="D67" s="107">
        <v>0</v>
      </c>
      <c r="E67" s="75">
        <f t="shared" si="9"/>
        <v>0</v>
      </c>
      <c r="F67" s="106">
        <f>F66+F65+F64+F63+F62+F61+F60+F59+F58+F57+F56</f>
        <v>8600000</v>
      </c>
      <c r="G67" s="74">
        <f>IF(ISBLANK(F67),"  ",IF(F76&gt;0,F67/F76,IF(F67&gt;0,1,0)))</f>
        <v>0.6986451635773504</v>
      </c>
      <c r="H67" s="106">
        <v>9100000</v>
      </c>
      <c r="I67" s="84">
        <f t="shared" si="11"/>
        <v>1</v>
      </c>
      <c r="J67" s="107">
        <v>0</v>
      </c>
      <c r="K67" s="75">
        <f t="shared" si="12"/>
        <v>0</v>
      </c>
      <c r="L67" s="106">
        <f>L66+L65+L64+L63+L62+L61+L60+L59+L58+L57+L56</f>
        <v>9100000</v>
      </c>
      <c r="M67" s="74">
        <f>IF(ISBLANK(L67),"  ",IF(L76&gt;0,L67/L76,IF(L67&gt;0,1,0)))</f>
        <v>0.57499607454602952</v>
      </c>
      <c r="N67" s="76"/>
    </row>
    <row r="68" spans="1:14" ht="15" customHeight="1" x14ac:dyDescent="0.25">
      <c r="A68" s="14" t="s">
        <v>65</v>
      </c>
      <c r="B68" s="79"/>
      <c r="C68" s="64" t="s">
        <v>4</v>
      </c>
      <c r="D68" s="80"/>
      <c r="E68" s="66" t="s">
        <v>4</v>
      </c>
      <c r="F68" s="34"/>
      <c r="G68" s="67" t="s">
        <v>4</v>
      </c>
      <c r="H68" s="79"/>
      <c r="I68" s="64" t="s">
        <v>4</v>
      </c>
      <c r="J68" s="80"/>
      <c r="K68" s="66" t="s">
        <v>4</v>
      </c>
      <c r="L68" s="34"/>
      <c r="M68" s="67" t="s">
        <v>4</v>
      </c>
    </row>
    <row r="69" spans="1:14" ht="15" customHeight="1" x14ac:dyDescent="0.2">
      <c r="A69" s="108" t="s">
        <v>66</v>
      </c>
      <c r="B69" s="3">
        <v>0</v>
      </c>
      <c r="C69" s="42">
        <f t="shared" si="0"/>
        <v>0</v>
      </c>
      <c r="D69" s="93">
        <v>0</v>
      </c>
      <c r="E69" s="44">
        <f>IF(ISBLANK(D69),"  ",IF(F69&gt;0,D69/F69,IF(D69&gt;0,1,0)))</f>
        <v>0</v>
      </c>
      <c r="F69" s="58">
        <f>D69+B69</f>
        <v>0</v>
      </c>
      <c r="G69" s="46">
        <f>IF(ISBLANK(F69),"  ",IF(F76&gt;0,F69/F76,IF(F69&gt;0,1,0)))</f>
        <v>0</v>
      </c>
      <c r="H69" s="3">
        <v>0</v>
      </c>
      <c r="I69" s="42">
        <f>IF(ISBLANK(H69),"  ",IF(L69&gt;0,H69/L69,IF(H69&gt;0,1,0)))</f>
        <v>0</v>
      </c>
      <c r="J69" s="93">
        <v>0</v>
      </c>
      <c r="K69" s="44">
        <f>IF(ISBLANK(J69),"  ",IF(L69&gt;0,J69/L69,IF(J69&gt;0,1,0)))</f>
        <v>0</v>
      </c>
      <c r="L69" s="58">
        <f>J69+H69</f>
        <v>0</v>
      </c>
      <c r="M69" s="46">
        <f>IF(ISBLANK(L69),"  ",IF(L76&gt;0,L69/L76,IF(L69&gt;0,1,0)))</f>
        <v>0</v>
      </c>
    </row>
    <row r="70" spans="1:14" ht="15" customHeight="1" x14ac:dyDescent="0.2">
      <c r="A70" s="31" t="s">
        <v>67</v>
      </c>
      <c r="B70" s="32">
        <v>0</v>
      </c>
      <c r="C70" s="48">
        <f t="shared" si="0"/>
        <v>0</v>
      </c>
      <c r="D70" s="80">
        <v>0</v>
      </c>
      <c r="E70" s="49">
        <f>IF(ISBLANK(D70),"  ",IF(F70&gt;0,D70/F70,IF(D70&gt;0,1,0)))</f>
        <v>0</v>
      </c>
      <c r="F70" s="34">
        <f>D70+B70</f>
        <v>0</v>
      </c>
      <c r="G70" s="51">
        <f>IF(ISBLANK(F70),"  ",IF(F76&gt;0,F70/F76,IF(F70&gt;0,1,0)))</f>
        <v>0</v>
      </c>
      <c r="H70" s="32">
        <v>0</v>
      </c>
      <c r="I70" s="48">
        <f>IF(ISBLANK(H70),"  ",IF(L70&gt;0,H70/L70,IF(H70&gt;0,1,0)))</f>
        <v>0</v>
      </c>
      <c r="J70" s="80">
        <v>0</v>
      </c>
      <c r="K70" s="49">
        <f>IF(ISBLANK(J70),"  ",IF(L70&gt;0,J70/L70,IF(J70&gt;0,1,0)))</f>
        <v>0</v>
      </c>
      <c r="L70" s="34">
        <f>J70+H70</f>
        <v>0</v>
      </c>
      <c r="M70" s="51">
        <f>IF(ISBLANK(L70),"  ",IF(L76&gt;0,L70/L76,IF(L70&gt;0,1,0)))</f>
        <v>0</v>
      </c>
    </row>
    <row r="71" spans="1:14" ht="15" customHeight="1" x14ac:dyDescent="0.25">
      <c r="A71" s="109" t="s">
        <v>68</v>
      </c>
      <c r="B71" s="79"/>
      <c r="C71" s="64" t="s">
        <v>4</v>
      </c>
      <c r="D71" s="80"/>
      <c r="E71" s="66" t="s">
        <v>4</v>
      </c>
      <c r="F71" s="34"/>
      <c r="G71" s="67" t="s">
        <v>4</v>
      </c>
      <c r="H71" s="79"/>
      <c r="I71" s="64" t="s">
        <v>4</v>
      </c>
      <c r="J71" s="80"/>
      <c r="K71" s="66" t="s">
        <v>4</v>
      </c>
      <c r="L71" s="34"/>
      <c r="M71" s="67" t="s">
        <v>4</v>
      </c>
    </row>
    <row r="72" spans="1:14" ht="15" customHeight="1" x14ac:dyDescent="0.2">
      <c r="A72" s="82" t="s">
        <v>69</v>
      </c>
      <c r="B72" s="3">
        <v>0</v>
      </c>
      <c r="C72" s="42">
        <f t="shared" si="0"/>
        <v>0</v>
      </c>
      <c r="D72" s="93">
        <v>0</v>
      </c>
      <c r="E72" s="44">
        <f>IF(ISBLANK(D72),"  ",IF(F72&gt;0,D72/F72,IF(D72&gt;0,1,0)))</f>
        <v>0</v>
      </c>
      <c r="F72" s="58">
        <f>D72+B72</f>
        <v>0</v>
      </c>
      <c r="G72" s="46">
        <f>IF(ISBLANK(F72),"  ",IF(F76&gt;0,F72/F76,IF(F72&gt;0,1,0)))</f>
        <v>0</v>
      </c>
      <c r="H72" s="3">
        <v>0</v>
      </c>
      <c r="I72" s="42">
        <f>IF(ISBLANK(H72),"  ",IF(L72&gt;0,H72/L72,IF(H72&gt;0,1,0)))</f>
        <v>0</v>
      </c>
      <c r="J72" s="93">
        <v>0</v>
      </c>
      <c r="K72" s="44">
        <f>IF(ISBLANK(J72),"  ",IF(L72&gt;0,J72/L72,IF(J72&gt;0,1,0)))</f>
        <v>0</v>
      </c>
      <c r="L72" s="58">
        <f>J72+H72</f>
        <v>0</v>
      </c>
      <c r="M72" s="46">
        <f>IF(ISBLANK(L72),"  ",IF(L76&gt;0,L72/L76,IF(L72&gt;0,1,0)))</f>
        <v>0</v>
      </c>
    </row>
    <row r="73" spans="1:14" ht="15" customHeight="1" x14ac:dyDescent="0.2">
      <c r="A73" s="31" t="s">
        <v>70</v>
      </c>
      <c r="B73" s="32">
        <v>1234910.01</v>
      </c>
      <c r="C73" s="48">
        <f t="shared" si="0"/>
        <v>1</v>
      </c>
      <c r="D73" s="80">
        <v>0</v>
      </c>
      <c r="E73" s="49">
        <f>IF(ISBLANK(D73),"  ",IF(F73&gt;0,D73/F73,IF(D73&gt;0,1,0)))</f>
        <v>0</v>
      </c>
      <c r="F73" s="34">
        <f>D73+B73</f>
        <v>1234910.01</v>
      </c>
      <c r="G73" s="51">
        <f>IF(ISBLANK(F73),"  ",IF(F76&gt;0,F73/F76,IF(F73&gt;0,1,0)))</f>
        <v>0.1003213844115997</v>
      </c>
      <c r="H73" s="32">
        <v>4034667</v>
      </c>
      <c r="I73" s="48">
        <f>IF(ISBLANK(H73),"  ",IF(L73&gt;0,H73/L73,IF(H73&gt;0,1,0)))</f>
        <v>1</v>
      </c>
      <c r="J73" s="80">
        <v>0</v>
      </c>
      <c r="K73" s="49">
        <f>IF(ISBLANK(J73),"  ",IF(L73&gt;0,J73/L73,IF(J73&gt;0,1,0)))</f>
        <v>0</v>
      </c>
      <c r="L73" s="34">
        <f>J73+H73</f>
        <v>4034667</v>
      </c>
      <c r="M73" s="51">
        <f>IF(ISBLANK(L73),"  ",IF(L76&gt;0,L73/L76,IF(L73&gt;0,1,0)))</f>
        <v>0.25493600957147311</v>
      </c>
    </row>
    <row r="74" spans="1:14" s="77" customFormat="1" ht="15" customHeight="1" x14ac:dyDescent="0.25">
      <c r="A74" s="78" t="s">
        <v>71</v>
      </c>
      <c r="B74" s="110">
        <v>1234910.01</v>
      </c>
      <c r="C74" s="84">
        <f t="shared" si="0"/>
        <v>1</v>
      </c>
      <c r="D74" s="111">
        <v>0</v>
      </c>
      <c r="E74" s="75">
        <f>IF(ISBLANK(D74),"  ",IF(F74&gt;0,D74/F74,IF(D74&gt;0,1,0)))</f>
        <v>0</v>
      </c>
      <c r="F74" s="112">
        <f>F73+F72+F71+F70+F69</f>
        <v>1234910.01</v>
      </c>
      <c r="G74" s="74">
        <f>IF(ISBLANK(F74),"  ",IF(F76&gt;0,F74/F76,IF(F74&gt;0,1,0)))</f>
        <v>0.1003213844115997</v>
      </c>
      <c r="H74" s="110">
        <v>4034667</v>
      </c>
      <c r="I74" s="84">
        <f>IF(ISBLANK(H74),"  ",IF(L74&gt;0,H74/L74,IF(H74&gt;0,1,0)))</f>
        <v>1</v>
      </c>
      <c r="J74" s="111">
        <v>0</v>
      </c>
      <c r="K74" s="75">
        <f>IF(ISBLANK(J74),"  ",IF(L74&gt;0,J74/L74,IF(J74&gt;0,1,0)))</f>
        <v>0</v>
      </c>
      <c r="L74" s="112">
        <f>L73+L72+L71+L70+L69</f>
        <v>4034667</v>
      </c>
      <c r="M74" s="74">
        <f>IF(ISBLANK(L74),"  ",IF(L76&gt;0,L74/L76,IF(L74&gt;0,1,0)))</f>
        <v>0.25493600957147311</v>
      </c>
    </row>
    <row r="75" spans="1:14" s="77" customFormat="1" ht="15" customHeight="1" x14ac:dyDescent="0.25">
      <c r="A75" s="78" t="s">
        <v>72</v>
      </c>
      <c r="B75" s="110">
        <v>0</v>
      </c>
      <c r="C75" s="84">
        <f>IF(ISBLANK(B75),"  ",IF(F75&gt;0,B75/F75,IF(B75&gt;0,1,0)))</f>
        <v>0</v>
      </c>
      <c r="D75" s="111">
        <v>0</v>
      </c>
      <c r="E75" s="75">
        <f>IF(ISBLANK(D75),"  ",IF(F75&gt;0,D75/F75,IF(D75&gt;0,1,0)))</f>
        <v>0</v>
      </c>
      <c r="F75" s="113">
        <f>D75+B75</f>
        <v>0</v>
      </c>
      <c r="G75" s="74">
        <f>IF(ISBLANK(F75),"  ",IF(F76&gt;0,F75/F76,IF(F75&gt;0,1,0)))</f>
        <v>0</v>
      </c>
      <c r="H75" s="110">
        <v>0</v>
      </c>
      <c r="I75" s="84">
        <f>IF(ISBLANK(H75),"  ",IF(L75&gt;0,H75/L75,IF(H75&gt;0,1,0)))</f>
        <v>0</v>
      </c>
      <c r="J75" s="111">
        <v>0</v>
      </c>
      <c r="K75" s="75">
        <f>IF(ISBLANK(J75),"  ",IF(L75&gt;0,J75/L75,IF(J75&gt;0,1,0)))</f>
        <v>0</v>
      </c>
      <c r="L75" s="113">
        <f>J75+H75</f>
        <v>0</v>
      </c>
      <c r="M75" s="74">
        <f>IF(ISBLANK(L75),"  ",IF(L76&gt;0,L75/L76,IF(L75&gt;0,1,0)))</f>
        <v>0</v>
      </c>
    </row>
    <row r="76" spans="1:14" s="77" customFormat="1" ht="15" customHeight="1" thickBot="1" x14ac:dyDescent="0.3">
      <c r="A76" s="114" t="s">
        <v>73</v>
      </c>
      <c r="B76" s="115">
        <v>12309539.16</v>
      </c>
      <c r="C76" s="116">
        <f t="shared" si="0"/>
        <v>1</v>
      </c>
      <c r="D76" s="115">
        <v>0</v>
      </c>
      <c r="E76" s="117">
        <f>IF(ISBLANK(D76),"  ",IF(F76&gt;0,D76/F76,IF(D76&gt;0,1,0)))</f>
        <v>0</v>
      </c>
      <c r="F76" s="115">
        <f>F74+F67+F47+F40+F48+F75</f>
        <v>12309539.16</v>
      </c>
      <c r="G76" s="118">
        <f>IF(ISBLANK(F76),"  ",IF(F76&gt;0,F76/F76,IF(F76&gt;0,1,0)))</f>
        <v>1</v>
      </c>
      <c r="H76" s="115">
        <v>15826195</v>
      </c>
      <c r="I76" s="116">
        <f>IF(ISBLANK(H76),"  ",IF(L76&gt;0,H76/L76,IF(H76&gt;0,1,0)))</f>
        <v>1</v>
      </c>
      <c r="J76" s="115">
        <v>0</v>
      </c>
      <c r="K76" s="117">
        <f>IF(ISBLANK(J76),"  ",IF(L76&gt;0,J76/L76,IF(J76&gt;0,1,0)))</f>
        <v>0</v>
      </c>
      <c r="L76" s="115">
        <f>L74+L67+L47+L40+L48+L75</f>
        <v>15826195</v>
      </c>
      <c r="M76" s="118">
        <f>IF(ISBLANK(L76),"  ",IF(L76&gt;0,L76/L76,IF(L76&gt;0,1,0)))</f>
        <v>1</v>
      </c>
    </row>
    <row r="77" spans="1:14" ht="15" thickTop="1" x14ac:dyDescent="0.2">
      <c r="A77" s="119"/>
      <c r="B77" s="1"/>
      <c r="C77" s="2"/>
      <c r="D77" s="1"/>
      <c r="E77" s="2"/>
      <c r="F77" s="1"/>
      <c r="G77" s="2"/>
      <c r="H77" s="1"/>
      <c r="I77" s="2"/>
      <c r="J77" s="1"/>
      <c r="K77" s="2"/>
      <c r="L77" s="1"/>
      <c r="M77" s="2"/>
    </row>
    <row r="78" spans="1:14" x14ac:dyDescent="0.2">
      <c r="A78" s="2" t="s">
        <v>4</v>
      </c>
      <c r="B78" s="1"/>
      <c r="C78" s="2"/>
      <c r="D78" s="1"/>
      <c r="E78" s="2"/>
      <c r="F78" s="1"/>
      <c r="G78" s="2"/>
      <c r="H78" s="1"/>
      <c r="I78" s="2"/>
      <c r="J78" s="1"/>
      <c r="K78" s="2"/>
      <c r="L78" s="1"/>
      <c r="M78" s="2"/>
    </row>
    <row r="79" spans="1:14" x14ac:dyDescent="0.2">
      <c r="A79" s="2" t="s">
        <v>74</v>
      </c>
      <c r="B79" s="1"/>
      <c r="C79" s="2"/>
      <c r="D79" s="1"/>
      <c r="E79" s="2"/>
      <c r="F79" s="1"/>
      <c r="G79" s="2"/>
      <c r="H79" s="1"/>
      <c r="I79" s="2"/>
      <c r="J79" s="1"/>
      <c r="K79" s="2"/>
      <c r="L79" s="1"/>
      <c r="M79" s="2"/>
    </row>
  </sheetData>
  <hyperlinks>
    <hyperlink ref="O2" location="Home!A1" tooltip="Home" display="Home"/>
  </hyperlinks>
  <printOptions horizontalCentered="1" verticalCentered="1"/>
  <pageMargins left="0.25" right="0.25" top="0.75" bottom="0.75" header="0.3" footer="0.3"/>
  <pageSetup scale="44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9"/>
  <sheetViews>
    <sheetView zoomScale="75" zoomScaleNormal="75" workbookViewId="0">
      <pane xSplit="1" ySplit="10" topLeftCell="B11" activePane="bottomRight" state="frozen"/>
      <selection activeCell="A4" sqref="A4:XFD76"/>
      <selection pane="topRight" activeCell="A4" sqref="A4:XFD76"/>
      <selection pane="bottomLeft" activeCell="A4" sqref="A4:XFD76"/>
      <selection pane="bottomRight" activeCell="C17" sqref="C17"/>
    </sheetView>
  </sheetViews>
  <sheetFormatPr defaultColWidth="12.42578125" defaultRowHeight="14.25" x14ac:dyDescent="0.2"/>
  <cols>
    <col min="1" max="1" width="63.42578125" style="6" customWidth="1"/>
    <col min="2" max="2" width="20.7109375" style="120" customWidth="1"/>
    <col min="3" max="3" width="20.7109375" style="6" customWidth="1"/>
    <col min="4" max="4" width="20.7109375" style="120" customWidth="1"/>
    <col min="5" max="5" width="20.7109375" style="6" customWidth="1"/>
    <col min="6" max="6" width="20.7109375" style="120" customWidth="1"/>
    <col min="7" max="7" width="20.7109375" style="6" customWidth="1"/>
    <col min="8" max="8" width="20.7109375" style="120" customWidth="1"/>
    <col min="9" max="9" width="20.7109375" style="6" customWidth="1"/>
    <col min="10" max="10" width="20.7109375" style="120" customWidth="1"/>
    <col min="11" max="11" width="20.7109375" style="6" customWidth="1"/>
    <col min="12" max="12" width="20.7109375" style="120" customWidth="1"/>
    <col min="13" max="13" width="20.7109375" style="6" customWidth="1"/>
    <col min="14" max="256" width="12.42578125" style="6"/>
    <col min="257" max="257" width="186.7109375" style="6" customWidth="1"/>
    <col min="258" max="258" width="56.42578125" style="6" customWidth="1"/>
    <col min="259" max="263" width="45.5703125" style="6" customWidth="1"/>
    <col min="264" max="264" width="54.7109375" style="6" customWidth="1"/>
    <col min="265" max="269" width="45.5703125" style="6" customWidth="1"/>
    <col min="270" max="512" width="12.42578125" style="6"/>
    <col min="513" max="513" width="186.7109375" style="6" customWidth="1"/>
    <col min="514" max="514" width="56.42578125" style="6" customWidth="1"/>
    <col min="515" max="519" width="45.5703125" style="6" customWidth="1"/>
    <col min="520" max="520" width="54.7109375" style="6" customWidth="1"/>
    <col min="521" max="525" width="45.5703125" style="6" customWidth="1"/>
    <col min="526" max="768" width="12.42578125" style="6"/>
    <col min="769" max="769" width="186.7109375" style="6" customWidth="1"/>
    <col min="770" max="770" width="56.42578125" style="6" customWidth="1"/>
    <col min="771" max="775" width="45.5703125" style="6" customWidth="1"/>
    <col min="776" max="776" width="54.7109375" style="6" customWidth="1"/>
    <col min="777" max="781" width="45.5703125" style="6" customWidth="1"/>
    <col min="782" max="1024" width="12.42578125" style="6"/>
    <col min="1025" max="1025" width="186.7109375" style="6" customWidth="1"/>
    <col min="1026" max="1026" width="56.42578125" style="6" customWidth="1"/>
    <col min="1027" max="1031" width="45.5703125" style="6" customWidth="1"/>
    <col min="1032" max="1032" width="54.7109375" style="6" customWidth="1"/>
    <col min="1033" max="1037" width="45.5703125" style="6" customWidth="1"/>
    <col min="1038" max="1280" width="12.42578125" style="6"/>
    <col min="1281" max="1281" width="186.7109375" style="6" customWidth="1"/>
    <col min="1282" max="1282" width="56.42578125" style="6" customWidth="1"/>
    <col min="1283" max="1287" width="45.5703125" style="6" customWidth="1"/>
    <col min="1288" max="1288" width="54.7109375" style="6" customWidth="1"/>
    <col min="1289" max="1293" width="45.5703125" style="6" customWidth="1"/>
    <col min="1294" max="1536" width="12.42578125" style="6"/>
    <col min="1537" max="1537" width="186.7109375" style="6" customWidth="1"/>
    <col min="1538" max="1538" width="56.42578125" style="6" customWidth="1"/>
    <col min="1539" max="1543" width="45.5703125" style="6" customWidth="1"/>
    <col min="1544" max="1544" width="54.7109375" style="6" customWidth="1"/>
    <col min="1545" max="1549" width="45.5703125" style="6" customWidth="1"/>
    <col min="1550" max="1792" width="12.42578125" style="6"/>
    <col min="1793" max="1793" width="186.7109375" style="6" customWidth="1"/>
    <col min="1794" max="1794" width="56.42578125" style="6" customWidth="1"/>
    <col min="1795" max="1799" width="45.5703125" style="6" customWidth="1"/>
    <col min="1800" max="1800" width="54.7109375" style="6" customWidth="1"/>
    <col min="1801" max="1805" width="45.5703125" style="6" customWidth="1"/>
    <col min="1806" max="2048" width="12.42578125" style="6"/>
    <col min="2049" max="2049" width="186.7109375" style="6" customWidth="1"/>
    <col min="2050" max="2050" width="56.42578125" style="6" customWidth="1"/>
    <col min="2051" max="2055" width="45.5703125" style="6" customWidth="1"/>
    <col min="2056" max="2056" width="54.7109375" style="6" customWidth="1"/>
    <col min="2057" max="2061" width="45.5703125" style="6" customWidth="1"/>
    <col min="2062" max="2304" width="12.42578125" style="6"/>
    <col min="2305" max="2305" width="186.7109375" style="6" customWidth="1"/>
    <col min="2306" max="2306" width="56.42578125" style="6" customWidth="1"/>
    <col min="2307" max="2311" width="45.5703125" style="6" customWidth="1"/>
    <col min="2312" max="2312" width="54.7109375" style="6" customWidth="1"/>
    <col min="2313" max="2317" width="45.5703125" style="6" customWidth="1"/>
    <col min="2318" max="2560" width="12.42578125" style="6"/>
    <col min="2561" max="2561" width="186.7109375" style="6" customWidth="1"/>
    <col min="2562" max="2562" width="56.42578125" style="6" customWidth="1"/>
    <col min="2563" max="2567" width="45.5703125" style="6" customWidth="1"/>
    <col min="2568" max="2568" width="54.7109375" style="6" customWidth="1"/>
    <col min="2569" max="2573" width="45.5703125" style="6" customWidth="1"/>
    <col min="2574" max="2816" width="12.42578125" style="6"/>
    <col min="2817" max="2817" width="186.7109375" style="6" customWidth="1"/>
    <col min="2818" max="2818" width="56.42578125" style="6" customWidth="1"/>
    <col min="2819" max="2823" width="45.5703125" style="6" customWidth="1"/>
    <col min="2824" max="2824" width="54.7109375" style="6" customWidth="1"/>
    <col min="2825" max="2829" width="45.5703125" style="6" customWidth="1"/>
    <col min="2830" max="3072" width="12.42578125" style="6"/>
    <col min="3073" max="3073" width="186.7109375" style="6" customWidth="1"/>
    <col min="3074" max="3074" width="56.42578125" style="6" customWidth="1"/>
    <col min="3075" max="3079" width="45.5703125" style="6" customWidth="1"/>
    <col min="3080" max="3080" width="54.7109375" style="6" customWidth="1"/>
    <col min="3081" max="3085" width="45.5703125" style="6" customWidth="1"/>
    <col min="3086" max="3328" width="12.42578125" style="6"/>
    <col min="3329" max="3329" width="186.7109375" style="6" customWidth="1"/>
    <col min="3330" max="3330" width="56.42578125" style="6" customWidth="1"/>
    <col min="3331" max="3335" width="45.5703125" style="6" customWidth="1"/>
    <col min="3336" max="3336" width="54.7109375" style="6" customWidth="1"/>
    <col min="3337" max="3341" width="45.5703125" style="6" customWidth="1"/>
    <col min="3342" max="3584" width="12.42578125" style="6"/>
    <col min="3585" max="3585" width="186.7109375" style="6" customWidth="1"/>
    <col min="3586" max="3586" width="56.42578125" style="6" customWidth="1"/>
    <col min="3587" max="3591" width="45.5703125" style="6" customWidth="1"/>
    <col min="3592" max="3592" width="54.7109375" style="6" customWidth="1"/>
    <col min="3593" max="3597" width="45.5703125" style="6" customWidth="1"/>
    <col min="3598" max="3840" width="12.42578125" style="6"/>
    <col min="3841" max="3841" width="186.7109375" style="6" customWidth="1"/>
    <col min="3842" max="3842" width="56.42578125" style="6" customWidth="1"/>
    <col min="3843" max="3847" width="45.5703125" style="6" customWidth="1"/>
    <col min="3848" max="3848" width="54.7109375" style="6" customWidth="1"/>
    <col min="3849" max="3853" width="45.5703125" style="6" customWidth="1"/>
    <col min="3854" max="4096" width="12.42578125" style="6"/>
    <col min="4097" max="4097" width="186.7109375" style="6" customWidth="1"/>
    <col min="4098" max="4098" width="56.42578125" style="6" customWidth="1"/>
    <col min="4099" max="4103" width="45.5703125" style="6" customWidth="1"/>
    <col min="4104" max="4104" width="54.7109375" style="6" customWidth="1"/>
    <col min="4105" max="4109" width="45.5703125" style="6" customWidth="1"/>
    <col min="4110" max="4352" width="12.42578125" style="6"/>
    <col min="4353" max="4353" width="186.7109375" style="6" customWidth="1"/>
    <col min="4354" max="4354" width="56.42578125" style="6" customWidth="1"/>
    <col min="4355" max="4359" width="45.5703125" style="6" customWidth="1"/>
    <col min="4360" max="4360" width="54.7109375" style="6" customWidth="1"/>
    <col min="4361" max="4365" width="45.5703125" style="6" customWidth="1"/>
    <col min="4366" max="4608" width="12.42578125" style="6"/>
    <col min="4609" max="4609" width="186.7109375" style="6" customWidth="1"/>
    <col min="4610" max="4610" width="56.42578125" style="6" customWidth="1"/>
    <col min="4611" max="4615" width="45.5703125" style="6" customWidth="1"/>
    <col min="4616" max="4616" width="54.7109375" style="6" customWidth="1"/>
    <col min="4617" max="4621" width="45.5703125" style="6" customWidth="1"/>
    <col min="4622" max="4864" width="12.42578125" style="6"/>
    <col min="4865" max="4865" width="186.7109375" style="6" customWidth="1"/>
    <col min="4866" max="4866" width="56.42578125" style="6" customWidth="1"/>
    <col min="4867" max="4871" width="45.5703125" style="6" customWidth="1"/>
    <col min="4872" max="4872" width="54.7109375" style="6" customWidth="1"/>
    <col min="4873" max="4877" width="45.5703125" style="6" customWidth="1"/>
    <col min="4878" max="5120" width="12.42578125" style="6"/>
    <col min="5121" max="5121" width="186.7109375" style="6" customWidth="1"/>
    <col min="5122" max="5122" width="56.42578125" style="6" customWidth="1"/>
    <col min="5123" max="5127" width="45.5703125" style="6" customWidth="1"/>
    <col min="5128" max="5128" width="54.7109375" style="6" customWidth="1"/>
    <col min="5129" max="5133" width="45.5703125" style="6" customWidth="1"/>
    <col min="5134" max="5376" width="12.42578125" style="6"/>
    <col min="5377" max="5377" width="186.7109375" style="6" customWidth="1"/>
    <col min="5378" max="5378" width="56.42578125" style="6" customWidth="1"/>
    <col min="5379" max="5383" width="45.5703125" style="6" customWidth="1"/>
    <col min="5384" max="5384" width="54.7109375" style="6" customWidth="1"/>
    <col min="5385" max="5389" width="45.5703125" style="6" customWidth="1"/>
    <col min="5390" max="5632" width="12.42578125" style="6"/>
    <col min="5633" max="5633" width="186.7109375" style="6" customWidth="1"/>
    <col min="5634" max="5634" width="56.42578125" style="6" customWidth="1"/>
    <col min="5635" max="5639" width="45.5703125" style="6" customWidth="1"/>
    <col min="5640" max="5640" width="54.7109375" style="6" customWidth="1"/>
    <col min="5641" max="5645" width="45.5703125" style="6" customWidth="1"/>
    <col min="5646" max="5888" width="12.42578125" style="6"/>
    <col min="5889" max="5889" width="186.7109375" style="6" customWidth="1"/>
    <col min="5890" max="5890" width="56.42578125" style="6" customWidth="1"/>
    <col min="5891" max="5895" width="45.5703125" style="6" customWidth="1"/>
    <col min="5896" max="5896" width="54.7109375" style="6" customWidth="1"/>
    <col min="5897" max="5901" width="45.5703125" style="6" customWidth="1"/>
    <col min="5902" max="6144" width="12.42578125" style="6"/>
    <col min="6145" max="6145" width="186.7109375" style="6" customWidth="1"/>
    <col min="6146" max="6146" width="56.42578125" style="6" customWidth="1"/>
    <col min="6147" max="6151" width="45.5703125" style="6" customWidth="1"/>
    <col min="6152" max="6152" width="54.7109375" style="6" customWidth="1"/>
    <col min="6153" max="6157" width="45.5703125" style="6" customWidth="1"/>
    <col min="6158" max="6400" width="12.42578125" style="6"/>
    <col min="6401" max="6401" width="186.7109375" style="6" customWidth="1"/>
    <col min="6402" max="6402" width="56.42578125" style="6" customWidth="1"/>
    <col min="6403" max="6407" width="45.5703125" style="6" customWidth="1"/>
    <col min="6408" max="6408" width="54.7109375" style="6" customWidth="1"/>
    <col min="6409" max="6413" width="45.5703125" style="6" customWidth="1"/>
    <col min="6414" max="6656" width="12.42578125" style="6"/>
    <col min="6657" max="6657" width="186.7109375" style="6" customWidth="1"/>
    <col min="6658" max="6658" width="56.42578125" style="6" customWidth="1"/>
    <col min="6659" max="6663" width="45.5703125" style="6" customWidth="1"/>
    <col min="6664" max="6664" width="54.7109375" style="6" customWidth="1"/>
    <col min="6665" max="6669" width="45.5703125" style="6" customWidth="1"/>
    <col min="6670" max="6912" width="12.42578125" style="6"/>
    <col min="6913" max="6913" width="186.7109375" style="6" customWidth="1"/>
    <col min="6914" max="6914" width="56.42578125" style="6" customWidth="1"/>
    <col min="6915" max="6919" width="45.5703125" style="6" customWidth="1"/>
    <col min="6920" max="6920" width="54.7109375" style="6" customWidth="1"/>
    <col min="6921" max="6925" width="45.5703125" style="6" customWidth="1"/>
    <col min="6926" max="7168" width="12.42578125" style="6"/>
    <col min="7169" max="7169" width="186.7109375" style="6" customWidth="1"/>
    <col min="7170" max="7170" width="56.42578125" style="6" customWidth="1"/>
    <col min="7171" max="7175" width="45.5703125" style="6" customWidth="1"/>
    <col min="7176" max="7176" width="54.7109375" style="6" customWidth="1"/>
    <col min="7177" max="7181" width="45.5703125" style="6" customWidth="1"/>
    <col min="7182" max="7424" width="12.42578125" style="6"/>
    <col min="7425" max="7425" width="186.7109375" style="6" customWidth="1"/>
    <col min="7426" max="7426" width="56.42578125" style="6" customWidth="1"/>
    <col min="7427" max="7431" width="45.5703125" style="6" customWidth="1"/>
    <col min="7432" max="7432" width="54.7109375" style="6" customWidth="1"/>
    <col min="7433" max="7437" width="45.5703125" style="6" customWidth="1"/>
    <col min="7438" max="7680" width="12.42578125" style="6"/>
    <col min="7681" max="7681" width="186.7109375" style="6" customWidth="1"/>
    <col min="7682" max="7682" width="56.42578125" style="6" customWidth="1"/>
    <col min="7683" max="7687" width="45.5703125" style="6" customWidth="1"/>
    <col min="7688" max="7688" width="54.7109375" style="6" customWidth="1"/>
    <col min="7689" max="7693" width="45.5703125" style="6" customWidth="1"/>
    <col min="7694" max="7936" width="12.42578125" style="6"/>
    <col min="7937" max="7937" width="186.7109375" style="6" customWidth="1"/>
    <col min="7938" max="7938" width="56.42578125" style="6" customWidth="1"/>
    <col min="7939" max="7943" width="45.5703125" style="6" customWidth="1"/>
    <col min="7944" max="7944" width="54.7109375" style="6" customWidth="1"/>
    <col min="7945" max="7949" width="45.5703125" style="6" customWidth="1"/>
    <col min="7950" max="8192" width="12.42578125" style="6"/>
    <col min="8193" max="8193" width="186.7109375" style="6" customWidth="1"/>
    <col min="8194" max="8194" width="56.42578125" style="6" customWidth="1"/>
    <col min="8195" max="8199" width="45.5703125" style="6" customWidth="1"/>
    <col min="8200" max="8200" width="54.7109375" style="6" customWidth="1"/>
    <col min="8201" max="8205" width="45.5703125" style="6" customWidth="1"/>
    <col min="8206" max="8448" width="12.42578125" style="6"/>
    <col min="8449" max="8449" width="186.7109375" style="6" customWidth="1"/>
    <col min="8450" max="8450" width="56.42578125" style="6" customWidth="1"/>
    <col min="8451" max="8455" width="45.5703125" style="6" customWidth="1"/>
    <col min="8456" max="8456" width="54.7109375" style="6" customWidth="1"/>
    <col min="8457" max="8461" width="45.5703125" style="6" customWidth="1"/>
    <col min="8462" max="8704" width="12.42578125" style="6"/>
    <col min="8705" max="8705" width="186.7109375" style="6" customWidth="1"/>
    <col min="8706" max="8706" width="56.42578125" style="6" customWidth="1"/>
    <col min="8707" max="8711" width="45.5703125" style="6" customWidth="1"/>
    <col min="8712" max="8712" width="54.7109375" style="6" customWidth="1"/>
    <col min="8713" max="8717" width="45.5703125" style="6" customWidth="1"/>
    <col min="8718" max="8960" width="12.42578125" style="6"/>
    <col min="8961" max="8961" width="186.7109375" style="6" customWidth="1"/>
    <col min="8962" max="8962" width="56.42578125" style="6" customWidth="1"/>
    <col min="8963" max="8967" width="45.5703125" style="6" customWidth="1"/>
    <col min="8968" max="8968" width="54.7109375" style="6" customWidth="1"/>
    <col min="8969" max="8973" width="45.5703125" style="6" customWidth="1"/>
    <col min="8974" max="9216" width="12.42578125" style="6"/>
    <col min="9217" max="9217" width="186.7109375" style="6" customWidth="1"/>
    <col min="9218" max="9218" width="56.42578125" style="6" customWidth="1"/>
    <col min="9219" max="9223" width="45.5703125" style="6" customWidth="1"/>
    <col min="9224" max="9224" width="54.7109375" style="6" customWidth="1"/>
    <col min="9225" max="9229" width="45.5703125" style="6" customWidth="1"/>
    <col min="9230" max="9472" width="12.42578125" style="6"/>
    <col min="9473" max="9473" width="186.7109375" style="6" customWidth="1"/>
    <col min="9474" max="9474" width="56.42578125" style="6" customWidth="1"/>
    <col min="9475" max="9479" width="45.5703125" style="6" customWidth="1"/>
    <col min="9480" max="9480" width="54.7109375" style="6" customWidth="1"/>
    <col min="9481" max="9485" width="45.5703125" style="6" customWidth="1"/>
    <col min="9486" max="9728" width="12.42578125" style="6"/>
    <col min="9729" max="9729" width="186.7109375" style="6" customWidth="1"/>
    <col min="9730" max="9730" width="56.42578125" style="6" customWidth="1"/>
    <col min="9731" max="9735" width="45.5703125" style="6" customWidth="1"/>
    <col min="9736" max="9736" width="54.7109375" style="6" customWidth="1"/>
    <col min="9737" max="9741" width="45.5703125" style="6" customWidth="1"/>
    <col min="9742" max="9984" width="12.42578125" style="6"/>
    <col min="9985" max="9985" width="186.7109375" style="6" customWidth="1"/>
    <col min="9986" max="9986" width="56.42578125" style="6" customWidth="1"/>
    <col min="9987" max="9991" width="45.5703125" style="6" customWidth="1"/>
    <col min="9992" max="9992" width="54.7109375" style="6" customWidth="1"/>
    <col min="9993" max="9997" width="45.5703125" style="6" customWidth="1"/>
    <col min="9998" max="10240" width="12.42578125" style="6"/>
    <col min="10241" max="10241" width="186.7109375" style="6" customWidth="1"/>
    <col min="10242" max="10242" width="56.42578125" style="6" customWidth="1"/>
    <col min="10243" max="10247" width="45.5703125" style="6" customWidth="1"/>
    <col min="10248" max="10248" width="54.7109375" style="6" customWidth="1"/>
    <col min="10249" max="10253" width="45.5703125" style="6" customWidth="1"/>
    <col min="10254" max="10496" width="12.42578125" style="6"/>
    <col min="10497" max="10497" width="186.7109375" style="6" customWidth="1"/>
    <col min="10498" max="10498" width="56.42578125" style="6" customWidth="1"/>
    <col min="10499" max="10503" width="45.5703125" style="6" customWidth="1"/>
    <col min="10504" max="10504" width="54.7109375" style="6" customWidth="1"/>
    <col min="10505" max="10509" width="45.5703125" style="6" customWidth="1"/>
    <col min="10510" max="10752" width="12.42578125" style="6"/>
    <col min="10753" max="10753" width="186.7109375" style="6" customWidth="1"/>
    <col min="10754" max="10754" width="56.42578125" style="6" customWidth="1"/>
    <col min="10755" max="10759" width="45.5703125" style="6" customWidth="1"/>
    <col min="10760" max="10760" width="54.7109375" style="6" customWidth="1"/>
    <col min="10761" max="10765" width="45.5703125" style="6" customWidth="1"/>
    <col min="10766" max="11008" width="12.42578125" style="6"/>
    <col min="11009" max="11009" width="186.7109375" style="6" customWidth="1"/>
    <col min="11010" max="11010" width="56.42578125" style="6" customWidth="1"/>
    <col min="11011" max="11015" width="45.5703125" style="6" customWidth="1"/>
    <col min="11016" max="11016" width="54.7109375" style="6" customWidth="1"/>
    <col min="11017" max="11021" width="45.5703125" style="6" customWidth="1"/>
    <col min="11022" max="11264" width="12.42578125" style="6"/>
    <col min="11265" max="11265" width="186.7109375" style="6" customWidth="1"/>
    <col min="11266" max="11266" width="56.42578125" style="6" customWidth="1"/>
    <col min="11267" max="11271" width="45.5703125" style="6" customWidth="1"/>
    <col min="11272" max="11272" width="54.7109375" style="6" customWidth="1"/>
    <col min="11273" max="11277" width="45.5703125" style="6" customWidth="1"/>
    <col min="11278" max="11520" width="12.42578125" style="6"/>
    <col min="11521" max="11521" width="186.7109375" style="6" customWidth="1"/>
    <col min="11522" max="11522" width="56.42578125" style="6" customWidth="1"/>
    <col min="11523" max="11527" width="45.5703125" style="6" customWidth="1"/>
    <col min="11528" max="11528" width="54.7109375" style="6" customWidth="1"/>
    <col min="11529" max="11533" width="45.5703125" style="6" customWidth="1"/>
    <col min="11534" max="11776" width="12.42578125" style="6"/>
    <col min="11777" max="11777" width="186.7109375" style="6" customWidth="1"/>
    <col min="11778" max="11778" width="56.42578125" style="6" customWidth="1"/>
    <col min="11779" max="11783" width="45.5703125" style="6" customWidth="1"/>
    <col min="11784" max="11784" width="54.7109375" style="6" customWidth="1"/>
    <col min="11785" max="11789" width="45.5703125" style="6" customWidth="1"/>
    <col min="11790" max="12032" width="12.42578125" style="6"/>
    <col min="12033" max="12033" width="186.7109375" style="6" customWidth="1"/>
    <col min="12034" max="12034" width="56.42578125" style="6" customWidth="1"/>
    <col min="12035" max="12039" width="45.5703125" style="6" customWidth="1"/>
    <col min="12040" max="12040" width="54.7109375" style="6" customWidth="1"/>
    <col min="12041" max="12045" width="45.5703125" style="6" customWidth="1"/>
    <col min="12046" max="12288" width="12.42578125" style="6"/>
    <col min="12289" max="12289" width="186.7109375" style="6" customWidth="1"/>
    <col min="12290" max="12290" width="56.42578125" style="6" customWidth="1"/>
    <col min="12291" max="12295" width="45.5703125" style="6" customWidth="1"/>
    <col min="12296" max="12296" width="54.7109375" style="6" customWidth="1"/>
    <col min="12297" max="12301" width="45.5703125" style="6" customWidth="1"/>
    <col min="12302" max="12544" width="12.42578125" style="6"/>
    <col min="12545" max="12545" width="186.7109375" style="6" customWidth="1"/>
    <col min="12546" max="12546" width="56.42578125" style="6" customWidth="1"/>
    <col min="12547" max="12551" width="45.5703125" style="6" customWidth="1"/>
    <col min="12552" max="12552" width="54.7109375" style="6" customWidth="1"/>
    <col min="12553" max="12557" width="45.5703125" style="6" customWidth="1"/>
    <col min="12558" max="12800" width="12.42578125" style="6"/>
    <col min="12801" max="12801" width="186.7109375" style="6" customWidth="1"/>
    <col min="12802" max="12802" width="56.42578125" style="6" customWidth="1"/>
    <col min="12803" max="12807" width="45.5703125" style="6" customWidth="1"/>
    <col min="12808" max="12808" width="54.7109375" style="6" customWidth="1"/>
    <col min="12809" max="12813" width="45.5703125" style="6" customWidth="1"/>
    <col min="12814" max="13056" width="12.42578125" style="6"/>
    <col min="13057" max="13057" width="186.7109375" style="6" customWidth="1"/>
    <col min="13058" max="13058" width="56.42578125" style="6" customWidth="1"/>
    <col min="13059" max="13063" width="45.5703125" style="6" customWidth="1"/>
    <col min="13064" max="13064" width="54.7109375" style="6" customWidth="1"/>
    <col min="13065" max="13069" width="45.5703125" style="6" customWidth="1"/>
    <col min="13070" max="13312" width="12.42578125" style="6"/>
    <col min="13313" max="13313" width="186.7109375" style="6" customWidth="1"/>
    <col min="13314" max="13314" width="56.42578125" style="6" customWidth="1"/>
    <col min="13315" max="13319" width="45.5703125" style="6" customWidth="1"/>
    <col min="13320" max="13320" width="54.7109375" style="6" customWidth="1"/>
    <col min="13321" max="13325" width="45.5703125" style="6" customWidth="1"/>
    <col min="13326" max="13568" width="12.42578125" style="6"/>
    <col min="13569" max="13569" width="186.7109375" style="6" customWidth="1"/>
    <col min="13570" max="13570" width="56.42578125" style="6" customWidth="1"/>
    <col min="13571" max="13575" width="45.5703125" style="6" customWidth="1"/>
    <col min="13576" max="13576" width="54.7109375" style="6" customWidth="1"/>
    <col min="13577" max="13581" width="45.5703125" style="6" customWidth="1"/>
    <col min="13582" max="13824" width="12.42578125" style="6"/>
    <col min="13825" max="13825" width="186.7109375" style="6" customWidth="1"/>
    <col min="13826" max="13826" width="56.42578125" style="6" customWidth="1"/>
    <col min="13827" max="13831" width="45.5703125" style="6" customWidth="1"/>
    <col min="13832" max="13832" width="54.7109375" style="6" customWidth="1"/>
    <col min="13833" max="13837" width="45.5703125" style="6" customWidth="1"/>
    <col min="13838" max="14080" width="12.42578125" style="6"/>
    <col min="14081" max="14081" width="186.7109375" style="6" customWidth="1"/>
    <col min="14082" max="14082" width="56.42578125" style="6" customWidth="1"/>
    <col min="14083" max="14087" width="45.5703125" style="6" customWidth="1"/>
    <col min="14088" max="14088" width="54.7109375" style="6" customWidth="1"/>
    <col min="14089" max="14093" width="45.5703125" style="6" customWidth="1"/>
    <col min="14094" max="14336" width="12.42578125" style="6"/>
    <col min="14337" max="14337" width="186.7109375" style="6" customWidth="1"/>
    <col min="14338" max="14338" width="56.42578125" style="6" customWidth="1"/>
    <col min="14339" max="14343" width="45.5703125" style="6" customWidth="1"/>
    <col min="14344" max="14344" width="54.7109375" style="6" customWidth="1"/>
    <col min="14345" max="14349" width="45.5703125" style="6" customWidth="1"/>
    <col min="14350" max="14592" width="12.42578125" style="6"/>
    <col min="14593" max="14593" width="186.7109375" style="6" customWidth="1"/>
    <col min="14594" max="14594" width="56.42578125" style="6" customWidth="1"/>
    <col min="14595" max="14599" width="45.5703125" style="6" customWidth="1"/>
    <col min="14600" max="14600" width="54.7109375" style="6" customWidth="1"/>
    <col min="14601" max="14605" width="45.5703125" style="6" customWidth="1"/>
    <col min="14606" max="14848" width="12.42578125" style="6"/>
    <col min="14849" max="14849" width="186.7109375" style="6" customWidth="1"/>
    <col min="14850" max="14850" width="56.42578125" style="6" customWidth="1"/>
    <col min="14851" max="14855" width="45.5703125" style="6" customWidth="1"/>
    <col min="14856" max="14856" width="54.7109375" style="6" customWidth="1"/>
    <col min="14857" max="14861" width="45.5703125" style="6" customWidth="1"/>
    <col min="14862" max="15104" width="12.42578125" style="6"/>
    <col min="15105" max="15105" width="186.7109375" style="6" customWidth="1"/>
    <col min="15106" max="15106" width="56.42578125" style="6" customWidth="1"/>
    <col min="15107" max="15111" width="45.5703125" style="6" customWidth="1"/>
    <col min="15112" max="15112" width="54.7109375" style="6" customWidth="1"/>
    <col min="15113" max="15117" width="45.5703125" style="6" customWidth="1"/>
    <col min="15118" max="15360" width="12.42578125" style="6"/>
    <col min="15361" max="15361" width="186.7109375" style="6" customWidth="1"/>
    <col min="15362" max="15362" width="56.42578125" style="6" customWidth="1"/>
    <col min="15363" max="15367" width="45.5703125" style="6" customWidth="1"/>
    <col min="15368" max="15368" width="54.7109375" style="6" customWidth="1"/>
    <col min="15369" max="15373" width="45.5703125" style="6" customWidth="1"/>
    <col min="15374" max="15616" width="12.42578125" style="6"/>
    <col min="15617" max="15617" width="186.7109375" style="6" customWidth="1"/>
    <col min="15618" max="15618" width="56.42578125" style="6" customWidth="1"/>
    <col min="15619" max="15623" width="45.5703125" style="6" customWidth="1"/>
    <col min="15624" max="15624" width="54.7109375" style="6" customWidth="1"/>
    <col min="15625" max="15629" width="45.5703125" style="6" customWidth="1"/>
    <col min="15630" max="15872" width="12.42578125" style="6"/>
    <col min="15873" max="15873" width="186.7109375" style="6" customWidth="1"/>
    <col min="15874" max="15874" width="56.42578125" style="6" customWidth="1"/>
    <col min="15875" max="15879" width="45.5703125" style="6" customWidth="1"/>
    <col min="15880" max="15880" width="54.7109375" style="6" customWidth="1"/>
    <col min="15881" max="15885" width="45.5703125" style="6" customWidth="1"/>
    <col min="15886" max="16128" width="12.42578125" style="6"/>
    <col min="16129" max="16129" width="186.7109375" style="6" customWidth="1"/>
    <col min="16130" max="16130" width="56.42578125" style="6" customWidth="1"/>
    <col min="16131" max="16135" width="45.5703125" style="6" customWidth="1"/>
    <col min="16136" max="16136" width="54.7109375" style="6" customWidth="1"/>
    <col min="16137" max="16141" width="45.5703125" style="6" customWidth="1"/>
    <col min="16142" max="16384" width="12.42578125" style="6"/>
  </cols>
  <sheetData>
    <row r="1" spans="1:17" s="196" customFormat="1" ht="19.5" customHeight="1" thickBot="1" x14ac:dyDescent="0.3">
      <c r="A1" s="186" t="s">
        <v>0</v>
      </c>
      <c r="B1" s="187"/>
      <c r="C1" s="188"/>
      <c r="D1" s="187"/>
      <c r="E1" s="189"/>
      <c r="F1" s="190"/>
      <c r="G1" s="189"/>
      <c r="H1" s="190"/>
      <c r="I1" s="191"/>
      <c r="J1" s="192" t="s">
        <v>1</v>
      </c>
      <c r="K1" s="193" t="s">
        <v>126</v>
      </c>
      <c r="L1" s="194"/>
      <c r="M1" s="193"/>
      <c r="N1" s="195"/>
      <c r="O1" s="195"/>
      <c r="P1" s="195"/>
      <c r="Q1" s="195"/>
    </row>
    <row r="2" spans="1:17" s="196" customFormat="1" ht="19.5" customHeight="1" thickBot="1" x14ac:dyDescent="0.3">
      <c r="A2" s="186" t="s">
        <v>2</v>
      </c>
      <c r="B2" s="187"/>
      <c r="C2" s="188"/>
      <c r="D2" s="187"/>
      <c r="E2" s="188"/>
      <c r="F2" s="187"/>
      <c r="G2" s="188"/>
      <c r="H2" s="187"/>
      <c r="I2" s="188"/>
      <c r="J2" s="187"/>
      <c r="K2" s="188"/>
      <c r="L2" s="187"/>
      <c r="M2" s="189"/>
      <c r="O2" s="221" t="s">
        <v>182</v>
      </c>
    </row>
    <row r="3" spans="1:17" s="196" customFormat="1" ht="19.5" customHeight="1" thickBot="1" x14ac:dyDescent="0.3">
      <c r="A3" s="212" t="s">
        <v>3</v>
      </c>
      <c r="B3" s="213"/>
      <c r="C3" s="214"/>
      <c r="D3" s="213"/>
      <c r="E3" s="214"/>
      <c r="F3" s="213"/>
      <c r="G3" s="214"/>
      <c r="H3" s="213"/>
      <c r="I3" s="214"/>
      <c r="J3" s="213"/>
      <c r="K3" s="214"/>
      <c r="L3" s="213"/>
      <c r="M3" s="215"/>
      <c r="N3" s="195"/>
      <c r="O3" s="195"/>
      <c r="P3" s="195"/>
      <c r="Q3" s="195"/>
    </row>
    <row r="4" spans="1:17" ht="15" customHeight="1" thickTop="1" x14ac:dyDescent="0.2">
      <c r="A4" s="7"/>
      <c r="B4" s="8"/>
      <c r="C4" s="9"/>
      <c r="D4" s="8"/>
      <c r="E4" s="9"/>
      <c r="F4" s="8"/>
      <c r="G4" s="10"/>
      <c r="H4" s="8" t="s">
        <v>4</v>
      </c>
      <c r="I4" s="9"/>
      <c r="J4" s="8"/>
      <c r="K4" s="9"/>
      <c r="L4" s="8"/>
      <c r="M4" s="10"/>
    </row>
    <row r="5" spans="1:17" ht="15" customHeight="1" x14ac:dyDescent="0.2">
      <c r="A5" s="11"/>
      <c r="B5" s="3"/>
      <c r="C5" s="12"/>
      <c r="D5" s="3"/>
      <c r="E5" s="12"/>
      <c r="F5" s="3"/>
      <c r="G5" s="13"/>
      <c r="H5" s="3"/>
      <c r="I5" s="12"/>
      <c r="J5" s="3"/>
      <c r="K5" s="12"/>
      <c r="L5" s="3"/>
      <c r="M5" s="13"/>
    </row>
    <row r="6" spans="1:17" ht="15" customHeight="1" x14ac:dyDescent="0.25">
      <c r="A6" s="14"/>
      <c r="B6" s="15" t="s">
        <v>128</v>
      </c>
      <c r="C6" s="16"/>
      <c r="D6" s="17"/>
      <c r="E6" s="16"/>
      <c r="F6" s="17"/>
      <c r="G6" s="18"/>
      <c r="H6" s="15" t="s">
        <v>129</v>
      </c>
      <c r="I6" s="16"/>
      <c r="J6" s="17"/>
      <c r="K6" s="16"/>
      <c r="L6" s="17"/>
      <c r="M6" s="19" t="s">
        <v>4</v>
      </c>
    </row>
    <row r="7" spans="1:17" ht="15" customHeight="1" x14ac:dyDescent="0.2">
      <c r="A7" s="11" t="s">
        <v>4</v>
      </c>
      <c r="B7" s="3" t="s">
        <v>4</v>
      </c>
      <c r="C7" s="12"/>
      <c r="D7" s="3" t="s">
        <v>4</v>
      </c>
      <c r="E7" s="12"/>
      <c r="F7" s="3" t="s">
        <v>4</v>
      </c>
      <c r="G7" s="13"/>
      <c r="H7" s="3" t="s">
        <v>4</v>
      </c>
      <c r="I7" s="12"/>
      <c r="J7" s="3" t="s">
        <v>4</v>
      </c>
      <c r="K7" s="12"/>
      <c r="L7" s="3" t="s">
        <v>4</v>
      </c>
      <c r="M7" s="13"/>
    </row>
    <row r="8" spans="1:17" ht="15" customHeight="1" x14ac:dyDescent="0.2">
      <c r="A8" s="11" t="s">
        <v>4</v>
      </c>
      <c r="B8" s="3" t="s">
        <v>4</v>
      </c>
      <c r="C8" s="12"/>
      <c r="D8" s="3" t="s">
        <v>4</v>
      </c>
      <c r="E8" s="12"/>
      <c r="F8" s="3" t="s">
        <v>4</v>
      </c>
      <c r="G8" s="13"/>
      <c r="H8" s="3" t="s">
        <v>4</v>
      </c>
      <c r="I8" s="12"/>
      <c r="J8" s="3" t="s">
        <v>4</v>
      </c>
      <c r="K8" s="12"/>
      <c r="L8" s="3" t="s">
        <v>4</v>
      </c>
      <c r="M8" s="13"/>
    </row>
    <row r="9" spans="1:17" ht="15" customHeight="1" x14ac:dyDescent="0.25">
      <c r="A9" s="20" t="s">
        <v>4</v>
      </c>
      <c r="B9" s="21" t="s">
        <v>4</v>
      </c>
      <c r="C9" s="22" t="s">
        <v>5</v>
      </c>
      <c r="D9" s="23" t="s">
        <v>4</v>
      </c>
      <c r="E9" s="22" t="s">
        <v>5</v>
      </c>
      <c r="F9" s="23" t="s">
        <v>4</v>
      </c>
      <c r="G9" s="24" t="s">
        <v>5</v>
      </c>
      <c r="H9" s="21" t="s">
        <v>4</v>
      </c>
      <c r="I9" s="22" t="s">
        <v>5</v>
      </c>
      <c r="J9" s="23" t="s">
        <v>4</v>
      </c>
      <c r="K9" s="22" t="s">
        <v>5</v>
      </c>
      <c r="L9" s="23" t="s">
        <v>4</v>
      </c>
      <c r="M9" s="24" t="s">
        <v>5</v>
      </c>
      <c r="N9" s="25"/>
    </row>
    <row r="10" spans="1:17" ht="15" customHeight="1" x14ac:dyDescent="0.25">
      <c r="A10" s="26" t="s">
        <v>6</v>
      </c>
      <c r="B10" s="27" t="s">
        <v>7</v>
      </c>
      <c r="C10" s="28" t="s">
        <v>8</v>
      </c>
      <c r="D10" s="29" t="s">
        <v>9</v>
      </c>
      <c r="E10" s="28" t="s">
        <v>8</v>
      </c>
      <c r="F10" s="29" t="s">
        <v>8</v>
      </c>
      <c r="G10" s="30" t="s">
        <v>8</v>
      </c>
      <c r="H10" s="27" t="s">
        <v>7</v>
      </c>
      <c r="I10" s="28" t="s">
        <v>8</v>
      </c>
      <c r="J10" s="29" t="s">
        <v>9</v>
      </c>
      <c r="K10" s="28" t="s">
        <v>8</v>
      </c>
      <c r="L10" s="29" t="s">
        <v>8</v>
      </c>
      <c r="M10" s="30" t="s">
        <v>8</v>
      </c>
      <c r="N10" s="25"/>
    </row>
    <row r="11" spans="1:17" ht="15" customHeight="1" x14ac:dyDescent="0.2">
      <c r="A11" s="31" t="s">
        <v>10</v>
      </c>
      <c r="B11" s="32" t="s">
        <v>4</v>
      </c>
      <c r="C11" s="33"/>
      <c r="D11" s="34"/>
      <c r="E11" s="33"/>
      <c r="F11" s="34" t="s">
        <v>4</v>
      </c>
      <c r="G11" s="35"/>
      <c r="H11" s="32" t="s">
        <v>4</v>
      </c>
      <c r="I11" s="33"/>
      <c r="J11" s="34" t="s">
        <v>4</v>
      </c>
      <c r="K11" s="33"/>
      <c r="L11" s="34" t="s">
        <v>4</v>
      </c>
      <c r="M11" s="35" t="s">
        <v>10</v>
      </c>
      <c r="N11" s="25"/>
    </row>
    <row r="12" spans="1:17" ht="15" customHeight="1" x14ac:dyDescent="0.25">
      <c r="A12" s="14" t="s">
        <v>11</v>
      </c>
      <c r="B12" s="36" t="s">
        <v>4</v>
      </c>
      <c r="C12" s="37" t="s">
        <v>4</v>
      </c>
      <c r="D12" s="38"/>
      <c r="E12" s="39"/>
      <c r="F12" s="38"/>
      <c r="G12" s="40"/>
      <c r="H12" s="36"/>
      <c r="I12" s="39"/>
      <c r="J12" s="38"/>
      <c r="K12" s="39"/>
      <c r="L12" s="38"/>
      <c r="M12" s="40"/>
      <c r="N12" s="25"/>
    </row>
    <row r="13" spans="1:17" s="5" customFormat="1" ht="15" customHeight="1" x14ac:dyDescent="0.2">
      <c r="A13" s="41" t="s">
        <v>12</v>
      </c>
      <c r="B13" s="4">
        <v>268794629</v>
      </c>
      <c r="C13" s="42">
        <f t="shared" ref="C13:C76" si="0">IF(ISBLANK(B13),"  ",IF(F13&gt;0,B13/F13,IF(B13&gt;0,1,0)))</f>
        <v>1</v>
      </c>
      <c r="D13" s="43">
        <v>0</v>
      </c>
      <c r="E13" s="44">
        <f>IF(ISBLANK(D13),"  ",IF(F13&gt;0,D13/F13,IF(D13&gt;0,1,0)))</f>
        <v>0</v>
      </c>
      <c r="F13" s="45">
        <f>D13+B13</f>
        <v>268794629</v>
      </c>
      <c r="G13" s="46">
        <f>IF(ISBLANK(F13),"  ",IF(F76&gt;0,F13/F76,IF(F13&gt;0,1,0)))</f>
        <v>0.75918119993669408</v>
      </c>
      <c r="H13" s="4">
        <v>271730499</v>
      </c>
      <c r="I13" s="42">
        <f>IF(ISBLANK(H13),"  ",IF(L13&gt;0,H13/L13,IF(H13&gt;0,1,0)))</f>
        <v>1</v>
      </c>
      <c r="J13" s="43">
        <v>0</v>
      </c>
      <c r="K13" s="44">
        <f>IF(ISBLANK(J13),"  ",IF(L13&gt;0,J13/L13,IF(J13&gt;0,1,0)))</f>
        <v>0</v>
      </c>
      <c r="L13" s="45">
        <f t="shared" ref="L13:L34" si="1">J13+H13</f>
        <v>271730499</v>
      </c>
      <c r="M13" s="47">
        <f>IF(ISBLANK(L13),"  ",IF(L76&gt;0,L13/L76,IF(L13&gt;0,1,0)))</f>
        <v>0.71957034539667997</v>
      </c>
      <c r="N13" s="25"/>
    </row>
    <row r="14" spans="1:17" ht="15" customHeight="1" x14ac:dyDescent="0.2">
      <c r="A14" s="11" t="s">
        <v>13</v>
      </c>
      <c r="B14" s="3">
        <v>0</v>
      </c>
      <c r="C14" s="48">
        <f t="shared" si="0"/>
        <v>0</v>
      </c>
      <c r="D14" s="93">
        <v>0</v>
      </c>
      <c r="E14" s="49">
        <f>IF(ISBLANK(D14),"  ",IF(F14&gt;0,D14/F14,IF(D14&gt;0,1,0)))</f>
        <v>0</v>
      </c>
      <c r="F14" s="50">
        <f>D14+B14</f>
        <v>0</v>
      </c>
      <c r="G14" s="51">
        <f>IF(ISBLANK(F14),"  ",IF(F76&gt;0,F14/F76,IF(F14&gt;0,1,0)))</f>
        <v>0</v>
      </c>
      <c r="H14" s="3">
        <v>0</v>
      </c>
      <c r="I14" s="48">
        <f>IF(ISBLANK(H14),"  ",IF(L14&gt;0,H14/L14,IF(H14&gt;0,1,0)))</f>
        <v>0</v>
      </c>
      <c r="J14" s="93">
        <v>0</v>
      </c>
      <c r="K14" s="49">
        <f>IF(ISBLANK(J14),"  ",IF(L14&gt;0,J14/L14,IF(J14&gt;0,1,0)))</f>
        <v>0</v>
      </c>
      <c r="L14" s="50">
        <f t="shared" si="1"/>
        <v>0</v>
      </c>
      <c r="M14" s="51">
        <f>IF(ISBLANK(L14),"  ",IF(L76&gt;0,L14/L76,IF(L14&gt;0,1,0)))</f>
        <v>0</v>
      </c>
      <c r="N14" s="25"/>
    </row>
    <row r="15" spans="1:17" ht="15" customHeight="1" x14ac:dyDescent="0.2">
      <c r="A15" s="31" t="s">
        <v>14</v>
      </c>
      <c r="B15" s="79">
        <v>57906987</v>
      </c>
      <c r="C15" s="53">
        <f t="shared" si="0"/>
        <v>1</v>
      </c>
      <c r="D15" s="80">
        <v>0</v>
      </c>
      <c r="E15" s="55">
        <f>IF(ISBLANK(D15),"  ",IF(F15&gt;0,D15/F15,IF(D15&gt;0,1,0)))</f>
        <v>0</v>
      </c>
      <c r="F15" s="38">
        <f>D15+B15</f>
        <v>57906987</v>
      </c>
      <c r="G15" s="56">
        <f>IF(ISBLANK(F15),"  ",IF(F76&gt;0,F15/F76,IF(F15&gt;0,1,0)))</f>
        <v>0.16355198777196753</v>
      </c>
      <c r="H15" s="79">
        <f>58180039-200000</f>
        <v>57980039</v>
      </c>
      <c r="I15" s="53">
        <f>IF(ISBLANK(H15),"  ",IF(L15&gt;0,H15/L15,IF(H15&gt;0,1,0)))</f>
        <v>1</v>
      </c>
      <c r="J15" s="80">
        <v>0</v>
      </c>
      <c r="K15" s="55">
        <f>IF(ISBLANK(J15),"  ",IF(L15&gt;0,J15/L15,IF(J15&gt;0,1,0)))</f>
        <v>0</v>
      </c>
      <c r="L15" s="38">
        <f t="shared" si="1"/>
        <v>57980039</v>
      </c>
      <c r="M15" s="56">
        <f>IF(ISBLANK(L15),"  ",IF(L76&gt;0,L15/L76,IF(L15&gt;0,1,0)))</f>
        <v>0.15353711432054956</v>
      </c>
      <c r="N15" s="25"/>
    </row>
    <row r="16" spans="1:17" ht="15" customHeight="1" x14ac:dyDescent="0.2">
      <c r="A16" s="57" t="s">
        <v>15</v>
      </c>
      <c r="B16" s="3">
        <v>0</v>
      </c>
      <c r="C16" s="42">
        <f t="shared" si="0"/>
        <v>0</v>
      </c>
      <c r="D16" s="93">
        <v>0</v>
      </c>
      <c r="E16" s="44">
        <f>IF(ISBLANK(D16),"  ",IF(F16&gt;0,D16/F16,IF(D16&gt;0,1,0)))</f>
        <v>0</v>
      </c>
      <c r="F16" s="58">
        <f t="shared" ref="F16:F39" si="2">D16+B16</f>
        <v>0</v>
      </c>
      <c r="G16" s="46">
        <f>IF(ISBLANK(F16),"  ",IF(F76&gt;0,F16/F76,IF(F16&gt;0,1,0)))</f>
        <v>0</v>
      </c>
      <c r="H16" s="3">
        <v>0</v>
      </c>
      <c r="I16" s="42">
        <f t="shared" ref="I16:I34" si="3">IF(ISBLANK(H16),"  ",IF(L16&gt;0,H16/L16,IF(H16&gt;0,1,0)))</f>
        <v>0</v>
      </c>
      <c r="J16" s="93">
        <v>0</v>
      </c>
      <c r="K16" s="44">
        <f t="shared" ref="K16:K34" si="4">IF(ISBLANK(J16),"  ",IF(L16&gt;0,J16/L16,IF(J16&gt;0,1,0)))</f>
        <v>0</v>
      </c>
      <c r="L16" s="58">
        <f t="shared" si="1"/>
        <v>0</v>
      </c>
      <c r="M16" s="46">
        <f>IF(ISBLANK(L16),"  ",IF(L76&gt;0,L16/L76,IF(L16&gt;0,1,0)))</f>
        <v>0</v>
      </c>
      <c r="N16" s="25"/>
    </row>
    <row r="17" spans="1:14" ht="15" customHeight="1" x14ac:dyDescent="0.2">
      <c r="A17" s="59" t="s">
        <v>16</v>
      </c>
      <c r="B17" s="32">
        <v>0</v>
      </c>
      <c r="C17" s="48">
        <f t="shared" si="0"/>
        <v>0</v>
      </c>
      <c r="D17" s="80">
        <v>0</v>
      </c>
      <c r="E17" s="44">
        <f t="shared" ref="E17:E34" si="5">IF(ISBLANK(D17),"  ",IF(F17&gt;0,D17/F17,IF(D17&gt;0,1,0)))</f>
        <v>0</v>
      </c>
      <c r="F17" s="34">
        <f t="shared" si="2"/>
        <v>0</v>
      </c>
      <c r="G17" s="51">
        <f>IF(ISBLANK(F17),"  ",IF(F76&gt;0,F17/F76,IF(F17&gt;0,1,0)))</f>
        <v>0</v>
      </c>
      <c r="H17" s="32">
        <v>0</v>
      </c>
      <c r="I17" s="48">
        <f t="shared" si="3"/>
        <v>0</v>
      </c>
      <c r="J17" s="80">
        <v>0</v>
      </c>
      <c r="K17" s="49">
        <f t="shared" si="4"/>
        <v>0</v>
      </c>
      <c r="L17" s="34">
        <f t="shared" si="1"/>
        <v>0</v>
      </c>
      <c r="M17" s="51">
        <f>IF(ISBLANK(L17),"  ",IF(L76&gt;0,L17/L76,IF(L17&gt;0,1,0)))</f>
        <v>0</v>
      </c>
      <c r="N17" s="25"/>
    </row>
    <row r="18" spans="1:14" ht="15" customHeight="1" x14ac:dyDescent="0.2">
      <c r="A18" s="59" t="s">
        <v>17</v>
      </c>
      <c r="B18" s="32">
        <v>0</v>
      </c>
      <c r="C18" s="48">
        <f t="shared" si="0"/>
        <v>0</v>
      </c>
      <c r="D18" s="80">
        <v>0</v>
      </c>
      <c r="E18" s="44">
        <f t="shared" si="5"/>
        <v>0</v>
      </c>
      <c r="F18" s="34">
        <f t="shared" si="2"/>
        <v>0</v>
      </c>
      <c r="G18" s="51">
        <f>IF(ISBLANK(F18),"  ",IF(F76&gt;0,F18/F76,IF(F18&gt;0,1,0)))</f>
        <v>0</v>
      </c>
      <c r="H18" s="32">
        <v>0</v>
      </c>
      <c r="I18" s="48">
        <f t="shared" si="3"/>
        <v>0</v>
      </c>
      <c r="J18" s="80">
        <v>0</v>
      </c>
      <c r="K18" s="49">
        <f t="shared" si="4"/>
        <v>0</v>
      </c>
      <c r="L18" s="34">
        <f t="shared" si="1"/>
        <v>0</v>
      </c>
      <c r="M18" s="51">
        <f>IF(ISBLANK(L18),"  ",IF(L76&gt;0,L18/L76,IF(L18&gt;0,1,0)))</f>
        <v>0</v>
      </c>
      <c r="N18" s="25"/>
    </row>
    <row r="19" spans="1:14" ht="15" customHeight="1" x14ac:dyDescent="0.2">
      <c r="A19" s="59" t="s">
        <v>18</v>
      </c>
      <c r="B19" s="32">
        <v>0</v>
      </c>
      <c r="C19" s="48">
        <f t="shared" si="0"/>
        <v>0</v>
      </c>
      <c r="D19" s="80">
        <v>0</v>
      </c>
      <c r="E19" s="44">
        <f t="shared" si="5"/>
        <v>0</v>
      </c>
      <c r="F19" s="34">
        <f t="shared" si="2"/>
        <v>0</v>
      </c>
      <c r="G19" s="51">
        <f>IF(ISBLANK(F19),"  ",IF(F76&gt;0,F19/F76,IF(F19&gt;0,1,0)))</f>
        <v>0</v>
      </c>
      <c r="H19" s="32">
        <v>0</v>
      </c>
      <c r="I19" s="48">
        <f t="shared" si="3"/>
        <v>0</v>
      </c>
      <c r="J19" s="80">
        <v>0</v>
      </c>
      <c r="K19" s="49">
        <f t="shared" si="4"/>
        <v>0</v>
      </c>
      <c r="L19" s="34">
        <f t="shared" si="1"/>
        <v>0</v>
      </c>
      <c r="M19" s="51">
        <f>IF(ISBLANK(L19),"  ",IF(L76&gt;0,L19/L76,IF(L19&gt;0,1,0)))</f>
        <v>0</v>
      </c>
      <c r="N19" s="25"/>
    </row>
    <row r="20" spans="1:14" ht="15" customHeight="1" x14ac:dyDescent="0.2">
      <c r="A20" s="59" t="s">
        <v>19</v>
      </c>
      <c r="B20" s="32">
        <v>0</v>
      </c>
      <c r="C20" s="48">
        <f t="shared" si="0"/>
        <v>0</v>
      </c>
      <c r="D20" s="80">
        <v>0</v>
      </c>
      <c r="E20" s="44">
        <f t="shared" si="5"/>
        <v>0</v>
      </c>
      <c r="F20" s="34">
        <f>D20+B20</f>
        <v>0</v>
      </c>
      <c r="G20" s="51">
        <f>IF(ISBLANK(F20),"  ",IF(F76&gt;0,F20/F76,IF(F20&gt;0,1,0)))</f>
        <v>0</v>
      </c>
      <c r="H20" s="32">
        <v>0</v>
      </c>
      <c r="I20" s="48">
        <f t="shared" si="3"/>
        <v>0</v>
      </c>
      <c r="J20" s="80">
        <v>0</v>
      </c>
      <c r="K20" s="49">
        <f t="shared" si="4"/>
        <v>0</v>
      </c>
      <c r="L20" s="34">
        <f t="shared" si="1"/>
        <v>0</v>
      </c>
      <c r="M20" s="51">
        <f>IF(ISBLANK(L20),"  ",IF(L76&gt;0,L20/L76,IF(L20&gt;0,1,0)))</f>
        <v>0</v>
      </c>
      <c r="N20" s="25"/>
    </row>
    <row r="21" spans="1:14" ht="15" customHeight="1" x14ac:dyDescent="0.2">
      <c r="A21" s="59" t="s">
        <v>20</v>
      </c>
      <c r="B21" s="32">
        <v>0</v>
      </c>
      <c r="C21" s="48">
        <f t="shared" si="0"/>
        <v>0</v>
      </c>
      <c r="D21" s="80">
        <v>0</v>
      </c>
      <c r="E21" s="44">
        <f t="shared" si="5"/>
        <v>0</v>
      </c>
      <c r="F21" s="34">
        <f t="shared" si="2"/>
        <v>0</v>
      </c>
      <c r="G21" s="51">
        <f>IF(ISBLANK(F21),"  ",IF(F76&gt;0,F21/F76,IF(F21&gt;0,1,0)))</f>
        <v>0</v>
      </c>
      <c r="H21" s="32">
        <v>0</v>
      </c>
      <c r="I21" s="48">
        <f t="shared" si="3"/>
        <v>0</v>
      </c>
      <c r="J21" s="80">
        <v>0</v>
      </c>
      <c r="K21" s="49">
        <f t="shared" si="4"/>
        <v>0</v>
      </c>
      <c r="L21" s="34">
        <f t="shared" si="1"/>
        <v>0</v>
      </c>
      <c r="M21" s="51">
        <f>IF(ISBLANK(L21),"  ",IF(L76&gt;0,L21/L76,IF(L21&gt;0,1,0)))</f>
        <v>0</v>
      </c>
      <c r="N21" s="25"/>
    </row>
    <row r="22" spans="1:14" ht="15" customHeight="1" x14ac:dyDescent="0.2">
      <c r="A22" s="59" t="s">
        <v>21</v>
      </c>
      <c r="B22" s="32">
        <v>0</v>
      </c>
      <c r="C22" s="48">
        <f t="shared" si="0"/>
        <v>0</v>
      </c>
      <c r="D22" s="80">
        <v>0</v>
      </c>
      <c r="E22" s="44">
        <f t="shared" si="5"/>
        <v>0</v>
      </c>
      <c r="F22" s="34">
        <f t="shared" si="2"/>
        <v>0</v>
      </c>
      <c r="G22" s="51">
        <f>IF(ISBLANK(F22),"  ",IF(F76&gt;0,F22/F76,IF(F22&gt;0,1,0)))</f>
        <v>0</v>
      </c>
      <c r="H22" s="32">
        <v>0</v>
      </c>
      <c r="I22" s="48">
        <f t="shared" si="3"/>
        <v>0</v>
      </c>
      <c r="J22" s="80">
        <v>0</v>
      </c>
      <c r="K22" s="49">
        <f t="shared" si="4"/>
        <v>0</v>
      </c>
      <c r="L22" s="34">
        <f t="shared" si="1"/>
        <v>0</v>
      </c>
      <c r="M22" s="51">
        <f>IF(ISBLANK(L22),"  ",IF(L76&gt;0,L22/L76,IF(L22&gt;0,1,0)))</f>
        <v>0</v>
      </c>
      <c r="N22" s="25"/>
    </row>
    <row r="23" spans="1:14" ht="15" customHeight="1" x14ac:dyDescent="0.2">
      <c r="A23" s="59" t="s">
        <v>22</v>
      </c>
      <c r="B23" s="32">
        <v>0</v>
      </c>
      <c r="C23" s="48">
        <f t="shared" si="0"/>
        <v>0</v>
      </c>
      <c r="D23" s="80">
        <v>0</v>
      </c>
      <c r="E23" s="44">
        <f t="shared" si="5"/>
        <v>0</v>
      </c>
      <c r="F23" s="34">
        <f t="shared" si="2"/>
        <v>0</v>
      </c>
      <c r="G23" s="51">
        <f>IF(ISBLANK(F23),"  ",IF(F76&gt;0,F23/F76,IF(F23&gt;0,1,0)))</f>
        <v>0</v>
      </c>
      <c r="H23" s="32">
        <v>0</v>
      </c>
      <c r="I23" s="48">
        <f t="shared" si="3"/>
        <v>0</v>
      </c>
      <c r="J23" s="80">
        <v>0</v>
      </c>
      <c r="K23" s="49">
        <f t="shared" si="4"/>
        <v>0</v>
      </c>
      <c r="L23" s="34">
        <f t="shared" si="1"/>
        <v>0</v>
      </c>
      <c r="M23" s="51">
        <f>IF(ISBLANK(L23),"  ",IF(L76&gt;0,L23/L76,IF(L23&gt;0,1,0)))</f>
        <v>0</v>
      </c>
      <c r="N23" s="25"/>
    </row>
    <row r="24" spans="1:14" ht="15" customHeight="1" x14ac:dyDescent="0.2">
      <c r="A24" s="59" t="s">
        <v>23</v>
      </c>
      <c r="B24" s="32">
        <v>0</v>
      </c>
      <c r="C24" s="48">
        <f t="shared" si="0"/>
        <v>0</v>
      </c>
      <c r="D24" s="80">
        <v>0</v>
      </c>
      <c r="E24" s="44">
        <f t="shared" si="5"/>
        <v>0</v>
      </c>
      <c r="F24" s="34">
        <f t="shared" si="2"/>
        <v>0</v>
      </c>
      <c r="G24" s="51">
        <f>IF(ISBLANK(F24),"  ",IF(F76&gt;0,F24/F76,IF(F24&gt;0,1,0)))</f>
        <v>0</v>
      </c>
      <c r="H24" s="32">
        <v>0</v>
      </c>
      <c r="I24" s="48">
        <f t="shared" si="3"/>
        <v>0</v>
      </c>
      <c r="J24" s="80">
        <v>0</v>
      </c>
      <c r="K24" s="49">
        <f t="shared" si="4"/>
        <v>0</v>
      </c>
      <c r="L24" s="34">
        <f t="shared" si="1"/>
        <v>0</v>
      </c>
      <c r="M24" s="51">
        <f>IF(ISBLANK(L24),"  ",IF(L76&gt;0,L24/L76,IF(L24&gt;0,1,0)))</f>
        <v>0</v>
      </c>
      <c r="N24" s="25"/>
    </row>
    <row r="25" spans="1:14" ht="15" customHeight="1" x14ac:dyDescent="0.2">
      <c r="A25" s="59" t="s">
        <v>24</v>
      </c>
      <c r="B25" s="32">
        <v>0</v>
      </c>
      <c r="C25" s="48">
        <f t="shared" si="0"/>
        <v>0</v>
      </c>
      <c r="D25" s="80">
        <v>0</v>
      </c>
      <c r="E25" s="44">
        <f t="shared" si="5"/>
        <v>0</v>
      </c>
      <c r="F25" s="34">
        <f t="shared" si="2"/>
        <v>0</v>
      </c>
      <c r="G25" s="51">
        <f>IF(ISBLANK(F25),"  ",IF(F76&gt;0,F25/F76,IF(F25&gt;0,1,0)))</f>
        <v>0</v>
      </c>
      <c r="H25" s="32">
        <v>0</v>
      </c>
      <c r="I25" s="48">
        <f t="shared" si="3"/>
        <v>0</v>
      </c>
      <c r="J25" s="80">
        <v>0</v>
      </c>
      <c r="K25" s="49">
        <f t="shared" si="4"/>
        <v>0</v>
      </c>
      <c r="L25" s="34">
        <f t="shared" si="1"/>
        <v>0</v>
      </c>
      <c r="M25" s="51">
        <f>IF(ISBLANK(L25),"  ",IF(L76&gt;0,L25/L76,IF(L25&gt;0,1,0)))</f>
        <v>0</v>
      </c>
      <c r="N25" s="25"/>
    </row>
    <row r="26" spans="1:14" ht="15" customHeight="1" x14ac:dyDescent="0.2">
      <c r="A26" s="59" t="s">
        <v>25</v>
      </c>
      <c r="B26" s="32">
        <v>0</v>
      </c>
      <c r="C26" s="48">
        <f t="shared" si="0"/>
        <v>0</v>
      </c>
      <c r="D26" s="80">
        <v>0</v>
      </c>
      <c r="E26" s="44">
        <f t="shared" si="5"/>
        <v>0</v>
      </c>
      <c r="F26" s="34">
        <f t="shared" si="2"/>
        <v>0</v>
      </c>
      <c r="G26" s="51">
        <f>IF(ISBLANK(F26),"  ",IF(F76&gt;0,F26/F76,IF(F26&gt;0,1,0)))</f>
        <v>0</v>
      </c>
      <c r="H26" s="32">
        <v>0</v>
      </c>
      <c r="I26" s="48">
        <f t="shared" si="3"/>
        <v>0</v>
      </c>
      <c r="J26" s="80">
        <v>0</v>
      </c>
      <c r="K26" s="49">
        <f t="shared" si="4"/>
        <v>0</v>
      </c>
      <c r="L26" s="34">
        <f t="shared" si="1"/>
        <v>0</v>
      </c>
      <c r="M26" s="51">
        <f>IF(ISBLANK(L26),"  ",IF(L76&gt;0,L26/L76,IF(L26&gt;0,1,0)))</f>
        <v>0</v>
      </c>
      <c r="N26" s="25"/>
    </row>
    <row r="27" spans="1:14" ht="15" customHeight="1" x14ac:dyDescent="0.2">
      <c r="A27" s="59" t="s">
        <v>26</v>
      </c>
      <c r="B27" s="32">
        <v>0</v>
      </c>
      <c r="C27" s="48">
        <f t="shared" si="0"/>
        <v>0</v>
      </c>
      <c r="D27" s="80">
        <v>0</v>
      </c>
      <c r="E27" s="44">
        <f t="shared" si="5"/>
        <v>0</v>
      </c>
      <c r="F27" s="34">
        <f t="shared" si="2"/>
        <v>0</v>
      </c>
      <c r="G27" s="51">
        <f>IF(ISBLANK(F27),"  ",IF(F76&gt;0,F27/F76,IF(F27&gt;0,1,0)))</f>
        <v>0</v>
      </c>
      <c r="H27" s="32">
        <v>0</v>
      </c>
      <c r="I27" s="48">
        <f t="shared" si="3"/>
        <v>0</v>
      </c>
      <c r="J27" s="80">
        <v>0</v>
      </c>
      <c r="K27" s="49">
        <f t="shared" si="4"/>
        <v>0</v>
      </c>
      <c r="L27" s="34">
        <f t="shared" si="1"/>
        <v>0</v>
      </c>
      <c r="M27" s="51">
        <f>IF(ISBLANK(L27),"  ",IF(L76&gt;0,L27/L76,IF(L27&gt;0,1,0)))</f>
        <v>0</v>
      </c>
      <c r="N27" s="25"/>
    </row>
    <row r="28" spans="1:14" ht="15" customHeight="1" x14ac:dyDescent="0.2">
      <c r="A28" s="60" t="s">
        <v>27</v>
      </c>
      <c r="B28" s="32">
        <v>0</v>
      </c>
      <c r="C28" s="48">
        <f t="shared" si="0"/>
        <v>0</v>
      </c>
      <c r="D28" s="80">
        <v>0</v>
      </c>
      <c r="E28" s="44">
        <f t="shared" si="5"/>
        <v>0</v>
      </c>
      <c r="F28" s="34">
        <f t="shared" si="2"/>
        <v>0</v>
      </c>
      <c r="G28" s="51">
        <f>IF(ISBLANK(F28),"  ",IF(F76&gt;0,F28/F76,IF(F28&gt;0,1,0)))</f>
        <v>0</v>
      </c>
      <c r="H28" s="32">
        <v>0</v>
      </c>
      <c r="I28" s="48">
        <f t="shared" si="3"/>
        <v>0</v>
      </c>
      <c r="J28" s="80">
        <v>0</v>
      </c>
      <c r="K28" s="49">
        <f t="shared" si="4"/>
        <v>0</v>
      </c>
      <c r="L28" s="34">
        <f t="shared" si="1"/>
        <v>0</v>
      </c>
      <c r="M28" s="51">
        <f>IF(ISBLANK(L28),"  ",IF(L76&gt;0,L28/L76,IF(L28&gt;0,1,0)))</f>
        <v>0</v>
      </c>
      <c r="N28" s="25"/>
    </row>
    <row r="29" spans="1:14" ht="15" customHeight="1" x14ac:dyDescent="0.2">
      <c r="A29" s="60" t="s">
        <v>28</v>
      </c>
      <c r="B29" s="32">
        <v>0</v>
      </c>
      <c r="C29" s="48">
        <f t="shared" si="0"/>
        <v>0</v>
      </c>
      <c r="D29" s="80">
        <v>0</v>
      </c>
      <c r="E29" s="44">
        <f t="shared" si="5"/>
        <v>0</v>
      </c>
      <c r="F29" s="34">
        <f t="shared" si="2"/>
        <v>0</v>
      </c>
      <c r="G29" s="51">
        <f>IF(ISBLANK(F29),"  ",IF(F76&gt;0,F29/F76,IF(F29&gt;0,1,0)))</f>
        <v>0</v>
      </c>
      <c r="H29" s="32">
        <v>0</v>
      </c>
      <c r="I29" s="48">
        <f t="shared" si="3"/>
        <v>0</v>
      </c>
      <c r="J29" s="80">
        <v>0</v>
      </c>
      <c r="K29" s="49">
        <f t="shared" si="4"/>
        <v>0</v>
      </c>
      <c r="L29" s="34">
        <f t="shared" si="1"/>
        <v>0</v>
      </c>
      <c r="M29" s="51">
        <f>IF(ISBLANK(L29),"  ",IF(L76&gt;0,L29/L76,IF(L29&gt;0,1,0)))</f>
        <v>0</v>
      </c>
      <c r="N29" s="25"/>
    </row>
    <row r="30" spans="1:14" ht="15" customHeight="1" x14ac:dyDescent="0.2">
      <c r="A30" s="60" t="s">
        <v>29</v>
      </c>
      <c r="B30" s="32">
        <v>51500</v>
      </c>
      <c r="C30" s="48">
        <f t="shared" si="0"/>
        <v>1</v>
      </c>
      <c r="D30" s="80">
        <v>0</v>
      </c>
      <c r="E30" s="44">
        <f>IF(ISBLANK(D30),"  ",IF(F30&gt;0,D30/F30,IF(D30&gt;0,1,0)))</f>
        <v>0</v>
      </c>
      <c r="F30" s="34">
        <f t="shared" si="2"/>
        <v>51500</v>
      </c>
      <c r="G30" s="51">
        <f>IF(ISBLANK(F30),"  ",IF(F76&gt;0,F30/F76,IF(F30&gt;0,1,0)))</f>
        <v>1.4545614970877914E-4</v>
      </c>
      <c r="H30" s="32">
        <v>60000</v>
      </c>
      <c r="I30" s="48">
        <f t="shared" si="3"/>
        <v>1</v>
      </c>
      <c r="J30" s="80">
        <v>0</v>
      </c>
      <c r="K30" s="49">
        <f>IF(ISBLANK(J30),"  ",IF(L30&gt;0,J30/L30,IF(J30&gt;0,1,0)))</f>
        <v>0</v>
      </c>
      <c r="L30" s="34">
        <f t="shared" si="1"/>
        <v>60000</v>
      </c>
      <c r="M30" s="51">
        <f>IF(ISBLANK(L30),"  ",IF(L76&gt;0,L30/L76,IF(L30&gt;0,1,0)))</f>
        <v>1.5888617907333543E-4</v>
      </c>
      <c r="N30" s="25"/>
    </row>
    <row r="31" spans="1:14" ht="15" customHeight="1" x14ac:dyDescent="0.2">
      <c r="A31" s="60" t="s">
        <v>30</v>
      </c>
      <c r="B31" s="32">
        <v>0</v>
      </c>
      <c r="C31" s="48">
        <f t="shared" si="0"/>
        <v>0</v>
      </c>
      <c r="D31" s="80">
        <v>0</v>
      </c>
      <c r="E31" s="44">
        <f>IF(ISBLANK(D31),"  ",IF(F31&gt;0,D31/F31,IF(D31&gt;0,1,0)))</f>
        <v>0</v>
      </c>
      <c r="F31" s="34">
        <f t="shared" si="2"/>
        <v>0</v>
      </c>
      <c r="G31" s="51">
        <f>IF(ISBLANK(F31),"  ",IF(F76&gt;0,F31/F76,IF(F31&gt;0,1,0)))</f>
        <v>0</v>
      </c>
      <c r="H31" s="32">
        <v>0</v>
      </c>
      <c r="I31" s="48">
        <f t="shared" si="3"/>
        <v>0</v>
      </c>
      <c r="J31" s="80">
        <v>0</v>
      </c>
      <c r="K31" s="49">
        <f>IF(ISBLANK(J31),"  ",IF(L31&gt;0,J31/L31,IF(J31&gt;0,1,0)))</f>
        <v>0</v>
      </c>
      <c r="L31" s="34">
        <f t="shared" si="1"/>
        <v>0</v>
      </c>
      <c r="M31" s="51">
        <f>IF(ISBLANK(L31),"  ",IF(L76&gt;0,L31/L76,IF(L31&gt;0,1,0)))</f>
        <v>0</v>
      </c>
      <c r="N31" s="25"/>
    </row>
    <row r="32" spans="1:14" ht="15" customHeight="1" x14ac:dyDescent="0.2">
      <c r="A32" s="60" t="s">
        <v>31</v>
      </c>
      <c r="B32" s="32">
        <v>57855487</v>
      </c>
      <c r="C32" s="48">
        <f t="shared" si="0"/>
        <v>1</v>
      </c>
      <c r="D32" s="80">
        <v>0</v>
      </c>
      <c r="E32" s="44">
        <f>IF(ISBLANK(D32),"  ",IF(F32&gt;0,D32/F32,IF(D32&gt;0,1,0)))</f>
        <v>0</v>
      </c>
      <c r="F32" s="34">
        <f t="shared" si="2"/>
        <v>57855487</v>
      </c>
      <c r="G32" s="51">
        <f>IF(ISBLANK(F32),"  ",IF(F76&gt;0,F32/F76,IF(F32&gt;0,1,0)))</f>
        <v>0.16340653162225874</v>
      </c>
      <c r="H32" s="32">
        <v>57920039</v>
      </c>
      <c r="I32" s="48">
        <f t="shared" si="3"/>
        <v>1</v>
      </c>
      <c r="J32" s="80">
        <v>0</v>
      </c>
      <c r="K32" s="49">
        <f>IF(ISBLANK(J32),"  ",IF(L32&gt;0,J32/L32,IF(J32&gt;0,1,0)))</f>
        <v>0</v>
      </c>
      <c r="L32" s="34">
        <f t="shared" si="1"/>
        <v>57920039</v>
      </c>
      <c r="M32" s="51">
        <f>IF(ISBLANK(L32),"  ",IF(L76&gt;0,L32/L76,IF(L32&gt;0,1,0)))</f>
        <v>0.15337822814147622</v>
      </c>
      <c r="N32" s="25"/>
    </row>
    <row r="33" spans="1:14" ht="15" customHeight="1" x14ac:dyDescent="0.2">
      <c r="A33" s="60" t="s">
        <v>75</v>
      </c>
      <c r="B33" s="32">
        <v>0</v>
      </c>
      <c r="C33" s="48">
        <f>IF(ISBLANK(B33),"  ",IF(F33&gt;0,B33/F33,IF(B33&gt;0,1,0)))</f>
        <v>0</v>
      </c>
      <c r="D33" s="80">
        <v>0</v>
      </c>
      <c r="E33" s="44">
        <f>IF(ISBLANK(D33),"  ",IF(F33&gt;0,D33/F33,IF(D33&gt;0,1,0)))</f>
        <v>0</v>
      </c>
      <c r="F33" s="34">
        <f t="shared" si="2"/>
        <v>0</v>
      </c>
      <c r="G33" s="51">
        <f>IF(ISBLANK(F33),"  ",IF(F76&gt;0,F33/F76,IF(F33&gt;0,1,0)))</f>
        <v>0</v>
      </c>
      <c r="H33" s="32">
        <v>0</v>
      </c>
      <c r="I33" s="48">
        <f>IF(ISBLANK(H33),"  ",IF(L33&gt;0,H33/L33,IF(H33&gt;0,1,0)))</f>
        <v>0</v>
      </c>
      <c r="J33" s="80">
        <v>0</v>
      </c>
      <c r="K33" s="49">
        <f>IF(ISBLANK(J33),"  ",IF(L33&gt;0,J33/L33,IF(J33&gt;0,1,0)))</f>
        <v>0</v>
      </c>
      <c r="L33" s="34">
        <f t="shared" si="1"/>
        <v>0</v>
      </c>
      <c r="M33" s="51">
        <f>IF(ISBLANK(L33),"  ",IF(L76&gt;0,L33/L76,IF(L33&gt;0,1,0)))</f>
        <v>0</v>
      </c>
      <c r="N33" s="25"/>
    </row>
    <row r="34" spans="1:14" ht="15" customHeight="1" x14ac:dyDescent="0.2">
      <c r="A34" s="60" t="s">
        <v>32</v>
      </c>
      <c r="B34" s="32">
        <v>0</v>
      </c>
      <c r="C34" s="48">
        <f t="shared" si="0"/>
        <v>0</v>
      </c>
      <c r="D34" s="80">
        <v>0</v>
      </c>
      <c r="E34" s="44">
        <f t="shared" si="5"/>
        <v>0</v>
      </c>
      <c r="F34" s="34">
        <f t="shared" si="2"/>
        <v>0</v>
      </c>
      <c r="G34" s="51">
        <f>IF(ISBLANK(F34),"  ",IF(F76&gt;0,F34/F76,IF(F34&gt;0,1,0)))</f>
        <v>0</v>
      </c>
      <c r="H34" s="32">
        <v>0</v>
      </c>
      <c r="I34" s="48">
        <f t="shared" si="3"/>
        <v>0</v>
      </c>
      <c r="J34" s="80">
        <v>0</v>
      </c>
      <c r="K34" s="49">
        <f t="shared" si="4"/>
        <v>0</v>
      </c>
      <c r="L34" s="34">
        <f t="shared" si="1"/>
        <v>0</v>
      </c>
      <c r="M34" s="51">
        <f>IF(ISBLANK(L34),"  ",IF(L76&gt;0,L34/L76,IF(L34&gt;0,1,0)))</f>
        <v>0</v>
      </c>
      <c r="N34" s="25"/>
    </row>
    <row r="35" spans="1:14" ht="15" customHeight="1" x14ac:dyDescent="0.25">
      <c r="A35" s="62" t="s">
        <v>33</v>
      </c>
      <c r="B35" s="121"/>
      <c r="C35" s="64" t="s">
        <v>4</v>
      </c>
      <c r="D35" s="80"/>
      <c r="E35" s="66" t="s">
        <v>4</v>
      </c>
      <c r="F35" s="34"/>
      <c r="G35" s="67" t="s">
        <v>4</v>
      </c>
      <c r="H35" s="121" t="s">
        <v>4</v>
      </c>
      <c r="I35" s="64" t="s">
        <v>4</v>
      </c>
      <c r="J35" s="80"/>
      <c r="K35" s="66" t="s">
        <v>4</v>
      </c>
      <c r="L35" s="34"/>
      <c r="M35" s="67" t="s">
        <v>4</v>
      </c>
      <c r="N35" s="25"/>
    </row>
    <row r="36" spans="1:14" ht="15" customHeight="1" x14ac:dyDescent="0.2">
      <c r="A36" s="57" t="s">
        <v>34</v>
      </c>
      <c r="B36" s="32">
        <v>0</v>
      </c>
      <c r="C36" s="48">
        <f t="shared" si="0"/>
        <v>0</v>
      </c>
      <c r="D36" s="80">
        <v>0</v>
      </c>
      <c r="E36" s="49">
        <f>IF(ISBLANK(D36),"  ",IF(F36&gt;0,D36/F36,IF(D36&gt;0,1,0)))</f>
        <v>0</v>
      </c>
      <c r="F36" s="34">
        <f t="shared" si="2"/>
        <v>0</v>
      </c>
      <c r="G36" s="51">
        <f>IF(ISBLANK(F36),"  ",IF(F76&gt;0,F36/F76,IF(F36&gt;0,1,0)))</f>
        <v>0</v>
      </c>
      <c r="H36" s="32">
        <v>0</v>
      </c>
      <c r="I36" s="48">
        <f>IF(ISBLANK(H36),"  ",IF(L36&gt;0,H36/L36,IF(H36&gt;0,1,0)))</f>
        <v>0</v>
      </c>
      <c r="J36" s="80">
        <v>0</v>
      </c>
      <c r="K36" s="49">
        <f>IF(ISBLANK(J36),"  ",IF(L36&gt;0,J36/L36,IF(J36&gt;0,1,0)))</f>
        <v>0</v>
      </c>
      <c r="L36" s="34">
        <f>J36+H36</f>
        <v>0</v>
      </c>
      <c r="M36" s="51">
        <f>IF(ISBLANK(L36),"  ",IF(L76&gt;0,L36/L76,IF(L36&gt;0,1,0)))</f>
        <v>0</v>
      </c>
      <c r="N36" s="25"/>
    </row>
    <row r="37" spans="1:14" ht="15" customHeight="1" x14ac:dyDescent="0.25">
      <c r="A37" s="62" t="s">
        <v>35</v>
      </c>
      <c r="B37" s="121"/>
      <c r="C37" s="64" t="s">
        <v>4</v>
      </c>
      <c r="D37" s="80"/>
      <c r="E37" s="66" t="s">
        <v>4</v>
      </c>
      <c r="F37" s="34"/>
      <c r="G37" s="67" t="s">
        <v>4</v>
      </c>
      <c r="H37" s="121"/>
      <c r="I37" s="64" t="s">
        <v>4</v>
      </c>
      <c r="J37" s="80"/>
      <c r="K37" s="66" t="s">
        <v>4</v>
      </c>
      <c r="L37" s="34"/>
      <c r="M37" s="67" t="s">
        <v>4</v>
      </c>
      <c r="N37" s="25"/>
    </row>
    <row r="38" spans="1:14" ht="15" customHeight="1" x14ac:dyDescent="0.2">
      <c r="A38" s="59" t="s">
        <v>34</v>
      </c>
      <c r="B38" s="69">
        <v>0</v>
      </c>
      <c r="C38" s="48">
        <f t="shared" si="0"/>
        <v>0</v>
      </c>
      <c r="D38" s="70">
        <v>0</v>
      </c>
      <c r="E38" s="49">
        <f>IF(ISBLANK(D38),"  ",IF(F38&gt;0,D38/F38,IF(D38&gt;0,1,0)))</f>
        <v>0</v>
      </c>
      <c r="F38" s="68">
        <f t="shared" si="2"/>
        <v>0</v>
      </c>
      <c r="G38" s="51">
        <f>IF(ISBLANK(F38),"  ",IF(F76&gt;0,F38/F76,IF(F38&gt;0,1,0)))</f>
        <v>0</v>
      </c>
      <c r="H38" s="69">
        <v>0</v>
      </c>
      <c r="I38" s="48">
        <f>IF(ISBLANK(H38),"  ",IF(L38&gt;0,H38/L38,IF(H38&gt;0,1,0)))</f>
        <v>0</v>
      </c>
      <c r="J38" s="70">
        <v>0</v>
      </c>
      <c r="K38" s="49">
        <f>IF(ISBLANK(J38),"  ",IF(L38&gt;0,J38/L38,IF(J38&gt;0,1,0)))</f>
        <v>0</v>
      </c>
      <c r="L38" s="68">
        <f>J38+H38</f>
        <v>0</v>
      </c>
      <c r="M38" s="51">
        <f>IF(ISBLANK(L38),"  ",IF(L76&gt;0,L38/L76,IF(L38&gt;0,1,0)))</f>
        <v>0</v>
      </c>
      <c r="N38" s="25"/>
    </row>
    <row r="39" spans="1:14" ht="15" customHeight="1" x14ac:dyDescent="0.2">
      <c r="A39" s="59" t="s">
        <v>108</v>
      </c>
      <c r="B39" s="69"/>
      <c r="C39" s="48" t="str">
        <f t="shared" si="0"/>
        <v xml:space="preserve">  </v>
      </c>
      <c r="D39" s="70"/>
      <c r="E39" s="44" t="str">
        <f>IF(ISBLANK(D39),"  ",IF(F39&gt;0,D39/F39,IF(D39&gt;0,1,0)))</f>
        <v xml:space="preserve">  </v>
      </c>
      <c r="F39" s="34">
        <f t="shared" si="2"/>
        <v>0</v>
      </c>
      <c r="G39" s="51">
        <f>IF(ISBLANK(F39),"  ",IF(F76&gt;0,F39/F76,IF(F39&gt;0,1,0)))</f>
        <v>0</v>
      </c>
      <c r="H39" s="69"/>
      <c r="I39" s="48" t="str">
        <f>IF(ISBLANK(H39),"  ",IF(L39&gt;0,H39/L39,IF(H39&gt;0,1,0)))</f>
        <v xml:space="preserve">  </v>
      </c>
      <c r="J39" s="70"/>
      <c r="K39" s="49" t="str">
        <f>IF(ISBLANK(J39),"  ",IF(L39&gt;0,J39/L39,IF(J39&gt;0,1,0)))</f>
        <v xml:space="preserve">  </v>
      </c>
      <c r="L39" s="34">
        <f>J39+H39</f>
        <v>0</v>
      </c>
      <c r="M39" s="51">
        <f>IF(ISBLANK(L39),"  ",IF(L76&gt;0,L39/L76,IF(L39&gt;0,1,0)))</f>
        <v>0</v>
      </c>
      <c r="N39" s="25"/>
    </row>
    <row r="40" spans="1:14" s="77" customFormat="1" ht="15" customHeight="1" x14ac:dyDescent="0.25">
      <c r="A40" s="62" t="s">
        <v>37</v>
      </c>
      <c r="B40" s="71">
        <v>326701616</v>
      </c>
      <c r="C40" s="84">
        <f t="shared" si="0"/>
        <v>1</v>
      </c>
      <c r="D40" s="122">
        <v>0</v>
      </c>
      <c r="E40" s="73">
        <f>IF(ISBLANK(D40),"  ",IF(F40&gt;0,D40/F40,IF(D40&gt;0,1,0)))</f>
        <v>0</v>
      </c>
      <c r="F40" s="71">
        <f>F39+F38+F36+F34+F29+F28+F26+F27+F25+F24+F23+F22+F21+F20+F19+F18+F17+F16+F14+F13+F30+F31+F32+F33</f>
        <v>326701616</v>
      </c>
      <c r="G40" s="74">
        <f>IF(ISBLANK(F40),"  ",IF(F76&gt;0,F40/F76,IF(F40&gt;0,1,0)))</f>
        <v>0.92273318770866164</v>
      </c>
      <c r="H40" s="71">
        <f>329910538-200000</f>
        <v>329710538</v>
      </c>
      <c r="I40" s="84">
        <f>IF(ISBLANK(H40),"  ",IF(L40&gt;0,H40/L40,IF(H40&gt;0,1,0)))</f>
        <v>1</v>
      </c>
      <c r="J40" s="122">
        <v>0</v>
      </c>
      <c r="K40" s="75">
        <f>IF(ISBLANK(J40),"  ",IF(L40&gt;0,J40/L40,IF(J40&gt;0,1,0)))</f>
        <v>0</v>
      </c>
      <c r="L40" s="71">
        <f>L39+L38+L36+L34+L29+L28+L26+L27+L25+L24+L23+L22+L21+L20+L19+L18+L17+L16+L14+L13+L30+L31+L32+L33</f>
        <v>329710538</v>
      </c>
      <c r="M40" s="74">
        <f>IF(ISBLANK(L40),"  ",IF(L76&gt;0,L40/L76,IF(L40&gt;0,1,0)))</f>
        <v>0.87310745971722947</v>
      </c>
      <c r="N40" s="76"/>
    </row>
    <row r="41" spans="1:14" ht="15" customHeight="1" x14ac:dyDescent="0.25">
      <c r="A41" s="78" t="s">
        <v>38</v>
      </c>
      <c r="B41" s="79"/>
      <c r="C41" s="64" t="s">
        <v>4</v>
      </c>
      <c r="D41" s="80"/>
      <c r="E41" s="66" t="s">
        <v>4</v>
      </c>
      <c r="F41" s="34"/>
      <c r="G41" s="67" t="s">
        <v>4</v>
      </c>
      <c r="H41" s="79"/>
      <c r="I41" s="64" t="s">
        <v>4</v>
      </c>
      <c r="J41" s="80"/>
      <c r="K41" s="66" t="s">
        <v>4</v>
      </c>
      <c r="L41" s="34"/>
      <c r="M41" s="67" t="s">
        <v>4</v>
      </c>
      <c r="N41" s="25"/>
    </row>
    <row r="42" spans="1:14" ht="15" customHeight="1" x14ac:dyDescent="0.2">
      <c r="A42" s="11" t="s">
        <v>39</v>
      </c>
      <c r="B42" s="36">
        <v>0</v>
      </c>
      <c r="C42" s="42">
        <f t="shared" si="0"/>
        <v>0</v>
      </c>
      <c r="D42" s="123">
        <v>0</v>
      </c>
      <c r="E42" s="44">
        <f t="shared" ref="E42:E48" si="6">IF(ISBLANK(D42),"  ",IF(F42&gt;0,D42/F42,IF(D42&gt;0,1,0)))</f>
        <v>0</v>
      </c>
      <c r="F42" s="38">
        <f>D42+B42</f>
        <v>0</v>
      </c>
      <c r="G42" s="46">
        <f>IF(ISBLANK(F42),"  ",IF(D76&gt;0,F42/D76,IF(F42&gt;0,1,0)))</f>
        <v>0</v>
      </c>
      <c r="H42" s="36">
        <v>0</v>
      </c>
      <c r="I42" s="42">
        <f t="shared" ref="I42:I48" si="7">IF(ISBLANK(H42),"  ",IF(L42&gt;0,H42/L42,IF(H42&gt;0,1,0)))</f>
        <v>0</v>
      </c>
      <c r="J42" s="123">
        <v>0</v>
      </c>
      <c r="K42" s="44">
        <f t="shared" ref="K42:K48" si="8">IF(ISBLANK(J42),"  ",IF(L42&gt;0,J42/L42,IF(J42&gt;0,1,0)))</f>
        <v>0</v>
      </c>
      <c r="L42" s="38">
        <f>J42+H42</f>
        <v>0</v>
      </c>
      <c r="M42" s="46">
        <f>IF(ISBLANK(L42),"  ",IF(J76&gt;0,L42/J76,IF(L42&gt;0,1,0)))</f>
        <v>0</v>
      </c>
      <c r="N42" s="25"/>
    </row>
    <row r="43" spans="1:14" ht="15" customHeight="1" x14ac:dyDescent="0.2">
      <c r="A43" s="81" t="s">
        <v>40</v>
      </c>
      <c r="B43" s="32">
        <v>0</v>
      </c>
      <c r="C43" s="48">
        <f t="shared" si="0"/>
        <v>0</v>
      </c>
      <c r="D43" s="80">
        <v>0</v>
      </c>
      <c r="E43" s="49">
        <f t="shared" si="6"/>
        <v>0</v>
      </c>
      <c r="F43" s="34">
        <f>D43+B43</f>
        <v>0</v>
      </c>
      <c r="G43" s="51">
        <f>IF(ISBLANK(F43),"  ",IF(D76&gt;0,F43/D76,IF(F43&gt;0,1,0)))</f>
        <v>0</v>
      </c>
      <c r="H43" s="32">
        <v>0</v>
      </c>
      <c r="I43" s="48">
        <f t="shared" si="7"/>
        <v>0</v>
      </c>
      <c r="J43" s="80">
        <v>0</v>
      </c>
      <c r="K43" s="49">
        <f t="shared" si="8"/>
        <v>0</v>
      </c>
      <c r="L43" s="34">
        <f>J43+H43</f>
        <v>0</v>
      </c>
      <c r="M43" s="51">
        <f>IF(ISBLANK(L43),"  ",IF(J76&gt;0,L43/J76,IF(L43&gt;0,1,0)))</f>
        <v>0</v>
      </c>
      <c r="N43" s="25"/>
    </row>
    <row r="44" spans="1:14" ht="15" customHeight="1" x14ac:dyDescent="0.2">
      <c r="A44" s="82" t="s">
        <v>41</v>
      </c>
      <c r="B44" s="32">
        <v>0</v>
      </c>
      <c r="C44" s="48">
        <f t="shared" si="0"/>
        <v>0</v>
      </c>
      <c r="D44" s="80">
        <v>0</v>
      </c>
      <c r="E44" s="49">
        <f t="shared" si="6"/>
        <v>0</v>
      </c>
      <c r="F44" s="68">
        <f>D44+B44</f>
        <v>0</v>
      </c>
      <c r="G44" s="51">
        <f>IF(ISBLANK(F44),"  ",IF(D76&gt;0,F44/D76,IF(F44&gt;0,1,0)))</f>
        <v>0</v>
      </c>
      <c r="H44" s="32">
        <v>0</v>
      </c>
      <c r="I44" s="48">
        <f t="shared" si="7"/>
        <v>0</v>
      </c>
      <c r="J44" s="80">
        <v>0</v>
      </c>
      <c r="K44" s="49">
        <f t="shared" si="8"/>
        <v>0</v>
      </c>
      <c r="L44" s="68">
        <f>J44+H44</f>
        <v>0</v>
      </c>
      <c r="M44" s="51">
        <f>IF(ISBLANK(L44),"  ",IF(J76&gt;0,L44/J76,IF(L44&gt;0,1,0)))</f>
        <v>0</v>
      </c>
      <c r="N44" s="25"/>
    </row>
    <row r="45" spans="1:14" ht="15" customHeight="1" x14ac:dyDescent="0.2">
      <c r="A45" s="31" t="s">
        <v>42</v>
      </c>
      <c r="B45" s="32">
        <v>0</v>
      </c>
      <c r="C45" s="48">
        <f t="shared" si="0"/>
        <v>0</v>
      </c>
      <c r="D45" s="80">
        <v>0</v>
      </c>
      <c r="E45" s="49">
        <f t="shared" si="6"/>
        <v>0</v>
      </c>
      <c r="F45" s="68">
        <f>D45+B45</f>
        <v>0</v>
      </c>
      <c r="G45" s="51">
        <f>IF(ISBLANK(F45),"  ",IF(D76&gt;0,F45/D76,IF(F45&gt;0,1,0)))</f>
        <v>0</v>
      </c>
      <c r="H45" s="32">
        <v>0</v>
      </c>
      <c r="I45" s="48">
        <f t="shared" si="7"/>
        <v>0</v>
      </c>
      <c r="J45" s="80">
        <v>0</v>
      </c>
      <c r="K45" s="49">
        <f t="shared" si="8"/>
        <v>0</v>
      </c>
      <c r="L45" s="68">
        <f>J45+H45</f>
        <v>0</v>
      </c>
      <c r="M45" s="51">
        <f>IF(ISBLANK(L45),"  ",IF(J76&gt;0,L45/J76,IF(L45&gt;0,1,0)))</f>
        <v>0</v>
      </c>
      <c r="N45" s="25"/>
    </row>
    <row r="46" spans="1:14" ht="15" customHeight="1" x14ac:dyDescent="0.2">
      <c r="A46" s="81" t="s">
        <v>43</v>
      </c>
      <c r="B46" s="32">
        <v>288677</v>
      </c>
      <c r="C46" s="48">
        <f t="shared" si="0"/>
        <v>1</v>
      </c>
      <c r="D46" s="80">
        <v>0</v>
      </c>
      <c r="E46" s="49">
        <f t="shared" si="6"/>
        <v>0</v>
      </c>
      <c r="F46" s="68">
        <f>D46+B46</f>
        <v>288677</v>
      </c>
      <c r="G46" s="51">
        <f>IF(ISBLANK(F46),"  ",IF(F76&gt;0,F46/F76,IF(F46&gt;0,1,0)))</f>
        <v>8.1533679474720842E-4</v>
      </c>
      <c r="H46" s="32">
        <v>670998</v>
      </c>
      <c r="I46" s="48">
        <f t="shared" si="7"/>
        <v>1</v>
      </c>
      <c r="J46" s="80">
        <v>0</v>
      </c>
      <c r="K46" s="49">
        <f t="shared" si="8"/>
        <v>0</v>
      </c>
      <c r="L46" s="68">
        <f>J46+H46</f>
        <v>670998</v>
      </c>
      <c r="M46" s="51">
        <f>IF(ISBLANK(L46),"  ",IF(L76&gt;0,L46/L76,IF(L46&gt;0,1,0)))</f>
        <v>1.7768718064308322E-3</v>
      </c>
      <c r="N46" s="25"/>
    </row>
    <row r="47" spans="1:14" s="77" customFormat="1" ht="15" customHeight="1" x14ac:dyDescent="0.25">
      <c r="A47" s="78" t="s">
        <v>44</v>
      </c>
      <c r="B47" s="106">
        <v>288677</v>
      </c>
      <c r="C47" s="84">
        <f t="shared" si="0"/>
        <v>1</v>
      </c>
      <c r="D47" s="107">
        <v>0</v>
      </c>
      <c r="E47" s="75">
        <f t="shared" si="6"/>
        <v>0</v>
      </c>
      <c r="F47" s="86">
        <f>F46+F45+F44+F43+F42</f>
        <v>288677</v>
      </c>
      <c r="G47" s="74">
        <f>IF(ISBLANK(F47),"  ",IF(F76&gt;0,F47/F76,IF(F47&gt;0,1,0)))</f>
        <v>8.1533679474720842E-4</v>
      </c>
      <c r="H47" s="106">
        <v>670998</v>
      </c>
      <c r="I47" s="84">
        <f t="shared" si="7"/>
        <v>1</v>
      </c>
      <c r="J47" s="107">
        <v>0</v>
      </c>
      <c r="K47" s="75">
        <f t="shared" si="8"/>
        <v>0</v>
      </c>
      <c r="L47" s="86">
        <f>L46+L45+L44+L43+L42</f>
        <v>670998</v>
      </c>
      <c r="M47" s="74">
        <f>IF(ISBLANK(L47),"  ",IF(L76&gt;0,L47/L76,IF(L47&gt;0,1,0)))</f>
        <v>1.7768718064308322E-3</v>
      </c>
      <c r="N47" s="76"/>
    </row>
    <row r="48" spans="1:14" s="77" customFormat="1" ht="15" customHeight="1" x14ac:dyDescent="0.25">
      <c r="A48" s="87" t="s">
        <v>87</v>
      </c>
      <c r="B48" s="124">
        <v>0</v>
      </c>
      <c r="C48" s="84">
        <f t="shared" si="0"/>
        <v>0</v>
      </c>
      <c r="D48" s="111">
        <v>0</v>
      </c>
      <c r="E48" s="75">
        <f t="shared" si="6"/>
        <v>0</v>
      </c>
      <c r="F48" s="90">
        <f>D48+B48</f>
        <v>0</v>
      </c>
      <c r="G48" s="74">
        <f>IF(ISBLANK(F48),"  ",IF(F76&gt;0,F48/F76,IF(F48&gt;0,1,0)))</f>
        <v>0</v>
      </c>
      <c r="H48" s="124">
        <v>0</v>
      </c>
      <c r="I48" s="84">
        <f t="shared" si="7"/>
        <v>0</v>
      </c>
      <c r="J48" s="111">
        <v>0</v>
      </c>
      <c r="K48" s="75">
        <f t="shared" si="8"/>
        <v>0</v>
      </c>
      <c r="L48" s="90">
        <f>J48+H48</f>
        <v>0</v>
      </c>
      <c r="M48" s="74">
        <f>IF(ISBLANK(L48),"  ",IF(L76&gt;0,L48/L76,IF(L48&gt;0,1,0)))</f>
        <v>0</v>
      </c>
      <c r="N48" s="76"/>
    </row>
    <row r="49" spans="1:14" ht="15" customHeight="1" x14ac:dyDescent="0.25">
      <c r="A49" s="14" t="s">
        <v>46</v>
      </c>
      <c r="B49" s="91"/>
      <c r="C49" s="92" t="s">
        <v>4</v>
      </c>
      <c r="D49" s="93"/>
      <c r="E49" s="94" t="s">
        <v>4</v>
      </c>
      <c r="F49" s="38"/>
      <c r="G49" s="95" t="s">
        <v>4</v>
      </c>
      <c r="H49" s="91"/>
      <c r="I49" s="92" t="s">
        <v>4</v>
      </c>
      <c r="J49" s="93"/>
      <c r="K49" s="94" t="s">
        <v>4</v>
      </c>
      <c r="L49" s="38"/>
      <c r="M49" s="95" t="s">
        <v>4</v>
      </c>
      <c r="N49" s="25"/>
    </row>
    <row r="50" spans="1:14" ht="15" customHeight="1" x14ac:dyDescent="0.2">
      <c r="A50" s="11" t="s">
        <v>47</v>
      </c>
      <c r="B50" s="91">
        <v>0</v>
      </c>
      <c r="C50" s="42">
        <f t="shared" si="0"/>
        <v>0</v>
      </c>
      <c r="D50" s="93">
        <v>0</v>
      </c>
      <c r="E50" s="44">
        <f t="shared" ref="E50:E67" si="9">IF(ISBLANK(D50),"  ",IF(F50&gt;0,D50/F50,IF(D50&gt;0,1,0)))</f>
        <v>0</v>
      </c>
      <c r="F50" s="96">
        <f t="shared" ref="F50:F55" si="10">D50+B50</f>
        <v>0</v>
      </c>
      <c r="G50" s="46">
        <f>IF(ISBLANK(F50),"  ",IF(F76&gt;0,F50/F76,IF(F50&gt;0,1,0)))</f>
        <v>0</v>
      </c>
      <c r="H50" s="91">
        <v>0</v>
      </c>
      <c r="I50" s="42">
        <f t="shared" ref="I50:I67" si="11">IF(ISBLANK(H50),"  ",IF(L50&gt;0,H50/L50,IF(H50&gt;0,1,0)))</f>
        <v>0</v>
      </c>
      <c r="J50" s="93">
        <v>0</v>
      </c>
      <c r="K50" s="44">
        <f t="shared" ref="K50:K67" si="12">IF(ISBLANK(J50),"  ",IF(L50&gt;0,J50/L50,IF(J50&gt;0,1,0)))</f>
        <v>0</v>
      </c>
      <c r="L50" s="96">
        <f t="shared" ref="L50:L66" si="13">J50+H50</f>
        <v>0</v>
      </c>
      <c r="M50" s="46">
        <f>IF(ISBLANK(L50),"  ",IF(L76&gt;0,L50/L76,IF(L50&gt;0,1,0)))</f>
        <v>0</v>
      </c>
      <c r="N50" s="25"/>
    </row>
    <row r="51" spans="1:14" ht="15" customHeight="1" x14ac:dyDescent="0.2">
      <c r="A51" s="31" t="s">
        <v>48</v>
      </c>
      <c r="B51" s="79">
        <v>0</v>
      </c>
      <c r="C51" s="48">
        <f t="shared" si="0"/>
        <v>0</v>
      </c>
      <c r="D51" s="80">
        <v>0</v>
      </c>
      <c r="E51" s="49">
        <f t="shared" si="9"/>
        <v>0</v>
      </c>
      <c r="F51" s="97">
        <f t="shared" si="10"/>
        <v>0</v>
      </c>
      <c r="G51" s="51">
        <f>IF(ISBLANK(F51),"  ",IF(F76&gt;0,F51/F76,IF(F51&gt;0,1,0)))</f>
        <v>0</v>
      </c>
      <c r="H51" s="79">
        <v>0</v>
      </c>
      <c r="I51" s="48">
        <f t="shared" si="11"/>
        <v>0</v>
      </c>
      <c r="J51" s="80">
        <v>0</v>
      </c>
      <c r="K51" s="49">
        <f t="shared" si="12"/>
        <v>0</v>
      </c>
      <c r="L51" s="97">
        <f t="shared" si="13"/>
        <v>0</v>
      </c>
      <c r="M51" s="51">
        <f>IF(ISBLANK(L51),"  ",IF(L76&gt;0,L51/L76,IF(L51&gt;0,1,0)))</f>
        <v>0</v>
      </c>
      <c r="N51" s="25"/>
    </row>
    <row r="52" spans="1:14" ht="15" customHeight="1" x14ac:dyDescent="0.2">
      <c r="A52" s="98" t="s">
        <v>49</v>
      </c>
      <c r="B52" s="125">
        <v>0</v>
      </c>
      <c r="C52" s="48">
        <f t="shared" si="0"/>
        <v>0</v>
      </c>
      <c r="D52" s="126">
        <v>0</v>
      </c>
      <c r="E52" s="49">
        <f t="shared" si="9"/>
        <v>0</v>
      </c>
      <c r="F52" s="99">
        <f t="shared" si="10"/>
        <v>0</v>
      </c>
      <c r="G52" s="51">
        <f>IF(ISBLANK(F52),"  ",IF(F76&gt;0,F52/F76,IF(F52&gt;0,1,0)))</f>
        <v>0</v>
      </c>
      <c r="H52" s="125">
        <v>0</v>
      </c>
      <c r="I52" s="48">
        <f t="shared" si="11"/>
        <v>0</v>
      </c>
      <c r="J52" s="126">
        <v>0</v>
      </c>
      <c r="K52" s="49">
        <f t="shared" si="12"/>
        <v>0</v>
      </c>
      <c r="L52" s="99">
        <f t="shared" si="13"/>
        <v>0</v>
      </c>
      <c r="M52" s="51">
        <f>IF(ISBLANK(L52),"  ",IF(L76&gt;0,L52/L76,IF(L52&gt;0,1,0)))</f>
        <v>0</v>
      </c>
      <c r="N52" s="25"/>
    </row>
    <row r="53" spans="1:14" ht="15" customHeight="1" x14ac:dyDescent="0.2">
      <c r="A53" s="98" t="s">
        <v>50</v>
      </c>
      <c r="B53" s="125">
        <v>0</v>
      </c>
      <c r="C53" s="48">
        <f t="shared" si="0"/>
        <v>0</v>
      </c>
      <c r="D53" s="126">
        <v>0</v>
      </c>
      <c r="E53" s="49">
        <f t="shared" si="9"/>
        <v>0</v>
      </c>
      <c r="F53" s="99">
        <f t="shared" si="10"/>
        <v>0</v>
      </c>
      <c r="G53" s="51">
        <f>IF(ISBLANK(F53),"  ",IF(F76&gt;0,F53/F76,IF(F53&gt;0,1,0)))</f>
        <v>0</v>
      </c>
      <c r="H53" s="125">
        <v>0</v>
      </c>
      <c r="I53" s="48">
        <f t="shared" si="11"/>
        <v>0</v>
      </c>
      <c r="J53" s="126">
        <v>0</v>
      </c>
      <c r="K53" s="49">
        <f t="shared" si="12"/>
        <v>0</v>
      </c>
      <c r="L53" s="99">
        <f t="shared" si="13"/>
        <v>0</v>
      </c>
      <c r="M53" s="51">
        <f>IF(ISBLANK(L53),"  ",IF(L76&gt;0,L53/L76,IF(L53&gt;0,1,0)))</f>
        <v>0</v>
      </c>
      <c r="N53" s="25"/>
    </row>
    <row r="54" spans="1:14" ht="15" customHeight="1" x14ac:dyDescent="0.2">
      <c r="A54" s="98" t="s">
        <v>51</v>
      </c>
      <c r="B54" s="125">
        <v>0</v>
      </c>
      <c r="C54" s="48">
        <f>IF(ISBLANK(B54),"  ",IF(F54&gt;0,B54/F54,IF(B54&gt;0,1,0)))</f>
        <v>0</v>
      </c>
      <c r="D54" s="126">
        <v>0</v>
      </c>
      <c r="E54" s="49">
        <f>IF(ISBLANK(D54),"  ",IF(F54&gt;0,D54/F54,IF(D54&gt;0,1,0)))</f>
        <v>0</v>
      </c>
      <c r="F54" s="99">
        <f t="shared" si="10"/>
        <v>0</v>
      </c>
      <c r="G54" s="51">
        <f>IF(ISBLANK(F54),"  ",IF(F76&gt;0,F54/F76,IF(F54&gt;0,1,0)))</f>
        <v>0</v>
      </c>
      <c r="H54" s="125">
        <v>0</v>
      </c>
      <c r="I54" s="48">
        <f>IF(ISBLANK(H54),"  ",IF(L54&gt;0,H54/L54,IF(H54&gt;0,1,0)))</f>
        <v>0</v>
      </c>
      <c r="J54" s="126">
        <v>0</v>
      </c>
      <c r="K54" s="49">
        <f>IF(ISBLANK(J54),"  ",IF(L54&gt;0,J54/L54,IF(J54&gt;0,1,0)))</f>
        <v>0</v>
      </c>
      <c r="L54" s="99">
        <f t="shared" si="13"/>
        <v>0</v>
      </c>
      <c r="M54" s="51">
        <f>IF(ISBLANK(L54),"  ",IF(L76&gt;0,L54/L76,IF(L54&gt;0,1,0)))</f>
        <v>0</v>
      </c>
      <c r="N54" s="25"/>
    </row>
    <row r="55" spans="1:14" ht="15" customHeight="1" x14ac:dyDescent="0.2">
      <c r="A55" s="31" t="s">
        <v>52</v>
      </c>
      <c r="B55" s="79">
        <v>0</v>
      </c>
      <c r="C55" s="48">
        <f t="shared" si="0"/>
        <v>0</v>
      </c>
      <c r="D55" s="80">
        <v>0</v>
      </c>
      <c r="E55" s="49">
        <f t="shared" si="9"/>
        <v>0</v>
      </c>
      <c r="F55" s="97">
        <f t="shared" si="10"/>
        <v>0</v>
      </c>
      <c r="G55" s="51">
        <f>IF(ISBLANK(F55),"  ",IF(F76&gt;0,F55/F76,IF(F55&gt;0,1,0)))</f>
        <v>0</v>
      </c>
      <c r="H55" s="79">
        <v>0</v>
      </c>
      <c r="I55" s="48">
        <f t="shared" si="11"/>
        <v>0</v>
      </c>
      <c r="J55" s="80">
        <v>0</v>
      </c>
      <c r="K55" s="49">
        <f t="shared" si="12"/>
        <v>0</v>
      </c>
      <c r="L55" s="97">
        <f t="shared" si="13"/>
        <v>0</v>
      </c>
      <c r="M55" s="51">
        <f>IF(ISBLANK(L55),"  ",IF(L76&gt;0,L55/L76,IF(L55&gt;0,1,0)))</f>
        <v>0</v>
      </c>
      <c r="N55" s="25"/>
    </row>
    <row r="56" spans="1:14" s="77" customFormat="1" ht="15" customHeight="1" x14ac:dyDescent="0.25">
      <c r="A56" s="87" t="s">
        <v>53</v>
      </c>
      <c r="B56" s="127">
        <v>0</v>
      </c>
      <c r="C56" s="84">
        <f t="shared" si="0"/>
        <v>0</v>
      </c>
      <c r="D56" s="107">
        <v>0</v>
      </c>
      <c r="E56" s="75">
        <f t="shared" si="9"/>
        <v>0</v>
      </c>
      <c r="F56" s="100">
        <f>F55+F53+F52+F51+F50+F54</f>
        <v>0</v>
      </c>
      <c r="G56" s="74">
        <f>IF(ISBLANK(F56),"  ",IF(F76&gt;0,F56/F76,IF(F56&gt;0,1,0)))</f>
        <v>0</v>
      </c>
      <c r="H56" s="127">
        <v>0</v>
      </c>
      <c r="I56" s="84">
        <f t="shared" si="11"/>
        <v>0</v>
      </c>
      <c r="J56" s="107">
        <v>0</v>
      </c>
      <c r="K56" s="75">
        <f t="shared" si="12"/>
        <v>0</v>
      </c>
      <c r="L56" s="97">
        <f t="shared" si="13"/>
        <v>0</v>
      </c>
      <c r="M56" s="74">
        <f>IF(ISBLANK(L56),"  ",IF(L76&gt;0,L56/L76,IF(L56&gt;0,1,0)))</f>
        <v>0</v>
      </c>
      <c r="N56" s="76"/>
    </row>
    <row r="57" spans="1:14" ht="15" customHeight="1" x14ac:dyDescent="0.2">
      <c r="A57" s="41" t="s">
        <v>54</v>
      </c>
      <c r="B57" s="128">
        <v>0</v>
      </c>
      <c r="C57" s="48">
        <f t="shared" si="0"/>
        <v>0</v>
      </c>
      <c r="D57" s="129">
        <v>0</v>
      </c>
      <c r="E57" s="49">
        <f t="shared" si="9"/>
        <v>0</v>
      </c>
      <c r="F57" s="101">
        <f t="shared" ref="F57:F66" si="14">D57+B57</f>
        <v>0</v>
      </c>
      <c r="G57" s="51">
        <f>IF(ISBLANK(F57),"  ",IF(F76&gt;0,F57/F76,IF(F57&gt;0,1,0)))</f>
        <v>0</v>
      </c>
      <c r="H57" s="128">
        <v>0</v>
      </c>
      <c r="I57" s="48">
        <f t="shared" si="11"/>
        <v>0</v>
      </c>
      <c r="J57" s="129">
        <v>0</v>
      </c>
      <c r="K57" s="49">
        <f t="shared" si="12"/>
        <v>0</v>
      </c>
      <c r="L57" s="101">
        <f t="shared" si="13"/>
        <v>0</v>
      </c>
      <c r="M57" s="51">
        <f>IF(ISBLANK(L57),"  ",IF(L76&gt;0,L57/L76,IF(L57&gt;0,1,0)))</f>
        <v>0</v>
      </c>
      <c r="N57" s="25"/>
    </row>
    <row r="58" spans="1:14" ht="15" customHeight="1" x14ac:dyDescent="0.2">
      <c r="A58" s="102" t="s">
        <v>55</v>
      </c>
      <c r="B58" s="32">
        <v>0</v>
      </c>
      <c r="C58" s="48">
        <f t="shared" si="0"/>
        <v>0</v>
      </c>
      <c r="D58" s="80">
        <v>0</v>
      </c>
      <c r="E58" s="49">
        <f t="shared" si="9"/>
        <v>0</v>
      </c>
      <c r="F58" s="34">
        <f t="shared" si="14"/>
        <v>0</v>
      </c>
      <c r="G58" s="51">
        <f>IF(ISBLANK(F58),"  ",IF(F76&gt;0,F58/F76,IF(F58&gt;0,1,0)))</f>
        <v>0</v>
      </c>
      <c r="H58" s="32">
        <v>0</v>
      </c>
      <c r="I58" s="48">
        <f t="shared" si="11"/>
        <v>0</v>
      </c>
      <c r="J58" s="80">
        <v>0</v>
      </c>
      <c r="K58" s="49">
        <f t="shared" si="12"/>
        <v>0</v>
      </c>
      <c r="L58" s="34">
        <f t="shared" si="13"/>
        <v>0</v>
      </c>
      <c r="M58" s="51">
        <f>IF(ISBLANK(L58),"  ",IF(L76&gt;0,L58/L76,IF(L58&gt;0,1,0)))</f>
        <v>0</v>
      </c>
      <c r="N58" s="25"/>
    </row>
    <row r="59" spans="1:14" ht="15" customHeight="1" x14ac:dyDescent="0.2">
      <c r="A59" s="82" t="s">
        <v>56</v>
      </c>
      <c r="B59" s="32">
        <v>0</v>
      </c>
      <c r="C59" s="48">
        <f t="shared" si="0"/>
        <v>0</v>
      </c>
      <c r="D59" s="80">
        <v>0</v>
      </c>
      <c r="E59" s="49">
        <f t="shared" si="9"/>
        <v>0</v>
      </c>
      <c r="F59" s="34">
        <f t="shared" si="14"/>
        <v>0</v>
      </c>
      <c r="G59" s="51">
        <f>IF(ISBLANK(F59),"  ",IF(F76&gt;0,F59/F76,IF(F59&gt;0,1,0)))</f>
        <v>0</v>
      </c>
      <c r="H59" s="32">
        <v>0</v>
      </c>
      <c r="I59" s="48">
        <f t="shared" si="11"/>
        <v>0</v>
      </c>
      <c r="J59" s="80">
        <v>0</v>
      </c>
      <c r="K59" s="49">
        <f t="shared" si="12"/>
        <v>0</v>
      </c>
      <c r="L59" s="34">
        <f t="shared" si="13"/>
        <v>0</v>
      </c>
      <c r="M59" s="51">
        <f>IF(ISBLANK(L59),"  ",IF(L76&gt;0,L59/L76,IF(L59&gt;0,1,0)))</f>
        <v>0</v>
      </c>
      <c r="N59" s="25"/>
    </row>
    <row r="60" spans="1:14" ht="15" customHeight="1" x14ac:dyDescent="0.2">
      <c r="A60" s="81" t="s">
        <v>57</v>
      </c>
      <c r="B60" s="69">
        <v>0</v>
      </c>
      <c r="C60" s="48">
        <f t="shared" si="0"/>
        <v>0</v>
      </c>
      <c r="D60" s="70">
        <v>0</v>
      </c>
      <c r="E60" s="49">
        <f t="shared" si="9"/>
        <v>0</v>
      </c>
      <c r="F60" s="68">
        <f t="shared" si="14"/>
        <v>0</v>
      </c>
      <c r="G60" s="51">
        <f>IF(ISBLANK(F60),"  ",IF(F76&gt;0,F60/F76,IF(F60&gt;0,1,0)))</f>
        <v>0</v>
      </c>
      <c r="H60" s="69">
        <v>0</v>
      </c>
      <c r="I60" s="48">
        <f t="shared" si="11"/>
        <v>0</v>
      </c>
      <c r="J60" s="70">
        <v>0</v>
      </c>
      <c r="K60" s="49">
        <f t="shared" si="12"/>
        <v>0</v>
      </c>
      <c r="L60" s="68">
        <f t="shared" si="13"/>
        <v>0</v>
      </c>
      <c r="M60" s="51">
        <f>IF(ISBLANK(L60),"  ",IF(L76&gt;0,L60/L76,IF(L60&gt;0,1,0)))</f>
        <v>0</v>
      </c>
      <c r="N60" s="25"/>
    </row>
    <row r="61" spans="1:14" ht="15" customHeight="1" x14ac:dyDescent="0.2">
      <c r="A61" s="103" t="s">
        <v>58</v>
      </c>
      <c r="B61" s="32">
        <v>0</v>
      </c>
      <c r="C61" s="48">
        <f t="shared" si="0"/>
        <v>0</v>
      </c>
      <c r="D61" s="80">
        <v>0</v>
      </c>
      <c r="E61" s="49">
        <f t="shared" si="9"/>
        <v>0</v>
      </c>
      <c r="F61" s="34">
        <f t="shared" si="14"/>
        <v>0</v>
      </c>
      <c r="G61" s="51">
        <f>IF(ISBLANK(F61),"  ",IF(F76&gt;0,F61/F76,IF(F61&gt;0,1,0)))</f>
        <v>0</v>
      </c>
      <c r="H61" s="32">
        <v>0</v>
      </c>
      <c r="I61" s="48">
        <f t="shared" si="11"/>
        <v>0</v>
      </c>
      <c r="J61" s="80">
        <v>0</v>
      </c>
      <c r="K61" s="49">
        <f t="shared" si="12"/>
        <v>0</v>
      </c>
      <c r="L61" s="34">
        <f t="shared" si="13"/>
        <v>0</v>
      </c>
      <c r="M61" s="51">
        <f>IF(ISBLANK(L61),"  ",IF(L76&gt;0,L61/L76,IF(L61&gt;0,1,0)))</f>
        <v>0</v>
      </c>
      <c r="N61" s="25"/>
    </row>
    <row r="62" spans="1:14" ht="15" customHeight="1" x14ac:dyDescent="0.2">
      <c r="A62" s="103" t="s">
        <v>59</v>
      </c>
      <c r="B62" s="32">
        <v>0</v>
      </c>
      <c r="C62" s="48">
        <f t="shared" si="0"/>
        <v>0</v>
      </c>
      <c r="D62" s="80">
        <v>0</v>
      </c>
      <c r="E62" s="49">
        <f t="shared" si="9"/>
        <v>0</v>
      </c>
      <c r="F62" s="34">
        <f t="shared" si="14"/>
        <v>0</v>
      </c>
      <c r="G62" s="51">
        <f>IF(ISBLANK(F62),"  ",IF(F76&gt;0,F62/F76,IF(F62&gt;0,1,0)))</f>
        <v>0</v>
      </c>
      <c r="H62" s="32">
        <v>0</v>
      </c>
      <c r="I62" s="48">
        <f t="shared" si="11"/>
        <v>0</v>
      </c>
      <c r="J62" s="80">
        <v>0</v>
      </c>
      <c r="K62" s="49">
        <f t="shared" si="12"/>
        <v>0</v>
      </c>
      <c r="L62" s="34">
        <f t="shared" si="13"/>
        <v>0</v>
      </c>
      <c r="M62" s="51">
        <f>IF(ISBLANK(L62),"  ",IF(L76&gt;0,L62/L76,IF(L62&gt;0,1,0)))</f>
        <v>0</v>
      </c>
      <c r="N62" s="25"/>
    </row>
    <row r="63" spans="1:14" ht="15" customHeight="1" x14ac:dyDescent="0.2">
      <c r="A63" s="104" t="s">
        <v>60</v>
      </c>
      <c r="B63" s="32">
        <v>0</v>
      </c>
      <c r="C63" s="48">
        <f t="shared" si="0"/>
        <v>0</v>
      </c>
      <c r="D63" s="80">
        <v>0</v>
      </c>
      <c r="E63" s="49">
        <f t="shared" si="9"/>
        <v>0</v>
      </c>
      <c r="F63" s="34">
        <f t="shared" si="14"/>
        <v>0</v>
      </c>
      <c r="G63" s="51">
        <f>IF(ISBLANK(F63),"  ",IF(F76&gt;0,F63/F76,IF(F63&gt;0,1,0)))</f>
        <v>0</v>
      </c>
      <c r="H63" s="32">
        <v>0</v>
      </c>
      <c r="I63" s="48">
        <f t="shared" si="11"/>
        <v>0</v>
      </c>
      <c r="J63" s="80">
        <v>0</v>
      </c>
      <c r="K63" s="49">
        <f t="shared" si="12"/>
        <v>0</v>
      </c>
      <c r="L63" s="34">
        <f t="shared" si="13"/>
        <v>0</v>
      </c>
      <c r="M63" s="51">
        <f>IF(ISBLANK(L63),"  ",IF(L76&gt;0,L63/L76,IF(L63&gt;0,1,0)))</f>
        <v>0</v>
      </c>
      <c r="N63" s="25"/>
    </row>
    <row r="64" spans="1:14" ht="15" customHeight="1" x14ac:dyDescent="0.2">
      <c r="A64" s="104" t="s">
        <v>61</v>
      </c>
      <c r="B64" s="32">
        <v>0</v>
      </c>
      <c r="C64" s="48">
        <f t="shared" si="0"/>
        <v>0</v>
      </c>
      <c r="D64" s="80">
        <v>0</v>
      </c>
      <c r="E64" s="49">
        <f t="shared" si="9"/>
        <v>0</v>
      </c>
      <c r="F64" s="34">
        <f t="shared" si="14"/>
        <v>0</v>
      </c>
      <c r="G64" s="51">
        <f>IF(ISBLANK(F64),"  ",IF(F76&gt;0,F64/F76,IF(F64&gt;0,1,0)))</f>
        <v>0</v>
      </c>
      <c r="H64" s="32">
        <v>0</v>
      </c>
      <c r="I64" s="48">
        <f t="shared" si="11"/>
        <v>0</v>
      </c>
      <c r="J64" s="80">
        <v>0</v>
      </c>
      <c r="K64" s="49">
        <f t="shared" si="12"/>
        <v>0</v>
      </c>
      <c r="L64" s="34">
        <f t="shared" si="13"/>
        <v>0</v>
      </c>
      <c r="M64" s="51">
        <f>IF(ISBLANK(L64),"  ",IF(L76&gt;0,L64/L76,IF(L64&gt;0,1,0)))</f>
        <v>0</v>
      </c>
      <c r="N64" s="25"/>
    </row>
    <row r="65" spans="1:14" ht="15" customHeight="1" x14ac:dyDescent="0.2">
      <c r="A65" s="82" t="s">
        <v>62</v>
      </c>
      <c r="B65" s="32">
        <v>0</v>
      </c>
      <c r="C65" s="48">
        <f t="shared" si="0"/>
        <v>0</v>
      </c>
      <c r="D65" s="80">
        <v>0</v>
      </c>
      <c r="E65" s="49">
        <f t="shared" si="9"/>
        <v>0</v>
      </c>
      <c r="F65" s="34">
        <f t="shared" si="14"/>
        <v>0</v>
      </c>
      <c r="G65" s="51">
        <f>IF(ISBLANK(F65),"  ",IF(F76&gt;0,F65/F76,IF(F65&gt;0,1,0)))</f>
        <v>0</v>
      </c>
      <c r="H65" s="32">
        <v>0</v>
      </c>
      <c r="I65" s="48">
        <f t="shared" si="11"/>
        <v>0</v>
      </c>
      <c r="J65" s="80">
        <v>0</v>
      </c>
      <c r="K65" s="49">
        <f t="shared" si="12"/>
        <v>0</v>
      </c>
      <c r="L65" s="34">
        <f t="shared" si="13"/>
        <v>0</v>
      </c>
      <c r="M65" s="51">
        <f>IF(ISBLANK(L65),"  ",IF(L76&gt;0,L65/L76,IF(L65&gt;0,1,0)))</f>
        <v>0</v>
      </c>
      <c r="N65" s="25"/>
    </row>
    <row r="66" spans="1:14" ht="15" customHeight="1" x14ac:dyDescent="0.2">
      <c r="A66" s="81" t="s">
        <v>63</v>
      </c>
      <c r="B66" s="32">
        <v>0</v>
      </c>
      <c r="C66" s="48">
        <f t="shared" si="0"/>
        <v>0</v>
      </c>
      <c r="D66" s="80">
        <v>0</v>
      </c>
      <c r="E66" s="49">
        <f t="shared" si="9"/>
        <v>0</v>
      </c>
      <c r="F66" s="34">
        <f t="shared" si="14"/>
        <v>0</v>
      </c>
      <c r="G66" s="51">
        <f>IF(ISBLANK(F66),"  ",IF(F76&gt;0,F66/F76,IF(F66&gt;0,1,0)))</f>
        <v>0</v>
      </c>
      <c r="H66" s="32">
        <v>21450</v>
      </c>
      <c r="I66" s="48">
        <f t="shared" si="11"/>
        <v>1</v>
      </c>
      <c r="J66" s="80">
        <v>0</v>
      </c>
      <c r="K66" s="49">
        <f t="shared" si="12"/>
        <v>0</v>
      </c>
      <c r="L66" s="34">
        <f t="shared" si="13"/>
        <v>21450</v>
      </c>
      <c r="M66" s="51">
        <f>IF(ISBLANK(L66),"  ",IF(L76&gt;0,L66/L76,IF(L66&gt;0,1,0)))</f>
        <v>5.6801809018717423E-5</v>
      </c>
      <c r="N66" s="25"/>
    </row>
    <row r="67" spans="1:14" s="77" customFormat="1" ht="15" customHeight="1" x14ac:dyDescent="0.25">
      <c r="A67" s="105" t="s">
        <v>64</v>
      </c>
      <c r="B67" s="106">
        <v>0</v>
      </c>
      <c r="C67" s="84">
        <f t="shared" si="0"/>
        <v>0</v>
      </c>
      <c r="D67" s="107">
        <v>0</v>
      </c>
      <c r="E67" s="75">
        <f t="shared" si="9"/>
        <v>0</v>
      </c>
      <c r="F67" s="106">
        <f>F66+F65+F64+F63+F62+F61+F60+F59+F58+F57+F56</f>
        <v>0</v>
      </c>
      <c r="G67" s="74">
        <f>IF(ISBLANK(F67),"  ",IF(F76&gt;0,F67/F76,IF(F67&gt;0,1,0)))</f>
        <v>0</v>
      </c>
      <c r="H67" s="106">
        <v>21450</v>
      </c>
      <c r="I67" s="84">
        <f t="shared" si="11"/>
        <v>1</v>
      </c>
      <c r="J67" s="107">
        <v>0</v>
      </c>
      <c r="K67" s="75">
        <f t="shared" si="12"/>
        <v>0</v>
      </c>
      <c r="L67" s="106">
        <f>L66+L65+L64+L63+L62+L61+L60+L59+L58+L57+L56</f>
        <v>21450</v>
      </c>
      <c r="M67" s="74">
        <f>IF(ISBLANK(L67),"  ",IF(L76&gt;0,L67/L76,IF(L67&gt;0,1,0)))</f>
        <v>5.6801809018717423E-5</v>
      </c>
      <c r="N67" s="76"/>
    </row>
    <row r="68" spans="1:14" ht="15" customHeight="1" x14ac:dyDescent="0.25">
      <c r="A68" s="14" t="s">
        <v>65</v>
      </c>
      <c r="B68" s="79"/>
      <c r="C68" s="64" t="s">
        <v>4</v>
      </c>
      <c r="D68" s="80"/>
      <c r="E68" s="66" t="s">
        <v>4</v>
      </c>
      <c r="F68" s="34"/>
      <c r="G68" s="67" t="s">
        <v>4</v>
      </c>
      <c r="H68" s="79"/>
      <c r="I68" s="64" t="s">
        <v>4</v>
      </c>
      <c r="J68" s="80"/>
      <c r="K68" s="66" t="s">
        <v>4</v>
      </c>
      <c r="L68" s="34"/>
      <c r="M68" s="67" t="s">
        <v>4</v>
      </c>
    </row>
    <row r="69" spans="1:14" ht="15" customHeight="1" x14ac:dyDescent="0.2">
      <c r="A69" s="108" t="s">
        <v>66</v>
      </c>
      <c r="B69" s="3">
        <v>27068302</v>
      </c>
      <c r="C69" s="42">
        <f t="shared" si="0"/>
        <v>1</v>
      </c>
      <c r="D69" s="93">
        <v>0</v>
      </c>
      <c r="E69" s="44">
        <f>IF(ISBLANK(D69),"  ",IF(F69&gt;0,D69/F69,IF(D69&gt;0,1,0)))</f>
        <v>0</v>
      </c>
      <c r="F69" s="58">
        <f>D69+B69</f>
        <v>27068302</v>
      </c>
      <c r="G69" s="46">
        <f>IF(ISBLANK(F69),"  ",IF(F76&gt;0,F69/F76,IF(F69&gt;0,1,0)))</f>
        <v>7.6451475496591176E-2</v>
      </c>
      <c r="H69" s="3">
        <v>47225832</v>
      </c>
      <c r="I69" s="42">
        <f>IF(ISBLANK(H69),"  ",IF(L69&gt;0,H69/L69,IF(H69&gt;0,1,0)))</f>
        <v>1</v>
      </c>
      <c r="J69" s="93">
        <v>0</v>
      </c>
      <c r="K69" s="44">
        <f>IF(ISBLANK(J69),"  ",IF(L69&gt;0,J69/L69,IF(J69&gt;0,1,0)))</f>
        <v>0</v>
      </c>
      <c r="L69" s="58">
        <f>J69+H69</f>
        <v>47225832</v>
      </c>
      <c r="M69" s="46">
        <f>IF(ISBLANK(L69),"  ",IF(L76&gt;0,L69/L76,IF(L69&gt;0,1,0)))</f>
        <v>0.12505886666732091</v>
      </c>
    </row>
    <row r="70" spans="1:14" ht="15" customHeight="1" x14ac:dyDescent="0.2">
      <c r="A70" s="31" t="s">
        <v>67</v>
      </c>
      <c r="B70" s="32">
        <v>0</v>
      </c>
      <c r="C70" s="48">
        <f t="shared" si="0"/>
        <v>0</v>
      </c>
      <c r="D70" s="80">
        <v>0</v>
      </c>
      <c r="E70" s="49">
        <f>IF(ISBLANK(D70),"  ",IF(F70&gt;0,D70/F70,IF(D70&gt;0,1,0)))</f>
        <v>0</v>
      </c>
      <c r="F70" s="34">
        <f>D70+B70</f>
        <v>0</v>
      </c>
      <c r="G70" s="51">
        <f>IF(ISBLANK(F70),"  ",IF(F76&gt;0,F70/F76,IF(F70&gt;0,1,0)))</f>
        <v>0</v>
      </c>
      <c r="H70" s="32">
        <v>0</v>
      </c>
      <c r="I70" s="48">
        <f>IF(ISBLANK(H70),"  ",IF(L70&gt;0,H70/L70,IF(H70&gt;0,1,0)))</f>
        <v>0</v>
      </c>
      <c r="J70" s="80">
        <v>0</v>
      </c>
      <c r="K70" s="49">
        <f>IF(ISBLANK(J70),"  ",IF(L70&gt;0,J70/L70,IF(J70&gt;0,1,0)))</f>
        <v>0</v>
      </c>
      <c r="L70" s="34">
        <f>J70+H70</f>
        <v>0</v>
      </c>
      <c r="M70" s="51">
        <f>IF(ISBLANK(L70),"  ",IF(L76&gt;0,L70/L76,IF(L70&gt;0,1,0)))</f>
        <v>0</v>
      </c>
    </row>
    <row r="71" spans="1:14" ht="15" customHeight="1" x14ac:dyDescent="0.25">
      <c r="A71" s="109" t="s">
        <v>68</v>
      </c>
      <c r="B71" s="79"/>
      <c r="C71" s="64" t="s">
        <v>4</v>
      </c>
      <c r="D71" s="80"/>
      <c r="E71" s="66" t="s">
        <v>4</v>
      </c>
      <c r="F71" s="34"/>
      <c r="G71" s="67" t="s">
        <v>4</v>
      </c>
      <c r="H71" s="79"/>
      <c r="I71" s="64" t="s">
        <v>4</v>
      </c>
      <c r="J71" s="80"/>
      <c r="K71" s="66" t="s">
        <v>4</v>
      </c>
      <c r="L71" s="34"/>
      <c r="M71" s="67" t="s">
        <v>4</v>
      </c>
    </row>
    <row r="72" spans="1:14" ht="15" customHeight="1" x14ac:dyDescent="0.2">
      <c r="A72" s="82" t="s">
        <v>69</v>
      </c>
      <c r="B72" s="3">
        <v>0</v>
      </c>
      <c r="C72" s="42">
        <f t="shared" si="0"/>
        <v>0</v>
      </c>
      <c r="D72" s="93">
        <v>0</v>
      </c>
      <c r="E72" s="44">
        <f>IF(ISBLANK(D72),"  ",IF(F72&gt;0,D72/F72,IF(D72&gt;0,1,0)))</f>
        <v>0</v>
      </c>
      <c r="F72" s="58">
        <f>D72+B72</f>
        <v>0</v>
      </c>
      <c r="G72" s="46">
        <f>IF(ISBLANK(F72),"  ",IF(F76&gt;0,F72/F76,IF(F72&gt;0,1,0)))</f>
        <v>0</v>
      </c>
      <c r="H72" s="3">
        <v>0</v>
      </c>
      <c r="I72" s="42">
        <f>IF(ISBLANK(H72),"  ",IF(L72&gt;0,H72/L72,IF(H72&gt;0,1,0)))</f>
        <v>0</v>
      </c>
      <c r="J72" s="93">
        <v>0</v>
      </c>
      <c r="K72" s="44">
        <f>IF(ISBLANK(J72),"  ",IF(L72&gt;0,J72/L72,IF(J72&gt;0,1,0)))</f>
        <v>0</v>
      </c>
      <c r="L72" s="58">
        <f>J72+H72</f>
        <v>0</v>
      </c>
      <c r="M72" s="46">
        <f>IF(ISBLANK(L72),"  ",IF(L76&gt;0,L72/L76,IF(L72&gt;0,1,0)))</f>
        <v>0</v>
      </c>
    </row>
    <row r="73" spans="1:14" ht="15" customHeight="1" x14ac:dyDescent="0.2">
      <c r="A73" s="31" t="s">
        <v>70</v>
      </c>
      <c r="B73" s="32">
        <v>0</v>
      </c>
      <c r="C73" s="48">
        <f t="shared" si="0"/>
        <v>0</v>
      </c>
      <c r="D73" s="80">
        <v>0</v>
      </c>
      <c r="E73" s="49">
        <f>IF(ISBLANK(D73),"  ",IF(F73&gt;0,D73/F73,IF(D73&gt;0,1,0)))</f>
        <v>0</v>
      </c>
      <c r="F73" s="34">
        <f>D73+B73</f>
        <v>0</v>
      </c>
      <c r="G73" s="51">
        <f>IF(ISBLANK(F73),"  ",IF(F76&gt;0,F73/F76,IF(F73&gt;0,1,0)))</f>
        <v>0</v>
      </c>
      <c r="H73" s="32">
        <v>0</v>
      </c>
      <c r="I73" s="48">
        <f>IF(ISBLANK(H73),"  ",IF(L73&gt;0,H73/L73,IF(H73&gt;0,1,0)))</f>
        <v>0</v>
      </c>
      <c r="J73" s="80">
        <v>0</v>
      </c>
      <c r="K73" s="49">
        <f>IF(ISBLANK(J73),"  ",IF(L73&gt;0,J73/L73,IF(J73&gt;0,1,0)))</f>
        <v>0</v>
      </c>
      <c r="L73" s="34">
        <f>J73+H73</f>
        <v>0</v>
      </c>
      <c r="M73" s="51">
        <f>IF(ISBLANK(L73),"  ",IF(L76&gt;0,L73/L76,IF(L73&gt;0,1,0)))</f>
        <v>0</v>
      </c>
    </row>
    <row r="74" spans="1:14" s="77" customFormat="1" ht="15" customHeight="1" x14ac:dyDescent="0.25">
      <c r="A74" s="78" t="s">
        <v>71</v>
      </c>
      <c r="B74" s="110">
        <v>27068302</v>
      </c>
      <c r="C74" s="84">
        <f t="shared" si="0"/>
        <v>1</v>
      </c>
      <c r="D74" s="111">
        <v>0</v>
      </c>
      <c r="E74" s="75">
        <f>IF(ISBLANK(D74),"  ",IF(F74&gt;0,D74/F74,IF(D74&gt;0,1,0)))</f>
        <v>0</v>
      </c>
      <c r="F74" s="112">
        <f>F73+F72+F71+F70+F69</f>
        <v>27068302</v>
      </c>
      <c r="G74" s="74">
        <f>IF(ISBLANK(F74),"  ",IF(F76&gt;0,F74/F76,IF(F74&gt;0,1,0)))</f>
        <v>7.6451475496591176E-2</v>
      </c>
      <c r="H74" s="110">
        <v>47225832</v>
      </c>
      <c r="I74" s="84">
        <f>IF(ISBLANK(H74),"  ",IF(L74&gt;0,H74/L74,IF(H74&gt;0,1,0)))</f>
        <v>1</v>
      </c>
      <c r="J74" s="111">
        <v>0</v>
      </c>
      <c r="K74" s="75">
        <f>IF(ISBLANK(J74),"  ",IF(L74&gt;0,J74/L74,IF(J74&gt;0,1,0)))</f>
        <v>0</v>
      </c>
      <c r="L74" s="112">
        <f>L73+L72+L71+L70+L69</f>
        <v>47225832</v>
      </c>
      <c r="M74" s="74">
        <f>IF(ISBLANK(L74),"  ",IF(L76&gt;0,L74/L76,IF(L74&gt;0,1,0)))</f>
        <v>0.12505886666732091</v>
      </c>
    </row>
    <row r="75" spans="1:14" s="77" customFormat="1" ht="15" customHeight="1" x14ac:dyDescent="0.25">
      <c r="A75" s="78" t="s">
        <v>72</v>
      </c>
      <c r="B75" s="110">
        <v>0</v>
      </c>
      <c r="C75" s="84">
        <f>IF(ISBLANK(B75),"  ",IF(F75&gt;0,B75/F75,IF(B75&gt;0,1,0)))</f>
        <v>0</v>
      </c>
      <c r="D75" s="111">
        <v>0</v>
      </c>
      <c r="E75" s="75">
        <f>IF(ISBLANK(D75),"  ",IF(F75&gt;0,D75/F75,IF(D75&gt;0,1,0)))</f>
        <v>0</v>
      </c>
      <c r="F75" s="113">
        <f>D75+B75</f>
        <v>0</v>
      </c>
      <c r="G75" s="74">
        <f>IF(ISBLANK(F75),"  ",IF(F76&gt;0,F75/F76,IF(F75&gt;0,1,0)))</f>
        <v>0</v>
      </c>
      <c r="H75" s="110">
        <v>0</v>
      </c>
      <c r="I75" s="84">
        <f>IF(ISBLANK(H75),"  ",IF(L75&gt;0,H75/L75,IF(H75&gt;0,1,0)))</f>
        <v>0</v>
      </c>
      <c r="J75" s="111">
        <v>0</v>
      </c>
      <c r="K75" s="75">
        <f>IF(ISBLANK(J75),"  ",IF(L75&gt;0,J75/L75,IF(J75&gt;0,1,0)))</f>
        <v>0</v>
      </c>
      <c r="L75" s="113">
        <f>J75+H75</f>
        <v>0</v>
      </c>
      <c r="M75" s="74">
        <f>IF(ISBLANK(L75),"  ",IF(L76&gt;0,L75/L76,IF(L75&gt;0,1,0)))</f>
        <v>0</v>
      </c>
    </row>
    <row r="76" spans="1:14" s="77" customFormat="1" ht="15" customHeight="1" thickBot="1" x14ac:dyDescent="0.3">
      <c r="A76" s="114" t="s">
        <v>73</v>
      </c>
      <c r="B76" s="115">
        <v>354058595</v>
      </c>
      <c r="C76" s="116">
        <f t="shared" si="0"/>
        <v>1</v>
      </c>
      <c r="D76" s="115">
        <v>0</v>
      </c>
      <c r="E76" s="117">
        <f>IF(ISBLANK(D76),"  ",IF(F76&gt;0,D76/F76,IF(D76&gt;0,1,0)))</f>
        <v>0</v>
      </c>
      <c r="F76" s="115">
        <f>F74+F67+F47+F40+F48+F75</f>
        <v>354058595</v>
      </c>
      <c r="G76" s="118">
        <f>IF(ISBLANK(F76),"  ",IF(F76&gt;0,F76/F76,IF(F76&gt;0,1,0)))</f>
        <v>1</v>
      </c>
      <c r="H76" s="115">
        <v>377628818</v>
      </c>
      <c r="I76" s="116">
        <f>IF(ISBLANK(H76),"  ",IF(L76&gt;0,H76/L76,IF(H76&gt;0,1,0)))</f>
        <v>1</v>
      </c>
      <c r="J76" s="115">
        <v>0</v>
      </c>
      <c r="K76" s="117">
        <f>IF(ISBLANK(J76),"  ",IF(L76&gt;0,J76/L76,IF(J76&gt;0,1,0)))</f>
        <v>0</v>
      </c>
      <c r="L76" s="115">
        <f>L74+L67+L47+L40+L48+L75</f>
        <v>377628818</v>
      </c>
      <c r="M76" s="118">
        <f>IF(ISBLANK(L76),"  ",IF(L76&gt;0,L76/L76,IF(L76&gt;0,1,0)))</f>
        <v>1</v>
      </c>
    </row>
    <row r="77" spans="1:14" ht="10.9" customHeight="1" thickTop="1" x14ac:dyDescent="0.2">
      <c r="A77" s="119"/>
      <c r="B77" s="1"/>
      <c r="C77" s="2"/>
      <c r="D77" s="1"/>
      <c r="E77" s="2"/>
      <c r="F77" s="1"/>
      <c r="G77" s="2"/>
      <c r="H77" s="1"/>
      <c r="I77" s="2"/>
      <c r="J77" s="1"/>
      <c r="K77" s="2"/>
      <c r="L77" s="1"/>
      <c r="M77" s="2"/>
    </row>
    <row r="78" spans="1:14" ht="40.15" customHeight="1" x14ac:dyDescent="0.2">
      <c r="A78" s="2" t="s">
        <v>4</v>
      </c>
      <c r="B78" s="174">
        <v>0</v>
      </c>
      <c r="C78" s="2"/>
      <c r="D78" s="1"/>
      <c r="E78" s="2"/>
      <c r="F78" s="174"/>
      <c r="G78" s="2"/>
      <c r="H78" s="174">
        <v>0</v>
      </c>
      <c r="I78" s="2"/>
      <c r="J78" s="1"/>
      <c r="K78" s="2"/>
      <c r="L78" s="1"/>
      <c r="M78" s="2"/>
    </row>
    <row r="79" spans="1:14" x14ac:dyDescent="0.2">
      <c r="A79" s="2" t="s">
        <v>74</v>
      </c>
      <c r="B79" s="1"/>
      <c r="C79" s="2"/>
      <c r="D79" s="1"/>
      <c r="E79" s="2"/>
      <c r="F79" s="1"/>
      <c r="G79" s="2"/>
      <c r="H79" s="1"/>
      <c r="I79" s="2"/>
      <c r="J79" s="1"/>
      <c r="K79" s="2"/>
      <c r="L79" s="1"/>
      <c r="M79" s="2"/>
    </row>
  </sheetData>
  <hyperlinks>
    <hyperlink ref="O2" location="Home!A1" tooltip="Home" display="Home"/>
  </hyperlinks>
  <printOptions horizontalCentered="1" verticalCentered="1"/>
  <pageMargins left="0.25" right="0.25" top="0.75" bottom="0.75" header="0.3" footer="0.3"/>
  <pageSetup scale="44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9"/>
  <sheetViews>
    <sheetView zoomScale="75" zoomScaleNormal="75" workbookViewId="0">
      <pane xSplit="1" ySplit="10" topLeftCell="B11" activePane="bottomRight" state="frozen"/>
      <selection activeCell="A4" sqref="A4:XFD76"/>
      <selection pane="topRight" activeCell="A4" sqref="A4:XFD76"/>
      <selection pane="bottomLeft" activeCell="A4" sqref="A4:XFD76"/>
      <selection pane="bottomRight" activeCell="A4" sqref="A4:XFD76"/>
    </sheetView>
  </sheetViews>
  <sheetFormatPr defaultColWidth="12.42578125" defaultRowHeight="14.25" x14ac:dyDescent="0.2"/>
  <cols>
    <col min="1" max="1" width="63.42578125" style="6" customWidth="1"/>
    <col min="2" max="2" width="20.7109375" style="120" customWidth="1"/>
    <col min="3" max="3" width="20.7109375" style="6" customWidth="1"/>
    <col min="4" max="4" width="20.7109375" style="120" customWidth="1"/>
    <col min="5" max="5" width="20.7109375" style="6" customWidth="1"/>
    <col min="6" max="6" width="20.7109375" style="120" customWidth="1"/>
    <col min="7" max="7" width="20.7109375" style="6" customWidth="1"/>
    <col min="8" max="8" width="20.7109375" style="120" customWidth="1"/>
    <col min="9" max="9" width="20.7109375" style="6" customWidth="1"/>
    <col min="10" max="10" width="20.7109375" style="120" customWidth="1"/>
    <col min="11" max="11" width="20.7109375" style="6" customWidth="1"/>
    <col min="12" max="12" width="20.7109375" style="120" customWidth="1"/>
    <col min="13" max="13" width="20.7109375" style="6" customWidth="1"/>
    <col min="14" max="256" width="12.42578125" style="6"/>
    <col min="257" max="257" width="186.7109375" style="6" customWidth="1"/>
    <col min="258" max="258" width="56.42578125" style="6" customWidth="1"/>
    <col min="259" max="263" width="45.5703125" style="6" customWidth="1"/>
    <col min="264" max="264" width="54.7109375" style="6" customWidth="1"/>
    <col min="265" max="269" width="45.5703125" style="6" customWidth="1"/>
    <col min="270" max="512" width="12.42578125" style="6"/>
    <col min="513" max="513" width="186.7109375" style="6" customWidth="1"/>
    <col min="514" max="514" width="56.42578125" style="6" customWidth="1"/>
    <col min="515" max="519" width="45.5703125" style="6" customWidth="1"/>
    <col min="520" max="520" width="54.7109375" style="6" customWidth="1"/>
    <col min="521" max="525" width="45.5703125" style="6" customWidth="1"/>
    <col min="526" max="768" width="12.42578125" style="6"/>
    <col min="769" max="769" width="186.7109375" style="6" customWidth="1"/>
    <col min="770" max="770" width="56.42578125" style="6" customWidth="1"/>
    <col min="771" max="775" width="45.5703125" style="6" customWidth="1"/>
    <col min="776" max="776" width="54.7109375" style="6" customWidth="1"/>
    <col min="777" max="781" width="45.5703125" style="6" customWidth="1"/>
    <col min="782" max="1024" width="12.42578125" style="6"/>
    <col min="1025" max="1025" width="186.7109375" style="6" customWidth="1"/>
    <col min="1026" max="1026" width="56.42578125" style="6" customWidth="1"/>
    <col min="1027" max="1031" width="45.5703125" style="6" customWidth="1"/>
    <col min="1032" max="1032" width="54.7109375" style="6" customWidth="1"/>
    <col min="1033" max="1037" width="45.5703125" style="6" customWidth="1"/>
    <col min="1038" max="1280" width="12.42578125" style="6"/>
    <col min="1281" max="1281" width="186.7109375" style="6" customWidth="1"/>
    <col min="1282" max="1282" width="56.42578125" style="6" customWidth="1"/>
    <col min="1283" max="1287" width="45.5703125" style="6" customWidth="1"/>
    <col min="1288" max="1288" width="54.7109375" style="6" customWidth="1"/>
    <col min="1289" max="1293" width="45.5703125" style="6" customWidth="1"/>
    <col min="1294" max="1536" width="12.42578125" style="6"/>
    <col min="1537" max="1537" width="186.7109375" style="6" customWidth="1"/>
    <col min="1538" max="1538" width="56.42578125" style="6" customWidth="1"/>
    <col min="1539" max="1543" width="45.5703125" style="6" customWidth="1"/>
    <col min="1544" max="1544" width="54.7109375" style="6" customWidth="1"/>
    <col min="1545" max="1549" width="45.5703125" style="6" customWidth="1"/>
    <col min="1550" max="1792" width="12.42578125" style="6"/>
    <col min="1793" max="1793" width="186.7109375" style="6" customWidth="1"/>
    <col min="1794" max="1794" width="56.42578125" style="6" customWidth="1"/>
    <col min="1795" max="1799" width="45.5703125" style="6" customWidth="1"/>
    <col min="1800" max="1800" width="54.7109375" style="6" customWidth="1"/>
    <col min="1801" max="1805" width="45.5703125" style="6" customWidth="1"/>
    <col min="1806" max="2048" width="12.42578125" style="6"/>
    <col min="2049" max="2049" width="186.7109375" style="6" customWidth="1"/>
    <col min="2050" max="2050" width="56.42578125" style="6" customWidth="1"/>
    <col min="2051" max="2055" width="45.5703125" style="6" customWidth="1"/>
    <col min="2056" max="2056" width="54.7109375" style="6" customWidth="1"/>
    <col min="2057" max="2061" width="45.5703125" style="6" customWidth="1"/>
    <col min="2062" max="2304" width="12.42578125" style="6"/>
    <col min="2305" max="2305" width="186.7109375" style="6" customWidth="1"/>
    <col min="2306" max="2306" width="56.42578125" style="6" customWidth="1"/>
    <col min="2307" max="2311" width="45.5703125" style="6" customWidth="1"/>
    <col min="2312" max="2312" width="54.7109375" style="6" customWidth="1"/>
    <col min="2313" max="2317" width="45.5703125" style="6" customWidth="1"/>
    <col min="2318" max="2560" width="12.42578125" style="6"/>
    <col min="2561" max="2561" width="186.7109375" style="6" customWidth="1"/>
    <col min="2562" max="2562" width="56.42578125" style="6" customWidth="1"/>
    <col min="2563" max="2567" width="45.5703125" style="6" customWidth="1"/>
    <col min="2568" max="2568" width="54.7109375" style="6" customWidth="1"/>
    <col min="2569" max="2573" width="45.5703125" style="6" customWidth="1"/>
    <col min="2574" max="2816" width="12.42578125" style="6"/>
    <col min="2817" max="2817" width="186.7109375" style="6" customWidth="1"/>
    <col min="2818" max="2818" width="56.42578125" style="6" customWidth="1"/>
    <col min="2819" max="2823" width="45.5703125" style="6" customWidth="1"/>
    <col min="2824" max="2824" width="54.7109375" style="6" customWidth="1"/>
    <col min="2825" max="2829" width="45.5703125" style="6" customWidth="1"/>
    <col min="2830" max="3072" width="12.42578125" style="6"/>
    <col min="3073" max="3073" width="186.7109375" style="6" customWidth="1"/>
    <col min="3074" max="3074" width="56.42578125" style="6" customWidth="1"/>
    <col min="3075" max="3079" width="45.5703125" style="6" customWidth="1"/>
    <col min="3080" max="3080" width="54.7109375" style="6" customWidth="1"/>
    <col min="3081" max="3085" width="45.5703125" style="6" customWidth="1"/>
    <col min="3086" max="3328" width="12.42578125" style="6"/>
    <col min="3329" max="3329" width="186.7109375" style="6" customWidth="1"/>
    <col min="3330" max="3330" width="56.42578125" style="6" customWidth="1"/>
    <col min="3331" max="3335" width="45.5703125" style="6" customWidth="1"/>
    <col min="3336" max="3336" width="54.7109375" style="6" customWidth="1"/>
    <col min="3337" max="3341" width="45.5703125" style="6" customWidth="1"/>
    <col min="3342" max="3584" width="12.42578125" style="6"/>
    <col min="3585" max="3585" width="186.7109375" style="6" customWidth="1"/>
    <col min="3586" max="3586" width="56.42578125" style="6" customWidth="1"/>
    <col min="3587" max="3591" width="45.5703125" style="6" customWidth="1"/>
    <col min="3592" max="3592" width="54.7109375" style="6" customWidth="1"/>
    <col min="3593" max="3597" width="45.5703125" style="6" customWidth="1"/>
    <col min="3598" max="3840" width="12.42578125" style="6"/>
    <col min="3841" max="3841" width="186.7109375" style="6" customWidth="1"/>
    <col min="3842" max="3842" width="56.42578125" style="6" customWidth="1"/>
    <col min="3843" max="3847" width="45.5703125" style="6" customWidth="1"/>
    <col min="3848" max="3848" width="54.7109375" style="6" customWidth="1"/>
    <col min="3849" max="3853" width="45.5703125" style="6" customWidth="1"/>
    <col min="3854" max="4096" width="12.42578125" style="6"/>
    <col min="4097" max="4097" width="186.7109375" style="6" customWidth="1"/>
    <col min="4098" max="4098" width="56.42578125" style="6" customWidth="1"/>
    <col min="4099" max="4103" width="45.5703125" style="6" customWidth="1"/>
    <col min="4104" max="4104" width="54.7109375" style="6" customWidth="1"/>
    <col min="4105" max="4109" width="45.5703125" style="6" customWidth="1"/>
    <col min="4110" max="4352" width="12.42578125" style="6"/>
    <col min="4353" max="4353" width="186.7109375" style="6" customWidth="1"/>
    <col min="4354" max="4354" width="56.42578125" style="6" customWidth="1"/>
    <col min="4355" max="4359" width="45.5703125" style="6" customWidth="1"/>
    <col min="4360" max="4360" width="54.7109375" style="6" customWidth="1"/>
    <col min="4361" max="4365" width="45.5703125" style="6" customWidth="1"/>
    <col min="4366" max="4608" width="12.42578125" style="6"/>
    <col min="4609" max="4609" width="186.7109375" style="6" customWidth="1"/>
    <col min="4610" max="4610" width="56.42578125" style="6" customWidth="1"/>
    <col min="4611" max="4615" width="45.5703125" style="6" customWidth="1"/>
    <col min="4616" max="4616" width="54.7109375" style="6" customWidth="1"/>
    <col min="4617" max="4621" width="45.5703125" style="6" customWidth="1"/>
    <col min="4622" max="4864" width="12.42578125" style="6"/>
    <col min="4865" max="4865" width="186.7109375" style="6" customWidth="1"/>
    <col min="4866" max="4866" width="56.42578125" style="6" customWidth="1"/>
    <col min="4867" max="4871" width="45.5703125" style="6" customWidth="1"/>
    <col min="4872" max="4872" width="54.7109375" style="6" customWidth="1"/>
    <col min="4873" max="4877" width="45.5703125" style="6" customWidth="1"/>
    <col min="4878" max="5120" width="12.42578125" style="6"/>
    <col min="5121" max="5121" width="186.7109375" style="6" customWidth="1"/>
    <col min="5122" max="5122" width="56.42578125" style="6" customWidth="1"/>
    <col min="5123" max="5127" width="45.5703125" style="6" customWidth="1"/>
    <col min="5128" max="5128" width="54.7109375" style="6" customWidth="1"/>
    <col min="5129" max="5133" width="45.5703125" style="6" customWidth="1"/>
    <col min="5134" max="5376" width="12.42578125" style="6"/>
    <col min="5377" max="5377" width="186.7109375" style="6" customWidth="1"/>
    <col min="5378" max="5378" width="56.42578125" style="6" customWidth="1"/>
    <col min="5379" max="5383" width="45.5703125" style="6" customWidth="1"/>
    <col min="5384" max="5384" width="54.7109375" style="6" customWidth="1"/>
    <col min="5385" max="5389" width="45.5703125" style="6" customWidth="1"/>
    <col min="5390" max="5632" width="12.42578125" style="6"/>
    <col min="5633" max="5633" width="186.7109375" style="6" customWidth="1"/>
    <col min="5634" max="5634" width="56.42578125" style="6" customWidth="1"/>
    <col min="5635" max="5639" width="45.5703125" style="6" customWidth="1"/>
    <col min="5640" max="5640" width="54.7109375" style="6" customWidth="1"/>
    <col min="5641" max="5645" width="45.5703125" style="6" customWidth="1"/>
    <col min="5646" max="5888" width="12.42578125" style="6"/>
    <col min="5889" max="5889" width="186.7109375" style="6" customWidth="1"/>
    <col min="5890" max="5890" width="56.42578125" style="6" customWidth="1"/>
    <col min="5891" max="5895" width="45.5703125" style="6" customWidth="1"/>
    <col min="5896" max="5896" width="54.7109375" style="6" customWidth="1"/>
    <col min="5897" max="5901" width="45.5703125" style="6" customWidth="1"/>
    <col min="5902" max="6144" width="12.42578125" style="6"/>
    <col min="6145" max="6145" width="186.7109375" style="6" customWidth="1"/>
    <col min="6146" max="6146" width="56.42578125" style="6" customWidth="1"/>
    <col min="6147" max="6151" width="45.5703125" style="6" customWidth="1"/>
    <col min="6152" max="6152" width="54.7109375" style="6" customWidth="1"/>
    <col min="6153" max="6157" width="45.5703125" style="6" customWidth="1"/>
    <col min="6158" max="6400" width="12.42578125" style="6"/>
    <col min="6401" max="6401" width="186.7109375" style="6" customWidth="1"/>
    <col min="6402" max="6402" width="56.42578125" style="6" customWidth="1"/>
    <col min="6403" max="6407" width="45.5703125" style="6" customWidth="1"/>
    <col min="6408" max="6408" width="54.7109375" style="6" customWidth="1"/>
    <col min="6409" max="6413" width="45.5703125" style="6" customWidth="1"/>
    <col min="6414" max="6656" width="12.42578125" style="6"/>
    <col min="6657" max="6657" width="186.7109375" style="6" customWidth="1"/>
    <col min="6658" max="6658" width="56.42578125" style="6" customWidth="1"/>
    <col min="6659" max="6663" width="45.5703125" style="6" customWidth="1"/>
    <col min="6664" max="6664" width="54.7109375" style="6" customWidth="1"/>
    <col min="6665" max="6669" width="45.5703125" style="6" customWidth="1"/>
    <col min="6670" max="6912" width="12.42578125" style="6"/>
    <col min="6913" max="6913" width="186.7109375" style="6" customWidth="1"/>
    <col min="6914" max="6914" width="56.42578125" style="6" customWidth="1"/>
    <col min="6915" max="6919" width="45.5703125" style="6" customWidth="1"/>
    <col min="6920" max="6920" width="54.7109375" style="6" customWidth="1"/>
    <col min="6921" max="6925" width="45.5703125" style="6" customWidth="1"/>
    <col min="6926" max="7168" width="12.42578125" style="6"/>
    <col min="7169" max="7169" width="186.7109375" style="6" customWidth="1"/>
    <col min="7170" max="7170" width="56.42578125" style="6" customWidth="1"/>
    <col min="7171" max="7175" width="45.5703125" style="6" customWidth="1"/>
    <col min="7176" max="7176" width="54.7109375" style="6" customWidth="1"/>
    <col min="7177" max="7181" width="45.5703125" style="6" customWidth="1"/>
    <col min="7182" max="7424" width="12.42578125" style="6"/>
    <col min="7425" max="7425" width="186.7109375" style="6" customWidth="1"/>
    <col min="7426" max="7426" width="56.42578125" style="6" customWidth="1"/>
    <col min="7427" max="7431" width="45.5703125" style="6" customWidth="1"/>
    <col min="7432" max="7432" width="54.7109375" style="6" customWidth="1"/>
    <col min="7433" max="7437" width="45.5703125" style="6" customWidth="1"/>
    <col min="7438" max="7680" width="12.42578125" style="6"/>
    <col min="7681" max="7681" width="186.7109375" style="6" customWidth="1"/>
    <col min="7682" max="7682" width="56.42578125" style="6" customWidth="1"/>
    <col min="7683" max="7687" width="45.5703125" style="6" customWidth="1"/>
    <col min="7688" max="7688" width="54.7109375" style="6" customWidth="1"/>
    <col min="7689" max="7693" width="45.5703125" style="6" customWidth="1"/>
    <col min="7694" max="7936" width="12.42578125" style="6"/>
    <col min="7937" max="7937" width="186.7109375" style="6" customWidth="1"/>
    <col min="7938" max="7938" width="56.42578125" style="6" customWidth="1"/>
    <col min="7939" max="7943" width="45.5703125" style="6" customWidth="1"/>
    <col min="7944" max="7944" width="54.7109375" style="6" customWidth="1"/>
    <col min="7945" max="7949" width="45.5703125" style="6" customWidth="1"/>
    <col min="7950" max="8192" width="12.42578125" style="6"/>
    <col min="8193" max="8193" width="186.7109375" style="6" customWidth="1"/>
    <col min="8194" max="8194" width="56.42578125" style="6" customWidth="1"/>
    <col min="8195" max="8199" width="45.5703125" style="6" customWidth="1"/>
    <col min="8200" max="8200" width="54.7109375" style="6" customWidth="1"/>
    <col min="8201" max="8205" width="45.5703125" style="6" customWidth="1"/>
    <col min="8206" max="8448" width="12.42578125" style="6"/>
    <col min="8449" max="8449" width="186.7109375" style="6" customWidth="1"/>
    <col min="8450" max="8450" width="56.42578125" style="6" customWidth="1"/>
    <col min="8451" max="8455" width="45.5703125" style="6" customWidth="1"/>
    <col min="8456" max="8456" width="54.7109375" style="6" customWidth="1"/>
    <col min="8457" max="8461" width="45.5703125" style="6" customWidth="1"/>
    <col min="8462" max="8704" width="12.42578125" style="6"/>
    <col min="8705" max="8705" width="186.7109375" style="6" customWidth="1"/>
    <col min="8706" max="8706" width="56.42578125" style="6" customWidth="1"/>
    <col min="8707" max="8711" width="45.5703125" style="6" customWidth="1"/>
    <col min="8712" max="8712" width="54.7109375" style="6" customWidth="1"/>
    <col min="8713" max="8717" width="45.5703125" style="6" customWidth="1"/>
    <col min="8718" max="8960" width="12.42578125" style="6"/>
    <col min="8961" max="8961" width="186.7109375" style="6" customWidth="1"/>
    <col min="8962" max="8962" width="56.42578125" style="6" customWidth="1"/>
    <col min="8963" max="8967" width="45.5703125" style="6" customWidth="1"/>
    <col min="8968" max="8968" width="54.7109375" style="6" customWidth="1"/>
    <col min="8969" max="8973" width="45.5703125" style="6" customWidth="1"/>
    <col min="8974" max="9216" width="12.42578125" style="6"/>
    <col min="9217" max="9217" width="186.7109375" style="6" customWidth="1"/>
    <col min="9218" max="9218" width="56.42578125" style="6" customWidth="1"/>
    <col min="9219" max="9223" width="45.5703125" style="6" customWidth="1"/>
    <col min="9224" max="9224" width="54.7109375" style="6" customWidth="1"/>
    <col min="9225" max="9229" width="45.5703125" style="6" customWidth="1"/>
    <col min="9230" max="9472" width="12.42578125" style="6"/>
    <col min="9473" max="9473" width="186.7109375" style="6" customWidth="1"/>
    <col min="9474" max="9474" width="56.42578125" style="6" customWidth="1"/>
    <col min="9475" max="9479" width="45.5703125" style="6" customWidth="1"/>
    <col min="9480" max="9480" width="54.7109375" style="6" customWidth="1"/>
    <col min="9481" max="9485" width="45.5703125" style="6" customWidth="1"/>
    <col min="9486" max="9728" width="12.42578125" style="6"/>
    <col min="9729" max="9729" width="186.7109375" style="6" customWidth="1"/>
    <col min="9730" max="9730" width="56.42578125" style="6" customWidth="1"/>
    <col min="9731" max="9735" width="45.5703125" style="6" customWidth="1"/>
    <col min="9736" max="9736" width="54.7109375" style="6" customWidth="1"/>
    <col min="9737" max="9741" width="45.5703125" style="6" customWidth="1"/>
    <col min="9742" max="9984" width="12.42578125" style="6"/>
    <col min="9985" max="9985" width="186.7109375" style="6" customWidth="1"/>
    <col min="9986" max="9986" width="56.42578125" style="6" customWidth="1"/>
    <col min="9987" max="9991" width="45.5703125" style="6" customWidth="1"/>
    <col min="9992" max="9992" width="54.7109375" style="6" customWidth="1"/>
    <col min="9993" max="9997" width="45.5703125" style="6" customWidth="1"/>
    <col min="9998" max="10240" width="12.42578125" style="6"/>
    <col min="10241" max="10241" width="186.7109375" style="6" customWidth="1"/>
    <col min="10242" max="10242" width="56.42578125" style="6" customWidth="1"/>
    <col min="10243" max="10247" width="45.5703125" style="6" customWidth="1"/>
    <col min="10248" max="10248" width="54.7109375" style="6" customWidth="1"/>
    <col min="10249" max="10253" width="45.5703125" style="6" customWidth="1"/>
    <col min="10254" max="10496" width="12.42578125" style="6"/>
    <col min="10497" max="10497" width="186.7109375" style="6" customWidth="1"/>
    <col min="10498" max="10498" width="56.42578125" style="6" customWidth="1"/>
    <col min="10499" max="10503" width="45.5703125" style="6" customWidth="1"/>
    <col min="10504" max="10504" width="54.7109375" style="6" customWidth="1"/>
    <col min="10505" max="10509" width="45.5703125" style="6" customWidth="1"/>
    <col min="10510" max="10752" width="12.42578125" style="6"/>
    <col min="10753" max="10753" width="186.7109375" style="6" customWidth="1"/>
    <col min="10754" max="10754" width="56.42578125" style="6" customWidth="1"/>
    <col min="10755" max="10759" width="45.5703125" style="6" customWidth="1"/>
    <col min="10760" max="10760" width="54.7109375" style="6" customWidth="1"/>
    <col min="10761" max="10765" width="45.5703125" style="6" customWidth="1"/>
    <col min="10766" max="11008" width="12.42578125" style="6"/>
    <col min="11009" max="11009" width="186.7109375" style="6" customWidth="1"/>
    <col min="11010" max="11010" width="56.42578125" style="6" customWidth="1"/>
    <col min="11011" max="11015" width="45.5703125" style="6" customWidth="1"/>
    <col min="11016" max="11016" width="54.7109375" style="6" customWidth="1"/>
    <col min="11017" max="11021" width="45.5703125" style="6" customWidth="1"/>
    <col min="11022" max="11264" width="12.42578125" style="6"/>
    <col min="11265" max="11265" width="186.7109375" style="6" customWidth="1"/>
    <col min="11266" max="11266" width="56.42578125" style="6" customWidth="1"/>
    <col min="11267" max="11271" width="45.5703125" style="6" customWidth="1"/>
    <col min="11272" max="11272" width="54.7109375" style="6" customWidth="1"/>
    <col min="11273" max="11277" width="45.5703125" style="6" customWidth="1"/>
    <col min="11278" max="11520" width="12.42578125" style="6"/>
    <col min="11521" max="11521" width="186.7109375" style="6" customWidth="1"/>
    <col min="11522" max="11522" width="56.42578125" style="6" customWidth="1"/>
    <col min="11523" max="11527" width="45.5703125" style="6" customWidth="1"/>
    <col min="11528" max="11528" width="54.7109375" style="6" customWidth="1"/>
    <col min="11529" max="11533" width="45.5703125" style="6" customWidth="1"/>
    <col min="11534" max="11776" width="12.42578125" style="6"/>
    <col min="11777" max="11777" width="186.7109375" style="6" customWidth="1"/>
    <col min="11778" max="11778" width="56.42578125" style="6" customWidth="1"/>
    <col min="11779" max="11783" width="45.5703125" style="6" customWidth="1"/>
    <col min="11784" max="11784" width="54.7109375" style="6" customWidth="1"/>
    <col min="11785" max="11789" width="45.5703125" style="6" customWidth="1"/>
    <col min="11790" max="12032" width="12.42578125" style="6"/>
    <col min="12033" max="12033" width="186.7109375" style="6" customWidth="1"/>
    <col min="12034" max="12034" width="56.42578125" style="6" customWidth="1"/>
    <col min="12035" max="12039" width="45.5703125" style="6" customWidth="1"/>
    <col min="12040" max="12040" width="54.7109375" style="6" customWidth="1"/>
    <col min="12041" max="12045" width="45.5703125" style="6" customWidth="1"/>
    <col min="12046" max="12288" width="12.42578125" style="6"/>
    <col min="12289" max="12289" width="186.7109375" style="6" customWidth="1"/>
    <col min="12290" max="12290" width="56.42578125" style="6" customWidth="1"/>
    <col min="12291" max="12295" width="45.5703125" style="6" customWidth="1"/>
    <col min="12296" max="12296" width="54.7109375" style="6" customWidth="1"/>
    <col min="12297" max="12301" width="45.5703125" style="6" customWidth="1"/>
    <col min="12302" max="12544" width="12.42578125" style="6"/>
    <col min="12545" max="12545" width="186.7109375" style="6" customWidth="1"/>
    <col min="12546" max="12546" width="56.42578125" style="6" customWidth="1"/>
    <col min="12547" max="12551" width="45.5703125" style="6" customWidth="1"/>
    <col min="12552" max="12552" width="54.7109375" style="6" customWidth="1"/>
    <col min="12553" max="12557" width="45.5703125" style="6" customWidth="1"/>
    <col min="12558" max="12800" width="12.42578125" style="6"/>
    <col min="12801" max="12801" width="186.7109375" style="6" customWidth="1"/>
    <col min="12802" max="12802" width="56.42578125" style="6" customWidth="1"/>
    <col min="12803" max="12807" width="45.5703125" style="6" customWidth="1"/>
    <col min="12808" max="12808" width="54.7109375" style="6" customWidth="1"/>
    <col min="12809" max="12813" width="45.5703125" style="6" customWidth="1"/>
    <col min="12814" max="13056" width="12.42578125" style="6"/>
    <col min="13057" max="13057" width="186.7109375" style="6" customWidth="1"/>
    <col min="13058" max="13058" width="56.42578125" style="6" customWidth="1"/>
    <col min="13059" max="13063" width="45.5703125" style="6" customWidth="1"/>
    <col min="13064" max="13064" width="54.7109375" style="6" customWidth="1"/>
    <col min="13065" max="13069" width="45.5703125" style="6" customWidth="1"/>
    <col min="13070" max="13312" width="12.42578125" style="6"/>
    <col min="13313" max="13313" width="186.7109375" style="6" customWidth="1"/>
    <col min="13314" max="13314" width="56.42578125" style="6" customWidth="1"/>
    <col min="13315" max="13319" width="45.5703125" style="6" customWidth="1"/>
    <col min="13320" max="13320" width="54.7109375" style="6" customWidth="1"/>
    <col min="13321" max="13325" width="45.5703125" style="6" customWidth="1"/>
    <col min="13326" max="13568" width="12.42578125" style="6"/>
    <col min="13569" max="13569" width="186.7109375" style="6" customWidth="1"/>
    <col min="13570" max="13570" width="56.42578125" style="6" customWidth="1"/>
    <col min="13571" max="13575" width="45.5703125" style="6" customWidth="1"/>
    <col min="13576" max="13576" width="54.7109375" style="6" customWidth="1"/>
    <col min="13577" max="13581" width="45.5703125" style="6" customWidth="1"/>
    <col min="13582" max="13824" width="12.42578125" style="6"/>
    <col min="13825" max="13825" width="186.7109375" style="6" customWidth="1"/>
    <col min="13826" max="13826" width="56.42578125" style="6" customWidth="1"/>
    <col min="13827" max="13831" width="45.5703125" style="6" customWidth="1"/>
    <col min="13832" max="13832" width="54.7109375" style="6" customWidth="1"/>
    <col min="13833" max="13837" width="45.5703125" style="6" customWidth="1"/>
    <col min="13838" max="14080" width="12.42578125" style="6"/>
    <col min="14081" max="14081" width="186.7109375" style="6" customWidth="1"/>
    <col min="14082" max="14082" width="56.42578125" style="6" customWidth="1"/>
    <col min="14083" max="14087" width="45.5703125" style="6" customWidth="1"/>
    <col min="14088" max="14088" width="54.7109375" style="6" customWidth="1"/>
    <col min="14089" max="14093" width="45.5703125" style="6" customWidth="1"/>
    <col min="14094" max="14336" width="12.42578125" style="6"/>
    <col min="14337" max="14337" width="186.7109375" style="6" customWidth="1"/>
    <col min="14338" max="14338" width="56.42578125" style="6" customWidth="1"/>
    <col min="14339" max="14343" width="45.5703125" style="6" customWidth="1"/>
    <col min="14344" max="14344" width="54.7109375" style="6" customWidth="1"/>
    <col min="14345" max="14349" width="45.5703125" style="6" customWidth="1"/>
    <col min="14350" max="14592" width="12.42578125" style="6"/>
    <col min="14593" max="14593" width="186.7109375" style="6" customWidth="1"/>
    <col min="14594" max="14594" width="56.42578125" style="6" customWidth="1"/>
    <col min="14595" max="14599" width="45.5703125" style="6" customWidth="1"/>
    <col min="14600" max="14600" width="54.7109375" style="6" customWidth="1"/>
    <col min="14601" max="14605" width="45.5703125" style="6" customWidth="1"/>
    <col min="14606" max="14848" width="12.42578125" style="6"/>
    <col min="14849" max="14849" width="186.7109375" style="6" customWidth="1"/>
    <col min="14850" max="14850" width="56.42578125" style="6" customWidth="1"/>
    <col min="14851" max="14855" width="45.5703125" style="6" customWidth="1"/>
    <col min="14856" max="14856" width="54.7109375" style="6" customWidth="1"/>
    <col min="14857" max="14861" width="45.5703125" style="6" customWidth="1"/>
    <col min="14862" max="15104" width="12.42578125" style="6"/>
    <col min="15105" max="15105" width="186.7109375" style="6" customWidth="1"/>
    <col min="15106" max="15106" width="56.42578125" style="6" customWidth="1"/>
    <col min="15107" max="15111" width="45.5703125" style="6" customWidth="1"/>
    <col min="15112" max="15112" width="54.7109375" style="6" customWidth="1"/>
    <col min="15113" max="15117" width="45.5703125" style="6" customWidth="1"/>
    <col min="15118" max="15360" width="12.42578125" style="6"/>
    <col min="15361" max="15361" width="186.7109375" style="6" customWidth="1"/>
    <col min="15362" max="15362" width="56.42578125" style="6" customWidth="1"/>
    <col min="15363" max="15367" width="45.5703125" style="6" customWidth="1"/>
    <col min="15368" max="15368" width="54.7109375" style="6" customWidth="1"/>
    <col min="15369" max="15373" width="45.5703125" style="6" customWidth="1"/>
    <col min="15374" max="15616" width="12.42578125" style="6"/>
    <col min="15617" max="15617" width="186.7109375" style="6" customWidth="1"/>
    <col min="15618" max="15618" width="56.42578125" style="6" customWidth="1"/>
    <col min="15619" max="15623" width="45.5703125" style="6" customWidth="1"/>
    <col min="15624" max="15624" width="54.7109375" style="6" customWidth="1"/>
    <col min="15625" max="15629" width="45.5703125" style="6" customWidth="1"/>
    <col min="15630" max="15872" width="12.42578125" style="6"/>
    <col min="15873" max="15873" width="186.7109375" style="6" customWidth="1"/>
    <col min="15874" max="15874" width="56.42578125" style="6" customWidth="1"/>
    <col min="15875" max="15879" width="45.5703125" style="6" customWidth="1"/>
    <col min="15880" max="15880" width="54.7109375" style="6" customWidth="1"/>
    <col min="15881" max="15885" width="45.5703125" style="6" customWidth="1"/>
    <col min="15886" max="16128" width="12.42578125" style="6"/>
    <col min="16129" max="16129" width="186.7109375" style="6" customWidth="1"/>
    <col min="16130" max="16130" width="56.42578125" style="6" customWidth="1"/>
    <col min="16131" max="16135" width="45.5703125" style="6" customWidth="1"/>
    <col min="16136" max="16136" width="54.7109375" style="6" customWidth="1"/>
    <col min="16137" max="16141" width="45.5703125" style="6" customWidth="1"/>
    <col min="16142" max="16384" width="12.42578125" style="6"/>
  </cols>
  <sheetData>
    <row r="1" spans="1:17" s="196" customFormat="1" ht="19.5" customHeight="1" thickBot="1" x14ac:dyDescent="0.3">
      <c r="A1" s="186" t="s">
        <v>0</v>
      </c>
      <c r="B1" s="187"/>
      <c r="C1" s="188"/>
      <c r="D1" s="187"/>
      <c r="E1" s="189"/>
      <c r="F1" s="190"/>
      <c r="G1" s="189"/>
      <c r="H1" s="190"/>
      <c r="I1" s="191"/>
      <c r="J1" s="192" t="s">
        <v>1</v>
      </c>
      <c r="K1" s="193" t="s">
        <v>103</v>
      </c>
      <c r="L1" s="194"/>
      <c r="M1" s="193"/>
      <c r="N1" s="195"/>
      <c r="O1" s="195"/>
      <c r="P1" s="195"/>
      <c r="Q1" s="195"/>
    </row>
    <row r="2" spans="1:17" s="196" customFormat="1" ht="19.5" customHeight="1" thickBot="1" x14ac:dyDescent="0.3">
      <c r="A2" s="186" t="s">
        <v>2</v>
      </c>
      <c r="B2" s="187"/>
      <c r="C2" s="188"/>
      <c r="D2" s="187"/>
      <c r="E2" s="188"/>
      <c r="F2" s="187"/>
      <c r="G2" s="188"/>
      <c r="H2" s="187"/>
      <c r="I2" s="188"/>
      <c r="J2" s="187"/>
      <c r="K2" s="188"/>
      <c r="L2" s="187"/>
      <c r="M2" s="189"/>
      <c r="O2" s="221" t="s">
        <v>182</v>
      </c>
    </row>
    <row r="3" spans="1:17" s="196" customFormat="1" ht="19.5" customHeight="1" thickBot="1" x14ac:dyDescent="0.3">
      <c r="A3" s="197" t="s">
        <v>3</v>
      </c>
      <c r="B3" s="198"/>
      <c r="C3" s="199"/>
      <c r="D3" s="198"/>
      <c r="E3" s="199"/>
      <c r="F3" s="198"/>
      <c r="G3" s="199"/>
      <c r="H3" s="198"/>
      <c r="I3" s="199"/>
      <c r="J3" s="198"/>
      <c r="K3" s="199"/>
      <c r="L3" s="198"/>
      <c r="M3" s="200"/>
      <c r="N3" s="195"/>
      <c r="O3" s="195"/>
      <c r="P3" s="195"/>
      <c r="Q3" s="195"/>
    </row>
    <row r="4" spans="1:17" ht="15" customHeight="1" thickTop="1" x14ac:dyDescent="0.2">
      <c r="A4" s="7"/>
      <c r="B4" s="8"/>
      <c r="C4" s="9"/>
      <c r="D4" s="8"/>
      <c r="E4" s="9"/>
      <c r="F4" s="8"/>
      <c r="G4" s="10"/>
      <c r="H4" s="8" t="s">
        <v>4</v>
      </c>
      <c r="I4" s="9"/>
      <c r="J4" s="8"/>
      <c r="K4" s="9"/>
      <c r="L4" s="8"/>
      <c r="M4" s="10"/>
    </row>
    <row r="5" spans="1:17" ht="15" customHeight="1" x14ac:dyDescent="0.2">
      <c r="A5" s="11"/>
      <c r="B5" s="3"/>
      <c r="C5" s="12"/>
      <c r="D5" s="3"/>
      <c r="E5" s="12"/>
      <c r="F5" s="3"/>
      <c r="G5" s="13"/>
      <c r="H5" s="3"/>
      <c r="I5" s="12"/>
      <c r="J5" s="3"/>
      <c r="K5" s="12"/>
      <c r="L5" s="3"/>
      <c r="M5" s="13"/>
    </row>
    <row r="6" spans="1:17" ht="15" customHeight="1" x14ac:dyDescent="0.25">
      <c r="A6" s="14"/>
      <c r="B6" s="15" t="s">
        <v>128</v>
      </c>
      <c r="C6" s="16"/>
      <c r="D6" s="17"/>
      <c r="E6" s="16"/>
      <c r="F6" s="17"/>
      <c r="G6" s="18"/>
      <c r="H6" s="15" t="s">
        <v>129</v>
      </c>
      <c r="I6" s="16"/>
      <c r="J6" s="17"/>
      <c r="K6" s="16"/>
      <c r="L6" s="17"/>
      <c r="M6" s="19" t="s">
        <v>4</v>
      </c>
    </row>
    <row r="7" spans="1:17" ht="15" customHeight="1" x14ac:dyDescent="0.2">
      <c r="A7" s="11" t="s">
        <v>4</v>
      </c>
      <c r="B7" s="3" t="s">
        <v>4</v>
      </c>
      <c r="C7" s="12"/>
      <c r="D7" s="3" t="s">
        <v>4</v>
      </c>
      <c r="E7" s="12"/>
      <c r="F7" s="3" t="s">
        <v>4</v>
      </c>
      <c r="G7" s="13"/>
      <c r="H7" s="3" t="s">
        <v>4</v>
      </c>
      <c r="I7" s="12"/>
      <c r="J7" s="3" t="s">
        <v>4</v>
      </c>
      <c r="K7" s="12"/>
      <c r="L7" s="3" t="s">
        <v>4</v>
      </c>
      <c r="M7" s="13"/>
    </row>
    <row r="8" spans="1:17" ht="15" customHeight="1" x14ac:dyDescent="0.2">
      <c r="A8" s="11" t="s">
        <v>4</v>
      </c>
      <c r="B8" s="3" t="s">
        <v>4</v>
      </c>
      <c r="C8" s="12"/>
      <c r="D8" s="3" t="s">
        <v>4</v>
      </c>
      <c r="E8" s="12"/>
      <c r="F8" s="3" t="s">
        <v>4</v>
      </c>
      <c r="G8" s="13"/>
      <c r="H8" s="3" t="s">
        <v>4</v>
      </c>
      <c r="I8" s="12"/>
      <c r="J8" s="3" t="s">
        <v>4</v>
      </c>
      <c r="K8" s="12"/>
      <c r="L8" s="3" t="s">
        <v>4</v>
      </c>
      <c r="M8" s="13"/>
    </row>
    <row r="9" spans="1:17" ht="15" customHeight="1" x14ac:dyDescent="0.25">
      <c r="A9" s="20" t="s">
        <v>4</v>
      </c>
      <c r="B9" s="21" t="s">
        <v>4</v>
      </c>
      <c r="C9" s="22" t="s">
        <v>5</v>
      </c>
      <c r="D9" s="23" t="s">
        <v>4</v>
      </c>
      <c r="E9" s="22" t="s">
        <v>5</v>
      </c>
      <c r="F9" s="23" t="s">
        <v>4</v>
      </c>
      <c r="G9" s="24" t="s">
        <v>5</v>
      </c>
      <c r="H9" s="21" t="s">
        <v>4</v>
      </c>
      <c r="I9" s="22" t="s">
        <v>5</v>
      </c>
      <c r="J9" s="23" t="s">
        <v>4</v>
      </c>
      <c r="K9" s="22" t="s">
        <v>5</v>
      </c>
      <c r="L9" s="23" t="s">
        <v>4</v>
      </c>
      <c r="M9" s="24" t="s">
        <v>5</v>
      </c>
      <c r="N9" s="25"/>
    </row>
    <row r="10" spans="1:17" ht="15" customHeight="1" x14ac:dyDescent="0.25">
      <c r="A10" s="26" t="s">
        <v>6</v>
      </c>
      <c r="B10" s="27" t="s">
        <v>7</v>
      </c>
      <c r="C10" s="28" t="s">
        <v>8</v>
      </c>
      <c r="D10" s="29" t="s">
        <v>9</v>
      </c>
      <c r="E10" s="28" t="s">
        <v>8</v>
      </c>
      <c r="F10" s="29" t="s">
        <v>8</v>
      </c>
      <c r="G10" s="30" t="s">
        <v>8</v>
      </c>
      <c r="H10" s="27" t="s">
        <v>7</v>
      </c>
      <c r="I10" s="28" t="s">
        <v>8</v>
      </c>
      <c r="J10" s="29" t="s">
        <v>9</v>
      </c>
      <c r="K10" s="28" t="s">
        <v>8</v>
      </c>
      <c r="L10" s="29" t="s">
        <v>8</v>
      </c>
      <c r="M10" s="30" t="s">
        <v>8</v>
      </c>
      <c r="N10" s="25"/>
    </row>
    <row r="11" spans="1:17" ht="15" customHeight="1" x14ac:dyDescent="0.2">
      <c r="A11" s="31" t="s">
        <v>10</v>
      </c>
      <c r="B11" s="32" t="s">
        <v>4</v>
      </c>
      <c r="C11" s="33"/>
      <c r="D11" s="34" t="s">
        <v>4</v>
      </c>
      <c r="E11" s="33"/>
      <c r="F11" s="34" t="s">
        <v>4</v>
      </c>
      <c r="G11" s="35"/>
      <c r="H11" s="32" t="s">
        <v>4</v>
      </c>
      <c r="I11" s="33"/>
      <c r="J11" s="34" t="s">
        <v>4</v>
      </c>
      <c r="K11" s="33"/>
      <c r="L11" s="34" t="s">
        <v>4</v>
      </c>
      <c r="M11" s="35" t="s">
        <v>10</v>
      </c>
      <c r="N11" s="25"/>
    </row>
    <row r="12" spans="1:17" ht="15" customHeight="1" x14ac:dyDescent="0.25">
      <c r="A12" s="14" t="s">
        <v>11</v>
      </c>
      <c r="B12" s="36" t="s">
        <v>4</v>
      </c>
      <c r="C12" s="37" t="s">
        <v>4</v>
      </c>
      <c r="D12" s="38"/>
      <c r="E12" s="39"/>
      <c r="F12" s="38"/>
      <c r="G12" s="40"/>
      <c r="H12" s="36"/>
      <c r="I12" s="39"/>
      <c r="J12" s="38"/>
      <c r="K12" s="39"/>
      <c r="L12" s="38"/>
      <c r="M12" s="40"/>
      <c r="N12" s="25"/>
    </row>
    <row r="13" spans="1:17" s="5" customFormat="1" ht="15" customHeight="1" x14ac:dyDescent="0.2">
      <c r="A13" s="41" t="s">
        <v>12</v>
      </c>
      <c r="B13" s="4">
        <f>ULSBoard!B13+Grambling!B13+LATech!B13+McNeese!B13+Nicholls!B13+NwSU!B13+SLU!B13+ULL!B13+ULM!B13+UNO!B13</f>
        <v>214186711</v>
      </c>
      <c r="C13" s="42">
        <f t="shared" ref="C13:C76" si="0">IF(ISBLANK(B13),"  ",IF(F13&gt;0,B13/F13,IF(B13&gt;0,1,0)))</f>
        <v>1</v>
      </c>
      <c r="D13" s="43">
        <f>ULSBoard!D13+Grambling!D13+LATech!D13+McNeese!D13+Nicholls!D13+NwSU!D13+SLU!D13+ULL!D13+ULM!D13+UNO!D13</f>
        <v>0</v>
      </c>
      <c r="E13" s="44">
        <f>IF(ISBLANK(D13),"  ",IF(F13&gt;0,D13/F13,IF(D13&gt;0,1,0)))</f>
        <v>0</v>
      </c>
      <c r="F13" s="45">
        <f>D13+B13</f>
        <v>214186711</v>
      </c>
      <c r="G13" s="46">
        <f>IF(ISBLANK(F13),"  ",IF(F76&gt;0,F13/F76,IF(F13&gt;0,1,0)))</f>
        <v>0.13802124284736658</v>
      </c>
      <c r="H13" s="4">
        <f>ULSBoard!H13+Grambling!H13+LATech!H13+McNeese!H13+Nicholls!H13+NwSU!H13+SLU!H13+ULL!H13+ULM!H13+UNO!H13</f>
        <v>215222966</v>
      </c>
      <c r="I13" s="42">
        <f>IF(ISBLANK(H13),"  ",IF(L13&gt;0,H13/L13,IF(H13&gt;0,1,0)))</f>
        <v>1</v>
      </c>
      <c r="J13" s="43">
        <f>ULSBoard!J13+Grambling!J13+LATech!J13+McNeese!J13+Nicholls!J13+NwSU!J13+SLU!J13+ULL!J13+ULM!J13+UNO!J13</f>
        <v>0</v>
      </c>
      <c r="K13" s="44">
        <f>IF(ISBLANK(J13),"  ",IF(L13&gt;0,J13/L13,IF(J13&gt;0,1,0)))</f>
        <v>0</v>
      </c>
      <c r="L13" s="45">
        <f t="shared" ref="L13:L34" si="1">J13+H13</f>
        <v>215222966</v>
      </c>
      <c r="M13" s="47">
        <f>IF(ISBLANK(L13),"  ",IF(L76&gt;0,L13/L76,IF(L13&gt;0,1,0)))</f>
        <v>0.13879234902274995</v>
      </c>
      <c r="N13" s="25"/>
    </row>
    <row r="14" spans="1:17" ht="15" customHeight="1" x14ac:dyDescent="0.2">
      <c r="A14" s="11" t="s">
        <v>13</v>
      </c>
      <c r="B14" s="4">
        <f>ULSBoard!B14+Grambling!B14+LATech!B14+McNeese!B14+Nicholls!B14+NwSU!B14+SLU!B14+ULL!B14+ULM!B14+UNO!B14</f>
        <v>0</v>
      </c>
      <c r="C14" s="48">
        <f t="shared" si="0"/>
        <v>0</v>
      </c>
      <c r="D14" s="43">
        <f>ULSBoard!D14+Grambling!D14+LATech!D14+McNeese!D14+Nicholls!D14+NwSU!D14+SLU!D14+ULL!D14+ULM!D14+UNO!D14</f>
        <v>0</v>
      </c>
      <c r="E14" s="49">
        <f>IF(ISBLANK(D14),"  ",IF(F14&gt;0,D14/F14,IF(D14&gt;0,1,0)))</f>
        <v>0</v>
      </c>
      <c r="F14" s="50">
        <f>D14+B14</f>
        <v>0</v>
      </c>
      <c r="G14" s="51">
        <f>IF(ISBLANK(F14),"  ",IF(F76&gt;0,F14/F76,IF(F14&gt;0,1,0)))</f>
        <v>0</v>
      </c>
      <c r="H14" s="4">
        <f>ULSBoard!H14+Grambling!H14+LATech!H14+McNeese!H14+Nicholls!H14+NwSU!H14+SLU!H14+ULL!H14+ULM!H14+UNO!H14</f>
        <v>0</v>
      </c>
      <c r="I14" s="48">
        <f>IF(ISBLANK(H14),"  ",IF(L14&gt;0,H14/L14,IF(H14&gt;0,1,0)))</f>
        <v>0</v>
      </c>
      <c r="J14" s="43">
        <f>ULSBoard!J14+Grambling!J14+LATech!J14+McNeese!J14+Nicholls!J14+NwSU!J14+SLU!J14+ULL!J14+ULM!J14+UNO!J14</f>
        <v>0</v>
      </c>
      <c r="K14" s="49">
        <f>IF(ISBLANK(J14),"  ",IF(L14&gt;0,J14/L14,IF(J14&gt;0,1,0)))</f>
        <v>0</v>
      </c>
      <c r="L14" s="50">
        <f t="shared" si="1"/>
        <v>0</v>
      </c>
      <c r="M14" s="51">
        <f>IF(ISBLANK(L14),"  ",IF(L76&gt;0,L14/L76,IF(L14&gt;0,1,0)))</f>
        <v>0</v>
      </c>
      <c r="N14" s="25"/>
    </row>
    <row r="15" spans="1:17" ht="15" customHeight="1" x14ac:dyDescent="0.2">
      <c r="A15" s="31" t="s">
        <v>14</v>
      </c>
      <c r="B15" s="173">
        <f>ULSBoard!B15+Grambling!B15+LATech!B15+McNeese!B15+Nicholls!B15+NwSU!B15+SLU!B15+ULL!B15+ULM!B15+UNO!B15</f>
        <v>17356940.079999998</v>
      </c>
      <c r="C15" s="53">
        <f t="shared" si="0"/>
        <v>1</v>
      </c>
      <c r="D15" s="54">
        <f>ULSBoard!D15+Grambling!D15+LATech!D15+McNeese!D15+Nicholls!D15+NwSU!D15+SLU!D15+ULL!D15+ULM!D15+UNO!D15</f>
        <v>0</v>
      </c>
      <c r="E15" s="55">
        <f>IF(ISBLANK(D15),"  ",IF(F15&gt;0,D15/F15,IF(D15&gt;0,1,0)))</f>
        <v>0</v>
      </c>
      <c r="F15" s="38">
        <f>D15+B15</f>
        <v>17356940.079999998</v>
      </c>
      <c r="G15" s="56">
        <f>IF(ISBLANK(F15),"  ",IF(F76&gt;0,F15/F76,IF(F15&gt;0,1,0)))</f>
        <v>1.1184757591561645E-2</v>
      </c>
      <c r="H15" s="173">
        <f>ULSBoard!H15+Grambling!H15+LATech!H15+McNeese!H15+Nicholls!H15+NwSU!H15+SLU!H15+ULL!H15+ULM!H15+UNO!H15</f>
        <v>17392262</v>
      </c>
      <c r="I15" s="53">
        <f>IF(ISBLANK(H15),"  ",IF(L15&gt;0,H15/L15,IF(H15&gt;0,1,0)))</f>
        <v>1</v>
      </c>
      <c r="J15" s="54">
        <f>ULSBoard!J15+Grambling!J15+LATech!J15+McNeese!J15+Nicholls!J15+NwSU!J15+SLU!J15+ULL!J15+ULM!J15+UNO!J15</f>
        <v>0</v>
      </c>
      <c r="K15" s="55">
        <f>IF(ISBLANK(J15),"  ",IF(L15&gt;0,J15/L15,IF(J15&gt;0,1,0)))</f>
        <v>0</v>
      </c>
      <c r="L15" s="38">
        <f t="shared" si="1"/>
        <v>17392262</v>
      </c>
      <c r="M15" s="56">
        <f>IF(ISBLANK(L15),"  ",IF(L76&gt;0,L15/L76,IF(L15&gt;0,1,0)))</f>
        <v>1.121587041876893E-2</v>
      </c>
      <c r="N15" s="25"/>
    </row>
    <row r="16" spans="1:17" ht="15" customHeight="1" x14ac:dyDescent="0.2">
      <c r="A16" s="57" t="s">
        <v>15</v>
      </c>
      <c r="B16" s="4">
        <f>ULSBoard!B16+Grambling!B16+LATech!B16+McNeese!B16+Nicholls!B16+NwSU!B16+SLU!B16+ULL!B16+ULM!B16+UNO!B16</f>
        <v>0</v>
      </c>
      <c r="C16" s="42">
        <f t="shared" si="0"/>
        <v>0</v>
      </c>
      <c r="D16" s="43">
        <f>ULSBoard!D16+Grambling!D16+LATech!D16+McNeese!D16+Nicholls!D16+NwSU!D16+SLU!D16+ULL!D16+ULM!D16+UNO!D16</f>
        <v>0</v>
      </c>
      <c r="E16" s="44">
        <f>IF(ISBLANK(D16),"  ",IF(F16&gt;0,D16/F16,IF(D16&gt;0,1,0)))</f>
        <v>0</v>
      </c>
      <c r="F16" s="58">
        <f t="shared" ref="F16:F39" si="2">D16+B16</f>
        <v>0</v>
      </c>
      <c r="G16" s="46">
        <f>IF(ISBLANK(F16),"  ",IF(F76&gt;0,F16/F76,IF(F16&gt;0,1,0)))</f>
        <v>0</v>
      </c>
      <c r="H16" s="4">
        <f>ULSBoard!H16+Grambling!H16+LATech!H16+McNeese!H16+Nicholls!H16+NwSU!H16+SLU!H16+ULL!H16+ULM!H16+UNO!H16</f>
        <v>0</v>
      </c>
      <c r="I16" s="42">
        <f t="shared" ref="I16:I34" si="3">IF(ISBLANK(H16),"  ",IF(L16&gt;0,H16/L16,IF(H16&gt;0,1,0)))</f>
        <v>0</v>
      </c>
      <c r="J16" s="43">
        <f>ULSBoard!J16+Grambling!J16+LATech!J16+McNeese!J16+Nicholls!J16+NwSU!J16+SLU!J16+ULL!J16+ULM!J16+UNO!J16</f>
        <v>0</v>
      </c>
      <c r="K16" s="44">
        <f t="shared" ref="K16:K34" si="4">IF(ISBLANK(J16),"  ",IF(L16&gt;0,J16/L16,IF(J16&gt;0,1,0)))</f>
        <v>0</v>
      </c>
      <c r="L16" s="58">
        <f t="shared" si="1"/>
        <v>0</v>
      </c>
      <c r="M16" s="46">
        <f>IF(ISBLANK(L16),"  ",IF(L76&gt;0,L16/L76,IF(L16&gt;0,1,0)))</f>
        <v>0</v>
      </c>
      <c r="N16" s="25"/>
    </row>
    <row r="17" spans="1:14" ht="15" customHeight="1" x14ac:dyDescent="0.2">
      <c r="A17" s="59" t="s">
        <v>16</v>
      </c>
      <c r="B17" s="4">
        <f>ULSBoard!B17+Grambling!B17+LATech!B17+McNeese!B17+Nicholls!B17+NwSU!B17+SLU!B17+ULL!B17+ULM!B17+UNO!B17</f>
        <v>15891392.08</v>
      </c>
      <c r="C17" s="48">
        <f t="shared" si="0"/>
        <v>1</v>
      </c>
      <c r="D17" s="43">
        <f>ULSBoard!D17+Grambling!D17+LATech!D17+McNeese!D17+Nicholls!D17+NwSU!D17+SLU!D17+ULL!D17+ULM!D17+UNO!D17</f>
        <v>0</v>
      </c>
      <c r="E17" s="44">
        <f t="shared" ref="E17:E34" si="5">IF(ISBLANK(D17),"  ",IF(F17&gt;0,D17/F17,IF(D17&gt;0,1,0)))</f>
        <v>0</v>
      </c>
      <c r="F17" s="34">
        <f t="shared" si="2"/>
        <v>15891392.08</v>
      </c>
      <c r="G17" s="51">
        <f>IF(ISBLANK(F17),"  ",IF(F76&gt;0,F17/F76,IF(F17&gt;0,1,0)))</f>
        <v>1.0240363070220533E-2</v>
      </c>
      <c r="H17" s="4">
        <f>ULSBoard!H17+Grambling!H17+LATech!H17+McNeese!H17+Nicholls!H17+NwSU!H17+SLU!H17+ULL!H17+ULM!H17+UNO!H17</f>
        <v>15839532</v>
      </c>
      <c r="I17" s="48">
        <f t="shared" si="3"/>
        <v>1</v>
      </c>
      <c r="J17" s="43">
        <f>ULSBoard!J17+Grambling!J17+LATech!J17+McNeese!J17+Nicholls!J17+NwSU!J17+SLU!J17+ULL!J17+ULM!J17+UNO!J17</f>
        <v>0</v>
      </c>
      <c r="K17" s="49">
        <f t="shared" si="4"/>
        <v>0</v>
      </c>
      <c r="L17" s="34">
        <f t="shared" si="1"/>
        <v>15839532</v>
      </c>
      <c r="M17" s="51">
        <f>IF(ISBLANK(L17),"  ",IF(L76&gt;0,L17/L76,IF(L17&gt;0,1,0)))</f>
        <v>1.0214550494118813E-2</v>
      </c>
      <c r="N17" s="25"/>
    </row>
    <row r="18" spans="1:14" ht="15" customHeight="1" x14ac:dyDescent="0.2">
      <c r="A18" s="59" t="s">
        <v>17</v>
      </c>
      <c r="B18" s="4">
        <f>ULSBoard!B18+Grambling!B18+LATech!B18+McNeese!B18+Nicholls!B18+NwSU!B18+SLU!B18+ULL!B18+ULM!B18+UNO!B18</f>
        <v>0</v>
      </c>
      <c r="C18" s="48">
        <f t="shared" si="0"/>
        <v>0</v>
      </c>
      <c r="D18" s="43">
        <f>ULSBoard!D18+Grambling!D18+LATech!D18+McNeese!D18+Nicholls!D18+NwSU!D18+SLU!D18+ULL!D18+ULM!D18+UNO!D18</f>
        <v>0</v>
      </c>
      <c r="E18" s="44">
        <f t="shared" si="5"/>
        <v>0</v>
      </c>
      <c r="F18" s="34">
        <f t="shared" si="2"/>
        <v>0</v>
      </c>
      <c r="G18" s="51">
        <f>IF(ISBLANK(F18),"  ",IF(F76&gt;0,F18/F76,IF(F18&gt;0,1,0)))</f>
        <v>0</v>
      </c>
      <c r="H18" s="4">
        <f>ULSBoard!H18+Grambling!H18+LATech!H18+McNeese!H18+Nicholls!H18+NwSU!H18+SLU!H18+ULL!H18+ULM!H18+UNO!H18</f>
        <v>0</v>
      </c>
      <c r="I18" s="48">
        <f t="shared" si="3"/>
        <v>0</v>
      </c>
      <c r="J18" s="43">
        <f>ULSBoard!J18+Grambling!J18+LATech!J18+McNeese!J18+Nicholls!J18+NwSU!J18+SLU!J18+ULL!J18+ULM!J18+UNO!J18</f>
        <v>0</v>
      </c>
      <c r="K18" s="49">
        <f t="shared" si="4"/>
        <v>0</v>
      </c>
      <c r="L18" s="34">
        <f t="shared" si="1"/>
        <v>0</v>
      </c>
      <c r="M18" s="51">
        <f>IF(ISBLANK(L18),"  ",IF(L76&gt;0,L18/L76,IF(L18&gt;0,1,0)))</f>
        <v>0</v>
      </c>
      <c r="N18" s="25"/>
    </row>
    <row r="19" spans="1:14" ht="15" customHeight="1" x14ac:dyDescent="0.2">
      <c r="A19" s="59" t="s">
        <v>18</v>
      </c>
      <c r="B19" s="4">
        <f>ULSBoard!B19+Grambling!B19+LATech!B19+McNeese!B19+Nicholls!B19+NwSU!B19+SLU!B19+ULL!B19+ULM!B19+UNO!B19</f>
        <v>392432</v>
      </c>
      <c r="C19" s="48">
        <f t="shared" si="0"/>
        <v>1</v>
      </c>
      <c r="D19" s="43">
        <f>ULSBoard!D19+Grambling!D19+LATech!D19+McNeese!D19+Nicholls!D19+NwSU!D19+SLU!D19+ULL!D19+ULM!D19+UNO!D19</f>
        <v>0</v>
      </c>
      <c r="E19" s="44">
        <f t="shared" si="5"/>
        <v>0</v>
      </c>
      <c r="F19" s="34">
        <f t="shared" si="2"/>
        <v>392432</v>
      </c>
      <c r="G19" s="51">
        <f>IF(ISBLANK(F19),"  ",IF(F76&gt;0,F19/F76,IF(F19&gt;0,1,0)))</f>
        <v>2.5288194641112801E-4</v>
      </c>
      <c r="H19" s="4">
        <f>ULSBoard!H19+Grambling!H19+LATech!H19+McNeese!H19+Nicholls!H19+NwSU!H19+SLU!H19+ULL!H19+ULM!H19+UNO!H19</f>
        <v>392432</v>
      </c>
      <c r="I19" s="48">
        <f t="shared" si="3"/>
        <v>1</v>
      </c>
      <c r="J19" s="43">
        <f>ULSBoard!J19+Grambling!J19+LATech!J19+McNeese!J19+Nicholls!J19+NwSU!J19+SLU!J19+ULL!J19+ULM!J19+UNO!J19</f>
        <v>0</v>
      </c>
      <c r="K19" s="49">
        <f t="shared" si="4"/>
        <v>0</v>
      </c>
      <c r="L19" s="34">
        <f t="shared" si="1"/>
        <v>392432</v>
      </c>
      <c r="M19" s="51">
        <f>IF(ISBLANK(L19),"  ",IF(L76&gt;0,L19/L76,IF(L19&gt;0,1,0)))</f>
        <v>2.530703861394411E-4</v>
      </c>
      <c r="N19" s="25"/>
    </row>
    <row r="20" spans="1:14" ht="15" customHeight="1" x14ac:dyDescent="0.2">
      <c r="A20" s="59" t="s">
        <v>19</v>
      </c>
      <c r="B20" s="4">
        <f>ULSBoard!B20+Grambling!B20+LATech!B20+McNeese!B20+Nicholls!B20+NwSU!B20+SLU!B20+ULL!B20+ULM!B20+UNO!B20</f>
        <v>1073116</v>
      </c>
      <c r="C20" s="48">
        <f t="shared" si="0"/>
        <v>1</v>
      </c>
      <c r="D20" s="43">
        <f>ULSBoard!D20+Grambling!D20+LATech!D20+McNeese!D20+Nicholls!D20+NwSU!D20+SLU!D20+ULL!D20+ULM!D20+UNO!D20</f>
        <v>0</v>
      </c>
      <c r="E20" s="44">
        <f t="shared" si="5"/>
        <v>0</v>
      </c>
      <c r="F20" s="34">
        <f>D20+B20</f>
        <v>1073116</v>
      </c>
      <c r="G20" s="51">
        <f>IF(ISBLANK(F20),"  ",IF(F76&gt;0,F20/F76,IF(F20&gt;0,1,0)))</f>
        <v>6.9151257492998548E-4</v>
      </c>
      <c r="H20" s="4">
        <f>ULSBoard!H20+Grambling!H20+LATech!H20+McNeese!H20+Nicholls!H20+NwSU!H20+SLU!H20+ULL!H20+ULM!H20+UNO!H20</f>
        <v>1160298</v>
      </c>
      <c r="I20" s="48">
        <f t="shared" si="3"/>
        <v>1</v>
      </c>
      <c r="J20" s="43">
        <f>ULSBoard!J20+Grambling!J20+LATech!J20+McNeese!J20+Nicholls!J20+NwSU!J20+SLU!J20+ULL!J20+ULM!J20+UNO!J20</f>
        <v>0</v>
      </c>
      <c r="K20" s="49">
        <f t="shared" si="4"/>
        <v>0</v>
      </c>
      <c r="L20" s="34">
        <f t="shared" si="1"/>
        <v>1160298</v>
      </c>
      <c r="M20" s="51">
        <f>IF(ISBLANK(L20),"  ",IF(L76&gt;0,L20/L76,IF(L20&gt;0,1,0)))</f>
        <v>7.4824953851067516E-4</v>
      </c>
      <c r="N20" s="25"/>
    </row>
    <row r="21" spans="1:14" ht="15" customHeight="1" x14ac:dyDescent="0.2">
      <c r="A21" s="59" t="s">
        <v>20</v>
      </c>
      <c r="B21" s="4">
        <f>ULSBoard!B21+Grambling!B21+LATech!B21+McNeese!B21+Nicholls!B21+NwSU!B21+SLU!B21+ULL!B21+ULM!B21+UNO!B21</f>
        <v>0</v>
      </c>
      <c r="C21" s="48">
        <f t="shared" si="0"/>
        <v>0</v>
      </c>
      <c r="D21" s="43">
        <f>ULSBoard!D21+Grambling!D21+LATech!D21+McNeese!D21+Nicholls!D21+NwSU!D21+SLU!D21+ULL!D21+ULM!D21+UNO!D21</f>
        <v>0</v>
      </c>
      <c r="E21" s="44">
        <f t="shared" si="5"/>
        <v>0</v>
      </c>
      <c r="F21" s="34">
        <f t="shared" si="2"/>
        <v>0</v>
      </c>
      <c r="G21" s="51">
        <f>IF(ISBLANK(F21),"  ",IF(F76&gt;0,F21/F76,IF(F21&gt;0,1,0)))</f>
        <v>0</v>
      </c>
      <c r="H21" s="4">
        <f>ULSBoard!H21+Grambling!H21+LATech!H21+McNeese!H21+Nicholls!H21+NwSU!H21+SLU!H21+ULL!H21+ULM!H21+UNO!H21</f>
        <v>0</v>
      </c>
      <c r="I21" s="48">
        <f t="shared" si="3"/>
        <v>0</v>
      </c>
      <c r="J21" s="43">
        <f>ULSBoard!J21+Grambling!J21+LATech!J21+McNeese!J21+Nicholls!J21+NwSU!J21+SLU!J21+ULL!J21+ULM!J21+UNO!J21</f>
        <v>0</v>
      </c>
      <c r="K21" s="49">
        <f t="shared" si="4"/>
        <v>0</v>
      </c>
      <c r="L21" s="34">
        <f t="shared" si="1"/>
        <v>0</v>
      </c>
      <c r="M21" s="51">
        <f>IF(ISBLANK(L21),"  ",IF(L76&gt;0,L21/L76,IF(L21&gt;0,1,0)))</f>
        <v>0</v>
      </c>
      <c r="N21" s="25"/>
    </row>
    <row r="22" spans="1:14" ht="15" customHeight="1" x14ac:dyDescent="0.2">
      <c r="A22" s="59" t="s">
        <v>21</v>
      </c>
      <c r="B22" s="4">
        <f>ULSBoard!B22+Grambling!B22+LATech!B22+McNeese!B22+Nicholls!B22+NwSU!B22+SLU!B22+ULL!B22+ULM!B22+UNO!B22</f>
        <v>0</v>
      </c>
      <c r="C22" s="48">
        <f t="shared" si="0"/>
        <v>0</v>
      </c>
      <c r="D22" s="43">
        <f>ULSBoard!D22+Grambling!D22+LATech!D22+McNeese!D22+Nicholls!D22+NwSU!D22+SLU!D22+ULL!D22+ULM!D22+UNO!D22</f>
        <v>0</v>
      </c>
      <c r="E22" s="44">
        <f t="shared" si="5"/>
        <v>0</v>
      </c>
      <c r="F22" s="34">
        <f t="shared" si="2"/>
        <v>0</v>
      </c>
      <c r="G22" s="51">
        <f>IF(ISBLANK(F22),"  ",IF(F76&gt;0,F22/F76,IF(F22&gt;0,1,0)))</f>
        <v>0</v>
      </c>
      <c r="H22" s="4">
        <f>ULSBoard!H22+Grambling!H22+LATech!H22+McNeese!H22+Nicholls!H22+NwSU!H22+SLU!H22+ULL!H22+ULM!H22+UNO!H22</f>
        <v>0</v>
      </c>
      <c r="I22" s="48">
        <f t="shared" si="3"/>
        <v>0</v>
      </c>
      <c r="J22" s="43">
        <f>ULSBoard!J22+Grambling!J22+LATech!J22+McNeese!J22+Nicholls!J22+NwSU!J22+SLU!J22+ULL!J22+ULM!J22+UNO!J22</f>
        <v>0</v>
      </c>
      <c r="K22" s="49">
        <f t="shared" si="4"/>
        <v>0</v>
      </c>
      <c r="L22" s="34">
        <f t="shared" si="1"/>
        <v>0</v>
      </c>
      <c r="M22" s="51">
        <f>IF(ISBLANK(L22),"  ",IF(L76&gt;0,L22/L76,IF(L22&gt;0,1,0)))</f>
        <v>0</v>
      </c>
      <c r="N22" s="25"/>
    </row>
    <row r="23" spans="1:14" ht="15" customHeight="1" x14ac:dyDescent="0.2">
      <c r="A23" s="59" t="s">
        <v>22</v>
      </c>
      <c r="B23" s="4">
        <f>ULSBoard!B23+Grambling!B23+LATech!B23+McNeese!B23+Nicholls!B23+NwSU!B23+SLU!B23+ULL!B23+ULM!B23+UNO!B23</f>
        <v>0</v>
      </c>
      <c r="C23" s="48">
        <f t="shared" si="0"/>
        <v>0</v>
      </c>
      <c r="D23" s="43">
        <f>ULSBoard!D23+Grambling!D23+LATech!D23+McNeese!D23+Nicholls!D23+NwSU!D23+SLU!D23+ULL!D23+ULM!D23+UNO!D23</f>
        <v>0</v>
      </c>
      <c r="E23" s="44">
        <f t="shared" si="5"/>
        <v>0</v>
      </c>
      <c r="F23" s="34">
        <f t="shared" si="2"/>
        <v>0</v>
      </c>
      <c r="G23" s="51">
        <f>IF(ISBLANK(F23),"  ",IF(F76&gt;0,F23/F76,IF(F23&gt;0,1,0)))</f>
        <v>0</v>
      </c>
      <c r="H23" s="4">
        <f>ULSBoard!H23+Grambling!H23+LATech!H23+McNeese!H23+Nicholls!H23+NwSU!H23+SLU!H23+ULL!H23+ULM!H23+UNO!H23</f>
        <v>0</v>
      </c>
      <c r="I23" s="48">
        <f t="shared" si="3"/>
        <v>0</v>
      </c>
      <c r="J23" s="43">
        <f>ULSBoard!J23+Grambling!J23+LATech!J23+McNeese!J23+Nicholls!J23+NwSU!J23+SLU!J23+ULL!J23+ULM!J23+UNO!J23</f>
        <v>0</v>
      </c>
      <c r="K23" s="49">
        <f t="shared" si="4"/>
        <v>0</v>
      </c>
      <c r="L23" s="34">
        <f t="shared" si="1"/>
        <v>0</v>
      </c>
      <c r="M23" s="51">
        <f>IF(ISBLANK(L23),"  ",IF(L76&gt;0,L23/L76,IF(L23&gt;0,1,0)))</f>
        <v>0</v>
      </c>
      <c r="N23" s="25"/>
    </row>
    <row r="24" spans="1:14" ht="15" customHeight="1" x14ac:dyDescent="0.2">
      <c r="A24" s="59" t="s">
        <v>23</v>
      </c>
      <c r="B24" s="4">
        <f>ULSBoard!B24+Grambling!B24+LATech!B24+McNeese!B24+Nicholls!B24+NwSU!B24+SLU!B24+ULL!B24+ULM!B24+UNO!B24</f>
        <v>0</v>
      </c>
      <c r="C24" s="48">
        <f t="shared" si="0"/>
        <v>0</v>
      </c>
      <c r="D24" s="43">
        <f>ULSBoard!D24+Grambling!D24+LATech!D24+McNeese!D24+Nicholls!D24+NwSU!D24+SLU!D24+ULL!D24+ULM!D24+UNO!D24</f>
        <v>0</v>
      </c>
      <c r="E24" s="44">
        <f t="shared" si="5"/>
        <v>0</v>
      </c>
      <c r="F24" s="34">
        <f t="shared" si="2"/>
        <v>0</v>
      </c>
      <c r="G24" s="51">
        <f>IF(ISBLANK(F24),"  ",IF(F76&gt;0,F24/F76,IF(F24&gt;0,1,0)))</f>
        <v>0</v>
      </c>
      <c r="H24" s="4">
        <f>ULSBoard!H24+Grambling!H24+LATech!H24+McNeese!H24+Nicholls!H24+NwSU!H24+SLU!H24+ULL!H24+ULM!H24+UNO!H24</f>
        <v>0</v>
      </c>
      <c r="I24" s="48">
        <f t="shared" si="3"/>
        <v>0</v>
      </c>
      <c r="J24" s="43">
        <f>ULSBoard!J24+Grambling!J24+LATech!J24+McNeese!J24+Nicholls!J24+NwSU!J24+SLU!J24+ULL!J24+ULM!J24+UNO!J24</f>
        <v>0</v>
      </c>
      <c r="K24" s="49">
        <f t="shared" si="4"/>
        <v>0</v>
      </c>
      <c r="L24" s="34">
        <f t="shared" si="1"/>
        <v>0</v>
      </c>
      <c r="M24" s="51">
        <f>IF(ISBLANK(L24),"  ",IF(L76&gt;0,L24/L76,IF(L24&gt;0,1,0)))</f>
        <v>0</v>
      </c>
      <c r="N24" s="25"/>
    </row>
    <row r="25" spans="1:14" ht="15" customHeight="1" x14ac:dyDescent="0.2">
      <c r="A25" s="59" t="s">
        <v>24</v>
      </c>
      <c r="B25" s="4">
        <f>ULSBoard!B25+Grambling!B25+LATech!B25+McNeese!B25+Nicholls!B25+NwSU!B25+SLU!B25+ULL!B25+ULM!B25+UNO!B25</f>
        <v>0</v>
      </c>
      <c r="C25" s="48">
        <f t="shared" si="0"/>
        <v>0</v>
      </c>
      <c r="D25" s="43">
        <f>ULSBoard!D25+Grambling!D25+LATech!D25+McNeese!D25+Nicholls!D25+NwSU!D25+SLU!D25+ULL!D25+ULM!D25+UNO!D25</f>
        <v>0</v>
      </c>
      <c r="E25" s="44">
        <f t="shared" si="5"/>
        <v>0</v>
      </c>
      <c r="F25" s="34">
        <f t="shared" si="2"/>
        <v>0</v>
      </c>
      <c r="G25" s="51">
        <f>IF(ISBLANK(F25),"  ",IF(F76&gt;0,F25/F76,IF(F25&gt;0,1,0)))</f>
        <v>0</v>
      </c>
      <c r="H25" s="4">
        <f>ULSBoard!H25+Grambling!H25+LATech!H25+McNeese!H25+Nicholls!H25+NwSU!H25+SLU!H25+ULL!H25+ULM!H25+UNO!H25</f>
        <v>0</v>
      </c>
      <c r="I25" s="48">
        <f t="shared" si="3"/>
        <v>0</v>
      </c>
      <c r="J25" s="43">
        <f>ULSBoard!J25+Grambling!J25+LATech!J25+McNeese!J25+Nicholls!J25+NwSU!J25+SLU!J25+ULL!J25+ULM!J25+UNO!J25</f>
        <v>0</v>
      </c>
      <c r="K25" s="49">
        <f t="shared" si="4"/>
        <v>0</v>
      </c>
      <c r="L25" s="34">
        <f t="shared" si="1"/>
        <v>0</v>
      </c>
      <c r="M25" s="51">
        <f>IF(ISBLANK(L25),"  ",IF(L76&gt;0,L25/L76,IF(L25&gt;0,1,0)))</f>
        <v>0</v>
      </c>
      <c r="N25" s="25"/>
    </row>
    <row r="26" spans="1:14" ht="15" customHeight="1" x14ac:dyDescent="0.2">
      <c r="A26" s="59" t="s">
        <v>25</v>
      </c>
      <c r="B26" s="4">
        <f>ULSBoard!B26+Grambling!B26+LATech!B26+McNeese!B26+Nicholls!B26+NwSU!B26+SLU!B26+ULL!B26+ULM!B26+UNO!B26</f>
        <v>0</v>
      </c>
      <c r="C26" s="48">
        <f t="shared" si="0"/>
        <v>0</v>
      </c>
      <c r="D26" s="43">
        <f>ULSBoard!D26+Grambling!D26+LATech!D26+McNeese!D26+Nicholls!D26+NwSU!D26+SLU!D26+ULL!D26+ULM!D26+UNO!D26</f>
        <v>0</v>
      </c>
      <c r="E26" s="44">
        <f t="shared" si="5"/>
        <v>0</v>
      </c>
      <c r="F26" s="34">
        <f t="shared" si="2"/>
        <v>0</v>
      </c>
      <c r="G26" s="51">
        <f>IF(ISBLANK(F26),"  ",IF(F76&gt;0,F26/F76,IF(F26&gt;0,1,0)))</f>
        <v>0</v>
      </c>
      <c r="H26" s="4">
        <f>ULSBoard!H26+Grambling!H26+LATech!H26+McNeese!H26+Nicholls!H26+NwSU!H26+SLU!H26+ULL!H26+ULM!H26+UNO!H26</f>
        <v>0</v>
      </c>
      <c r="I26" s="48">
        <f t="shared" si="3"/>
        <v>0</v>
      </c>
      <c r="J26" s="43">
        <f>ULSBoard!J26+Grambling!J26+LATech!J26+McNeese!J26+Nicholls!J26+NwSU!J26+SLU!J26+ULL!J26+ULM!J26+UNO!J26</f>
        <v>0</v>
      </c>
      <c r="K26" s="49">
        <f t="shared" si="4"/>
        <v>0</v>
      </c>
      <c r="L26" s="34">
        <f t="shared" si="1"/>
        <v>0</v>
      </c>
      <c r="M26" s="51">
        <f>IF(ISBLANK(L26),"  ",IF(L76&gt;0,L26/L76,IF(L26&gt;0,1,0)))</f>
        <v>0</v>
      </c>
      <c r="N26" s="25"/>
    </row>
    <row r="27" spans="1:14" ht="15" customHeight="1" x14ac:dyDescent="0.2">
      <c r="A27" s="59" t="s">
        <v>26</v>
      </c>
      <c r="B27" s="4">
        <f>ULSBoard!B27+Grambling!B27+LATech!B27+McNeese!B27+Nicholls!B27+NwSU!B27+SLU!B27+ULL!B27+ULM!B27+UNO!B27</f>
        <v>0</v>
      </c>
      <c r="C27" s="48">
        <f t="shared" si="0"/>
        <v>0</v>
      </c>
      <c r="D27" s="43">
        <f>ULSBoard!D27+Grambling!D27+LATech!D27+McNeese!D27+Nicholls!D27+NwSU!D27+SLU!D27+ULL!D27+ULM!D27+UNO!D27</f>
        <v>0</v>
      </c>
      <c r="E27" s="44">
        <f t="shared" si="5"/>
        <v>0</v>
      </c>
      <c r="F27" s="34">
        <f t="shared" si="2"/>
        <v>0</v>
      </c>
      <c r="G27" s="51">
        <f>IF(ISBLANK(F27),"  ",IF(F76&gt;0,F27/F76,IF(F27&gt;0,1,0)))</f>
        <v>0</v>
      </c>
      <c r="H27" s="4">
        <f>ULSBoard!H27+Grambling!H27+LATech!H27+McNeese!H27+Nicholls!H27+NwSU!H27+SLU!H27+ULL!H27+ULM!H27+UNO!H27</f>
        <v>0</v>
      </c>
      <c r="I27" s="48">
        <f t="shared" si="3"/>
        <v>0</v>
      </c>
      <c r="J27" s="43">
        <f>ULSBoard!J27+Grambling!J27+LATech!J27+McNeese!J27+Nicholls!J27+NwSU!J27+SLU!J27+ULL!J27+ULM!J27+UNO!J27</f>
        <v>0</v>
      </c>
      <c r="K27" s="49">
        <f t="shared" si="4"/>
        <v>0</v>
      </c>
      <c r="L27" s="34">
        <f t="shared" si="1"/>
        <v>0</v>
      </c>
      <c r="M27" s="51">
        <f>IF(ISBLANK(L27),"  ",IF(L76&gt;0,L27/L76,IF(L27&gt;0,1,0)))</f>
        <v>0</v>
      </c>
      <c r="N27" s="25"/>
    </row>
    <row r="28" spans="1:14" ht="15" customHeight="1" x14ac:dyDescent="0.2">
      <c r="A28" s="60" t="s">
        <v>27</v>
      </c>
      <c r="B28" s="4">
        <f>ULSBoard!B28+Grambling!B28+LATech!B28+McNeese!B28+Nicholls!B28+NwSU!B28+SLU!B28+ULL!B28+ULM!B28+UNO!B28</f>
        <v>0</v>
      </c>
      <c r="C28" s="48">
        <f t="shared" si="0"/>
        <v>0</v>
      </c>
      <c r="D28" s="43">
        <f>ULSBoard!D28+Grambling!D28+LATech!D28+McNeese!D28+Nicholls!D28+NwSU!D28+SLU!D28+ULL!D28+ULM!D28+UNO!D28</f>
        <v>0</v>
      </c>
      <c r="E28" s="44">
        <f t="shared" si="5"/>
        <v>0</v>
      </c>
      <c r="F28" s="34">
        <f t="shared" si="2"/>
        <v>0</v>
      </c>
      <c r="G28" s="51">
        <f>IF(ISBLANK(F28),"  ",IF(F76&gt;0,F28/F76,IF(F28&gt;0,1,0)))</f>
        <v>0</v>
      </c>
      <c r="H28" s="4">
        <f>ULSBoard!H28+Grambling!H28+LATech!H28+McNeese!H28+Nicholls!H28+NwSU!H28+SLU!H28+ULL!H28+ULM!H28+UNO!H28</f>
        <v>0</v>
      </c>
      <c r="I28" s="48">
        <f t="shared" si="3"/>
        <v>0</v>
      </c>
      <c r="J28" s="43">
        <f>ULSBoard!J28+Grambling!J28+LATech!J28+McNeese!J28+Nicholls!J28+NwSU!J28+SLU!J28+ULL!J28+ULM!J28+UNO!J28</f>
        <v>0</v>
      </c>
      <c r="K28" s="49">
        <f t="shared" si="4"/>
        <v>0</v>
      </c>
      <c r="L28" s="34">
        <f t="shared" si="1"/>
        <v>0</v>
      </c>
      <c r="M28" s="51">
        <f>IF(ISBLANK(L28),"  ",IF(L76&gt;0,L28/L76,IF(L28&gt;0,1,0)))</f>
        <v>0</v>
      </c>
      <c r="N28" s="25"/>
    </row>
    <row r="29" spans="1:14" ht="15" customHeight="1" x14ac:dyDescent="0.2">
      <c r="A29" s="60" t="s">
        <v>28</v>
      </c>
      <c r="B29" s="4">
        <f>ULSBoard!B29+Grambling!B29+LATech!B29+McNeese!B29+Nicholls!B29+NwSU!B29+SLU!B29+ULL!B29+ULM!B29+UNO!B29</f>
        <v>0</v>
      </c>
      <c r="C29" s="48">
        <f t="shared" si="0"/>
        <v>0</v>
      </c>
      <c r="D29" s="43">
        <f>ULSBoard!D29+Grambling!D29+LATech!D29+McNeese!D29+Nicholls!D29+NwSU!D29+SLU!D29+ULL!D29+ULM!D29+UNO!D29</f>
        <v>0</v>
      </c>
      <c r="E29" s="44">
        <f t="shared" si="5"/>
        <v>0</v>
      </c>
      <c r="F29" s="34">
        <f t="shared" si="2"/>
        <v>0</v>
      </c>
      <c r="G29" s="51">
        <f>IF(ISBLANK(F29),"  ",IF(F76&gt;0,F29/F76,IF(F29&gt;0,1,0)))</f>
        <v>0</v>
      </c>
      <c r="H29" s="4">
        <f>ULSBoard!H29+Grambling!H29+LATech!H29+McNeese!H29+Nicholls!H29+NwSU!H29+SLU!H29+ULL!H29+ULM!H29+UNO!H29</f>
        <v>0</v>
      </c>
      <c r="I29" s="48">
        <f t="shared" si="3"/>
        <v>0</v>
      </c>
      <c r="J29" s="43">
        <f>ULSBoard!J29+Grambling!J29+LATech!J29+McNeese!J29+Nicholls!J29+NwSU!J29+SLU!J29+ULL!J29+ULM!J29+UNO!J29</f>
        <v>0</v>
      </c>
      <c r="K29" s="49">
        <f t="shared" si="4"/>
        <v>0</v>
      </c>
      <c r="L29" s="34">
        <f t="shared" si="1"/>
        <v>0</v>
      </c>
      <c r="M29" s="51">
        <f>IF(ISBLANK(L29),"  ",IF(L76&gt;0,L29/L76,IF(L29&gt;0,1,0)))</f>
        <v>0</v>
      </c>
      <c r="N29" s="25"/>
    </row>
    <row r="30" spans="1:14" ht="15" customHeight="1" x14ac:dyDescent="0.2">
      <c r="A30" s="60" t="s">
        <v>29</v>
      </c>
      <c r="B30" s="4">
        <f>ULSBoard!B30+Grambling!B30+LATech!B30+McNeese!B30+Nicholls!B30+NwSU!B30+SLU!B30+ULL!B30+ULM!B30+UNO!B30</f>
        <v>0</v>
      </c>
      <c r="C30" s="48">
        <f t="shared" si="0"/>
        <v>0</v>
      </c>
      <c r="D30" s="43">
        <f>ULSBoard!D30+Grambling!D30+LATech!D30+McNeese!D30+Nicholls!D30+NwSU!D30+SLU!D30+ULL!D30+ULM!D30+UNO!D30</f>
        <v>0</v>
      </c>
      <c r="E30" s="44">
        <f>IF(ISBLANK(D30),"  ",IF(F30&gt;0,D30/F30,IF(D30&gt;0,1,0)))</f>
        <v>0</v>
      </c>
      <c r="F30" s="34">
        <f t="shared" si="2"/>
        <v>0</v>
      </c>
      <c r="G30" s="51">
        <f>IF(ISBLANK(F30),"  ",IF(F76&gt;0,F30/F76,IF(F30&gt;0,1,0)))</f>
        <v>0</v>
      </c>
      <c r="H30" s="4">
        <f>ULSBoard!H30+Grambling!H30+LATech!H30+McNeese!H30+Nicholls!H30+NwSU!H30+SLU!H30+ULL!H30+ULM!H30+UNO!H30</f>
        <v>0</v>
      </c>
      <c r="I30" s="48">
        <f t="shared" si="3"/>
        <v>0</v>
      </c>
      <c r="J30" s="43">
        <f>ULSBoard!J30+Grambling!J30+LATech!J30+McNeese!J30+Nicholls!J30+NwSU!J30+SLU!J30+ULL!J30+ULM!J30+UNO!J30</f>
        <v>0</v>
      </c>
      <c r="K30" s="49">
        <f>IF(ISBLANK(J30),"  ",IF(L30&gt;0,J30/L30,IF(J30&gt;0,1,0)))</f>
        <v>0</v>
      </c>
      <c r="L30" s="34">
        <f t="shared" si="1"/>
        <v>0</v>
      </c>
      <c r="M30" s="51">
        <f>IF(ISBLANK(L30),"  ",IF(L76&gt;0,L30/L76,IF(L30&gt;0,1,0)))</f>
        <v>0</v>
      </c>
      <c r="N30" s="25"/>
    </row>
    <row r="31" spans="1:14" ht="15" customHeight="1" x14ac:dyDescent="0.2">
      <c r="A31" s="60" t="s">
        <v>30</v>
      </c>
      <c r="B31" s="4">
        <f>ULSBoard!B31+Grambling!B31+LATech!B31+McNeese!B31+Nicholls!B31+NwSU!B31+SLU!B31+ULL!B31+ULM!B31+UNO!B31</f>
        <v>0</v>
      </c>
      <c r="C31" s="48">
        <f t="shared" si="0"/>
        <v>0</v>
      </c>
      <c r="D31" s="43">
        <f>ULSBoard!D31+Grambling!D31+LATech!D31+McNeese!D31+Nicholls!D31+NwSU!D31+SLU!D31+ULL!D31+ULM!D31+UNO!D31</f>
        <v>0</v>
      </c>
      <c r="E31" s="44">
        <f>IF(ISBLANK(D31),"  ",IF(F31&gt;0,D31/F31,IF(D31&gt;0,1,0)))</f>
        <v>0</v>
      </c>
      <c r="F31" s="34">
        <f t="shared" si="2"/>
        <v>0</v>
      </c>
      <c r="G31" s="51">
        <f>IF(ISBLANK(F31),"  ",IF(F76&gt;0,F31/F76,IF(F31&gt;0,1,0)))</f>
        <v>0</v>
      </c>
      <c r="H31" s="4">
        <f>ULSBoard!H31+Grambling!H31+LATech!H31+McNeese!H31+Nicholls!H31+NwSU!H31+SLU!H31+ULL!H31+ULM!H31+UNO!H31</f>
        <v>0</v>
      </c>
      <c r="I31" s="48">
        <f t="shared" si="3"/>
        <v>0</v>
      </c>
      <c r="J31" s="43">
        <f>ULSBoard!J31+Grambling!J31+LATech!J31+McNeese!J31+Nicholls!J31+NwSU!J31+SLU!J31+ULL!J31+ULM!J31+UNO!J31</f>
        <v>0</v>
      </c>
      <c r="K31" s="49">
        <f>IF(ISBLANK(J31),"  ",IF(L31&gt;0,J31/L31,IF(J31&gt;0,1,0)))</f>
        <v>0</v>
      </c>
      <c r="L31" s="34">
        <f t="shared" si="1"/>
        <v>0</v>
      </c>
      <c r="M31" s="51">
        <f>IF(ISBLANK(L31),"  ",IF(L76&gt;0,L31/L76,IF(L31&gt;0,1,0)))</f>
        <v>0</v>
      </c>
      <c r="N31" s="25"/>
    </row>
    <row r="32" spans="1:14" ht="15" customHeight="1" x14ac:dyDescent="0.2">
      <c r="A32" s="60" t="s">
        <v>31</v>
      </c>
      <c r="B32" s="4">
        <f>ULSBoard!B32+Grambling!B32+LATech!B32+McNeese!B32+Nicholls!B32+NwSU!B32+SLU!B32+ULL!B32+ULM!B32+UNO!B32</f>
        <v>0</v>
      </c>
      <c r="C32" s="48">
        <f t="shared" si="0"/>
        <v>0</v>
      </c>
      <c r="D32" s="43">
        <f>ULSBoard!D32+Grambling!D32+LATech!D32+McNeese!D32+Nicholls!D32+NwSU!D32+SLU!D32+ULL!D32+ULM!D32+UNO!D32</f>
        <v>0</v>
      </c>
      <c r="E32" s="44">
        <f>IF(ISBLANK(D32),"  ",IF(F32&gt;0,D32/F32,IF(D32&gt;0,1,0)))</f>
        <v>0</v>
      </c>
      <c r="F32" s="34">
        <f t="shared" si="2"/>
        <v>0</v>
      </c>
      <c r="G32" s="51">
        <f>IF(ISBLANK(F32),"  ",IF(F76&gt;0,F32/F76,IF(F32&gt;0,1,0)))</f>
        <v>0</v>
      </c>
      <c r="H32" s="4">
        <f>ULSBoard!H32+Grambling!H32+LATech!H32+McNeese!H32+Nicholls!H32+NwSU!H32+SLU!H32+ULL!H32+ULM!H32+UNO!H32</f>
        <v>0</v>
      </c>
      <c r="I32" s="48">
        <f t="shared" si="3"/>
        <v>0</v>
      </c>
      <c r="J32" s="43">
        <f>ULSBoard!J32+Grambling!J32+LATech!J32+McNeese!J32+Nicholls!J32+NwSU!J32+SLU!J32+ULL!J32+ULM!J32+UNO!J32</f>
        <v>0</v>
      </c>
      <c r="K32" s="49">
        <f>IF(ISBLANK(J32),"  ",IF(L32&gt;0,J32/L32,IF(J32&gt;0,1,0)))</f>
        <v>0</v>
      </c>
      <c r="L32" s="34">
        <f t="shared" si="1"/>
        <v>0</v>
      </c>
      <c r="M32" s="51">
        <f>IF(ISBLANK(L32),"  ",IF(L76&gt;0,L32/L76,IF(L32&gt;0,1,0)))</f>
        <v>0</v>
      </c>
      <c r="N32" s="25"/>
    </row>
    <row r="33" spans="1:14" ht="15" customHeight="1" x14ac:dyDescent="0.2">
      <c r="A33" s="61" t="s">
        <v>75</v>
      </c>
      <c r="B33" s="4">
        <f>ULSBoard!B33+Grambling!B33+LATech!B33+McNeese!B33+Nicholls!B33+NwSU!B33+SLU!B33+ULL!B33+ULM!B33+UNO!B33</f>
        <v>0</v>
      </c>
      <c r="C33" s="48">
        <f>IF(ISBLANK(B33),"  ",IF(F33&gt;0,B33/F33,IF(B33&gt;0,1,0)))</f>
        <v>0</v>
      </c>
      <c r="D33" s="43">
        <f>ULSBoard!D33+Grambling!D33+LATech!D33+McNeese!D33+Nicholls!D33+NwSU!D33+SLU!D33+ULL!D33+ULM!D33+UNO!D33</f>
        <v>0</v>
      </c>
      <c r="E33" s="44">
        <f>IF(ISBLANK(D33),"  ",IF(F33&gt;0,D33/F33,IF(D33&gt;0,1,0)))</f>
        <v>0</v>
      </c>
      <c r="F33" s="34">
        <f t="shared" si="2"/>
        <v>0</v>
      </c>
      <c r="G33" s="51">
        <f>IF(ISBLANK(F33),"  ",IF(F76&gt;0,F33/F76,IF(F33&gt;0,1,0)))</f>
        <v>0</v>
      </c>
      <c r="H33" s="4">
        <f>ULSBoard!H33+Grambling!H33+LATech!H33+McNeese!H33+Nicholls!H33+NwSU!H33+SLU!H33+ULL!H33+ULM!H33+UNO!H33</f>
        <v>0</v>
      </c>
      <c r="I33" s="48">
        <f>IF(ISBLANK(H33),"  ",IF(L33&gt;0,H33/L33,IF(H33&gt;0,1,0)))</f>
        <v>0</v>
      </c>
      <c r="J33" s="43">
        <f>ULSBoard!J33+Grambling!J33+LATech!J33+McNeese!J33+Nicholls!J33+NwSU!J33+SLU!J33+ULL!J33+ULM!J33+UNO!J33</f>
        <v>0</v>
      </c>
      <c r="K33" s="49">
        <f>IF(ISBLANK(J33),"  ",IF(L33&gt;0,J33/L33,IF(J33&gt;0,1,0)))</f>
        <v>0</v>
      </c>
      <c r="L33" s="34">
        <f t="shared" si="1"/>
        <v>0</v>
      </c>
      <c r="M33" s="51">
        <f>IF(ISBLANK(L33),"  ",IF(L76&gt;0,L33/L76,IF(L33&gt;0,1,0)))</f>
        <v>0</v>
      </c>
      <c r="N33" s="25"/>
    </row>
    <row r="34" spans="1:14" ht="15" customHeight="1" x14ac:dyDescent="0.2">
      <c r="A34" s="60" t="s">
        <v>32</v>
      </c>
      <c r="B34" s="4">
        <f>ULSBoard!B34+Grambling!B34+LATech!B34+McNeese!B34+Nicholls!B34+NwSU!B34+SLU!B34+ULL!B34+ULM!B34+UNO!B34</f>
        <v>0</v>
      </c>
      <c r="C34" s="48">
        <f t="shared" si="0"/>
        <v>0</v>
      </c>
      <c r="D34" s="43">
        <f>ULSBoard!D34+Grambling!D34+LATech!D34+McNeese!D34+Nicholls!D34+NwSU!D34+SLU!D34+ULL!D34+ULM!D34+UNO!D34</f>
        <v>0</v>
      </c>
      <c r="E34" s="44">
        <f t="shared" si="5"/>
        <v>0</v>
      </c>
      <c r="F34" s="34">
        <f t="shared" si="2"/>
        <v>0</v>
      </c>
      <c r="G34" s="51">
        <f>IF(ISBLANK(F34),"  ",IF(F76&gt;0,F34/F76,IF(F34&gt;0,1,0)))</f>
        <v>0</v>
      </c>
      <c r="H34" s="4">
        <f>ULSBoard!H34+Grambling!H34+LATech!H34+McNeese!H34+Nicholls!H34+NwSU!H34+SLU!H34+ULL!H34+ULM!H34+UNO!H34</f>
        <v>0</v>
      </c>
      <c r="I34" s="48">
        <f t="shared" si="3"/>
        <v>0</v>
      </c>
      <c r="J34" s="43">
        <f>ULSBoard!J34+Grambling!J34+LATech!J34+McNeese!J34+Nicholls!J34+NwSU!J34+SLU!J34+ULL!J34+ULM!J34+UNO!J34</f>
        <v>0</v>
      </c>
      <c r="K34" s="49">
        <f t="shared" si="4"/>
        <v>0</v>
      </c>
      <c r="L34" s="34">
        <f t="shared" si="1"/>
        <v>0</v>
      </c>
      <c r="M34" s="51">
        <f>IF(ISBLANK(L34),"  ",IF(L76&gt;0,L34/L76,IF(L34&gt;0,1,0)))</f>
        <v>0</v>
      </c>
      <c r="N34" s="25"/>
    </row>
    <row r="35" spans="1:14" ht="15" customHeight="1" x14ac:dyDescent="0.25">
      <c r="A35" s="62" t="s">
        <v>33</v>
      </c>
      <c r="B35" s="63"/>
      <c r="C35" s="64" t="s">
        <v>4</v>
      </c>
      <c r="D35" s="65"/>
      <c r="E35" s="66" t="s">
        <v>4</v>
      </c>
      <c r="F35" s="34"/>
      <c r="G35" s="67" t="s">
        <v>4</v>
      </c>
      <c r="H35" s="63"/>
      <c r="I35" s="64" t="s">
        <v>4</v>
      </c>
      <c r="J35" s="65"/>
      <c r="K35" s="66" t="s">
        <v>4</v>
      </c>
      <c r="L35" s="34"/>
      <c r="M35" s="67" t="s">
        <v>4</v>
      </c>
      <c r="N35" s="25"/>
    </row>
    <row r="36" spans="1:14" ht="15" customHeight="1" x14ac:dyDescent="0.2">
      <c r="A36" s="57" t="s">
        <v>34</v>
      </c>
      <c r="B36" s="4">
        <f>ULSBoard!B36+Grambling!B36+LATech!B36+McNeese!B36+Nicholls!B36+NwSU!B36+SLU!B36+ULL!B36+ULM!B36+UNO!B36</f>
        <v>0</v>
      </c>
      <c r="C36" s="48">
        <f t="shared" si="0"/>
        <v>0</v>
      </c>
      <c r="D36" s="43">
        <f>ULSBoard!D36+Grambling!D36+LATech!D36+McNeese!D36+Nicholls!D36+NwSU!D36+SLU!D36+ULL!D36+ULM!D36+UNO!D36</f>
        <v>0</v>
      </c>
      <c r="E36" s="49">
        <f>IF(ISBLANK(D36),"  ",IF(F36&gt;0,D36/F36,IF(D36&gt;0,1,0)))</f>
        <v>0</v>
      </c>
      <c r="F36" s="34">
        <f t="shared" si="2"/>
        <v>0</v>
      </c>
      <c r="G36" s="51">
        <f>IF(ISBLANK(F36),"  ",IF(F76&gt;0,F36/F76,IF(F36&gt;0,1,0)))</f>
        <v>0</v>
      </c>
      <c r="H36" s="4">
        <f>ULSBoard!H36+Grambling!H36+LATech!H36+McNeese!H36+Nicholls!H36+NwSU!H36+SLU!H36+ULL!H36+ULM!H36+UNO!H36</f>
        <v>0</v>
      </c>
      <c r="I36" s="48">
        <f>IF(ISBLANK(H36),"  ",IF(L36&gt;0,H36/L36,IF(H36&gt;0,1,0)))</f>
        <v>0</v>
      </c>
      <c r="J36" s="43">
        <f>ULSBoard!J36+Grambling!J36+LATech!J36+McNeese!J36+Nicholls!J36+NwSU!J36+SLU!J36+ULL!J36+ULM!J36+UNO!J36</f>
        <v>0</v>
      </c>
      <c r="K36" s="49">
        <f>IF(ISBLANK(J36),"  ",IF(L36&gt;0,J36/L36,IF(J36&gt;0,1,0)))</f>
        <v>0</v>
      </c>
      <c r="L36" s="34">
        <f>J36+H36</f>
        <v>0</v>
      </c>
      <c r="M36" s="51">
        <f>IF(ISBLANK(L36),"  ",IF(L76&gt;0,L36/L76,IF(L36&gt;0,1,0)))</f>
        <v>0</v>
      </c>
      <c r="N36" s="25"/>
    </row>
    <row r="37" spans="1:14" ht="15" customHeight="1" x14ac:dyDescent="0.25">
      <c r="A37" s="62" t="s">
        <v>35</v>
      </c>
      <c r="B37" s="63"/>
      <c r="C37" s="64" t="s">
        <v>4</v>
      </c>
      <c r="D37" s="65"/>
      <c r="E37" s="66" t="s">
        <v>4</v>
      </c>
      <c r="F37" s="34"/>
      <c r="G37" s="67" t="s">
        <v>4</v>
      </c>
      <c r="H37" s="63"/>
      <c r="I37" s="64" t="s">
        <v>4</v>
      </c>
      <c r="J37" s="65"/>
      <c r="K37" s="66" t="s">
        <v>4</v>
      </c>
      <c r="L37" s="34"/>
      <c r="M37" s="67" t="s">
        <v>4</v>
      </c>
      <c r="N37" s="25"/>
    </row>
    <row r="38" spans="1:14" ht="15" customHeight="1" x14ac:dyDescent="0.2">
      <c r="A38" s="59" t="s">
        <v>34</v>
      </c>
      <c r="B38" s="4">
        <f>ULSBoard!B38+Grambling!B38+LATech!B38+McNeese!B38+Nicholls!B38+NwSU!B38+SLU!B38+ULL!B38+ULM!B38+UNO!B38</f>
        <v>0</v>
      </c>
      <c r="C38" s="48">
        <f t="shared" si="0"/>
        <v>0</v>
      </c>
      <c r="D38" s="43">
        <f>ULSBoard!D38+Grambling!D38+LATech!D38+McNeese!D38+Nicholls!D38+NwSU!D38+SLU!D38+ULL!D38+ULM!D38+UNO!D38</f>
        <v>0</v>
      </c>
      <c r="E38" s="49">
        <f>IF(ISBLANK(D38),"  ",IF(F38&gt;0,D38/F38,IF(D38&gt;0,1,0)))</f>
        <v>0</v>
      </c>
      <c r="F38" s="68">
        <f t="shared" si="2"/>
        <v>0</v>
      </c>
      <c r="G38" s="51">
        <f>IF(ISBLANK(F38),"  ",IF(F76&gt;0,F38/F76,IF(F38&gt;0,1,0)))</f>
        <v>0</v>
      </c>
      <c r="H38" s="4">
        <f>ULSBoard!H38+Grambling!H38+LATech!H38+McNeese!H38+Nicholls!H38+NwSU!H38+SLU!H38+ULL!H38+ULM!H38+UNO!H38</f>
        <v>0</v>
      </c>
      <c r="I38" s="48">
        <f>IF(ISBLANK(H38),"  ",IF(L38&gt;0,H38/L38,IF(H38&gt;0,1,0)))</f>
        <v>0</v>
      </c>
      <c r="J38" s="43">
        <f>ULSBoard!J38+Grambling!J38+LATech!J38+McNeese!J38+Nicholls!J38+NwSU!J38+SLU!J38+ULL!J38+ULM!J38+UNO!J38</f>
        <v>0</v>
      </c>
      <c r="K38" s="49">
        <f>IF(ISBLANK(J38),"  ",IF(L38&gt;0,J38/L38,IF(J38&gt;0,1,0)))</f>
        <v>0</v>
      </c>
      <c r="L38" s="68">
        <f>J38+H38</f>
        <v>0</v>
      </c>
      <c r="M38" s="51">
        <f>IF(ISBLANK(L38),"  ",IF(L76&gt;0,L38/L76,IF(L38&gt;0,1,0)))</f>
        <v>0</v>
      </c>
      <c r="N38" s="25"/>
    </row>
    <row r="39" spans="1:14" ht="15" customHeight="1" x14ac:dyDescent="0.2">
      <c r="A39" s="59" t="s">
        <v>36</v>
      </c>
      <c r="B39" s="69"/>
      <c r="C39" s="48" t="str">
        <f t="shared" si="0"/>
        <v xml:space="preserve">  </v>
      </c>
      <c r="D39" s="70"/>
      <c r="E39" s="44" t="str">
        <f>IF(ISBLANK(D39),"  ",IF(F39&gt;0,D39/F39,IF(D39&gt;0,1,0)))</f>
        <v xml:space="preserve">  </v>
      </c>
      <c r="F39" s="34">
        <f t="shared" si="2"/>
        <v>0</v>
      </c>
      <c r="G39" s="51">
        <f>IF(ISBLANK(F39),"  ",IF(F76&gt;0,F39/F76,IF(F39&gt;0,1,0)))</f>
        <v>0</v>
      </c>
      <c r="H39" s="69"/>
      <c r="I39" s="48" t="str">
        <f>IF(ISBLANK(H39),"  ",IF(L39&gt;0,H39/L39,IF(H39&gt;0,1,0)))</f>
        <v xml:space="preserve">  </v>
      </c>
      <c r="J39" s="70"/>
      <c r="K39" s="49" t="str">
        <f>IF(ISBLANK(J39),"  ",IF(L39&gt;0,J39/L39,IF(J39&gt;0,1,0)))</f>
        <v xml:space="preserve">  </v>
      </c>
      <c r="L39" s="34">
        <f>J39+H39</f>
        <v>0</v>
      </c>
      <c r="M39" s="51">
        <f>IF(ISBLANK(L39),"  ",IF(L76&gt;0,L39/L76,IF(L39&gt;0,1,0)))</f>
        <v>0</v>
      </c>
      <c r="N39" s="25"/>
    </row>
    <row r="40" spans="1:14" s="77" customFormat="1" ht="15" customHeight="1" x14ac:dyDescent="0.25">
      <c r="A40" s="62" t="s">
        <v>37</v>
      </c>
      <c r="B40" s="71">
        <f>B39+B38+B36+B34+B29+B28+B26+B27+B25+B24+B23+B22+B21+B20+B19+B18+B17+B16+B14+B13+B30+B31+B32</f>
        <v>231543651.07999998</v>
      </c>
      <c r="C40" s="84">
        <f t="shared" si="0"/>
        <v>1</v>
      </c>
      <c r="D40" s="122">
        <f>D39+D38+D36+D34+D29+D28+D26+D27+D25+D24+D23+D22+D21+D20+D19+D18+D17+D16+D14+D13+D30+D31+D32</f>
        <v>0</v>
      </c>
      <c r="E40" s="73">
        <f>IF(ISBLANK(D40),"  ",IF(F40&gt;0,D40/F40,IF(D40&gt;0,1,0)))</f>
        <v>0</v>
      </c>
      <c r="F40" s="71">
        <f>F39+F38+F36+F34+F29+F28+F26+F27+F25+F24+F23+F22+F21+F20+F19+F18+F17+F16+F14+F13+F30+F31+F32</f>
        <v>231543651.07999998</v>
      </c>
      <c r="G40" s="74">
        <f>IF(ISBLANK(F40),"  ",IF(F76&gt;0,F40/F76,IF(F40&gt;0,1,0)))</f>
        <v>0.14920600043892823</v>
      </c>
      <c r="H40" s="71">
        <f>H39+H38+H36+H34+H29+H28+H26+H27+H25+H24+H23+H22+H21+H20+H19+H18+H17+H16+H14+H13+H30+H31+H32</f>
        <v>232615228</v>
      </c>
      <c r="I40" s="84">
        <f>IF(ISBLANK(H40),"  ",IF(L40&gt;0,H40/L40,IF(H40&gt;0,1,0)))</f>
        <v>1</v>
      </c>
      <c r="J40" s="122">
        <f>J39+J38+J36+J34+J29+J28+J26+J27+J25+J24+J23+J22+J21+J20+J19+J18+J17+J16+J14+J13+J30+J31+J32</f>
        <v>0</v>
      </c>
      <c r="K40" s="75">
        <f>IF(ISBLANK(J40),"  ",IF(L40&gt;0,J40/L40,IF(J40&gt;0,1,0)))</f>
        <v>0</v>
      </c>
      <c r="L40" s="71">
        <f>L39+L38+L36+L34+L29+L28+L26+L27+L25+L24+L23+L22+L21+L20+L19+L18+L17+L16+L14+L13+L30+L31+L32</f>
        <v>232615228</v>
      </c>
      <c r="M40" s="74">
        <f>IF(ISBLANK(L40),"  ",IF(L76&gt;0,L40/L76,IF(L40&gt;0,1,0)))</f>
        <v>0.15000821944151888</v>
      </c>
      <c r="N40" s="76"/>
    </row>
    <row r="41" spans="1:14" ht="15" customHeight="1" x14ac:dyDescent="0.25">
      <c r="A41" s="78" t="s">
        <v>38</v>
      </c>
      <c r="B41" s="79"/>
      <c r="C41" s="64" t="s">
        <v>4</v>
      </c>
      <c r="D41" s="80"/>
      <c r="E41" s="66" t="s">
        <v>4</v>
      </c>
      <c r="F41" s="34"/>
      <c r="G41" s="67" t="s">
        <v>4</v>
      </c>
      <c r="H41" s="79"/>
      <c r="I41" s="64" t="s">
        <v>4</v>
      </c>
      <c r="J41" s="80"/>
      <c r="K41" s="66" t="s">
        <v>4</v>
      </c>
      <c r="L41" s="34"/>
      <c r="M41" s="67" t="s">
        <v>4</v>
      </c>
      <c r="N41" s="25"/>
    </row>
    <row r="42" spans="1:14" ht="15" customHeight="1" x14ac:dyDescent="0.2">
      <c r="A42" s="11" t="s">
        <v>39</v>
      </c>
      <c r="B42" s="4">
        <f>ULSBoard!B42+Grambling!B42+LATech!B42+McNeese!B42+Nicholls!B42+NwSU!B42+SLU!B42+ULL!B42+ULM!B42+UNO!B42</f>
        <v>0</v>
      </c>
      <c r="C42" s="42">
        <f t="shared" si="0"/>
        <v>0</v>
      </c>
      <c r="D42" s="43">
        <f>ULSBoard!D42+Grambling!D42+LATech!D42+McNeese!D42+Nicholls!D42+NwSU!D42+SLU!D42+ULL!D42+ULM!D42+UNO!D42</f>
        <v>0</v>
      </c>
      <c r="E42" s="44">
        <f t="shared" ref="E42:E48" si="6">IF(ISBLANK(D42),"  ",IF(F42&gt;0,D42/F42,IF(D42&gt;0,1,0)))</f>
        <v>0</v>
      </c>
      <c r="F42" s="38">
        <f>D42+B42</f>
        <v>0</v>
      </c>
      <c r="G42" s="46">
        <f>IF(ISBLANK(F42),"  ",IF(D76&gt;0,F42/D76,IF(F42&gt;0,1,0)))</f>
        <v>0</v>
      </c>
      <c r="H42" s="4">
        <f>ULSBoard!H42+Grambling!H42+LATech!H42+McNeese!H42+Nicholls!H42+NwSU!H42+SLU!H42+ULL!H42+ULM!H42+UNO!H42</f>
        <v>0</v>
      </c>
      <c r="I42" s="42">
        <f t="shared" ref="I42:I48" si="7">IF(ISBLANK(H42),"  ",IF(L42&gt;0,H42/L42,IF(H42&gt;0,1,0)))</f>
        <v>0</v>
      </c>
      <c r="J42" s="43">
        <f>ULSBoard!J42+Grambling!J42+LATech!J42+McNeese!J42+Nicholls!J42+NwSU!J42+SLU!J42+ULL!J42+ULM!J42+UNO!J42</f>
        <v>0</v>
      </c>
      <c r="K42" s="44">
        <f t="shared" ref="K42:K48" si="8">IF(ISBLANK(J42),"  ",IF(L42&gt;0,J42/L42,IF(J42&gt;0,1,0)))</f>
        <v>0</v>
      </c>
      <c r="L42" s="38">
        <f>J42+H42</f>
        <v>0</v>
      </c>
      <c r="M42" s="46">
        <f>IF(ISBLANK(L42),"  ",IF(J76&gt;0,L42/J76,IF(L42&gt;0,1,0)))</f>
        <v>0</v>
      </c>
      <c r="N42" s="25"/>
    </row>
    <row r="43" spans="1:14" ht="15" customHeight="1" x14ac:dyDescent="0.2">
      <c r="A43" s="81" t="s">
        <v>40</v>
      </c>
      <c r="B43" s="4">
        <f>ULSBoard!B43+Grambling!B43+LATech!B43+McNeese!B43+Nicholls!B43+NwSU!B43+SLU!B43+ULL!B43+ULM!B43+UNO!B43</f>
        <v>0</v>
      </c>
      <c r="C43" s="48">
        <f t="shared" si="0"/>
        <v>0</v>
      </c>
      <c r="D43" s="43">
        <f>ULSBoard!D43+Grambling!D43+LATech!D43+McNeese!D43+Nicholls!D43+NwSU!D43+SLU!D43+ULL!D43+ULM!D43+UNO!D43</f>
        <v>0</v>
      </c>
      <c r="E43" s="49">
        <f t="shared" si="6"/>
        <v>0</v>
      </c>
      <c r="F43" s="34">
        <f>D43+B43</f>
        <v>0</v>
      </c>
      <c r="G43" s="51">
        <f>IF(ISBLANK(F43),"  ",IF(D76&gt;0,F43/D76,IF(F43&gt;0,1,0)))</f>
        <v>0</v>
      </c>
      <c r="H43" s="4">
        <f>ULSBoard!H43+Grambling!H43+LATech!H43+McNeese!H43+Nicholls!H43+NwSU!H43+SLU!H43+ULL!H43+ULM!H43+UNO!H43</f>
        <v>0</v>
      </c>
      <c r="I43" s="48">
        <f t="shared" si="7"/>
        <v>0</v>
      </c>
      <c r="J43" s="43">
        <f>ULSBoard!J43+Grambling!J43+LATech!J43+McNeese!J43+Nicholls!J43+NwSU!J43+SLU!J43+ULL!J43+ULM!J43+UNO!J43</f>
        <v>0</v>
      </c>
      <c r="K43" s="49">
        <f t="shared" si="8"/>
        <v>0</v>
      </c>
      <c r="L43" s="34">
        <f>J43+H43</f>
        <v>0</v>
      </c>
      <c r="M43" s="51">
        <f>IF(ISBLANK(L43),"  ",IF(J76&gt;0,L43/J76,IF(L43&gt;0,1,0)))</f>
        <v>0</v>
      </c>
      <c r="N43" s="25"/>
    </row>
    <row r="44" spans="1:14" ht="15" customHeight="1" x14ac:dyDescent="0.2">
      <c r="A44" s="82" t="s">
        <v>41</v>
      </c>
      <c r="B44" s="4">
        <f>ULSBoard!B44+Grambling!B44+LATech!B44+McNeese!B44+Nicholls!B44+NwSU!B44+SLU!B44+ULL!B44+ULM!B44+UNO!B44</f>
        <v>0</v>
      </c>
      <c r="C44" s="48">
        <f t="shared" si="0"/>
        <v>0</v>
      </c>
      <c r="D44" s="43">
        <f>ULSBoard!D44+Grambling!D44+LATech!D44+McNeese!D44+Nicholls!D44+NwSU!D44+SLU!D44+ULL!D44+ULM!D44+UNO!D44</f>
        <v>0</v>
      </c>
      <c r="E44" s="49">
        <f t="shared" si="6"/>
        <v>0</v>
      </c>
      <c r="F44" s="68">
        <f>D44+B44</f>
        <v>0</v>
      </c>
      <c r="G44" s="51">
        <f>IF(ISBLANK(F44),"  ",IF(D76&gt;0,F44/D76,IF(F44&gt;0,1,0)))</f>
        <v>0</v>
      </c>
      <c r="H44" s="4">
        <f>ULSBoard!H44+Grambling!H44+LATech!H44+McNeese!H44+Nicholls!H44+NwSU!H44+SLU!H44+ULL!H44+ULM!H44+UNO!H44</f>
        <v>0</v>
      </c>
      <c r="I44" s="48">
        <f t="shared" si="7"/>
        <v>0</v>
      </c>
      <c r="J44" s="43">
        <f>ULSBoard!J44+Grambling!J44+LATech!J44+McNeese!J44+Nicholls!J44+NwSU!J44+SLU!J44+ULL!J44+ULM!J44+UNO!J44</f>
        <v>0</v>
      </c>
      <c r="K44" s="49">
        <f t="shared" si="8"/>
        <v>0</v>
      </c>
      <c r="L44" s="68">
        <f>J44+H44</f>
        <v>0</v>
      </c>
      <c r="M44" s="51">
        <f>IF(ISBLANK(L44),"  ",IF(J76&gt;0,L44/J76,IF(L44&gt;0,1,0)))</f>
        <v>0</v>
      </c>
      <c r="N44" s="25"/>
    </row>
    <row r="45" spans="1:14" ht="15" customHeight="1" x14ac:dyDescent="0.2">
      <c r="A45" s="31" t="s">
        <v>42</v>
      </c>
      <c r="B45" s="4">
        <f>ULSBoard!B45+Grambling!B45+LATech!B45+McNeese!B45+Nicholls!B45+NwSU!B45+SLU!B45+ULL!B45+ULM!B45+UNO!B45</f>
        <v>0</v>
      </c>
      <c r="C45" s="48">
        <f t="shared" si="0"/>
        <v>0</v>
      </c>
      <c r="D45" s="43">
        <f>ULSBoard!D45+Grambling!D45+LATech!D45+McNeese!D45+Nicholls!D45+NwSU!D45+SLU!D45+ULL!D45+ULM!D45+UNO!D45</f>
        <v>1533800</v>
      </c>
      <c r="E45" s="49">
        <f t="shared" si="6"/>
        <v>1</v>
      </c>
      <c r="F45" s="68">
        <f>D45+B45</f>
        <v>1533800</v>
      </c>
      <c r="G45" s="51">
        <f>IF(ISBLANK(F45),"  ",IF(D76&gt;0,F45/D76,IF(F45&gt;0,1,0)))</f>
        <v>2.2115549645702914E-3</v>
      </c>
      <c r="H45" s="4">
        <f>ULSBoard!H45+Grambling!H45+LATech!H45+McNeese!H45+Nicholls!H45+NwSU!H45+SLU!H45+ULL!H45+ULM!H45+UNO!H45</f>
        <v>0</v>
      </c>
      <c r="I45" s="48">
        <f t="shared" si="7"/>
        <v>0</v>
      </c>
      <c r="J45" s="43">
        <f>ULSBoard!J45+Grambling!J45+LATech!J45+McNeese!J45+Nicholls!J45+NwSU!J45+SLU!J45+ULL!J45+ULM!J45+UNO!J45</f>
        <v>1343807</v>
      </c>
      <c r="K45" s="49">
        <f t="shared" si="8"/>
        <v>1</v>
      </c>
      <c r="L45" s="68">
        <f>J45+H45</f>
        <v>1343807</v>
      </c>
      <c r="M45" s="51">
        <f>IF(ISBLANK(L45),"  ",IF(J76&gt;0,L45/J76,IF(L45&gt;0,1,0)))</f>
        <v>1.9828645890012419E-3</v>
      </c>
      <c r="N45" s="25"/>
    </row>
    <row r="46" spans="1:14" ht="15" customHeight="1" x14ac:dyDescent="0.2">
      <c r="A46" s="81" t="s">
        <v>43</v>
      </c>
      <c r="B46" s="4">
        <f>ULSBoard!B46+Grambling!B46+LATech!B46+McNeese!B46+Nicholls!B46+NwSU!B46+SLU!B46+ULL!B46+ULM!B46+UNO!B46</f>
        <v>74923</v>
      </c>
      <c r="C46" s="48">
        <f t="shared" si="0"/>
        <v>1</v>
      </c>
      <c r="D46" s="43">
        <f>ULSBoard!D46+Grambling!D46+LATech!D46+McNeese!D46+Nicholls!D46+NwSU!D46+SLU!D46+ULL!D46+ULM!D46+UNO!D46</f>
        <v>0</v>
      </c>
      <c r="E46" s="49">
        <f t="shared" si="6"/>
        <v>0</v>
      </c>
      <c r="F46" s="68">
        <f>D46+B46</f>
        <v>74923</v>
      </c>
      <c r="G46" s="51">
        <f>IF(ISBLANK(F46),"  ",IF(F76&gt;0,F46/F76,IF(F46&gt;0,1,0)))</f>
        <v>4.8280145530845965E-5</v>
      </c>
      <c r="H46" s="4">
        <f>ULSBoard!H46+Grambling!H46+LATech!H46+McNeese!H46+Nicholls!H46+NwSU!H46+SLU!H46+ULL!H46+ULM!H46+UNO!H46</f>
        <v>74923</v>
      </c>
      <c r="I46" s="48">
        <f t="shared" si="7"/>
        <v>1</v>
      </c>
      <c r="J46" s="43">
        <f>ULSBoard!J46+Grambling!J46+LATech!J46+McNeese!J46+Nicholls!J46+NwSU!J46+SLU!J46+ULL!J46+ULM!J46+UNO!J46</f>
        <v>0</v>
      </c>
      <c r="K46" s="49">
        <f t="shared" si="8"/>
        <v>0</v>
      </c>
      <c r="L46" s="68">
        <f>J46+H46</f>
        <v>74923</v>
      </c>
      <c r="M46" s="51">
        <f>IF(ISBLANK(L46),"  ",IF(L76&gt;0,L46/L76,IF(L46&gt;0,1,0)))</f>
        <v>4.8316122387382648E-5</v>
      </c>
      <c r="N46" s="25"/>
    </row>
    <row r="47" spans="1:14" s="77" customFormat="1" ht="15" customHeight="1" x14ac:dyDescent="0.25">
      <c r="A47" s="78" t="s">
        <v>44</v>
      </c>
      <c r="B47" s="83">
        <f>B46+B45+B44+B43+B42</f>
        <v>74923</v>
      </c>
      <c r="C47" s="84">
        <f t="shared" si="0"/>
        <v>4.6572965016351477E-2</v>
      </c>
      <c r="D47" s="85">
        <f>D46+D45+D44+D43+D42</f>
        <v>1533800</v>
      </c>
      <c r="E47" s="75">
        <f t="shared" si="6"/>
        <v>0.95342703498364856</v>
      </c>
      <c r="F47" s="86">
        <f>F46+F45+F44+F43+F42</f>
        <v>1608723</v>
      </c>
      <c r="G47" s="74">
        <f>IF(ISBLANK(F47),"  ",IF(F76&gt;0,F47/F76,IF(F47&gt;0,1,0)))</f>
        <v>1.0366560409863341E-3</v>
      </c>
      <c r="H47" s="83">
        <f>H46+H45+H44+H43+H42</f>
        <v>74923</v>
      </c>
      <c r="I47" s="84">
        <f t="shared" si="7"/>
        <v>5.280990745243986E-2</v>
      </c>
      <c r="J47" s="85">
        <f>J46+J45+J44+J43+J42</f>
        <v>1343807</v>
      </c>
      <c r="K47" s="75">
        <f t="shared" si="8"/>
        <v>0.94719009254756015</v>
      </c>
      <c r="L47" s="86">
        <f>L46+L45+L44+L43+L42</f>
        <v>1418730</v>
      </c>
      <c r="M47" s="74">
        <f>IF(ISBLANK(L47),"  ",IF(L76&gt;0,L47/L76,IF(L47&gt;0,1,0)))</f>
        <v>9.1490640143415756E-4</v>
      </c>
      <c r="N47" s="76"/>
    </row>
    <row r="48" spans="1:14" s="77" customFormat="1" ht="15" customHeight="1" x14ac:dyDescent="0.25">
      <c r="A48" s="87" t="s">
        <v>45</v>
      </c>
      <c r="B48" s="88">
        <f>ULSBoard!B48+Grambling!B48+LATech!B48+McNeese!B48+Nicholls!B48+NwSU!B48+SLU!B48+ULL!B48+ULM!B48+UNO!B48</f>
        <v>0</v>
      </c>
      <c r="C48" s="84">
        <f t="shared" si="0"/>
        <v>0</v>
      </c>
      <c r="D48" s="89">
        <f>ULSBoard!D48+Grambling!D48+LATech!D48+McNeese!D48+Nicholls!D48+NwSU!D48+SLU!D48+ULL!D48+ULM!D48+UNO!D48</f>
        <v>0</v>
      </c>
      <c r="E48" s="75">
        <f t="shared" si="6"/>
        <v>0</v>
      </c>
      <c r="F48" s="90">
        <f>D48+B48</f>
        <v>0</v>
      </c>
      <c r="G48" s="74">
        <f>IF(ISBLANK(F48),"  ",IF(F76&gt;0,F48/F76,IF(F48&gt;0,1,0)))</f>
        <v>0</v>
      </c>
      <c r="H48" s="88">
        <f>ULSBoard!H48+Grambling!H48+LATech!H48+McNeese!H48+Nicholls!H48+NwSU!H48+SLU!H48+ULL!H48+ULM!H48+UNO!H48</f>
        <v>0</v>
      </c>
      <c r="I48" s="84">
        <f t="shared" si="7"/>
        <v>0</v>
      </c>
      <c r="J48" s="89">
        <f>ULSBoard!J48+Grambling!J48+LATech!J48+McNeese!J48+Nicholls!J48+NwSU!J48+SLU!J48+ULL!J48+ULM!J48+UNO!J48</f>
        <v>0</v>
      </c>
      <c r="K48" s="75">
        <f t="shared" si="8"/>
        <v>0</v>
      </c>
      <c r="L48" s="90">
        <f>J48+H48</f>
        <v>0</v>
      </c>
      <c r="M48" s="74">
        <f>IF(ISBLANK(L48),"  ",IF(L76&gt;0,L48/L76,IF(L48&gt;0,1,0)))</f>
        <v>0</v>
      </c>
      <c r="N48" s="76"/>
    </row>
    <row r="49" spans="1:14" ht="15" customHeight="1" x14ac:dyDescent="0.25">
      <c r="A49" s="14" t="s">
        <v>46</v>
      </c>
      <c r="B49" s="91"/>
      <c r="C49" s="92" t="s">
        <v>4</v>
      </c>
      <c r="D49" s="93"/>
      <c r="E49" s="94" t="s">
        <v>4</v>
      </c>
      <c r="F49" s="38"/>
      <c r="G49" s="95" t="s">
        <v>4</v>
      </c>
      <c r="H49" s="91"/>
      <c r="I49" s="92" t="s">
        <v>4</v>
      </c>
      <c r="J49" s="93"/>
      <c r="K49" s="94" t="s">
        <v>4</v>
      </c>
      <c r="L49" s="38"/>
      <c r="M49" s="95" t="s">
        <v>4</v>
      </c>
      <c r="N49" s="25"/>
    </row>
    <row r="50" spans="1:14" ht="15" customHeight="1" x14ac:dyDescent="0.2">
      <c r="A50" s="11" t="s">
        <v>47</v>
      </c>
      <c r="B50" s="4">
        <f>ULSBoard!B50+Grambling!B50+LATech!B50+McNeese!B50+Nicholls!B50+NwSU!B50+SLU!B50+ULL!B50+ULM!B50+UNO!B50</f>
        <v>487525942.90999997</v>
      </c>
      <c r="C50" s="42">
        <f t="shared" si="0"/>
        <v>0.98999019162522683</v>
      </c>
      <c r="D50" s="43">
        <f>ULSBoard!D50+Grambling!D50+LATech!D50+McNeese!D50+Nicholls!D50+NwSU!D50+SLU!D50+ULL!D50+ULM!D50+UNO!D50</f>
        <v>4929383.45</v>
      </c>
      <c r="E50" s="44">
        <f t="shared" ref="E50:E67" si="9">IF(ISBLANK(D50),"  ",IF(F50&gt;0,D50/F50,IF(D50&gt;0,1,0)))</f>
        <v>1.0009808374773206E-2</v>
      </c>
      <c r="F50" s="96">
        <f t="shared" ref="F50:F55" si="10">D50+B50</f>
        <v>492455326.35999995</v>
      </c>
      <c r="G50" s="46">
        <f>IF(ISBLANK(F50),"  ",IF(F76&gt;0,F50/F76,IF(F50&gt;0,1,0)))</f>
        <v>0.31733666329566412</v>
      </c>
      <c r="H50" s="4">
        <f>ULSBoard!H50+Grambling!H50+LATech!H50+McNeese!H50+Nicholls!H50+NwSU!H50+SLU!H50+ULL!H50+ULM!H50+UNO!H50</f>
        <v>492738011</v>
      </c>
      <c r="I50" s="42">
        <f t="shared" ref="I50:I67" si="11">IF(ISBLANK(H50),"  ",IF(L50&gt;0,H50/L50,IF(H50&gt;0,1,0)))</f>
        <v>0.99495192221826445</v>
      </c>
      <c r="J50" s="43">
        <f>ULSBoard!J50+Grambling!J50+LATech!J50+McNeese!J50+Nicholls!J50+NwSU!J50+SLU!J50+ULL!J50+ULM!J50+UNO!J50</f>
        <v>2500000</v>
      </c>
      <c r="K50" s="44">
        <f t="shared" ref="K50:K67" si="12">IF(ISBLANK(J50),"  ",IF(L50&gt;0,J50/L50,IF(J50&gt;0,1,0)))</f>
        <v>5.0480777817355381E-3</v>
      </c>
      <c r="L50" s="96">
        <f t="shared" ref="L50:L66" si="13">J50+H50</f>
        <v>495238011</v>
      </c>
      <c r="M50" s="46">
        <f>IF(ISBLANK(L50),"  ",IF(L76&gt;0,L50/L76,IF(L50&gt;0,1,0)))</f>
        <v>0.31936762209681879</v>
      </c>
      <c r="N50" s="25"/>
    </row>
    <row r="51" spans="1:14" ht="15" customHeight="1" x14ac:dyDescent="0.2">
      <c r="A51" s="31" t="s">
        <v>48</v>
      </c>
      <c r="B51" s="4">
        <f>ULSBoard!B51+Grambling!B51+LATech!B51+McNeese!B51+Nicholls!B51+NwSU!B51+SLU!B51+ULL!B51+ULM!B51+UNO!B51</f>
        <v>33320356.800000001</v>
      </c>
      <c r="C51" s="48">
        <f t="shared" si="0"/>
        <v>0.997985480652815</v>
      </c>
      <c r="D51" s="43">
        <f>ULSBoard!D51+Grambling!D51+LATech!D51+McNeese!D51+Nicholls!D51+NwSU!D51+SLU!D51+ULL!D51+ULM!D51+UNO!D51</f>
        <v>67260</v>
      </c>
      <c r="E51" s="49">
        <f t="shared" si="9"/>
        <v>2.0145193471850318E-3</v>
      </c>
      <c r="F51" s="97">
        <f t="shared" si="10"/>
        <v>33387616.800000001</v>
      </c>
      <c r="G51" s="51">
        <f>IF(ISBLANK(F51),"  ",IF(F76&gt;0,F51/F76,IF(F51&gt;0,1,0)))</f>
        <v>2.1514875245680468E-2</v>
      </c>
      <c r="H51" s="4">
        <f>ULSBoard!H51+Grambling!H51+LATech!H51+McNeese!H51+Nicholls!H51+NwSU!H51+SLU!H51+ULL!H51+ULM!H51+UNO!H51</f>
        <v>32952390</v>
      </c>
      <c r="I51" s="48">
        <f t="shared" si="11"/>
        <v>0.99818250057024049</v>
      </c>
      <c r="J51" s="43">
        <f>ULSBoard!J51+Grambling!J51+LATech!J51+McNeese!J51+Nicholls!J51+NwSU!J51+SLU!J51+ULL!J51+ULM!J51+UNO!J51</f>
        <v>60000</v>
      </c>
      <c r="K51" s="49">
        <f t="shared" si="12"/>
        <v>1.8174994297595539E-3</v>
      </c>
      <c r="L51" s="97">
        <f t="shared" si="13"/>
        <v>33012390</v>
      </c>
      <c r="M51" s="51">
        <f>IF(ISBLANK(L51),"  ",IF(L76&gt;0,L51/L76,IF(L51&gt;0,1,0)))</f>
        <v>2.1288932311039427E-2</v>
      </c>
      <c r="N51" s="25"/>
    </row>
    <row r="52" spans="1:14" ht="15" customHeight="1" x14ac:dyDescent="0.2">
      <c r="A52" s="98" t="s">
        <v>49</v>
      </c>
      <c r="B52" s="4">
        <f>ULSBoard!B52+Grambling!B52+LATech!B52+McNeese!B52+Nicholls!B52+NwSU!B52+SLU!B52+ULL!B52+ULM!B52+UNO!B52</f>
        <v>15170546</v>
      </c>
      <c r="C52" s="48">
        <f t="shared" si="0"/>
        <v>0.84106992796231994</v>
      </c>
      <c r="D52" s="43">
        <f>ULSBoard!D52+Grambling!D52+LATech!D52+McNeese!D52+Nicholls!D52+NwSU!D52+SLU!D52+ULL!D52+ULM!D52+UNO!D52</f>
        <v>2866653.4</v>
      </c>
      <c r="E52" s="49">
        <f t="shared" si="9"/>
        <v>0.15893007203768009</v>
      </c>
      <c r="F52" s="99">
        <f t="shared" si="10"/>
        <v>18037199.399999999</v>
      </c>
      <c r="G52" s="51">
        <f>IF(ISBLANK(F52),"  ",IF(F76&gt;0,F52/F76,IF(F52&gt;0,1,0)))</f>
        <v>1.1623114557624327E-2</v>
      </c>
      <c r="H52" s="4">
        <f>ULSBoard!H52+Grambling!H52+LATech!H52+McNeese!H52+Nicholls!H52+NwSU!H52+SLU!H52+ULL!H52+ULM!H52+UNO!H52</f>
        <v>16181641</v>
      </c>
      <c r="I52" s="48">
        <f t="shared" si="11"/>
        <v>0.89492104173509468</v>
      </c>
      <c r="J52" s="43">
        <f>ULSBoard!J52+Grambling!J52+LATech!J52+McNeese!J52+Nicholls!J52+NwSU!J52+SLU!J52+ULL!J52+ULM!J52+UNO!J52</f>
        <v>1900000</v>
      </c>
      <c r="K52" s="49">
        <f t="shared" si="12"/>
        <v>0.10507895826490526</v>
      </c>
      <c r="L52" s="99">
        <f t="shared" si="13"/>
        <v>18081641</v>
      </c>
      <c r="M52" s="51">
        <f>IF(ISBLANK(L52),"  ",IF(L76&gt;0,L52/L76,IF(L52&gt;0,1,0)))</f>
        <v>1.1660435106986052E-2</v>
      </c>
      <c r="N52" s="25"/>
    </row>
    <row r="53" spans="1:14" ht="15" customHeight="1" x14ac:dyDescent="0.2">
      <c r="A53" s="98" t="s">
        <v>50</v>
      </c>
      <c r="B53" s="4">
        <f>ULSBoard!B53+Grambling!B53+LATech!B53+McNeese!B53+Nicholls!B53+NwSU!B53+SLU!B53+ULL!B53+ULM!B53+UNO!B53</f>
        <v>9466665.1799999997</v>
      </c>
      <c r="C53" s="48">
        <f t="shared" si="0"/>
        <v>1</v>
      </c>
      <c r="D53" s="43">
        <f>ULSBoard!D53+Grambling!D53+LATech!D53+McNeese!D53+Nicholls!D53+NwSU!D53+SLU!D53+ULL!D53+ULM!D53+UNO!D53</f>
        <v>0</v>
      </c>
      <c r="E53" s="49">
        <f t="shared" si="9"/>
        <v>0</v>
      </c>
      <c r="F53" s="99">
        <f t="shared" si="10"/>
        <v>9466665.1799999997</v>
      </c>
      <c r="G53" s="51">
        <f>IF(ISBLANK(F53),"  ",IF(F76&gt;0,F53/F76,IF(F53&gt;0,1,0)))</f>
        <v>6.1002892647410286E-3</v>
      </c>
      <c r="H53" s="4">
        <f>ULSBoard!H53+Grambling!H53+LATech!H53+McNeese!H53+Nicholls!H53+NwSU!H53+SLU!H53+ULL!H53+ULM!H53+UNO!H53</f>
        <v>9634600</v>
      </c>
      <c r="I53" s="48">
        <f t="shared" si="11"/>
        <v>1</v>
      </c>
      <c r="J53" s="43">
        <f>ULSBoard!J53+Grambling!J53+LATech!J53+McNeese!J53+Nicholls!J53+NwSU!J53+SLU!J53+ULL!J53+ULM!J53+UNO!J53</f>
        <v>0</v>
      </c>
      <c r="K53" s="49">
        <f t="shared" si="12"/>
        <v>0</v>
      </c>
      <c r="L53" s="99">
        <f t="shared" si="13"/>
        <v>9634600</v>
      </c>
      <c r="M53" s="51">
        <f>IF(ISBLANK(L53),"  ",IF(L76&gt;0,L53/L76,IF(L53&gt;0,1,0)))</f>
        <v>6.2131323192274315E-3</v>
      </c>
      <c r="N53" s="25"/>
    </row>
    <row r="54" spans="1:14" ht="15" customHeight="1" x14ac:dyDescent="0.2">
      <c r="A54" s="98" t="s">
        <v>51</v>
      </c>
      <c r="B54" s="4">
        <f>ULSBoard!B54+Grambling!B54+LATech!B54+McNeese!B54+Nicholls!B54+NwSU!B54+SLU!B54+ULL!B54+ULM!B54+UNO!B54</f>
        <v>0</v>
      </c>
      <c r="C54" s="48">
        <f>IF(ISBLANK(B54),"  ",IF(F54&gt;0,B54/F54,IF(B54&gt;0,1,0)))</f>
        <v>0</v>
      </c>
      <c r="D54" s="43">
        <f>ULSBoard!D54+Grambling!D54+LATech!D54+McNeese!D54+Nicholls!D54+NwSU!D54+SLU!D54+ULL!D54+ULM!D54+UNO!D54</f>
        <v>10696973.970000001</v>
      </c>
      <c r="E54" s="49">
        <f>IF(ISBLANK(D54),"  ",IF(F54&gt;0,D54/F54,IF(D54&gt;0,1,0)))</f>
        <v>1</v>
      </c>
      <c r="F54" s="99">
        <f t="shared" si="10"/>
        <v>10696973.970000001</v>
      </c>
      <c r="G54" s="51">
        <f>IF(ISBLANK(F54),"  ",IF(F76&gt;0,F54/F76,IF(F54&gt;0,1,0)))</f>
        <v>6.893096379099491E-3</v>
      </c>
      <c r="H54" s="4">
        <f>ULSBoard!H54+Grambling!H54+LATech!H54+McNeese!H54+Nicholls!H54+NwSU!H54+SLU!H54+ULL!H54+ULM!H54+UNO!H54</f>
        <v>0</v>
      </c>
      <c r="I54" s="48">
        <f>IF(ISBLANK(H54),"  ",IF(L54&gt;0,H54/L54,IF(H54&gt;0,1,0)))</f>
        <v>0</v>
      </c>
      <c r="J54" s="43">
        <f>ULSBoard!J54+Grambling!J54+LATech!J54+McNeese!J54+Nicholls!J54+NwSU!J54+SLU!J54+ULL!J54+ULM!J54+UNO!J54</f>
        <v>11054693</v>
      </c>
      <c r="K54" s="49">
        <f>IF(ISBLANK(J54),"  ",IF(L54&gt;0,J54/L54,IF(J54&gt;0,1,0)))</f>
        <v>1</v>
      </c>
      <c r="L54" s="99">
        <f t="shared" si="13"/>
        <v>11054693</v>
      </c>
      <c r="M54" s="51">
        <f>IF(ISBLANK(L54),"  ",IF(L76&gt;0,L54/L76,IF(L54&gt;0,1,0)))</f>
        <v>7.1289176880656438E-3</v>
      </c>
      <c r="N54" s="25"/>
    </row>
    <row r="55" spans="1:14" ht="15" customHeight="1" x14ac:dyDescent="0.2">
      <c r="A55" s="31" t="s">
        <v>52</v>
      </c>
      <c r="B55" s="4">
        <f>ULSBoard!B55+Grambling!B55+LATech!B55+McNeese!B55+Nicholls!B55+NwSU!B55+SLU!B55+ULL!B55+ULM!B55+UNO!B55</f>
        <v>56970192.640000001</v>
      </c>
      <c r="C55" s="48">
        <f t="shared" si="0"/>
        <v>0.36151129894258377</v>
      </c>
      <c r="D55" s="43">
        <f>ULSBoard!D55+Grambling!D55+LATech!D55+McNeese!D55+Nicholls!D55+NwSU!D55+SLU!D55+ULL!D55+ULM!D55+UNO!D55</f>
        <v>100618775.69000001</v>
      </c>
      <c r="E55" s="49">
        <f t="shared" si="9"/>
        <v>0.63848870105741629</v>
      </c>
      <c r="F55" s="97">
        <f t="shared" si="10"/>
        <v>157588968.33000001</v>
      </c>
      <c r="G55" s="51">
        <f>IF(ISBLANK(F55),"  ",IF(F76&gt;0,F55/F76,IF(F55&gt;0,1,0)))</f>
        <v>0.10154983549815513</v>
      </c>
      <c r="H55" s="4">
        <f>ULSBoard!H55+Grambling!H55+LATech!H55+McNeese!H55+Nicholls!H55+NwSU!H55+SLU!H55+ULL!H55+ULM!H55+UNO!H55</f>
        <v>55877508</v>
      </c>
      <c r="I55" s="48">
        <f t="shared" si="11"/>
        <v>0.38554872972311705</v>
      </c>
      <c r="J55" s="43">
        <f>ULSBoard!J55+Grambling!J55+LATech!J55+McNeese!J55+Nicholls!J55+NwSU!J55+SLU!J55+ULL!J55+ULM!J55+UNO!J55</f>
        <v>89052312</v>
      </c>
      <c r="K55" s="49">
        <f t="shared" si="12"/>
        <v>0.61445127027688295</v>
      </c>
      <c r="L55" s="97">
        <f t="shared" si="13"/>
        <v>144929820</v>
      </c>
      <c r="M55" s="51">
        <f>IF(ISBLANK(L55),"  ",IF(L76&gt;0,L55/L76,IF(L55&gt;0,1,0)))</f>
        <v>9.3461913173542674E-2</v>
      </c>
      <c r="N55" s="25"/>
    </row>
    <row r="56" spans="1:14" s="77" customFormat="1" ht="15" customHeight="1" x14ac:dyDescent="0.25">
      <c r="A56" s="87" t="s">
        <v>53</v>
      </c>
      <c r="B56" s="83">
        <f>B55+B53+B52+B51+B50</f>
        <v>602453703.52999997</v>
      </c>
      <c r="C56" s="84">
        <f t="shared" si="0"/>
        <v>0.83484806294698521</v>
      </c>
      <c r="D56" s="85">
        <f>D55+D53+D52+D51+D50+D54</f>
        <v>119179046.51000002</v>
      </c>
      <c r="E56" s="75">
        <f t="shared" si="9"/>
        <v>0.16515193705301479</v>
      </c>
      <c r="F56" s="100">
        <f>F55+F53+F52+F51+F50+F54</f>
        <v>721632750.03999996</v>
      </c>
      <c r="G56" s="74">
        <f>IF(ISBLANK(F56),"  ",IF(F76&gt;0,F56/F76,IF(F56&gt;0,1,0)))</f>
        <v>0.46501787424096458</v>
      </c>
      <c r="H56" s="83">
        <f>H55+H53+H52+H51+H50</f>
        <v>607384150</v>
      </c>
      <c r="I56" s="84">
        <f t="shared" si="11"/>
        <v>0.85312615301537087</v>
      </c>
      <c r="J56" s="85">
        <f>J55+J53+J52+J51+J50+J54</f>
        <v>104567005</v>
      </c>
      <c r="K56" s="75">
        <f t="shared" si="12"/>
        <v>0.14687384698462916</v>
      </c>
      <c r="L56" s="97">
        <f t="shared" si="13"/>
        <v>711951155</v>
      </c>
      <c r="M56" s="74">
        <f>IF(ISBLANK(L56),"  ",IF(L76&gt;0,L56/L76,IF(L56&gt;0,1,0)))</f>
        <v>0.45912095269568004</v>
      </c>
      <c r="N56" s="76"/>
    </row>
    <row r="57" spans="1:14" ht="15" customHeight="1" x14ac:dyDescent="0.2">
      <c r="A57" s="41" t="s">
        <v>54</v>
      </c>
      <c r="B57" s="4">
        <f>ULSBoard!B57+Grambling!B57+LATech!B57+McNeese!B57+Nicholls!B57+NwSU!B57+SLU!B57+ULL!B57+ULM!B57+UNO!B57</f>
        <v>0</v>
      </c>
      <c r="C57" s="48">
        <f t="shared" si="0"/>
        <v>0</v>
      </c>
      <c r="D57" s="43">
        <f>ULSBoard!D57+Grambling!D57+LATech!D57+McNeese!D57+Nicholls!D57+NwSU!D57+SLU!D57+ULL!D57+ULM!D57+UNO!D57</f>
        <v>0</v>
      </c>
      <c r="E57" s="49">
        <f t="shared" si="9"/>
        <v>0</v>
      </c>
      <c r="F57" s="101">
        <f t="shared" ref="F57:F66" si="14">D57+B57</f>
        <v>0</v>
      </c>
      <c r="G57" s="51">
        <f>IF(ISBLANK(F57),"  ",IF(F76&gt;0,F57/F76,IF(F57&gt;0,1,0)))</f>
        <v>0</v>
      </c>
      <c r="H57" s="4">
        <f>ULSBoard!H57+Grambling!H57+LATech!H57+McNeese!H57+Nicholls!H57+NwSU!H57+SLU!H57+ULL!H57+ULM!H57+UNO!H57</f>
        <v>0</v>
      </c>
      <c r="I57" s="48">
        <f t="shared" si="11"/>
        <v>0</v>
      </c>
      <c r="J57" s="43">
        <f>ULSBoard!J57+Grambling!J57+LATech!J57+McNeese!J57+Nicholls!J57+NwSU!J57+SLU!J57+ULL!J57+ULM!J57+UNO!J57</f>
        <v>0</v>
      </c>
      <c r="K57" s="49">
        <f t="shared" si="12"/>
        <v>0</v>
      </c>
      <c r="L57" s="101">
        <f t="shared" si="13"/>
        <v>0</v>
      </c>
      <c r="M57" s="51">
        <f>IF(ISBLANK(L57),"  ",IF(L76&gt;0,L57/L76,IF(L57&gt;0,1,0)))</f>
        <v>0</v>
      </c>
      <c r="N57" s="25"/>
    </row>
    <row r="58" spans="1:14" ht="15" customHeight="1" x14ac:dyDescent="0.2">
      <c r="A58" s="102" t="s">
        <v>55</v>
      </c>
      <c r="B58" s="4">
        <f>ULSBoard!B58+Grambling!B58+LATech!B58+McNeese!B58+Nicholls!B58+NwSU!B58+SLU!B58+ULL!B58+ULM!B58+UNO!B58</f>
        <v>0</v>
      </c>
      <c r="C58" s="48">
        <f t="shared" si="0"/>
        <v>0</v>
      </c>
      <c r="D58" s="43">
        <f>ULSBoard!D58+Grambling!D58+LATech!D58+McNeese!D58+Nicholls!D58+NwSU!D58+SLU!D58+ULL!D58+ULM!D58+UNO!D58</f>
        <v>0</v>
      </c>
      <c r="E58" s="49">
        <f t="shared" si="9"/>
        <v>0</v>
      </c>
      <c r="F58" s="34">
        <f t="shared" si="14"/>
        <v>0</v>
      </c>
      <c r="G58" s="51">
        <f>IF(ISBLANK(F58),"  ",IF(F76&gt;0,F58/F76,IF(F58&gt;0,1,0)))</f>
        <v>0</v>
      </c>
      <c r="H58" s="4">
        <f>ULSBoard!H58+Grambling!H58+LATech!H58+McNeese!H58+Nicholls!H58+NwSU!H58+SLU!H58+ULL!H58+ULM!H58+UNO!H58</f>
        <v>0</v>
      </c>
      <c r="I58" s="48">
        <f t="shared" si="11"/>
        <v>0</v>
      </c>
      <c r="J58" s="43">
        <f>ULSBoard!J58+Grambling!J58+LATech!J58+McNeese!J58+Nicholls!J58+NwSU!J58+SLU!J58+ULL!J58+ULM!J58+UNO!J58</f>
        <v>0</v>
      </c>
      <c r="K58" s="49">
        <f t="shared" si="12"/>
        <v>0</v>
      </c>
      <c r="L58" s="34">
        <f t="shared" si="13"/>
        <v>0</v>
      </c>
      <c r="M58" s="51">
        <f>IF(ISBLANK(L58),"  ",IF(L76&gt;0,L58/L76,IF(L58&gt;0,1,0)))</f>
        <v>0</v>
      </c>
      <c r="N58" s="25"/>
    </row>
    <row r="59" spans="1:14" ht="15" customHeight="1" x14ac:dyDescent="0.2">
      <c r="A59" s="82" t="s">
        <v>56</v>
      </c>
      <c r="B59" s="4">
        <f>ULSBoard!B59+Grambling!B59+LATech!B59+McNeese!B59+Nicholls!B59+NwSU!B59+SLU!B59+ULL!B59+ULM!B59+UNO!B59</f>
        <v>1021923.76</v>
      </c>
      <c r="C59" s="48">
        <f t="shared" si="0"/>
        <v>0.3147727299013961</v>
      </c>
      <c r="D59" s="43">
        <f>ULSBoard!D59+Grambling!D59+LATech!D59+McNeese!D59+Nicholls!D59+NwSU!D59+SLU!D59+ULL!D59+ULM!D59+UNO!D59</f>
        <v>2224621.0099999998</v>
      </c>
      <c r="E59" s="49">
        <f t="shared" si="9"/>
        <v>0.68522727009860396</v>
      </c>
      <c r="F59" s="34">
        <f t="shared" si="14"/>
        <v>3246544.7699999996</v>
      </c>
      <c r="G59" s="51">
        <f>IF(ISBLANK(F59),"  ",IF(F76&gt;0,F59/F76,IF(F59&gt;0,1,0)))</f>
        <v>2.0920632378309306E-3</v>
      </c>
      <c r="H59" s="4">
        <f>ULSBoard!H59+Grambling!H59+LATech!H59+McNeese!H59+Nicholls!H59+NwSU!H59+SLU!H59+ULL!H59+ULM!H59+UNO!H59</f>
        <v>1136019</v>
      </c>
      <c r="I59" s="48">
        <f t="shared" si="11"/>
        <v>0.33617658208238377</v>
      </c>
      <c r="J59" s="43">
        <f>ULSBoard!J59+Grambling!J59+LATech!J59+McNeese!J59+Nicholls!J59+NwSU!J59+SLU!J59+ULL!J59+ULM!J59+UNO!J59</f>
        <v>2243214</v>
      </c>
      <c r="K59" s="49">
        <f t="shared" si="12"/>
        <v>0.66382341791761623</v>
      </c>
      <c r="L59" s="34">
        <f t="shared" si="13"/>
        <v>3379233</v>
      </c>
      <c r="M59" s="51">
        <f>IF(ISBLANK(L59),"  ",IF(L76&gt;0,L59/L76,IF(L59&gt;0,1,0)))</f>
        <v>2.1791897708778644E-3</v>
      </c>
      <c r="N59" s="25"/>
    </row>
    <row r="60" spans="1:14" ht="15" customHeight="1" x14ac:dyDescent="0.2">
      <c r="A60" s="81" t="s">
        <v>57</v>
      </c>
      <c r="B60" s="4">
        <f>ULSBoard!B60+Grambling!B60+LATech!B60+McNeese!B60+Nicholls!B60+NwSU!B60+SLU!B60+ULL!B60+ULM!B60+UNO!B60</f>
        <v>928820</v>
      </c>
      <c r="C60" s="48">
        <f t="shared" si="0"/>
        <v>1.8375235288851956E-2</v>
      </c>
      <c r="D60" s="43">
        <f>ULSBoard!D60+Grambling!D60+LATech!D60+McNeese!D60+Nicholls!D60+NwSU!D60+SLU!D60+ULL!D60+ULM!D60+UNO!D60</f>
        <v>49618559.959999993</v>
      </c>
      <c r="E60" s="49">
        <f t="shared" si="9"/>
        <v>0.98162476471114801</v>
      </c>
      <c r="F60" s="68">
        <f t="shared" si="14"/>
        <v>50547379.959999993</v>
      </c>
      <c r="G60" s="51">
        <f>IF(ISBLANK(F60),"  ",IF(F76&gt;0,F60/F76,IF(F60&gt;0,1,0)))</f>
        <v>3.2572572650211108E-2</v>
      </c>
      <c r="H60" s="4">
        <f>ULSBoard!H60+Grambling!H60+LATech!H60+McNeese!H60+Nicholls!H60+NwSU!H60+SLU!H60+ULL!H60+ULM!H60+UNO!H60</f>
        <v>968000</v>
      </c>
      <c r="I60" s="48">
        <f t="shared" si="11"/>
        <v>1.9870184879959348E-2</v>
      </c>
      <c r="J60" s="43">
        <f>ULSBoard!J60+Grambling!J60+LATech!J60+McNeese!J60+Nicholls!J60+NwSU!J60+SLU!J60+ULL!J60+ULM!J60+UNO!J60</f>
        <v>47748205</v>
      </c>
      <c r="K60" s="49">
        <f t="shared" si="12"/>
        <v>0.9801298151200406</v>
      </c>
      <c r="L60" s="68">
        <f t="shared" si="13"/>
        <v>48716205</v>
      </c>
      <c r="M60" s="51">
        <f>IF(ISBLANK(L60),"  ",IF(L76&gt;0,L60/L76,IF(L60&gt;0,1,0)))</f>
        <v>3.1415962028066451E-2</v>
      </c>
      <c r="N60" s="25"/>
    </row>
    <row r="61" spans="1:14" ht="15" customHeight="1" x14ac:dyDescent="0.2">
      <c r="A61" s="103" t="s">
        <v>58</v>
      </c>
      <c r="B61" s="4">
        <f>ULSBoard!B61+Grambling!B61+LATech!B61+McNeese!B61+Nicholls!B61+NwSU!B61+SLU!B61+ULL!B61+ULM!B61+UNO!B61</f>
        <v>187263</v>
      </c>
      <c r="C61" s="48">
        <f t="shared" si="0"/>
        <v>1</v>
      </c>
      <c r="D61" s="43">
        <f>ULSBoard!D61+Grambling!D61+LATech!D61+McNeese!D61+Nicholls!D61+NwSU!D61+SLU!D61+ULL!D61+ULM!D61+UNO!D61</f>
        <v>0</v>
      </c>
      <c r="E61" s="49">
        <f t="shared" si="9"/>
        <v>0</v>
      </c>
      <c r="F61" s="34">
        <f t="shared" si="14"/>
        <v>187263</v>
      </c>
      <c r="G61" s="51">
        <f>IF(ISBLANK(F61),"  ",IF(F76&gt;0,F61/F76,IF(F61&gt;0,1,0)))</f>
        <v>1.2067168816708898E-4</v>
      </c>
      <c r="H61" s="4">
        <f>ULSBoard!H61+Grambling!H61+LATech!H61+McNeese!H61+Nicholls!H61+NwSU!H61+SLU!H61+ULL!H61+ULM!H61+UNO!H61</f>
        <v>195000</v>
      </c>
      <c r="I61" s="48">
        <f t="shared" si="11"/>
        <v>1</v>
      </c>
      <c r="J61" s="43">
        <f>ULSBoard!J61+Grambling!J61+LATech!J61+McNeese!J61+Nicholls!J61+NwSU!J61+SLU!J61+ULL!J61+ULM!J61+UNO!J61</f>
        <v>0</v>
      </c>
      <c r="K61" s="49">
        <f t="shared" si="12"/>
        <v>0</v>
      </c>
      <c r="L61" s="34">
        <f t="shared" si="13"/>
        <v>195000</v>
      </c>
      <c r="M61" s="51">
        <f>IF(ISBLANK(L61),"  ",IF(L76&gt;0,L61/L76,IF(L61&gt;0,1,0)))</f>
        <v>1.2575102259038769E-4</v>
      </c>
      <c r="N61" s="25"/>
    </row>
    <row r="62" spans="1:14" ht="15" customHeight="1" x14ac:dyDescent="0.2">
      <c r="A62" s="103" t="s">
        <v>59</v>
      </c>
      <c r="B62" s="4">
        <f>ULSBoard!B62+Grambling!B62+LATech!B62+McNeese!B62+Nicholls!B62+NwSU!B62+SLU!B62+ULL!B62+ULM!B62+UNO!B62</f>
        <v>0</v>
      </c>
      <c r="C62" s="48">
        <f t="shared" si="0"/>
        <v>0</v>
      </c>
      <c r="D62" s="43">
        <f>ULSBoard!D62+Grambling!D62+LATech!D62+McNeese!D62+Nicholls!D62+NwSU!D62+SLU!D62+ULL!D62+ULM!D62+UNO!D62</f>
        <v>70447358.709999993</v>
      </c>
      <c r="E62" s="49">
        <f t="shared" si="9"/>
        <v>1</v>
      </c>
      <c r="F62" s="34">
        <f t="shared" si="14"/>
        <v>70447358.709999993</v>
      </c>
      <c r="G62" s="51">
        <f>IF(ISBLANK(F62),"  ",IF(F76&gt;0,F62/F76,IF(F62&gt;0,1,0)))</f>
        <v>4.5396056361631396E-2</v>
      </c>
      <c r="H62" s="4">
        <f>ULSBoard!H62+Grambling!H62+LATech!H62+McNeese!H62+Nicholls!H62+NwSU!H62+SLU!H62+ULL!H62+ULM!H62+UNO!H62</f>
        <v>0</v>
      </c>
      <c r="I62" s="48">
        <f t="shared" si="11"/>
        <v>0</v>
      </c>
      <c r="J62" s="43">
        <f>ULSBoard!J62+Grambling!J62+LATech!J62+McNeese!J62+Nicholls!J62+NwSU!J62+SLU!J62+ULL!J62+ULM!J62+UNO!J62</f>
        <v>81329533</v>
      </c>
      <c r="K62" s="49">
        <f t="shared" si="12"/>
        <v>1</v>
      </c>
      <c r="L62" s="34">
        <f t="shared" si="13"/>
        <v>81329533</v>
      </c>
      <c r="M62" s="51">
        <f>IF(ISBLANK(L62),"  ",IF(L76&gt;0,L62/L76,IF(L62&gt;0,1,0)))</f>
        <v>5.2447548418198361E-2</v>
      </c>
      <c r="N62" s="25"/>
    </row>
    <row r="63" spans="1:14" ht="15" customHeight="1" x14ac:dyDescent="0.2">
      <c r="A63" s="104" t="s">
        <v>60</v>
      </c>
      <c r="B63" s="4">
        <f>ULSBoard!B63+Grambling!B63+LATech!B63+McNeese!B63+Nicholls!B63+NwSU!B63+SLU!B63+ULL!B63+ULM!B63+UNO!B63</f>
        <v>0</v>
      </c>
      <c r="C63" s="48">
        <f t="shared" si="0"/>
        <v>0</v>
      </c>
      <c r="D63" s="43">
        <f>ULSBoard!D63+Grambling!D63+LATech!D63+McNeese!D63+Nicholls!D63+NwSU!D63+SLU!D63+ULL!D63+ULM!D63+UNO!D63</f>
        <v>171041704.36999997</v>
      </c>
      <c r="E63" s="49">
        <f t="shared" si="9"/>
        <v>1</v>
      </c>
      <c r="F63" s="34">
        <f t="shared" si="14"/>
        <v>171041704.36999997</v>
      </c>
      <c r="G63" s="51">
        <f>IF(ISBLANK(F63),"  ",IF(F76&gt;0,F63/F76,IF(F63&gt;0,1,0)))</f>
        <v>0.11021873628695503</v>
      </c>
      <c r="H63" s="4">
        <f>ULSBoard!H63+Grambling!H63+LATech!H63+McNeese!H63+Nicholls!H63+NwSU!H63+SLU!H63+ULL!H63+ULM!H63+UNO!H63</f>
        <v>0</v>
      </c>
      <c r="I63" s="48">
        <f t="shared" si="11"/>
        <v>0</v>
      </c>
      <c r="J63" s="43">
        <f>ULSBoard!J63+Grambling!J63+LATech!J63+McNeese!J63+Nicholls!J63+NwSU!J63+SLU!J63+ULL!J63+ULM!J63+UNO!J63</f>
        <v>165688883</v>
      </c>
      <c r="K63" s="49">
        <f t="shared" si="12"/>
        <v>1</v>
      </c>
      <c r="L63" s="34">
        <f t="shared" si="13"/>
        <v>165688883</v>
      </c>
      <c r="M63" s="51">
        <f>IF(ISBLANK(L63),"  ",IF(L76&gt;0,L63/L76,IF(L63&gt;0,1,0)))</f>
        <v>0.10684895625184154</v>
      </c>
      <c r="N63" s="25"/>
    </row>
    <row r="64" spans="1:14" ht="15" customHeight="1" x14ac:dyDescent="0.2">
      <c r="A64" s="104" t="s">
        <v>61</v>
      </c>
      <c r="B64" s="4">
        <f>ULSBoard!B64+Grambling!B64+LATech!B64+McNeese!B64+Nicholls!B64+NwSU!B64+SLU!B64+ULL!B64+ULM!B64+UNO!B64</f>
        <v>0</v>
      </c>
      <c r="C64" s="48">
        <f t="shared" si="0"/>
        <v>0</v>
      </c>
      <c r="D64" s="43">
        <f>ULSBoard!D64+Grambling!D64+LATech!D64+McNeese!D64+Nicholls!D64+NwSU!D64+SLU!D64+ULL!D64+ULM!D64+UNO!D64</f>
        <v>1834415</v>
      </c>
      <c r="E64" s="49">
        <f t="shared" si="9"/>
        <v>1</v>
      </c>
      <c r="F64" s="34">
        <f t="shared" si="14"/>
        <v>1834415</v>
      </c>
      <c r="G64" s="51">
        <f>IF(ISBLANK(F64),"  ",IF(F76&gt;0,F64/F76,IF(F64&gt;0,1,0)))</f>
        <v>1.1820912558755897E-3</v>
      </c>
      <c r="H64" s="4">
        <f>ULSBoard!H64+Grambling!H64+LATech!H64+McNeese!H64+Nicholls!H64+NwSU!H64+SLU!H64+ULL!H64+ULM!H64+UNO!H64</f>
        <v>0</v>
      </c>
      <c r="I64" s="48">
        <f t="shared" si="11"/>
        <v>0</v>
      </c>
      <c r="J64" s="43">
        <f>ULSBoard!J64+Grambling!J64+LATech!J64+McNeese!J64+Nicholls!J64+NwSU!J64+SLU!J64+ULL!J64+ULM!J64+UNO!J64</f>
        <v>1231350</v>
      </c>
      <c r="K64" s="49">
        <f t="shared" si="12"/>
        <v>1</v>
      </c>
      <c r="L64" s="34">
        <f t="shared" si="13"/>
        <v>1231350</v>
      </c>
      <c r="M64" s="51">
        <f>IF(ISBLANK(L64),"  ",IF(L76&gt;0,L64/L76,IF(L64&gt;0,1,0)))</f>
        <v>7.9406934188037883E-4</v>
      </c>
      <c r="N64" s="25"/>
    </row>
    <row r="65" spans="1:14" ht="15" customHeight="1" x14ac:dyDescent="0.2">
      <c r="A65" s="82" t="s">
        <v>62</v>
      </c>
      <c r="B65" s="4">
        <f>ULSBoard!B65+Grambling!B65+LATech!B65+McNeese!B65+Nicholls!B65+NwSU!B65+SLU!B65+ULL!B65+ULM!B65+UNO!B65</f>
        <v>0</v>
      </c>
      <c r="C65" s="48">
        <f t="shared" si="0"/>
        <v>0</v>
      </c>
      <c r="D65" s="43">
        <f>ULSBoard!D65+Grambling!D65+LATech!D65+McNeese!D65+Nicholls!D65+NwSU!D65+SLU!D65+ULL!D65+ULM!D65+UNO!D65</f>
        <v>39705563</v>
      </c>
      <c r="E65" s="49">
        <f t="shared" si="9"/>
        <v>1</v>
      </c>
      <c r="F65" s="34">
        <f t="shared" si="14"/>
        <v>39705563</v>
      </c>
      <c r="G65" s="51">
        <f>IF(ISBLANK(F65),"  ",IF(F76&gt;0,F65/F76,IF(F65&gt;0,1,0)))</f>
        <v>2.5586139903957035E-2</v>
      </c>
      <c r="H65" s="4">
        <f>ULSBoard!H65+Grambling!H65+LATech!H65+McNeese!H65+Nicholls!H65+NwSU!H65+SLU!H65+ULL!H65+ULM!H65+UNO!H65</f>
        <v>0</v>
      </c>
      <c r="I65" s="48">
        <f t="shared" si="11"/>
        <v>0</v>
      </c>
      <c r="J65" s="43">
        <f>ULSBoard!J65+Grambling!J65+LATech!J65+McNeese!J65+Nicholls!J65+NwSU!J65+SLU!J65+ULL!J65+ULM!J65+UNO!J65</f>
        <v>42845502</v>
      </c>
      <c r="K65" s="49">
        <f t="shared" si="12"/>
        <v>1</v>
      </c>
      <c r="L65" s="34">
        <f t="shared" si="13"/>
        <v>42845502</v>
      </c>
      <c r="M65" s="51">
        <f>IF(ISBLANK(L65),"  ",IF(L76&gt;0,L65/L76,IF(L65&gt;0,1,0)))</f>
        <v>2.7630080461017951E-2</v>
      </c>
      <c r="N65" s="25"/>
    </row>
    <row r="66" spans="1:14" ht="15" customHeight="1" x14ac:dyDescent="0.2">
      <c r="A66" s="81" t="s">
        <v>63</v>
      </c>
      <c r="B66" s="4">
        <f>ULSBoard!B66+Grambling!B66+LATech!B66+McNeese!B66+Nicholls!B66+NwSU!B66+SLU!B66+ULL!B66+ULM!B66+UNO!B66</f>
        <v>22089278.859999999</v>
      </c>
      <c r="C66" s="48">
        <f t="shared" si="0"/>
        <v>0.35945993584111863</v>
      </c>
      <c r="D66" s="43">
        <f>ULSBoard!D66+Grambling!D66+LATech!D66+McNeese!D66+Nicholls!D66+NwSU!D66+SLU!D66+ULL!D66+ULM!D66+UNO!D66</f>
        <v>39362016.979999997</v>
      </c>
      <c r="E66" s="49">
        <f t="shared" si="9"/>
        <v>0.64054006415888132</v>
      </c>
      <c r="F66" s="34">
        <f t="shared" si="14"/>
        <v>61451295.839999996</v>
      </c>
      <c r="G66" s="51">
        <f>IF(ISBLANK(F66),"  ",IF(F76&gt;0,F66/F76,IF(F66&gt;0,1,0)))</f>
        <v>3.9599021745181977E-2</v>
      </c>
      <c r="H66" s="4">
        <f>ULSBoard!H66+Grambling!H66+LATech!H66+McNeese!H66+Nicholls!H66+NwSU!H66+SLU!H66+ULL!H66+ULM!H66+UNO!H66</f>
        <v>30599976</v>
      </c>
      <c r="I66" s="48">
        <f t="shared" si="11"/>
        <v>0.48125889877497496</v>
      </c>
      <c r="J66" s="43">
        <f>ULSBoard!J66+Grambling!J66+LATech!J66+McNeese!J66+Nicholls!J66+NwSU!J66+SLU!J66+ULL!J66+ULM!J66+UNO!J66</f>
        <v>32983214</v>
      </c>
      <c r="K66" s="49">
        <f t="shared" si="12"/>
        <v>0.51874110122502504</v>
      </c>
      <c r="L66" s="34">
        <f t="shared" si="13"/>
        <v>63583190</v>
      </c>
      <c r="M66" s="51">
        <f>IF(ISBLANK(L66),"  ",IF(L76&gt;0,L66/L76,IF(L66&gt;0,1,0)))</f>
        <v>4.1003339292609804E-2</v>
      </c>
      <c r="N66" s="25"/>
    </row>
    <row r="67" spans="1:14" s="77" customFormat="1" ht="15" customHeight="1" x14ac:dyDescent="0.25">
      <c r="A67" s="105" t="s">
        <v>64</v>
      </c>
      <c r="B67" s="106">
        <f>B66+B65+B64+B63+B62+B61+B60+B59+B58+B57+B56</f>
        <v>626680989.14999998</v>
      </c>
      <c r="C67" s="84">
        <f t="shared" si="0"/>
        <v>0.55948950308083834</v>
      </c>
      <c r="D67" s="107">
        <f>D66+D65+D64+D63+D62+D61+D60+D59+D58+D57+D56</f>
        <v>493413285.53999996</v>
      </c>
      <c r="E67" s="75">
        <f t="shared" si="9"/>
        <v>0.44051049691916183</v>
      </c>
      <c r="F67" s="106">
        <f>F66+F65+F64+F63+F62+F61+F60+F59+F58+F57+F56</f>
        <v>1120094274.6899998</v>
      </c>
      <c r="G67" s="74">
        <f>IF(ISBLANK(F67),"  ",IF(F76&gt;0,F67/F76,IF(F67&gt;0,1,0)))</f>
        <v>0.72178522737077466</v>
      </c>
      <c r="H67" s="106">
        <f>H66+H65+H64+H63+H62+H61+H60+H59+H58+H57+H56</f>
        <v>640283145</v>
      </c>
      <c r="I67" s="84">
        <f t="shared" si="11"/>
        <v>0.57223314965869709</v>
      </c>
      <c r="J67" s="107">
        <f>J66+J65+J64+J63+J62+J61+J60+J59+J58+J57+J56</f>
        <v>478636906</v>
      </c>
      <c r="K67" s="75">
        <f t="shared" si="12"/>
        <v>0.42776685034130291</v>
      </c>
      <c r="L67" s="106">
        <f>L66+L65+L64+L63+L62+L61+L60+L59+L58+L57+L56</f>
        <v>1118920051</v>
      </c>
      <c r="M67" s="74">
        <f>IF(ISBLANK(L67),"  ",IF(L76&gt;0,L67/L76,IF(L67&gt;0,1,0)))</f>
        <v>0.72156584928276279</v>
      </c>
      <c r="N67" s="76"/>
    </row>
    <row r="68" spans="1:14" ht="15" customHeight="1" x14ac:dyDescent="0.25">
      <c r="A68" s="14" t="s">
        <v>65</v>
      </c>
      <c r="B68" s="79"/>
      <c r="C68" s="64" t="s">
        <v>4</v>
      </c>
      <c r="D68" s="80"/>
      <c r="E68" s="66" t="s">
        <v>4</v>
      </c>
      <c r="F68" s="34"/>
      <c r="G68" s="67" t="s">
        <v>4</v>
      </c>
      <c r="H68" s="79"/>
      <c r="I68" s="64" t="s">
        <v>4</v>
      </c>
      <c r="J68" s="80"/>
      <c r="K68" s="66" t="s">
        <v>4</v>
      </c>
      <c r="L68" s="34"/>
      <c r="M68" s="67" t="s">
        <v>4</v>
      </c>
    </row>
    <row r="69" spans="1:14" ht="15" customHeight="1" x14ac:dyDescent="0.2">
      <c r="A69" s="108" t="s">
        <v>66</v>
      </c>
      <c r="B69" s="4">
        <f>ULSBoard!B69+Grambling!B69+LATech!B69+McNeese!B69+Nicholls!B69+NwSU!B69+SLU!B69+ULL!B69+ULM!B69+UNO!B69</f>
        <v>0</v>
      </c>
      <c r="C69" s="42">
        <f t="shared" si="0"/>
        <v>0</v>
      </c>
      <c r="D69" s="43">
        <f>ULSBoard!D69+Grambling!D69+LATech!D69+McNeese!D69+Nicholls!D69+NwSU!D69+SLU!D69+ULL!D69+ULM!D69+UNO!D69</f>
        <v>348227.89</v>
      </c>
      <c r="E69" s="44">
        <f>IF(ISBLANK(D69),"  ",IF(F69&gt;0,D69/F69,IF(D69&gt;0,1,0)))</f>
        <v>1</v>
      </c>
      <c r="F69" s="58">
        <f>D69+B69</f>
        <v>348227.89</v>
      </c>
      <c r="G69" s="46">
        <f>IF(ISBLANK(F69),"  ",IF(F76&gt;0,F69/F76,IF(F69&gt;0,1,0)))</f>
        <v>2.2439695697048197E-4</v>
      </c>
      <c r="H69" s="4">
        <f>ULSBoard!H69+Grambling!H69+LATech!H69+McNeese!H69+Nicholls!H69+NwSU!H69+SLU!H69+ULL!H69+ULM!H69+UNO!H69</f>
        <v>0</v>
      </c>
      <c r="I69" s="42">
        <f>IF(ISBLANK(H69),"  ",IF(L69&gt;0,H69/L69,IF(H69&gt;0,1,0)))</f>
        <v>0</v>
      </c>
      <c r="J69" s="43">
        <f>ULSBoard!J69+Grambling!J69+LATech!J69+McNeese!J69+Nicholls!J69+NwSU!J69+SLU!J69+ULL!J69+ULM!J69+UNO!J69</f>
        <v>415000</v>
      </c>
      <c r="K69" s="44">
        <f>IF(ISBLANK(J69),"  ",IF(L69&gt;0,J69/L69,IF(J69&gt;0,1,0)))</f>
        <v>1</v>
      </c>
      <c r="L69" s="58">
        <f>J69+H69</f>
        <v>415000</v>
      </c>
      <c r="M69" s="46">
        <f>IF(ISBLANK(L69),"  ",IF(L76&gt;0,L69/L76,IF(L69&gt;0,1,0)))</f>
        <v>2.6762397115390202E-4</v>
      </c>
    </row>
    <row r="70" spans="1:14" ht="15" customHeight="1" x14ac:dyDescent="0.2">
      <c r="A70" s="31" t="s">
        <v>67</v>
      </c>
      <c r="B70" s="4">
        <f>ULSBoard!B70+Grambling!B70+LATech!B70+McNeese!B70+Nicholls!B70+NwSU!B70+SLU!B70+ULL!B70+ULM!B70+UNO!B70</f>
        <v>0</v>
      </c>
      <c r="C70" s="48">
        <f t="shared" si="0"/>
        <v>0</v>
      </c>
      <c r="D70" s="43">
        <f>ULSBoard!D70+Grambling!D70+LATech!D70+McNeese!D70+Nicholls!D70+NwSU!D70+SLU!D70+ULL!D70+ULM!D70+UNO!D70</f>
        <v>0</v>
      </c>
      <c r="E70" s="49">
        <f>IF(ISBLANK(D70),"  ",IF(F70&gt;0,D70/F70,IF(D70&gt;0,1,0)))</f>
        <v>0</v>
      </c>
      <c r="F70" s="34">
        <f>D70+B70</f>
        <v>0</v>
      </c>
      <c r="G70" s="51">
        <f>IF(ISBLANK(F70),"  ",IF(F76&gt;0,F70/F76,IF(F70&gt;0,1,0)))</f>
        <v>0</v>
      </c>
      <c r="H70" s="4">
        <f>ULSBoard!H70+Grambling!H70+LATech!H70+McNeese!H70+Nicholls!H70+NwSU!H70+SLU!H70+ULL!H70+ULM!H70+UNO!H70</f>
        <v>0</v>
      </c>
      <c r="I70" s="48">
        <f>IF(ISBLANK(H70),"  ",IF(L70&gt;0,H70/L70,IF(H70&gt;0,1,0)))</f>
        <v>0</v>
      </c>
      <c r="J70" s="43">
        <f>ULSBoard!J70+Grambling!J70+LATech!J70+McNeese!J70+Nicholls!J70+NwSU!J70+SLU!J70+ULL!J70+ULM!J70+UNO!J70</f>
        <v>0</v>
      </c>
      <c r="K70" s="49">
        <f>IF(ISBLANK(J70),"  ",IF(L70&gt;0,J70/L70,IF(J70&gt;0,1,0)))</f>
        <v>0</v>
      </c>
      <c r="L70" s="34">
        <f>J70+H70</f>
        <v>0</v>
      </c>
      <c r="M70" s="51">
        <f>IF(ISBLANK(L70),"  ",IF(L76&gt;0,L70/L76,IF(L70&gt;0,1,0)))</f>
        <v>0</v>
      </c>
    </row>
    <row r="71" spans="1:14" ht="15" customHeight="1" x14ac:dyDescent="0.25">
      <c r="A71" s="109" t="s">
        <v>68</v>
      </c>
      <c r="B71" s="79"/>
      <c r="C71" s="64" t="s">
        <v>4</v>
      </c>
      <c r="D71" s="80"/>
      <c r="E71" s="66" t="s">
        <v>4</v>
      </c>
      <c r="F71" s="34"/>
      <c r="G71" s="67" t="s">
        <v>4</v>
      </c>
      <c r="H71" s="79"/>
      <c r="I71" s="64" t="s">
        <v>4</v>
      </c>
      <c r="J71" s="80"/>
      <c r="K71" s="66" t="s">
        <v>4</v>
      </c>
      <c r="L71" s="34"/>
      <c r="M71" s="67" t="s">
        <v>4</v>
      </c>
    </row>
    <row r="72" spans="1:14" ht="15" customHeight="1" x14ac:dyDescent="0.2">
      <c r="A72" s="82" t="s">
        <v>69</v>
      </c>
      <c r="B72" s="4">
        <f>ULSBoard!B72+Grambling!B72+LATech!B72+McNeese!B72+Nicholls!B72+NwSU!B72+SLU!B72+ULL!B72+ULM!B72+UNO!B72</f>
        <v>0</v>
      </c>
      <c r="C72" s="42">
        <f t="shared" si="0"/>
        <v>0</v>
      </c>
      <c r="D72" s="43">
        <f>ULSBoard!D72+Grambling!D72+LATech!D72+McNeese!D72+Nicholls!D72+NwSU!D72+SLU!D72+ULL!D72+ULM!D72+UNO!D72</f>
        <v>140118916</v>
      </c>
      <c r="E72" s="44">
        <f>IF(ISBLANK(D72),"  ",IF(F72&gt;0,D72/F72,IF(D72&gt;0,1,0)))</f>
        <v>1</v>
      </c>
      <c r="F72" s="58">
        <f>D72+B72</f>
        <v>140118916</v>
      </c>
      <c r="G72" s="46">
        <f>IF(ISBLANK(F72),"  ",IF(F76&gt;0,F72/F76,IF(F72&gt;0,1,0)))</f>
        <v>9.0292188728486336E-2</v>
      </c>
      <c r="H72" s="4">
        <f>ULSBoard!H72+Grambling!H72+LATech!H72+McNeese!H72+Nicholls!H72+NwSU!H72+SLU!H72+ULL!H72+ULM!H72+UNO!H72</f>
        <v>0</v>
      </c>
      <c r="I72" s="42">
        <f>IF(ISBLANK(H72),"  ",IF(L72&gt;0,H72/L72,IF(H72&gt;0,1,0)))</f>
        <v>0</v>
      </c>
      <c r="J72" s="43">
        <f>ULSBoard!J72+Grambling!J72+LATech!J72+McNeese!J72+Nicholls!J72+NwSU!J72+SLU!J72+ULL!J72+ULM!J72+UNO!J72</f>
        <v>137245828</v>
      </c>
      <c r="K72" s="44">
        <f>IF(ISBLANK(J72),"  ",IF(L72&gt;0,J72/L72,IF(J72&gt;0,1,0)))</f>
        <v>1</v>
      </c>
      <c r="L72" s="58">
        <f>J72+H72</f>
        <v>137245828</v>
      </c>
      <c r="M72" s="46">
        <f>IF(ISBLANK(L72),"  ",IF(L76&gt;0,L72/L76,IF(L72&gt;0,1,0)))</f>
        <v>8.8506683165458788E-2</v>
      </c>
    </row>
    <row r="73" spans="1:14" ht="15" customHeight="1" x14ac:dyDescent="0.2">
      <c r="A73" s="31" t="s">
        <v>70</v>
      </c>
      <c r="B73" s="4">
        <f>ULSBoard!B73+Grambling!B73+LATech!B73+McNeese!B73+Nicholls!B73+NwSU!B73+SLU!B73+ULL!B73+ULM!B73+UNO!B73</f>
        <v>0</v>
      </c>
      <c r="C73" s="48">
        <f t="shared" si="0"/>
        <v>0</v>
      </c>
      <c r="D73" s="43">
        <f>ULSBoard!D73+Grambling!D73+LATech!D73+McNeese!D73+Nicholls!D73+NwSU!D73+SLU!D73+ULL!D73+ULM!D73+UNO!D73</f>
        <v>58124943.039999999</v>
      </c>
      <c r="E73" s="49">
        <f>IF(ISBLANK(D73),"  ",IF(F73&gt;0,D73/F73,IF(D73&gt;0,1,0)))</f>
        <v>1</v>
      </c>
      <c r="F73" s="34">
        <f>D73+B73</f>
        <v>58124943.039999999</v>
      </c>
      <c r="G73" s="51">
        <f>IF(ISBLANK(F73),"  ",IF(F76&gt;0,F73/F76,IF(F73&gt;0,1,0)))</f>
        <v>3.7455530463853991E-2</v>
      </c>
      <c r="H73" s="4">
        <f>ULSBoard!H73+Grambling!H73+LATech!H73+McNeese!H73+Nicholls!H73+NwSU!H73+SLU!H73+ULL!H73+ULM!H73+UNO!H73</f>
        <v>0</v>
      </c>
      <c r="I73" s="48">
        <f>IF(ISBLANK(H73),"  ",IF(L73&gt;0,H73/L73,IF(H73&gt;0,1,0)))</f>
        <v>0</v>
      </c>
      <c r="J73" s="43">
        <f>ULSBoard!J73+Grambling!J73+LATech!J73+McNeese!J73+Nicholls!J73+NwSU!J73+SLU!J73+ULL!J73+ULM!J73+UNO!J73</f>
        <v>60068378</v>
      </c>
      <c r="K73" s="49">
        <f>IF(ISBLANK(J73),"  ",IF(L73&gt;0,J73/L73,IF(J73&gt;0,1,0)))</f>
        <v>1</v>
      </c>
      <c r="L73" s="34">
        <f>J73+H73</f>
        <v>60068378</v>
      </c>
      <c r="M73" s="51">
        <f>IF(ISBLANK(L73),"  ",IF(L76&gt;0,L73/L76,IF(L73&gt;0,1,0)))</f>
        <v>3.8736717737671518E-2</v>
      </c>
    </row>
    <row r="74" spans="1:14" s="77" customFormat="1" ht="15" customHeight="1" x14ac:dyDescent="0.25">
      <c r="A74" s="78" t="s">
        <v>71</v>
      </c>
      <c r="B74" s="110">
        <f>B73+B72+B70+B69</f>
        <v>0</v>
      </c>
      <c r="C74" s="84">
        <f t="shared" si="0"/>
        <v>0</v>
      </c>
      <c r="D74" s="111">
        <f>D73+D72+D70+D69</f>
        <v>198592086.92999998</v>
      </c>
      <c r="E74" s="75">
        <f>IF(ISBLANK(D74),"  ",IF(F74&gt;0,D74/F74,IF(D74&gt;0,1,0)))</f>
        <v>1</v>
      </c>
      <c r="F74" s="112">
        <f>F73+F72+F71+F70+F69</f>
        <v>198592086.92999998</v>
      </c>
      <c r="G74" s="74">
        <f>IF(ISBLANK(F74),"  ",IF(F76&gt;0,F74/F76,IF(F74&gt;0,1,0)))</f>
        <v>0.12797211614931078</v>
      </c>
      <c r="H74" s="110">
        <f>H73+H72+H70+H69</f>
        <v>0</v>
      </c>
      <c r="I74" s="84">
        <f>IF(ISBLANK(H74),"  ",IF(L74&gt;0,H74/L74,IF(H74&gt;0,1,0)))</f>
        <v>0</v>
      </c>
      <c r="J74" s="111">
        <f>J73+J72+J70+J69</f>
        <v>197729206</v>
      </c>
      <c r="K74" s="75">
        <f>IF(ISBLANK(J74),"  ",IF(L74&gt;0,J74/L74,IF(J74&gt;0,1,0)))</f>
        <v>1</v>
      </c>
      <c r="L74" s="112">
        <f>L73+L72+L71+L70+L69</f>
        <v>197729206</v>
      </c>
      <c r="M74" s="74">
        <f>IF(ISBLANK(L74),"  ",IF(L76&gt;0,L74/L76,IF(L74&gt;0,1,0)))</f>
        <v>0.1275110248742842</v>
      </c>
    </row>
    <row r="75" spans="1:14" s="77" customFormat="1" ht="15" customHeight="1" x14ac:dyDescent="0.25">
      <c r="A75" s="78" t="s">
        <v>72</v>
      </c>
      <c r="B75" s="88">
        <f>ULSBoard!B75+Grambling!B75+LATech!B75+McNeese!B75+Nicholls!B75+NwSU!B75+SLU!B75+ULL!B75+ULM!B75+UNO!B75</f>
        <v>0</v>
      </c>
      <c r="C75" s="84">
        <f>IF(ISBLANK(B75),"  ",IF(F75&gt;0,B75/F75,IF(B75&gt;0,1,0)))</f>
        <v>0</v>
      </c>
      <c r="D75" s="89">
        <f>ULSBoard!D75+Grambling!D75+LATech!D75+McNeese!D75+Nicholls!D75+NwSU!D75+SLU!D75+ULL!D75+ULM!D75+UNO!D75</f>
        <v>0</v>
      </c>
      <c r="E75" s="75">
        <f>IF(ISBLANK(D75),"  ",IF(F75&gt;0,D75/F75,IF(D75&gt;0,1,0)))</f>
        <v>0</v>
      </c>
      <c r="F75" s="113">
        <f>D75+B75</f>
        <v>0</v>
      </c>
      <c r="G75" s="74">
        <f>IF(ISBLANK(F75),"  ",IF(F76&gt;0,F75/F76,IF(F75&gt;0,1,0)))</f>
        <v>0</v>
      </c>
      <c r="H75" s="88">
        <f>ULSBoard!H75+Grambling!H75+LATech!H75+McNeese!H75+Nicholls!H75+NwSU!H75+SLU!H75+ULL!H75+ULM!H75+UNO!H75</f>
        <v>0</v>
      </c>
      <c r="I75" s="84">
        <f>IF(ISBLANK(H75),"  ",IF(L75&gt;0,H75/L75,IF(H75&gt;0,1,0)))</f>
        <v>0</v>
      </c>
      <c r="J75" s="89">
        <f>ULSBoard!J75+Grambling!J75+LATech!J75+McNeese!J75+Nicholls!J75+NwSU!J75+SLU!J75+ULL!J75+ULM!J75+UNO!J75</f>
        <v>0</v>
      </c>
      <c r="K75" s="75">
        <f>IF(ISBLANK(J75),"  ",IF(L75&gt;0,J75/L75,IF(J75&gt;0,1,0)))</f>
        <v>0</v>
      </c>
      <c r="L75" s="113">
        <f>J75+H75</f>
        <v>0</v>
      </c>
      <c r="M75" s="74">
        <f>IF(ISBLANK(L75),"  ",IF(L76&gt;0,L75/L76,IF(L75&gt;0,1,0)))</f>
        <v>0</v>
      </c>
    </row>
    <row r="76" spans="1:14" s="77" customFormat="1" ht="15" customHeight="1" thickBot="1" x14ac:dyDescent="0.3">
      <c r="A76" s="114" t="s">
        <v>73</v>
      </c>
      <c r="B76" s="115">
        <f>B74+B67+B47+B40+B48+B75</f>
        <v>858299563.23000002</v>
      </c>
      <c r="C76" s="116">
        <f t="shared" si="0"/>
        <v>0.55308553877722366</v>
      </c>
      <c r="D76" s="115">
        <f>D74+D67+D47+D40+D48+D75</f>
        <v>693539172.46999991</v>
      </c>
      <c r="E76" s="117">
        <f>IF(ISBLANK(D76),"  ",IF(F76&gt;0,D76/F76,IF(D76&gt;0,1,0)))</f>
        <v>0.44691446122277639</v>
      </c>
      <c r="F76" s="115">
        <f>F74+F67+F47+F40+F48+F75</f>
        <v>1551838735.6999998</v>
      </c>
      <c r="G76" s="118">
        <f>IF(ISBLANK(F76),"  ",IF(F76&gt;0,F76/F76,IF(F76&gt;0,1,0)))</f>
        <v>1</v>
      </c>
      <c r="H76" s="115">
        <f>H74+H67+H47+H40+H48+H75</f>
        <v>872973296</v>
      </c>
      <c r="I76" s="116">
        <f>IF(ISBLANK(H76),"  ",IF(L76&gt;0,H76/L76,IF(H76&gt;0,1,0)))</f>
        <v>0.56296043418513431</v>
      </c>
      <c r="J76" s="115">
        <f>J74+J67+J47+J40+J48+J75</f>
        <v>677709919</v>
      </c>
      <c r="K76" s="117">
        <f>IF(ISBLANK(J76),"  ",IF(L76&gt;0,J76/L76,IF(J76&gt;0,1,0)))</f>
        <v>0.43703956581486569</v>
      </c>
      <c r="L76" s="115">
        <f>L74+L67+L47+L40+L48+L75</f>
        <v>1550683215</v>
      </c>
      <c r="M76" s="118">
        <f>IF(ISBLANK(L76),"  ",IF(L76&gt;0,L76/L76,IF(L76&gt;0,1,0)))</f>
        <v>1</v>
      </c>
    </row>
    <row r="77" spans="1:14" ht="15" thickTop="1" x14ac:dyDescent="0.2">
      <c r="A77" s="119"/>
      <c r="B77" s="1"/>
      <c r="C77" s="2"/>
      <c r="D77" s="1"/>
      <c r="E77" s="2"/>
      <c r="F77" s="1"/>
      <c r="G77" s="2"/>
      <c r="H77" s="1"/>
      <c r="I77" s="2"/>
      <c r="J77" s="1"/>
      <c r="K77" s="2"/>
      <c r="L77" s="1"/>
      <c r="M77" s="2"/>
    </row>
    <row r="78" spans="1:14" x14ac:dyDescent="0.2">
      <c r="A78" s="2" t="s">
        <v>4</v>
      </c>
      <c r="B78" s="1"/>
      <c r="C78" s="2"/>
      <c r="D78" s="1"/>
      <c r="E78" s="2"/>
      <c r="F78" s="1"/>
      <c r="G78" s="2"/>
      <c r="H78" s="1"/>
      <c r="I78" s="2"/>
      <c r="J78" s="1"/>
      <c r="K78" s="2"/>
      <c r="L78" s="1"/>
      <c r="M78" s="2"/>
    </row>
    <row r="79" spans="1:14" x14ac:dyDescent="0.2">
      <c r="A79" s="2" t="s">
        <v>74</v>
      </c>
      <c r="B79" s="1"/>
      <c r="C79" s="2"/>
      <c r="D79" s="1"/>
      <c r="E79" s="2"/>
      <c r="F79" s="1"/>
      <c r="G79" s="2"/>
      <c r="H79" s="1"/>
      <c r="I79" s="2"/>
      <c r="J79" s="1"/>
      <c r="K79" s="2"/>
      <c r="L79" s="1"/>
      <c r="M79" s="2"/>
    </row>
  </sheetData>
  <hyperlinks>
    <hyperlink ref="O2" location="Home!A1" tooltip="Home" display="Home"/>
  </hyperlinks>
  <printOptions horizontalCentered="1" verticalCentered="1"/>
  <pageMargins left="0.25" right="0.25" top="0.75" bottom="0.75" header="0.3" footer="0.3"/>
  <pageSetup scale="44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9"/>
  <sheetViews>
    <sheetView zoomScale="75" zoomScaleNormal="75" workbookViewId="0">
      <pane xSplit="1" ySplit="10" topLeftCell="B11" activePane="bottomRight" state="frozen"/>
      <selection activeCell="A4" sqref="A4:XFD76"/>
      <selection pane="topRight" activeCell="A4" sqref="A4:XFD76"/>
      <selection pane="bottomLeft" activeCell="A4" sqref="A4:XFD76"/>
      <selection pane="bottomRight" activeCell="A4" sqref="A4:XFD76"/>
    </sheetView>
  </sheetViews>
  <sheetFormatPr defaultColWidth="12.42578125" defaultRowHeight="14.25" x14ac:dyDescent="0.2"/>
  <cols>
    <col min="1" max="1" width="63.42578125" style="6" customWidth="1"/>
    <col min="2" max="2" width="20.7109375" style="120" customWidth="1"/>
    <col min="3" max="3" width="20.7109375" style="6" customWidth="1"/>
    <col min="4" max="4" width="20.7109375" style="120" customWidth="1"/>
    <col min="5" max="5" width="20.7109375" style="6" customWidth="1"/>
    <col min="6" max="6" width="20.7109375" style="120" customWidth="1"/>
    <col min="7" max="7" width="20.7109375" style="6" customWidth="1"/>
    <col min="8" max="8" width="20.7109375" style="120" customWidth="1"/>
    <col min="9" max="9" width="20.7109375" style="6" customWidth="1"/>
    <col min="10" max="10" width="20.7109375" style="120" customWidth="1"/>
    <col min="11" max="11" width="20.7109375" style="6" customWidth="1"/>
    <col min="12" max="12" width="20.7109375" style="120" customWidth="1"/>
    <col min="13" max="13" width="20.7109375" style="6" customWidth="1"/>
    <col min="14" max="16384" width="12.42578125" style="6"/>
  </cols>
  <sheetData>
    <row r="1" spans="1:17" s="196" customFormat="1" ht="19.5" customHeight="1" thickBot="1" x14ac:dyDescent="0.3">
      <c r="A1" s="186" t="s">
        <v>0</v>
      </c>
      <c r="B1" s="187"/>
      <c r="C1" s="188"/>
      <c r="D1" s="187"/>
      <c r="E1" s="189"/>
      <c r="F1" s="190"/>
      <c r="G1" s="189"/>
      <c r="H1" s="190"/>
      <c r="I1" s="191"/>
      <c r="J1" s="192" t="s">
        <v>1</v>
      </c>
      <c r="K1" s="193" t="s">
        <v>90</v>
      </c>
      <c r="L1" s="194"/>
      <c r="M1" s="193"/>
      <c r="N1" s="195"/>
      <c r="O1" s="195"/>
      <c r="P1" s="195"/>
      <c r="Q1" s="195"/>
    </row>
    <row r="2" spans="1:17" s="196" customFormat="1" ht="19.5" customHeight="1" thickBot="1" x14ac:dyDescent="0.3">
      <c r="A2" s="186" t="s">
        <v>2</v>
      </c>
      <c r="B2" s="187"/>
      <c r="C2" s="188"/>
      <c r="D2" s="187"/>
      <c r="E2" s="188"/>
      <c r="F2" s="187"/>
      <c r="G2" s="188"/>
      <c r="H2" s="187"/>
      <c r="I2" s="188"/>
      <c r="J2" s="187"/>
      <c r="K2" s="188"/>
      <c r="L2" s="187"/>
      <c r="M2" s="189"/>
      <c r="O2" s="221" t="s">
        <v>182</v>
      </c>
    </row>
    <row r="3" spans="1:17" s="196" customFormat="1" ht="19.5" customHeight="1" thickBot="1" x14ac:dyDescent="0.3">
      <c r="A3" s="197" t="s">
        <v>3</v>
      </c>
      <c r="B3" s="198"/>
      <c r="C3" s="199"/>
      <c r="D3" s="198"/>
      <c r="E3" s="199"/>
      <c r="F3" s="198"/>
      <c r="G3" s="199"/>
      <c r="H3" s="198"/>
      <c r="I3" s="199"/>
      <c r="J3" s="198"/>
      <c r="K3" s="199"/>
      <c r="L3" s="198"/>
      <c r="M3" s="200"/>
      <c r="N3" s="195"/>
      <c r="O3" s="195"/>
      <c r="P3" s="195"/>
      <c r="Q3" s="195"/>
    </row>
    <row r="4" spans="1:17" ht="15" customHeight="1" thickTop="1" x14ac:dyDescent="0.2">
      <c r="A4" s="7"/>
      <c r="B4" s="8"/>
      <c r="C4" s="9"/>
      <c r="D4" s="8"/>
      <c r="E4" s="9"/>
      <c r="F4" s="8"/>
      <c r="G4" s="10"/>
      <c r="H4" s="8" t="s">
        <v>4</v>
      </c>
      <c r="I4" s="9"/>
      <c r="J4" s="8"/>
      <c r="K4" s="9"/>
      <c r="L4" s="8"/>
      <c r="M4" s="10"/>
    </row>
    <row r="5" spans="1:17" ht="15" customHeight="1" x14ac:dyDescent="0.2">
      <c r="A5" s="11"/>
      <c r="B5" s="3"/>
      <c r="C5" s="12"/>
      <c r="D5" s="3"/>
      <c r="E5" s="12"/>
      <c r="F5" s="3"/>
      <c r="G5" s="13"/>
      <c r="H5" s="3"/>
      <c r="I5" s="12"/>
      <c r="J5" s="3"/>
      <c r="K5" s="12"/>
      <c r="L5" s="3"/>
      <c r="M5" s="13"/>
    </row>
    <row r="6" spans="1:17" ht="15" customHeight="1" x14ac:dyDescent="0.25">
      <c r="A6" s="14"/>
      <c r="B6" s="15" t="s">
        <v>128</v>
      </c>
      <c r="C6" s="16"/>
      <c r="D6" s="17"/>
      <c r="E6" s="16"/>
      <c r="F6" s="17"/>
      <c r="G6" s="18"/>
      <c r="H6" s="15" t="s">
        <v>129</v>
      </c>
      <c r="I6" s="16"/>
      <c r="J6" s="17"/>
      <c r="K6" s="16"/>
      <c r="L6" s="17"/>
      <c r="M6" s="19" t="s">
        <v>4</v>
      </c>
    </row>
    <row r="7" spans="1:17" ht="15" customHeight="1" x14ac:dyDescent="0.2">
      <c r="A7" s="11" t="s">
        <v>4</v>
      </c>
      <c r="B7" s="3" t="s">
        <v>4</v>
      </c>
      <c r="C7" s="12"/>
      <c r="D7" s="3" t="s">
        <v>4</v>
      </c>
      <c r="E7" s="12"/>
      <c r="F7" s="3" t="s">
        <v>4</v>
      </c>
      <c r="G7" s="13"/>
      <c r="H7" s="3" t="s">
        <v>4</v>
      </c>
      <c r="I7" s="12"/>
      <c r="J7" s="3" t="s">
        <v>4</v>
      </c>
      <c r="K7" s="12"/>
      <c r="L7" s="3" t="s">
        <v>4</v>
      </c>
      <c r="M7" s="13"/>
    </row>
    <row r="8" spans="1:17" ht="15" customHeight="1" x14ac:dyDescent="0.2">
      <c r="A8" s="11" t="s">
        <v>4</v>
      </c>
      <c r="B8" s="3" t="s">
        <v>4</v>
      </c>
      <c r="C8" s="12"/>
      <c r="D8" s="3" t="s">
        <v>4</v>
      </c>
      <c r="E8" s="12"/>
      <c r="F8" s="3" t="s">
        <v>4</v>
      </c>
      <c r="G8" s="13"/>
      <c r="H8" s="3" t="s">
        <v>4</v>
      </c>
      <c r="I8" s="12"/>
      <c r="J8" s="3" t="s">
        <v>4</v>
      </c>
      <c r="K8" s="12"/>
      <c r="L8" s="3" t="s">
        <v>4</v>
      </c>
      <c r="M8" s="13"/>
    </row>
    <row r="9" spans="1:17" ht="15" customHeight="1" x14ac:dyDescent="0.25">
      <c r="A9" s="20" t="s">
        <v>4</v>
      </c>
      <c r="B9" s="21" t="s">
        <v>4</v>
      </c>
      <c r="C9" s="22" t="s">
        <v>5</v>
      </c>
      <c r="D9" s="23" t="s">
        <v>4</v>
      </c>
      <c r="E9" s="22" t="s">
        <v>5</v>
      </c>
      <c r="F9" s="23" t="s">
        <v>4</v>
      </c>
      <c r="G9" s="24" t="s">
        <v>5</v>
      </c>
      <c r="H9" s="21" t="s">
        <v>4</v>
      </c>
      <c r="I9" s="22" t="s">
        <v>5</v>
      </c>
      <c r="J9" s="23" t="s">
        <v>4</v>
      </c>
      <c r="K9" s="22" t="s">
        <v>5</v>
      </c>
      <c r="L9" s="23" t="s">
        <v>4</v>
      </c>
      <c r="M9" s="24" t="s">
        <v>5</v>
      </c>
      <c r="N9" s="25"/>
    </row>
    <row r="10" spans="1:17" ht="15" customHeight="1" x14ac:dyDescent="0.25">
      <c r="A10" s="26" t="s">
        <v>6</v>
      </c>
      <c r="B10" s="27" t="s">
        <v>7</v>
      </c>
      <c r="C10" s="28" t="s">
        <v>8</v>
      </c>
      <c r="D10" s="29" t="s">
        <v>9</v>
      </c>
      <c r="E10" s="28" t="s">
        <v>8</v>
      </c>
      <c r="F10" s="29" t="s">
        <v>8</v>
      </c>
      <c r="G10" s="30" t="s">
        <v>8</v>
      </c>
      <c r="H10" s="27" t="s">
        <v>7</v>
      </c>
      <c r="I10" s="28" t="s">
        <v>8</v>
      </c>
      <c r="J10" s="29" t="s">
        <v>9</v>
      </c>
      <c r="K10" s="28" t="s">
        <v>8</v>
      </c>
      <c r="L10" s="29" t="s">
        <v>8</v>
      </c>
      <c r="M10" s="30" t="s">
        <v>8</v>
      </c>
      <c r="N10" s="25"/>
    </row>
    <row r="11" spans="1:17" ht="15" customHeight="1" x14ac:dyDescent="0.2">
      <c r="A11" s="31" t="s">
        <v>10</v>
      </c>
      <c r="B11" s="32" t="s">
        <v>4</v>
      </c>
      <c r="C11" s="33"/>
      <c r="D11" s="34" t="s">
        <v>4</v>
      </c>
      <c r="E11" s="33"/>
      <c r="F11" s="34" t="s">
        <v>4</v>
      </c>
      <c r="G11" s="35"/>
      <c r="H11" s="32" t="s">
        <v>4</v>
      </c>
      <c r="I11" s="33"/>
      <c r="J11" s="34" t="s">
        <v>4</v>
      </c>
      <c r="K11" s="33"/>
      <c r="L11" s="34" t="s">
        <v>4</v>
      </c>
      <c r="M11" s="35" t="s">
        <v>10</v>
      </c>
      <c r="N11" s="25"/>
    </row>
    <row r="12" spans="1:17" ht="15" customHeight="1" x14ac:dyDescent="0.25">
      <c r="A12" s="14" t="s">
        <v>11</v>
      </c>
      <c r="B12" s="36" t="s">
        <v>4</v>
      </c>
      <c r="C12" s="37" t="s">
        <v>4</v>
      </c>
      <c r="D12" s="38"/>
      <c r="E12" s="39"/>
      <c r="F12" s="38"/>
      <c r="G12" s="40"/>
      <c r="H12" s="36"/>
      <c r="I12" s="39"/>
      <c r="J12" s="38"/>
      <c r="K12" s="39"/>
      <c r="L12" s="38"/>
      <c r="M12" s="40"/>
      <c r="N12" s="25"/>
    </row>
    <row r="13" spans="1:17" s="5" customFormat="1" ht="15" customHeight="1" x14ac:dyDescent="0.2">
      <c r="A13" s="41" t="s">
        <v>12</v>
      </c>
      <c r="B13" s="4">
        <v>1025487</v>
      </c>
      <c r="C13" s="42">
        <f t="shared" ref="C13:C76" si="0">IF(ISBLANK(B13),"  ",IF(F13&gt;0,B13/F13,IF(B13&gt;0,1,0)))</f>
        <v>1</v>
      </c>
      <c r="D13" s="43">
        <v>0</v>
      </c>
      <c r="E13" s="44">
        <f>IF(ISBLANK(D13),"  ",IF(F13&gt;0,D13/F13,IF(D13&gt;0,1,0)))</f>
        <v>0</v>
      </c>
      <c r="F13" s="45">
        <f>D13+B13</f>
        <v>1025487</v>
      </c>
      <c r="G13" s="46">
        <f>IF(ISBLANK(F13),"  ",IF(F76&gt;0,F13/F76,IF(F13&gt;0,1,0)))</f>
        <v>0.30929600862842749</v>
      </c>
      <c r="H13" s="4">
        <v>1025487</v>
      </c>
      <c r="I13" s="42">
        <f>IF(ISBLANK(H13),"  ",IF(L13&gt;0,H13/L13,IF(H13&gt;0,1,0)))</f>
        <v>1</v>
      </c>
      <c r="J13" s="43">
        <v>0</v>
      </c>
      <c r="K13" s="44">
        <f>IF(ISBLANK(J13),"  ",IF(L13&gt;0,J13/L13,IF(J13&gt;0,1,0)))</f>
        <v>0</v>
      </c>
      <c r="L13" s="45">
        <f t="shared" ref="L13:L34" si="1">J13+H13</f>
        <v>1025487</v>
      </c>
      <c r="M13" s="47">
        <f>IF(ISBLANK(L13),"  ",IF(L76&gt;0,L13/L76,IF(L13&gt;0,1,0)))</f>
        <v>0.29815114870328047</v>
      </c>
      <c r="N13" s="25"/>
    </row>
    <row r="14" spans="1:17" ht="15" customHeight="1" x14ac:dyDescent="0.2">
      <c r="A14" s="11" t="s">
        <v>13</v>
      </c>
      <c r="B14" s="3">
        <v>0</v>
      </c>
      <c r="C14" s="48">
        <f t="shared" si="0"/>
        <v>0</v>
      </c>
      <c r="D14" s="93">
        <v>0</v>
      </c>
      <c r="E14" s="49">
        <f>IF(ISBLANK(D14),"  ",IF(F14&gt;0,D14/F14,IF(D14&gt;0,1,0)))</f>
        <v>0</v>
      </c>
      <c r="F14" s="50">
        <f>D14+B14</f>
        <v>0</v>
      </c>
      <c r="G14" s="51">
        <f>IF(ISBLANK(F14),"  ",IF(F76&gt;0,F14/F76,IF(F14&gt;0,1,0)))</f>
        <v>0</v>
      </c>
      <c r="H14" s="3">
        <v>0</v>
      </c>
      <c r="I14" s="48">
        <f>IF(ISBLANK(H14),"  ",IF(L14&gt;0,H14/L14,IF(H14&gt;0,1,0)))</f>
        <v>0</v>
      </c>
      <c r="J14" s="93">
        <v>0</v>
      </c>
      <c r="K14" s="49">
        <f>IF(ISBLANK(J14),"  ",IF(L14&gt;0,J14/L14,IF(J14&gt;0,1,0)))</f>
        <v>0</v>
      </c>
      <c r="L14" s="50">
        <f t="shared" si="1"/>
        <v>0</v>
      </c>
      <c r="M14" s="51">
        <f>IF(ISBLANK(L14),"  ",IF(L76&gt;0,L14/L76,IF(L14&gt;0,1,0)))</f>
        <v>0</v>
      </c>
      <c r="N14" s="25"/>
    </row>
    <row r="15" spans="1:17" ht="15" customHeight="1" x14ac:dyDescent="0.2">
      <c r="A15" s="31" t="s">
        <v>14</v>
      </c>
      <c r="B15" s="79">
        <v>0</v>
      </c>
      <c r="C15" s="53">
        <f t="shared" si="0"/>
        <v>0</v>
      </c>
      <c r="D15" s="80">
        <v>0</v>
      </c>
      <c r="E15" s="55">
        <f>IF(ISBLANK(D15),"  ",IF(F15&gt;0,D15/F15,IF(D15&gt;0,1,0)))</f>
        <v>0</v>
      </c>
      <c r="F15" s="38">
        <f>D15+B15</f>
        <v>0</v>
      </c>
      <c r="G15" s="56">
        <f>IF(ISBLANK(F15),"  ",IF(F76&gt;0,F15/F76,IF(F15&gt;0,1,0)))</f>
        <v>0</v>
      </c>
      <c r="H15" s="79">
        <v>0</v>
      </c>
      <c r="I15" s="53">
        <f>IF(ISBLANK(H15),"  ",IF(L15&gt;0,H15/L15,IF(H15&gt;0,1,0)))</f>
        <v>0</v>
      </c>
      <c r="J15" s="80">
        <v>0</v>
      </c>
      <c r="K15" s="55">
        <f>IF(ISBLANK(J15),"  ",IF(L15&gt;0,J15/L15,IF(J15&gt;0,1,0)))</f>
        <v>0</v>
      </c>
      <c r="L15" s="38">
        <f t="shared" si="1"/>
        <v>0</v>
      </c>
      <c r="M15" s="56">
        <f>IF(ISBLANK(L15),"  ",IF(L76&gt;0,L15/L76,IF(L15&gt;0,1,0)))</f>
        <v>0</v>
      </c>
      <c r="N15" s="25"/>
    </row>
    <row r="16" spans="1:17" ht="15" customHeight="1" x14ac:dyDescent="0.2">
      <c r="A16" s="57" t="s">
        <v>15</v>
      </c>
      <c r="B16" s="3">
        <v>0</v>
      </c>
      <c r="C16" s="42">
        <f t="shared" si="0"/>
        <v>0</v>
      </c>
      <c r="D16" s="93">
        <v>0</v>
      </c>
      <c r="E16" s="44">
        <f>IF(ISBLANK(D16),"  ",IF(F16&gt;0,D16/F16,IF(D16&gt;0,1,0)))</f>
        <v>0</v>
      </c>
      <c r="F16" s="58">
        <f t="shared" ref="F16:F39" si="2">D16+B16</f>
        <v>0</v>
      </c>
      <c r="G16" s="46">
        <f>IF(ISBLANK(F16),"  ",IF(F76&gt;0,F16/F76,IF(F16&gt;0,1,0)))</f>
        <v>0</v>
      </c>
      <c r="H16" s="3">
        <v>0</v>
      </c>
      <c r="I16" s="42">
        <f t="shared" ref="I16:I34" si="3">IF(ISBLANK(H16),"  ",IF(L16&gt;0,H16/L16,IF(H16&gt;0,1,0)))</f>
        <v>0</v>
      </c>
      <c r="J16" s="93">
        <v>0</v>
      </c>
      <c r="K16" s="44">
        <f t="shared" ref="K16:K34" si="4">IF(ISBLANK(J16),"  ",IF(L16&gt;0,J16/L16,IF(J16&gt;0,1,0)))</f>
        <v>0</v>
      </c>
      <c r="L16" s="58">
        <f t="shared" si="1"/>
        <v>0</v>
      </c>
      <c r="M16" s="46">
        <f>IF(ISBLANK(L16),"  ",IF(L76&gt;0,L16/L76,IF(L16&gt;0,1,0)))</f>
        <v>0</v>
      </c>
      <c r="N16" s="25"/>
    </row>
    <row r="17" spans="1:14" ht="15" customHeight="1" x14ac:dyDescent="0.2">
      <c r="A17" s="59" t="s">
        <v>16</v>
      </c>
      <c r="B17" s="32">
        <v>0</v>
      </c>
      <c r="C17" s="48">
        <f t="shared" si="0"/>
        <v>0</v>
      </c>
      <c r="D17" s="80">
        <v>0</v>
      </c>
      <c r="E17" s="44">
        <f t="shared" ref="E17:E34" si="5">IF(ISBLANK(D17),"  ",IF(F17&gt;0,D17/F17,IF(D17&gt;0,1,0)))</f>
        <v>0</v>
      </c>
      <c r="F17" s="34">
        <f t="shared" si="2"/>
        <v>0</v>
      </c>
      <c r="G17" s="51">
        <f>IF(ISBLANK(F17),"  ",IF(F76&gt;0,F17/F76,IF(F17&gt;0,1,0)))</f>
        <v>0</v>
      </c>
      <c r="H17" s="32">
        <v>0</v>
      </c>
      <c r="I17" s="48">
        <f t="shared" si="3"/>
        <v>0</v>
      </c>
      <c r="J17" s="80">
        <v>0</v>
      </c>
      <c r="K17" s="49">
        <f t="shared" si="4"/>
        <v>0</v>
      </c>
      <c r="L17" s="34">
        <f t="shared" si="1"/>
        <v>0</v>
      </c>
      <c r="M17" s="51">
        <f>IF(ISBLANK(L17),"  ",IF(L76&gt;0,L17/L76,IF(L17&gt;0,1,0)))</f>
        <v>0</v>
      </c>
      <c r="N17" s="25"/>
    </row>
    <row r="18" spans="1:14" ht="15" customHeight="1" x14ac:dyDescent="0.2">
      <c r="A18" s="59" t="s">
        <v>17</v>
      </c>
      <c r="B18" s="32">
        <v>0</v>
      </c>
      <c r="C18" s="48">
        <f t="shared" si="0"/>
        <v>0</v>
      </c>
      <c r="D18" s="80">
        <v>0</v>
      </c>
      <c r="E18" s="44">
        <f t="shared" si="5"/>
        <v>0</v>
      </c>
      <c r="F18" s="34">
        <f t="shared" si="2"/>
        <v>0</v>
      </c>
      <c r="G18" s="51">
        <f>IF(ISBLANK(F18),"  ",IF(F76&gt;0,F18/F76,IF(F18&gt;0,1,0)))</f>
        <v>0</v>
      </c>
      <c r="H18" s="32">
        <v>0</v>
      </c>
      <c r="I18" s="48">
        <f t="shared" si="3"/>
        <v>0</v>
      </c>
      <c r="J18" s="80">
        <v>0</v>
      </c>
      <c r="K18" s="49">
        <f t="shared" si="4"/>
        <v>0</v>
      </c>
      <c r="L18" s="34">
        <f t="shared" si="1"/>
        <v>0</v>
      </c>
      <c r="M18" s="51">
        <f>IF(ISBLANK(L18),"  ",IF(L76&gt;0,L18/L76,IF(L18&gt;0,1,0)))</f>
        <v>0</v>
      </c>
      <c r="N18" s="25"/>
    </row>
    <row r="19" spans="1:14" ht="15" customHeight="1" x14ac:dyDescent="0.2">
      <c r="A19" s="59" t="s">
        <v>18</v>
      </c>
      <c r="B19" s="32">
        <v>0</v>
      </c>
      <c r="C19" s="48">
        <f t="shared" si="0"/>
        <v>0</v>
      </c>
      <c r="D19" s="80">
        <v>0</v>
      </c>
      <c r="E19" s="44">
        <f t="shared" si="5"/>
        <v>0</v>
      </c>
      <c r="F19" s="34">
        <f t="shared" si="2"/>
        <v>0</v>
      </c>
      <c r="G19" s="51">
        <f>IF(ISBLANK(F19),"  ",IF(F76&gt;0,F19/F76,IF(F19&gt;0,1,0)))</f>
        <v>0</v>
      </c>
      <c r="H19" s="32">
        <v>0</v>
      </c>
      <c r="I19" s="48">
        <f t="shared" si="3"/>
        <v>0</v>
      </c>
      <c r="J19" s="80">
        <v>0</v>
      </c>
      <c r="K19" s="49">
        <f t="shared" si="4"/>
        <v>0</v>
      </c>
      <c r="L19" s="34">
        <f t="shared" si="1"/>
        <v>0</v>
      </c>
      <c r="M19" s="51">
        <f>IF(ISBLANK(L19),"  ",IF(L76&gt;0,L19/L76,IF(L19&gt;0,1,0)))</f>
        <v>0</v>
      </c>
      <c r="N19" s="25"/>
    </row>
    <row r="20" spans="1:14" ht="15" customHeight="1" x14ac:dyDescent="0.2">
      <c r="A20" s="59" t="s">
        <v>19</v>
      </c>
      <c r="B20" s="32">
        <v>0</v>
      </c>
      <c r="C20" s="48">
        <f t="shared" si="0"/>
        <v>0</v>
      </c>
      <c r="D20" s="80">
        <v>0</v>
      </c>
      <c r="E20" s="44">
        <f t="shared" si="5"/>
        <v>0</v>
      </c>
      <c r="F20" s="34">
        <f>D20+B20</f>
        <v>0</v>
      </c>
      <c r="G20" s="51">
        <f>IF(ISBLANK(F20),"  ",IF(F76&gt;0,F20/F76,IF(F20&gt;0,1,0)))</f>
        <v>0</v>
      </c>
      <c r="H20" s="32">
        <v>0</v>
      </c>
      <c r="I20" s="48">
        <f t="shared" si="3"/>
        <v>0</v>
      </c>
      <c r="J20" s="80">
        <v>0</v>
      </c>
      <c r="K20" s="49">
        <f t="shared" si="4"/>
        <v>0</v>
      </c>
      <c r="L20" s="34">
        <f t="shared" si="1"/>
        <v>0</v>
      </c>
      <c r="M20" s="51">
        <f>IF(ISBLANK(L20),"  ",IF(L76&gt;0,L20/L76,IF(L20&gt;0,1,0)))</f>
        <v>0</v>
      </c>
      <c r="N20" s="25"/>
    </row>
    <row r="21" spans="1:14" ht="15" customHeight="1" x14ac:dyDescent="0.2">
      <c r="A21" s="59" t="s">
        <v>20</v>
      </c>
      <c r="B21" s="32">
        <v>0</v>
      </c>
      <c r="C21" s="48">
        <f t="shared" si="0"/>
        <v>0</v>
      </c>
      <c r="D21" s="80">
        <v>0</v>
      </c>
      <c r="E21" s="44">
        <f t="shared" si="5"/>
        <v>0</v>
      </c>
      <c r="F21" s="34">
        <f t="shared" si="2"/>
        <v>0</v>
      </c>
      <c r="G21" s="51">
        <f>IF(ISBLANK(F21),"  ",IF(F76&gt;0,F21/F76,IF(F21&gt;0,1,0)))</f>
        <v>0</v>
      </c>
      <c r="H21" s="32">
        <v>0</v>
      </c>
      <c r="I21" s="48">
        <f t="shared" si="3"/>
        <v>0</v>
      </c>
      <c r="J21" s="80">
        <v>0</v>
      </c>
      <c r="K21" s="49">
        <f t="shared" si="4"/>
        <v>0</v>
      </c>
      <c r="L21" s="34">
        <f t="shared" si="1"/>
        <v>0</v>
      </c>
      <c r="M21" s="51">
        <f>IF(ISBLANK(L21),"  ",IF(L76&gt;0,L21/L76,IF(L21&gt;0,1,0)))</f>
        <v>0</v>
      </c>
      <c r="N21" s="25"/>
    </row>
    <row r="22" spans="1:14" ht="15" customHeight="1" x14ac:dyDescent="0.2">
      <c r="A22" s="59" t="s">
        <v>21</v>
      </c>
      <c r="B22" s="32">
        <v>0</v>
      </c>
      <c r="C22" s="48">
        <f t="shared" si="0"/>
        <v>0</v>
      </c>
      <c r="D22" s="80">
        <v>0</v>
      </c>
      <c r="E22" s="44">
        <f t="shared" si="5"/>
        <v>0</v>
      </c>
      <c r="F22" s="34">
        <f t="shared" si="2"/>
        <v>0</v>
      </c>
      <c r="G22" s="51">
        <f>IF(ISBLANK(F22),"  ",IF(F76&gt;0,F22/F76,IF(F22&gt;0,1,0)))</f>
        <v>0</v>
      </c>
      <c r="H22" s="32">
        <v>0</v>
      </c>
      <c r="I22" s="48">
        <f t="shared" si="3"/>
        <v>0</v>
      </c>
      <c r="J22" s="80">
        <v>0</v>
      </c>
      <c r="K22" s="49">
        <f t="shared" si="4"/>
        <v>0</v>
      </c>
      <c r="L22" s="34">
        <f t="shared" si="1"/>
        <v>0</v>
      </c>
      <c r="M22" s="51">
        <f>IF(ISBLANK(L22),"  ",IF(L76&gt;0,L22/L76,IF(L22&gt;0,1,0)))</f>
        <v>0</v>
      </c>
      <c r="N22" s="25"/>
    </row>
    <row r="23" spans="1:14" ht="15" customHeight="1" x14ac:dyDescent="0.2">
      <c r="A23" s="59" t="s">
        <v>22</v>
      </c>
      <c r="B23" s="32">
        <v>0</v>
      </c>
      <c r="C23" s="48">
        <f t="shared" si="0"/>
        <v>0</v>
      </c>
      <c r="D23" s="80">
        <v>0</v>
      </c>
      <c r="E23" s="44">
        <f t="shared" si="5"/>
        <v>0</v>
      </c>
      <c r="F23" s="34">
        <f t="shared" si="2"/>
        <v>0</v>
      </c>
      <c r="G23" s="51">
        <f>IF(ISBLANK(F23),"  ",IF(F76&gt;0,F23/F76,IF(F23&gt;0,1,0)))</f>
        <v>0</v>
      </c>
      <c r="H23" s="32">
        <v>0</v>
      </c>
      <c r="I23" s="48">
        <f t="shared" si="3"/>
        <v>0</v>
      </c>
      <c r="J23" s="80">
        <v>0</v>
      </c>
      <c r="K23" s="49">
        <f t="shared" si="4"/>
        <v>0</v>
      </c>
      <c r="L23" s="34">
        <f t="shared" si="1"/>
        <v>0</v>
      </c>
      <c r="M23" s="51">
        <f>IF(ISBLANK(L23),"  ",IF(L76&gt;0,L23/L76,IF(L23&gt;0,1,0)))</f>
        <v>0</v>
      </c>
      <c r="N23" s="25"/>
    </row>
    <row r="24" spans="1:14" ht="15" customHeight="1" x14ac:dyDescent="0.2">
      <c r="A24" s="59" t="s">
        <v>23</v>
      </c>
      <c r="B24" s="32">
        <v>0</v>
      </c>
      <c r="C24" s="48">
        <f t="shared" si="0"/>
        <v>0</v>
      </c>
      <c r="D24" s="80">
        <v>0</v>
      </c>
      <c r="E24" s="44">
        <f t="shared" si="5"/>
        <v>0</v>
      </c>
      <c r="F24" s="34">
        <f t="shared" si="2"/>
        <v>0</v>
      </c>
      <c r="G24" s="51">
        <f>IF(ISBLANK(F24),"  ",IF(F76&gt;0,F24/F76,IF(F24&gt;0,1,0)))</f>
        <v>0</v>
      </c>
      <c r="H24" s="32">
        <v>0</v>
      </c>
      <c r="I24" s="48">
        <f t="shared" si="3"/>
        <v>0</v>
      </c>
      <c r="J24" s="80">
        <v>0</v>
      </c>
      <c r="K24" s="49">
        <f t="shared" si="4"/>
        <v>0</v>
      </c>
      <c r="L24" s="34">
        <f t="shared" si="1"/>
        <v>0</v>
      </c>
      <c r="M24" s="51">
        <f>IF(ISBLANK(L24),"  ",IF(L76&gt;0,L24/L76,IF(L24&gt;0,1,0)))</f>
        <v>0</v>
      </c>
      <c r="N24" s="25"/>
    </row>
    <row r="25" spans="1:14" ht="15" customHeight="1" x14ac:dyDescent="0.2">
      <c r="A25" s="59" t="s">
        <v>24</v>
      </c>
      <c r="B25" s="32">
        <v>0</v>
      </c>
      <c r="C25" s="48">
        <f t="shared" si="0"/>
        <v>0</v>
      </c>
      <c r="D25" s="80">
        <v>0</v>
      </c>
      <c r="E25" s="44">
        <f t="shared" si="5"/>
        <v>0</v>
      </c>
      <c r="F25" s="34">
        <f t="shared" si="2"/>
        <v>0</v>
      </c>
      <c r="G25" s="51">
        <f>IF(ISBLANK(F25),"  ",IF(F76&gt;0,F25/F76,IF(F25&gt;0,1,0)))</f>
        <v>0</v>
      </c>
      <c r="H25" s="32">
        <v>0</v>
      </c>
      <c r="I25" s="48">
        <f t="shared" si="3"/>
        <v>0</v>
      </c>
      <c r="J25" s="80">
        <v>0</v>
      </c>
      <c r="K25" s="49">
        <f t="shared" si="4"/>
        <v>0</v>
      </c>
      <c r="L25" s="34">
        <f t="shared" si="1"/>
        <v>0</v>
      </c>
      <c r="M25" s="51">
        <f>IF(ISBLANK(L25),"  ",IF(L76&gt;0,L25/L76,IF(L25&gt;0,1,0)))</f>
        <v>0</v>
      </c>
      <c r="N25" s="25"/>
    </row>
    <row r="26" spans="1:14" ht="15" customHeight="1" x14ac:dyDescent="0.2">
      <c r="A26" s="59" t="s">
        <v>25</v>
      </c>
      <c r="B26" s="32">
        <v>0</v>
      </c>
      <c r="C26" s="48">
        <f t="shared" si="0"/>
        <v>0</v>
      </c>
      <c r="D26" s="80">
        <v>0</v>
      </c>
      <c r="E26" s="44">
        <f t="shared" si="5"/>
        <v>0</v>
      </c>
      <c r="F26" s="34">
        <f t="shared" si="2"/>
        <v>0</v>
      </c>
      <c r="G26" s="51">
        <f>IF(ISBLANK(F26),"  ",IF(F76&gt;0,F26/F76,IF(F26&gt;0,1,0)))</f>
        <v>0</v>
      </c>
      <c r="H26" s="32">
        <v>0</v>
      </c>
      <c r="I26" s="48">
        <f t="shared" si="3"/>
        <v>0</v>
      </c>
      <c r="J26" s="80">
        <v>0</v>
      </c>
      <c r="K26" s="49">
        <f t="shared" si="4"/>
        <v>0</v>
      </c>
      <c r="L26" s="34">
        <f t="shared" si="1"/>
        <v>0</v>
      </c>
      <c r="M26" s="51">
        <f>IF(ISBLANK(L26),"  ",IF(L76&gt;0,L26/L76,IF(L26&gt;0,1,0)))</f>
        <v>0</v>
      </c>
      <c r="N26" s="25"/>
    </row>
    <row r="27" spans="1:14" ht="15" customHeight="1" x14ac:dyDescent="0.2">
      <c r="A27" s="59" t="s">
        <v>26</v>
      </c>
      <c r="B27" s="32">
        <v>0</v>
      </c>
      <c r="C27" s="48">
        <f t="shared" si="0"/>
        <v>0</v>
      </c>
      <c r="D27" s="80">
        <v>0</v>
      </c>
      <c r="E27" s="44">
        <f t="shared" si="5"/>
        <v>0</v>
      </c>
      <c r="F27" s="34">
        <f t="shared" si="2"/>
        <v>0</v>
      </c>
      <c r="G27" s="51">
        <f>IF(ISBLANK(F27),"  ",IF(F76&gt;0,F27/F76,IF(F27&gt;0,1,0)))</f>
        <v>0</v>
      </c>
      <c r="H27" s="32">
        <v>0</v>
      </c>
      <c r="I27" s="48">
        <f t="shared" si="3"/>
        <v>0</v>
      </c>
      <c r="J27" s="80">
        <v>0</v>
      </c>
      <c r="K27" s="49">
        <f t="shared" si="4"/>
        <v>0</v>
      </c>
      <c r="L27" s="34">
        <f t="shared" si="1"/>
        <v>0</v>
      </c>
      <c r="M27" s="51">
        <f>IF(ISBLANK(L27),"  ",IF(L76&gt;0,L27/L76,IF(L27&gt;0,1,0)))</f>
        <v>0</v>
      </c>
      <c r="N27" s="25"/>
    </row>
    <row r="28" spans="1:14" ht="15" customHeight="1" x14ac:dyDescent="0.2">
      <c r="A28" s="60" t="s">
        <v>27</v>
      </c>
      <c r="B28" s="32">
        <v>0</v>
      </c>
      <c r="C28" s="48">
        <f t="shared" si="0"/>
        <v>0</v>
      </c>
      <c r="D28" s="80">
        <v>0</v>
      </c>
      <c r="E28" s="44">
        <f t="shared" si="5"/>
        <v>0</v>
      </c>
      <c r="F28" s="34">
        <f t="shared" si="2"/>
        <v>0</v>
      </c>
      <c r="G28" s="51">
        <f>IF(ISBLANK(F28),"  ",IF(F76&gt;0,F28/F76,IF(F28&gt;0,1,0)))</f>
        <v>0</v>
      </c>
      <c r="H28" s="32">
        <v>0</v>
      </c>
      <c r="I28" s="48">
        <f t="shared" si="3"/>
        <v>0</v>
      </c>
      <c r="J28" s="80">
        <v>0</v>
      </c>
      <c r="K28" s="49">
        <f t="shared" si="4"/>
        <v>0</v>
      </c>
      <c r="L28" s="34">
        <f t="shared" si="1"/>
        <v>0</v>
      </c>
      <c r="M28" s="51">
        <f>IF(ISBLANK(L28),"  ",IF(L76&gt;0,L28/L76,IF(L28&gt;0,1,0)))</f>
        <v>0</v>
      </c>
      <c r="N28" s="25"/>
    </row>
    <row r="29" spans="1:14" ht="15" customHeight="1" x14ac:dyDescent="0.2">
      <c r="A29" s="60" t="s">
        <v>28</v>
      </c>
      <c r="B29" s="32">
        <v>0</v>
      </c>
      <c r="C29" s="48">
        <f t="shared" si="0"/>
        <v>0</v>
      </c>
      <c r="D29" s="80">
        <v>0</v>
      </c>
      <c r="E29" s="44">
        <f t="shared" si="5"/>
        <v>0</v>
      </c>
      <c r="F29" s="34">
        <f t="shared" si="2"/>
        <v>0</v>
      </c>
      <c r="G29" s="51">
        <f>IF(ISBLANK(F29),"  ",IF(F76&gt;0,F29/F76,IF(F29&gt;0,1,0)))</f>
        <v>0</v>
      </c>
      <c r="H29" s="32">
        <v>0</v>
      </c>
      <c r="I29" s="48">
        <f t="shared" si="3"/>
        <v>0</v>
      </c>
      <c r="J29" s="80">
        <v>0</v>
      </c>
      <c r="K29" s="49">
        <f t="shared" si="4"/>
        <v>0</v>
      </c>
      <c r="L29" s="34">
        <f t="shared" si="1"/>
        <v>0</v>
      </c>
      <c r="M29" s="51">
        <f>IF(ISBLANK(L29),"  ",IF(L76&gt;0,L29/L76,IF(L29&gt;0,1,0)))</f>
        <v>0</v>
      </c>
      <c r="N29" s="25"/>
    </row>
    <row r="30" spans="1:14" ht="15" customHeight="1" x14ac:dyDescent="0.2">
      <c r="A30" s="60" t="s">
        <v>29</v>
      </c>
      <c r="B30" s="32">
        <v>0</v>
      </c>
      <c r="C30" s="48">
        <f t="shared" si="0"/>
        <v>0</v>
      </c>
      <c r="D30" s="80">
        <v>0</v>
      </c>
      <c r="E30" s="44">
        <f>IF(ISBLANK(D30),"  ",IF(F30&gt;0,D30/F30,IF(D30&gt;0,1,0)))</f>
        <v>0</v>
      </c>
      <c r="F30" s="34">
        <f t="shared" si="2"/>
        <v>0</v>
      </c>
      <c r="G30" s="51">
        <f>IF(ISBLANK(F30),"  ",IF(F76&gt;0,F30/F76,IF(F30&gt;0,1,0)))</f>
        <v>0</v>
      </c>
      <c r="H30" s="32">
        <v>0</v>
      </c>
      <c r="I30" s="48">
        <f t="shared" si="3"/>
        <v>0</v>
      </c>
      <c r="J30" s="80">
        <v>0</v>
      </c>
      <c r="K30" s="49">
        <f>IF(ISBLANK(J30),"  ",IF(L30&gt;0,J30/L30,IF(J30&gt;0,1,0)))</f>
        <v>0</v>
      </c>
      <c r="L30" s="34">
        <f t="shared" si="1"/>
        <v>0</v>
      </c>
      <c r="M30" s="51">
        <f>IF(ISBLANK(L30),"  ",IF(L76&gt;0,L30/L76,IF(L30&gt;0,1,0)))</f>
        <v>0</v>
      </c>
      <c r="N30" s="25"/>
    </row>
    <row r="31" spans="1:14" ht="15" customHeight="1" x14ac:dyDescent="0.2">
      <c r="A31" s="60" t="s">
        <v>30</v>
      </c>
      <c r="B31" s="32">
        <v>0</v>
      </c>
      <c r="C31" s="48">
        <f t="shared" si="0"/>
        <v>0</v>
      </c>
      <c r="D31" s="80">
        <v>0</v>
      </c>
      <c r="E31" s="44">
        <f>IF(ISBLANK(D31),"  ",IF(F31&gt;0,D31/F31,IF(D31&gt;0,1,0)))</f>
        <v>0</v>
      </c>
      <c r="F31" s="34">
        <f t="shared" si="2"/>
        <v>0</v>
      </c>
      <c r="G31" s="51">
        <f>IF(ISBLANK(F31),"  ",IF(F76&gt;0,F31/F76,IF(F31&gt;0,1,0)))</f>
        <v>0</v>
      </c>
      <c r="H31" s="32">
        <v>0</v>
      </c>
      <c r="I31" s="48">
        <f t="shared" si="3"/>
        <v>0</v>
      </c>
      <c r="J31" s="80">
        <v>0</v>
      </c>
      <c r="K31" s="49">
        <f>IF(ISBLANK(J31),"  ",IF(L31&gt;0,J31/L31,IF(J31&gt;0,1,0)))</f>
        <v>0</v>
      </c>
      <c r="L31" s="34">
        <f t="shared" si="1"/>
        <v>0</v>
      </c>
      <c r="M31" s="51">
        <f>IF(ISBLANK(L31),"  ",IF(L76&gt;0,L31/L76,IF(L31&gt;0,1,0)))</f>
        <v>0</v>
      </c>
      <c r="N31" s="25"/>
    </row>
    <row r="32" spans="1:14" ht="15" customHeight="1" x14ac:dyDescent="0.2">
      <c r="A32" s="60" t="s">
        <v>31</v>
      </c>
      <c r="B32" s="32">
        <v>0</v>
      </c>
      <c r="C32" s="48">
        <f t="shared" si="0"/>
        <v>0</v>
      </c>
      <c r="D32" s="80">
        <v>0</v>
      </c>
      <c r="E32" s="44">
        <f>IF(ISBLANK(D32),"  ",IF(F32&gt;0,D32/F32,IF(D32&gt;0,1,0)))</f>
        <v>0</v>
      </c>
      <c r="F32" s="34">
        <f t="shared" si="2"/>
        <v>0</v>
      </c>
      <c r="G32" s="51">
        <f>IF(ISBLANK(F32),"  ",IF(F76&gt;0,F32/F76,IF(F32&gt;0,1,0)))</f>
        <v>0</v>
      </c>
      <c r="H32" s="32">
        <v>0</v>
      </c>
      <c r="I32" s="48">
        <f t="shared" si="3"/>
        <v>0</v>
      </c>
      <c r="J32" s="80">
        <v>0</v>
      </c>
      <c r="K32" s="49">
        <f>IF(ISBLANK(J32),"  ",IF(L32&gt;0,J32/L32,IF(J32&gt;0,1,0)))</f>
        <v>0</v>
      </c>
      <c r="L32" s="34">
        <f t="shared" si="1"/>
        <v>0</v>
      </c>
      <c r="M32" s="51">
        <f>IF(ISBLANK(L32),"  ",IF(L76&gt;0,L32/L76,IF(L32&gt;0,1,0)))</f>
        <v>0</v>
      </c>
      <c r="N32" s="25"/>
    </row>
    <row r="33" spans="1:14" ht="15" customHeight="1" x14ac:dyDescent="0.2">
      <c r="A33" s="61" t="s">
        <v>75</v>
      </c>
      <c r="B33" s="32">
        <v>0</v>
      </c>
      <c r="C33" s="48">
        <f>IF(ISBLANK(B33),"  ",IF(F33&gt;0,B33/F33,IF(B33&gt;0,1,0)))</f>
        <v>0</v>
      </c>
      <c r="D33" s="80">
        <v>0</v>
      </c>
      <c r="E33" s="44">
        <f>IF(ISBLANK(D33),"  ",IF(F33&gt;0,D33/F33,IF(D33&gt;0,1,0)))</f>
        <v>0</v>
      </c>
      <c r="F33" s="34">
        <f t="shared" si="2"/>
        <v>0</v>
      </c>
      <c r="G33" s="51">
        <f>IF(ISBLANK(F33),"  ",IF(F76&gt;0,F33/F76,IF(F33&gt;0,1,0)))</f>
        <v>0</v>
      </c>
      <c r="H33" s="32">
        <v>0</v>
      </c>
      <c r="I33" s="48">
        <f>IF(ISBLANK(H33),"  ",IF(L33&gt;0,H33/L33,IF(H33&gt;0,1,0)))</f>
        <v>0</v>
      </c>
      <c r="J33" s="80">
        <v>0</v>
      </c>
      <c r="K33" s="49">
        <f>IF(ISBLANK(J33),"  ",IF(L33&gt;0,J33/L33,IF(J33&gt;0,1,0)))</f>
        <v>0</v>
      </c>
      <c r="L33" s="34">
        <f t="shared" si="1"/>
        <v>0</v>
      </c>
      <c r="M33" s="51">
        <f>IF(ISBLANK(L33),"  ",IF(L76&gt;0,L33/L76,IF(L33&gt;0,1,0)))</f>
        <v>0</v>
      </c>
      <c r="N33" s="25"/>
    </row>
    <row r="34" spans="1:14" ht="15" customHeight="1" x14ac:dyDescent="0.2">
      <c r="A34" s="60" t="s">
        <v>32</v>
      </c>
      <c r="B34" s="32">
        <v>0</v>
      </c>
      <c r="C34" s="48">
        <f t="shared" si="0"/>
        <v>0</v>
      </c>
      <c r="D34" s="80">
        <v>0</v>
      </c>
      <c r="E34" s="44">
        <f t="shared" si="5"/>
        <v>0</v>
      </c>
      <c r="F34" s="34">
        <f t="shared" si="2"/>
        <v>0</v>
      </c>
      <c r="G34" s="51">
        <f>IF(ISBLANK(F34),"  ",IF(F76&gt;0,F34/F76,IF(F34&gt;0,1,0)))</f>
        <v>0</v>
      </c>
      <c r="H34" s="32">
        <v>0</v>
      </c>
      <c r="I34" s="48">
        <f t="shared" si="3"/>
        <v>0</v>
      </c>
      <c r="J34" s="80">
        <v>0</v>
      </c>
      <c r="K34" s="49">
        <f t="shared" si="4"/>
        <v>0</v>
      </c>
      <c r="L34" s="34">
        <f t="shared" si="1"/>
        <v>0</v>
      </c>
      <c r="M34" s="51">
        <f>IF(ISBLANK(L34),"  ",IF(L76&gt;0,L34/L76,IF(L34&gt;0,1,0)))</f>
        <v>0</v>
      </c>
      <c r="N34" s="25"/>
    </row>
    <row r="35" spans="1:14" ht="15" customHeight="1" x14ac:dyDescent="0.25">
      <c r="A35" s="62" t="s">
        <v>33</v>
      </c>
      <c r="B35" s="121"/>
      <c r="C35" s="64" t="s">
        <v>4</v>
      </c>
      <c r="D35" s="80"/>
      <c r="E35" s="66" t="s">
        <v>4</v>
      </c>
      <c r="F35" s="34"/>
      <c r="G35" s="67" t="s">
        <v>4</v>
      </c>
      <c r="H35" s="121" t="s">
        <v>4</v>
      </c>
      <c r="I35" s="64" t="s">
        <v>4</v>
      </c>
      <c r="J35" s="80"/>
      <c r="K35" s="66" t="s">
        <v>4</v>
      </c>
      <c r="L35" s="34"/>
      <c r="M35" s="67" t="s">
        <v>4</v>
      </c>
      <c r="N35" s="25"/>
    </row>
    <row r="36" spans="1:14" ht="15" customHeight="1" x14ac:dyDescent="0.2">
      <c r="A36" s="57" t="s">
        <v>34</v>
      </c>
      <c r="B36" s="32">
        <v>0</v>
      </c>
      <c r="C36" s="48">
        <f t="shared" si="0"/>
        <v>0</v>
      </c>
      <c r="D36" s="80">
        <v>0</v>
      </c>
      <c r="E36" s="49">
        <f>IF(ISBLANK(D36),"  ",IF(F36&gt;0,D36/F36,IF(D36&gt;0,1,0)))</f>
        <v>0</v>
      </c>
      <c r="F36" s="34">
        <f t="shared" si="2"/>
        <v>0</v>
      </c>
      <c r="G36" s="51">
        <f>IF(ISBLANK(F36),"  ",IF(F76&gt;0,F36/F76,IF(F36&gt;0,1,0)))</f>
        <v>0</v>
      </c>
      <c r="H36" s="32">
        <v>0</v>
      </c>
      <c r="I36" s="48">
        <f>IF(ISBLANK(H36),"  ",IF(L36&gt;0,H36/L36,IF(H36&gt;0,1,0)))</f>
        <v>0</v>
      </c>
      <c r="J36" s="80">
        <v>0</v>
      </c>
      <c r="K36" s="49">
        <f>IF(ISBLANK(J36),"  ",IF(L36&gt;0,J36/L36,IF(J36&gt;0,1,0)))</f>
        <v>0</v>
      </c>
      <c r="L36" s="34">
        <f>J36+H36</f>
        <v>0</v>
      </c>
      <c r="M36" s="51">
        <f>IF(ISBLANK(L36),"  ",IF(L76&gt;0,L36/L76,IF(L36&gt;0,1,0)))</f>
        <v>0</v>
      </c>
      <c r="N36" s="25"/>
    </row>
    <row r="37" spans="1:14" ht="15" customHeight="1" x14ac:dyDescent="0.25">
      <c r="A37" s="62" t="s">
        <v>35</v>
      </c>
      <c r="B37" s="121"/>
      <c r="C37" s="64" t="s">
        <v>4</v>
      </c>
      <c r="D37" s="80"/>
      <c r="E37" s="66" t="s">
        <v>4</v>
      </c>
      <c r="F37" s="34"/>
      <c r="G37" s="67" t="s">
        <v>4</v>
      </c>
      <c r="H37" s="121"/>
      <c r="I37" s="64" t="s">
        <v>4</v>
      </c>
      <c r="J37" s="80"/>
      <c r="K37" s="66" t="s">
        <v>4</v>
      </c>
      <c r="L37" s="34"/>
      <c r="M37" s="67" t="s">
        <v>4</v>
      </c>
      <c r="N37" s="25"/>
    </row>
    <row r="38" spans="1:14" ht="15" customHeight="1" x14ac:dyDescent="0.2">
      <c r="A38" s="59" t="s">
        <v>34</v>
      </c>
      <c r="B38" s="69">
        <v>0</v>
      </c>
      <c r="C38" s="48">
        <f t="shared" si="0"/>
        <v>0</v>
      </c>
      <c r="D38" s="70">
        <v>0</v>
      </c>
      <c r="E38" s="49">
        <f>IF(ISBLANK(D38),"  ",IF(F38&gt;0,D38/F38,IF(D38&gt;0,1,0)))</f>
        <v>0</v>
      </c>
      <c r="F38" s="68">
        <f t="shared" si="2"/>
        <v>0</v>
      </c>
      <c r="G38" s="51">
        <f>IF(ISBLANK(F38),"  ",IF(F76&gt;0,F38/F76,IF(F38&gt;0,1,0)))</f>
        <v>0</v>
      </c>
      <c r="H38" s="69">
        <v>0</v>
      </c>
      <c r="I38" s="48">
        <f>IF(ISBLANK(H38),"  ",IF(L38&gt;0,H38/L38,IF(H38&gt;0,1,0)))</f>
        <v>0</v>
      </c>
      <c r="J38" s="70">
        <v>0</v>
      </c>
      <c r="K38" s="49">
        <f>IF(ISBLANK(J38),"  ",IF(L38&gt;0,J38/L38,IF(J38&gt;0,1,0)))</f>
        <v>0</v>
      </c>
      <c r="L38" s="68">
        <f>J38+H38</f>
        <v>0</v>
      </c>
      <c r="M38" s="51">
        <f>IF(ISBLANK(L38),"  ",IF(L76&gt;0,L38/L76,IF(L38&gt;0,1,0)))</f>
        <v>0</v>
      </c>
      <c r="N38" s="25"/>
    </row>
    <row r="39" spans="1:14" ht="15" customHeight="1" x14ac:dyDescent="0.2">
      <c r="A39" s="59" t="s">
        <v>36</v>
      </c>
      <c r="B39" s="69"/>
      <c r="C39" s="48" t="str">
        <f t="shared" si="0"/>
        <v xml:space="preserve">  </v>
      </c>
      <c r="D39" s="70"/>
      <c r="E39" s="44" t="str">
        <f>IF(ISBLANK(D39),"  ",IF(F39&gt;0,D39/F39,IF(D39&gt;0,1,0)))</f>
        <v xml:space="preserve">  </v>
      </c>
      <c r="F39" s="34">
        <f t="shared" si="2"/>
        <v>0</v>
      </c>
      <c r="G39" s="51">
        <f>IF(ISBLANK(F39),"  ",IF(F76&gt;0,F39/F76,IF(F39&gt;0,1,0)))</f>
        <v>0</v>
      </c>
      <c r="H39" s="69"/>
      <c r="I39" s="48" t="str">
        <f>IF(ISBLANK(H39),"  ",IF(L39&gt;0,H39/L39,IF(H39&gt;0,1,0)))</f>
        <v xml:space="preserve">  </v>
      </c>
      <c r="J39" s="70"/>
      <c r="K39" s="49" t="str">
        <f>IF(ISBLANK(J39),"  ",IF(L39&gt;0,J39/L39,IF(J39&gt;0,1,0)))</f>
        <v xml:space="preserve">  </v>
      </c>
      <c r="L39" s="34">
        <f>J39+H39</f>
        <v>0</v>
      </c>
      <c r="M39" s="51">
        <f>IF(ISBLANK(L39),"  ",IF(L76&gt;0,L39/L76,IF(L39&gt;0,1,0)))</f>
        <v>0</v>
      </c>
      <c r="N39" s="25"/>
    </row>
    <row r="40" spans="1:14" s="77" customFormat="1" ht="15" customHeight="1" x14ac:dyDescent="0.25">
      <c r="A40" s="62" t="s">
        <v>37</v>
      </c>
      <c r="B40" s="71">
        <v>1025487</v>
      </c>
      <c r="C40" s="84">
        <f t="shared" si="0"/>
        <v>1</v>
      </c>
      <c r="D40" s="122">
        <v>0</v>
      </c>
      <c r="E40" s="73">
        <f>IF(ISBLANK(D40),"  ",IF(F40&gt;0,D40/F40,IF(D40&gt;0,1,0)))</f>
        <v>0</v>
      </c>
      <c r="F40" s="71">
        <f>F39+F38+F36+F34+F29+F28+F26+F27+F25+F24+F23+F22+F21+F20+F19+F18+F17+F16+F14+F13+F30+F31+F32+F33</f>
        <v>1025487</v>
      </c>
      <c r="G40" s="74">
        <f>IF(ISBLANK(F40),"  ",IF(F76&gt;0,F40/F76,IF(F40&gt;0,1,0)))</f>
        <v>0.30929600862842749</v>
      </c>
      <c r="H40" s="71">
        <v>1025487</v>
      </c>
      <c r="I40" s="84">
        <f>IF(ISBLANK(H40),"  ",IF(L40&gt;0,H40/L40,IF(H40&gt;0,1,0)))</f>
        <v>1</v>
      </c>
      <c r="J40" s="122">
        <v>0</v>
      </c>
      <c r="K40" s="75">
        <f>IF(ISBLANK(J40),"  ",IF(L40&gt;0,J40/L40,IF(J40&gt;0,1,0)))</f>
        <v>0</v>
      </c>
      <c r="L40" s="71">
        <f>L39+L38+L36+L34+L29+L28+L26+L27+L25+L24+L23+L22+L21+L20+L19+L18+L17+L16+L14+L13+L30+L31+L32+L33</f>
        <v>1025487</v>
      </c>
      <c r="M40" s="74">
        <f>IF(ISBLANK(L40),"  ",IF(L76&gt;0,L40/L76,IF(L40&gt;0,1,0)))</f>
        <v>0.29815114870328047</v>
      </c>
      <c r="N40" s="76"/>
    </row>
    <row r="41" spans="1:14" ht="15" customHeight="1" x14ac:dyDescent="0.25">
      <c r="A41" s="78" t="s">
        <v>38</v>
      </c>
      <c r="B41" s="79"/>
      <c r="C41" s="64" t="s">
        <v>4</v>
      </c>
      <c r="D41" s="80"/>
      <c r="E41" s="66" t="s">
        <v>4</v>
      </c>
      <c r="F41" s="34"/>
      <c r="G41" s="67" t="s">
        <v>4</v>
      </c>
      <c r="H41" s="79"/>
      <c r="I41" s="64" t="s">
        <v>4</v>
      </c>
      <c r="J41" s="80"/>
      <c r="K41" s="66" t="s">
        <v>4</v>
      </c>
      <c r="L41" s="34"/>
      <c r="M41" s="67" t="s">
        <v>4</v>
      </c>
      <c r="N41" s="25"/>
    </row>
    <row r="42" spans="1:14" ht="15" customHeight="1" x14ac:dyDescent="0.2">
      <c r="A42" s="11" t="s">
        <v>39</v>
      </c>
      <c r="B42" s="36">
        <v>0</v>
      </c>
      <c r="C42" s="42">
        <f t="shared" si="0"/>
        <v>0</v>
      </c>
      <c r="D42" s="123">
        <v>0</v>
      </c>
      <c r="E42" s="44">
        <f t="shared" ref="E42:E48" si="6">IF(ISBLANK(D42),"  ",IF(F42&gt;0,D42/F42,IF(D42&gt;0,1,0)))</f>
        <v>0</v>
      </c>
      <c r="F42" s="38">
        <f>D42+B42</f>
        <v>0</v>
      </c>
      <c r="G42" s="46">
        <f>IF(ISBLANK(F42),"  ",IF(D76&gt;0,F42/D76,IF(F42&gt;0,1,0)))</f>
        <v>0</v>
      </c>
      <c r="H42" s="36">
        <v>0</v>
      </c>
      <c r="I42" s="42">
        <f t="shared" ref="I42:I48" si="7">IF(ISBLANK(H42),"  ",IF(L42&gt;0,H42/L42,IF(H42&gt;0,1,0)))</f>
        <v>0</v>
      </c>
      <c r="J42" s="123">
        <v>0</v>
      </c>
      <c r="K42" s="44">
        <f t="shared" ref="K42:K48" si="8">IF(ISBLANK(J42),"  ",IF(L42&gt;0,J42/L42,IF(J42&gt;0,1,0)))</f>
        <v>0</v>
      </c>
      <c r="L42" s="38">
        <f>J42+H42</f>
        <v>0</v>
      </c>
      <c r="M42" s="46">
        <f>IF(ISBLANK(L42),"  ",IF(J76&gt;0,L42/J76,IF(L42&gt;0,1,0)))</f>
        <v>0</v>
      </c>
      <c r="N42" s="25"/>
    </row>
    <row r="43" spans="1:14" ht="15" customHeight="1" x14ac:dyDescent="0.2">
      <c r="A43" s="81" t="s">
        <v>40</v>
      </c>
      <c r="B43" s="32">
        <v>0</v>
      </c>
      <c r="C43" s="48">
        <f t="shared" si="0"/>
        <v>0</v>
      </c>
      <c r="D43" s="80">
        <v>0</v>
      </c>
      <c r="E43" s="49">
        <f t="shared" si="6"/>
        <v>0</v>
      </c>
      <c r="F43" s="34">
        <f>D43+B43</f>
        <v>0</v>
      </c>
      <c r="G43" s="51">
        <f>IF(ISBLANK(F43),"  ",IF(D76&gt;0,F43/D76,IF(F43&gt;0,1,0)))</f>
        <v>0</v>
      </c>
      <c r="H43" s="32">
        <v>0</v>
      </c>
      <c r="I43" s="48">
        <f t="shared" si="7"/>
        <v>0</v>
      </c>
      <c r="J43" s="80">
        <v>0</v>
      </c>
      <c r="K43" s="49">
        <f t="shared" si="8"/>
        <v>0</v>
      </c>
      <c r="L43" s="34">
        <f>J43+H43</f>
        <v>0</v>
      </c>
      <c r="M43" s="51">
        <f>IF(ISBLANK(L43),"  ",IF(J76&gt;0,L43/J76,IF(L43&gt;0,1,0)))</f>
        <v>0</v>
      </c>
      <c r="N43" s="25"/>
    </row>
    <row r="44" spans="1:14" ht="15" customHeight="1" x14ac:dyDescent="0.2">
      <c r="A44" s="82" t="s">
        <v>41</v>
      </c>
      <c r="B44" s="32">
        <v>0</v>
      </c>
      <c r="C44" s="48">
        <f t="shared" si="0"/>
        <v>0</v>
      </c>
      <c r="D44" s="80">
        <v>0</v>
      </c>
      <c r="E44" s="49">
        <f t="shared" si="6"/>
        <v>0</v>
      </c>
      <c r="F44" s="68">
        <f>D44+B44</f>
        <v>0</v>
      </c>
      <c r="G44" s="51">
        <f>IF(ISBLANK(F44),"  ",IF(D76&gt;0,F44/D76,IF(F44&gt;0,1,0)))</f>
        <v>0</v>
      </c>
      <c r="H44" s="32">
        <v>0</v>
      </c>
      <c r="I44" s="48">
        <f t="shared" si="7"/>
        <v>0</v>
      </c>
      <c r="J44" s="80">
        <v>0</v>
      </c>
      <c r="K44" s="49">
        <f t="shared" si="8"/>
        <v>0</v>
      </c>
      <c r="L44" s="68">
        <f>J44+H44</f>
        <v>0</v>
      </c>
      <c r="M44" s="51">
        <f>IF(ISBLANK(L44),"  ",IF(J76&gt;0,L44/J76,IF(L44&gt;0,1,0)))</f>
        <v>0</v>
      </c>
      <c r="N44" s="25"/>
    </row>
    <row r="45" spans="1:14" ht="15" customHeight="1" x14ac:dyDescent="0.2">
      <c r="A45" s="31" t="s">
        <v>42</v>
      </c>
      <c r="B45" s="32">
        <v>0</v>
      </c>
      <c r="C45" s="48">
        <f t="shared" si="0"/>
        <v>0</v>
      </c>
      <c r="D45" s="80">
        <v>0</v>
      </c>
      <c r="E45" s="49">
        <f t="shared" si="6"/>
        <v>0</v>
      </c>
      <c r="F45" s="68">
        <f>D45+B45</f>
        <v>0</v>
      </c>
      <c r="G45" s="51">
        <f>IF(ISBLANK(F45),"  ",IF(D76&gt;0,F45/D76,IF(F45&gt;0,1,0)))</f>
        <v>0</v>
      </c>
      <c r="H45" s="32">
        <v>0</v>
      </c>
      <c r="I45" s="48">
        <f t="shared" si="7"/>
        <v>0</v>
      </c>
      <c r="J45" s="80">
        <v>0</v>
      </c>
      <c r="K45" s="49">
        <f t="shared" si="8"/>
        <v>0</v>
      </c>
      <c r="L45" s="68">
        <f>J45+H45</f>
        <v>0</v>
      </c>
      <c r="M45" s="51">
        <f>IF(ISBLANK(L45),"  ",IF(J76&gt;0,L45/J76,IF(L45&gt;0,1,0)))</f>
        <v>0</v>
      </c>
      <c r="N45" s="25"/>
    </row>
    <row r="46" spans="1:14" ht="15" customHeight="1" x14ac:dyDescent="0.2">
      <c r="A46" s="81" t="s">
        <v>43</v>
      </c>
      <c r="B46" s="32">
        <v>0</v>
      </c>
      <c r="C46" s="48">
        <f t="shared" si="0"/>
        <v>0</v>
      </c>
      <c r="D46" s="80">
        <v>0</v>
      </c>
      <c r="E46" s="49">
        <f t="shared" si="6"/>
        <v>0</v>
      </c>
      <c r="F46" s="68">
        <f>D46+B46</f>
        <v>0</v>
      </c>
      <c r="G46" s="51">
        <f>IF(ISBLANK(F46),"  ",IF(F76&gt;0,F46/F76,IF(F46&gt;0,1,0)))</f>
        <v>0</v>
      </c>
      <c r="H46" s="32">
        <v>0</v>
      </c>
      <c r="I46" s="48">
        <f t="shared" si="7"/>
        <v>0</v>
      </c>
      <c r="J46" s="80">
        <v>0</v>
      </c>
      <c r="K46" s="49">
        <f t="shared" si="8"/>
        <v>0</v>
      </c>
      <c r="L46" s="68">
        <f>J46+H46</f>
        <v>0</v>
      </c>
      <c r="M46" s="51">
        <f>IF(ISBLANK(L46),"  ",IF(L76&gt;0,L46/L76,IF(L46&gt;0,1,0)))</f>
        <v>0</v>
      </c>
      <c r="N46" s="25"/>
    </row>
    <row r="47" spans="1:14" s="77" customFormat="1" ht="15" customHeight="1" x14ac:dyDescent="0.25">
      <c r="A47" s="78" t="s">
        <v>44</v>
      </c>
      <c r="B47" s="106">
        <v>0</v>
      </c>
      <c r="C47" s="84">
        <f t="shared" si="0"/>
        <v>0</v>
      </c>
      <c r="D47" s="107">
        <v>0</v>
      </c>
      <c r="E47" s="75">
        <f t="shared" si="6"/>
        <v>0</v>
      </c>
      <c r="F47" s="86">
        <f>F46+F45+F44+F43+F42</f>
        <v>0</v>
      </c>
      <c r="G47" s="74">
        <f>IF(ISBLANK(F47),"  ",IF(F76&gt;0,F47/F76,IF(F47&gt;0,1,0)))</f>
        <v>0</v>
      </c>
      <c r="H47" s="106">
        <v>0</v>
      </c>
      <c r="I47" s="84">
        <f t="shared" si="7"/>
        <v>0</v>
      </c>
      <c r="J47" s="107">
        <v>0</v>
      </c>
      <c r="K47" s="75">
        <f t="shared" si="8"/>
        <v>0</v>
      </c>
      <c r="L47" s="86">
        <f>L46+L45+L44+L43+L42</f>
        <v>0</v>
      </c>
      <c r="M47" s="74">
        <f>IF(ISBLANK(L47),"  ",IF(L76&gt;0,L47/L76,IF(L47&gt;0,1,0)))</f>
        <v>0</v>
      </c>
      <c r="N47" s="76"/>
    </row>
    <row r="48" spans="1:14" s="77" customFormat="1" ht="15" customHeight="1" x14ac:dyDescent="0.25">
      <c r="A48" s="87" t="s">
        <v>45</v>
      </c>
      <c r="B48" s="124">
        <v>0</v>
      </c>
      <c r="C48" s="84">
        <f t="shared" si="0"/>
        <v>0</v>
      </c>
      <c r="D48" s="111">
        <v>0</v>
      </c>
      <c r="E48" s="75">
        <f t="shared" si="6"/>
        <v>0</v>
      </c>
      <c r="F48" s="90">
        <f>D48+B48</f>
        <v>0</v>
      </c>
      <c r="G48" s="74">
        <f>IF(ISBLANK(F48),"  ",IF(F76&gt;0,F48/F76,IF(F48&gt;0,1,0)))</f>
        <v>0</v>
      </c>
      <c r="H48" s="124">
        <v>0</v>
      </c>
      <c r="I48" s="84">
        <f t="shared" si="7"/>
        <v>0</v>
      </c>
      <c r="J48" s="111">
        <v>0</v>
      </c>
      <c r="K48" s="75">
        <f t="shared" si="8"/>
        <v>0</v>
      </c>
      <c r="L48" s="90">
        <f>J48+H48</f>
        <v>0</v>
      </c>
      <c r="M48" s="74">
        <f>IF(ISBLANK(L48),"  ",IF(L76&gt;0,L48/L76,IF(L48&gt;0,1,0)))</f>
        <v>0</v>
      </c>
      <c r="N48" s="76"/>
    </row>
    <row r="49" spans="1:14" ht="15" customHeight="1" x14ac:dyDescent="0.25">
      <c r="A49" s="14" t="s">
        <v>46</v>
      </c>
      <c r="B49" s="91"/>
      <c r="C49" s="92" t="s">
        <v>4</v>
      </c>
      <c r="D49" s="93"/>
      <c r="E49" s="94" t="s">
        <v>4</v>
      </c>
      <c r="F49" s="38"/>
      <c r="G49" s="95" t="s">
        <v>4</v>
      </c>
      <c r="H49" s="91"/>
      <c r="I49" s="92" t="s">
        <v>4</v>
      </c>
      <c r="J49" s="93"/>
      <c r="K49" s="94" t="s">
        <v>4</v>
      </c>
      <c r="L49" s="38"/>
      <c r="M49" s="95" t="s">
        <v>4</v>
      </c>
      <c r="N49" s="25"/>
    </row>
    <row r="50" spans="1:14" ht="15" customHeight="1" x14ac:dyDescent="0.2">
      <c r="A50" s="11" t="s">
        <v>47</v>
      </c>
      <c r="B50" s="91">
        <v>0</v>
      </c>
      <c r="C50" s="42">
        <f t="shared" si="0"/>
        <v>0</v>
      </c>
      <c r="D50" s="93">
        <v>0</v>
      </c>
      <c r="E50" s="44">
        <f t="shared" ref="E50:E67" si="9">IF(ISBLANK(D50),"  ",IF(F50&gt;0,D50/F50,IF(D50&gt;0,1,0)))</f>
        <v>0</v>
      </c>
      <c r="F50" s="96">
        <f t="shared" ref="F50:F55" si="10">D50+B50</f>
        <v>0</v>
      </c>
      <c r="G50" s="46">
        <f>IF(ISBLANK(F50),"  ",IF(F76&gt;0,F50/F76,IF(F50&gt;0,1,0)))</f>
        <v>0</v>
      </c>
      <c r="H50" s="91">
        <v>0</v>
      </c>
      <c r="I50" s="42">
        <f t="shared" ref="I50:I67" si="11">IF(ISBLANK(H50),"  ",IF(L50&gt;0,H50/L50,IF(H50&gt;0,1,0)))</f>
        <v>0</v>
      </c>
      <c r="J50" s="93">
        <v>0</v>
      </c>
      <c r="K50" s="44">
        <f t="shared" ref="K50:K67" si="12">IF(ISBLANK(J50),"  ",IF(L50&gt;0,J50/L50,IF(J50&gt;0,1,0)))</f>
        <v>0</v>
      </c>
      <c r="L50" s="96">
        <f t="shared" ref="L50:L66" si="13">J50+H50</f>
        <v>0</v>
      </c>
      <c r="M50" s="46">
        <f>IF(ISBLANK(L50),"  ",IF(L76&gt;0,L50/L76,IF(L50&gt;0,1,0)))</f>
        <v>0</v>
      </c>
      <c r="N50" s="25"/>
    </row>
    <row r="51" spans="1:14" ht="15" customHeight="1" x14ac:dyDescent="0.2">
      <c r="A51" s="31" t="s">
        <v>48</v>
      </c>
      <c r="B51" s="79">
        <v>0</v>
      </c>
      <c r="C51" s="48">
        <f t="shared" si="0"/>
        <v>0</v>
      </c>
      <c r="D51" s="80">
        <v>0</v>
      </c>
      <c r="E51" s="49">
        <f t="shared" si="9"/>
        <v>0</v>
      </c>
      <c r="F51" s="97">
        <f t="shared" si="10"/>
        <v>0</v>
      </c>
      <c r="G51" s="51">
        <f>IF(ISBLANK(F51),"  ",IF(F76&gt;0,F51/F76,IF(F51&gt;0,1,0)))</f>
        <v>0</v>
      </c>
      <c r="H51" s="79">
        <v>0</v>
      </c>
      <c r="I51" s="48">
        <f t="shared" si="11"/>
        <v>0</v>
      </c>
      <c r="J51" s="80">
        <v>0</v>
      </c>
      <c r="K51" s="49">
        <f t="shared" si="12"/>
        <v>0</v>
      </c>
      <c r="L51" s="97">
        <f t="shared" si="13"/>
        <v>0</v>
      </c>
      <c r="M51" s="51">
        <f>IF(ISBLANK(L51),"  ",IF(L76&gt;0,L51/L76,IF(L51&gt;0,1,0)))</f>
        <v>0</v>
      </c>
      <c r="N51" s="25"/>
    </row>
    <row r="52" spans="1:14" ht="15" customHeight="1" x14ac:dyDescent="0.2">
      <c r="A52" s="98" t="s">
        <v>49</v>
      </c>
      <c r="B52" s="125">
        <v>0</v>
      </c>
      <c r="C52" s="48">
        <f t="shared" si="0"/>
        <v>0</v>
      </c>
      <c r="D52" s="126">
        <v>0</v>
      </c>
      <c r="E52" s="49">
        <f t="shared" si="9"/>
        <v>0</v>
      </c>
      <c r="F52" s="99">
        <f t="shared" si="10"/>
        <v>0</v>
      </c>
      <c r="G52" s="51">
        <f>IF(ISBLANK(F52),"  ",IF(F76&gt;0,F52/F76,IF(F52&gt;0,1,0)))</f>
        <v>0</v>
      </c>
      <c r="H52" s="125">
        <v>0</v>
      </c>
      <c r="I52" s="48">
        <f t="shared" si="11"/>
        <v>0</v>
      </c>
      <c r="J52" s="126">
        <v>0</v>
      </c>
      <c r="K52" s="49">
        <f t="shared" si="12"/>
        <v>0</v>
      </c>
      <c r="L52" s="99">
        <f t="shared" si="13"/>
        <v>0</v>
      </c>
      <c r="M52" s="51">
        <f>IF(ISBLANK(L52),"  ",IF(L76&gt;0,L52/L76,IF(L52&gt;0,1,0)))</f>
        <v>0</v>
      </c>
      <c r="N52" s="25"/>
    </row>
    <row r="53" spans="1:14" ht="15" customHeight="1" x14ac:dyDescent="0.2">
      <c r="A53" s="98" t="s">
        <v>50</v>
      </c>
      <c r="B53" s="125">
        <v>0</v>
      </c>
      <c r="C53" s="48">
        <f t="shared" si="0"/>
        <v>0</v>
      </c>
      <c r="D53" s="126">
        <v>0</v>
      </c>
      <c r="E53" s="49">
        <f t="shared" si="9"/>
        <v>0</v>
      </c>
      <c r="F53" s="99">
        <f t="shared" si="10"/>
        <v>0</v>
      </c>
      <c r="G53" s="51">
        <f>IF(ISBLANK(F53),"  ",IF(F76&gt;0,F53/F76,IF(F53&gt;0,1,0)))</f>
        <v>0</v>
      </c>
      <c r="H53" s="125">
        <v>0</v>
      </c>
      <c r="I53" s="48">
        <f t="shared" si="11"/>
        <v>0</v>
      </c>
      <c r="J53" s="126">
        <v>0</v>
      </c>
      <c r="K53" s="49">
        <f t="shared" si="12"/>
        <v>0</v>
      </c>
      <c r="L53" s="99">
        <f t="shared" si="13"/>
        <v>0</v>
      </c>
      <c r="M53" s="51">
        <f>IF(ISBLANK(L53),"  ",IF(L76&gt;0,L53/L76,IF(L53&gt;0,1,0)))</f>
        <v>0</v>
      </c>
      <c r="N53" s="25"/>
    </row>
    <row r="54" spans="1:14" ht="15" customHeight="1" x14ac:dyDescent="0.2">
      <c r="A54" s="98" t="s">
        <v>51</v>
      </c>
      <c r="B54" s="125">
        <v>0</v>
      </c>
      <c r="C54" s="48">
        <f>IF(ISBLANK(B54),"  ",IF(F54&gt;0,B54/F54,IF(B54&gt;0,1,0)))</f>
        <v>0</v>
      </c>
      <c r="D54" s="126">
        <v>0</v>
      </c>
      <c r="E54" s="49">
        <f>IF(ISBLANK(D54),"  ",IF(F54&gt;0,D54/F54,IF(D54&gt;0,1,0)))</f>
        <v>0</v>
      </c>
      <c r="F54" s="99">
        <f t="shared" si="10"/>
        <v>0</v>
      </c>
      <c r="G54" s="51">
        <f>IF(ISBLANK(F54),"  ",IF(F76&gt;0,F54/F76,IF(F54&gt;0,1,0)))</f>
        <v>0</v>
      </c>
      <c r="H54" s="125">
        <v>0</v>
      </c>
      <c r="I54" s="48">
        <f>IF(ISBLANK(H54),"  ",IF(L54&gt;0,H54/L54,IF(H54&gt;0,1,0)))</f>
        <v>0</v>
      </c>
      <c r="J54" s="126">
        <v>0</v>
      </c>
      <c r="K54" s="49">
        <f>IF(ISBLANK(J54),"  ",IF(L54&gt;0,J54/L54,IF(J54&gt;0,1,0)))</f>
        <v>0</v>
      </c>
      <c r="L54" s="99">
        <f t="shared" si="13"/>
        <v>0</v>
      </c>
      <c r="M54" s="51">
        <f>IF(ISBLANK(L54),"  ",IF(L76&gt;0,L54/L76,IF(L54&gt;0,1,0)))</f>
        <v>0</v>
      </c>
      <c r="N54" s="25"/>
    </row>
    <row r="55" spans="1:14" ht="15" customHeight="1" x14ac:dyDescent="0.2">
      <c r="A55" s="31" t="s">
        <v>52</v>
      </c>
      <c r="B55" s="79">
        <v>0</v>
      </c>
      <c r="C55" s="48">
        <f t="shared" si="0"/>
        <v>0</v>
      </c>
      <c r="D55" s="80">
        <v>0</v>
      </c>
      <c r="E55" s="49">
        <f t="shared" si="9"/>
        <v>0</v>
      </c>
      <c r="F55" s="97">
        <f t="shared" si="10"/>
        <v>0</v>
      </c>
      <c r="G55" s="51">
        <f>IF(ISBLANK(F55),"  ",IF(F76&gt;0,F55/F76,IF(F55&gt;0,1,0)))</f>
        <v>0</v>
      </c>
      <c r="H55" s="79">
        <v>0</v>
      </c>
      <c r="I55" s="48">
        <f t="shared" si="11"/>
        <v>0</v>
      </c>
      <c r="J55" s="80">
        <v>0</v>
      </c>
      <c r="K55" s="49">
        <f t="shared" si="12"/>
        <v>0</v>
      </c>
      <c r="L55" s="97">
        <f t="shared" si="13"/>
        <v>0</v>
      </c>
      <c r="M55" s="51">
        <f>IF(ISBLANK(L55),"  ",IF(L76&gt;0,L55/L76,IF(L55&gt;0,1,0)))</f>
        <v>0</v>
      </c>
      <c r="N55" s="25"/>
    </row>
    <row r="56" spans="1:14" s="77" customFormat="1" ht="15" customHeight="1" x14ac:dyDescent="0.25">
      <c r="A56" s="87" t="s">
        <v>53</v>
      </c>
      <c r="B56" s="127">
        <v>0</v>
      </c>
      <c r="C56" s="84">
        <f t="shared" si="0"/>
        <v>0</v>
      </c>
      <c r="D56" s="107">
        <v>0</v>
      </c>
      <c r="E56" s="75">
        <f t="shared" si="9"/>
        <v>0</v>
      </c>
      <c r="F56" s="100">
        <f>F55+F53+F52+F51+F50+F54</f>
        <v>0</v>
      </c>
      <c r="G56" s="74">
        <f>IF(ISBLANK(F56),"  ",IF(F76&gt;0,F56/F76,IF(F56&gt;0,1,0)))</f>
        <v>0</v>
      </c>
      <c r="H56" s="127">
        <v>0</v>
      </c>
      <c r="I56" s="84">
        <f t="shared" si="11"/>
        <v>0</v>
      </c>
      <c r="J56" s="107">
        <v>0</v>
      </c>
      <c r="K56" s="75">
        <f t="shared" si="12"/>
        <v>0</v>
      </c>
      <c r="L56" s="97">
        <f t="shared" si="13"/>
        <v>0</v>
      </c>
      <c r="M56" s="74">
        <f>IF(ISBLANK(L56),"  ",IF(L76&gt;0,L56/L76,IF(L56&gt;0,1,0)))</f>
        <v>0</v>
      </c>
      <c r="N56" s="76"/>
    </row>
    <row r="57" spans="1:14" ht="15" customHeight="1" x14ac:dyDescent="0.2">
      <c r="A57" s="41" t="s">
        <v>54</v>
      </c>
      <c r="B57" s="128">
        <v>0</v>
      </c>
      <c r="C57" s="48">
        <f t="shared" si="0"/>
        <v>0</v>
      </c>
      <c r="D57" s="129">
        <v>0</v>
      </c>
      <c r="E57" s="49">
        <f t="shared" si="9"/>
        <v>0</v>
      </c>
      <c r="F57" s="101">
        <f t="shared" ref="F57:F66" si="14">D57+B57</f>
        <v>0</v>
      </c>
      <c r="G57" s="51">
        <f>IF(ISBLANK(F57),"  ",IF(F76&gt;0,F57/F76,IF(F57&gt;0,1,0)))</f>
        <v>0</v>
      </c>
      <c r="H57" s="128">
        <v>0</v>
      </c>
      <c r="I57" s="48">
        <f t="shared" si="11"/>
        <v>0</v>
      </c>
      <c r="J57" s="129">
        <v>0</v>
      </c>
      <c r="K57" s="49">
        <f t="shared" si="12"/>
        <v>0</v>
      </c>
      <c r="L57" s="101">
        <f t="shared" si="13"/>
        <v>0</v>
      </c>
      <c r="M57" s="51">
        <f>IF(ISBLANK(L57),"  ",IF(L76&gt;0,L57/L76,IF(L57&gt;0,1,0)))</f>
        <v>0</v>
      </c>
      <c r="N57" s="25"/>
    </row>
    <row r="58" spans="1:14" ht="15" customHeight="1" x14ac:dyDescent="0.2">
      <c r="A58" s="102" t="s">
        <v>55</v>
      </c>
      <c r="B58" s="32">
        <v>0</v>
      </c>
      <c r="C58" s="48">
        <f t="shared" si="0"/>
        <v>0</v>
      </c>
      <c r="D58" s="80">
        <v>0</v>
      </c>
      <c r="E58" s="49">
        <f t="shared" si="9"/>
        <v>0</v>
      </c>
      <c r="F58" s="34">
        <f t="shared" si="14"/>
        <v>0</v>
      </c>
      <c r="G58" s="51">
        <f>IF(ISBLANK(F58),"  ",IF(F76&gt;0,F58/F76,IF(F58&gt;0,1,0)))</f>
        <v>0</v>
      </c>
      <c r="H58" s="32">
        <v>0</v>
      </c>
      <c r="I58" s="48">
        <f t="shared" si="11"/>
        <v>0</v>
      </c>
      <c r="J58" s="80">
        <v>0</v>
      </c>
      <c r="K58" s="49">
        <f t="shared" si="12"/>
        <v>0</v>
      </c>
      <c r="L58" s="34">
        <f t="shared" si="13"/>
        <v>0</v>
      </c>
      <c r="M58" s="51">
        <f>IF(ISBLANK(L58),"  ",IF(L76&gt;0,L58/L76,IF(L58&gt;0,1,0)))</f>
        <v>0</v>
      </c>
      <c r="N58" s="25"/>
    </row>
    <row r="59" spans="1:14" ht="15" customHeight="1" x14ac:dyDescent="0.2">
      <c r="A59" s="82" t="s">
        <v>56</v>
      </c>
      <c r="B59" s="32">
        <v>0</v>
      </c>
      <c r="C59" s="48">
        <f t="shared" si="0"/>
        <v>0</v>
      </c>
      <c r="D59" s="80">
        <v>0</v>
      </c>
      <c r="E59" s="49">
        <f t="shared" si="9"/>
        <v>0</v>
      </c>
      <c r="F59" s="34">
        <f t="shared" si="14"/>
        <v>0</v>
      </c>
      <c r="G59" s="51">
        <f>IF(ISBLANK(F59),"  ",IF(F76&gt;0,F59/F76,IF(F59&gt;0,1,0)))</f>
        <v>0</v>
      </c>
      <c r="H59" s="32">
        <v>0</v>
      </c>
      <c r="I59" s="48">
        <f t="shared" si="11"/>
        <v>0</v>
      </c>
      <c r="J59" s="80">
        <v>0</v>
      </c>
      <c r="K59" s="49">
        <f t="shared" si="12"/>
        <v>0</v>
      </c>
      <c r="L59" s="34">
        <f t="shared" si="13"/>
        <v>0</v>
      </c>
      <c r="M59" s="51">
        <f>IF(ISBLANK(L59),"  ",IF(L76&gt;0,L59/L76,IF(L59&gt;0,1,0)))</f>
        <v>0</v>
      </c>
      <c r="N59" s="25"/>
    </row>
    <row r="60" spans="1:14" ht="15" customHeight="1" x14ac:dyDescent="0.2">
      <c r="A60" s="81" t="s">
        <v>57</v>
      </c>
      <c r="B60" s="69">
        <v>0</v>
      </c>
      <c r="C60" s="48">
        <f t="shared" si="0"/>
        <v>0</v>
      </c>
      <c r="D60" s="70">
        <v>0</v>
      </c>
      <c r="E60" s="49">
        <f t="shared" si="9"/>
        <v>0</v>
      </c>
      <c r="F60" s="68">
        <f t="shared" si="14"/>
        <v>0</v>
      </c>
      <c r="G60" s="51">
        <f>IF(ISBLANK(F60),"  ",IF(F76&gt;0,F60/F76,IF(F60&gt;0,1,0)))</f>
        <v>0</v>
      </c>
      <c r="H60" s="69">
        <v>0</v>
      </c>
      <c r="I60" s="48">
        <f t="shared" si="11"/>
        <v>0</v>
      </c>
      <c r="J60" s="70">
        <v>0</v>
      </c>
      <c r="K60" s="49">
        <f t="shared" si="12"/>
        <v>0</v>
      </c>
      <c r="L60" s="68">
        <f t="shared" si="13"/>
        <v>0</v>
      </c>
      <c r="M60" s="51">
        <f>IF(ISBLANK(L60),"  ",IF(L76&gt;0,L60/L76,IF(L60&gt;0,1,0)))</f>
        <v>0</v>
      </c>
      <c r="N60" s="25"/>
    </row>
    <row r="61" spans="1:14" ht="15" customHeight="1" x14ac:dyDescent="0.2">
      <c r="A61" s="103" t="s">
        <v>58</v>
      </c>
      <c r="B61" s="32">
        <v>0</v>
      </c>
      <c r="C61" s="48">
        <f t="shared" si="0"/>
        <v>0</v>
      </c>
      <c r="D61" s="80">
        <v>0</v>
      </c>
      <c r="E61" s="49">
        <f t="shared" si="9"/>
        <v>0</v>
      </c>
      <c r="F61" s="34">
        <f t="shared" si="14"/>
        <v>0</v>
      </c>
      <c r="G61" s="51">
        <f>IF(ISBLANK(F61),"  ",IF(F76&gt;0,F61/F76,IF(F61&gt;0,1,0)))</f>
        <v>0</v>
      </c>
      <c r="H61" s="32">
        <v>0</v>
      </c>
      <c r="I61" s="48">
        <f t="shared" si="11"/>
        <v>0</v>
      </c>
      <c r="J61" s="80">
        <v>0</v>
      </c>
      <c r="K61" s="49">
        <f t="shared" si="12"/>
        <v>0</v>
      </c>
      <c r="L61" s="34">
        <f t="shared" si="13"/>
        <v>0</v>
      </c>
      <c r="M61" s="51">
        <f>IF(ISBLANK(L61),"  ",IF(L76&gt;0,L61/L76,IF(L61&gt;0,1,0)))</f>
        <v>0</v>
      </c>
      <c r="N61" s="25"/>
    </row>
    <row r="62" spans="1:14" ht="15" customHeight="1" x14ac:dyDescent="0.2">
      <c r="A62" s="103" t="s">
        <v>59</v>
      </c>
      <c r="B62" s="32">
        <v>0</v>
      </c>
      <c r="C62" s="48">
        <f t="shared" si="0"/>
        <v>0</v>
      </c>
      <c r="D62" s="80">
        <v>0</v>
      </c>
      <c r="E62" s="49">
        <f t="shared" si="9"/>
        <v>0</v>
      </c>
      <c r="F62" s="34">
        <f t="shared" si="14"/>
        <v>0</v>
      </c>
      <c r="G62" s="51">
        <f>IF(ISBLANK(F62),"  ",IF(F76&gt;0,F62/F76,IF(F62&gt;0,1,0)))</f>
        <v>0</v>
      </c>
      <c r="H62" s="32">
        <v>0</v>
      </c>
      <c r="I62" s="48">
        <f t="shared" si="11"/>
        <v>0</v>
      </c>
      <c r="J62" s="80">
        <v>0</v>
      </c>
      <c r="K62" s="49">
        <f t="shared" si="12"/>
        <v>0</v>
      </c>
      <c r="L62" s="34">
        <f t="shared" si="13"/>
        <v>0</v>
      </c>
      <c r="M62" s="51">
        <f>IF(ISBLANK(L62),"  ",IF(L76&gt;0,L62/L76,IF(L62&gt;0,1,0)))</f>
        <v>0</v>
      </c>
      <c r="N62" s="25"/>
    </row>
    <row r="63" spans="1:14" ht="15" customHeight="1" x14ac:dyDescent="0.2">
      <c r="A63" s="104" t="s">
        <v>60</v>
      </c>
      <c r="B63" s="32">
        <v>0</v>
      </c>
      <c r="C63" s="48">
        <f t="shared" si="0"/>
        <v>0</v>
      </c>
      <c r="D63" s="80">
        <v>0</v>
      </c>
      <c r="E63" s="49">
        <f t="shared" si="9"/>
        <v>0</v>
      </c>
      <c r="F63" s="34">
        <f t="shared" si="14"/>
        <v>0</v>
      </c>
      <c r="G63" s="51">
        <f>IF(ISBLANK(F63),"  ",IF(F76&gt;0,F63/F76,IF(F63&gt;0,1,0)))</f>
        <v>0</v>
      </c>
      <c r="H63" s="32">
        <v>0</v>
      </c>
      <c r="I63" s="48">
        <f t="shared" si="11"/>
        <v>0</v>
      </c>
      <c r="J63" s="80">
        <v>0</v>
      </c>
      <c r="K63" s="49">
        <f t="shared" si="12"/>
        <v>0</v>
      </c>
      <c r="L63" s="34">
        <f t="shared" si="13"/>
        <v>0</v>
      </c>
      <c r="M63" s="51">
        <f>IF(ISBLANK(L63),"  ",IF(L76&gt;0,L63/L76,IF(L63&gt;0,1,0)))</f>
        <v>0</v>
      </c>
      <c r="N63" s="25"/>
    </row>
    <row r="64" spans="1:14" ht="15" customHeight="1" x14ac:dyDescent="0.2">
      <c r="A64" s="104" t="s">
        <v>61</v>
      </c>
      <c r="B64" s="32">
        <v>0</v>
      </c>
      <c r="C64" s="48">
        <f t="shared" si="0"/>
        <v>0</v>
      </c>
      <c r="D64" s="80">
        <v>0</v>
      </c>
      <c r="E64" s="49">
        <f t="shared" si="9"/>
        <v>0</v>
      </c>
      <c r="F64" s="34">
        <f t="shared" si="14"/>
        <v>0</v>
      </c>
      <c r="G64" s="51">
        <f>IF(ISBLANK(F64),"  ",IF(F76&gt;0,F64/F76,IF(F64&gt;0,1,0)))</f>
        <v>0</v>
      </c>
      <c r="H64" s="32">
        <v>0</v>
      </c>
      <c r="I64" s="48">
        <f t="shared" si="11"/>
        <v>0</v>
      </c>
      <c r="J64" s="80">
        <v>0</v>
      </c>
      <c r="K64" s="49">
        <f t="shared" si="12"/>
        <v>0</v>
      </c>
      <c r="L64" s="34">
        <f t="shared" si="13"/>
        <v>0</v>
      </c>
      <c r="M64" s="51">
        <f>IF(ISBLANK(L64),"  ",IF(L76&gt;0,L64/L76,IF(L64&gt;0,1,0)))</f>
        <v>0</v>
      </c>
      <c r="N64" s="25"/>
    </row>
    <row r="65" spans="1:14" ht="15" customHeight="1" x14ac:dyDescent="0.2">
      <c r="A65" s="82" t="s">
        <v>62</v>
      </c>
      <c r="B65" s="32">
        <v>0</v>
      </c>
      <c r="C65" s="48">
        <f t="shared" si="0"/>
        <v>0</v>
      </c>
      <c r="D65" s="80">
        <v>0</v>
      </c>
      <c r="E65" s="49">
        <f t="shared" si="9"/>
        <v>0</v>
      </c>
      <c r="F65" s="34">
        <f t="shared" si="14"/>
        <v>0</v>
      </c>
      <c r="G65" s="51">
        <f>IF(ISBLANK(F65),"  ",IF(F76&gt;0,F65/F76,IF(F65&gt;0,1,0)))</f>
        <v>0</v>
      </c>
      <c r="H65" s="32">
        <v>0</v>
      </c>
      <c r="I65" s="48">
        <f t="shared" si="11"/>
        <v>0</v>
      </c>
      <c r="J65" s="80">
        <v>0</v>
      </c>
      <c r="K65" s="49">
        <f t="shared" si="12"/>
        <v>0</v>
      </c>
      <c r="L65" s="34">
        <f t="shared" si="13"/>
        <v>0</v>
      </c>
      <c r="M65" s="51">
        <f>IF(ISBLANK(L65),"  ",IF(L76&gt;0,L65/L76,IF(L65&gt;0,1,0)))</f>
        <v>0</v>
      </c>
      <c r="N65" s="25"/>
    </row>
    <row r="66" spans="1:14" ht="15" customHeight="1" x14ac:dyDescent="0.2">
      <c r="A66" s="81" t="s">
        <v>63</v>
      </c>
      <c r="B66" s="32">
        <v>2290065</v>
      </c>
      <c r="C66" s="48">
        <f t="shared" si="0"/>
        <v>1</v>
      </c>
      <c r="D66" s="80">
        <v>0</v>
      </c>
      <c r="E66" s="49">
        <f t="shared" si="9"/>
        <v>0</v>
      </c>
      <c r="F66" s="34">
        <f t="shared" si="14"/>
        <v>2290065</v>
      </c>
      <c r="G66" s="51">
        <f>IF(ISBLANK(F66),"  ",IF(F76&gt;0,F66/F76,IF(F66&gt;0,1,0)))</f>
        <v>0.69070399137157257</v>
      </c>
      <c r="H66" s="32">
        <v>2414000</v>
      </c>
      <c r="I66" s="48">
        <f t="shared" si="11"/>
        <v>1</v>
      </c>
      <c r="J66" s="80">
        <v>0</v>
      </c>
      <c r="K66" s="49">
        <f t="shared" si="12"/>
        <v>0</v>
      </c>
      <c r="L66" s="34">
        <f t="shared" si="13"/>
        <v>2414000</v>
      </c>
      <c r="M66" s="51">
        <f>IF(ISBLANK(L66),"  ",IF(L76&gt;0,L66/L76,IF(L66&gt;0,1,0)))</f>
        <v>0.70184885129671959</v>
      </c>
      <c r="N66" s="25"/>
    </row>
    <row r="67" spans="1:14" s="77" customFormat="1" ht="15" customHeight="1" x14ac:dyDescent="0.25">
      <c r="A67" s="105" t="s">
        <v>64</v>
      </c>
      <c r="B67" s="106">
        <v>2290065</v>
      </c>
      <c r="C67" s="84">
        <f t="shared" si="0"/>
        <v>1</v>
      </c>
      <c r="D67" s="107">
        <v>0</v>
      </c>
      <c r="E67" s="75">
        <f t="shared" si="9"/>
        <v>0</v>
      </c>
      <c r="F67" s="106">
        <f>F66+F65+F64+F63+F62+F61+F60+F59+F58+F57+F56</f>
        <v>2290065</v>
      </c>
      <c r="G67" s="74">
        <f>IF(ISBLANK(F67),"  ",IF(F76&gt;0,F67/F76,IF(F67&gt;0,1,0)))</f>
        <v>0.69070399137157257</v>
      </c>
      <c r="H67" s="106">
        <v>2414000</v>
      </c>
      <c r="I67" s="84">
        <f t="shared" si="11"/>
        <v>1</v>
      </c>
      <c r="J67" s="107">
        <v>0</v>
      </c>
      <c r="K67" s="75">
        <f t="shared" si="12"/>
        <v>0</v>
      </c>
      <c r="L67" s="106">
        <f>L66+L65+L64+L63+L62+L61+L60+L59+L58+L57+L56</f>
        <v>2414000</v>
      </c>
      <c r="M67" s="74">
        <f>IF(ISBLANK(L67),"  ",IF(L76&gt;0,L67/L76,IF(L67&gt;0,1,0)))</f>
        <v>0.70184885129671959</v>
      </c>
      <c r="N67" s="76"/>
    </row>
    <row r="68" spans="1:14" ht="15" customHeight="1" x14ac:dyDescent="0.25">
      <c r="A68" s="14" t="s">
        <v>65</v>
      </c>
      <c r="B68" s="79"/>
      <c r="C68" s="64" t="s">
        <v>4</v>
      </c>
      <c r="D68" s="80"/>
      <c r="E68" s="66" t="s">
        <v>4</v>
      </c>
      <c r="F68" s="34"/>
      <c r="G68" s="67" t="s">
        <v>4</v>
      </c>
      <c r="H68" s="79"/>
      <c r="I68" s="64" t="s">
        <v>4</v>
      </c>
      <c r="J68" s="80"/>
      <c r="K68" s="66" t="s">
        <v>4</v>
      </c>
      <c r="L68" s="34"/>
      <c r="M68" s="67" t="s">
        <v>4</v>
      </c>
    </row>
    <row r="69" spans="1:14" ht="15" customHeight="1" x14ac:dyDescent="0.2">
      <c r="A69" s="108" t="s">
        <v>66</v>
      </c>
      <c r="B69" s="3">
        <v>0</v>
      </c>
      <c r="C69" s="42">
        <f t="shared" si="0"/>
        <v>0</v>
      </c>
      <c r="D69" s="93">
        <v>0</v>
      </c>
      <c r="E69" s="44">
        <f>IF(ISBLANK(D69),"  ",IF(F69&gt;0,D69/F69,IF(D69&gt;0,1,0)))</f>
        <v>0</v>
      </c>
      <c r="F69" s="58">
        <f>D69+B69</f>
        <v>0</v>
      </c>
      <c r="G69" s="46">
        <f>IF(ISBLANK(F69),"  ",IF(F76&gt;0,F69/F76,IF(F69&gt;0,1,0)))</f>
        <v>0</v>
      </c>
      <c r="H69" s="3">
        <v>0</v>
      </c>
      <c r="I69" s="42">
        <f>IF(ISBLANK(H69),"  ",IF(L69&gt;0,H69/L69,IF(H69&gt;0,1,0)))</f>
        <v>0</v>
      </c>
      <c r="J69" s="93">
        <v>0</v>
      </c>
      <c r="K69" s="44">
        <f>IF(ISBLANK(J69),"  ",IF(L69&gt;0,J69/L69,IF(J69&gt;0,1,0)))</f>
        <v>0</v>
      </c>
      <c r="L69" s="58">
        <f>J69+H69</f>
        <v>0</v>
      </c>
      <c r="M69" s="46">
        <f>IF(ISBLANK(L69),"  ",IF(L76&gt;0,L69/L76,IF(L69&gt;0,1,0)))</f>
        <v>0</v>
      </c>
    </row>
    <row r="70" spans="1:14" ht="15" customHeight="1" x14ac:dyDescent="0.2">
      <c r="A70" s="31" t="s">
        <v>67</v>
      </c>
      <c r="B70" s="32">
        <v>0</v>
      </c>
      <c r="C70" s="48">
        <f t="shared" si="0"/>
        <v>0</v>
      </c>
      <c r="D70" s="80">
        <v>0</v>
      </c>
      <c r="E70" s="49">
        <f>IF(ISBLANK(D70),"  ",IF(F70&gt;0,D70/F70,IF(D70&gt;0,1,0)))</f>
        <v>0</v>
      </c>
      <c r="F70" s="34">
        <f>D70+B70</f>
        <v>0</v>
      </c>
      <c r="G70" s="51">
        <f>IF(ISBLANK(F70),"  ",IF(F76&gt;0,F70/F76,IF(F70&gt;0,1,0)))</f>
        <v>0</v>
      </c>
      <c r="H70" s="32">
        <v>0</v>
      </c>
      <c r="I70" s="48">
        <f>IF(ISBLANK(H70),"  ",IF(L70&gt;0,H70/L70,IF(H70&gt;0,1,0)))</f>
        <v>0</v>
      </c>
      <c r="J70" s="80">
        <v>0</v>
      </c>
      <c r="K70" s="49">
        <f>IF(ISBLANK(J70),"  ",IF(L70&gt;0,J70/L70,IF(J70&gt;0,1,0)))</f>
        <v>0</v>
      </c>
      <c r="L70" s="34">
        <f>J70+H70</f>
        <v>0</v>
      </c>
      <c r="M70" s="51">
        <f>IF(ISBLANK(L70),"  ",IF(L76&gt;0,L70/L76,IF(L70&gt;0,1,0)))</f>
        <v>0</v>
      </c>
    </row>
    <row r="71" spans="1:14" ht="15" customHeight="1" x14ac:dyDescent="0.25">
      <c r="A71" s="109" t="s">
        <v>68</v>
      </c>
      <c r="B71" s="79"/>
      <c r="C71" s="64" t="s">
        <v>4</v>
      </c>
      <c r="D71" s="80"/>
      <c r="E71" s="66" t="s">
        <v>4</v>
      </c>
      <c r="F71" s="34"/>
      <c r="G71" s="67" t="s">
        <v>4</v>
      </c>
      <c r="H71" s="79"/>
      <c r="I71" s="64" t="s">
        <v>4</v>
      </c>
      <c r="J71" s="80"/>
      <c r="K71" s="66" t="s">
        <v>4</v>
      </c>
      <c r="L71" s="34"/>
      <c r="M71" s="67" t="s">
        <v>4</v>
      </c>
    </row>
    <row r="72" spans="1:14" ht="15" customHeight="1" x14ac:dyDescent="0.2">
      <c r="A72" s="82" t="s">
        <v>69</v>
      </c>
      <c r="B72" s="3">
        <v>0</v>
      </c>
      <c r="C72" s="42">
        <f t="shared" si="0"/>
        <v>0</v>
      </c>
      <c r="D72" s="93">
        <v>0</v>
      </c>
      <c r="E72" s="44">
        <f>IF(ISBLANK(D72),"  ",IF(F72&gt;0,D72/F72,IF(D72&gt;0,1,0)))</f>
        <v>0</v>
      </c>
      <c r="F72" s="58">
        <f>D72+B72</f>
        <v>0</v>
      </c>
      <c r="G72" s="46">
        <f>IF(ISBLANK(F72),"  ",IF(F76&gt;0,F72/F76,IF(F72&gt;0,1,0)))</f>
        <v>0</v>
      </c>
      <c r="H72" s="3">
        <v>0</v>
      </c>
      <c r="I72" s="42">
        <f>IF(ISBLANK(H72),"  ",IF(L72&gt;0,H72/L72,IF(H72&gt;0,1,0)))</f>
        <v>0</v>
      </c>
      <c r="J72" s="93">
        <v>0</v>
      </c>
      <c r="K72" s="44">
        <f>IF(ISBLANK(J72),"  ",IF(L72&gt;0,J72/L72,IF(J72&gt;0,1,0)))</f>
        <v>0</v>
      </c>
      <c r="L72" s="58">
        <f>J72+H72</f>
        <v>0</v>
      </c>
      <c r="M72" s="46">
        <f>IF(ISBLANK(L72),"  ",IF(L76&gt;0,L72/L76,IF(L72&gt;0,1,0)))</f>
        <v>0</v>
      </c>
    </row>
    <row r="73" spans="1:14" ht="15" customHeight="1" x14ac:dyDescent="0.2">
      <c r="A73" s="31" t="s">
        <v>70</v>
      </c>
      <c r="B73" s="32">
        <v>0</v>
      </c>
      <c r="C73" s="48">
        <f t="shared" si="0"/>
        <v>0</v>
      </c>
      <c r="D73" s="80">
        <v>0</v>
      </c>
      <c r="E73" s="49">
        <f>IF(ISBLANK(D73),"  ",IF(F73&gt;0,D73/F73,IF(D73&gt;0,1,0)))</f>
        <v>0</v>
      </c>
      <c r="F73" s="34">
        <f>D73+B73</f>
        <v>0</v>
      </c>
      <c r="G73" s="51">
        <f>IF(ISBLANK(F73),"  ",IF(F76&gt;0,F73/F76,IF(F73&gt;0,1,0)))</f>
        <v>0</v>
      </c>
      <c r="H73" s="32">
        <v>0</v>
      </c>
      <c r="I73" s="48">
        <f>IF(ISBLANK(H73),"  ",IF(L73&gt;0,H73/L73,IF(H73&gt;0,1,0)))</f>
        <v>0</v>
      </c>
      <c r="J73" s="80">
        <v>0</v>
      </c>
      <c r="K73" s="49">
        <f>IF(ISBLANK(J73),"  ",IF(L73&gt;0,J73/L73,IF(J73&gt;0,1,0)))</f>
        <v>0</v>
      </c>
      <c r="L73" s="34">
        <f>J73+H73</f>
        <v>0</v>
      </c>
      <c r="M73" s="51">
        <f>IF(ISBLANK(L73),"  ",IF(L76&gt;0,L73/L76,IF(L73&gt;0,1,0)))</f>
        <v>0</v>
      </c>
    </row>
    <row r="74" spans="1:14" s="77" customFormat="1" ht="15" customHeight="1" x14ac:dyDescent="0.25">
      <c r="A74" s="78" t="s">
        <v>71</v>
      </c>
      <c r="B74" s="110">
        <v>0</v>
      </c>
      <c r="C74" s="84">
        <f t="shared" si="0"/>
        <v>0</v>
      </c>
      <c r="D74" s="111">
        <v>0</v>
      </c>
      <c r="E74" s="75">
        <f>IF(ISBLANK(D74),"  ",IF(F74&gt;0,D74/F74,IF(D74&gt;0,1,0)))</f>
        <v>0</v>
      </c>
      <c r="F74" s="112">
        <f>F73+F72+F71+F70+F69</f>
        <v>0</v>
      </c>
      <c r="G74" s="74">
        <f>IF(ISBLANK(F74),"  ",IF(F76&gt;0,F74/F76,IF(F74&gt;0,1,0)))</f>
        <v>0</v>
      </c>
      <c r="H74" s="110">
        <v>0</v>
      </c>
      <c r="I74" s="84">
        <f>IF(ISBLANK(H74),"  ",IF(L74&gt;0,H74/L74,IF(H74&gt;0,1,0)))</f>
        <v>0</v>
      </c>
      <c r="J74" s="111">
        <v>0</v>
      </c>
      <c r="K74" s="75">
        <f>IF(ISBLANK(J74),"  ",IF(L74&gt;0,J74/L74,IF(J74&gt;0,1,0)))</f>
        <v>0</v>
      </c>
      <c r="L74" s="112">
        <f>L73+L72+L71+L70+L69</f>
        <v>0</v>
      </c>
      <c r="M74" s="74">
        <f>IF(ISBLANK(L74),"  ",IF(L76&gt;0,L74/L76,IF(L74&gt;0,1,0)))</f>
        <v>0</v>
      </c>
    </row>
    <row r="75" spans="1:14" s="77" customFormat="1" ht="15" customHeight="1" x14ac:dyDescent="0.25">
      <c r="A75" s="78" t="s">
        <v>72</v>
      </c>
      <c r="B75" s="110">
        <v>0</v>
      </c>
      <c r="C75" s="84">
        <f>IF(ISBLANK(B75),"  ",IF(F75&gt;0,B75/F75,IF(B75&gt;0,1,0)))</f>
        <v>0</v>
      </c>
      <c r="D75" s="111">
        <v>0</v>
      </c>
      <c r="E75" s="75">
        <f>IF(ISBLANK(D75),"  ",IF(F75&gt;0,D75/F75,IF(D75&gt;0,1,0)))</f>
        <v>0</v>
      </c>
      <c r="F75" s="113">
        <f>D75+B75</f>
        <v>0</v>
      </c>
      <c r="G75" s="74">
        <f>IF(ISBLANK(F75),"  ",IF(F76&gt;0,F75/F76,IF(F75&gt;0,1,0)))</f>
        <v>0</v>
      </c>
      <c r="H75" s="110">
        <v>0</v>
      </c>
      <c r="I75" s="84">
        <f>IF(ISBLANK(H75),"  ",IF(L75&gt;0,H75/L75,IF(H75&gt;0,1,0)))</f>
        <v>0</v>
      </c>
      <c r="J75" s="111">
        <v>0</v>
      </c>
      <c r="K75" s="75">
        <f>IF(ISBLANK(J75),"  ",IF(L75&gt;0,J75/L75,IF(J75&gt;0,1,0)))</f>
        <v>0</v>
      </c>
      <c r="L75" s="113">
        <f>J75+H75</f>
        <v>0</v>
      </c>
      <c r="M75" s="74">
        <f>IF(ISBLANK(L75),"  ",IF(L76&gt;0,L75/L76,IF(L75&gt;0,1,0)))</f>
        <v>0</v>
      </c>
    </row>
    <row r="76" spans="1:14" s="77" customFormat="1" ht="15" customHeight="1" thickBot="1" x14ac:dyDescent="0.3">
      <c r="A76" s="114" t="s">
        <v>73</v>
      </c>
      <c r="B76" s="115">
        <v>3315552</v>
      </c>
      <c r="C76" s="116">
        <f t="shared" si="0"/>
        <v>1</v>
      </c>
      <c r="D76" s="115">
        <v>0</v>
      </c>
      <c r="E76" s="117">
        <f>IF(ISBLANK(D76),"  ",IF(F76&gt;0,D76/F76,IF(D76&gt;0,1,0)))</f>
        <v>0</v>
      </c>
      <c r="F76" s="115">
        <f>F74+F67+F47+F40+F48+F75</f>
        <v>3315552</v>
      </c>
      <c r="G76" s="118">
        <f>IF(ISBLANK(F76),"  ",IF(F76&gt;0,F76/F76,IF(F76&gt;0,1,0)))</f>
        <v>1</v>
      </c>
      <c r="H76" s="115">
        <v>3439487</v>
      </c>
      <c r="I76" s="116">
        <f>IF(ISBLANK(H76),"  ",IF(L76&gt;0,H76/L76,IF(H76&gt;0,1,0)))</f>
        <v>1</v>
      </c>
      <c r="J76" s="115">
        <v>0</v>
      </c>
      <c r="K76" s="117">
        <f>IF(ISBLANK(J76),"  ",IF(L76&gt;0,J76/L76,IF(J76&gt;0,1,0)))</f>
        <v>0</v>
      </c>
      <c r="L76" s="115">
        <f>L74+L67+L47+L40+L48+L75</f>
        <v>3439487</v>
      </c>
      <c r="M76" s="118">
        <f>IF(ISBLANK(L76),"  ",IF(L76&gt;0,L76/L76,IF(L76&gt;0,1,0)))</f>
        <v>1</v>
      </c>
    </row>
    <row r="77" spans="1:14" ht="15" thickTop="1" x14ac:dyDescent="0.2">
      <c r="A77" s="119"/>
      <c r="B77" s="1"/>
      <c r="C77" s="2"/>
      <c r="D77" s="1"/>
      <c r="E77" s="2"/>
      <c r="F77" s="1"/>
      <c r="G77" s="2"/>
      <c r="H77" s="1"/>
      <c r="I77" s="2"/>
      <c r="J77" s="1"/>
      <c r="K77" s="2"/>
      <c r="L77" s="1"/>
      <c r="M77" s="2"/>
    </row>
    <row r="78" spans="1:14" x14ac:dyDescent="0.2">
      <c r="A78" s="2" t="s">
        <v>4</v>
      </c>
      <c r="B78" s="1"/>
      <c r="C78" s="2"/>
      <c r="D78" s="1"/>
      <c r="E78" s="2"/>
      <c r="F78" s="1"/>
      <c r="G78" s="2"/>
      <c r="H78" s="1"/>
      <c r="I78" s="2"/>
      <c r="J78" s="1"/>
      <c r="K78" s="2"/>
      <c r="L78" s="1"/>
      <c r="M78" s="2"/>
    </row>
    <row r="79" spans="1:14" x14ac:dyDescent="0.2">
      <c r="A79" s="2" t="s">
        <v>74</v>
      </c>
      <c r="B79" s="1"/>
      <c r="C79" s="2"/>
      <c r="D79" s="1"/>
      <c r="E79" s="2"/>
      <c r="F79" s="1"/>
      <c r="G79" s="2"/>
      <c r="H79" s="1"/>
      <c r="I79" s="2"/>
      <c r="J79" s="1"/>
      <c r="K79" s="2"/>
      <c r="L79" s="1"/>
      <c r="M79" s="2"/>
    </row>
  </sheetData>
  <hyperlinks>
    <hyperlink ref="O2" location="Home!A1" tooltip="Home" display="Home"/>
  </hyperlinks>
  <printOptions horizontalCentered="1" verticalCentered="1"/>
  <pageMargins left="0.25" right="0.25" top="0.75" bottom="0.75" header="0.3" footer="0.3"/>
  <pageSetup scale="44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9"/>
  <sheetViews>
    <sheetView zoomScale="75" zoomScaleNormal="75" workbookViewId="0">
      <pane xSplit="1" ySplit="10" topLeftCell="B11" activePane="bottomRight" state="frozen"/>
      <selection activeCell="A4" sqref="A4:XFD76"/>
      <selection pane="topRight" activeCell="A4" sqref="A4:XFD76"/>
      <selection pane="bottomLeft" activeCell="A4" sqref="A4:XFD76"/>
      <selection pane="bottomRight" activeCell="C13" sqref="C13"/>
    </sheetView>
  </sheetViews>
  <sheetFormatPr defaultColWidth="12.42578125" defaultRowHeight="14.25" x14ac:dyDescent="0.2"/>
  <cols>
    <col min="1" max="1" width="63.42578125" style="6" customWidth="1"/>
    <col min="2" max="2" width="20.7109375" style="120" customWidth="1"/>
    <col min="3" max="3" width="20.7109375" style="6" customWidth="1"/>
    <col min="4" max="4" width="20.7109375" style="120" customWidth="1"/>
    <col min="5" max="5" width="20.7109375" style="6" customWidth="1"/>
    <col min="6" max="6" width="20.7109375" style="120" customWidth="1"/>
    <col min="7" max="7" width="20.7109375" style="6" customWidth="1"/>
    <col min="8" max="8" width="20.7109375" style="120" customWidth="1"/>
    <col min="9" max="9" width="20.7109375" style="6" customWidth="1"/>
    <col min="10" max="10" width="20.7109375" style="120" customWidth="1"/>
    <col min="11" max="11" width="20.7109375" style="6" customWidth="1"/>
    <col min="12" max="12" width="20.7109375" style="120" customWidth="1"/>
    <col min="13" max="13" width="20.7109375" style="6" customWidth="1"/>
    <col min="14" max="16384" width="12.42578125" style="6"/>
  </cols>
  <sheetData>
    <row r="1" spans="1:17" s="196" customFormat="1" ht="19.5" customHeight="1" thickBot="1" x14ac:dyDescent="0.3">
      <c r="A1" s="186" t="s">
        <v>0</v>
      </c>
      <c r="B1" s="187"/>
      <c r="C1" s="188"/>
      <c r="D1" s="187"/>
      <c r="E1" s="189"/>
      <c r="F1" s="190"/>
      <c r="G1" s="189"/>
      <c r="H1" s="190"/>
      <c r="I1" s="191"/>
      <c r="J1" s="192" t="s">
        <v>1</v>
      </c>
      <c r="K1" s="193" t="s">
        <v>88</v>
      </c>
      <c r="L1" s="194"/>
      <c r="M1" s="193"/>
      <c r="N1" s="195"/>
      <c r="O1" s="195"/>
      <c r="P1" s="195"/>
      <c r="Q1" s="195"/>
    </row>
    <row r="2" spans="1:17" s="196" customFormat="1" ht="19.5" customHeight="1" thickBot="1" x14ac:dyDescent="0.3">
      <c r="A2" s="186" t="s">
        <v>2</v>
      </c>
      <c r="B2" s="187"/>
      <c r="C2" s="188"/>
      <c r="D2" s="187"/>
      <c r="E2" s="188"/>
      <c r="F2" s="187"/>
      <c r="G2" s="188"/>
      <c r="H2" s="187"/>
      <c r="I2" s="188"/>
      <c r="J2" s="187"/>
      <c r="K2" s="188"/>
      <c r="L2" s="187"/>
      <c r="M2" s="189"/>
      <c r="O2" s="221" t="s">
        <v>182</v>
      </c>
    </row>
    <row r="3" spans="1:17" s="196" customFormat="1" ht="19.5" customHeight="1" thickBot="1" x14ac:dyDescent="0.3">
      <c r="A3" s="197" t="s">
        <v>3</v>
      </c>
      <c r="B3" s="198"/>
      <c r="C3" s="199"/>
      <c r="D3" s="198"/>
      <c r="E3" s="199"/>
      <c r="F3" s="198"/>
      <c r="G3" s="199"/>
      <c r="H3" s="198"/>
      <c r="I3" s="199"/>
      <c r="J3" s="198"/>
      <c r="K3" s="199"/>
      <c r="L3" s="198"/>
      <c r="M3" s="200"/>
      <c r="N3" s="195"/>
      <c r="O3" s="195"/>
      <c r="P3" s="195"/>
      <c r="Q3" s="195"/>
    </row>
    <row r="4" spans="1:17" ht="15" customHeight="1" thickTop="1" x14ac:dyDescent="0.2">
      <c r="A4" s="7"/>
      <c r="B4" s="8"/>
      <c r="C4" s="9"/>
      <c r="D4" s="8"/>
      <c r="E4" s="9"/>
      <c r="F4" s="8"/>
      <c r="G4" s="10"/>
      <c r="H4" s="8" t="s">
        <v>4</v>
      </c>
      <c r="I4" s="9"/>
      <c r="J4" s="8"/>
      <c r="K4" s="9"/>
      <c r="L4" s="8"/>
      <c r="M4" s="10"/>
    </row>
    <row r="5" spans="1:17" ht="15" customHeight="1" x14ac:dyDescent="0.2">
      <c r="A5" s="11"/>
      <c r="B5" s="3"/>
      <c r="C5" s="12"/>
      <c r="D5" s="3"/>
      <c r="E5" s="12"/>
      <c r="F5" s="3"/>
      <c r="G5" s="13"/>
      <c r="H5" s="3"/>
      <c r="I5" s="12"/>
      <c r="J5" s="3"/>
      <c r="K5" s="12"/>
      <c r="L5" s="3"/>
      <c r="M5" s="13"/>
    </row>
    <row r="6" spans="1:17" ht="15" customHeight="1" x14ac:dyDescent="0.25">
      <c r="A6" s="14"/>
      <c r="B6" s="15" t="s">
        <v>128</v>
      </c>
      <c r="C6" s="16"/>
      <c r="D6" s="17"/>
      <c r="E6" s="16"/>
      <c r="F6" s="17"/>
      <c r="G6" s="18"/>
      <c r="H6" s="15" t="s">
        <v>129</v>
      </c>
      <c r="I6" s="16"/>
      <c r="J6" s="17"/>
      <c r="K6" s="16"/>
      <c r="L6" s="17"/>
      <c r="M6" s="19" t="s">
        <v>4</v>
      </c>
    </row>
    <row r="7" spans="1:17" ht="15" customHeight="1" x14ac:dyDescent="0.2">
      <c r="A7" s="11" t="s">
        <v>4</v>
      </c>
      <c r="B7" s="3" t="s">
        <v>4</v>
      </c>
      <c r="C7" s="12"/>
      <c r="D7" s="3" t="s">
        <v>4</v>
      </c>
      <c r="E7" s="12"/>
      <c r="F7" s="3" t="s">
        <v>4</v>
      </c>
      <c r="G7" s="13"/>
      <c r="H7" s="3" t="s">
        <v>4</v>
      </c>
      <c r="I7" s="12"/>
      <c r="J7" s="3" t="s">
        <v>4</v>
      </c>
      <c r="K7" s="12"/>
      <c r="L7" s="3" t="s">
        <v>4</v>
      </c>
      <c r="M7" s="13"/>
    </row>
    <row r="8" spans="1:17" ht="15" customHeight="1" x14ac:dyDescent="0.2">
      <c r="A8" s="11" t="s">
        <v>4</v>
      </c>
      <c r="B8" s="3" t="s">
        <v>4</v>
      </c>
      <c r="C8" s="12"/>
      <c r="D8" s="3" t="s">
        <v>4</v>
      </c>
      <c r="E8" s="12"/>
      <c r="F8" s="3" t="s">
        <v>4</v>
      </c>
      <c r="G8" s="13"/>
      <c r="H8" s="3" t="s">
        <v>4</v>
      </c>
      <c r="I8" s="12"/>
      <c r="J8" s="3" t="s">
        <v>4</v>
      </c>
      <c r="K8" s="12"/>
      <c r="L8" s="3" t="s">
        <v>4</v>
      </c>
      <c r="M8" s="13"/>
    </row>
    <row r="9" spans="1:17" ht="15" customHeight="1" x14ac:dyDescent="0.25">
      <c r="A9" s="20" t="s">
        <v>4</v>
      </c>
      <c r="B9" s="21" t="s">
        <v>4</v>
      </c>
      <c r="C9" s="22" t="s">
        <v>5</v>
      </c>
      <c r="D9" s="23" t="s">
        <v>4</v>
      </c>
      <c r="E9" s="22" t="s">
        <v>5</v>
      </c>
      <c r="F9" s="23" t="s">
        <v>4</v>
      </c>
      <c r="G9" s="24" t="s">
        <v>5</v>
      </c>
      <c r="H9" s="21" t="s">
        <v>4</v>
      </c>
      <c r="I9" s="22" t="s">
        <v>5</v>
      </c>
      <c r="J9" s="23" t="s">
        <v>4</v>
      </c>
      <c r="K9" s="22" t="s">
        <v>5</v>
      </c>
      <c r="L9" s="23" t="s">
        <v>4</v>
      </c>
      <c r="M9" s="24" t="s">
        <v>5</v>
      </c>
      <c r="N9" s="25"/>
    </row>
    <row r="10" spans="1:17" ht="15" customHeight="1" x14ac:dyDescent="0.25">
      <c r="A10" s="26" t="s">
        <v>6</v>
      </c>
      <c r="B10" s="27" t="s">
        <v>7</v>
      </c>
      <c r="C10" s="28" t="s">
        <v>8</v>
      </c>
      <c r="D10" s="29" t="s">
        <v>9</v>
      </c>
      <c r="E10" s="28" t="s">
        <v>8</v>
      </c>
      <c r="F10" s="29" t="s">
        <v>8</v>
      </c>
      <c r="G10" s="30" t="s">
        <v>8</v>
      </c>
      <c r="H10" s="27" t="s">
        <v>7</v>
      </c>
      <c r="I10" s="28" t="s">
        <v>8</v>
      </c>
      <c r="J10" s="29" t="s">
        <v>9</v>
      </c>
      <c r="K10" s="28" t="s">
        <v>8</v>
      </c>
      <c r="L10" s="29" t="s">
        <v>8</v>
      </c>
      <c r="M10" s="30" t="s">
        <v>8</v>
      </c>
      <c r="N10" s="25"/>
    </row>
    <row r="11" spans="1:17" ht="15" customHeight="1" x14ac:dyDescent="0.2">
      <c r="A11" s="31" t="s">
        <v>10</v>
      </c>
      <c r="B11" s="32" t="s">
        <v>4</v>
      </c>
      <c r="C11" s="33"/>
      <c r="D11" s="34" t="s">
        <v>4</v>
      </c>
      <c r="E11" s="33"/>
      <c r="F11" s="34" t="s">
        <v>4</v>
      </c>
      <c r="G11" s="35"/>
      <c r="H11" s="32" t="s">
        <v>4</v>
      </c>
      <c r="I11" s="33"/>
      <c r="J11" s="34" t="s">
        <v>4</v>
      </c>
      <c r="K11" s="33"/>
      <c r="L11" s="34" t="s">
        <v>4</v>
      </c>
      <c r="M11" s="35" t="s">
        <v>10</v>
      </c>
      <c r="N11" s="25"/>
    </row>
    <row r="12" spans="1:17" ht="15" customHeight="1" x14ac:dyDescent="0.25">
      <c r="A12" s="14" t="s">
        <v>11</v>
      </c>
      <c r="B12" s="36" t="s">
        <v>4</v>
      </c>
      <c r="C12" s="37" t="s">
        <v>4</v>
      </c>
      <c r="D12" s="38"/>
      <c r="E12" s="39"/>
      <c r="F12" s="38"/>
      <c r="G12" s="40"/>
      <c r="H12" s="36"/>
      <c r="I12" s="39"/>
      <c r="J12" s="38"/>
      <c r="K12" s="39"/>
      <c r="L12" s="38"/>
      <c r="M12" s="40"/>
      <c r="N12" s="25"/>
    </row>
    <row r="13" spans="1:17" s="5" customFormat="1" ht="15" customHeight="1" x14ac:dyDescent="0.2">
      <c r="A13" s="41" t="s">
        <v>12</v>
      </c>
      <c r="B13" s="4">
        <v>12397631</v>
      </c>
      <c r="C13" s="42">
        <f t="shared" ref="C13:C76" si="0">IF(ISBLANK(B13),"  ",IF(F13&gt;0,B13/F13,IF(B13&gt;0,1,0)))</f>
        <v>1</v>
      </c>
      <c r="D13" s="43">
        <v>0</v>
      </c>
      <c r="E13" s="44">
        <f>IF(ISBLANK(D13),"  ",IF(F13&gt;0,D13/F13,IF(D13&gt;0,1,0)))</f>
        <v>0</v>
      </c>
      <c r="F13" s="45">
        <f>D13+B13</f>
        <v>12397631</v>
      </c>
      <c r="G13" s="46">
        <f>IF(ISBLANK(F13),"  ",IF(F76&gt;0,F13/F76,IF(F13&gt;0,1,0)))</f>
        <v>0.11602842906980269</v>
      </c>
      <c r="H13" s="4">
        <v>13654237</v>
      </c>
      <c r="I13" s="42">
        <f>IF(ISBLANK(H13),"  ",IF(L13&gt;0,H13/L13,IF(H13&gt;0,1,0)))</f>
        <v>1</v>
      </c>
      <c r="J13" s="43">
        <v>0</v>
      </c>
      <c r="K13" s="44">
        <f>IF(ISBLANK(J13),"  ",IF(L13&gt;0,J13/L13,IF(J13&gt;0,1,0)))</f>
        <v>0</v>
      </c>
      <c r="L13" s="45">
        <f t="shared" ref="L13:L34" si="1">J13+H13</f>
        <v>13654237</v>
      </c>
      <c r="M13" s="47">
        <f>IF(ISBLANK(L13),"  ",IF(L76&gt;0,L13/L76,IF(L13&gt;0,1,0)))</f>
        <v>0.12647131383713781</v>
      </c>
      <c r="N13" s="25"/>
    </row>
    <row r="14" spans="1:17" ht="15" customHeight="1" x14ac:dyDescent="0.2">
      <c r="A14" s="11" t="s">
        <v>13</v>
      </c>
      <c r="B14" s="3">
        <v>0</v>
      </c>
      <c r="C14" s="48">
        <f t="shared" si="0"/>
        <v>0</v>
      </c>
      <c r="D14" s="93">
        <v>0</v>
      </c>
      <c r="E14" s="49">
        <f>IF(ISBLANK(D14),"  ",IF(F14&gt;0,D14/F14,IF(D14&gt;0,1,0)))</f>
        <v>0</v>
      </c>
      <c r="F14" s="50">
        <f>D14+B14</f>
        <v>0</v>
      </c>
      <c r="G14" s="51">
        <f>IF(ISBLANK(F14),"  ",IF(F76&gt;0,F14/F76,IF(F14&gt;0,1,0)))</f>
        <v>0</v>
      </c>
      <c r="H14" s="3">
        <v>0</v>
      </c>
      <c r="I14" s="48">
        <f>IF(ISBLANK(H14),"  ",IF(L14&gt;0,H14/L14,IF(H14&gt;0,1,0)))</f>
        <v>0</v>
      </c>
      <c r="J14" s="93">
        <v>0</v>
      </c>
      <c r="K14" s="49">
        <f>IF(ISBLANK(J14),"  ",IF(L14&gt;0,J14/L14,IF(J14&gt;0,1,0)))</f>
        <v>0</v>
      </c>
      <c r="L14" s="50">
        <f t="shared" si="1"/>
        <v>0</v>
      </c>
      <c r="M14" s="51">
        <f>IF(ISBLANK(L14),"  ",IF(L76&gt;0,L14/L76,IF(L14&gt;0,1,0)))</f>
        <v>0</v>
      </c>
      <c r="N14" s="25"/>
    </row>
    <row r="15" spans="1:17" ht="15" customHeight="1" x14ac:dyDescent="0.2">
      <c r="A15" s="31" t="s">
        <v>14</v>
      </c>
      <c r="B15" s="79">
        <v>1041497</v>
      </c>
      <c r="C15" s="53">
        <f t="shared" si="0"/>
        <v>1</v>
      </c>
      <c r="D15" s="80">
        <v>0</v>
      </c>
      <c r="E15" s="55">
        <f>IF(ISBLANK(D15),"  ",IF(F15&gt;0,D15/F15,IF(D15&gt;0,1,0)))</f>
        <v>0</v>
      </c>
      <c r="F15" s="38">
        <f>D15+B15</f>
        <v>1041497</v>
      </c>
      <c r="G15" s="56">
        <f>IF(ISBLANK(F15),"  ",IF(F76&gt;0,F15/F76,IF(F15&gt;0,1,0)))</f>
        <v>9.7472864606885212E-3</v>
      </c>
      <c r="H15" s="79">
        <v>1040456</v>
      </c>
      <c r="I15" s="53">
        <f>IF(ISBLANK(H15),"  ",IF(L15&gt;0,H15/L15,IF(H15&gt;0,1,0)))</f>
        <v>1</v>
      </c>
      <c r="J15" s="80">
        <v>0</v>
      </c>
      <c r="K15" s="55">
        <f>IF(ISBLANK(J15),"  ",IF(L15&gt;0,J15/L15,IF(J15&gt;0,1,0)))</f>
        <v>0</v>
      </c>
      <c r="L15" s="38">
        <f t="shared" si="1"/>
        <v>1040456</v>
      </c>
      <c r="M15" s="56">
        <f>IF(ISBLANK(L15),"  ",IF(L76&gt;0,L15/L76,IF(L15&gt;0,1,0)))</f>
        <v>9.6371432039544253E-3</v>
      </c>
      <c r="N15" s="25"/>
    </row>
    <row r="16" spans="1:17" ht="15" customHeight="1" x14ac:dyDescent="0.2">
      <c r="A16" s="57" t="s">
        <v>15</v>
      </c>
      <c r="B16" s="3">
        <v>0</v>
      </c>
      <c r="C16" s="42">
        <f t="shared" si="0"/>
        <v>0</v>
      </c>
      <c r="D16" s="93">
        <v>0</v>
      </c>
      <c r="E16" s="44">
        <f>IF(ISBLANK(D16),"  ",IF(F16&gt;0,D16/F16,IF(D16&gt;0,1,0)))</f>
        <v>0</v>
      </c>
      <c r="F16" s="58">
        <f t="shared" ref="F16:F39" si="2">D16+B16</f>
        <v>0</v>
      </c>
      <c r="G16" s="46">
        <f>IF(ISBLANK(F16),"  ",IF(F76&gt;0,F16/F76,IF(F16&gt;0,1,0)))</f>
        <v>0</v>
      </c>
      <c r="H16" s="3">
        <v>0</v>
      </c>
      <c r="I16" s="42">
        <f t="shared" ref="I16:I34" si="3">IF(ISBLANK(H16),"  ",IF(L16&gt;0,H16/L16,IF(H16&gt;0,1,0)))</f>
        <v>0</v>
      </c>
      <c r="J16" s="93">
        <v>0</v>
      </c>
      <c r="K16" s="44">
        <f t="shared" ref="K16:K34" si="4">IF(ISBLANK(J16),"  ",IF(L16&gt;0,J16/L16,IF(J16&gt;0,1,0)))</f>
        <v>0</v>
      </c>
      <c r="L16" s="58">
        <f t="shared" si="1"/>
        <v>0</v>
      </c>
      <c r="M16" s="46">
        <f>IF(ISBLANK(L16),"  ",IF(L76&gt;0,L16/L76,IF(L16&gt;0,1,0)))</f>
        <v>0</v>
      </c>
      <c r="N16" s="25"/>
    </row>
    <row r="17" spans="1:14" ht="15" customHeight="1" x14ac:dyDescent="0.2">
      <c r="A17" s="59" t="s">
        <v>16</v>
      </c>
      <c r="B17" s="32">
        <v>1041497</v>
      </c>
      <c r="C17" s="48">
        <f t="shared" si="0"/>
        <v>1</v>
      </c>
      <c r="D17" s="80">
        <v>0</v>
      </c>
      <c r="E17" s="44">
        <f t="shared" ref="E17:E34" si="5">IF(ISBLANK(D17),"  ",IF(F17&gt;0,D17/F17,IF(D17&gt;0,1,0)))</f>
        <v>0</v>
      </c>
      <c r="F17" s="34">
        <f t="shared" si="2"/>
        <v>1041497</v>
      </c>
      <c r="G17" s="51">
        <f>IF(ISBLANK(F17),"  ",IF(F76&gt;0,F17/F76,IF(F17&gt;0,1,0)))</f>
        <v>9.7472864606885212E-3</v>
      </c>
      <c r="H17" s="32">
        <v>1040456</v>
      </c>
      <c r="I17" s="48">
        <f t="shared" si="3"/>
        <v>1</v>
      </c>
      <c r="J17" s="80">
        <v>0</v>
      </c>
      <c r="K17" s="49">
        <f t="shared" si="4"/>
        <v>0</v>
      </c>
      <c r="L17" s="34">
        <f t="shared" si="1"/>
        <v>1040456</v>
      </c>
      <c r="M17" s="51">
        <f>IF(ISBLANK(L17),"  ",IF(L76&gt;0,L17/L76,IF(L17&gt;0,1,0)))</f>
        <v>9.6371432039544253E-3</v>
      </c>
      <c r="N17" s="25"/>
    </row>
    <row r="18" spans="1:14" ht="15" customHeight="1" x14ac:dyDescent="0.2">
      <c r="A18" s="59" t="s">
        <v>17</v>
      </c>
      <c r="B18" s="32">
        <v>0</v>
      </c>
      <c r="C18" s="48">
        <f t="shared" si="0"/>
        <v>0</v>
      </c>
      <c r="D18" s="80">
        <v>0</v>
      </c>
      <c r="E18" s="44">
        <f t="shared" si="5"/>
        <v>0</v>
      </c>
      <c r="F18" s="34">
        <f t="shared" si="2"/>
        <v>0</v>
      </c>
      <c r="G18" s="51">
        <f>IF(ISBLANK(F18),"  ",IF(F76&gt;0,F18/F76,IF(F18&gt;0,1,0)))</f>
        <v>0</v>
      </c>
      <c r="H18" s="32">
        <v>0</v>
      </c>
      <c r="I18" s="48">
        <f t="shared" si="3"/>
        <v>0</v>
      </c>
      <c r="J18" s="80">
        <v>0</v>
      </c>
      <c r="K18" s="49">
        <f t="shared" si="4"/>
        <v>0</v>
      </c>
      <c r="L18" s="34">
        <f t="shared" si="1"/>
        <v>0</v>
      </c>
      <c r="M18" s="51">
        <f>IF(ISBLANK(L18),"  ",IF(L76&gt;0,L18/L76,IF(L18&gt;0,1,0)))</f>
        <v>0</v>
      </c>
      <c r="N18" s="25"/>
    </row>
    <row r="19" spans="1:14" ht="15" customHeight="1" x14ac:dyDescent="0.2">
      <c r="A19" s="59" t="s">
        <v>18</v>
      </c>
      <c r="B19" s="32">
        <v>0</v>
      </c>
      <c r="C19" s="48">
        <f t="shared" si="0"/>
        <v>0</v>
      </c>
      <c r="D19" s="80">
        <v>0</v>
      </c>
      <c r="E19" s="44">
        <f t="shared" si="5"/>
        <v>0</v>
      </c>
      <c r="F19" s="34">
        <f t="shared" si="2"/>
        <v>0</v>
      </c>
      <c r="G19" s="51">
        <f>IF(ISBLANK(F19),"  ",IF(F76&gt;0,F19/F76,IF(F19&gt;0,1,0)))</f>
        <v>0</v>
      </c>
      <c r="H19" s="32">
        <v>0</v>
      </c>
      <c r="I19" s="48">
        <f t="shared" si="3"/>
        <v>0</v>
      </c>
      <c r="J19" s="80">
        <v>0</v>
      </c>
      <c r="K19" s="49">
        <f t="shared" si="4"/>
        <v>0</v>
      </c>
      <c r="L19" s="34">
        <f t="shared" si="1"/>
        <v>0</v>
      </c>
      <c r="M19" s="51">
        <f>IF(ISBLANK(L19),"  ",IF(L76&gt;0,L19/L76,IF(L19&gt;0,1,0)))</f>
        <v>0</v>
      </c>
      <c r="N19" s="25"/>
    </row>
    <row r="20" spans="1:14" ht="15" customHeight="1" x14ac:dyDescent="0.2">
      <c r="A20" s="59" t="s">
        <v>19</v>
      </c>
      <c r="B20" s="32">
        <v>0</v>
      </c>
      <c r="C20" s="48">
        <f t="shared" si="0"/>
        <v>0</v>
      </c>
      <c r="D20" s="80">
        <v>0</v>
      </c>
      <c r="E20" s="44">
        <f t="shared" si="5"/>
        <v>0</v>
      </c>
      <c r="F20" s="34">
        <f>D20+B20</f>
        <v>0</v>
      </c>
      <c r="G20" s="51">
        <f>IF(ISBLANK(F20),"  ",IF(F76&gt;0,F20/F76,IF(F20&gt;0,1,0)))</f>
        <v>0</v>
      </c>
      <c r="H20" s="32">
        <v>0</v>
      </c>
      <c r="I20" s="48">
        <f t="shared" si="3"/>
        <v>0</v>
      </c>
      <c r="J20" s="80">
        <v>0</v>
      </c>
      <c r="K20" s="49">
        <f t="shared" si="4"/>
        <v>0</v>
      </c>
      <c r="L20" s="34">
        <f t="shared" si="1"/>
        <v>0</v>
      </c>
      <c r="M20" s="51">
        <f>IF(ISBLANK(L20),"  ",IF(L76&gt;0,L20/L76,IF(L20&gt;0,1,0)))</f>
        <v>0</v>
      </c>
      <c r="N20" s="25"/>
    </row>
    <row r="21" spans="1:14" ht="15" customHeight="1" x14ac:dyDescent="0.2">
      <c r="A21" s="59" t="s">
        <v>20</v>
      </c>
      <c r="B21" s="32">
        <v>0</v>
      </c>
      <c r="C21" s="48">
        <f t="shared" si="0"/>
        <v>0</v>
      </c>
      <c r="D21" s="80">
        <v>0</v>
      </c>
      <c r="E21" s="44">
        <f t="shared" si="5"/>
        <v>0</v>
      </c>
      <c r="F21" s="34">
        <f t="shared" si="2"/>
        <v>0</v>
      </c>
      <c r="G21" s="51">
        <f>IF(ISBLANK(F21),"  ",IF(F76&gt;0,F21/F76,IF(F21&gt;0,1,0)))</f>
        <v>0</v>
      </c>
      <c r="H21" s="32">
        <v>0</v>
      </c>
      <c r="I21" s="48">
        <f t="shared" si="3"/>
        <v>0</v>
      </c>
      <c r="J21" s="80">
        <v>0</v>
      </c>
      <c r="K21" s="49">
        <f t="shared" si="4"/>
        <v>0</v>
      </c>
      <c r="L21" s="34">
        <f t="shared" si="1"/>
        <v>0</v>
      </c>
      <c r="M21" s="51">
        <f>IF(ISBLANK(L21),"  ",IF(L76&gt;0,L21/L76,IF(L21&gt;0,1,0)))</f>
        <v>0</v>
      </c>
      <c r="N21" s="25"/>
    </row>
    <row r="22" spans="1:14" ht="15" customHeight="1" x14ac:dyDescent="0.2">
      <c r="A22" s="59" t="s">
        <v>21</v>
      </c>
      <c r="B22" s="32">
        <v>0</v>
      </c>
      <c r="C22" s="48">
        <f t="shared" si="0"/>
        <v>0</v>
      </c>
      <c r="D22" s="80">
        <v>0</v>
      </c>
      <c r="E22" s="44">
        <f t="shared" si="5"/>
        <v>0</v>
      </c>
      <c r="F22" s="34">
        <f t="shared" si="2"/>
        <v>0</v>
      </c>
      <c r="G22" s="51">
        <f>IF(ISBLANK(F22),"  ",IF(F76&gt;0,F22/F76,IF(F22&gt;0,1,0)))</f>
        <v>0</v>
      </c>
      <c r="H22" s="32">
        <v>0</v>
      </c>
      <c r="I22" s="48">
        <f t="shared" si="3"/>
        <v>0</v>
      </c>
      <c r="J22" s="80">
        <v>0</v>
      </c>
      <c r="K22" s="49">
        <f t="shared" si="4"/>
        <v>0</v>
      </c>
      <c r="L22" s="34">
        <f t="shared" si="1"/>
        <v>0</v>
      </c>
      <c r="M22" s="51">
        <f>IF(ISBLANK(L22),"  ",IF(L76&gt;0,L22/L76,IF(L22&gt;0,1,0)))</f>
        <v>0</v>
      </c>
      <c r="N22" s="25"/>
    </row>
    <row r="23" spans="1:14" ht="15" customHeight="1" x14ac:dyDescent="0.2">
      <c r="A23" s="59" t="s">
        <v>22</v>
      </c>
      <c r="B23" s="32">
        <v>0</v>
      </c>
      <c r="C23" s="48">
        <f t="shared" si="0"/>
        <v>0</v>
      </c>
      <c r="D23" s="80">
        <v>0</v>
      </c>
      <c r="E23" s="44">
        <f t="shared" si="5"/>
        <v>0</v>
      </c>
      <c r="F23" s="34">
        <f t="shared" si="2"/>
        <v>0</v>
      </c>
      <c r="G23" s="51">
        <f>IF(ISBLANK(F23),"  ",IF(F76&gt;0,F23/F76,IF(F23&gt;0,1,0)))</f>
        <v>0</v>
      </c>
      <c r="H23" s="32">
        <v>0</v>
      </c>
      <c r="I23" s="48">
        <f t="shared" si="3"/>
        <v>0</v>
      </c>
      <c r="J23" s="80">
        <v>0</v>
      </c>
      <c r="K23" s="49">
        <f t="shared" si="4"/>
        <v>0</v>
      </c>
      <c r="L23" s="34">
        <f t="shared" si="1"/>
        <v>0</v>
      </c>
      <c r="M23" s="51">
        <f>IF(ISBLANK(L23),"  ",IF(L76&gt;0,L23/L76,IF(L23&gt;0,1,0)))</f>
        <v>0</v>
      </c>
      <c r="N23" s="25"/>
    </row>
    <row r="24" spans="1:14" ht="15" customHeight="1" x14ac:dyDescent="0.2">
      <c r="A24" s="59" t="s">
        <v>23</v>
      </c>
      <c r="B24" s="32">
        <v>0</v>
      </c>
      <c r="C24" s="48">
        <f t="shared" si="0"/>
        <v>0</v>
      </c>
      <c r="D24" s="80">
        <v>0</v>
      </c>
      <c r="E24" s="44">
        <f t="shared" si="5"/>
        <v>0</v>
      </c>
      <c r="F24" s="34">
        <f t="shared" si="2"/>
        <v>0</v>
      </c>
      <c r="G24" s="51">
        <f>IF(ISBLANK(F24),"  ",IF(F76&gt;0,F24/F76,IF(F24&gt;0,1,0)))</f>
        <v>0</v>
      </c>
      <c r="H24" s="32">
        <v>0</v>
      </c>
      <c r="I24" s="48">
        <f t="shared" si="3"/>
        <v>0</v>
      </c>
      <c r="J24" s="80">
        <v>0</v>
      </c>
      <c r="K24" s="49">
        <f t="shared" si="4"/>
        <v>0</v>
      </c>
      <c r="L24" s="34">
        <f t="shared" si="1"/>
        <v>0</v>
      </c>
      <c r="M24" s="51">
        <f>IF(ISBLANK(L24),"  ",IF(L76&gt;0,L24/L76,IF(L24&gt;0,1,0)))</f>
        <v>0</v>
      </c>
      <c r="N24" s="25"/>
    </row>
    <row r="25" spans="1:14" ht="15" customHeight="1" x14ac:dyDescent="0.2">
      <c r="A25" s="59" t="s">
        <v>24</v>
      </c>
      <c r="B25" s="32">
        <v>0</v>
      </c>
      <c r="C25" s="48">
        <f t="shared" si="0"/>
        <v>0</v>
      </c>
      <c r="D25" s="80">
        <v>0</v>
      </c>
      <c r="E25" s="44">
        <f t="shared" si="5"/>
        <v>0</v>
      </c>
      <c r="F25" s="34">
        <f t="shared" si="2"/>
        <v>0</v>
      </c>
      <c r="G25" s="51">
        <f>IF(ISBLANK(F25),"  ",IF(F76&gt;0,F25/F76,IF(F25&gt;0,1,0)))</f>
        <v>0</v>
      </c>
      <c r="H25" s="32">
        <v>0</v>
      </c>
      <c r="I25" s="48">
        <f t="shared" si="3"/>
        <v>0</v>
      </c>
      <c r="J25" s="80">
        <v>0</v>
      </c>
      <c r="K25" s="49">
        <f t="shared" si="4"/>
        <v>0</v>
      </c>
      <c r="L25" s="34">
        <f t="shared" si="1"/>
        <v>0</v>
      </c>
      <c r="M25" s="51">
        <f>IF(ISBLANK(L25),"  ",IF(L76&gt;0,L25/L76,IF(L25&gt;0,1,0)))</f>
        <v>0</v>
      </c>
      <c r="N25" s="25"/>
    </row>
    <row r="26" spans="1:14" ht="15" customHeight="1" x14ac:dyDescent="0.2">
      <c r="A26" s="59" t="s">
        <v>25</v>
      </c>
      <c r="B26" s="32">
        <v>0</v>
      </c>
      <c r="C26" s="48">
        <f t="shared" si="0"/>
        <v>0</v>
      </c>
      <c r="D26" s="80">
        <v>0</v>
      </c>
      <c r="E26" s="44">
        <f t="shared" si="5"/>
        <v>0</v>
      </c>
      <c r="F26" s="34">
        <f t="shared" si="2"/>
        <v>0</v>
      </c>
      <c r="G26" s="51">
        <f>IF(ISBLANK(F26),"  ",IF(F76&gt;0,F26/F76,IF(F26&gt;0,1,0)))</f>
        <v>0</v>
      </c>
      <c r="H26" s="32">
        <v>0</v>
      </c>
      <c r="I26" s="48">
        <f t="shared" si="3"/>
        <v>0</v>
      </c>
      <c r="J26" s="80">
        <v>0</v>
      </c>
      <c r="K26" s="49">
        <f t="shared" si="4"/>
        <v>0</v>
      </c>
      <c r="L26" s="34">
        <f t="shared" si="1"/>
        <v>0</v>
      </c>
      <c r="M26" s="51">
        <f>IF(ISBLANK(L26),"  ",IF(L76&gt;0,L26/L76,IF(L26&gt;0,1,0)))</f>
        <v>0</v>
      </c>
      <c r="N26" s="25"/>
    </row>
    <row r="27" spans="1:14" ht="15" customHeight="1" x14ac:dyDescent="0.2">
      <c r="A27" s="59" t="s">
        <v>26</v>
      </c>
      <c r="B27" s="32">
        <v>0</v>
      </c>
      <c r="C27" s="48">
        <f t="shared" si="0"/>
        <v>0</v>
      </c>
      <c r="D27" s="80">
        <v>0</v>
      </c>
      <c r="E27" s="44">
        <f t="shared" si="5"/>
        <v>0</v>
      </c>
      <c r="F27" s="34">
        <f t="shared" si="2"/>
        <v>0</v>
      </c>
      <c r="G27" s="51">
        <f>IF(ISBLANK(F27),"  ",IF(F76&gt;0,F27/F76,IF(F27&gt;0,1,0)))</f>
        <v>0</v>
      </c>
      <c r="H27" s="32">
        <v>0</v>
      </c>
      <c r="I27" s="48">
        <f t="shared" si="3"/>
        <v>0</v>
      </c>
      <c r="J27" s="80">
        <v>0</v>
      </c>
      <c r="K27" s="49">
        <f t="shared" si="4"/>
        <v>0</v>
      </c>
      <c r="L27" s="34">
        <f t="shared" si="1"/>
        <v>0</v>
      </c>
      <c r="M27" s="51">
        <f>IF(ISBLANK(L27),"  ",IF(L76&gt;0,L27/L76,IF(L27&gt;0,1,0)))</f>
        <v>0</v>
      </c>
      <c r="N27" s="25"/>
    </row>
    <row r="28" spans="1:14" ht="15" customHeight="1" x14ac:dyDescent="0.2">
      <c r="A28" s="60" t="s">
        <v>27</v>
      </c>
      <c r="B28" s="32">
        <v>0</v>
      </c>
      <c r="C28" s="48">
        <f t="shared" si="0"/>
        <v>0</v>
      </c>
      <c r="D28" s="80">
        <v>0</v>
      </c>
      <c r="E28" s="44">
        <f t="shared" si="5"/>
        <v>0</v>
      </c>
      <c r="F28" s="34">
        <f t="shared" si="2"/>
        <v>0</v>
      </c>
      <c r="G28" s="51">
        <f>IF(ISBLANK(F28),"  ",IF(F76&gt;0,F28/F76,IF(F28&gt;0,1,0)))</f>
        <v>0</v>
      </c>
      <c r="H28" s="32">
        <v>0</v>
      </c>
      <c r="I28" s="48">
        <f t="shared" si="3"/>
        <v>0</v>
      </c>
      <c r="J28" s="80">
        <v>0</v>
      </c>
      <c r="K28" s="49">
        <f t="shared" si="4"/>
        <v>0</v>
      </c>
      <c r="L28" s="34">
        <f t="shared" si="1"/>
        <v>0</v>
      </c>
      <c r="M28" s="51">
        <f>IF(ISBLANK(L28),"  ",IF(L76&gt;0,L28/L76,IF(L28&gt;0,1,0)))</f>
        <v>0</v>
      </c>
      <c r="N28" s="25"/>
    </row>
    <row r="29" spans="1:14" ht="15" customHeight="1" x14ac:dyDescent="0.2">
      <c r="A29" s="60" t="s">
        <v>28</v>
      </c>
      <c r="B29" s="32">
        <v>0</v>
      </c>
      <c r="C29" s="48">
        <f t="shared" si="0"/>
        <v>0</v>
      </c>
      <c r="D29" s="80">
        <v>0</v>
      </c>
      <c r="E29" s="44">
        <f t="shared" si="5"/>
        <v>0</v>
      </c>
      <c r="F29" s="34">
        <f t="shared" si="2"/>
        <v>0</v>
      </c>
      <c r="G29" s="51">
        <f>IF(ISBLANK(F29),"  ",IF(F76&gt;0,F29/F76,IF(F29&gt;0,1,0)))</f>
        <v>0</v>
      </c>
      <c r="H29" s="32">
        <v>0</v>
      </c>
      <c r="I29" s="48">
        <f t="shared" si="3"/>
        <v>0</v>
      </c>
      <c r="J29" s="80">
        <v>0</v>
      </c>
      <c r="K29" s="49">
        <f t="shared" si="4"/>
        <v>0</v>
      </c>
      <c r="L29" s="34">
        <f t="shared" si="1"/>
        <v>0</v>
      </c>
      <c r="M29" s="51">
        <f>IF(ISBLANK(L29),"  ",IF(L76&gt;0,L29/L76,IF(L29&gt;0,1,0)))</f>
        <v>0</v>
      </c>
      <c r="N29" s="25"/>
    </row>
    <row r="30" spans="1:14" ht="15" customHeight="1" x14ac:dyDescent="0.2">
      <c r="A30" s="60" t="s">
        <v>29</v>
      </c>
      <c r="B30" s="32">
        <v>0</v>
      </c>
      <c r="C30" s="48">
        <f t="shared" si="0"/>
        <v>0</v>
      </c>
      <c r="D30" s="80">
        <v>0</v>
      </c>
      <c r="E30" s="44">
        <f>IF(ISBLANK(D30),"  ",IF(F30&gt;0,D30/F30,IF(D30&gt;0,1,0)))</f>
        <v>0</v>
      </c>
      <c r="F30" s="34">
        <f t="shared" si="2"/>
        <v>0</v>
      </c>
      <c r="G30" s="51">
        <f>IF(ISBLANK(F30),"  ",IF(F76&gt;0,F30/F76,IF(F30&gt;0,1,0)))</f>
        <v>0</v>
      </c>
      <c r="H30" s="32">
        <v>0</v>
      </c>
      <c r="I30" s="48">
        <f t="shared" si="3"/>
        <v>0</v>
      </c>
      <c r="J30" s="80">
        <v>0</v>
      </c>
      <c r="K30" s="49">
        <f>IF(ISBLANK(J30),"  ",IF(L30&gt;0,J30/L30,IF(J30&gt;0,1,0)))</f>
        <v>0</v>
      </c>
      <c r="L30" s="34">
        <f t="shared" si="1"/>
        <v>0</v>
      </c>
      <c r="M30" s="51">
        <f>IF(ISBLANK(L30),"  ",IF(L76&gt;0,L30/L76,IF(L30&gt;0,1,0)))</f>
        <v>0</v>
      </c>
      <c r="N30" s="25"/>
    </row>
    <row r="31" spans="1:14" ht="15" customHeight="1" x14ac:dyDescent="0.2">
      <c r="A31" s="60" t="s">
        <v>30</v>
      </c>
      <c r="B31" s="32">
        <v>0</v>
      </c>
      <c r="C31" s="48">
        <f t="shared" si="0"/>
        <v>0</v>
      </c>
      <c r="D31" s="80">
        <v>0</v>
      </c>
      <c r="E31" s="44">
        <f>IF(ISBLANK(D31),"  ",IF(F31&gt;0,D31/F31,IF(D31&gt;0,1,0)))</f>
        <v>0</v>
      </c>
      <c r="F31" s="34">
        <f t="shared" si="2"/>
        <v>0</v>
      </c>
      <c r="G31" s="51">
        <f>IF(ISBLANK(F31),"  ",IF(F76&gt;0,F31/F76,IF(F31&gt;0,1,0)))</f>
        <v>0</v>
      </c>
      <c r="H31" s="32">
        <v>0</v>
      </c>
      <c r="I31" s="48">
        <f t="shared" si="3"/>
        <v>0</v>
      </c>
      <c r="J31" s="80">
        <v>0</v>
      </c>
      <c r="K31" s="49">
        <f>IF(ISBLANK(J31),"  ",IF(L31&gt;0,J31/L31,IF(J31&gt;0,1,0)))</f>
        <v>0</v>
      </c>
      <c r="L31" s="34">
        <f t="shared" si="1"/>
        <v>0</v>
      </c>
      <c r="M31" s="51">
        <f>IF(ISBLANK(L31),"  ",IF(L76&gt;0,L31/L76,IF(L31&gt;0,1,0)))</f>
        <v>0</v>
      </c>
      <c r="N31" s="25"/>
    </row>
    <row r="32" spans="1:14" ht="15" customHeight="1" x14ac:dyDescent="0.2">
      <c r="A32" s="60" t="s">
        <v>31</v>
      </c>
      <c r="B32" s="32">
        <v>0</v>
      </c>
      <c r="C32" s="48">
        <f t="shared" si="0"/>
        <v>0</v>
      </c>
      <c r="D32" s="80">
        <v>0</v>
      </c>
      <c r="E32" s="44">
        <f>IF(ISBLANK(D32),"  ",IF(F32&gt;0,D32/F32,IF(D32&gt;0,1,0)))</f>
        <v>0</v>
      </c>
      <c r="F32" s="34">
        <f t="shared" si="2"/>
        <v>0</v>
      </c>
      <c r="G32" s="51">
        <f>IF(ISBLANK(F32),"  ",IF(F76&gt;0,F32/F76,IF(F32&gt;0,1,0)))</f>
        <v>0</v>
      </c>
      <c r="H32" s="32">
        <v>0</v>
      </c>
      <c r="I32" s="48">
        <f t="shared" si="3"/>
        <v>0</v>
      </c>
      <c r="J32" s="80">
        <v>0</v>
      </c>
      <c r="K32" s="49">
        <f>IF(ISBLANK(J32),"  ",IF(L32&gt;0,J32/L32,IF(J32&gt;0,1,0)))</f>
        <v>0</v>
      </c>
      <c r="L32" s="34">
        <f t="shared" si="1"/>
        <v>0</v>
      </c>
      <c r="M32" s="51">
        <f>IF(ISBLANK(L32),"  ",IF(L76&gt;0,L32/L76,IF(L32&gt;0,1,0)))</f>
        <v>0</v>
      </c>
      <c r="N32" s="25"/>
    </row>
    <row r="33" spans="1:14" ht="15" customHeight="1" x14ac:dyDescent="0.2">
      <c r="A33" s="61" t="s">
        <v>75</v>
      </c>
      <c r="B33" s="32">
        <v>0</v>
      </c>
      <c r="C33" s="48">
        <f>IF(ISBLANK(B33),"  ",IF(F33&gt;0,B33/F33,IF(B33&gt;0,1,0)))</f>
        <v>0</v>
      </c>
      <c r="D33" s="80">
        <v>0</v>
      </c>
      <c r="E33" s="44">
        <f>IF(ISBLANK(D33),"  ",IF(F33&gt;0,D33/F33,IF(D33&gt;0,1,0)))</f>
        <v>0</v>
      </c>
      <c r="F33" s="34">
        <f t="shared" si="2"/>
        <v>0</v>
      </c>
      <c r="G33" s="51">
        <f>IF(ISBLANK(F33),"  ",IF(F76&gt;0,F33/F76,IF(F33&gt;0,1,0)))</f>
        <v>0</v>
      </c>
      <c r="H33" s="32">
        <v>0</v>
      </c>
      <c r="I33" s="48">
        <f>IF(ISBLANK(H33),"  ",IF(L33&gt;0,H33/L33,IF(H33&gt;0,1,0)))</f>
        <v>0</v>
      </c>
      <c r="J33" s="80">
        <v>0</v>
      </c>
      <c r="K33" s="49">
        <f>IF(ISBLANK(J33),"  ",IF(L33&gt;0,J33/L33,IF(J33&gt;0,1,0)))</f>
        <v>0</v>
      </c>
      <c r="L33" s="34">
        <f t="shared" si="1"/>
        <v>0</v>
      </c>
      <c r="M33" s="51">
        <f>IF(ISBLANK(L33),"  ",IF(L76&gt;0,L33/L76,IF(L33&gt;0,1,0)))</f>
        <v>0</v>
      </c>
      <c r="N33" s="25"/>
    </row>
    <row r="34" spans="1:14" ht="15" customHeight="1" x14ac:dyDescent="0.2">
      <c r="A34" s="60" t="s">
        <v>32</v>
      </c>
      <c r="B34" s="32">
        <v>0</v>
      </c>
      <c r="C34" s="48">
        <f t="shared" si="0"/>
        <v>0</v>
      </c>
      <c r="D34" s="80">
        <v>0</v>
      </c>
      <c r="E34" s="44">
        <f t="shared" si="5"/>
        <v>0</v>
      </c>
      <c r="F34" s="34">
        <f t="shared" si="2"/>
        <v>0</v>
      </c>
      <c r="G34" s="51">
        <f>IF(ISBLANK(F34),"  ",IF(F76&gt;0,F34/F76,IF(F34&gt;0,1,0)))</f>
        <v>0</v>
      </c>
      <c r="H34" s="32">
        <v>0</v>
      </c>
      <c r="I34" s="48">
        <f t="shared" si="3"/>
        <v>0</v>
      </c>
      <c r="J34" s="80">
        <v>0</v>
      </c>
      <c r="K34" s="49">
        <f t="shared" si="4"/>
        <v>0</v>
      </c>
      <c r="L34" s="34">
        <f t="shared" si="1"/>
        <v>0</v>
      </c>
      <c r="M34" s="51">
        <f>IF(ISBLANK(L34),"  ",IF(L76&gt;0,L34/L76,IF(L34&gt;0,1,0)))</f>
        <v>0</v>
      </c>
      <c r="N34" s="25"/>
    </row>
    <row r="35" spans="1:14" ht="15" customHeight="1" x14ac:dyDescent="0.25">
      <c r="A35" s="62" t="s">
        <v>33</v>
      </c>
      <c r="B35" s="121"/>
      <c r="C35" s="64" t="s">
        <v>4</v>
      </c>
      <c r="D35" s="80"/>
      <c r="E35" s="66" t="s">
        <v>4</v>
      </c>
      <c r="F35" s="34"/>
      <c r="G35" s="67" t="s">
        <v>4</v>
      </c>
      <c r="H35" s="121" t="s">
        <v>4</v>
      </c>
      <c r="I35" s="64" t="s">
        <v>4</v>
      </c>
      <c r="J35" s="80"/>
      <c r="K35" s="66" t="s">
        <v>4</v>
      </c>
      <c r="L35" s="34"/>
      <c r="M35" s="67" t="s">
        <v>4</v>
      </c>
      <c r="N35" s="25"/>
    </row>
    <row r="36" spans="1:14" ht="15" customHeight="1" x14ac:dyDescent="0.2">
      <c r="A36" s="57" t="s">
        <v>34</v>
      </c>
      <c r="B36" s="32">
        <v>0</v>
      </c>
      <c r="C36" s="48">
        <f t="shared" si="0"/>
        <v>0</v>
      </c>
      <c r="D36" s="80">
        <v>0</v>
      </c>
      <c r="E36" s="49">
        <f>IF(ISBLANK(D36),"  ",IF(F36&gt;0,D36/F36,IF(D36&gt;0,1,0)))</f>
        <v>0</v>
      </c>
      <c r="F36" s="34">
        <f t="shared" si="2"/>
        <v>0</v>
      </c>
      <c r="G36" s="51">
        <f>IF(ISBLANK(F36),"  ",IF(F76&gt;0,F36/F76,IF(F36&gt;0,1,0)))</f>
        <v>0</v>
      </c>
      <c r="H36" s="32">
        <v>0</v>
      </c>
      <c r="I36" s="48">
        <f>IF(ISBLANK(H36),"  ",IF(L36&gt;0,H36/L36,IF(H36&gt;0,1,0)))</f>
        <v>0</v>
      </c>
      <c r="J36" s="80">
        <v>0</v>
      </c>
      <c r="K36" s="49">
        <f>IF(ISBLANK(J36),"  ",IF(L36&gt;0,J36/L36,IF(J36&gt;0,1,0)))</f>
        <v>0</v>
      </c>
      <c r="L36" s="34">
        <f>J36+H36</f>
        <v>0</v>
      </c>
      <c r="M36" s="51">
        <f>IF(ISBLANK(L36),"  ",IF(L76&gt;0,L36/L76,IF(L36&gt;0,1,0)))</f>
        <v>0</v>
      </c>
      <c r="N36" s="25"/>
    </row>
    <row r="37" spans="1:14" ht="15" customHeight="1" x14ac:dyDescent="0.25">
      <c r="A37" s="62" t="s">
        <v>35</v>
      </c>
      <c r="B37" s="121"/>
      <c r="C37" s="64" t="s">
        <v>4</v>
      </c>
      <c r="D37" s="80"/>
      <c r="E37" s="66" t="s">
        <v>4</v>
      </c>
      <c r="F37" s="34"/>
      <c r="G37" s="67" t="s">
        <v>4</v>
      </c>
      <c r="H37" s="121"/>
      <c r="I37" s="64" t="s">
        <v>4</v>
      </c>
      <c r="J37" s="80"/>
      <c r="K37" s="66" t="s">
        <v>4</v>
      </c>
      <c r="L37" s="34"/>
      <c r="M37" s="67" t="s">
        <v>4</v>
      </c>
      <c r="N37" s="25"/>
    </row>
    <row r="38" spans="1:14" ht="15" customHeight="1" x14ac:dyDescent="0.2">
      <c r="A38" s="59" t="s">
        <v>34</v>
      </c>
      <c r="B38" s="69">
        <v>0</v>
      </c>
      <c r="C38" s="48">
        <f t="shared" si="0"/>
        <v>0</v>
      </c>
      <c r="D38" s="70">
        <v>0</v>
      </c>
      <c r="E38" s="49">
        <f>IF(ISBLANK(D38),"  ",IF(F38&gt;0,D38/F38,IF(D38&gt;0,1,0)))</f>
        <v>0</v>
      </c>
      <c r="F38" s="68">
        <f t="shared" si="2"/>
        <v>0</v>
      </c>
      <c r="G38" s="51">
        <f>IF(ISBLANK(F38),"  ",IF(F76&gt;0,F38/F76,IF(F38&gt;0,1,0)))</f>
        <v>0</v>
      </c>
      <c r="H38" s="69">
        <v>0</v>
      </c>
      <c r="I38" s="48">
        <f>IF(ISBLANK(H38),"  ",IF(L38&gt;0,H38/L38,IF(H38&gt;0,1,0)))</f>
        <v>0</v>
      </c>
      <c r="J38" s="70">
        <v>0</v>
      </c>
      <c r="K38" s="49">
        <f>IF(ISBLANK(J38),"  ",IF(L38&gt;0,J38/L38,IF(J38&gt;0,1,0)))</f>
        <v>0</v>
      </c>
      <c r="L38" s="68">
        <f>J38+H38</f>
        <v>0</v>
      </c>
      <c r="M38" s="51">
        <f>IF(ISBLANK(L38),"  ",IF(L76&gt;0,L38/L76,IF(L38&gt;0,1,0)))</f>
        <v>0</v>
      </c>
      <c r="N38" s="25"/>
    </row>
    <row r="39" spans="1:14" ht="15" customHeight="1" x14ac:dyDescent="0.2">
      <c r="A39" s="59" t="s">
        <v>36</v>
      </c>
      <c r="B39" s="69"/>
      <c r="C39" s="48" t="str">
        <f t="shared" si="0"/>
        <v xml:space="preserve">  </v>
      </c>
      <c r="D39" s="70"/>
      <c r="E39" s="44" t="str">
        <f>IF(ISBLANK(D39),"  ",IF(F39&gt;0,D39/F39,IF(D39&gt;0,1,0)))</f>
        <v xml:space="preserve">  </v>
      </c>
      <c r="F39" s="34">
        <f t="shared" si="2"/>
        <v>0</v>
      </c>
      <c r="G39" s="51">
        <f>IF(ISBLANK(F39),"  ",IF(F76&gt;0,F39/F76,IF(F39&gt;0,1,0)))</f>
        <v>0</v>
      </c>
      <c r="H39" s="69"/>
      <c r="I39" s="48" t="str">
        <f>IF(ISBLANK(H39),"  ",IF(L39&gt;0,H39/L39,IF(H39&gt;0,1,0)))</f>
        <v xml:space="preserve">  </v>
      </c>
      <c r="J39" s="70"/>
      <c r="K39" s="49" t="str">
        <f>IF(ISBLANK(J39),"  ",IF(L39&gt;0,J39/L39,IF(J39&gt;0,1,0)))</f>
        <v xml:space="preserve">  </v>
      </c>
      <c r="L39" s="34">
        <f>J39+H39</f>
        <v>0</v>
      </c>
      <c r="M39" s="51">
        <f>IF(ISBLANK(L39),"  ",IF(L76&gt;0,L39/L76,IF(L39&gt;0,1,0)))</f>
        <v>0</v>
      </c>
      <c r="N39" s="25"/>
    </row>
    <row r="40" spans="1:14" s="77" customFormat="1" ht="15" customHeight="1" x14ac:dyDescent="0.25">
      <c r="A40" s="62" t="s">
        <v>37</v>
      </c>
      <c r="B40" s="71">
        <v>13439128</v>
      </c>
      <c r="C40" s="84">
        <f t="shared" si="0"/>
        <v>1</v>
      </c>
      <c r="D40" s="122">
        <v>0</v>
      </c>
      <c r="E40" s="73">
        <f>IF(ISBLANK(D40),"  ",IF(F40&gt;0,D40/F40,IF(D40&gt;0,1,0)))</f>
        <v>0</v>
      </c>
      <c r="F40" s="71">
        <f>F39+F38+F36+F34+F29+F28+F26+F27+F25+F24+F23+F22+F21+F20+F19+F18+F17+F16+F14+F13+F30+F31+F32+F33</f>
        <v>13439128</v>
      </c>
      <c r="G40" s="74">
        <f>IF(ISBLANK(F40),"  ",IF(F76&gt;0,F40/F76,IF(F40&gt;0,1,0)))</f>
        <v>0.12577571553049122</v>
      </c>
      <c r="H40" s="71">
        <v>14694693</v>
      </c>
      <c r="I40" s="84">
        <f>IF(ISBLANK(H40),"  ",IF(L40&gt;0,H40/L40,IF(H40&gt;0,1,0)))</f>
        <v>1</v>
      </c>
      <c r="J40" s="122">
        <v>0</v>
      </c>
      <c r="K40" s="75">
        <f>IF(ISBLANK(J40),"  ",IF(L40&gt;0,J40/L40,IF(J40&gt;0,1,0)))</f>
        <v>0</v>
      </c>
      <c r="L40" s="71">
        <f>L39+L38+L36+L34+L29+L28+L26+L27+L25+L24+L23+L22+L21+L20+L19+L18+L17+L16+L14+L13+L30+L31+L32+L33</f>
        <v>14694693</v>
      </c>
      <c r="M40" s="74">
        <f>IF(ISBLANK(L40),"  ",IF(L76&gt;0,L40/L76,IF(L40&gt;0,1,0)))</f>
        <v>0.13610845704109223</v>
      </c>
      <c r="N40" s="76"/>
    </row>
    <row r="41" spans="1:14" ht="15" customHeight="1" x14ac:dyDescent="0.25">
      <c r="A41" s="78" t="s">
        <v>38</v>
      </c>
      <c r="B41" s="79"/>
      <c r="C41" s="64" t="s">
        <v>4</v>
      </c>
      <c r="D41" s="80"/>
      <c r="E41" s="66" t="s">
        <v>4</v>
      </c>
      <c r="F41" s="34"/>
      <c r="G41" s="67" t="s">
        <v>4</v>
      </c>
      <c r="H41" s="79"/>
      <c r="I41" s="64" t="s">
        <v>4</v>
      </c>
      <c r="J41" s="80"/>
      <c r="K41" s="66" t="s">
        <v>4</v>
      </c>
      <c r="L41" s="34"/>
      <c r="M41" s="67" t="s">
        <v>4</v>
      </c>
      <c r="N41" s="25"/>
    </row>
    <row r="42" spans="1:14" ht="15" customHeight="1" x14ac:dyDescent="0.2">
      <c r="A42" s="11" t="s">
        <v>39</v>
      </c>
      <c r="B42" s="36">
        <v>0</v>
      </c>
      <c r="C42" s="42">
        <f t="shared" si="0"/>
        <v>0</v>
      </c>
      <c r="D42" s="123">
        <v>0</v>
      </c>
      <c r="E42" s="44">
        <f t="shared" ref="E42:E48" si="6">IF(ISBLANK(D42),"  ",IF(F42&gt;0,D42/F42,IF(D42&gt;0,1,0)))</f>
        <v>0</v>
      </c>
      <c r="F42" s="38">
        <f>D42+B42</f>
        <v>0</v>
      </c>
      <c r="G42" s="46">
        <f>IF(ISBLANK(F42),"  ",IF(D76&gt;0,F42/D76,IF(F42&gt;0,1,0)))</f>
        <v>0</v>
      </c>
      <c r="H42" s="36">
        <v>0</v>
      </c>
      <c r="I42" s="42">
        <f t="shared" ref="I42:I48" si="7">IF(ISBLANK(H42),"  ",IF(L42&gt;0,H42/L42,IF(H42&gt;0,1,0)))</f>
        <v>0</v>
      </c>
      <c r="J42" s="123">
        <v>0</v>
      </c>
      <c r="K42" s="44">
        <f t="shared" ref="K42:K48" si="8">IF(ISBLANK(J42),"  ",IF(L42&gt;0,J42/L42,IF(J42&gt;0,1,0)))</f>
        <v>0</v>
      </c>
      <c r="L42" s="38">
        <f>J42+H42</f>
        <v>0</v>
      </c>
      <c r="M42" s="46">
        <f>IF(ISBLANK(L42),"  ",IF(J76&gt;0,L42/J76,IF(L42&gt;0,1,0)))</f>
        <v>0</v>
      </c>
      <c r="N42" s="25"/>
    </row>
    <row r="43" spans="1:14" ht="15" customHeight="1" x14ac:dyDescent="0.2">
      <c r="A43" s="81" t="s">
        <v>40</v>
      </c>
      <c r="B43" s="32">
        <v>0</v>
      </c>
      <c r="C43" s="48">
        <f t="shared" si="0"/>
        <v>0</v>
      </c>
      <c r="D43" s="80">
        <v>0</v>
      </c>
      <c r="E43" s="49">
        <f t="shared" si="6"/>
        <v>0</v>
      </c>
      <c r="F43" s="34">
        <f>D43+B43</f>
        <v>0</v>
      </c>
      <c r="G43" s="51">
        <f>IF(ISBLANK(F43),"  ",IF(D76&gt;0,F43/D76,IF(F43&gt;0,1,0)))</f>
        <v>0</v>
      </c>
      <c r="H43" s="32">
        <v>0</v>
      </c>
      <c r="I43" s="48">
        <f t="shared" si="7"/>
        <v>0</v>
      </c>
      <c r="J43" s="80">
        <v>0</v>
      </c>
      <c r="K43" s="49">
        <f t="shared" si="8"/>
        <v>0</v>
      </c>
      <c r="L43" s="34">
        <f>J43+H43</f>
        <v>0</v>
      </c>
      <c r="M43" s="51">
        <f>IF(ISBLANK(L43),"  ",IF(J76&gt;0,L43/J76,IF(L43&gt;0,1,0)))</f>
        <v>0</v>
      </c>
      <c r="N43" s="25"/>
    </row>
    <row r="44" spans="1:14" ht="15" customHeight="1" x14ac:dyDescent="0.2">
      <c r="A44" s="82" t="s">
        <v>41</v>
      </c>
      <c r="B44" s="32">
        <v>0</v>
      </c>
      <c r="C44" s="48">
        <f t="shared" si="0"/>
        <v>0</v>
      </c>
      <c r="D44" s="80">
        <v>0</v>
      </c>
      <c r="E44" s="49">
        <f t="shared" si="6"/>
        <v>0</v>
      </c>
      <c r="F44" s="68">
        <f>D44+B44</f>
        <v>0</v>
      </c>
      <c r="G44" s="51">
        <f>IF(ISBLANK(F44),"  ",IF(D76&gt;0,F44/D76,IF(F44&gt;0,1,0)))</f>
        <v>0</v>
      </c>
      <c r="H44" s="32">
        <v>0</v>
      </c>
      <c r="I44" s="48">
        <f t="shared" si="7"/>
        <v>0</v>
      </c>
      <c r="J44" s="80">
        <v>0</v>
      </c>
      <c r="K44" s="49">
        <f t="shared" si="8"/>
        <v>0</v>
      </c>
      <c r="L44" s="68">
        <f>J44+H44</f>
        <v>0</v>
      </c>
      <c r="M44" s="51">
        <f>IF(ISBLANK(L44),"  ",IF(J76&gt;0,L44/J76,IF(L44&gt;0,1,0)))</f>
        <v>0</v>
      </c>
      <c r="N44" s="25"/>
    </row>
    <row r="45" spans="1:14" ht="15" customHeight="1" x14ac:dyDescent="0.2">
      <c r="A45" s="31" t="s">
        <v>42</v>
      </c>
      <c r="B45" s="32">
        <v>0</v>
      </c>
      <c r="C45" s="48">
        <f t="shared" si="0"/>
        <v>0</v>
      </c>
      <c r="D45" s="80">
        <v>0</v>
      </c>
      <c r="E45" s="49">
        <f t="shared" si="6"/>
        <v>0</v>
      </c>
      <c r="F45" s="68">
        <f>D45+B45</f>
        <v>0</v>
      </c>
      <c r="G45" s="51">
        <f>IF(ISBLANK(F45),"  ",IF(D76&gt;0,F45/D76,IF(F45&gt;0,1,0)))</f>
        <v>0</v>
      </c>
      <c r="H45" s="32">
        <v>0</v>
      </c>
      <c r="I45" s="48">
        <f t="shared" si="7"/>
        <v>0</v>
      </c>
      <c r="J45" s="80">
        <v>0</v>
      </c>
      <c r="K45" s="49">
        <f t="shared" si="8"/>
        <v>0</v>
      </c>
      <c r="L45" s="68">
        <f>J45+H45</f>
        <v>0</v>
      </c>
      <c r="M45" s="51">
        <f>IF(ISBLANK(L45),"  ",IF(J76&gt;0,L45/J76,IF(L45&gt;0,1,0)))</f>
        <v>0</v>
      </c>
      <c r="N45" s="25"/>
    </row>
    <row r="46" spans="1:14" ht="15" customHeight="1" x14ac:dyDescent="0.2">
      <c r="A46" s="81" t="s">
        <v>43</v>
      </c>
      <c r="B46" s="32">
        <v>0</v>
      </c>
      <c r="C46" s="48">
        <f t="shared" si="0"/>
        <v>0</v>
      </c>
      <c r="D46" s="80">
        <v>0</v>
      </c>
      <c r="E46" s="49">
        <f t="shared" si="6"/>
        <v>0</v>
      </c>
      <c r="F46" s="68">
        <f>D46+B46</f>
        <v>0</v>
      </c>
      <c r="G46" s="51">
        <f>IF(ISBLANK(F46),"  ",IF(F76&gt;0,F46/F76,IF(F46&gt;0,1,0)))</f>
        <v>0</v>
      </c>
      <c r="H46" s="32">
        <v>0</v>
      </c>
      <c r="I46" s="48">
        <f t="shared" si="7"/>
        <v>0</v>
      </c>
      <c r="J46" s="80">
        <v>0</v>
      </c>
      <c r="K46" s="49">
        <f t="shared" si="8"/>
        <v>0</v>
      </c>
      <c r="L46" s="68">
        <f>J46+H46</f>
        <v>0</v>
      </c>
      <c r="M46" s="51">
        <f>IF(ISBLANK(L46),"  ",IF(L76&gt;0,L46/L76,IF(L46&gt;0,1,0)))</f>
        <v>0</v>
      </c>
      <c r="N46" s="25"/>
    </row>
    <row r="47" spans="1:14" s="77" customFormat="1" ht="15" customHeight="1" x14ac:dyDescent="0.25">
      <c r="A47" s="78" t="s">
        <v>44</v>
      </c>
      <c r="B47" s="106">
        <v>0</v>
      </c>
      <c r="C47" s="84">
        <f t="shared" si="0"/>
        <v>0</v>
      </c>
      <c r="D47" s="107">
        <v>0</v>
      </c>
      <c r="E47" s="75">
        <f t="shared" si="6"/>
        <v>0</v>
      </c>
      <c r="F47" s="86">
        <f>F46+F45+F44+F43+F42</f>
        <v>0</v>
      </c>
      <c r="G47" s="74">
        <f>IF(ISBLANK(F47),"  ",IF(F76&gt;0,F47/F76,IF(F47&gt;0,1,0)))</f>
        <v>0</v>
      </c>
      <c r="H47" s="106">
        <v>0</v>
      </c>
      <c r="I47" s="84">
        <f t="shared" si="7"/>
        <v>0</v>
      </c>
      <c r="J47" s="107">
        <v>0</v>
      </c>
      <c r="K47" s="75">
        <f t="shared" si="8"/>
        <v>0</v>
      </c>
      <c r="L47" s="86">
        <f>L46+L45+L44+L43+L42</f>
        <v>0</v>
      </c>
      <c r="M47" s="74">
        <f>IF(ISBLANK(L47),"  ",IF(L76&gt;0,L47/L76,IF(L47&gt;0,1,0)))</f>
        <v>0</v>
      </c>
      <c r="N47" s="76"/>
    </row>
    <row r="48" spans="1:14" s="77" customFormat="1" ht="15" customHeight="1" x14ac:dyDescent="0.25">
      <c r="A48" s="87" t="s">
        <v>45</v>
      </c>
      <c r="B48" s="124">
        <v>0</v>
      </c>
      <c r="C48" s="84">
        <f t="shared" si="0"/>
        <v>0</v>
      </c>
      <c r="D48" s="111">
        <v>0</v>
      </c>
      <c r="E48" s="75">
        <f t="shared" si="6"/>
        <v>0</v>
      </c>
      <c r="F48" s="90">
        <f>D48+B48</f>
        <v>0</v>
      </c>
      <c r="G48" s="74">
        <f>IF(ISBLANK(F48),"  ",IF(F76&gt;0,F48/F76,IF(F48&gt;0,1,0)))</f>
        <v>0</v>
      </c>
      <c r="H48" s="124">
        <v>0</v>
      </c>
      <c r="I48" s="84">
        <f t="shared" si="7"/>
        <v>0</v>
      </c>
      <c r="J48" s="111">
        <v>0</v>
      </c>
      <c r="K48" s="75">
        <f t="shared" si="8"/>
        <v>0</v>
      </c>
      <c r="L48" s="90">
        <f>J48+H48</f>
        <v>0</v>
      </c>
      <c r="M48" s="74">
        <f>IF(ISBLANK(L48),"  ",IF(L76&gt;0,L48/L76,IF(L48&gt;0,1,0)))</f>
        <v>0</v>
      </c>
      <c r="N48" s="76"/>
    </row>
    <row r="49" spans="1:14" ht="15" customHeight="1" x14ac:dyDescent="0.25">
      <c r="A49" s="14" t="s">
        <v>46</v>
      </c>
      <c r="B49" s="91"/>
      <c r="C49" s="92" t="s">
        <v>4</v>
      </c>
      <c r="D49" s="93"/>
      <c r="E49" s="94" t="s">
        <v>4</v>
      </c>
      <c r="F49" s="38"/>
      <c r="G49" s="95" t="s">
        <v>4</v>
      </c>
      <c r="H49" s="91"/>
      <c r="I49" s="92" t="s">
        <v>4</v>
      </c>
      <c r="J49" s="93"/>
      <c r="K49" s="94" t="s">
        <v>4</v>
      </c>
      <c r="L49" s="38"/>
      <c r="M49" s="95" t="s">
        <v>4</v>
      </c>
      <c r="N49" s="25"/>
    </row>
    <row r="50" spans="1:14" ht="15" customHeight="1" x14ac:dyDescent="0.2">
      <c r="A50" s="11" t="s">
        <v>47</v>
      </c>
      <c r="B50" s="91">
        <v>27159783.140000001</v>
      </c>
      <c r="C50" s="42">
        <f t="shared" si="0"/>
        <v>1</v>
      </c>
      <c r="D50" s="93">
        <v>0</v>
      </c>
      <c r="E50" s="44">
        <f t="shared" ref="E50:E67" si="9">IF(ISBLANK(D50),"  ",IF(F50&gt;0,D50/F50,IF(D50&gt;0,1,0)))</f>
        <v>0</v>
      </c>
      <c r="F50" s="96">
        <f t="shared" ref="F50:F55" si="10">D50+B50</f>
        <v>27159783.140000001</v>
      </c>
      <c r="G50" s="46">
        <f>IF(ISBLANK(F50),"  ",IF(F76&gt;0,F50/F76,IF(F50&gt;0,1,0)))</f>
        <v>0.25418622086838311</v>
      </c>
      <c r="H50" s="91">
        <v>27311355</v>
      </c>
      <c r="I50" s="42">
        <f t="shared" ref="I50:I67" si="11">IF(ISBLANK(H50),"  ",IF(L50&gt;0,H50/L50,IF(H50&gt;0,1,0)))</f>
        <v>1</v>
      </c>
      <c r="J50" s="93">
        <v>0</v>
      </c>
      <c r="K50" s="44">
        <f t="shared" ref="K50:K67" si="12">IF(ISBLANK(J50),"  ",IF(L50&gt;0,J50/L50,IF(J50&gt;0,1,0)))</f>
        <v>0</v>
      </c>
      <c r="L50" s="96">
        <f t="shared" ref="L50:L66" si="13">J50+H50</f>
        <v>27311355</v>
      </c>
      <c r="M50" s="46">
        <f>IF(ISBLANK(L50),"  ",IF(L76&gt;0,L50/L76,IF(L50&gt;0,1,0)))</f>
        <v>0.25296931271388379</v>
      </c>
      <c r="N50" s="25"/>
    </row>
    <row r="51" spans="1:14" ht="15" customHeight="1" x14ac:dyDescent="0.2">
      <c r="A51" s="31" t="s">
        <v>48</v>
      </c>
      <c r="B51" s="79">
        <v>2763160.5</v>
      </c>
      <c r="C51" s="48">
        <f t="shared" si="0"/>
        <v>1</v>
      </c>
      <c r="D51" s="80">
        <v>0</v>
      </c>
      <c r="E51" s="49">
        <f t="shared" si="9"/>
        <v>0</v>
      </c>
      <c r="F51" s="97">
        <f t="shared" si="10"/>
        <v>2763160.5</v>
      </c>
      <c r="G51" s="51">
        <f>IF(ISBLANK(F51),"  ",IF(F76&gt;0,F51/F76,IF(F51&gt;0,1,0)))</f>
        <v>2.5860196361928382E-2</v>
      </c>
      <c r="H51" s="79">
        <v>2674188</v>
      </c>
      <c r="I51" s="48">
        <f t="shared" si="11"/>
        <v>1</v>
      </c>
      <c r="J51" s="80">
        <v>0</v>
      </c>
      <c r="K51" s="49">
        <f t="shared" si="12"/>
        <v>0</v>
      </c>
      <c r="L51" s="97">
        <f t="shared" si="13"/>
        <v>2674188</v>
      </c>
      <c r="M51" s="51">
        <f>IF(ISBLANK(L51),"  ",IF(L76&gt;0,L51/L76,IF(L51&gt;0,1,0)))</f>
        <v>2.4769459458445598E-2</v>
      </c>
      <c r="N51" s="25"/>
    </row>
    <row r="52" spans="1:14" ht="15" customHeight="1" x14ac:dyDescent="0.2">
      <c r="A52" s="98" t="s">
        <v>49</v>
      </c>
      <c r="B52" s="125">
        <v>1188960</v>
      </c>
      <c r="C52" s="48">
        <f t="shared" si="0"/>
        <v>1</v>
      </c>
      <c r="D52" s="126">
        <v>0</v>
      </c>
      <c r="E52" s="49">
        <f t="shared" si="9"/>
        <v>0</v>
      </c>
      <c r="F52" s="99">
        <f t="shared" si="10"/>
        <v>1188960</v>
      </c>
      <c r="G52" s="51">
        <f>IF(ISBLANK(F52),"  ",IF(F76&gt;0,F52/F76,IF(F52&gt;0,1,0)))</f>
        <v>1.1127380789671237E-2</v>
      </c>
      <c r="H52" s="125">
        <v>1150000</v>
      </c>
      <c r="I52" s="48">
        <f t="shared" si="11"/>
        <v>1</v>
      </c>
      <c r="J52" s="126">
        <v>0</v>
      </c>
      <c r="K52" s="49">
        <f t="shared" si="12"/>
        <v>0</v>
      </c>
      <c r="L52" s="99">
        <f t="shared" si="13"/>
        <v>1150000</v>
      </c>
      <c r="M52" s="51">
        <f>IF(ISBLANK(L52),"  ",IF(L76&gt;0,L52/L76,IF(L52&gt;0,1,0)))</f>
        <v>1.0651786028959984E-2</v>
      </c>
      <c r="N52" s="25"/>
    </row>
    <row r="53" spans="1:14" ht="15" customHeight="1" x14ac:dyDescent="0.2">
      <c r="A53" s="98" t="s">
        <v>50</v>
      </c>
      <c r="B53" s="125">
        <v>653928</v>
      </c>
      <c r="C53" s="48">
        <f t="shared" si="0"/>
        <v>1</v>
      </c>
      <c r="D53" s="126">
        <v>0</v>
      </c>
      <c r="E53" s="49">
        <f t="shared" si="9"/>
        <v>0</v>
      </c>
      <c r="F53" s="99">
        <f t="shared" si="10"/>
        <v>653928</v>
      </c>
      <c r="G53" s="51">
        <f>IF(ISBLANK(F53),"  ",IF(F76&gt;0,F53/F76,IF(F53&gt;0,1,0)))</f>
        <v>6.1200594343191802E-3</v>
      </c>
      <c r="H53" s="125">
        <v>650000</v>
      </c>
      <c r="I53" s="48">
        <f t="shared" si="11"/>
        <v>1</v>
      </c>
      <c r="J53" s="126">
        <v>0</v>
      </c>
      <c r="K53" s="49">
        <f t="shared" si="12"/>
        <v>0</v>
      </c>
      <c r="L53" s="99">
        <f t="shared" si="13"/>
        <v>650000</v>
      </c>
      <c r="M53" s="51">
        <f>IF(ISBLANK(L53),"  ",IF(L76&gt;0,L53/L76,IF(L53&gt;0,1,0)))</f>
        <v>6.0205747120208597E-3</v>
      </c>
      <c r="N53" s="25"/>
    </row>
    <row r="54" spans="1:14" ht="15" customHeight="1" x14ac:dyDescent="0.2">
      <c r="A54" s="98" t="s">
        <v>51</v>
      </c>
      <c r="B54" s="125">
        <v>0</v>
      </c>
      <c r="C54" s="48">
        <f>IF(ISBLANK(B54),"  ",IF(F54&gt;0,B54/F54,IF(B54&gt;0,1,0)))</f>
        <v>0</v>
      </c>
      <c r="D54" s="126">
        <v>1109750</v>
      </c>
      <c r="E54" s="49">
        <f>IF(ISBLANK(D54),"  ",IF(F54&gt;0,D54/F54,IF(D54&gt;0,1,0)))</f>
        <v>1</v>
      </c>
      <c r="F54" s="99">
        <f t="shared" si="10"/>
        <v>1109750</v>
      </c>
      <c r="G54" s="51">
        <f>IF(ISBLANK(F54),"  ",IF(F76&gt;0,F54/F76,IF(F54&gt;0,1,0)))</f>
        <v>1.0386060785339839E-2</v>
      </c>
      <c r="H54" s="125">
        <v>0</v>
      </c>
      <c r="I54" s="48">
        <f>IF(ISBLANK(H54),"  ",IF(L54&gt;0,H54/L54,IF(H54&gt;0,1,0)))</f>
        <v>0</v>
      </c>
      <c r="J54" s="126">
        <v>1162000</v>
      </c>
      <c r="K54" s="49">
        <f>IF(ISBLANK(J54),"  ",IF(L54&gt;0,J54/L54,IF(J54&gt;0,1,0)))</f>
        <v>1</v>
      </c>
      <c r="L54" s="99">
        <f t="shared" si="13"/>
        <v>1162000</v>
      </c>
      <c r="M54" s="51">
        <f>IF(ISBLANK(L54),"  ",IF(L76&gt;0,L54/L76,IF(L54&gt;0,1,0)))</f>
        <v>1.0762935100566522E-2</v>
      </c>
      <c r="N54" s="25"/>
    </row>
    <row r="55" spans="1:14" ht="15" customHeight="1" x14ac:dyDescent="0.2">
      <c r="A55" s="31" t="s">
        <v>52</v>
      </c>
      <c r="B55" s="79">
        <v>644184.97</v>
      </c>
      <c r="C55" s="48">
        <f t="shared" si="0"/>
        <v>0.12034158296311398</v>
      </c>
      <c r="D55" s="80">
        <v>4708785.75</v>
      </c>
      <c r="E55" s="49">
        <f t="shared" si="9"/>
        <v>0.87965841703688608</v>
      </c>
      <c r="F55" s="97">
        <f t="shared" si="10"/>
        <v>5352970.72</v>
      </c>
      <c r="G55" s="51">
        <f>IF(ISBLANK(F55),"  ",IF(F76&gt;0,F55/F76,IF(F55&gt;0,1,0)))</f>
        <v>5.0098021428307604E-2</v>
      </c>
      <c r="H55" s="79">
        <v>636500</v>
      </c>
      <c r="I55" s="48">
        <f t="shared" si="11"/>
        <v>0.11773486626040584</v>
      </c>
      <c r="J55" s="80">
        <v>4769715</v>
      </c>
      <c r="K55" s="49">
        <f t="shared" si="12"/>
        <v>0.88226513373959414</v>
      </c>
      <c r="L55" s="97">
        <f t="shared" si="13"/>
        <v>5406215</v>
      </c>
      <c r="M55" s="51">
        <f>IF(ISBLANK(L55),"  ",IF(L76&gt;0,L55/L76,IF(L55&gt;0,1,0)))</f>
        <v>5.0074648179612082E-2</v>
      </c>
      <c r="N55" s="25"/>
    </row>
    <row r="56" spans="1:14" s="77" customFormat="1" ht="15" customHeight="1" x14ac:dyDescent="0.25">
      <c r="A56" s="87" t="s">
        <v>53</v>
      </c>
      <c r="B56" s="127">
        <v>32410016.609999999</v>
      </c>
      <c r="C56" s="84">
        <f t="shared" si="0"/>
        <v>0.84779607411741398</v>
      </c>
      <c r="D56" s="107">
        <v>5818535.75</v>
      </c>
      <c r="E56" s="75">
        <f t="shared" si="9"/>
        <v>0.15220392588258605</v>
      </c>
      <c r="F56" s="100">
        <f>F55+F53+F52+F51+F50+F54</f>
        <v>38228552.359999999</v>
      </c>
      <c r="G56" s="74">
        <f>IF(ISBLANK(F56),"  ",IF(F76&gt;0,F56/F76,IF(F56&gt;0,1,0)))</f>
        <v>0.3577779396679493</v>
      </c>
      <c r="H56" s="127">
        <v>32422043</v>
      </c>
      <c r="I56" s="84">
        <f t="shared" si="11"/>
        <v>0.8453420131607442</v>
      </c>
      <c r="J56" s="107">
        <v>5931715</v>
      </c>
      <c r="K56" s="75">
        <f t="shared" si="12"/>
        <v>0.15465798683925575</v>
      </c>
      <c r="L56" s="97">
        <f t="shared" si="13"/>
        <v>38353758</v>
      </c>
      <c r="M56" s="74">
        <f>IF(ISBLANK(L56),"  ",IF(L76&gt;0,L56/L76,IF(L56&gt;0,1,0)))</f>
        <v>0.35524871619348886</v>
      </c>
      <c r="N56" s="76"/>
    </row>
    <row r="57" spans="1:14" ht="15" customHeight="1" x14ac:dyDescent="0.2">
      <c r="A57" s="41" t="s">
        <v>54</v>
      </c>
      <c r="B57" s="128">
        <v>0</v>
      </c>
      <c r="C57" s="48">
        <f t="shared" si="0"/>
        <v>0</v>
      </c>
      <c r="D57" s="129">
        <v>0</v>
      </c>
      <c r="E57" s="49">
        <f t="shared" si="9"/>
        <v>0</v>
      </c>
      <c r="F57" s="101">
        <f t="shared" ref="F57:F66" si="14">D57+B57</f>
        <v>0</v>
      </c>
      <c r="G57" s="51">
        <f>IF(ISBLANK(F57),"  ",IF(F76&gt;0,F57/F76,IF(F57&gt;0,1,0)))</f>
        <v>0</v>
      </c>
      <c r="H57" s="128">
        <v>0</v>
      </c>
      <c r="I57" s="48">
        <f t="shared" si="11"/>
        <v>0</v>
      </c>
      <c r="J57" s="129">
        <v>0</v>
      </c>
      <c r="K57" s="49">
        <f t="shared" si="12"/>
        <v>0</v>
      </c>
      <c r="L57" s="101">
        <f t="shared" si="13"/>
        <v>0</v>
      </c>
      <c r="M57" s="51">
        <f>IF(ISBLANK(L57),"  ",IF(L76&gt;0,L57/L76,IF(L57&gt;0,1,0)))</f>
        <v>0</v>
      </c>
      <c r="N57" s="25"/>
    </row>
    <row r="58" spans="1:14" ht="15" customHeight="1" x14ac:dyDescent="0.2">
      <c r="A58" s="102" t="s">
        <v>55</v>
      </c>
      <c r="B58" s="32">
        <v>0</v>
      </c>
      <c r="C58" s="48">
        <f t="shared" si="0"/>
        <v>0</v>
      </c>
      <c r="D58" s="80">
        <v>0</v>
      </c>
      <c r="E58" s="49">
        <f t="shared" si="9"/>
        <v>0</v>
      </c>
      <c r="F58" s="34">
        <f t="shared" si="14"/>
        <v>0</v>
      </c>
      <c r="G58" s="51">
        <f>IF(ISBLANK(F58),"  ",IF(F76&gt;0,F58/F76,IF(F58&gt;0,1,0)))</f>
        <v>0</v>
      </c>
      <c r="H58" s="32">
        <v>0</v>
      </c>
      <c r="I58" s="48">
        <f t="shared" si="11"/>
        <v>0</v>
      </c>
      <c r="J58" s="80">
        <v>0</v>
      </c>
      <c r="K58" s="49">
        <f t="shared" si="12"/>
        <v>0</v>
      </c>
      <c r="L58" s="34">
        <f t="shared" si="13"/>
        <v>0</v>
      </c>
      <c r="M58" s="51">
        <f>IF(ISBLANK(L58),"  ",IF(L76&gt;0,L58/L76,IF(L58&gt;0,1,0)))</f>
        <v>0</v>
      </c>
      <c r="N58" s="25"/>
    </row>
    <row r="59" spans="1:14" ht="15" customHeight="1" x14ac:dyDescent="0.2">
      <c r="A59" s="82" t="s">
        <v>56</v>
      </c>
      <c r="B59" s="32">
        <v>0</v>
      </c>
      <c r="C59" s="48">
        <f t="shared" si="0"/>
        <v>0</v>
      </c>
      <c r="D59" s="80">
        <v>0</v>
      </c>
      <c r="E59" s="49">
        <f t="shared" si="9"/>
        <v>0</v>
      </c>
      <c r="F59" s="34">
        <f t="shared" si="14"/>
        <v>0</v>
      </c>
      <c r="G59" s="51">
        <f>IF(ISBLANK(F59),"  ",IF(F76&gt;0,F59/F76,IF(F59&gt;0,1,0)))</f>
        <v>0</v>
      </c>
      <c r="H59" s="32">
        <v>0</v>
      </c>
      <c r="I59" s="48">
        <f t="shared" si="11"/>
        <v>0</v>
      </c>
      <c r="J59" s="80">
        <v>0</v>
      </c>
      <c r="K59" s="49">
        <f t="shared" si="12"/>
        <v>0</v>
      </c>
      <c r="L59" s="34">
        <f t="shared" si="13"/>
        <v>0</v>
      </c>
      <c r="M59" s="51">
        <f>IF(ISBLANK(L59),"  ",IF(L76&gt;0,L59/L76,IF(L59&gt;0,1,0)))</f>
        <v>0</v>
      </c>
      <c r="N59" s="25"/>
    </row>
    <row r="60" spans="1:14" ht="15" customHeight="1" x14ac:dyDescent="0.2">
      <c r="A60" s="81" t="s">
        <v>57</v>
      </c>
      <c r="B60" s="69">
        <v>0</v>
      </c>
      <c r="C60" s="48">
        <f t="shared" si="0"/>
        <v>0</v>
      </c>
      <c r="D60" s="70">
        <v>0</v>
      </c>
      <c r="E60" s="49">
        <f t="shared" si="9"/>
        <v>0</v>
      </c>
      <c r="F60" s="68">
        <f t="shared" si="14"/>
        <v>0</v>
      </c>
      <c r="G60" s="51">
        <f>IF(ISBLANK(F60),"  ",IF(F76&gt;0,F60/F76,IF(F60&gt;0,1,0)))</f>
        <v>0</v>
      </c>
      <c r="H60" s="69">
        <v>0</v>
      </c>
      <c r="I60" s="48">
        <f t="shared" si="11"/>
        <v>0</v>
      </c>
      <c r="J60" s="70">
        <v>0</v>
      </c>
      <c r="K60" s="49">
        <f t="shared" si="12"/>
        <v>0</v>
      </c>
      <c r="L60" s="68">
        <f t="shared" si="13"/>
        <v>0</v>
      </c>
      <c r="M60" s="51">
        <f>IF(ISBLANK(L60),"  ",IF(L76&gt;0,L60/L76,IF(L60&gt;0,1,0)))</f>
        <v>0</v>
      </c>
      <c r="N60" s="25"/>
    </row>
    <row r="61" spans="1:14" ht="15" customHeight="1" x14ac:dyDescent="0.2">
      <c r="A61" s="103" t="s">
        <v>58</v>
      </c>
      <c r="B61" s="32">
        <v>0</v>
      </c>
      <c r="C61" s="48">
        <f t="shared" si="0"/>
        <v>0</v>
      </c>
      <c r="D61" s="80">
        <v>0</v>
      </c>
      <c r="E61" s="49">
        <f t="shared" si="9"/>
        <v>0</v>
      </c>
      <c r="F61" s="34">
        <f t="shared" si="14"/>
        <v>0</v>
      </c>
      <c r="G61" s="51">
        <f>IF(ISBLANK(F61),"  ",IF(F76&gt;0,F61/F76,IF(F61&gt;0,1,0)))</f>
        <v>0</v>
      </c>
      <c r="H61" s="32">
        <v>0</v>
      </c>
      <c r="I61" s="48">
        <f t="shared" si="11"/>
        <v>0</v>
      </c>
      <c r="J61" s="80">
        <v>0</v>
      </c>
      <c r="K61" s="49">
        <f t="shared" si="12"/>
        <v>0</v>
      </c>
      <c r="L61" s="34">
        <f t="shared" si="13"/>
        <v>0</v>
      </c>
      <c r="M61" s="51">
        <f>IF(ISBLANK(L61),"  ",IF(L76&gt;0,L61/L76,IF(L61&gt;0,1,0)))</f>
        <v>0</v>
      </c>
      <c r="N61" s="25"/>
    </row>
    <row r="62" spans="1:14" ht="15" customHeight="1" x14ac:dyDescent="0.2">
      <c r="A62" s="103" t="s">
        <v>59</v>
      </c>
      <c r="B62" s="32">
        <v>0</v>
      </c>
      <c r="C62" s="48">
        <f t="shared" si="0"/>
        <v>0</v>
      </c>
      <c r="D62" s="80">
        <v>5002855</v>
      </c>
      <c r="E62" s="49">
        <f t="shared" si="9"/>
        <v>1</v>
      </c>
      <c r="F62" s="34">
        <f t="shared" si="14"/>
        <v>5002855</v>
      </c>
      <c r="G62" s="51">
        <f>IF(ISBLANK(F62),"  ",IF(F76&gt;0,F62/F76,IF(F62&gt;0,1,0)))</f>
        <v>4.6821316630089066E-2</v>
      </c>
      <c r="H62" s="32">
        <v>0</v>
      </c>
      <c r="I62" s="48">
        <f t="shared" si="11"/>
        <v>0</v>
      </c>
      <c r="J62" s="80">
        <v>4840720</v>
      </c>
      <c r="K62" s="49">
        <f t="shared" si="12"/>
        <v>1</v>
      </c>
      <c r="L62" s="34">
        <f t="shared" si="13"/>
        <v>4840720</v>
      </c>
      <c r="M62" s="51">
        <f>IF(ISBLANK(L62),"  ",IF(L76&gt;0,L62/L76,IF(L62&gt;0,1,0)))</f>
        <v>4.4836794492267101E-2</v>
      </c>
      <c r="N62" s="25"/>
    </row>
    <row r="63" spans="1:14" ht="15" customHeight="1" x14ac:dyDescent="0.2">
      <c r="A63" s="104" t="s">
        <v>60</v>
      </c>
      <c r="B63" s="32">
        <v>0</v>
      </c>
      <c r="C63" s="48">
        <f t="shared" si="0"/>
        <v>0</v>
      </c>
      <c r="D63" s="80">
        <v>24370756.27</v>
      </c>
      <c r="E63" s="49">
        <f t="shared" si="9"/>
        <v>1</v>
      </c>
      <c r="F63" s="34">
        <f t="shared" si="14"/>
        <v>24370756.27</v>
      </c>
      <c r="G63" s="51">
        <f>IF(ISBLANK(F63),"  ",IF(F76&gt;0,F63/F76,IF(F63&gt;0,1,0)))</f>
        <v>0.22808394323489253</v>
      </c>
      <c r="H63" s="32">
        <v>0</v>
      </c>
      <c r="I63" s="48">
        <f t="shared" si="11"/>
        <v>0</v>
      </c>
      <c r="J63" s="80">
        <v>24225944</v>
      </c>
      <c r="K63" s="49">
        <f t="shared" si="12"/>
        <v>1</v>
      </c>
      <c r="L63" s="34">
        <f t="shared" si="13"/>
        <v>24225944</v>
      </c>
      <c r="M63" s="51">
        <f>IF(ISBLANK(L63),"  ",IF(L76&gt;0,L63/L76,IF(L63&gt;0,1,0)))</f>
        <v>0.22439093203266688</v>
      </c>
      <c r="N63" s="25"/>
    </row>
    <row r="64" spans="1:14" ht="15" customHeight="1" x14ac:dyDescent="0.2">
      <c r="A64" s="104" t="s">
        <v>61</v>
      </c>
      <c r="B64" s="32">
        <v>0</v>
      </c>
      <c r="C64" s="48">
        <f t="shared" si="0"/>
        <v>0</v>
      </c>
      <c r="D64" s="80">
        <v>0</v>
      </c>
      <c r="E64" s="49">
        <f t="shared" si="9"/>
        <v>0</v>
      </c>
      <c r="F64" s="34">
        <f t="shared" si="14"/>
        <v>0</v>
      </c>
      <c r="G64" s="51">
        <f>IF(ISBLANK(F64),"  ",IF(F76&gt;0,F64/F76,IF(F64&gt;0,1,0)))</f>
        <v>0</v>
      </c>
      <c r="H64" s="32">
        <v>0</v>
      </c>
      <c r="I64" s="48">
        <f t="shared" si="11"/>
        <v>0</v>
      </c>
      <c r="J64" s="80">
        <v>0</v>
      </c>
      <c r="K64" s="49">
        <f t="shared" si="12"/>
        <v>0</v>
      </c>
      <c r="L64" s="34">
        <f t="shared" si="13"/>
        <v>0</v>
      </c>
      <c r="M64" s="51">
        <f>IF(ISBLANK(L64),"  ",IF(L76&gt;0,L64/L76,IF(L64&gt;0,1,0)))</f>
        <v>0</v>
      </c>
      <c r="N64" s="25"/>
    </row>
    <row r="65" spans="1:14" ht="15" customHeight="1" x14ac:dyDescent="0.2">
      <c r="A65" s="82" t="s">
        <v>62</v>
      </c>
      <c r="B65" s="32">
        <v>0</v>
      </c>
      <c r="C65" s="48">
        <f t="shared" si="0"/>
        <v>0</v>
      </c>
      <c r="D65" s="80">
        <v>0</v>
      </c>
      <c r="E65" s="49">
        <f t="shared" si="9"/>
        <v>0</v>
      </c>
      <c r="F65" s="34">
        <f t="shared" si="14"/>
        <v>0</v>
      </c>
      <c r="G65" s="51">
        <f>IF(ISBLANK(F65),"  ",IF(F76&gt;0,F65/F76,IF(F65&gt;0,1,0)))</f>
        <v>0</v>
      </c>
      <c r="H65" s="32">
        <v>0</v>
      </c>
      <c r="I65" s="48">
        <f t="shared" si="11"/>
        <v>0</v>
      </c>
      <c r="J65" s="80">
        <v>0</v>
      </c>
      <c r="K65" s="49">
        <f t="shared" si="12"/>
        <v>0</v>
      </c>
      <c r="L65" s="34">
        <f t="shared" si="13"/>
        <v>0</v>
      </c>
      <c r="M65" s="51">
        <f>IF(ISBLANK(L65),"  ",IF(L76&gt;0,L65/L76,IF(L65&gt;0,1,0)))</f>
        <v>0</v>
      </c>
      <c r="N65" s="25"/>
    </row>
    <row r="66" spans="1:14" ht="15" customHeight="1" x14ac:dyDescent="0.2">
      <c r="A66" s="81" t="s">
        <v>63</v>
      </c>
      <c r="B66" s="32">
        <v>586789.76</v>
      </c>
      <c r="C66" s="48">
        <f t="shared" si="0"/>
        <v>1</v>
      </c>
      <c r="D66" s="80">
        <v>0</v>
      </c>
      <c r="E66" s="49">
        <f t="shared" si="9"/>
        <v>0</v>
      </c>
      <c r="F66" s="34">
        <f t="shared" si="14"/>
        <v>586789.76</v>
      </c>
      <c r="G66" s="51">
        <f>IF(ISBLANK(F66),"  ",IF(F76&gt;0,F66/F76,IF(F66&gt;0,1,0)))</f>
        <v>5.4917180586393109E-3</v>
      </c>
      <c r="H66" s="32">
        <v>548000</v>
      </c>
      <c r="I66" s="48">
        <f t="shared" si="11"/>
        <v>1</v>
      </c>
      <c r="J66" s="80">
        <v>0</v>
      </c>
      <c r="K66" s="49">
        <f t="shared" si="12"/>
        <v>0</v>
      </c>
      <c r="L66" s="34">
        <f t="shared" si="13"/>
        <v>548000</v>
      </c>
      <c r="M66" s="51">
        <f>IF(ISBLANK(L66),"  ",IF(L76&gt;0,L66/L76,IF(L66&gt;0,1,0)))</f>
        <v>5.0758076033652786E-3</v>
      </c>
      <c r="N66" s="25"/>
    </row>
    <row r="67" spans="1:14" s="77" customFormat="1" ht="15" customHeight="1" x14ac:dyDescent="0.25">
      <c r="A67" s="105" t="s">
        <v>64</v>
      </c>
      <c r="B67" s="106">
        <v>32996806.370000001</v>
      </c>
      <c r="C67" s="84">
        <f t="shared" si="0"/>
        <v>0.48390251983012583</v>
      </c>
      <c r="D67" s="107">
        <v>35192147.019999996</v>
      </c>
      <c r="E67" s="75">
        <f t="shared" si="9"/>
        <v>0.51609748016987411</v>
      </c>
      <c r="F67" s="106">
        <f>F66+F65+F64+F63+F62+F61+F60+F59+F58+F57+F56</f>
        <v>68188953.390000001</v>
      </c>
      <c r="G67" s="74">
        <f>IF(ISBLANK(F67),"  ",IF(F76&gt;0,F67/F76,IF(F67&gt;0,1,0)))</f>
        <v>0.6381749175915703</v>
      </c>
      <c r="H67" s="106">
        <v>32970043</v>
      </c>
      <c r="I67" s="84">
        <f t="shared" si="11"/>
        <v>0.48507883558044057</v>
      </c>
      <c r="J67" s="107">
        <v>34998379</v>
      </c>
      <c r="K67" s="75">
        <f t="shared" si="12"/>
        <v>0.51492116441955937</v>
      </c>
      <c r="L67" s="106">
        <f>L66+L65+L64+L63+L62+L61+L60+L59+L58+L57+L56</f>
        <v>67968422</v>
      </c>
      <c r="M67" s="74">
        <f>IF(ISBLANK(L67),"  ",IF(L76&gt;0,L67/L76,IF(L67&gt;0,1,0)))</f>
        <v>0.62955225032178819</v>
      </c>
      <c r="N67" s="76"/>
    </row>
    <row r="68" spans="1:14" ht="15" customHeight="1" x14ac:dyDescent="0.25">
      <c r="A68" s="14" t="s">
        <v>65</v>
      </c>
      <c r="B68" s="79"/>
      <c r="C68" s="64" t="s">
        <v>4</v>
      </c>
      <c r="D68" s="80"/>
      <c r="E68" s="66" t="s">
        <v>4</v>
      </c>
      <c r="F68" s="34"/>
      <c r="G68" s="67" t="s">
        <v>4</v>
      </c>
      <c r="H68" s="79"/>
      <c r="I68" s="64" t="s">
        <v>4</v>
      </c>
      <c r="J68" s="80"/>
      <c r="K68" s="66" t="s">
        <v>4</v>
      </c>
      <c r="L68" s="34"/>
      <c r="M68" s="67" t="s">
        <v>4</v>
      </c>
    </row>
    <row r="69" spans="1:14" ht="15" customHeight="1" x14ac:dyDescent="0.2">
      <c r="A69" s="108" t="s">
        <v>66</v>
      </c>
      <c r="B69" s="3">
        <v>0</v>
      </c>
      <c r="C69" s="42">
        <f t="shared" si="0"/>
        <v>0</v>
      </c>
      <c r="D69" s="93">
        <v>0</v>
      </c>
      <c r="E69" s="44">
        <f>IF(ISBLANK(D69),"  ",IF(F69&gt;0,D69/F69,IF(D69&gt;0,1,0)))</f>
        <v>0</v>
      </c>
      <c r="F69" s="58">
        <f>D69+B69</f>
        <v>0</v>
      </c>
      <c r="G69" s="46">
        <f>IF(ISBLANK(F69),"  ",IF(F76&gt;0,F69/F76,IF(F69&gt;0,1,0)))</f>
        <v>0</v>
      </c>
      <c r="H69" s="3">
        <v>0</v>
      </c>
      <c r="I69" s="42">
        <f>IF(ISBLANK(H69),"  ",IF(L69&gt;0,H69/L69,IF(H69&gt;0,1,0)))</f>
        <v>0</v>
      </c>
      <c r="J69" s="93">
        <v>0</v>
      </c>
      <c r="K69" s="44">
        <f>IF(ISBLANK(J69),"  ",IF(L69&gt;0,J69/L69,IF(J69&gt;0,1,0)))</f>
        <v>0</v>
      </c>
      <c r="L69" s="58">
        <f>J69+H69</f>
        <v>0</v>
      </c>
      <c r="M69" s="46">
        <f>IF(ISBLANK(L69),"  ",IF(L76&gt;0,L69/L76,IF(L69&gt;0,1,0)))</f>
        <v>0</v>
      </c>
    </row>
    <row r="70" spans="1:14" ht="15" customHeight="1" x14ac:dyDescent="0.2">
      <c r="A70" s="31" t="s">
        <v>67</v>
      </c>
      <c r="B70" s="32">
        <v>0</v>
      </c>
      <c r="C70" s="48">
        <f t="shared" si="0"/>
        <v>0</v>
      </c>
      <c r="D70" s="80">
        <v>0</v>
      </c>
      <c r="E70" s="49">
        <f>IF(ISBLANK(D70),"  ",IF(F70&gt;0,D70/F70,IF(D70&gt;0,1,0)))</f>
        <v>0</v>
      </c>
      <c r="F70" s="34">
        <f>D70+B70</f>
        <v>0</v>
      </c>
      <c r="G70" s="51">
        <f>IF(ISBLANK(F70),"  ",IF(F76&gt;0,F70/F76,IF(F70&gt;0,1,0)))</f>
        <v>0</v>
      </c>
      <c r="H70" s="32">
        <v>0</v>
      </c>
      <c r="I70" s="48">
        <f>IF(ISBLANK(H70),"  ",IF(L70&gt;0,H70/L70,IF(H70&gt;0,1,0)))</f>
        <v>0</v>
      </c>
      <c r="J70" s="80">
        <v>0</v>
      </c>
      <c r="K70" s="49">
        <f>IF(ISBLANK(J70),"  ",IF(L70&gt;0,J70/L70,IF(J70&gt;0,1,0)))</f>
        <v>0</v>
      </c>
      <c r="L70" s="34">
        <f>J70+H70</f>
        <v>0</v>
      </c>
      <c r="M70" s="51">
        <f>IF(ISBLANK(L70),"  ",IF(L76&gt;0,L70/L76,IF(L70&gt;0,1,0)))</f>
        <v>0</v>
      </c>
    </row>
    <row r="71" spans="1:14" ht="15" customHeight="1" x14ac:dyDescent="0.25">
      <c r="A71" s="109" t="s">
        <v>68</v>
      </c>
      <c r="B71" s="79"/>
      <c r="C71" s="64" t="s">
        <v>4</v>
      </c>
      <c r="D71" s="80"/>
      <c r="E71" s="66" t="s">
        <v>4</v>
      </c>
      <c r="F71" s="34"/>
      <c r="G71" s="67" t="s">
        <v>4</v>
      </c>
      <c r="H71" s="79"/>
      <c r="I71" s="64" t="s">
        <v>4</v>
      </c>
      <c r="J71" s="80"/>
      <c r="K71" s="66" t="s">
        <v>4</v>
      </c>
      <c r="L71" s="34"/>
      <c r="M71" s="67" t="s">
        <v>4</v>
      </c>
    </row>
    <row r="72" spans="1:14" ht="15" customHeight="1" x14ac:dyDescent="0.2">
      <c r="A72" s="82" t="s">
        <v>69</v>
      </c>
      <c r="B72" s="3">
        <v>0</v>
      </c>
      <c r="C72" s="42">
        <f t="shared" si="0"/>
        <v>0</v>
      </c>
      <c r="D72" s="93">
        <v>17282014.969999999</v>
      </c>
      <c r="E72" s="44">
        <f>IF(ISBLANK(D72),"  ",IF(F72&gt;0,D72/F72,IF(D72&gt;0,1,0)))</f>
        <v>1</v>
      </c>
      <c r="F72" s="58">
        <f>D72+B72</f>
        <v>17282014.969999999</v>
      </c>
      <c r="G72" s="46">
        <f>IF(ISBLANK(F72),"  ",IF(F76&gt;0,F72/F76,IF(F72&gt;0,1,0)))</f>
        <v>0.16174098488089483</v>
      </c>
      <c r="H72" s="3">
        <v>0</v>
      </c>
      <c r="I72" s="42">
        <f>IF(ISBLANK(H72),"  ",IF(L72&gt;0,H72/L72,IF(H72&gt;0,1,0)))</f>
        <v>0</v>
      </c>
      <c r="J72" s="93">
        <v>17500000</v>
      </c>
      <c r="K72" s="44">
        <f>IF(ISBLANK(J72),"  ",IF(L72&gt;0,J72/L72,IF(J72&gt;0,1,0)))</f>
        <v>1</v>
      </c>
      <c r="L72" s="58">
        <f>J72+H72</f>
        <v>17500000</v>
      </c>
      <c r="M72" s="46">
        <f>IF(ISBLANK(L72),"  ",IF(L76&gt;0,L72/L76,IF(L72&gt;0,1,0)))</f>
        <v>0.16209239609286932</v>
      </c>
    </row>
    <row r="73" spans="1:14" ht="15" customHeight="1" x14ac:dyDescent="0.2">
      <c r="A73" s="31" t="s">
        <v>70</v>
      </c>
      <c r="B73" s="32">
        <v>0</v>
      </c>
      <c r="C73" s="48">
        <f t="shared" si="0"/>
        <v>0</v>
      </c>
      <c r="D73" s="80">
        <v>7939846.3600000003</v>
      </c>
      <c r="E73" s="49">
        <f>IF(ISBLANK(D73),"  ",IF(F73&gt;0,D73/F73,IF(D73&gt;0,1,0)))</f>
        <v>1</v>
      </c>
      <c r="F73" s="34">
        <f>D73+B73</f>
        <v>7939846.3600000003</v>
      </c>
      <c r="G73" s="51">
        <f>IF(ISBLANK(F73),"  ",IF(F76&gt;0,F73/F76,IF(F73&gt;0,1,0)))</f>
        <v>7.4308381997043718E-2</v>
      </c>
      <c r="H73" s="32">
        <v>0</v>
      </c>
      <c r="I73" s="48">
        <f>IF(ISBLANK(H73),"  ",IF(L73&gt;0,H73/L73,IF(H73&gt;0,1,0)))</f>
        <v>0</v>
      </c>
      <c r="J73" s="80">
        <v>7800000</v>
      </c>
      <c r="K73" s="49">
        <f>IF(ISBLANK(J73),"  ",IF(L73&gt;0,J73/L73,IF(J73&gt;0,1,0)))</f>
        <v>1</v>
      </c>
      <c r="L73" s="34">
        <f>J73+H73</f>
        <v>7800000</v>
      </c>
      <c r="M73" s="51">
        <f>IF(ISBLANK(L73),"  ",IF(L76&gt;0,L73/L76,IF(L73&gt;0,1,0)))</f>
        <v>7.2246896544250316E-2</v>
      </c>
    </row>
    <row r="74" spans="1:14" s="77" customFormat="1" ht="15" customHeight="1" x14ac:dyDescent="0.25">
      <c r="A74" s="78" t="s">
        <v>71</v>
      </c>
      <c r="B74" s="110">
        <v>0</v>
      </c>
      <c r="C74" s="84">
        <f t="shared" si="0"/>
        <v>0</v>
      </c>
      <c r="D74" s="111">
        <v>25221861.329999998</v>
      </c>
      <c r="E74" s="75">
        <f>IF(ISBLANK(D74),"  ",IF(F74&gt;0,D74/F74,IF(D74&gt;0,1,0)))</f>
        <v>1</v>
      </c>
      <c r="F74" s="112">
        <f>F73+F72+F71+F70+F69</f>
        <v>25221861.329999998</v>
      </c>
      <c r="G74" s="74">
        <f>IF(ISBLANK(F74),"  ",IF(F76&gt;0,F74/F76,IF(F74&gt;0,1,0)))</f>
        <v>0.23604936687793854</v>
      </c>
      <c r="H74" s="110">
        <v>0</v>
      </c>
      <c r="I74" s="84">
        <f>IF(ISBLANK(H74),"  ",IF(L74&gt;0,H74/L74,IF(H74&gt;0,1,0)))</f>
        <v>0</v>
      </c>
      <c r="J74" s="111">
        <v>25300000</v>
      </c>
      <c r="K74" s="75">
        <f>IF(ISBLANK(J74),"  ",IF(L74&gt;0,J74/L74,IF(J74&gt;0,1,0)))</f>
        <v>1</v>
      </c>
      <c r="L74" s="112">
        <f>L73+L72+L71+L70+L69</f>
        <v>25300000</v>
      </c>
      <c r="M74" s="74">
        <f>IF(ISBLANK(L74),"  ",IF(L76&gt;0,L74/L76,IF(L74&gt;0,1,0)))</f>
        <v>0.23433929263711964</v>
      </c>
    </row>
    <row r="75" spans="1:14" s="77" customFormat="1" ht="15" customHeight="1" x14ac:dyDescent="0.25">
      <c r="A75" s="78" t="s">
        <v>72</v>
      </c>
      <c r="B75" s="110">
        <v>0</v>
      </c>
      <c r="C75" s="84">
        <f>IF(ISBLANK(B75),"  ",IF(F75&gt;0,B75/F75,IF(B75&gt;0,1,0)))</f>
        <v>0</v>
      </c>
      <c r="D75" s="111">
        <v>0</v>
      </c>
      <c r="E75" s="75">
        <f>IF(ISBLANK(D75),"  ",IF(F75&gt;0,D75/F75,IF(D75&gt;0,1,0)))</f>
        <v>0</v>
      </c>
      <c r="F75" s="113">
        <f>D75+B75</f>
        <v>0</v>
      </c>
      <c r="G75" s="74">
        <f>IF(ISBLANK(F75),"  ",IF(F76&gt;0,F75/F76,IF(F75&gt;0,1,0)))</f>
        <v>0</v>
      </c>
      <c r="H75" s="110">
        <v>0</v>
      </c>
      <c r="I75" s="84">
        <f>IF(ISBLANK(H75),"  ",IF(L75&gt;0,H75/L75,IF(H75&gt;0,1,0)))</f>
        <v>0</v>
      </c>
      <c r="J75" s="111">
        <v>0</v>
      </c>
      <c r="K75" s="75">
        <f>IF(ISBLANK(J75),"  ",IF(L75&gt;0,J75/L75,IF(J75&gt;0,1,0)))</f>
        <v>0</v>
      </c>
      <c r="L75" s="113">
        <f>J75+H75</f>
        <v>0</v>
      </c>
      <c r="M75" s="74">
        <f>IF(ISBLANK(L75),"  ",IF(L76&gt;0,L75/L76,IF(L75&gt;0,1,0)))</f>
        <v>0</v>
      </c>
    </row>
    <row r="76" spans="1:14" s="77" customFormat="1" ht="15" customHeight="1" thickBot="1" x14ac:dyDescent="0.3">
      <c r="A76" s="114" t="s">
        <v>73</v>
      </c>
      <c r="B76" s="115">
        <v>46435934.370000005</v>
      </c>
      <c r="C76" s="116">
        <f t="shared" si="0"/>
        <v>0.43459016624543501</v>
      </c>
      <c r="D76" s="115">
        <v>60414008.349999994</v>
      </c>
      <c r="E76" s="117">
        <f>IF(ISBLANK(D76),"  ",IF(F76&gt;0,D76/F76,IF(D76&gt;0,1,0)))</f>
        <v>0.56540983375456499</v>
      </c>
      <c r="F76" s="115">
        <f>F74+F67+F47+F40+F48+F75</f>
        <v>106849942.72</v>
      </c>
      <c r="G76" s="118">
        <f>IF(ISBLANK(F76),"  ",IF(F76&gt;0,F76/F76,IF(F76&gt;0,1,0)))</f>
        <v>1</v>
      </c>
      <c r="H76" s="115">
        <v>47664736</v>
      </c>
      <c r="I76" s="116">
        <f>IF(ISBLANK(H76),"  ",IF(L76&gt;0,H76/L76,IF(H76&gt;0,1,0)))</f>
        <v>0.44149092956423125</v>
      </c>
      <c r="J76" s="115">
        <v>60298379</v>
      </c>
      <c r="K76" s="117">
        <f>IF(ISBLANK(J76),"  ",IF(L76&gt;0,J76/L76,IF(J76&gt;0,1,0)))</f>
        <v>0.5585090704357687</v>
      </c>
      <c r="L76" s="115">
        <f>L74+L67+L47+L40+L48+L75</f>
        <v>107963115</v>
      </c>
      <c r="M76" s="118">
        <f>IF(ISBLANK(L76),"  ",IF(L76&gt;0,L76/L76,IF(L76&gt;0,1,0)))</f>
        <v>1</v>
      </c>
    </row>
    <row r="77" spans="1:14" ht="15" thickTop="1" x14ac:dyDescent="0.2">
      <c r="A77" s="119"/>
      <c r="B77" s="1"/>
      <c r="C77" s="2"/>
      <c r="D77" s="1"/>
      <c r="E77" s="2"/>
      <c r="F77" s="1"/>
      <c r="G77" s="2"/>
      <c r="H77" s="1"/>
      <c r="I77" s="2"/>
      <c r="J77" s="1"/>
      <c r="K77" s="2"/>
      <c r="L77" s="1"/>
      <c r="M77" s="2"/>
    </row>
    <row r="78" spans="1:14" ht="16.5" customHeight="1" x14ac:dyDescent="0.2">
      <c r="A78" s="2" t="s">
        <v>4</v>
      </c>
      <c r="B78" s="1"/>
      <c r="C78" s="2"/>
      <c r="D78" s="1"/>
      <c r="E78" s="2"/>
      <c r="F78" s="1"/>
      <c r="G78" s="2"/>
      <c r="H78" s="1"/>
      <c r="I78" s="2"/>
      <c r="J78" s="1"/>
      <c r="K78" s="2"/>
      <c r="L78" s="1"/>
      <c r="M78" s="2"/>
    </row>
    <row r="79" spans="1:14" x14ac:dyDescent="0.2">
      <c r="A79" s="2" t="s">
        <v>74</v>
      </c>
      <c r="B79" s="1"/>
      <c r="C79" s="2"/>
      <c r="D79" s="1"/>
      <c r="E79" s="2"/>
      <c r="F79" s="1"/>
      <c r="G79" s="2"/>
      <c r="H79" s="1"/>
      <c r="I79" s="2"/>
      <c r="J79" s="1"/>
      <c r="K79" s="2"/>
      <c r="L79" s="1"/>
      <c r="M79" s="2"/>
    </row>
  </sheetData>
  <hyperlinks>
    <hyperlink ref="O2" location="Home!A1" tooltip="Home" display="Home"/>
  </hyperlinks>
  <printOptions horizontalCentered="1" verticalCentered="1"/>
  <pageMargins left="0.25" right="0.25" top="0.75" bottom="0.75" header="0.3" footer="0.3"/>
  <pageSetup scale="44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9"/>
  <sheetViews>
    <sheetView zoomScale="75" zoomScaleNormal="75" workbookViewId="0">
      <pane xSplit="1" ySplit="10" topLeftCell="B11" activePane="bottomRight" state="frozen"/>
      <selection activeCell="A4" sqref="A4:XFD76"/>
      <selection pane="topRight" activeCell="A4" sqref="A4:XFD76"/>
      <selection pane="bottomLeft" activeCell="A4" sqref="A4:XFD76"/>
      <selection pane="bottomRight" activeCell="A4" sqref="A4:XFD76"/>
    </sheetView>
  </sheetViews>
  <sheetFormatPr defaultColWidth="12.42578125" defaultRowHeight="14.25" x14ac:dyDescent="0.2"/>
  <cols>
    <col min="1" max="1" width="63.42578125" style="6" customWidth="1"/>
    <col min="2" max="2" width="20.7109375" style="120" customWidth="1"/>
    <col min="3" max="3" width="20.7109375" style="6" customWidth="1"/>
    <col min="4" max="4" width="20.7109375" style="120" customWidth="1"/>
    <col min="5" max="5" width="20.7109375" style="6" customWidth="1"/>
    <col min="6" max="6" width="20.7109375" style="120" customWidth="1"/>
    <col min="7" max="7" width="20.7109375" style="6" customWidth="1"/>
    <col min="8" max="8" width="20.7109375" style="120" customWidth="1"/>
    <col min="9" max="9" width="20.7109375" style="6" customWidth="1"/>
    <col min="10" max="10" width="20.7109375" style="120" customWidth="1"/>
    <col min="11" max="11" width="20.7109375" style="6" customWidth="1"/>
    <col min="12" max="12" width="20.7109375" style="120" customWidth="1"/>
    <col min="13" max="13" width="20.7109375" style="6" customWidth="1"/>
    <col min="14" max="256" width="12.42578125" style="6"/>
    <col min="257" max="257" width="186.7109375" style="6" customWidth="1"/>
    <col min="258" max="258" width="56.42578125" style="6" customWidth="1"/>
    <col min="259" max="263" width="45.5703125" style="6" customWidth="1"/>
    <col min="264" max="264" width="54.7109375" style="6" customWidth="1"/>
    <col min="265" max="269" width="45.5703125" style="6" customWidth="1"/>
    <col min="270" max="512" width="12.42578125" style="6"/>
    <col min="513" max="513" width="186.7109375" style="6" customWidth="1"/>
    <col min="514" max="514" width="56.42578125" style="6" customWidth="1"/>
    <col min="515" max="519" width="45.5703125" style="6" customWidth="1"/>
    <col min="520" max="520" width="54.7109375" style="6" customWidth="1"/>
    <col min="521" max="525" width="45.5703125" style="6" customWidth="1"/>
    <col min="526" max="768" width="12.42578125" style="6"/>
    <col min="769" max="769" width="186.7109375" style="6" customWidth="1"/>
    <col min="770" max="770" width="56.42578125" style="6" customWidth="1"/>
    <col min="771" max="775" width="45.5703125" style="6" customWidth="1"/>
    <col min="776" max="776" width="54.7109375" style="6" customWidth="1"/>
    <col min="777" max="781" width="45.5703125" style="6" customWidth="1"/>
    <col min="782" max="1024" width="12.42578125" style="6"/>
    <col min="1025" max="1025" width="186.7109375" style="6" customWidth="1"/>
    <col min="1026" max="1026" width="56.42578125" style="6" customWidth="1"/>
    <col min="1027" max="1031" width="45.5703125" style="6" customWidth="1"/>
    <col min="1032" max="1032" width="54.7109375" style="6" customWidth="1"/>
    <col min="1033" max="1037" width="45.5703125" style="6" customWidth="1"/>
    <col min="1038" max="1280" width="12.42578125" style="6"/>
    <col min="1281" max="1281" width="186.7109375" style="6" customWidth="1"/>
    <col min="1282" max="1282" width="56.42578125" style="6" customWidth="1"/>
    <col min="1283" max="1287" width="45.5703125" style="6" customWidth="1"/>
    <col min="1288" max="1288" width="54.7109375" style="6" customWidth="1"/>
    <col min="1289" max="1293" width="45.5703125" style="6" customWidth="1"/>
    <col min="1294" max="1536" width="12.42578125" style="6"/>
    <col min="1537" max="1537" width="186.7109375" style="6" customWidth="1"/>
    <col min="1538" max="1538" width="56.42578125" style="6" customWidth="1"/>
    <col min="1539" max="1543" width="45.5703125" style="6" customWidth="1"/>
    <col min="1544" max="1544" width="54.7109375" style="6" customWidth="1"/>
    <col min="1545" max="1549" width="45.5703125" style="6" customWidth="1"/>
    <col min="1550" max="1792" width="12.42578125" style="6"/>
    <col min="1793" max="1793" width="186.7109375" style="6" customWidth="1"/>
    <col min="1794" max="1794" width="56.42578125" style="6" customWidth="1"/>
    <col min="1795" max="1799" width="45.5703125" style="6" customWidth="1"/>
    <col min="1800" max="1800" width="54.7109375" style="6" customWidth="1"/>
    <col min="1801" max="1805" width="45.5703125" style="6" customWidth="1"/>
    <col min="1806" max="2048" width="12.42578125" style="6"/>
    <col min="2049" max="2049" width="186.7109375" style="6" customWidth="1"/>
    <col min="2050" max="2050" width="56.42578125" style="6" customWidth="1"/>
    <col min="2051" max="2055" width="45.5703125" style="6" customWidth="1"/>
    <col min="2056" max="2056" width="54.7109375" style="6" customWidth="1"/>
    <col min="2057" max="2061" width="45.5703125" style="6" customWidth="1"/>
    <col min="2062" max="2304" width="12.42578125" style="6"/>
    <col min="2305" max="2305" width="186.7109375" style="6" customWidth="1"/>
    <col min="2306" max="2306" width="56.42578125" style="6" customWidth="1"/>
    <col min="2307" max="2311" width="45.5703125" style="6" customWidth="1"/>
    <col min="2312" max="2312" width="54.7109375" style="6" customWidth="1"/>
    <col min="2313" max="2317" width="45.5703125" style="6" customWidth="1"/>
    <col min="2318" max="2560" width="12.42578125" style="6"/>
    <col min="2561" max="2561" width="186.7109375" style="6" customWidth="1"/>
    <col min="2562" max="2562" width="56.42578125" style="6" customWidth="1"/>
    <col min="2563" max="2567" width="45.5703125" style="6" customWidth="1"/>
    <col min="2568" max="2568" width="54.7109375" style="6" customWidth="1"/>
    <col min="2569" max="2573" width="45.5703125" style="6" customWidth="1"/>
    <col min="2574" max="2816" width="12.42578125" style="6"/>
    <col min="2817" max="2817" width="186.7109375" style="6" customWidth="1"/>
    <col min="2818" max="2818" width="56.42578125" style="6" customWidth="1"/>
    <col min="2819" max="2823" width="45.5703125" style="6" customWidth="1"/>
    <col min="2824" max="2824" width="54.7109375" style="6" customWidth="1"/>
    <col min="2825" max="2829" width="45.5703125" style="6" customWidth="1"/>
    <col min="2830" max="3072" width="12.42578125" style="6"/>
    <col min="3073" max="3073" width="186.7109375" style="6" customWidth="1"/>
    <col min="3074" max="3074" width="56.42578125" style="6" customWidth="1"/>
    <col min="3075" max="3079" width="45.5703125" style="6" customWidth="1"/>
    <col min="3080" max="3080" width="54.7109375" style="6" customWidth="1"/>
    <col min="3081" max="3085" width="45.5703125" style="6" customWidth="1"/>
    <col min="3086" max="3328" width="12.42578125" style="6"/>
    <col min="3329" max="3329" width="186.7109375" style="6" customWidth="1"/>
    <col min="3330" max="3330" width="56.42578125" style="6" customWidth="1"/>
    <col min="3331" max="3335" width="45.5703125" style="6" customWidth="1"/>
    <col min="3336" max="3336" width="54.7109375" style="6" customWidth="1"/>
    <col min="3337" max="3341" width="45.5703125" style="6" customWidth="1"/>
    <col min="3342" max="3584" width="12.42578125" style="6"/>
    <col min="3585" max="3585" width="186.7109375" style="6" customWidth="1"/>
    <col min="3586" max="3586" width="56.42578125" style="6" customWidth="1"/>
    <col min="3587" max="3591" width="45.5703125" style="6" customWidth="1"/>
    <col min="3592" max="3592" width="54.7109375" style="6" customWidth="1"/>
    <col min="3593" max="3597" width="45.5703125" style="6" customWidth="1"/>
    <col min="3598" max="3840" width="12.42578125" style="6"/>
    <col min="3841" max="3841" width="186.7109375" style="6" customWidth="1"/>
    <col min="3842" max="3842" width="56.42578125" style="6" customWidth="1"/>
    <col min="3843" max="3847" width="45.5703125" style="6" customWidth="1"/>
    <col min="3848" max="3848" width="54.7109375" style="6" customWidth="1"/>
    <col min="3849" max="3853" width="45.5703125" style="6" customWidth="1"/>
    <col min="3854" max="4096" width="12.42578125" style="6"/>
    <col min="4097" max="4097" width="186.7109375" style="6" customWidth="1"/>
    <col min="4098" max="4098" width="56.42578125" style="6" customWidth="1"/>
    <col min="4099" max="4103" width="45.5703125" style="6" customWidth="1"/>
    <col min="4104" max="4104" width="54.7109375" style="6" customWidth="1"/>
    <col min="4105" max="4109" width="45.5703125" style="6" customWidth="1"/>
    <col min="4110" max="4352" width="12.42578125" style="6"/>
    <col min="4353" max="4353" width="186.7109375" style="6" customWidth="1"/>
    <col min="4354" max="4354" width="56.42578125" style="6" customWidth="1"/>
    <col min="4355" max="4359" width="45.5703125" style="6" customWidth="1"/>
    <col min="4360" max="4360" width="54.7109375" style="6" customWidth="1"/>
    <col min="4361" max="4365" width="45.5703125" style="6" customWidth="1"/>
    <col min="4366" max="4608" width="12.42578125" style="6"/>
    <col min="4609" max="4609" width="186.7109375" style="6" customWidth="1"/>
    <col min="4610" max="4610" width="56.42578125" style="6" customWidth="1"/>
    <col min="4611" max="4615" width="45.5703125" style="6" customWidth="1"/>
    <col min="4616" max="4616" width="54.7109375" style="6" customWidth="1"/>
    <col min="4617" max="4621" width="45.5703125" style="6" customWidth="1"/>
    <col min="4622" max="4864" width="12.42578125" style="6"/>
    <col min="4865" max="4865" width="186.7109375" style="6" customWidth="1"/>
    <col min="4866" max="4866" width="56.42578125" style="6" customWidth="1"/>
    <col min="4867" max="4871" width="45.5703125" style="6" customWidth="1"/>
    <col min="4872" max="4872" width="54.7109375" style="6" customWidth="1"/>
    <col min="4873" max="4877" width="45.5703125" style="6" customWidth="1"/>
    <col min="4878" max="5120" width="12.42578125" style="6"/>
    <col min="5121" max="5121" width="186.7109375" style="6" customWidth="1"/>
    <col min="5122" max="5122" width="56.42578125" style="6" customWidth="1"/>
    <col min="5123" max="5127" width="45.5703125" style="6" customWidth="1"/>
    <col min="5128" max="5128" width="54.7109375" style="6" customWidth="1"/>
    <col min="5129" max="5133" width="45.5703125" style="6" customWidth="1"/>
    <col min="5134" max="5376" width="12.42578125" style="6"/>
    <col min="5377" max="5377" width="186.7109375" style="6" customWidth="1"/>
    <col min="5378" max="5378" width="56.42578125" style="6" customWidth="1"/>
    <col min="5379" max="5383" width="45.5703125" style="6" customWidth="1"/>
    <col min="5384" max="5384" width="54.7109375" style="6" customWidth="1"/>
    <col min="5385" max="5389" width="45.5703125" style="6" customWidth="1"/>
    <col min="5390" max="5632" width="12.42578125" style="6"/>
    <col min="5633" max="5633" width="186.7109375" style="6" customWidth="1"/>
    <col min="5634" max="5634" width="56.42578125" style="6" customWidth="1"/>
    <col min="5635" max="5639" width="45.5703125" style="6" customWidth="1"/>
    <col min="5640" max="5640" width="54.7109375" style="6" customWidth="1"/>
    <col min="5641" max="5645" width="45.5703125" style="6" customWidth="1"/>
    <col min="5646" max="5888" width="12.42578125" style="6"/>
    <col min="5889" max="5889" width="186.7109375" style="6" customWidth="1"/>
    <col min="5890" max="5890" width="56.42578125" style="6" customWidth="1"/>
    <col min="5891" max="5895" width="45.5703125" style="6" customWidth="1"/>
    <col min="5896" max="5896" width="54.7109375" style="6" customWidth="1"/>
    <col min="5897" max="5901" width="45.5703125" style="6" customWidth="1"/>
    <col min="5902" max="6144" width="12.42578125" style="6"/>
    <col min="6145" max="6145" width="186.7109375" style="6" customWidth="1"/>
    <col min="6146" max="6146" width="56.42578125" style="6" customWidth="1"/>
    <col min="6147" max="6151" width="45.5703125" style="6" customWidth="1"/>
    <col min="6152" max="6152" width="54.7109375" style="6" customWidth="1"/>
    <col min="6153" max="6157" width="45.5703125" style="6" customWidth="1"/>
    <col min="6158" max="6400" width="12.42578125" style="6"/>
    <col min="6401" max="6401" width="186.7109375" style="6" customWidth="1"/>
    <col min="6402" max="6402" width="56.42578125" style="6" customWidth="1"/>
    <col min="6403" max="6407" width="45.5703125" style="6" customWidth="1"/>
    <col min="6408" max="6408" width="54.7109375" style="6" customWidth="1"/>
    <col min="6409" max="6413" width="45.5703125" style="6" customWidth="1"/>
    <col min="6414" max="6656" width="12.42578125" style="6"/>
    <col min="6657" max="6657" width="186.7109375" style="6" customWidth="1"/>
    <col min="6658" max="6658" width="56.42578125" style="6" customWidth="1"/>
    <col min="6659" max="6663" width="45.5703125" style="6" customWidth="1"/>
    <col min="6664" max="6664" width="54.7109375" style="6" customWidth="1"/>
    <col min="6665" max="6669" width="45.5703125" style="6" customWidth="1"/>
    <col min="6670" max="6912" width="12.42578125" style="6"/>
    <col min="6913" max="6913" width="186.7109375" style="6" customWidth="1"/>
    <col min="6914" max="6914" width="56.42578125" style="6" customWidth="1"/>
    <col min="6915" max="6919" width="45.5703125" style="6" customWidth="1"/>
    <col min="6920" max="6920" width="54.7109375" style="6" customWidth="1"/>
    <col min="6921" max="6925" width="45.5703125" style="6" customWidth="1"/>
    <col min="6926" max="7168" width="12.42578125" style="6"/>
    <col min="7169" max="7169" width="186.7109375" style="6" customWidth="1"/>
    <col min="7170" max="7170" width="56.42578125" style="6" customWidth="1"/>
    <col min="7171" max="7175" width="45.5703125" style="6" customWidth="1"/>
    <col min="7176" max="7176" width="54.7109375" style="6" customWidth="1"/>
    <col min="7177" max="7181" width="45.5703125" style="6" customWidth="1"/>
    <col min="7182" max="7424" width="12.42578125" style="6"/>
    <col min="7425" max="7425" width="186.7109375" style="6" customWidth="1"/>
    <col min="7426" max="7426" width="56.42578125" style="6" customWidth="1"/>
    <col min="7427" max="7431" width="45.5703125" style="6" customWidth="1"/>
    <col min="7432" max="7432" width="54.7109375" style="6" customWidth="1"/>
    <col min="7433" max="7437" width="45.5703125" style="6" customWidth="1"/>
    <col min="7438" max="7680" width="12.42578125" style="6"/>
    <col min="7681" max="7681" width="186.7109375" style="6" customWidth="1"/>
    <col min="7682" max="7682" width="56.42578125" style="6" customWidth="1"/>
    <col min="7683" max="7687" width="45.5703125" style="6" customWidth="1"/>
    <col min="7688" max="7688" width="54.7109375" style="6" customWidth="1"/>
    <col min="7689" max="7693" width="45.5703125" style="6" customWidth="1"/>
    <col min="7694" max="7936" width="12.42578125" style="6"/>
    <col min="7937" max="7937" width="186.7109375" style="6" customWidth="1"/>
    <col min="7938" max="7938" width="56.42578125" style="6" customWidth="1"/>
    <col min="7939" max="7943" width="45.5703125" style="6" customWidth="1"/>
    <col min="7944" max="7944" width="54.7109375" style="6" customWidth="1"/>
    <col min="7945" max="7949" width="45.5703125" style="6" customWidth="1"/>
    <col min="7950" max="8192" width="12.42578125" style="6"/>
    <col min="8193" max="8193" width="186.7109375" style="6" customWidth="1"/>
    <col min="8194" max="8194" width="56.42578125" style="6" customWidth="1"/>
    <col min="8195" max="8199" width="45.5703125" style="6" customWidth="1"/>
    <col min="8200" max="8200" width="54.7109375" style="6" customWidth="1"/>
    <col min="8201" max="8205" width="45.5703125" style="6" customWidth="1"/>
    <col min="8206" max="8448" width="12.42578125" style="6"/>
    <col min="8449" max="8449" width="186.7109375" style="6" customWidth="1"/>
    <col min="8450" max="8450" width="56.42578125" style="6" customWidth="1"/>
    <col min="8451" max="8455" width="45.5703125" style="6" customWidth="1"/>
    <col min="8456" max="8456" width="54.7109375" style="6" customWidth="1"/>
    <col min="8457" max="8461" width="45.5703125" style="6" customWidth="1"/>
    <col min="8462" max="8704" width="12.42578125" style="6"/>
    <col min="8705" max="8705" width="186.7109375" style="6" customWidth="1"/>
    <col min="8706" max="8706" width="56.42578125" style="6" customWidth="1"/>
    <col min="8707" max="8711" width="45.5703125" style="6" customWidth="1"/>
    <col min="8712" max="8712" width="54.7109375" style="6" customWidth="1"/>
    <col min="8713" max="8717" width="45.5703125" style="6" customWidth="1"/>
    <col min="8718" max="8960" width="12.42578125" style="6"/>
    <col min="8961" max="8961" width="186.7109375" style="6" customWidth="1"/>
    <col min="8962" max="8962" width="56.42578125" style="6" customWidth="1"/>
    <col min="8963" max="8967" width="45.5703125" style="6" customWidth="1"/>
    <col min="8968" max="8968" width="54.7109375" style="6" customWidth="1"/>
    <col min="8969" max="8973" width="45.5703125" style="6" customWidth="1"/>
    <col min="8974" max="9216" width="12.42578125" style="6"/>
    <col min="9217" max="9217" width="186.7109375" style="6" customWidth="1"/>
    <col min="9218" max="9218" width="56.42578125" style="6" customWidth="1"/>
    <col min="9219" max="9223" width="45.5703125" style="6" customWidth="1"/>
    <col min="9224" max="9224" width="54.7109375" style="6" customWidth="1"/>
    <col min="9225" max="9229" width="45.5703125" style="6" customWidth="1"/>
    <col min="9230" max="9472" width="12.42578125" style="6"/>
    <col min="9473" max="9473" width="186.7109375" style="6" customWidth="1"/>
    <col min="9474" max="9474" width="56.42578125" style="6" customWidth="1"/>
    <col min="9475" max="9479" width="45.5703125" style="6" customWidth="1"/>
    <col min="9480" max="9480" width="54.7109375" style="6" customWidth="1"/>
    <col min="9481" max="9485" width="45.5703125" style="6" customWidth="1"/>
    <col min="9486" max="9728" width="12.42578125" style="6"/>
    <col min="9729" max="9729" width="186.7109375" style="6" customWidth="1"/>
    <col min="9730" max="9730" width="56.42578125" style="6" customWidth="1"/>
    <col min="9731" max="9735" width="45.5703125" style="6" customWidth="1"/>
    <col min="9736" max="9736" width="54.7109375" style="6" customWidth="1"/>
    <col min="9737" max="9741" width="45.5703125" style="6" customWidth="1"/>
    <col min="9742" max="9984" width="12.42578125" style="6"/>
    <col min="9985" max="9985" width="186.7109375" style="6" customWidth="1"/>
    <col min="9986" max="9986" width="56.42578125" style="6" customWidth="1"/>
    <col min="9987" max="9991" width="45.5703125" style="6" customWidth="1"/>
    <col min="9992" max="9992" width="54.7109375" style="6" customWidth="1"/>
    <col min="9993" max="9997" width="45.5703125" style="6" customWidth="1"/>
    <col min="9998" max="10240" width="12.42578125" style="6"/>
    <col min="10241" max="10241" width="186.7109375" style="6" customWidth="1"/>
    <col min="10242" max="10242" width="56.42578125" style="6" customWidth="1"/>
    <col min="10243" max="10247" width="45.5703125" style="6" customWidth="1"/>
    <col min="10248" max="10248" width="54.7109375" style="6" customWidth="1"/>
    <col min="10249" max="10253" width="45.5703125" style="6" customWidth="1"/>
    <col min="10254" max="10496" width="12.42578125" style="6"/>
    <col min="10497" max="10497" width="186.7109375" style="6" customWidth="1"/>
    <col min="10498" max="10498" width="56.42578125" style="6" customWidth="1"/>
    <col min="10499" max="10503" width="45.5703125" style="6" customWidth="1"/>
    <col min="10504" max="10504" width="54.7109375" style="6" customWidth="1"/>
    <col min="10505" max="10509" width="45.5703125" style="6" customWidth="1"/>
    <col min="10510" max="10752" width="12.42578125" style="6"/>
    <col min="10753" max="10753" width="186.7109375" style="6" customWidth="1"/>
    <col min="10754" max="10754" width="56.42578125" style="6" customWidth="1"/>
    <col min="10755" max="10759" width="45.5703125" style="6" customWidth="1"/>
    <col min="10760" max="10760" width="54.7109375" style="6" customWidth="1"/>
    <col min="10761" max="10765" width="45.5703125" style="6" customWidth="1"/>
    <col min="10766" max="11008" width="12.42578125" style="6"/>
    <col min="11009" max="11009" width="186.7109375" style="6" customWidth="1"/>
    <col min="11010" max="11010" width="56.42578125" style="6" customWidth="1"/>
    <col min="11011" max="11015" width="45.5703125" style="6" customWidth="1"/>
    <col min="11016" max="11016" width="54.7109375" style="6" customWidth="1"/>
    <col min="11017" max="11021" width="45.5703125" style="6" customWidth="1"/>
    <col min="11022" max="11264" width="12.42578125" style="6"/>
    <col min="11265" max="11265" width="186.7109375" style="6" customWidth="1"/>
    <col min="11266" max="11266" width="56.42578125" style="6" customWidth="1"/>
    <col min="11267" max="11271" width="45.5703125" style="6" customWidth="1"/>
    <col min="11272" max="11272" width="54.7109375" style="6" customWidth="1"/>
    <col min="11273" max="11277" width="45.5703125" style="6" customWidth="1"/>
    <col min="11278" max="11520" width="12.42578125" style="6"/>
    <col min="11521" max="11521" width="186.7109375" style="6" customWidth="1"/>
    <col min="11522" max="11522" width="56.42578125" style="6" customWidth="1"/>
    <col min="11523" max="11527" width="45.5703125" style="6" customWidth="1"/>
    <col min="11528" max="11528" width="54.7109375" style="6" customWidth="1"/>
    <col min="11529" max="11533" width="45.5703125" style="6" customWidth="1"/>
    <col min="11534" max="11776" width="12.42578125" style="6"/>
    <col min="11777" max="11777" width="186.7109375" style="6" customWidth="1"/>
    <col min="11778" max="11778" width="56.42578125" style="6" customWidth="1"/>
    <col min="11779" max="11783" width="45.5703125" style="6" customWidth="1"/>
    <col min="11784" max="11784" width="54.7109375" style="6" customWidth="1"/>
    <col min="11785" max="11789" width="45.5703125" style="6" customWidth="1"/>
    <col min="11790" max="12032" width="12.42578125" style="6"/>
    <col min="12033" max="12033" width="186.7109375" style="6" customWidth="1"/>
    <col min="12034" max="12034" width="56.42578125" style="6" customWidth="1"/>
    <col min="12035" max="12039" width="45.5703125" style="6" customWidth="1"/>
    <col min="12040" max="12040" width="54.7109375" style="6" customWidth="1"/>
    <col min="12041" max="12045" width="45.5703125" style="6" customWidth="1"/>
    <col min="12046" max="12288" width="12.42578125" style="6"/>
    <col min="12289" max="12289" width="186.7109375" style="6" customWidth="1"/>
    <col min="12290" max="12290" width="56.42578125" style="6" customWidth="1"/>
    <col min="12291" max="12295" width="45.5703125" style="6" customWidth="1"/>
    <col min="12296" max="12296" width="54.7109375" style="6" customWidth="1"/>
    <col min="12297" max="12301" width="45.5703125" style="6" customWidth="1"/>
    <col min="12302" max="12544" width="12.42578125" style="6"/>
    <col min="12545" max="12545" width="186.7109375" style="6" customWidth="1"/>
    <col min="12546" max="12546" width="56.42578125" style="6" customWidth="1"/>
    <col min="12547" max="12551" width="45.5703125" style="6" customWidth="1"/>
    <col min="12552" max="12552" width="54.7109375" style="6" customWidth="1"/>
    <col min="12553" max="12557" width="45.5703125" style="6" customWidth="1"/>
    <col min="12558" max="12800" width="12.42578125" style="6"/>
    <col min="12801" max="12801" width="186.7109375" style="6" customWidth="1"/>
    <col min="12802" max="12802" width="56.42578125" style="6" customWidth="1"/>
    <col min="12803" max="12807" width="45.5703125" style="6" customWidth="1"/>
    <col min="12808" max="12808" width="54.7109375" style="6" customWidth="1"/>
    <col min="12809" max="12813" width="45.5703125" style="6" customWidth="1"/>
    <col min="12814" max="13056" width="12.42578125" style="6"/>
    <col min="13057" max="13057" width="186.7109375" style="6" customWidth="1"/>
    <col min="13058" max="13058" width="56.42578125" style="6" customWidth="1"/>
    <col min="13059" max="13063" width="45.5703125" style="6" customWidth="1"/>
    <col min="13064" max="13064" width="54.7109375" style="6" customWidth="1"/>
    <col min="13065" max="13069" width="45.5703125" style="6" customWidth="1"/>
    <col min="13070" max="13312" width="12.42578125" style="6"/>
    <col min="13313" max="13313" width="186.7109375" style="6" customWidth="1"/>
    <col min="13314" max="13314" width="56.42578125" style="6" customWidth="1"/>
    <col min="13315" max="13319" width="45.5703125" style="6" customWidth="1"/>
    <col min="13320" max="13320" width="54.7109375" style="6" customWidth="1"/>
    <col min="13321" max="13325" width="45.5703125" style="6" customWidth="1"/>
    <col min="13326" max="13568" width="12.42578125" style="6"/>
    <col min="13569" max="13569" width="186.7109375" style="6" customWidth="1"/>
    <col min="13570" max="13570" width="56.42578125" style="6" customWidth="1"/>
    <col min="13571" max="13575" width="45.5703125" style="6" customWidth="1"/>
    <col min="13576" max="13576" width="54.7109375" style="6" customWidth="1"/>
    <col min="13577" max="13581" width="45.5703125" style="6" customWidth="1"/>
    <col min="13582" max="13824" width="12.42578125" style="6"/>
    <col min="13825" max="13825" width="186.7109375" style="6" customWidth="1"/>
    <col min="13826" max="13826" width="56.42578125" style="6" customWidth="1"/>
    <col min="13827" max="13831" width="45.5703125" style="6" customWidth="1"/>
    <col min="13832" max="13832" width="54.7109375" style="6" customWidth="1"/>
    <col min="13833" max="13837" width="45.5703125" style="6" customWidth="1"/>
    <col min="13838" max="14080" width="12.42578125" style="6"/>
    <col min="14081" max="14081" width="186.7109375" style="6" customWidth="1"/>
    <col min="14082" max="14082" width="56.42578125" style="6" customWidth="1"/>
    <col min="14083" max="14087" width="45.5703125" style="6" customWidth="1"/>
    <col min="14088" max="14088" width="54.7109375" style="6" customWidth="1"/>
    <col min="14089" max="14093" width="45.5703125" style="6" customWidth="1"/>
    <col min="14094" max="14336" width="12.42578125" style="6"/>
    <col min="14337" max="14337" width="186.7109375" style="6" customWidth="1"/>
    <col min="14338" max="14338" width="56.42578125" style="6" customWidth="1"/>
    <col min="14339" max="14343" width="45.5703125" style="6" customWidth="1"/>
    <col min="14344" max="14344" width="54.7109375" style="6" customWidth="1"/>
    <col min="14345" max="14349" width="45.5703125" style="6" customWidth="1"/>
    <col min="14350" max="14592" width="12.42578125" style="6"/>
    <col min="14593" max="14593" width="186.7109375" style="6" customWidth="1"/>
    <col min="14594" max="14594" width="56.42578125" style="6" customWidth="1"/>
    <col min="14595" max="14599" width="45.5703125" style="6" customWidth="1"/>
    <col min="14600" max="14600" width="54.7109375" style="6" customWidth="1"/>
    <col min="14601" max="14605" width="45.5703125" style="6" customWidth="1"/>
    <col min="14606" max="14848" width="12.42578125" style="6"/>
    <col min="14849" max="14849" width="186.7109375" style="6" customWidth="1"/>
    <col min="14850" max="14850" width="56.42578125" style="6" customWidth="1"/>
    <col min="14851" max="14855" width="45.5703125" style="6" customWidth="1"/>
    <col min="14856" max="14856" width="54.7109375" style="6" customWidth="1"/>
    <col min="14857" max="14861" width="45.5703125" style="6" customWidth="1"/>
    <col min="14862" max="15104" width="12.42578125" style="6"/>
    <col min="15105" max="15105" width="186.7109375" style="6" customWidth="1"/>
    <col min="15106" max="15106" width="56.42578125" style="6" customWidth="1"/>
    <col min="15107" max="15111" width="45.5703125" style="6" customWidth="1"/>
    <col min="15112" max="15112" width="54.7109375" style="6" customWidth="1"/>
    <col min="15113" max="15117" width="45.5703125" style="6" customWidth="1"/>
    <col min="15118" max="15360" width="12.42578125" style="6"/>
    <col min="15361" max="15361" width="186.7109375" style="6" customWidth="1"/>
    <col min="15362" max="15362" width="56.42578125" style="6" customWidth="1"/>
    <col min="15363" max="15367" width="45.5703125" style="6" customWidth="1"/>
    <col min="15368" max="15368" width="54.7109375" style="6" customWidth="1"/>
    <col min="15369" max="15373" width="45.5703125" style="6" customWidth="1"/>
    <col min="15374" max="15616" width="12.42578125" style="6"/>
    <col min="15617" max="15617" width="186.7109375" style="6" customWidth="1"/>
    <col min="15618" max="15618" width="56.42578125" style="6" customWidth="1"/>
    <col min="15619" max="15623" width="45.5703125" style="6" customWidth="1"/>
    <col min="15624" max="15624" width="54.7109375" style="6" customWidth="1"/>
    <col min="15625" max="15629" width="45.5703125" style="6" customWidth="1"/>
    <col min="15630" max="15872" width="12.42578125" style="6"/>
    <col min="15873" max="15873" width="186.7109375" style="6" customWidth="1"/>
    <col min="15874" max="15874" width="56.42578125" style="6" customWidth="1"/>
    <col min="15875" max="15879" width="45.5703125" style="6" customWidth="1"/>
    <col min="15880" max="15880" width="54.7109375" style="6" customWidth="1"/>
    <col min="15881" max="15885" width="45.5703125" style="6" customWidth="1"/>
    <col min="15886" max="16128" width="12.42578125" style="6"/>
    <col min="16129" max="16129" width="186.7109375" style="6" customWidth="1"/>
    <col min="16130" max="16130" width="56.42578125" style="6" customWidth="1"/>
    <col min="16131" max="16135" width="45.5703125" style="6" customWidth="1"/>
    <col min="16136" max="16136" width="54.7109375" style="6" customWidth="1"/>
    <col min="16137" max="16141" width="45.5703125" style="6" customWidth="1"/>
    <col min="16142" max="16384" width="12.42578125" style="6"/>
  </cols>
  <sheetData>
    <row r="1" spans="1:17" s="196" customFormat="1" ht="19.5" customHeight="1" thickBot="1" x14ac:dyDescent="0.3">
      <c r="A1" s="186" t="s">
        <v>0</v>
      </c>
      <c r="B1" s="187"/>
      <c r="C1" s="188"/>
      <c r="D1" s="187"/>
      <c r="E1" s="189"/>
      <c r="F1" s="190"/>
      <c r="G1" s="189"/>
      <c r="H1" s="190"/>
      <c r="I1" s="191"/>
      <c r="J1" s="192" t="s">
        <v>1</v>
      </c>
      <c r="K1" s="193" t="s">
        <v>115</v>
      </c>
      <c r="L1" s="194"/>
      <c r="M1" s="193"/>
      <c r="N1" s="195"/>
      <c r="O1" s="195"/>
      <c r="P1" s="195"/>
      <c r="Q1" s="195"/>
    </row>
    <row r="2" spans="1:17" s="196" customFormat="1" ht="19.5" customHeight="1" thickBot="1" x14ac:dyDescent="0.3">
      <c r="A2" s="186" t="s">
        <v>2</v>
      </c>
      <c r="B2" s="187"/>
      <c r="C2" s="188"/>
      <c r="D2" s="187"/>
      <c r="E2" s="188"/>
      <c r="F2" s="187"/>
      <c r="G2" s="188"/>
      <c r="H2" s="187"/>
      <c r="I2" s="188"/>
      <c r="J2" s="187"/>
      <c r="K2" s="188"/>
      <c r="L2" s="187"/>
      <c r="M2" s="189"/>
      <c r="O2" s="221" t="s">
        <v>182</v>
      </c>
    </row>
    <row r="3" spans="1:17" s="196" customFormat="1" ht="19.5" customHeight="1" thickBot="1" x14ac:dyDescent="0.3">
      <c r="A3" s="197" t="s">
        <v>3</v>
      </c>
      <c r="B3" s="198"/>
      <c r="C3" s="199"/>
      <c r="D3" s="198"/>
      <c r="E3" s="199"/>
      <c r="F3" s="198"/>
      <c r="G3" s="199"/>
      <c r="H3" s="198"/>
      <c r="I3" s="199"/>
      <c r="J3" s="198"/>
      <c r="K3" s="199"/>
      <c r="L3" s="198"/>
      <c r="M3" s="200"/>
      <c r="N3" s="195"/>
      <c r="O3" s="195"/>
      <c r="P3" s="195"/>
      <c r="Q3" s="195"/>
    </row>
    <row r="4" spans="1:17" ht="15" customHeight="1" thickTop="1" x14ac:dyDescent="0.2">
      <c r="A4" s="7"/>
      <c r="B4" s="8"/>
      <c r="C4" s="9"/>
      <c r="D4" s="8"/>
      <c r="E4" s="9"/>
      <c r="F4" s="8"/>
      <c r="G4" s="10"/>
      <c r="H4" s="8" t="s">
        <v>4</v>
      </c>
      <c r="I4" s="9"/>
      <c r="J4" s="8"/>
      <c r="K4" s="9"/>
      <c r="L4" s="8"/>
      <c r="M4" s="10"/>
    </row>
    <row r="5" spans="1:17" ht="15" customHeight="1" x14ac:dyDescent="0.2">
      <c r="A5" s="11"/>
      <c r="B5" s="3"/>
      <c r="C5" s="12"/>
      <c r="D5" s="3"/>
      <c r="E5" s="12"/>
      <c r="F5" s="3"/>
      <c r="G5" s="13"/>
      <c r="H5" s="3"/>
      <c r="I5" s="12"/>
      <c r="J5" s="3"/>
      <c r="K5" s="12"/>
      <c r="L5" s="3"/>
      <c r="M5" s="13"/>
    </row>
    <row r="6" spans="1:17" ht="15" customHeight="1" x14ac:dyDescent="0.25">
      <c r="A6" s="14"/>
      <c r="B6" s="15" t="s">
        <v>128</v>
      </c>
      <c r="C6" s="16"/>
      <c r="D6" s="17"/>
      <c r="E6" s="16"/>
      <c r="F6" s="17"/>
      <c r="G6" s="18"/>
      <c r="H6" s="15" t="s">
        <v>129</v>
      </c>
      <c r="I6" s="16"/>
      <c r="J6" s="17"/>
      <c r="K6" s="16"/>
      <c r="L6" s="17"/>
      <c r="M6" s="19" t="s">
        <v>4</v>
      </c>
    </row>
    <row r="7" spans="1:17" ht="15" customHeight="1" x14ac:dyDescent="0.2">
      <c r="A7" s="11" t="s">
        <v>4</v>
      </c>
      <c r="B7" s="3" t="s">
        <v>4</v>
      </c>
      <c r="C7" s="12"/>
      <c r="D7" s="3" t="s">
        <v>4</v>
      </c>
      <c r="E7" s="12"/>
      <c r="F7" s="3" t="s">
        <v>4</v>
      </c>
      <c r="G7" s="13"/>
      <c r="H7" s="3" t="s">
        <v>4</v>
      </c>
      <c r="I7" s="12"/>
      <c r="J7" s="3" t="s">
        <v>4</v>
      </c>
      <c r="K7" s="12"/>
      <c r="L7" s="3" t="s">
        <v>4</v>
      </c>
      <c r="M7" s="13"/>
    </row>
    <row r="8" spans="1:17" ht="15" customHeight="1" x14ac:dyDescent="0.2">
      <c r="A8" s="11" t="s">
        <v>4</v>
      </c>
      <c r="B8" s="3" t="s">
        <v>4</v>
      </c>
      <c r="C8" s="12"/>
      <c r="D8" s="3" t="s">
        <v>4</v>
      </c>
      <c r="E8" s="12"/>
      <c r="F8" s="3" t="s">
        <v>4</v>
      </c>
      <c r="G8" s="13"/>
      <c r="H8" s="3" t="s">
        <v>4</v>
      </c>
      <c r="I8" s="12"/>
      <c r="J8" s="3" t="s">
        <v>4</v>
      </c>
      <c r="K8" s="12"/>
      <c r="L8" s="3" t="s">
        <v>4</v>
      </c>
      <c r="M8" s="13"/>
    </row>
    <row r="9" spans="1:17" ht="15" customHeight="1" x14ac:dyDescent="0.25">
      <c r="A9" s="20" t="s">
        <v>4</v>
      </c>
      <c r="B9" s="21" t="s">
        <v>4</v>
      </c>
      <c r="C9" s="22" t="s">
        <v>5</v>
      </c>
      <c r="D9" s="23" t="s">
        <v>4</v>
      </c>
      <c r="E9" s="22" t="s">
        <v>5</v>
      </c>
      <c r="F9" s="23" t="s">
        <v>4</v>
      </c>
      <c r="G9" s="24" t="s">
        <v>5</v>
      </c>
      <c r="H9" s="21" t="s">
        <v>4</v>
      </c>
      <c r="I9" s="22" t="s">
        <v>5</v>
      </c>
      <c r="J9" s="23" t="s">
        <v>4</v>
      </c>
      <c r="K9" s="22" t="s">
        <v>5</v>
      </c>
      <c r="L9" s="23" t="s">
        <v>4</v>
      </c>
      <c r="M9" s="24" t="s">
        <v>5</v>
      </c>
      <c r="N9" s="25"/>
    </row>
    <row r="10" spans="1:17" ht="15" customHeight="1" x14ac:dyDescent="0.25">
      <c r="A10" s="26" t="s">
        <v>6</v>
      </c>
      <c r="B10" s="27" t="s">
        <v>7</v>
      </c>
      <c r="C10" s="28" t="s">
        <v>8</v>
      </c>
      <c r="D10" s="29" t="s">
        <v>9</v>
      </c>
      <c r="E10" s="28" t="s">
        <v>8</v>
      </c>
      <c r="F10" s="29" t="s">
        <v>8</v>
      </c>
      <c r="G10" s="30" t="s">
        <v>8</v>
      </c>
      <c r="H10" s="27" t="s">
        <v>7</v>
      </c>
      <c r="I10" s="28" t="s">
        <v>8</v>
      </c>
      <c r="J10" s="29" t="s">
        <v>9</v>
      </c>
      <c r="K10" s="28" t="s">
        <v>8</v>
      </c>
      <c r="L10" s="29" t="s">
        <v>8</v>
      </c>
      <c r="M10" s="30" t="s">
        <v>8</v>
      </c>
      <c r="N10" s="25"/>
    </row>
    <row r="11" spans="1:17" ht="15" customHeight="1" x14ac:dyDescent="0.2">
      <c r="A11" s="31" t="s">
        <v>10</v>
      </c>
      <c r="B11" s="32" t="s">
        <v>4</v>
      </c>
      <c r="C11" s="33"/>
      <c r="D11" s="34" t="s">
        <v>4</v>
      </c>
      <c r="E11" s="33"/>
      <c r="F11" s="34" t="s">
        <v>4</v>
      </c>
      <c r="G11" s="35"/>
      <c r="H11" s="32" t="s">
        <v>4</v>
      </c>
      <c r="I11" s="33"/>
      <c r="J11" s="34" t="s">
        <v>4</v>
      </c>
      <c r="K11" s="33"/>
      <c r="L11" s="34" t="s">
        <v>4</v>
      </c>
      <c r="M11" s="35" t="s">
        <v>10</v>
      </c>
      <c r="N11" s="25"/>
    </row>
    <row r="12" spans="1:17" ht="15" customHeight="1" x14ac:dyDescent="0.25">
      <c r="A12" s="14" t="s">
        <v>11</v>
      </c>
      <c r="B12" s="36" t="s">
        <v>4</v>
      </c>
      <c r="C12" s="37" t="s">
        <v>4</v>
      </c>
      <c r="D12" s="38"/>
      <c r="E12" s="39"/>
      <c r="F12" s="38"/>
      <c r="G12" s="40"/>
      <c r="H12" s="36"/>
      <c r="I12" s="39"/>
      <c r="J12" s="38"/>
      <c r="K12" s="39"/>
      <c r="L12" s="38"/>
      <c r="M12" s="40"/>
      <c r="N12" s="25"/>
    </row>
    <row r="13" spans="1:17" s="5" customFormat="1" ht="15" customHeight="1" x14ac:dyDescent="0.2">
      <c r="A13" s="41" t="s">
        <v>12</v>
      </c>
      <c r="B13" s="4">
        <v>27128500</v>
      </c>
      <c r="C13" s="42">
        <f t="shared" ref="C13:C76" si="0">IF(ISBLANK(B13),"  ",IF(F13&gt;0,B13/F13,IF(B13&gt;0,1,0)))</f>
        <v>1</v>
      </c>
      <c r="D13" s="43">
        <v>0</v>
      </c>
      <c r="E13" s="44">
        <f>IF(ISBLANK(D13),"  ",IF(F13&gt;0,D13/F13,IF(D13&gt;0,1,0)))</f>
        <v>0</v>
      </c>
      <c r="F13" s="45">
        <f>D13+B13</f>
        <v>27128500</v>
      </c>
      <c r="G13" s="46">
        <f>IF(ISBLANK(F13),"  ",IF(F76&gt;0,F13/F76,IF(F13&gt;0,1,0)))</f>
        <v>0.12652419191839745</v>
      </c>
      <c r="H13" s="4">
        <v>27167396</v>
      </c>
      <c r="I13" s="42">
        <f>IF(ISBLANK(H13),"  ",IF(L13&gt;0,H13/L13,IF(H13&gt;0,1,0)))</f>
        <v>1</v>
      </c>
      <c r="J13" s="43">
        <v>0</v>
      </c>
      <c r="K13" s="44">
        <f>IF(ISBLANK(J13),"  ",IF(L13&gt;0,J13/L13,IF(J13&gt;0,1,0)))</f>
        <v>0</v>
      </c>
      <c r="L13" s="45">
        <f t="shared" ref="L13:L34" si="1">J13+H13</f>
        <v>27167396</v>
      </c>
      <c r="M13" s="47">
        <f>IF(ISBLANK(L13),"  ",IF(L76&gt;0,L13/L76,IF(L13&gt;0,1,0)))</f>
        <v>0.12085341687114108</v>
      </c>
      <c r="N13" s="25"/>
    </row>
    <row r="14" spans="1:17" ht="15" customHeight="1" x14ac:dyDescent="0.2">
      <c r="A14" s="11" t="s">
        <v>13</v>
      </c>
      <c r="B14" s="3">
        <v>0</v>
      </c>
      <c r="C14" s="48">
        <f t="shared" si="0"/>
        <v>0</v>
      </c>
      <c r="D14" s="93">
        <v>0</v>
      </c>
      <c r="E14" s="49">
        <f>IF(ISBLANK(D14),"  ",IF(F14&gt;0,D14/F14,IF(D14&gt;0,1,0)))</f>
        <v>0</v>
      </c>
      <c r="F14" s="50">
        <f>D14+B14</f>
        <v>0</v>
      </c>
      <c r="G14" s="51">
        <f>IF(ISBLANK(F14),"  ",IF(F76&gt;0,F14/F76,IF(F14&gt;0,1,0)))</f>
        <v>0</v>
      </c>
      <c r="H14" s="3">
        <v>0</v>
      </c>
      <c r="I14" s="48">
        <f>IF(ISBLANK(H14),"  ",IF(L14&gt;0,H14/L14,IF(H14&gt;0,1,0)))</f>
        <v>0</v>
      </c>
      <c r="J14" s="93">
        <v>0</v>
      </c>
      <c r="K14" s="49">
        <f>IF(ISBLANK(J14),"  ",IF(L14&gt;0,J14/L14,IF(J14&gt;0,1,0)))</f>
        <v>0</v>
      </c>
      <c r="L14" s="50">
        <f t="shared" si="1"/>
        <v>0</v>
      </c>
      <c r="M14" s="51">
        <f>IF(ISBLANK(L14),"  ",IF(L76&gt;0,L14/L76,IF(L14&gt;0,1,0)))</f>
        <v>0</v>
      </c>
      <c r="N14" s="25"/>
    </row>
    <row r="15" spans="1:17" ht="15" customHeight="1" x14ac:dyDescent="0.2">
      <c r="A15" s="31" t="s">
        <v>14</v>
      </c>
      <c r="B15" s="79">
        <v>1971250</v>
      </c>
      <c r="C15" s="53">
        <f t="shared" si="0"/>
        <v>1</v>
      </c>
      <c r="D15" s="80">
        <v>0</v>
      </c>
      <c r="E15" s="55">
        <f>IF(ISBLANK(D15),"  ",IF(F15&gt;0,D15/F15,IF(D15&gt;0,1,0)))</f>
        <v>0</v>
      </c>
      <c r="F15" s="38">
        <f>D15+B15</f>
        <v>1971250</v>
      </c>
      <c r="G15" s="56">
        <f>IF(ISBLANK(F15),"  ",IF(F76&gt;0,F15/F76,IF(F15&gt;0,1,0)))</f>
        <v>9.1936824121916418E-3</v>
      </c>
      <c r="H15" s="79">
        <v>1969279</v>
      </c>
      <c r="I15" s="53">
        <f>IF(ISBLANK(H15),"  ",IF(L15&gt;0,H15/L15,IF(H15&gt;0,1,0)))</f>
        <v>1</v>
      </c>
      <c r="J15" s="32">
        <v>0</v>
      </c>
      <c r="K15" s="55">
        <f>IF(ISBLANK(J15),"  ",IF(L15&gt;0,J15/L15,IF(J15&gt;0,1,0)))</f>
        <v>0</v>
      </c>
      <c r="L15" s="38">
        <f t="shared" si="1"/>
        <v>1969279</v>
      </c>
      <c r="M15" s="56">
        <f>IF(ISBLANK(L15),"  ",IF(L76&gt;0,L15/L76,IF(L15&gt;0,1,0)))</f>
        <v>8.7602836842582861E-3</v>
      </c>
      <c r="N15" s="25"/>
    </row>
    <row r="16" spans="1:17" ht="15" customHeight="1" x14ac:dyDescent="0.2">
      <c r="A16" s="57" t="s">
        <v>15</v>
      </c>
      <c r="B16" s="3">
        <v>0</v>
      </c>
      <c r="C16" s="42">
        <f t="shared" si="0"/>
        <v>0</v>
      </c>
      <c r="D16" s="93">
        <v>0</v>
      </c>
      <c r="E16" s="44">
        <f>IF(ISBLANK(D16),"  ",IF(F16&gt;0,D16/F16,IF(D16&gt;0,1,0)))</f>
        <v>0</v>
      </c>
      <c r="F16" s="58">
        <f t="shared" ref="F16:F39" si="2">D16+B16</f>
        <v>0</v>
      </c>
      <c r="G16" s="46">
        <f>IF(ISBLANK(F16),"  ",IF(F76&gt;0,F16/F76,IF(F16&gt;0,1,0)))</f>
        <v>0</v>
      </c>
      <c r="H16" s="3">
        <v>0</v>
      </c>
      <c r="I16" s="42">
        <f t="shared" ref="I16:I34" si="3">IF(ISBLANK(H16),"  ",IF(L16&gt;0,H16/L16,IF(H16&gt;0,1,0)))</f>
        <v>0</v>
      </c>
      <c r="J16" s="93">
        <v>0</v>
      </c>
      <c r="K16" s="44">
        <f t="shared" ref="K16:K34" si="4">IF(ISBLANK(J16),"  ",IF(L16&gt;0,J16/L16,IF(J16&gt;0,1,0)))</f>
        <v>0</v>
      </c>
      <c r="L16" s="58">
        <f t="shared" si="1"/>
        <v>0</v>
      </c>
      <c r="M16" s="46">
        <f>IF(ISBLANK(L16),"  ",IF(L76&gt;0,L16/L76,IF(L16&gt;0,1,0)))</f>
        <v>0</v>
      </c>
      <c r="N16" s="25"/>
    </row>
    <row r="17" spans="1:14" ht="15" customHeight="1" x14ac:dyDescent="0.2">
      <c r="A17" s="59" t="s">
        <v>16</v>
      </c>
      <c r="B17" s="32">
        <v>1971250</v>
      </c>
      <c r="C17" s="48">
        <f t="shared" si="0"/>
        <v>1</v>
      </c>
      <c r="D17" s="80">
        <v>0</v>
      </c>
      <c r="E17" s="44">
        <f t="shared" ref="E17:E34" si="5">IF(ISBLANK(D17),"  ",IF(F17&gt;0,D17/F17,IF(D17&gt;0,1,0)))</f>
        <v>0</v>
      </c>
      <c r="F17" s="34">
        <f t="shared" si="2"/>
        <v>1971250</v>
      </c>
      <c r="G17" s="51">
        <f>IF(ISBLANK(F17),"  ",IF(F76&gt;0,F17/F76,IF(F17&gt;0,1,0)))</f>
        <v>9.1936824121916418E-3</v>
      </c>
      <c r="H17" s="32">
        <v>1969279</v>
      </c>
      <c r="I17" s="48">
        <f t="shared" si="3"/>
        <v>1</v>
      </c>
      <c r="J17" s="80">
        <v>0</v>
      </c>
      <c r="K17" s="49">
        <f t="shared" si="4"/>
        <v>0</v>
      </c>
      <c r="L17" s="34">
        <f t="shared" si="1"/>
        <v>1969279</v>
      </c>
      <c r="M17" s="51">
        <f>IF(ISBLANK(L17),"  ",IF(L76&gt;0,L17/L76,IF(L17&gt;0,1,0)))</f>
        <v>8.7602836842582861E-3</v>
      </c>
      <c r="N17" s="25"/>
    </row>
    <row r="18" spans="1:14" ht="15" customHeight="1" x14ac:dyDescent="0.2">
      <c r="A18" s="59" t="s">
        <v>17</v>
      </c>
      <c r="B18" s="32">
        <v>0</v>
      </c>
      <c r="C18" s="48">
        <f t="shared" si="0"/>
        <v>0</v>
      </c>
      <c r="D18" s="80">
        <v>0</v>
      </c>
      <c r="E18" s="44">
        <f t="shared" si="5"/>
        <v>0</v>
      </c>
      <c r="F18" s="34">
        <f t="shared" si="2"/>
        <v>0</v>
      </c>
      <c r="G18" s="51">
        <f>IF(ISBLANK(F18),"  ",IF(F76&gt;0,F18/F76,IF(F18&gt;0,1,0)))</f>
        <v>0</v>
      </c>
      <c r="H18" s="32">
        <v>0</v>
      </c>
      <c r="I18" s="48">
        <f t="shared" si="3"/>
        <v>0</v>
      </c>
      <c r="J18" s="80">
        <v>0</v>
      </c>
      <c r="K18" s="49">
        <f t="shared" si="4"/>
        <v>0</v>
      </c>
      <c r="L18" s="34">
        <f t="shared" si="1"/>
        <v>0</v>
      </c>
      <c r="M18" s="51">
        <f>IF(ISBLANK(L18),"  ",IF(L76&gt;0,L18/L76,IF(L18&gt;0,1,0)))</f>
        <v>0</v>
      </c>
      <c r="N18" s="25"/>
    </row>
    <row r="19" spans="1:14" ht="15" customHeight="1" x14ac:dyDescent="0.2">
      <c r="A19" s="59" t="s">
        <v>18</v>
      </c>
      <c r="B19" s="32">
        <v>0</v>
      </c>
      <c r="C19" s="48">
        <f t="shared" si="0"/>
        <v>0</v>
      </c>
      <c r="D19" s="80">
        <v>0</v>
      </c>
      <c r="E19" s="44">
        <f t="shared" si="5"/>
        <v>0</v>
      </c>
      <c r="F19" s="34">
        <f t="shared" si="2"/>
        <v>0</v>
      </c>
      <c r="G19" s="51">
        <f>IF(ISBLANK(F19),"  ",IF(F76&gt;0,F19/F76,IF(F19&gt;0,1,0)))</f>
        <v>0</v>
      </c>
      <c r="H19" s="32">
        <v>0</v>
      </c>
      <c r="I19" s="48">
        <f t="shared" si="3"/>
        <v>0</v>
      </c>
      <c r="J19" s="80">
        <v>0</v>
      </c>
      <c r="K19" s="49">
        <f t="shared" si="4"/>
        <v>0</v>
      </c>
      <c r="L19" s="34">
        <f t="shared" si="1"/>
        <v>0</v>
      </c>
      <c r="M19" s="51">
        <f>IF(ISBLANK(L19),"  ",IF(L76&gt;0,L19/L76,IF(L19&gt;0,1,0)))</f>
        <v>0</v>
      </c>
      <c r="N19" s="25"/>
    </row>
    <row r="20" spans="1:14" ht="15" customHeight="1" x14ac:dyDescent="0.2">
      <c r="A20" s="59" t="s">
        <v>19</v>
      </c>
      <c r="B20" s="32">
        <v>0</v>
      </c>
      <c r="C20" s="48">
        <f t="shared" si="0"/>
        <v>0</v>
      </c>
      <c r="D20" s="80">
        <v>0</v>
      </c>
      <c r="E20" s="44">
        <f t="shared" si="5"/>
        <v>0</v>
      </c>
      <c r="F20" s="34">
        <f>D20+B20</f>
        <v>0</v>
      </c>
      <c r="G20" s="51">
        <f>IF(ISBLANK(F20),"  ",IF(F76&gt;0,F20/F76,IF(F20&gt;0,1,0)))</f>
        <v>0</v>
      </c>
      <c r="H20" s="32">
        <v>0</v>
      </c>
      <c r="I20" s="48">
        <f t="shared" si="3"/>
        <v>0</v>
      </c>
      <c r="J20" s="80">
        <v>0</v>
      </c>
      <c r="K20" s="49">
        <f t="shared" si="4"/>
        <v>0</v>
      </c>
      <c r="L20" s="34">
        <f t="shared" si="1"/>
        <v>0</v>
      </c>
      <c r="M20" s="51">
        <f>IF(ISBLANK(L20),"  ",IF(L76&gt;0,L20/L76,IF(L20&gt;0,1,0)))</f>
        <v>0</v>
      </c>
      <c r="N20" s="25"/>
    </row>
    <row r="21" spans="1:14" ht="15" customHeight="1" x14ac:dyDescent="0.2">
      <c r="A21" s="59" t="s">
        <v>20</v>
      </c>
      <c r="B21" s="32">
        <v>0</v>
      </c>
      <c r="C21" s="48">
        <f t="shared" si="0"/>
        <v>0</v>
      </c>
      <c r="D21" s="80">
        <v>0</v>
      </c>
      <c r="E21" s="44">
        <f t="shared" si="5"/>
        <v>0</v>
      </c>
      <c r="F21" s="34">
        <f t="shared" si="2"/>
        <v>0</v>
      </c>
      <c r="G21" s="51">
        <f>IF(ISBLANK(F21),"  ",IF(F76&gt;0,F21/F76,IF(F21&gt;0,1,0)))</f>
        <v>0</v>
      </c>
      <c r="H21" s="32">
        <v>0</v>
      </c>
      <c r="I21" s="48">
        <f t="shared" si="3"/>
        <v>0</v>
      </c>
      <c r="J21" s="80">
        <v>0</v>
      </c>
      <c r="K21" s="49">
        <f t="shared" si="4"/>
        <v>0</v>
      </c>
      <c r="L21" s="34">
        <f t="shared" si="1"/>
        <v>0</v>
      </c>
      <c r="M21" s="51">
        <f>IF(ISBLANK(L21),"  ",IF(L76&gt;0,L21/L76,IF(L21&gt;0,1,0)))</f>
        <v>0</v>
      </c>
      <c r="N21" s="25"/>
    </row>
    <row r="22" spans="1:14" ht="15" customHeight="1" x14ac:dyDescent="0.2">
      <c r="A22" s="59" t="s">
        <v>21</v>
      </c>
      <c r="B22" s="32">
        <v>0</v>
      </c>
      <c r="C22" s="48">
        <f t="shared" si="0"/>
        <v>0</v>
      </c>
      <c r="D22" s="80">
        <v>0</v>
      </c>
      <c r="E22" s="44">
        <f t="shared" si="5"/>
        <v>0</v>
      </c>
      <c r="F22" s="34">
        <f t="shared" si="2"/>
        <v>0</v>
      </c>
      <c r="G22" s="51">
        <f>IF(ISBLANK(F22),"  ",IF(F76&gt;0,F22/F76,IF(F22&gt;0,1,0)))</f>
        <v>0</v>
      </c>
      <c r="H22" s="32">
        <v>0</v>
      </c>
      <c r="I22" s="48">
        <f t="shared" si="3"/>
        <v>0</v>
      </c>
      <c r="J22" s="80">
        <v>0</v>
      </c>
      <c r="K22" s="49">
        <f t="shared" si="4"/>
        <v>0</v>
      </c>
      <c r="L22" s="34">
        <f t="shared" si="1"/>
        <v>0</v>
      </c>
      <c r="M22" s="51">
        <f>IF(ISBLANK(L22),"  ",IF(L76&gt;0,L22/L76,IF(L22&gt;0,1,0)))</f>
        <v>0</v>
      </c>
      <c r="N22" s="25"/>
    </row>
    <row r="23" spans="1:14" ht="15" customHeight="1" x14ac:dyDescent="0.2">
      <c r="A23" s="59" t="s">
        <v>22</v>
      </c>
      <c r="B23" s="32">
        <v>0</v>
      </c>
      <c r="C23" s="48">
        <f t="shared" si="0"/>
        <v>0</v>
      </c>
      <c r="D23" s="80">
        <v>0</v>
      </c>
      <c r="E23" s="44">
        <f t="shared" si="5"/>
        <v>0</v>
      </c>
      <c r="F23" s="34">
        <f t="shared" si="2"/>
        <v>0</v>
      </c>
      <c r="G23" s="51">
        <f>IF(ISBLANK(F23),"  ",IF(F76&gt;0,F23/F76,IF(F23&gt;0,1,0)))</f>
        <v>0</v>
      </c>
      <c r="H23" s="32">
        <v>0</v>
      </c>
      <c r="I23" s="48">
        <f t="shared" si="3"/>
        <v>0</v>
      </c>
      <c r="J23" s="80">
        <v>0</v>
      </c>
      <c r="K23" s="49">
        <f t="shared" si="4"/>
        <v>0</v>
      </c>
      <c r="L23" s="34">
        <f t="shared" si="1"/>
        <v>0</v>
      </c>
      <c r="M23" s="51">
        <f>IF(ISBLANK(L23),"  ",IF(L76&gt;0,L23/L76,IF(L23&gt;0,1,0)))</f>
        <v>0</v>
      </c>
      <c r="N23" s="25"/>
    </row>
    <row r="24" spans="1:14" ht="15" customHeight="1" x14ac:dyDescent="0.2">
      <c r="A24" s="59" t="s">
        <v>23</v>
      </c>
      <c r="B24" s="32">
        <v>0</v>
      </c>
      <c r="C24" s="48">
        <f t="shared" si="0"/>
        <v>0</v>
      </c>
      <c r="D24" s="80">
        <v>0</v>
      </c>
      <c r="E24" s="44">
        <f t="shared" si="5"/>
        <v>0</v>
      </c>
      <c r="F24" s="34">
        <f t="shared" si="2"/>
        <v>0</v>
      </c>
      <c r="G24" s="51">
        <f>IF(ISBLANK(F24),"  ",IF(F76&gt;0,F24/F76,IF(F24&gt;0,1,0)))</f>
        <v>0</v>
      </c>
      <c r="H24" s="32">
        <v>0</v>
      </c>
      <c r="I24" s="48">
        <f t="shared" si="3"/>
        <v>0</v>
      </c>
      <c r="J24" s="80">
        <v>0</v>
      </c>
      <c r="K24" s="49">
        <f t="shared" si="4"/>
        <v>0</v>
      </c>
      <c r="L24" s="34">
        <f t="shared" si="1"/>
        <v>0</v>
      </c>
      <c r="M24" s="51">
        <f>IF(ISBLANK(L24),"  ",IF(L76&gt;0,L24/L76,IF(L24&gt;0,1,0)))</f>
        <v>0</v>
      </c>
      <c r="N24" s="25"/>
    </row>
    <row r="25" spans="1:14" ht="15" customHeight="1" x14ac:dyDescent="0.2">
      <c r="A25" s="59" t="s">
        <v>24</v>
      </c>
      <c r="B25" s="32">
        <v>0</v>
      </c>
      <c r="C25" s="48">
        <f t="shared" si="0"/>
        <v>0</v>
      </c>
      <c r="D25" s="80">
        <v>0</v>
      </c>
      <c r="E25" s="44">
        <f t="shared" si="5"/>
        <v>0</v>
      </c>
      <c r="F25" s="34">
        <f t="shared" si="2"/>
        <v>0</v>
      </c>
      <c r="G25" s="51">
        <f>IF(ISBLANK(F25),"  ",IF(F76&gt;0,F25/F76,IF(F25&gt;0,1,0)))</f>
        <v>0</v>
      </c>
      <c r="H25" s="32">
        <v>0</v>
      </c>
      <c r="I25" s="48">
        <f t="shared" si="3"/>
        <v>0</v>
      </c>
      <c r="J25" s="80">
        <v>0</v>
      </c>
      <c r="K25" s="49">
        <f t="shared" si="4"/>
        <v>0</v>
      </c>
      <c r="L25" s="34">
        <f t="shared" si="1"/>
        <v>0</v>
      </c>
      <c r="M25" s="51">
        <f>IF(ISBLANK(L25),"  ",IF(L76&gt;0,L25/L76,IF(L25&gt;0,1,0)))</f>
        <v>0</v>
      </c>
      <c r="N25" s="25"/>
    </row>
    <row r="26" spans="1:14" ht="15" customHeight="1" x14ac:dyDescent="0.2">
      <c r="A26" s="59" t="s">
        <v>25</v>
      </c>
      <c r="B26" s="32">
        <v>0</v>
      </c>
      <c r="C26" s="48">
        <f t="shared" si="0"/>
        <v>0</v>
      </c>
      <c r="D26" s="80">
        <v>0</v>
      </c>
      <c r="E26" s="44">
        <f t="shared" si="5"/>
        <v>0</v>
      </c>
      <c r="F26" s="34">
        <f t="shared" si="2"/>
        <v>0</v>
      </c>
      <c r="G26" s="51">
        <f>IF(ISBLANK(F26),"  ",IF(F76&gt;0,F26/F76,IF(F26&gt;0,1,0)))</f>
        <v>0</v>
      </c>
      <c r="H26" s="32">
        <v>0</v>
      </c>
      <c r="I26" s="48">
        <f t="shared" si="3"/>
        <v>0</v>
      </c>
      <c r="J26" s="80">
        <v>0</v>
      </c>
      <c r="K26" s="49">
        <f t="shared" si="4"/>
        <v>0</v>
      </c>
      <c r="L26" s="34">
        <f t="shared" si="1"/>
        <v>0</v>
      </c>
      <c r="M26" s="51">
        <f>IF(ISBLANK(L26),"  ",IF(L76&gt;0,L26/L76,IF(L26&gt;0,1,0)))</f>
        <v>0</v>
      </c>
      <c r="N26" s="25"/>
    </row>
    <row r="27" spans="1:14" ht="15" customHeight="1" x14ac:dyDescent="0.2">
      <c r="A27" s="59" t="s">
        <v>26</v>
      </c>
      <c r="B27" s="32">
        <v>0</v>
      </c>
      <c r="C27" s="48">
        <f t="shared" si="0"/>
        <v>0</v>
      </c>
      <c r="D27" s="80">
        <v>0</v>
      </c>
      <c r="E27" s="44">
        <f t="shared" si="5"/>
        <v>0</v>
      </c>
      <c r="F27" s="34">
        <f t="shared" si="2"/>
        <v>0</v>
      </c>
      <c r="G27" s="51">
        <f>IF(ISBLANK(F27),"  ",IF(F76&gt;0,F27/F76,IF(F27&gt;0,1,0)))</f>
        <v>0</v>
      </c>
      <c r="H27" s="32">
        <v>0</v>
      </c>
      <c r="I27" s="48">
        <f t="shared" si="3"/>
        <v>0</v>
      </c>
      <c r="J27" s="80">
        <v>0</v>
      </c>
      <c r="K27" s="49">
        <f t="shared" si="4"/>
        <v>0</v>
      </c>
      <c r="L27" s="34">
        <f t="shared" si="1"/>
        <v>0</v>
      </c>
      <c r="M27" s="51">
        <f>IF(ISBLANK(L27),"  ",IF(L76&gt;0,L27/L76,IF(L27&gt;0,1,0)))</f>
        <v>0</v>
      </c>
      <c r="N27" s="25"/>
    </row>
    <row r="28" spans="1:14" ht="15" customHeight="1" x14ac:dyDescent="0.2">
      <c r="A28" s="60" t="s">
        <v>27</v>
      </c>
      <c r="B28" s="32">
        <v>0</v>
      </c>
      <c r="C28" s="48">
        <f t="shared" si="0"/>
        <v>0</v>
      </c>
      <c r="D28" s="80">
        <v>0</v>
      </c>
      <c r="E28" s="44">
        <f t="shared" si="5"/>
        <v>0</v>
      </c>
      <c r="F28" s="34">
        <f t="shared" si="2"/>
        <v>0</v>
      </c>
      <c r="G28" s="51">
        <f>IF(ISBLANK(F28),"  ",IF(F76&gt;0,F28/F76,IF(F28&gt;0,1,0)))</f>
        <v>0</v>
      </c>
      <c r="H28" s="32">
        <v>0</v>
      </c>
      <c r="I28" s="48">
        <f t="shared" si="3"/>
        <v>0</v>
      </c>
      <c r="J28" s="80">
        <v>0</v>
      </c>
      <c r="K28" s="49">
        <f t="shared" si="4"/>
        <v>0</v>
      </c>
      <c r="L28" s="34">
        <f t="shared" si="1"/>
        <v>0</v>
      </c>
      <c r="M28" s="51">
        <f>IF(ISBLANK(L28),"  ",IF(L76&gt;0,L28/L76,IF(L28&gt;0,1,0)))</f>
        <v>0</v>
      </c>
      <c r="N28" s="25"/>
    </row>
    <row r="29" spans="1:14" ht="15" customHeight="1" x14ac:dyDescent="0.2">
      <c r="A29" s="60" t="s">
        <v>28</v>
      </c>
      <c r="B29" s="32">
        <v>0</v>
      </c>
      <c r="C29" s="48">
        <f t="shared" si="0"/>
        <v>0</v>
      </c>
      <c r="D29" s="80">
        <v>0</v>
      </c>
      <c r="E29" s="44">
        <f t="shared" si="5"/>
        <v>0</v>
      </c>
      <c r="F29" s="34">
        <f t="shared" si="2"/>
        <v>0</v>
      </c>
      <c r="G29" s="51">
        <f>IF(ISBLANK(F29),"  ",IF(F76&gt;0,F29/F76,IF(F29&gt;0,1,0)))</f>
        <v>0</v>
      </c>
      <c r="H29" s="32">
        <v>0</v>
      </c>
      <c r="I29" s="48">
        <f t="shared" si="3"/>
        <v>0</v>
      </c>
      <c r="J29" s="80">
        <v>0</v>
      </c>
      <c r="K29" s="49">
        <f t="shared" si="4"/>
        <v>0</v>
      </c>
      <c r="L29" s="34">
        <f t="shared" si="1"/>
        <v>0</v>
      </c>
      <c r="M29" s="51">
        <f>IF(ISBLANK(L29),"  ",IF(L76&gt;0,L29/L76,IF(L29&gt;0,1,0)))</f>
        <v>0</v>
      </c>
      <c r="N29" s="25"/>
    </row>
    <row r="30" spans="1:14" ht="15" customHeight="1" x14ac:dyDescent="0.2">
      <c r="A30" s="60" t="s">
        <v>29</v>
      </c>
      <c r="B30" s="32">
        <v>0</v>
      </c>
      <c r="C30" s="48">
        <f t="shared" si="0"/>
        <v>0</v>
      </c>
      <c r="D30" s="80">
        <v>0</v>
      </c>
      <c r="E30" s="44">
        <f>IF(ISBLANK(D30),"  ",IF(F30&gt;0,D30/F30,IF(D30&gt;0,1,0)))</f>
        <v>0</v>
      </c>
      <c r="F30" s="34">
        <f t="shared" si="2"/>
        <v>0</v>
      </c>
      <c r="G30" s="51">
        <f>IF(ISBLANK(F30),"  ",IF(F76&gt;0,F30/F76,IF(F30&gt;0,1,0)))</f>
        <v>0</v>
      </c>
      <c r="H30" s="32">
        <v>0</v>
      </c>
      <c r="I30" s="48">
        <f t="shared" si="3"/>
        <v>0</v>
      </c>
      <c r="J30" s="80">
        <v>0</v>
      </c>
      <c r="K30" s="49">
        <f>IF(ISBLANK(J30),"  ",IF(L30&gt;0,J30/L30,IF(J30&gt;0,1,0)))</f>
        <v>0</v>
      </c>
      <c r="L30" s="34">
        <f t="shared" si="1"/>
        <v>0</v>
      </c>
      <c r="M30" s="51">
        <f>IF(ISBLANK(L30),"  ",IF(L76&gt;0,L30/L76,IF(L30&gt;0,1,0)))</f>
        <v>0</v>
      </c>
      <c r="N30" s="25"/>
    </row>
    <row r="31" spans="1:14" ht="15" customHeight="1" x14ac:dyDescent="0.2">
      <c r="A31" s="60" t="s">
        <v>30</v>
      </c>
      <c r="B31" s="32">
        <v>0</v>
      </c>
      <c r="C31" s="48">
        <f t="shared" si="0"/>
        <v>0</v>
      </c>
      <c r="D31" s="80">
        <v>0</v>
      </c>
      <c r="E31" s="44">
        <f>IF(ISBLANK(D31),"  ",IF(F31&gt;0,D31/F31,IF(D31&gt;0,1,0)))</f>
        <v>0</v>
      </c>
      <c r="F31" s="34">
        <f t="shared" si="2"/>
        <v>0</v>
      </c>
      <c r="G31" s="51">
        <f>IF(ISBLANK(F31),"  ",IF(F76&gt;0,F31/F76,IF(F31&gt;0,1,0)))</f>
        <v>0</v>
      </c>
      <c r="H31" s="32">
        <v>0</v>
      </c>
      <c r="I31" s="48">
        <f t="shared" si="3"/>
        <v>0</v>
      </c>
      <c r="J31" s="80">
        <v>0</v>
      </c>
      <c r="K31" s="49">
        <f>IF(ISBLANK(J31),"  ",IF(L31&gt;0,J31/L31,IF(J31&gt;0,1,0)))</f>
        <v>0</v>
      </c>
      <c r="L31" s="34">
        <f t="shared" si="1"/>
        <v>0</v>
      </c>
      <c r="M31" s="51">
        <f>IF(ISBLANK(L31),"  ",IF(L76&gt;0,L31/L76,IF(L31&gt;0,1,0)))</f>
        <v>0</v>
      </c>
      <c r="N31" s="25"/>
    </row>
    <row r="32" spans="1:14" ht="15" customHeight="1" x14ac:dyDescent="0.2">
      <c r="A32" s="60" t="s">
        <v>31</v>
      </c>
      <c r="B32" s="32">
        <v>0</v>
      </c>
      <c r="C32" s="48">
        <f t="shared" si="0"/>
        <v>0</v>
      </c>
      <c r="D32" s="80">
        <v>0</v>
      </c>
      <c r="E32" s="44">
        <f>IF(ISBLANK(D32),"  ",IF(F32&gt;0,D32/F32,IF(D32&gt;0,1,0)))</f>
        <v>0</v>
      </c>
      <c r="F32" s="34">
        <f t="shared" si="2"/>
        <v>0</v>
      </c>
      <c r="G32" s="51">
        <f>IF(ISBLANK(F32),"  ",IF(F76&gt;0,F32/F76,IF(F32&gt;0,1,0)))</f>
        <v>0</v>
      </c>
      <c r="H32" s="32">
        <v>0</v>
      </c>
      <c r="I32" s="48">
        <f t="shared" si="3"/>
        <v>0</v>
      </c>
      <c r="J32" s="80">
        <v>0</v>
      </c>
      <c r="K32" s="49">
        <f>IF(ISBLANK(J32),"  ",IF(L32&gt;0,J32/L32,IF(J32&gt;0,1,0)))</f>
        <v>0</v>
      </c>
      <c r="L32" s="34">
        <f t="shared" si="1"/>
        <v>0</v>
      </c>
      <c r="M32" s="51">
        <f>IF(ISBLANK(L32),"  ",IF(L76&gt;0,L32/L76,IF(L32&gt;0,1,0)))</f>
        <v>0</v>
      </c>
      <c r="N32" s="25"/>
    </row>
    <row r="33" spans="1:14" ht="15" customHeight="1" x14ac:dyDescent="0.2">
      <c r="A33" s="61" t="s">
        <v>75</v>
      </c>
      <c r="B33" s="32">
        <v>0</v>
      </c>
      <c r="C33" s="48">
        <f>IF(ISBLANK(B33),"  ",IF(F33&gt;0,B33/F33,IF(B33&gt;0,1,0)))</f>
        <v>0</v>
      </c>
      <c r="D33" s="80">
        <v>0</v>
      </c>
      <c r="E33" s="44">
        <f>IF(ISBLANK(D33),"  ",IF(F33&gt;0,D33/F33,IF(D33&gt;0,1,0)))</f>
        <v>0</v>
      </c>
      <c r="F33" s="34">
        <f t="shared" si="2"/>
        <v>0</v>
      </c>
      <c r="G33" s="51">
        <f>IF(ISBLANK(F33),"  ",IF(F76&gt;0,F33/F76,IF(F33&gt;0,1,0)))</f>
        <v>0</v>
      </c>
      <c r="H33" s="32">
        <v>0</v>
      </c>
      <c r="I33" s="48">
        <f>IF(ISBLANK(H33),"  ",IF(L33&gt;0,H33/L33,IF(H33&gt;0,1,0)))</f>
        <v>0</v>
      </c>
      <c r="J33" s="80">
        <v>0</v>
      </c>
      <c r="K33" s="49">
        <f>IF(ISBLANK(J33),"  ",IF(L33&gt;0,J33/L33,IF(J33&gt;0,1,0)))</f>
        <v>0</v>
      </c>
      <c r="L33" s="34">
        <f t="shared" si="1"/>
        <v>0</v>
      </c>
      <c r="M33" s="51">
        <f>IF(ISBLANK(L33),"  ",IF(L76&gt;0,L33/L76,IF(L33&gt;0,1,0)))</f>
        <v>0</v>
      </c>
      <c r="N33" s="25"/>
    </row>
    <row r="34" spans="1:14" ht="15" customHeight="1" x14ac:dyDescent="0.2">
      <c r="A34" s="60" t="s">
        <v>32</v>
      </c>
      <c r="B34" s="32">
        <v>0</v>
      </c>
      <c r="C34" s="48">
        <f t="shared" si="0"/>
        <v>0</v>
      </c>
      <c r="D34" s="80">
        <v>0</v>
      </c>
      <c r="E34" s="44">
        <f t="shared" si="5"/>
        <v>0</v>
      </c>
      <c r="F34" s="34">
        <f t="shared" si="2"/>
        <v>0</v>
      </c>
      <c r="G34" s="51">
        <f>IF(ISBLANK(F34),"  ",IF(F76&gt;0,F34/F76,IF(F34&gt;0,1,0)))</f>
        <v>0</v>
      </c>
      <c r="H34" s="32">
        <v>0</v>
      </c>
      <c r="I34" s="48">
        <f t="shared" si="3"/>
        <v>0</v>
      </c>
      <c r="J34" s="80">
        <v>0</v>
      </c>
      <c r="K34" s="49">
        <f t="shared" si="4"/>
        <v>0</v>
      </c>
      <c r="L34" s="34">
        <f t="shared" si="1"/>
        <v>0</v>
      </c>
      <c r="M34" s="51">
        <f>IF(ISBLANK(L34),"  ",IF(L76&gt;0,L34/L76,IF(L34&gt;0,1,0)))</f>
        <v>0</v>
      </c>
      <c r="N34" s="25"/>
    </row>
    <row r="35" spans="1:14" ht="15" customHeight="1" x14ac:dyDescent="0.25">
      <c r="A35" s="62" t="s">
        <v>33</v>
      </c>
      <c r="B35" s="121"/>
      <c r="C35" s="64" t="s">
        <v>4</v>
      </c>
      <c r="D35" s="80"/>
      <c r="E35" s="66" t="s">
        <v>4</v>
      </c>
      <c r="F35" s="34"/>
      <c r="G35" s="67" t="s">
        <v>4</v>
      </c>
      <c r="H35" s="121" t="s">
        <v>4</v>
      </c>
      <c r="I35" s="64" t="s">
        <v>4</v>
      </c>
      <c r="J35" s="80"/>
      <c r="K35" s="66" t="s">
        <v>4</v>
      </c>
      <c r="L35" s="34"/>
      <c r="M35" s="67" t="s">
        <v>4</v>
      </c>
      <c r="N35" s="25"/>
    </row>
    <row r="36" spans="1:14" ht="15" customHeight="1" x14ac:dyDescent="0.2">
      <c r="A36" s="57" t="s">
        <v>34</v>
      </c>
      <c r="B36" s="32">
        <v>0</v>
      </c>
      <c r="C36" s="48">
        <f t="shared" si="0"/>
        <v>0</v>
      </c>
      <c r="D36" s="80">
        <v>0</v>
      </c>
      <c r="E36" s="49">
        <f>IF(ISBLANK(D36),"  ",IF(F36&gt;0,D36/F36,IF(D36&gt;0,1,0)))</f>
        <v>0</v>
      </c>
      <c r="F36" s="34">
        <f t="shared" si="2"/>
        <v>0</v>
      </c>
      <c r="G36" s="51">
        <f>IF(ISBLANK(F36),"  ",IF(F76&gt;0,F36/F76,IF(F36&gt;0,1,0)))</f>
        <v>0</v>
      </c>
      <c r="H36" s="32">
        <v>0</v>
      </c>
      <c r="I36" s="48">
        <f>IF(ISBLANK(H36),"  ",IF(L36&gt;0,H36/L36,IF(H36&gt;0,1,0)))</f>
        <v>0</v>
      </c>
      <c r="J36" s="80">
        <v>0</v>
      </c>
      <c r="K36" s="49">
        <f>IF(ISBLANK(J36),"  ",IF(L36&gt;0,J36/L36,IF(J36&gt;0,1,0)))</f>
        <v>0</v>
      </c>
      <c r="L36" s="34">
        <f>J36+H36</f>
        <v>0</v>
      </c>
      <c r="M36" s="51">
        <f>IF(ISBLANK(L36),"  ",IF(L76&gt;0,L36/L76,IF(L36&gt;0,1,0)))</f>
        <v>0</v>
      </c>
      <c r="N36" s="25"/>
    </row>
    <row r="37" spans="1:14" ht="15" customHeight="1" x14ac:dyDescent="0.25">
      <c r="A37" s="62" t="s">
        <v>35</v>
      </c>
      <c r="B37" s="121"/>
      <c r="C37" s="64" t="s">
        <v>4</v>
      </c>
      <c r="D37" s="80"/>
      <c r="E37" s="66" t="s">
        <v>4</v>
      </c>
      <c r="F37" s="34"/>
      <c r="G37" s="67" t="s">
        <v>4</v>
      </c>
      <c r="H37" s="121"/>
      <c r="I37" s="64" t="s">
        <v>4</v>
      </c>
      <c r="J37" s="80"/>
      <c r="K37" s="66" t="s">
        <v>4</v>
      </c>
      <c r="L37" s="34"/>
      <c r="M37" s="67" t="s">
        <v>4</v>
      </c>
      <c r="N37" s="25"/>
    </row>
    <row r="38" spans="1:14" ht="15" customHeight="1" x14ac:dyDescent="0.2">
      <c r="A38" s="59" t="s">
        <v>34</v>
      </c>
      <c r="B38" s="69">
        <v>0</v>
      </c>
      <c r="C38" s="48">
        <f t="shared" si="0"/>
        <v>0</v>
      </c>
      <c r="D38" s="70">
        <v>0</v>
      </c>
      <c r="E38" s="49">
        <f>IF(ISBLANK(D38),"  ",IF(F38&gt;0,D38/F38,IF(D38&gt;0,1,0)))</f>
        <v>0</v>
      </c>
      <c r="F38" s="68">
        <f t="shared" si="2"/>
        <v>0</v>
      </c>
      <c r="G38" s="51">
        <f>IF(ISBLANK(F38),"  ",IF(F76&gt;0,F38/F76,IF(F38&gt;0,1,0)))</f>
        <v>0</v>
      </c>
      <c r="H38" s="69">
        <v>0</v>
      </c>
      <c r="I38" s="48">
        <f>IF(ISBLANK(H38),"  ",IF(L38&gt;0,H38/L38,IF(H38&gt;0,1,0)))</f>
        <v>0</v>
      </c>
      <c r="J38" s="70">
        <v>0</v>
      </c>
      <c r="K38" s="49">
        <f>IF(ISBLANK(J38),"  ",IF(L38&gt;0,J38/L38,IF(J38&gt;0,1,0)))</f>
        <v>0</v>
      </c>
      <c r="L38" s="68">
        <f>J38+H38</f>
        <v>0</v>
      </c>
      <c r="M38" s="51">
        <f>IF(ISBLANK(L38),"  ",IF(L76&gt;0,L38/L76,IF(L38&gt;0,1,0)))</f>
        <v>0</v>
      </c>
      <c r="N38" s="25"/>
    </row>
    <row r="39" spans="1:14" ht="15" customHeight="1" x14ac:dyDescent="0.2">
      <c r="A39" s="59" t="s">
        <v>36</v>
      </c>
      <c r="B39" s="69"/>
      <c r="C39" s="48" t="str">
        <f t="shared" si="0"/>
        <v xml:space="preserve">  </v>
      </c>
      <c r="D39" s="70"/>
      <c r="E39" s="44" t="str">
        <f>IF(ISBLANK(D39),"  ",IF(F39&gt;0,D39/F39,IF(D39&gt;0,1,0)))</f>
        <v xml:space="preserve">  </v>
      </c>
      <c r="F39" s="34">
        <f t="shared" si="2"/>
        <v>0</v>
      </c>
      <c r="G39" s="51">
        <f>IF(ISBLANK(F39),"  ",IF(F76&gt;0,F39/F76,IF(F39&gt;0,1,0)))</f>
        <v>0</v>
      </c>
      <c r="H39" s="69"/>
      <c r="I39" s="48" t="str">
        <f>IF(ISBLANK(H39),"  ",IF(L39&gt;0,H39/L39,IF(H39&gt;0,1,0)))</f>
        <v xml:space="preserve">  </v>
      </c>
      <c r="J39" s="70"/>
      <c r="K39" s="49" t="str">
        <f>IF(ISBLANK(J39),"  ",IF(L39&gt;0,J39/L39,IF(J39&gt;0,1,0)))</f>
        <v xml:space="preserve">  </v>
      </c>
      <c r="L39" s="34">
        <f>J39+H39</f>
        <v>0</v>
      </c>
      <c r="M39" s="51">
        <f>IF(ISBLANK(L39),"  ",IF(L76&gt;0,L39/L76,IF(L39&gt;0,1,0)))</f>
        <v>0</v>
      </c>
      <c r="N39" s="25"/>
    </row>
    <row r="40" spans="1:14" s="77" customFormat="1" ht="15" customHeight="1" x14ac:dyDescent="0.25">
      <c r="A40" s="62" t="s">
        <v>37</v>
      </c>
      <c r="B40" s="71">
        <v>29099750</v>
      </c>
      <c r="C40" s="84">
        <f t="shared" si="0"/>
        <v>1</v>
      </c>
      <c r="D40" s="122">
        <v>0</v>
      </c>
      <c r="E40" s="73">
        <f>IF(ISBLANK(D40),"  ",IF(F40&gt;0,D40/F40,IF(D40&gt;0,1,0)))</f>
        <v>0</v>
      </c>
      <c r="F40" s="71">
        <f>F39+F38+F36+F34+F29+F28+F26+F27+F25+F24+F23+F22+F21+F20+F19+F18+F17+F16+F14+F13+F30+F31+F32+F33</f>
        <v>29099750</v>
      </c>
      <c r="G40" s="74">
        <f>IF(ISBLANK(F40),"  ",IF(F76&gt;0,F40/F76,IF(F40&gt;0,1,0)))</f>
        <v>0.13571787433058907</v>
      </c>
      <c r="H40" s="71">
        <v>29136675</v>
      </c>
      <c r="I40" s="84">
        <f>IF(ISBLANK(H40),"  ",IF(L40&gt;0,H40/L40,IF(H40&gt;0,1,0)))</f>
        <v>1</v>
      </c>
      <c r="J40" s="71">
        <v>0</v>
      </c>
      <c r="K40" s="75">
        <f>IF(ISBLANK(J40),"  ",IF(L40&gt;0,J40/L40,IF(J40&gt;0,1,0)))</f>
        <v>0</v>
      </c>
      <c r="L40" s="71">
        <f>L39+L38+L36+L34+L29+L28+L26+L27+L25+L24+L23+L22+L21+L20+L19+L18+L17+L16+L14+L13+L30+L31+L32+L33</f>
        <v>29136675</v>
      </c>
      <c r="M40" s="74">
        <f>IF(ISBLANK(L40),"  ",IF(L76&gt;0,L40/L76,IF(L40&gt;0,1,0)))</f>
        <v>0.12961370055539936</v>
      </c>
      <c r="N40" s="76"/>
    </row>
    <row r="41" spans="1:14" ht="15" customHeight="1" x14ac:dyDescent="0.25">
      <c r="A41" s="78" t="s">
        <v>38</v>
      </c>
      <c r="B41" s="79"/>
      <c r="C41" s="64" t="s">
        <v>4</v>
      </c>
      <c r="D41" s="80"/>
      <c r="E41" s="66" t="s">
        <v>4</v>
      </c>
      <c r="F41" s="34"/>
      <c r="G41" s="67" t="s">
        <v>4</v>
      </c>
      <c r="H41" s="79"/>
      <c r="I41" s="64" t="s">
        <v>4</v>
      </c>
      <c r="J41" s="80"/>
      <c r="K41" s="66" t="s">
        <v>4</v>
      </c>
      <c r="L41" s="34"/>
      <c r="M41" s="67" t="s">
        <v>4</v>
      </c>
      <c r="N41" s="25"/>
    </row>
    <row r="42" spans="1:14" ht="15" customHeight="1" x14ac:dyDescent="0.2">
      <c r="A42" s="11" t="s">
        <v>39</v>
      </c>
      <c r="B42" s="36">
        <v>0</v>
      </c>
      <c r="C42" s="42">
        <f t="shared" si="0"/>
        <v>0</v>
      </c>
      <c r="D42" s="123">
        <v>0</v>
      </c>
      <c r="E42" s="44">
        <f t="shared" ref="E42:E48" si="6">IF(ISBLANK(D42),"  ",IF(F42&gt;0,D42/F42,IF(D42&gt;0,1,0)))</f>
        <v>0</v>
      </c>
      <c r="F42" s="38">
        <f>D42+B42</f>
        <v>0</v>
      </c>
      <c r="G42" s="46">
        <f>IF(ISBLANK(F42),"  ",IF(D76&gt;0,F42/D76,IF(F42&gt;0,1,0)))</f>
        <v>0</v>
      </c>
      <c r="H42" s="36">
        <v>0</v>
      </c>
      <c r="I42" s="42">
        <f t="shared" ref="I42:I48" si="7">IF(ISBLANK(H42),"  ",IF(L42&gt;0,H42/L42,IF(H42&gt;0,1,0)))</f>
        <v>0</v>
      </c>
      <c r="J42" s="123">
        <v>0</v>
      </c>
      <c r="K42" s="44">
        <f t="shared" ref="K42:K48" si="8">IF(ISBLANK(J42),"  ",IF(L42&gt;0,J42/L42,IF(J42&gt;0,1,0)))</f>
        <v>0</v>
      </c>
      <c r="L42" s="38">
        <f>J42+H42</f>
        <v>0</v>
      </c>
      <c r="M42" s="46">
        <f>IF(ISBLANK(L42),"  ",IF(J76&gt;0,L42/J76,IF(L42&gt;0,1,0)))</f>
        <v>0</v>
      </c>
      <c r="N42" s="25"/>
    </row>
    <row r="43" spans="1:14" ht="15" customHeight="1" x14ac:dyDescent="0.2">
      <c r="A43" s="81" t="s">
        <v>40</v>
      </c>
      <c r="B43" s="32">
        <v>0</v>
      </c>
      <c r="C43" s="48">
        <f t="shared" si="0"/>
        <v>0</v>
      </c>
      <c r="D43" s="80">
        <v>0</v>
      </c>
      <c r="E43" s="49">
        <f t="shared" si="6"/>
        <v>0</v>
      </c>
      <c r="F43" s="34">
        <f>D43+B43</f>
        <v>0</v>
      </c>
      <c r="G43" s="51">
        <f>IF(ISBLANK(F43),"  ",IF(D76&gt;0,F43/D76,IF(F43&gt;0,1,0)))</f>
        <v>0</v>
      </c>
      <c r="H43" s="32">
        <v>0</v>
      </c>
      <c r="I43" s="48">
        <f t="shared" si="7"/>
        <v>0</v>
      </c>
      <c r="J43" s="80">
        <v>0</v>
      </c>
      <c r="K43" s="49">
        <f t="shared" si="8"/>
        <v>0</v>
      </c>
      <c r="L43" s="34">
        <f>J43+H43</f>
        <v>0</v>
      </c>
      <c r="M43" s="51">
        <f>IF(ISBLANK(L43),"  ",IF(J76&gt;0,L43/J76,IF(L43&gt;0,1,0)))</f>
        <v>0</v>
      </c>
      <c r="N43" s="25"/>
    </row>
    <row r="44" spans="1:14" ht="15" customHeight="1" x14ac:dyDescent="0.2">
      <c r="A44" s="82" t="s">
        <v>41</v>
      </c>
      <c r="B44" s="32">
        <v>0</v>
      </c>
      <c r="C44" s="48">
        <f t="shared" si="0"/>
        <v>0</v>
      </c>
      <c r="D44" s="80">
        <v>0</v>
      </c>
      <c r="E44" s="49">
        <f t="shared" si="6"/>
        <v>0</v>
      </c>
      <c r="F44" s="68">
        <f>D44+B44</f>
        <v>0</v>
      </c>
      <c r="G44" s="51">
        <f>IF(ISBLANK(F44),"  ",IF(D76&gt;0,F44/D76,IF(F44&gt;0,1,0)))</f>
        <v>0</v>
      </c>
      <c r="H44" s="32">
        <v>0</v>
      </c>
      <c r="I44" s="48">
        <f t="shared" si="7"/>
        <v>0</v>
      </c>
      <c r="J44" s="80">
        <v>0</v>
      </c>
      <c r="K44" s="49">
        <f t="shared" si="8"/>
        <v>0</v>
      </c>
      <c r="L44" s="68">
        <f>J44+H44</f>
        <v>0</v>
      </c>
      <c r="M44" s="51">
        <f>IF(ISBLANK(L44),"  ",IF(J76&gt;0,L44/J76,IF(L44&gt;0,1,0)))</f>
        <v>0</v>
      </c>
      <c r="N44" s="25"/>
    </row>
    <row r="45" spans="1:14" ht="15" customHeight="1" x14ac:dyDescent="0.2">
      <c r="A45" s="31" t="s">
        <v>42</v>
      </c>
      <c r="B45" s="32">
        <v>0</v>
      </c>
      <c r="C45" s="48">
        <f t="shared" si="0"/>
        <v>0</v>
      </c>
      <c r="D45" s="80">
        <v>1533800</v>
      </c>
      <c r="E45" s="49">
        <f t="shared" si="6"/>
        <v>1</v>
      </c>
      <c r="F45" s="68">
        <f>D45+B45</f>
        <v>1533800</v>
      </c>
      <c r="G45" s="51">
        <f>IF(ISBLANK(F45),"  ",IF(D76&gt;0,F45/D76,IF(F45&gt;0,1,0)))</f>
        <v>1.7035047077428256E-2</v>
      </c>
      <c r="H45" s="32">
        <v>0</v>
      </c>
      <c r="I45" s="48">
        <f t="shared" si="7"/>
        <v>0</v>
      </c>
      <c r="J45" s="80">
        <v>1343807</v>
      </c>
      <c r="K45" s="49">
        <f t="shared" si="8"/>
        <v>1</v>
      </c>
      <c r="L45" s="68">
        <f>J45+H45</f>
        <v>1343807</v>
      </c>
      <c r="M45" s="51">
        <f>IF(ISBLANK(L45),"  ",IF(J76&gt;0,L45/J76,IF(L45&gt;0,1,0)))</f>
        <v>1.4558501600625134E-2</v>
      </c>
      <c r="N45" s="25"/>
    </row>
    <row r="46" spans="1:14" ht="15" customHeight="1" x14ac:dyDescent="0.2">
      <c r="A46" s="81" t="s">
        <v>43</v>
      </c>
      <c r="B46" s="32">
        <v>0</v>
      </c>
      <c r="C46" s="48">
        <f t="shared" si="0"/>
        <v>0</v>
      </c>
      <c r="D46" s="80">
        <v>0</v>
      </c>
      <c r="E46" s="49">
        <f t="shared" si="6"/>
        <v>0</v>
      </c>
      <c r="F46" s="68">
        <f>D46+B46</f>
        <v>0</v>
      </c>
      <c r="G46" s="51">
        <f>IF(ISBLANK(F46),"  ",IF(F76&gt;0,F46/F76,IF(F46&gt;0,1,0)))</f>
        <v>0</v>
      </c>
      <c r="H46" s="32">
        <v>0</v>
      </c>
      <c r="I46" s="48">
        <f t="shared" si="7"/>
        <v>0</v>
      </c>
      <c r="J46" s="80">
        <v>0</v>
      </c>
      <c r="K46" s="49">
        <f t="shared" si="8"/>
        <v>0</v>
      </c>
      <c r="L46" s="68">
        <f>J46+H46</f>
        <v>0</v>
      </c>
      <c r="M46" s="51">
        <f>IF(ISBLANK(L46),"  ",IF(L76&gt;0,L46/L76,IF(L46&gt;0,1,0)))</f>
        <v>0</v>
      </c>
      <c r="N46" s="25"/>
    </row>
    <row r="47" spans="1:14" s="77" customFormat="1" ht="15" customHeight="1" x14ac:dyDescent="0.25">
      <c r="A47" s="78" t="s">
        <v>44</v>
      </c>
      <c r="B47" s="106">
        <v>0</v>
      </c>
      <c r="C47" s="84">
        <f t="shared" si="0"/>
        <v>0</v>
      </c>
      <c r="D47" s="107">
        <v>1533800</v>
      </c>
      <c r="E47" s="75">
        <f t="shared" si="6"/>
        <v>1</v>
      </c>
      <c r="F47" s="86">
        <f>F46+F45+F44+F43+F42</f>
        <v>1533800</v>
      </c>
      <c r="G47" s="74">
        <f>IF(ISBLANK(F47),"  ",IF(F76&gt;0,F47/F76,IF(F47&gt;0,1,0)))</f>
        <v>7.1534661173466279E-3</v>
      </c>
      <c r="H47" s="106">
        <v>0</v>
      </c>
      <c r="I47" s="84">
        <f t="shared" si="7"/>
        <v>0</v>
      </c>
      <c r="J47" s="107">
        <v>1343807</v>
      </c>
      <c r="K47" s="75">
        <f t="shared" si="8"/>
        <v>1</v>
      </c>
      <c r="L47" s="86">
        <f>L46+L45+L44+L43+L42</f>
        <v>1343807</v>
      </c>
      <c r="M47" s="74">
        <f>IF(ISBLANK(L47),"  ",IF(L76&gt;0,L47/L76,IF(L47&gt;0,1,0)))</f>
        <v>5.9778886266964081E-3</v>
      </c>
      <c r="N47" s="76"/>
    </row>
    <row r="48" spans="1:14" s="77" customFormat="1" ht="15" customHeight="1" x14ac:dyDescent="0.25">
      <c r="A48" s="87" t="s">
        <v>45</v>
      </c>
      <c r="B48" s="124">
        <v>0</v>
      </c>
      <c r="C48" s="84">
        <f t="shared" si="0"/>
        <v>0</v>
      </c>
      <c r="D48" s="111">
        <v>0</v>
      </c>
      <c r="E48" s="75">
        <f t="shared" si="6"/>
        <v>0</v>
      </c>
      <c r="F48" s="90">
        <f>D48+B48</f>
        <v>0</v>
      </c>
      <c r="G48" s="74">
        <f>IF(ISBLANK(F48),"  ",IF(F76&gt;0,F48/F76,IF(F48&gt;0,1,0)))</f>
        <v>0</v>
      </c>
      <c r="H48" s="124">
        <v>0</v>
      </c>
      <c r="I48" s="84">
        <f t="shared" si="7"/>
        <v>0</v>
      </c>
      <c r="J48" s="124">
        <v>0</v>
      </c>
      <c r="K48" s="75">
        <f t="shared" si="8"/>
        <v>0</v>
      </c>
      <c r="L48" s="90">
        <f>J48+H48</f>
        <v>0</v>
      </c>
      <c r="M48" s="74">
        <f>IF(ISBLANK(L48),"  ",IF(L76&gt;0,L48/L76,IF(L48&gt;0,1,0)))</f>
        <v>0</v>
      </c>
      <c r="N48" s="76"/>
    </row>
    <row r="49" spans="1:14" ht="15" customHeight="1" x14ac:dyDescent="0.25">
      <c r="A49" s="14" t="s">
        <v>46</v>
      </c>
      <c r="B49" s="91"/>
      <c r="C49" s="92" t="s">
        <v>4</v>
      </c>
      <c r="D49" s="93"/>
      <c r="E49" s="94" t="s">
        <v>4</v>
      </c>
      <c r="F49" s="38"/>
      <c r="G49" s="95" t="s">
        <v>4</v>
      </c>
      <c r="H49" s="91"/>
      <c r="I49" s="92" t="s">
        <v>4</v>
      </c>
      <c r="J49" s="93"/>
      <c r="K49" s="94" t="s">
        <v>4</v>
      </c>
      <c r="L49" s="38"/>
      <c r="M49" s="95" t="s">
        <v>4</v>
      </c>
      <c r="N49" s="25"/>
    </row>
    <row r="50" spans="1:14" ht="15" customHeight="1" x14ac:dyDescent="0.2">
      <c r="A50" s="11" t="s">
        <v>47</v>
      </c>
      <c r="B50" s="91">
        <v>74676853</v>
      </c>
      <c r="C50" s="42">
        <f t="shared" si="0"/>
        <v>1</v>
      </c>
      <c r="D50" s="93">
        <v>0</v>
      </c>
      <c r="E50" s="44">
        <f t="shared" ref="E50:E67" si="9">IF(ISBLANK(D50),"  ",IF(F50&gt;0,D50/F50,IF(D50&gt;0,1,0)))</f>
        <v>0</v>
      </c>
      <c r="F50" s="96">
        <f t="shared" ref="F50:F55" si="10">D50+B50</f>
        <v>74676853</v>
      </c>
      <c r="G50" s="46">
        <f>IF(ISBLANK(F50),"  ",IF(F76&gt;0,F50/F76,IF(F50&gt;0,1,0)))</f>
        <v>0.3482842206842971</v>
      </c>
      <c r="H50" s="91">
        <v>79115000</v>
      </c>
      <c r="I50" s="42">
        <f t="shared" ref="I50:I67" si="11">IF(ISBLANK(H50),"  ",IF(L50&gt;0,H50/L50,IF(H50&gt;0,1,0)))</f>
        <v>1</v>
      </c>
      <c r="J50" s="93">
        <v>0</v>
      </c>
      <c r="K50" s="44">
        <f t="shared" ref="K50:K67" si="12">IF(ISBLANK(J50),"  ",IF(L50&gt;0,J50/L50,IF(J50&gt;0,1,0)))</f>
        <v>0</v>
      </c>
      <c r="L50" s="96">
        <f t="shared" ref="L50:L66" si="13">J50+H50</f>
        <v>79115000</v>
      </c>
      <c r="M50" s="46">
        <f>IF(ISBLANK(L50),"  ",IF(L76&gt;0,L50/L76,IF(L50&gt;0,1,0)))</f>
        <v>0.35194091019103657</v>
      </c>
      <c r="N50" s="25"/>
    </row>
    <row r="51" spans="1:14" ht="15" customHeight="1" x14ac:dyDescent="0.2">
      <c r="A51" s="31" t="s">
        <v>48</v>
      </c>
      <c r="B51" s="79">
        <v>9948362</v>
      </c>
      <c r="C51" s="48">
        <f t="shared" si="0"/>
        <v>1</v>
      </c>
      <c r="D51" s="80">
        <v>0</v>
      </c>
      <c r="E51" s="49">
        <f t="shared" si="9"/>
        <v>0</v>
      </c>
      <c r="F51" s="97">
        <f t="shared" si="10"/>
        <v>9948362</v>
      </c>
      <c r="G51" s="51">
        <f>IF(ISBLANK(F51),"  ",IF(F76&gt;0,F51/F76,IF(F51&gt;0,1,0)))</f>
        <v>4.6398011794300906E-2</v>
      </c>
      <c r="H51" s="79">
        <v>9948000</v>
      </c>
      <c r="I51" s="48">
        <f t="shared" si="11"/>
        <v>1</v>
      </c>
      <c r="J51" s="80">
        <v>0</v>
      </c>
      <c r="K51" s="49">
        <f t="shared" si="12"/>
        <v>0</v>
      </c>
      <c r="L51" s="97">
        <f t="shared" si="13"/>
        <v>9948000</v>
      </c>
      <c r="M51" s="51">
        <f>IF(ISBLANK(L51),"  ",IF(L76&gt;0,L51/L76,IF(L51&gt;0,1,0)))</f>
        <v>4.4253405480382126E-2</v>
      </c>
      <c r="N51" s="25"/>
    </row>
    <row r="52" spans="1:14" ht="15" customHeight="1" x14ac:dyDescent="0.2">
      <c r="A52" s="98" t="s">
        <v>49</v>
      </c>
      <c r="B52" s="125">
        <v>2068764</v>
      </c>
      <c r="C52" s="48">
        <f t="shared" si="0"/>
        <v>1</v>
      </c>
      <c r="D52" s="126">
        <v>0</v>
      </c>
      <c r="E52" s="49">
        <f t="shared" si="9"/>
        <v>0</v>
      </c>
      <c r="F52" s="99">
        <f t="shared" si="10"/>
        <v>2068764</v>
      </c>
      <c r="G52" s="51">
        <f>IF(ISBLANK(F52),"  ",IF(F76&gt;0,F52/F76,IF(F52&gt;0,1,0)))</f>
        <v>9.6484764498542697E-3</v>
      </c>
      <c r="H52" s="125">
        <v>2093000</v>
      </c>
      <c r="I52" s="48">
        <f t="shared" si="11"/>
        <v>1</v>
      </c>
      <c r="J52" s="126">
        <v>0</v>
      </c>
      <c r="K52" s="49">
        <f t="shared" si="12"/>
        <v>0</v>
      </c>
      <c r="L52" s="99">
        <f t="shared" si="13"/>
        <v>2093000</v>
      </c>
      <c r="M52" s="51">
        <f>IF(ISBLANK(L52),"  ",IF(L76&gt;0,L52/L76,IF(L52&gt;0,1,0)))</f>
        <v>9.3106531634941491E-3</v>
      </c>
      <c r="N52" s="25"/>
    </row>
    <row r="53" spans="1:14" ht="15" customHeight="1" x14ac:dyDescent="0.2">
      <c r="A53" s="98" t="s">
        <v>50</v>
      </c>
      <c r="B53" s="125">
        <v>1194123</v>
      </c>
      <c r="C53" s="48">
        <f t="shared" si="0"/>
        <v>1</v>
      </c>
      <c r="D53" s="126">
        <v>0</v>
      </c>
      <c r="E53" s="49">
        <f t="shared" si="9"/>
        <v>0</v>
      </c>
      <c r="F53" s="99">
        <f t="shared" si="10"/>
        <v>1194123</v>
      </c>
      <c r="G53" s="51">
        <f>IF(ISBLANK(F53),"  ",IF(F76&gt;0,F53/F76,IF(F53&gt;0,1,0)))</f>
        <v>5.5692518062617725E-3</v>
      </c>
      <c r="H53" s="125">
        <v>1208000</v>
      </c>
      <c r="I53" s="48">
        <f t="shared" si="11"/>
        <v>1</v>
      </c>
      <c r="J53" s="126">
        <v>0</v>
      </c>
      <c r="K53" s="49">
        <f t="shared" si="12"/>
        <v>0</v>
      </c>
      <c r="L53" s="99">
        <f t="shared" si="13"/>
        <v>1208000</v>
      </c>
      <c r="M53" s="51">
        <f>IF(ISBLANK(L53),"  ",IF(L76&gt;0,L53/L76,IF(L53&gt;0,1,0)))</f>
        <v>5.3737549075494181E-3</v>
      </c>
      <c r="N53" s="25"/>
    </row>
    <row r="54" spans="1:14" ht="15" customHeight="1" x14ac:dyDescent="0.2">
      <c r="A54" s="98" t="s">
        <v>51</v>
      </c>
      <c r="B54" s="125">
        <v>0</v>
      </c>
      <c r="C54" s="48">
        <f>IF(ISBLANK(B54),"  ",IF(F54&gt;0,B54/F54,IF(B54&gt;0,1,0)))</f>
        <v>0</v>
      </c>
      <c r="D54" s="126">
        <v>0</v>
      </c>
      <c r="E54" s="49">
        <f>IF(ISBLANK(D54),"  ",IF(F54&gt;0,D54/F54,IF(D54&gt;0,1,0)))</f>
        <v>0</v>
      </c>
      <c r="F54" s="99">
        <f t="shared" si="10"/>
        <v>0</v>
      </c>
      <c r="G54" s="51">
        <f>IF(ISBLANK(F54),"  ",IF(F76&gt;0,F54/F76,IF(F54&gt;0,1,0)))</f>
        <v>0</v>
      </c>
      <c r="H54" s="125">
        <v>0</v>
      </c>
      <c r="I54" s="48">
        <f>IF(ISBLANK(H54),"  ",IF(L54&gt;0,H54/L54,IF(H54&gt;0,1,0)))</f>
        <v>0</v>
      </c>
      <c r="J54" s="126">
        <v>0</v>
      </c>
      <c r="K54" s="49">
        <f>IF(ISBLANK(J54),"  ",IF(L54&gt;0,J54/L54,IF(J54&gt;0,1,0)))</f>
        <v>0</v>
      </c>
      <c r="L54" s="99">
        <f t="shared" si="13"/>
        <v>0</v>
      </c>
      <c r="M54" s="51">
        <f>IF(ISBLANK(L54),"  ",IF(L76&gt;0,L54/L76,IF(L54&gt;0,1,0)))</f>
        <v>0</v>
      </c>
      <c r="N54" s="25"/>
    </row>
    <row r="55" spans="1:14" ht="15" customHeight="1" x14ac:dyDescent="0.2">
      <c r="A55" s="31" t="s">
        <v>52</v>
      </c>
      <c r="B55" s="79">
        <v>3509731</v>
      </c>
      <c r="C55" s="48">
        <f t="shared" si="0"/>
        <v>0.26069017479984552</v>
      </c>
      <c r="D55" s="80">
        <v>9953496</v>
      </c>
      <c r="E55" s="49">
        <f t="shared" si="9"/>
        <v>0.73930982520015442</v>
      </c>
      <c r="F55" s="97">
        <f t="shared" si="10"/>
        <v>13463227</v>
      </c>
      <c r="G55" s="51">
        <f>IF(ISBLANK(F55),"  ",IF(F76&gt;0,F55/F76,IF(F55&gt;0,1,0)))</f>
        <v>6.2790936350662588E-2</v>
      </c>
      <c r="H55" s="79">
        <v>3570100</v>
      </c>
      <c r="I55" s="48">
        <f t="shared" si="11"/>
        <v>0.26396107977020505</v>
      </c>
      <c r="J55" s="80">
        <v>9955000</v>
      </c>
      <c r="K55" s="49">
        <f t="shared" si="12"/>
        <v>0.736038920229795</v>
      </c>
      <c r="L55" s="97">
        <f t="shared" si="13"/>
        <v>13525100</v>
      </c>
      <c r="M55" s="51">
        <f>IF(ISBLANK(L55),"  ",IF(L76&gt;0,L55/L76,IF(L55&gt;0,1,0)))</f>
        <v>6.0166036837828341E-2</v>
      </c>
      <c r="N55" s="25"/>
    </row>
    <row r="56" spans="1:14" s="77" customFormat="1" ht="15" customHeight="1" x14ac:dyDescent="0.25">
      <c r="A56" s="87" t="s">
        <v>53</v>
      </c>
      <c r="B56" s="127">
        <v>91397833</v>
      </c>
      <c r="C56" s="84">
        <f t="shared" si="0"/>
        <v>0.9017921511418957</v>
      </c>
      <c r="D56" s="107">
        <v>9953496</v>
      </c>
      <c r="E56" s="75">
        <f t="shared" si="9"/>
        <v>9.8207848858104269E-2</v>
      </c>
      <c r="F56" s="100">
        <f>F55+F53+F52+F51+F50+F54</f>
        <v>101351329</v>
      </c>
      <c r="G56" s="74">
        <f>IF(ISBLANK(F56),"  ",IF(F76&gt;0,F56/F76,IF(F56&gt;0,1,0)))</f>
        <v>0.47269089708537665</v>
      </c>
      <c r="H56" s="127">
        <v>95934100</v>
      </c>
      <c r="I56" s="84">
        <f t="shared" si="11"/>
        <v>0.90598654630174402</v>
      </c>
      <c r="J56" s="107">
        <v>9955000</v>
      </c>
      <c r="K56" s="75">
        <f t="shared" si="12"/>
        <v>9.4013453698256005E-2</v>
      </c>
      <c r="L56" s="97">
        <f t="shared" si="13"/>
        <v>105889100</v>
      </c>
      <c r="M56" s="74">
        <f>IF(ISBLANK(L56),"  ",IF(L76&gt;0,L56/L76,IF(L56&gt;0,1,0)))</f>
        <v>0.4710447605802906</v>
      </c>
      <c r="N56" s="76"/>
    </row>
    <row r="57" spans="1:14" ht="15" customHeight="1" x14ac:dyDescent="0.2">
      <c r="A57" s="41" t="s">
        <v>54</v>
      </c>
      <c r="B57" s="128">
        <v>0</v>
      </c>
      <c r="C57" s="48">
        <f t="shared" si="0"/>
        <v>0</v>
      </c>
      <c r="D57" s="129">
        <v>0</v>
      </c>
      <c r="E57" s="49">
        <f t="shared" si="9"/>
        <v>0</v>
      </c>
      <c r="F57" s="101">
        <f t="shared" ref="F57:F66" si="14">D57+B57</f>
        <v>0</v>
      </c>
      <c r="G57" s="51">
        <f>IF(ISBLANK(F57),"  ",IF(F76&gt;0,F57/F76,IF(F57&gt;0,1,0)))</f>
        <v>0</v>
      </c>
      <c r="H57" s="128">
        <v>0</v>
      </c>
      <c r="I57" s="48">
        <f t="shared" si="11"/>
        <v>0</v>
      </c>
      <c r="J57" s="129">
        <v>0</v>
      </c>
      <c r="K57" s="49">
        <f t="shared" si="12"/>
        <v>0</v>
      </c>
      <c r="L57" s="101">
        <f t="shared" si="13"/>
        <v>0</v>
      </c>
      <c r="M57" s="51">
        <f>IF(ISBLANK(L57),"  ",IF(L76&gt;0,L57/L76,IF(L57&gt;0,1,0)))</f>
        <v>0</v>
      </c>
      <c r="N57" s="25"/>
    </row>
    <row r="58" spans="1:14" ht="15" customHeight="1" x14ac:dyDescent="0.2">
      <c r="A58" s="102" t="s">
        <v>55</v>
      </c>
      <c r="B58" s="32">
        <v>0</v>
      </c>
      <c r="C58" s="48">
        <f t="shared" si="0"/>
        <v>0</v>
      </c>
      <c r="D58" s="80">
        <v>0</v>
      </c>
      <c r="E58" s="49">
        <f t="shared" si="9"/>
        <v>0</v>
      </c>
      <c r="F58" s="34">
        <f t="shared" si="14"/>
        <v>0</v>
      </c>
      <c r="G58" s="51">
        <f>IF(ISBLANK(F58),"  ",IF(F76&gt;0,F58/F76,IF(F58&gt;0,1,0)))</f>
        <v>0</v>
      </c>
      <c r="H58" s="32">
        <v>0</v>
      </c>
      <c r="I58" s="48">
        <f t="shared" si="11"/>
        <v>0</v>
      </c>
      <c r="J58" s="80">
        <v>0</v>
      </c>
      <c r="K58" s="49">
        <f t="shared" si="12"/>
        <v>0</v>
      </c>
      <c r="L58" s="34">
        <f t="shared" si="13"/>
        <v>0</v>
      </c>
      <c r="M58" s="51">
        <f>IF(ISBLANK(L58),"  ",IF(L76&gt;0,L58/L76,IF(L58&gt;0,1,0)))</f>
        <v>0</v>
      </c>
      <c r="N58" s="25"/>
    </row>
    <row r="59" spans="1:14" ht="15" customHeight="1" x14ac:dyDescent="0.2">
      <c r="A59" s="82" t="s">
        <v>56</v>
      </c>
      <c r="B59" s="32">
        <v>0</v>
      </c>
      <c r="C59" s="48">
        <f t="shared" si="0"/>
        <v>0</v>
      </c>
      <c r="D59" s="80">
        <v>829036</v>
      </c>
      <c r="E59" s="49">
        <f t="shared" si="9"/>
        <v>1</v>
      </c>
      <c r="F59" s="34">
        <f t="shared" si="14"/>
        <v>829036</v>
      </c>
      <c r="G59" s="51">
        <f>IF(ISBLANK(F59),"  ",IF(F76&gt;0,F59/F76,IF(F59&gt;0,1,0)))</f>
        <v>3.8665281888515964E-3</v>
      </c>
      <c r="H59" s="32">
        <v>0</v>
      </c>
      <c r="I59" s="48">
        <f t="shared" si="11"/>
        <v>0</v>
      </c>
      <c r="J59" s="80">
        <v>829000</v>
      </c>
      <c r="K59" s="49">
        <f t="shared" si="12"/>
        <v>1</v>
      </c>
      <c r="L59" s="34">
        <f t="shared" si="13"/>
        <v>829000</v>
      </c>
      <c r="M59" s="51">
        <f>IF(ISBLANK(L59),"  ",IF(L76&gt;0,L59/L76,IF(L59&gt;0,1,0)))</f>
        <v>3.6877837900318438E-3</v>
      </c>
      <c r="N59" s="25"/>
    </row>
    <row r="60" spans="1:14" ht="15" customHeight="1" x14ac:dyDescent="0.2">
      <c r="A60" s="81" t="s">
        <v>57</v>
      </c>
      <c r="B60" s="69">
        <v>0</v>
      </c>
      <c r="C60" s="48">
        <f t="shared" si="0"/>
        <v>0</v>
      </c>
      <c r="D60" s="70">
        <v>3290903</v>
      </c>
      <c r="E60" s="49">
        <f t="shared" si="9"/>
        <v>1</v>
      </c>
      <c r="F60" s="68">
        <f t="shared" si="14"/>
        <v>3290903</v>
      </c>
      <c r="G60" s="51">
        <f>IF(ISBLANK(F60),"  ",IF(F76&gt;0,F60/F76,IF(F60&gt;0,1,0)))</f>
        <v>1.5348391645569415E-2</v>
      </c>
      <c r="H60" s="69">
        <v>0</v>
      </c>
      <c r="I60" s="48">
        <f t="shared" si="11"/>
        <v>0</v>
      </c>
      <c r="J60" s="70">
        <v>3291000</v>
      </c>
      <c r="K60" s="49">
        <f t="shared" si="12"/>
        <v>1</v>
      </c>
      <c r="L60" s="68">
        <f t="shared" si="13"/>
        <v>3291000</v>
      </c>
      <c r="M60" s="51">
        <f>IF(ISBLANK(L60),"  ",IF(L76&gt;0,L60/L76,IF(L60&gt;0,1,0)))</f>
        <v>1.4639923344987694E-2</v>
      </c>
      <c r="N60" s="25"/>
    </row>
    <row r="61" spans="1:14" ht="15" customHeight="1" x14ac:dyDescent="0.2">
      <c r="A61" s="103" t="s">
        <v>58</v>
      </c>
      <c r="B61" s="32">
        <v>187263</v>
      </c>
      <c r="C61" s="48">
        <f t="shared" si="0"/>
        <v>1</v>
      </c>
      <c r="D61" s="80">
        <v>0</v>
      </c>
      <c r="E61" s="49">
        <f t="shared" si="9"/>
        <v>0</v>
      </c>
      <c r="F61" s="34">
        <f t="shared" si="14"/>
        <v>187263</v>
      </c>
      <c r="G61" s="51">
        <f>IF(ISBLANK(F61),"  ",IF(F76&gt;0,F61/F76,IF(F61&gt;0,1,0)))</f>
        <v>8.7337301182206382E-4</v>
      </c>
      <c r="H61" s="32">
        <v>195000</v>
      </c>
      <c r="I61" s="48">
        <f t="shared" si="11"/>
        <v>1</v>
      </c>
      <c r="J61" s="80">
        <v>0</v>
      </c>
      <c r="K61" s="49">
        <f t="shared" si="12"/>
        <v>0</v>
      </c>
      <c r="L61" s="34">
        <f t="shared" si="13"/>
        <v>195000</v>
      </c>
      <c r="M61" s="51">
        <f>IF(ISBLANK(L61),"  ",IF(L76&gt;0,L61/L76,IF(L61&gt;0,1,0)))</f>
        <v>8.6745215808951696E-4</v>
      </c>
      <c r="N61" s="25"/>
    </row>
    <row r="62" spans="1:14" ht="15" customHeight="1" x14ac:dyDescent="0.2">
      <c r="A62" s="103" t="s">
        <v>59</v>
      </c>
      <c r="B62" s="32">
        <v>0</v>
      </c>
      <c r="C62" s="48">
        <f t="shared" si="0"/>
        <v>0</v>
      </c>
      <c r="D62" s="80">
        <v>13638665.91</v>
      </c>
      <c r="E62" s="49">
        <f t="shared" si="9"/>
        <v>1</v>
      </c>
      <c r="F62" s="34">
        <f t="shared" si="14"/>
        <v>13638665.91</v>
      </c>
      <c r="G62" s="51">
        <f>IF(ISBLANK(F62),"  ",IF(F76&gt;0,F62/F76,IF(F62&gt;0,1,0)))</f>
        <v>6.3609163171857816E-2</v>
      </c>
      <c r="H62" s="32">
        <v>0</v>
      </c>
      <c r="I62" s="48">
        <f t="shared" si="11"/>
        <v>0</v>
      </c>
      <c r="J62" s="80">
        <v>14550021</v>
      </c>
      <c r="K62" s="49">
        <f t="shared" si="12"/>
        <v>1</v>
      </c>
      <c r="L62" s="34">
        <f t="shared" si="13"/>
        <v>14550021</v>
      </c>
      <c r="M62" s="51">
        <f>IF(ISBLANK(L62),"  ",IF(L76&gt;0,L62/L76,IF(L62&gt;0,1,0)))</f>
        <v>6.4725369829219448E-2</v>
      </c>
      <c r="N62" s="25"/>
    </row>
    <row r="63" spans="1:14" ht="15" customHeight="1" x14ac:dyDescent="0.2">
      <c r="A63" s="104" t="s">
        <v>60</v>
      </c>
      <c r="B63" s="32">
        <v>0</v>
      </c>
      <c r="C63" s="48">
        <f t="shared" si="0"/>
        <v>0</v>
      </c>
      <c r="D63" s="80">
        <v>35460944</v>
      </c>
      <c r="E63" s="49">
        <f t="shared" si="9"/>
        <v>1</v>
      </c>
      <c r="F63" s="34">
        <f t="shared" si="14"/>
        <v>35460944</v>
      </c>
      <c r="G63" s="51">
        <f>IF(ISBLANK(F63),"  ",IF(F76&gt;0,F63/F76,IF(F63&gt;0,1,0)))</f>
        <v>0.16538574872416625</v>
      </c>
      <c r="H63" s="32">
        <v>0</v>
      </c>
      <c r="I63" s="48">
        <f t="shared" si="11"/>
        <v>0</v>
      </c>
      <c r="J63" s="80">
        <v>37046108</v>
      </c>
      <c r="K63" s="49">
        <f t="shared" si="12"/>
        <v>1</v>
      </c>
      <c r="L63" s="34">
        <f t="shared" si="13"/>
        <v>37046108</v>
      </c>
      <c r="M63" s="51">
        <f>IF(ISBLANK(L63),"  ",IF(L76&gt;0,L63/L76,IF(L63&gt;0,1,0)))</f>
        <v>0.16479859658162727</v>
      </c>
      <c r="N63" s="25"/>
    </row>
    <row r="64" spans="1:14" ht="15" customHeight="1" x14ac:dyDescent="0.2">
      <c r="A64" s="104" t="s">
        <v>61</v>
      </c>
      <c r="B64" s="32">
        <v>0</v>
      </c>
      <c r="C64" s="48">
        <f t="shared" si="0"/>
        <v>0</v>
      </c>
      <c r="D64" s="80">
        <v>38566</v>
      </c>
      <c r="E64" s="49">
        <f t="shared" si="9"/>
        <v>1</v>
      </c>
      <c r="F64" s="34">
        <f t="shared" si="14"/>
        <v>38566</v>
      </c>
      <c r="G64" s="51">
        <f>IF(ISBLANK(F64),"  ",IF(F76&gt;0,F64/F76,IF(F64&gt;0,1,0)))</f>
        <v>1.7986737141843139E-4</v>
      </c>
      <c r="H64" s="32">
        <v>0</v>
      </c>
      <c r="I64" s="48">
        <f t="shared" si="11"/>
        <v>0</v>
      </c>
      <c r="J64" s="80">
        <v>0</v>
      </c>
      <c r="K64" s="49">
        <f t="shared" si="12"/>
        <v>0</v>
      </c>
      <c r="L64" s="34">
        <f t="shared" si="13"/>
        <v>0</v>
      </c>
      <c r="M64" s="51">
        <f>IF(ISBLANK(L64),"  ",IF(L76&gt;0,L64/L76,IF(L64&gt;0,1,0)))</f>
        <v>0</v>
      </c>
      <c r="N64" s="25"/>
    </row>
    <row r="65" spans="1:14" ht="15" customHeight="1" x14ac:dyDescent="0.2">
      <c r="A65" s="82" t="s">
        <v>62</v>
      </c>
      <c r="B65" s="32">
        <v>0</v>
      </c>
      <c r="C65" s="48">
        <f t="shared" si="0"/>
        <v>0</v>
      </c>
      <c r="D65" s="80">
        <v>6015990</v>
      </c>
      <c r="E65" s="49">
        <f t="shared" si="9"/>
        <v>1</v>
      </c>
      <c r="F65" s="34">
        <f t="shared" si="14"/>
        <v>6015990</v>
      </c>
      <c r="G65" s="51">
        <f>IF(ISBLANK(F65),"  ",IF(F76&gt;0,F65/F76,IF(F65&gt;0,1,0)))</f>
        <v>2.8057882792604082E-2</v>
      </c>
      <c r="H65" s="32">
        <v>0</v>
      </c>
      <c r="I65" s="48">
        <f t="shared" si="11"/>
        <v>0</v>
      </c>
      <c r="J65" s="80">
        <v>6016000</v>
      </c>
      <c r="K65" s="49">
        <f t="shared" si="12"/>
        <v>1</v>
      </c>
      <c r="L65" s="34">
        <f t="shared" si="13"/>
        <v>6016000</v>
      </c>
      <c r="M65" s="51">
        <f>IF(ISBLANK(L65),"  ",IF(L76&gt;0,L65/L76,IF(L65&gt;0,1,0)))</f>
        <v>2.6762011195212994E-2</v>
      </c>
      <c r="N65" s="25"/>
    </row>
    <row r="66" spans="1:14" ht="15" customHeight="1" x14ac:dyDescent="0.2">
      <c r="A66" s="81" t="s">
        <v>63</v>
      </c>
      <c r="B66" s="32">
        <v>3690787</v>
      </c>
      <c r="C66" s="48">
        <f t="shared" si="0"/>
        <v>0.83651519073239078</v>
      </c>
      <c r="D66" s="80">
        <v>721311</v>
      </c>
      <c r="E66" s="49">
        <f t="shared" si="9"/>
        <v>0.16348480926760919</v>
      </c>
      <c r="F66" s="34">
        <f t="shared" si="14"/>
        <v>4412098</v>
      </c>
      <c r="G66" s="51">
        <f>IF(ISBLANK(F66),"  ",IF(F76&gt;0,F66/F76,IF(F66&gt;0,1,0)))</f>
        <v>2.0577515679627605E-2</v>
      </c>
      <c r="H66" s="32">
        <v>7226548</v>
      </c>
      <c r="I66" s="48">
        <f t="shared" si="11"/>
        <v>0.90928019560246753</v>
      </c>
      <c r="J66" s="80">
        <v>721000</v>
      </c>
      <c r="K66" s="49">
        <f t="shared" si="12"/>
        <v>9.0719804397532425E-2</v>
      </c>
      <c r="L66" s="34">
        <f t="shared" si="13"/>
        <v>7947548</v>
      </c>
      <c r="M66" s="51">
        <f>IF(ISBLANK(L66),"  ",IF(L76&gt;0,L66/L76,IF(L66&gt;0,1,0)))</f>
        <v>3.5354449559589871E-2</v>
      </c>
      <c r="N66" s="25"/>
    </row>
    <row r="67" spans="1:14" s="77" customFormat="1" ht="15" customHeight="1" x14ac:dyDescent="0.25">
      <c r="A67" s="105" t="s">
        <v>64</v>
      </c>
      <c r="B67" s="106">
        <v>95275883</v>
      </c>
      <c r="C67" s="84">
        <f t="shared" si="0"/>
        <v>0.57664397799312117</v>
      </c>
      <c r="D67" s="107">
        <v>69948911.909999996</v>
      </c>
      <c r="E67" s="75">
        <f t="shared" si="9"/>
        <v>0.42335602200687883</v>
      </c>
      <c r="F67" s="106">
        <f>F66+F65+F64+F63+F62+F61+F60+F59+F58+F57+F56</f>
        <v>165224794.91</v>
      </c>
      <c r="G67" s="74">
        <f>IF(ISBLANK(F67),"  ",IF(F76&gt;0,F67/F76,IF(F67&gt;0,1,0)))</f>
        <v>0.77058936767129382</v>
      </c>
      <c r="H67" s="106">
        <v>103355648</v>
      </c>
      <c r="I67" s="84">
        <f t="shared" si="11"/>
        <v>0.58803724956365722</v>
      </c>
      <c r="J67" s="107">
        <v>72408129</v>
      </c>
      <c r="K67" s="75">
        <f t="shared" si="12"/>
        <v>0.41196275043634273</v>
      </c>
      <c r="L67" s="106">
        <f>L66+L65+L64+L63+L62+L61+L60+L59+L58+L57+L56</f>
        <v>175763777</v>
      </c>
      <c r="M67" s="74">
        <f>IF(ISBLANK(L67),"  ",IF(L76&gt;0,L67/L76,IF(L67&gt;0,1,0)))</f>
        <v>0.78188034703904929</v>
      </c>
      <c r="N67" s="76"/>
    </row>
    <row r="68" spans="1:14" ht="15" customHeight="1" x14ac:dyDescent="0.25">
      <c r="A68" s="14" t="s">
        <v>65</v>
      </c>
      <c r="B68" s="79"/>
      <c r="C68" s="64" t="s">
        <v>4</v>
      </c>
      <c r="D68" s="80"/>
      <c r="E68" s="66" t="s">
        <v>4</v>
      </c>
      <c r="F68" s="34"/>
      <c r="G68" s="67" t="s">
        <v>4</v>
      </c>
      <c r="H68" s="79"/>
      <c r="I68" s="64" t="s">
        <v>4</v>
      </c>
      <c r="J68" s="80"/>
      <c r="K68" s="66" t="s">
        <v>4</v>
      </c>
      <c r="L68" s="34"/>
      <c r="M68" s="67" t="s">
        <v>4</v>
      </c>
    </row>
    <row r="69" spans="1:14" ht="15" customHeight="1" x14ac:dyDescent="0.2">
      <c r="A69" s="108" t="s">
        <v>66</v>
      </c>
      <c r="B69" s="3">
        <v>0</v>
      </c>
      <c r="C69" s="42">
        <f t="shared" si="0"/>
        <v>0</v>
      </c>
      <c r="D69" s="93">
        <v>0</v>
      </c>
      <c r="E69" s="44">
        <f>IF(ISBLANK(D69),"  ",IF(F69&gt;0,D69/F69,IF(D69&gt;0,1,0)))</f>
        <v>0</v>
      </c>
      <c r="F69" s="58">
        <f>D69+B69</f>
        <v>0</v>
      </c>
      <c r="G69" s="46">
        <f>IF(ISBLANK(F69),"  ",IF(F76&gt;0,F69/F76,IF(F69&gt;0,1,0)))</f>
        <v>0</v>
      </c>
      <c r="H69" s="3">
        <v>0</v>
      </c>
      <c r="I69" s="42">
        <f>IF(ISBLANK(H69),"  ",IF(L69&gt;0,H69/L69,IF(H69&gt;0,1,0)))</f>
        <v>0</v>
      </c>
      <c r="J69" s="93">
        <v>0</v>
      </c>
      <c r="K69" s="44">
        <f>IF(ISBLANK(J69),"  ",IF(L69&gt;0,J69/L69,IF(J69&gt;0,1,0)))</f>
        <v>0</v>
      </c>
      <c r="L69" s="58">
        <f>J69+H69</f>
        <v>0</v>
      </c>
      <c r="M69" s="46">
        <f>IF(ISBLANK(L69),"  ",IF(L76&gt;0,L69/L76,IF(L69&gt;0,1,0)))</f>
        <v>0</v>
      </c>
    </row>
    <row r="70" spans="1:14" ht="15" customHeight="1" x14ac:dyDescent="0.2">
      <c r="A70" s="31" t="s">
        <v>67</v>
      </c>
      <c r="B70" s="32">
        <v>0</v>
      </c>
      <c r="C70" s="48">
        <f t="shared" si="0"/>
        <v>0</v>
      </c>
      <c r="D70" s="80">
        <v>0</v>
      </c>
      <c r="E70" s="49">
        <f>IF(ISBLANK(D70),"  ",IF(F70&gt;0,D70/F70,IF(D70&gt;0,1,0)))</f>
        <v>0</v>
      </c>
      <c r="F70" s="34">
        <f>D70+B70</f>
        <v>0</v>
      </c>
      <c r="G70" s="51">
        <f>IF(ISBLANK(F70),"  ",IF(F76&gt;0,F70/F76,IF(F70&gt;0,1,0)))</f>
        <v>0</v>
      </c>
      <c r="H70" s="32">
        <v>0</v>
      </c>
      <c r="I70" s="48">
        <f>IF(ISBLANK(H70),"  ",IF(L70&gt;0,H70/L70,IF(H70&gt;0,1,0)))</f>
        <v>0</v>
      </c>
      <c r="J70" s="80">
        <v>0</v>
      </c>
      <c r="K70" s="49">
        <f>IF(ISBLANK(J70),"  ",IF(L70&gt;0,J70/L70,IF(J70&gt;0,1,0)))</f>
        <v>0</v>
      </c>
      <c r="L70" s="34">
        <f>J70+H70</f>
        <v>0</v>
      </c>
      <c r="M70" s="51">
        <f>IF(ISBLANK(L70),"  ",IF(L76&gt;0,L70/L76,IF(L70&gt;0,1,0)))</f>
        <v>0</v>
      </c>
    </row>
    <row r="71" spans="1:14" ht="15" customHeight="1" x14ac:dyDescent="0.25">
      <c r="A71" s="109" t="s">
        <v>68</v>
      </c>
      <c r="B71" s="79"/>
      <c r="C71" s="64" t="s">
        <v>4</v>
      </c>
      <c r="D71" s="80"/>
      <c r="E71" s="66" t="s">
        <v>4</v>
      </c>
      <c r="F71" s="34"/>
      <c r="G71" s="67" t="s">
        <v>4</v>
      </c>
      <c r="H71" s="79"/>
      <c r="I71" s="64" t="s">
        <v>4</v>
      </c>
      <c r="J71" s="80"/>
      <c r="K71" s="66" t="s">
        <v>4</v>
      </c>
      <c r="L71" s="34"/>
      <c r="M71" s="67" t="s">
        <v>4</v>
      </c>
    </row>
    <row r="72" spans="1:14" ht="15" customHeight="1" x14ac:dyDescent="0.2">
      <c r="A72" s="82" t="s">
        <v>69</v>
      </c>
      <c r="B72" s="3">
        <v>0</v>
      </c>
      <c r="C72" s="42">
        <f t="shared" si="0"/>
        <v>0</v>
      </c>
      <c r="D72" s="93">
        <v>11360564</v>
      </c>
      <c r="E72" s="44">
        <f>IF(ISBLANK(D72),"  ",IF(F72&gt;0,D72/F72,IF(D72&gt;0,1,0)))</f>
        <v>1</v>
      </c>
      <c r="F72" s="58">
        <f>D72+B72</f>
        <v>11360564</v>
      </c>
      <c r="G72" s="46">
        <f>IF(ISBLANK(F72),"  ",IF(F76&gt;0,F72/F76,IF(F72&gt;0,1,0)))</f>
        <v>5.2984358878568179E-2</v>
      </c>
      <c r="H72" s="3">
        <v>0</v>
      </c>
      <c r="I72" s="42">
        <f>IF(ISBLANK(H72),"  ",IF(L72&gt;0,H72/L72,IF(H72&gt;0,1,0)))</f>
        <v>0</v>
      </c>
      <c r="J72" s="93">
        <v>11361000</v>
      </c>
      <c r="K72" s="44">
        <f>IF(ISBLANK(J72),"  ",IF(L72&gt;0,J72/L72,IF(J72&gt;0,1,0)))</f>
        <v>1</v>
      </c>
      <c r="L72" s="58">
        <f>J72+H72</f>
        <v>11361000</v>
      </c>
      <c r="M72" s="46">
        <f>IF(ISBLANK(L72),"  ",IF(L76&gt;0,L72/L76,IF(L72&gt;0,1,0)))</f>
        <v>5.0539097272076935E-2</v>
      </c>
    </row>
    <row r="73" spans="1:14" ht="15" customHeight="1" x14ac:dyDescent="0.2">
      <c r="A73" s="31" t="s">
        <v>70</v>
      </c>
      <c r="B73" s="32">
        <v>0</v>
      </c>
      <c r="C73" s="48">
        <f t="shared" si="0"/>
        <v>0</v>
      </c>
      <c r="D73" s="80">
        <v>7194632</v>
      </c>
      <c r="E73" s="49">
        <f>IF(ISBLANK(D73),"  ",IF(F73&gt;0,D73/F73,IF(D73&gt;0,1,0)))</f>
        <v>1</v>
      </c>
      <c r="F73" s="34">
        <f>D73+B73</f>
        <v>7194632</v>
      </c>
      <c r="G73" s="51">
        <f>IF(ISBLANK(F73),"  ",IF(F76&gt;0,F73/F76,IF(F73&gt;0,1,0)))</f>
        <v>3.3554933002202247E-2</v>
      </c>
      <c r="H73" s="32">
        <v>0</v>
      </c>
      <c r="I73" s="48">
        <f>IF(ISBLANK(H73),"  ",IF(L73&gt;0,H73/L73,IF(H73&gt;0,1,0)))</f>
        <v>0</v>
      </c>
      <c r="J73" s="80">
        <v>7191000</v>
      </c>
      <c r="K73" s="49">
        <f>IF(ISBLANK(J73),"  ",IF(L73&gt;0,J73/L73,IF(J73&gt;0,1,0)))</f>
        <v>1</v>
      </c>
      <c r="L73" s="34">
        <f>J73+H73</f>
        <v>7191000</v>
      </c>
      <c r="M73" s="51">
        <f>IF(ISBLANK(L73),"  ",IF(L76&gt;0,L73/L76,IF(L73&gt;0,1,0)))</f>
        <v>3.198896650677803E-2</v>
      </c>
    </row>
    <row r="74" spans="1:14" s="77" customFormat="1" ht="15" customHeight="1" x14ac:dyDescent="0.25">
      <c r="A74" s="78" t="s">
        <v>71</v>
      </c>
      <c r="B74" s="110">
        <v>0</v>
      </c>
      <c r="C74" s="84">
        <f t="shared" si="0"/>
        <v>0</v>
      </c>
      <c r="D74" s="111">
        <v>18555196</v>
      </c>
      <c r="E74" s="75">
        <f>IF(ISBLANK(D74),"  ",IF(F74&gt;0,D74/F74,IF(D74&gt;0,1,0)))</f>
        <v>1</v>
      </c>
      <c r="F74" s="112">
        <f>F73+F72+F71+F70+F69</f>
        <v>18555196</v>
      </c>
      <c r="G74" s="74">
        <f>IF(ISBLANK(F74),"  ",IF(F76&gt;0,F74/F76,IF(F74&gt;0,1,0)))</f>
        <v>8.6539291880770419E-2</v>
      </c>
      <c r="H74" s="110">
        <v>0</v>
      </c>
      <c r="I74" s="84">
        <f>IF(ISBLANK(H74),"  ",IF(L74&gt;0,H74/L74,IF(H74&gt;0,1,0)))</f>
        <v>0</v>
      </c>
      <c r="J74" s="111">
        <v>18552000</v>
      </c>
      <c r="K74" s="75">
        <f>IF(ISBLANK(J74),"  ",IF(L74&gt;0,J74/L74,IF(J74&gt;0,1,0)))</f>
        <v>1</v>
      </c>
      <c r="L74" s="112">
        <f>L73+L72+L71+L70+L69</f>
        <v>18552000</v>
      </c>
      <c r="M74" s="74">
        <f>IF(ISBLANK(L74),"  ",IF(L76&gt;0,L74/L76,IF(L74&gt;0,1,0)))</f>
        <v>8.2528063778854965E-2</v>
      </c>
    </row>
    <row r="75" spans="1:14" s="77" customFormat="1" ht="15" customHeight="1" x14ac:dyDescent="0.25">
      <c r="A75" s="78" t="s">
        <v>72</v>
      </c>
      <c r="B75" s="110">
        <v>0</v>
      </c>
      <c r="C75" s="84">
        <f>IF(ISBLANK(B75),"  ",IF(F75&gt;0,B75/F75,IF(B75&gt;0,1,0)))</f>
        <v>0</v>
      </c>
      <c r="D75" s="111">
        <v>0</v>
      </c>
      <c r="E75" s="75">
        <f>IF(ISBLANK(D75),"  ",IF(F75&gt;0,D75/F75,IF(D75&gt;0,1,0)))</f>
        <v>0</v>
      </c>
      <c r="F75" s="113">
        <f>D75+B75</f>
        <v>0</v>
      </c>
      <c r="G75" s="74">
        <f>IF(ISBLANK(F75),"  ",IF(F76&gt;0,F75/F76,IF(F75&gt;0,1,0)))</f>
        <v>0</v>
      </c>
      <c r="H75" s="110">
        <v>0</v>
      </c>
      <c r="I75" s="84">
        <f>IF(ISBLANK(H75),"  ",IF(L75&gt;0,H75/L75,IF(H75&gt;0,1,0)))</f>
        <v>0</v>
      </c>
      <c r="J75" s="124">
        <v>0</v>
      </c>
      <c r="K75" s="75">
        <f>IF(ISBLANK(J75),"  ",IF(L75&gt;0,J75/L75,IF(J75&gt;0,1,0)))</f>
        <v>0</v>
      </c>
      <c r="L75" s="113">
        <f>J75+H75</f>
        <v>0</v>
      </c>
      <c r="M75" s="74">
        <f>IF(ISBLANK(L75),"  ",IF(L76&gt;0,L75/L76,IF(L75&gt;0,1,0)))</f>
        <v>0</v>
      </c>
    </row>
    <row r="76" spans="1:14" s="77" customFormat="1" ht="15" customHeight="1" thickBot="1" x14ac:dyDescent="0.3">
      <c r="A76" s="114" t="s">
        <v>73</v>
      </c>
      <c r="B76" s="115">
        <v>124375633</v>
      </c>
      <c r="C76" s="116">
        <f t="shared" si="0"/>
        <v>0.58007359270376779</v>
      </c>
      <c r="D76" s="115">
        <v>90037907.909999996</v>
      </c>
      <c r="E76" s="117">
        <f>IF(ISBLANK(D76),"  ",IF(F76&gt;0,D76/F76,IF(D76&gt;0,1,0)))</f>
        <v>0.41992640729623215</v>
      </c>
      <c r="F76" s="115">
        <f>F74+F67+F47+F40+F48+F75</f>
        <v>214413540.91</v>
      </c>
      <c r="G76" s="118">
        <f>IF(ISBLANK(F76),"  ",IF(F76&gt;0,F76/F76,IF(F76&gt;0,1,0)))</f>
        <v>1</v>
      </c>
      <c r="H76" s="115">
        <v>132492323</v>
      </c>
      <c r="I76" s="116">
        <f>IF(ISBLANK(H76),"  ",IF(L76&gt;0,H76/L76,IF(H76&gt;0,1,0)))</f>
        <v>0.58938846931611977</v>
      </c>
      <c r="J76" s="115">
        <v>92303936</v>
      </c>
      <c r="K76" s="117">
        <f>IF(ISBLANK(J76),"  ",IF(L76&gt;0,J76/L76,IF(J76&gt;0,1,0)))</f>
        <v>0.41061153068388029</v>
      </c>
      <c r="L76" s="115">
        <f>L74+L67+L47+L40+L48+L75</f>
        <v>224796259</v>
      </c>
      <c r="M76" s="118">
        <f>IF(ISBLANK(L76),"  ",IF(L76&gt;0,L76/L76,IF(L76&gt;0,1,0)))</f>
        <v>1</v>
      </c>
    </row>
    <row r="77" spans="1:14" ht="15" thickTop="1" x14ac:dyDescent="0.2">
      <c r="A77" s="119"/>
      <c r="B77" s="1"/>
      <c r="C77" s="2"/>
      <c r="D77" s="1"/>
      <c r="E77" s="2"/>
      <c r="F77" s="1"/>
      <c r="G77" s="2"/>
      <c r="H77" s="1"/>
      <c r="I77" s="2"/>
      <c r="J77" s="1"/>
      <c r="K77" s="2"/>
      <c r="L77" s="1"/>
      <c r="M77" s="2"/>
    </row>
    <row r="78" spans="1:14" ht="16.5" customHeight="1" x14ac:dyDescent="0.2">
      <c r="A78" s="2" t="s">
        <v>4</v>
      </c>
      <c r="B78" s="1"/>
      <c r="C78" s="2"/>
      <c r="D78" s="1"/>
      <c r="E78" s="2"/>
      <c r="F78" s="1"/>
      <c r="G78" s="2"/>
      <c r="H78" s="1"/>
      <c r="I78" s="2"/>
      <c r="J78" s="1"/>
      <c r="K78" s="2"/>
      <c r="L78" s="1"/>
      <c r="M78" s="2"/>
    </row>
    <row r="79" spans="1:14" x14ac:dyDescent="0.2">
      <c r="A79" s="2" t="s">
        <v>74</v>
      </c>
      <c r="B79" s="1"/>
      <c r="C79" s="2"/>
      <c r="D79" s="1"/>
      <c r="E79" s="2"/>
      <c r="F79" s="1"/>
      <c r="G79" s="2"/>
      <c r="H79" s="1"/>
      <c r="I79" s="2"/>
      <c r="J79" s="1"/>
      <c r="K79" s="2"/>
      <c r="L79" s="1"/>
      <c r="M79" s="2"/>
    </row>
  </sheetData>
  <hyperlinks>
    <hyperlink ref="O2" location="Home!A1" tooltip="Home" display="Home"/>
  </hyperlinks>
  <printOptions horizontalCentered="1" verticalCentered="1"/>
  <pageMargins left="0.25" right="0.25" top="0.75" bottom="0.75" header="0.3" footer="0.3"/>
  <pageSetup scale="44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9"/>
  <sheetViews>
    <sheetView zoomScale="75" zoomScaleNormal="75" workbookViewId="0">
      <pane xSplit="1" ySplit="10" topLeftCell="B11" activePane="bottomRight" state="frozen"/>
      <selection activeCell="A4" sqref="A4:XFD76"/>
      <selection pane="topRight" activeCell="A4" sqref="A4:XFD76"/>
      <selection pane="bottomLeft" activeCell="A4" sqref="A4:XFD76"/>
      <selection pane="bottomRight" activeCell="A4" sqref="A4:XFD76"/>
    </sheetView>
  </sheetViews>
  <sheetFormatPr defaultColWidth="12.42578125" defaultRowHeight="14.25" x14ac:dyDescent="0.2"/>
  <cols>
    <col min="1" max="1" width="63.42578125" style="6" customWidth="1"/>
    <col min="2" max="2" width="20.7109375" style="120" customWidth="1"/>
    <col min="3" max="3" width="20.7109375" style="6" customWidth="1"/>
    <col min="4" max="4" width="20.7109375" style="120" customWidth="1"/>
    <col min="5" max="5" width="20.7109375" style="6" customWidth="1"/>
    <col min="6" max="6" width="20.7109375" style="120" customWidth="1"/>
    <col min="7" max="7" width="20.7109375" style="6" customWidth="1"/>
    <col min="8" max="8" width="20.7109375" style="120" customWidth="1"/>
    <col min="9" max="9" width="20.7109375" style="6" customWidth="1"/>
    <col min="10" max="10" width="20.7109375" style="120" customWidth="1"/>
    <col min="11" max="11" width="20.7109375" style="6" customWidth="1"/>
    <col min="12" max="12" width="20.7109375" style="120" customWidth="1"/>
    <col min="13" max="13" width="20.7109375" style="6" customWidth="1"/>
    <col min="14" max="256" width="12.42578125" style="6"/>
    <col min="257" max="257" width="186.7109375" style="6" customWidth="1"/>
    <col min="258" max="258" width="56.42578125" style="6" customWidth="1"/>
    <col min="259" max="263" width="45.5703125" style="6" customWidth="1"/>
    <col min="264" max="264" width="54.7109375" style="6" customWidth="1"/>
    <col min="265" max="269" width="45.5703125" style="6" customWidth="1"/>
    <col min="270" max="512" width="12.42578125" style="6"/>
    <col min="513" max="513" width="186.7109375" style="6" customWidth="1"/>
    <col min="514" max="514" width="56.42578125" style="6" customWidth="1"/>
    <col min="515" max="519" width="45.5703125" style="6" customWidth="1"/>
    <col min="520" max="520" width="54.7109375" style="6" customWidth="1"/>
    <col min="521" max="525" width="45.5703125" style="6" customWidth="1"/>
    <col min="526" max="768" width="12.42578125" style="6"/>
    <col min="769" max="769" width="186.7109375" style="6" customWidth="1"/>
    <col min="770" max="770" width="56.42578125" style="6" customWidth="1"/>
    <col min="771" max="775" width="45.5703125" style="6" customWidth="1"/>
    <col min="776" max="776" width="54.7109375" style="6" customWidth="1"/>
    <col min="777" max="781" width="45.5703125" style="6" customWidth="1"/>
    <col min="782" max="1024" width="12.42578125" style="6"/>
    <col min="1025" max="1025" width="186.7109375" style="6" customWidth="1"/>
    <col min="1026" max="1026" width="56.42578125" style="6" customWidth="1"/>
    <col min="1027" max="1031" width="45.5703125" style="6" customWidth="1"/>
    <col min="1032" max="1032" width="54.7109375" style="6" customWidth="1"/>
    <col min="1033" max="1037" width="45.5703125" style="6" customWidth="1"/>
    <col min="1038" max="1280" width="12.42578125" style="6"/>
    <col min="1281" max="1281" width="186.7109375" style="6" customWidth="1"/>
    <col min="1282" max="1282" width="56.42578125" style="6" customWidth="1"/>
    <col min="1283" max="1287" width="45.5703125" style="6" customWidth="1"/>
    <col min="1288" max="1288" width="54.7109375" style="6" customWidth="1"/>
    <col min="1289" max="1293" width="45.5703125" style="6" customWidth="1"/>
    <col min="1294" max="1536" width="12.42578125" style="6"/>
    <col min="1537" max="1537" width="186.7109375" style="6" customWidth="1"/>
    <col min="1538" max="1538" width="56.42578125" style="6" customWidth="1"/>
    <col min="1539" max="1543" width="45.5703125" style="6" customWidth="1"/>
    <col min="1544" max="1544" width="54.7109375" style="6" customWidth="1"/>
    <col min="1545" max="1549" width="45.5703125" style="6" customWidth="1"/>
    <col min="1550" max="1792" width="12.42578125" style="6"/>
    <col min="1793" max="1793" width="186.7109375" style="6" customWidth="1"/>
    <col min="1794" max="1794" width="56.42578125" style="6" customWidth="1"/>
    <col min="1795" max="1799" width="45.5703125" style="6" customWidth="1"/>
    <col min="1800" max="1800" width="54.7109375" style="6" customWidth="1"/>
    <col min="1801" max="1805" width="45.5703125" style="6" customWidth="1"/>
    <col min="1806" max="2048" width="12.42578125" style="6"/>
    <col min="2049" max="2049" width="186.7109375" style="6" customWidth="1"/>
    <col min="2050" max="2050" width="56.42578125" style="6" customWidth="1"/>
    <col min="2051" max="2055" width="45.5703125" style="6" customWidth="1"/>
    <col min="2056" max="2056" width="54.7109375" style="6" customWidth="1"/>
    <col min="2057" max="2061" width="45.5703125" style="6" customWidth="1"/>
    <col min="2062" max="2304" width="12.42578125" style="6"/>
    <col min="2305" max="2305" width="186.7109375" style="6" customWidth="1"/>
    <col min="2306" max="2306" width="56.42578125" style="6" customWidth="1"/>
    <col min="2307" max="2311" width="45.5703125" style="6" customWidth="1"/>
    <col min="2312" max="2312" width="54.7109375" style="6" customWidth="1"/>
    <col min="2313" max="2317" width="45.5703125" style="6" customWidth="1"/>
    <col min="2318" max="2560" width="12.42578125" style="6"/>
    <col min="2561" max="2561" width="186.7109375" style="6" customWidth="1"/>
    <col min="2562" max="2562" width="56.42578125" style="6" customWidth="1"/>
    <col min="2563" max="2567" width="45.5703125" style="6" customWidth="1"/>
    <col min="2568" max="2568" width="54.7109375" style="6" customWidth="1"/>
    <col min="2569" max="2573" width="45.5703125" style="6" customWidth="1"/>
    <col min="2574" max="2816" width="12.42578125" style="6"/>
    <col min="2817" max="2817" width="186.7109375" style="6" customWidth="1"/>
    <col min="2818" max="2818" width="56.42578125" style="6" customWidth="1"/>
    <col min="2819" max="2823" width="45.5703125" style="6" customWidth="1"/>
    <col min="2824" max="2824" width="54.7109375" style="6" customWidth="1"/>
    <col min="2825" max="2829" width="45.5703125" style="6" customWidth="1"/>
    <col min="2830" max="3072" width="12.42578125" style="6"/>
    <col min="3073" max="3073" width="186.7109375" style="6" customWidth="1"/>
    <col min="3074" max="3074" width="56.42578125" style="6" customWidth="1"/>
    <col min="3075" max="3079" width="45.5703125" style="6" customWidth="1"/>
    <col min="3080" max="3080" width="54.7109375" style="6" customWidth="1"/>
    <col min="3081" max="3085" width="45.5703125" style="6" customWidth="1"/>
    <col min="3086" max="3328" width="12.42578125" style="6"/>
    <col min="3329" max="3329" width="186.7109375" style="6" customWidth="1"/>
    <col min="3330" max="3330" width="56.42578125" style="6" customWidth="1"/>
    <col min="3331" max="3335" width="45.5703125" style="6" customWidth="1"/>
    <col min="3336" max="3336" width="54.7109375" style="6" customWidth="1"/>
    <col min="3337" max="3341" width="45.5703125" style="6" customWidth="1"/>
    <col min="3342" max="3584" width="12.42578125" style="6"/>
    <col min="3585" max="3585" width="186.7109375" style="6" customWidth="1"/>
    <col min="3586" max="3586" width="56.42578125" style="6" customWidth="1"/>
    <col min="3587" max="3591" width="45.5703125" style="6" customWidth="1"/>
    <col min="3592" max="3592" width="54.7109375" style="6" customWidth="1"/>
    <col min="3593" max="3597" width="45.5703125" style="6" customWidth="1"/>
    <col min="3598" max="3840" width="12.42578125" style="6"/>
    <col min="3841" max="3841" width="186.7109375" style="6" customWidth="1"/>
    <col min="3842" max="3842" width="56.42578125" style="6" customWidth="1"/>
    <col min="3843" max="3847" width="45.5703125" style="6" customWidth="1"/>
    <col min="3848" max="3848" width="54.7109375" style="6" customWidth="1"/>
    <col min="3849" max="3853" width="45.5703125" style="6" customWidth="1"/>
    <col min="3854" max="4096" width="12.42578125" style="6"/>
    <col min="4097" max="4097" width="186.7109375" style="6" customWidth="1"/>
    <col min="4098" max="4098" width="56.42578125" style="6" customWidth="1"/>
    <col min="4099" max="4103" width="45.5703125" style="6" customWidth="1"/>
    <col min="4104" max="4104" width="54.7109375" style="6" customWidth="1"/>
    <col min="4105" max="4109" width="45.5703125" style="6" customWidth="1"/>
    <col min="4110" max="4352" width="12.42578125" style="6"/>
    <col min="4353" max="4353" width="186.7109375" style="6" customWidth="1"/>
    <col min="4354" max="4354" width="56.42578125" style="6" customWidth="1"/>
    <col min="4355" max="4359" width="45.5703125" style="6" customWidth="1"/>
    <col min="4360" max="4360" width="54.7109375" style="6" customWidth="1"/>
    <col min="4361" max="4365" width="45.5703125" style="6" customWidth="1"/>
    <col min="4366" max="4608" width="12.42578125" style="6"/>
    <col min="4609" max="4609" width="186.7109375" style="6" customWidth="1"/>
    <col min="4610" max="4610" width="56.42578125" style="6" customWidth="1"/>
    <col min="4611" max="4615" width="45.5703125" style="6" customWidth="1"/>
    <col min="4616" max="4616" width="54.7109375" style="6" customWidth="1"/>
    <col min="4617" max="4621" width="45.5703125" style="6" customWidth="1"/>
    <col min="4622" max="4864" width="12.42578125" style="6"/>
    <col min="4865" max="4865" width="186.7109375" style="6" customWidth="1"/>
    <col min="4866" max="4866" width="56.42578125" style="6" customWidth="1"/>
    <col min="4867" max="4871" width="45.5703125" style="6" customWidth="1"/>
    <col min="4872" max="4872" width="54.7109375" style="6" customWidth="1"/>
    <col min="4873" max="4877" width="45.5703125" style="6" customWidth="1"/>
    <col min="4878" max="5120" width="12.42578125" style="6"/>
    <col min="5121" max="5121" width="186.7109375" style="6" customWidth="1"/>
    <col min="5122" max="5122" width="56.42578125" style="6" customWidth="1"/>
    <col min="5123" max="5127" width="45.5703125" style="6" customWidth="1"/>
    <col min="5128" max="5128" width="54.7109375" style="6" customWidth="1"/>
    <col min="5129" max="5133" width="45.5703125" style="6" customWidth="1"/>
    <col min="5134" max="5376" width="12.42578125" style="6"/>
    <col min="5377" max="5377" width="186.7109375" style="6" customWidth="1"/>
    <col min="5378" max="5378" width="56.42578125" style="6" customWidth="1"/>
    <col min="5379" max="5383" width="45.5703125" style="6" customWidth="1"/>
    <col min="5384" max="5384" width="54.7109375" style="6" customWidth="1"/>
    <col min="5385" max="5389" width="45.5703125" style="6" customWidth="1"/>
    <col min="5390" max="5632" width="12.42578125" style="6"/>
    <col min="5633" max="5633" width="186.7109375" style="6" customWidth="1"/>
    <col min="5634" max="5634" width="56.42578125" style="6" customWidth="1"/>
    <col min="5635" max="5639" width="45.5703125" style="6" customWidth="1"/>
    <col min="5640" max="5640" width="54.7109375" style="6" customWidth="1"/>
    <col min="5641" max="5645" width="45.5703125" style="6" customWidth="1"/>
    <col min="5646" max="5888" width="12.42578125" style="6"/>
    <col min="5889" max="5889" width="186.7109375" style="6" customWidth="1"/>
    <col min="5890" max="5890" width="56.42578125" style="6" customWidth="1"/>
    <col min="5891" max="5895" width="45.5703125" style="6" customWidth="1"/>
    <col min="5896" max="5896" width="54.7109375" style="6" customWidth="1"/>
    <col min="5897" max="5901" width="45.5703125" style="6" customWidth="1"/>
    <col min="5902" max="6144" width="12.42578125" style="6"/>
    <col min="6145" max="6145" width="186.7109375" style="6" customWidth="1"/>
    <col min="6146" max="6146" width="56.42578125" style="6" customWidth="1"/>
    <col min="6147" max="6151" width="45.5703125" style="6" customWidth="1"/>
    <col min="6152" max="6152" width="54.7109375" style="6" customWidth="1"/>
    <col min="6153" max="6157" width="45.5703125" style="6" customWidth="1"/>
    <col min="6158" max="6400" width="12.42578125" style="6"/>
    <col min="6401" max="6401" width="186.7109375" style="6" customWidth="1"/>
    <col min="6402" max="6402" width="56.42578125" style="6" customWidth="1"/>
    <col min="6403" max="6407" width="45.5703125" style="6" customWidth="1"/>
    <col min="6408" max="6408" width="54.7109375" style="6" customWidth="1"/>
    <col min="6409" max="6413" width="45.5703125" style="6" customWidth="1"/>
    <col min="6414" max="6656" width="12.42578125" style="6"/>
    <col min="6657" max="6657" width="186.7109375" style="6" customWidth="1"/>
    <col min="6658" max="6658" width="56.42578125" style="6" customWidth="1"/>
    <col min="6659" max="6663" width="45.5703125" style="6" customWidth="1"/>
    <col min="6664" max="6664" width="54.7109375" style="6" customWidth="1"/>
    <col min="6665" max="6669" width="45.5703125" style="6" customWidth="1"/>
    <col min="6670" max="6912" width="12.42578125" style="6"/>
    <col min="6913" max="6913" width="186.7109375" style="6" customWidth="1"/>
    <col min="6914" max="6914" width="56.42578125" style="6" customWidth="1"/>
    <col min="6915" max="6919" width="45.5703125" style="6" customWidth="1"/>
    <col min="6920" max="6920" width="54.7109375" style="6" customWidth="1"/>
    <col min="6921" max="6925" width="45.5703125" style="6" customWidth="1"/>
    <col min="6926" max="7168" width="12.42578125" style="6"/>
    <col min="7169" max="7169" width="186.7109375" style="6" customWidth="1"/>
    <col min="7170" max="7170" width="56.42578125" style="6" customWidth="1"/>
    <col min="7171" max="7175" width="45.5703125" style="6" customWidth="1"/>
    <col min="7176" max="7176" width="54.7109375" style="6" customWidth="1"/>
    <col min="7177" max="7181" width="45.5703125" style="6" customWidth="1"/>
    <col min="7182" max="7424" width="12.42578125" style="6"/>
    <col min="7425" max="7425" width="186.7109375" style="6" customWidth="1"/>
    <col min="7426" max="7426" width="56.42578125" style="6" customWidth="1"/>
    <col min="7427" max="7431" width="45.5703125" style="6" customWidth="1"/>
    <col min="7432" max="7432" width="54.7109375" style="6" customWidth="1"/>
    <col min="7433" max="7437" width="45.5703125" style="6" customWidth="1"/>
    <col min="7438" max="7680" width="12.42578125" style="6"/>
    <col min="7681" max="7681" width="186.7109375" style="6" customWidth="1"/>
    <col min="7682" max="7682" width="56.42578125" style="6" customWidth="1"/>
    <col min="7683" max="7687" width="45.5703125" style="6" customWidth="1"/>
    <col min="7688" max="7688" width="54.7109375" style="6" customWidth="1"/>
    <col min="7689" max="7693" width="45.5703125" style="6" customWidth="1"/>
    <col min="7694" max="7936" width="12.42578125" style="6"/>
    <col min="7937" max="7937" width="186.7109375" style="6" customWidth="1"/>
    <col min="7938" max="7938" width="56.42578125" style="6" customWidth="1"/>
    <col min="7939" max="7943" width="45.5703125" style="6" customWidth="1"/>
    <col min="7944" max="7944" width="54.7109375" style="6" customWidth="1"/>
    <col min="7945" max="7949" width="45.5703125" style="6" customWidth="1"/>
    <col min="7950" max="8192" width="12.42578125" style="6"/>
    <col min="8193" max="8193" width="186.7109375" style="6" customWidth="1"/>
    <col min="8194" max="8194" width="56.42578125" style="6" customWidth="1"/>
    <col min="8195" max="8199" width="45.5703125" style="6" customWidth="1"/>
    <col min="8200" max="8200" width="54.7109375" style="6" customWidth="1"/>
    <col min="8201" max="8205" width="45.5703125" style="6" customWidth="1"/>
    <col min="8206" max="8448" width="12.42578125" style="6"/>
    <col min="8449" max="8449" width="186.7109375" style="6" customWidth="1"/>
    <col min="8450" max="8450" width="56.42578125" style="6" customWidth="1"/>
    <col min="8451" max="8455" width="45.5703125" style="6" customWidth="1"/>
    <col min="8456" max="8456" width="54.7109375" style="6" customWidth="1"/>
    <col min="8457" max="8461" width="45.5703125" style="6" customWidth="1"/>
    <col min="8462" max="8704" width="12.42578125" style="6"/>
    <col min="8705" max="8705" width="186.7109375" style="6" customWidth="1"/>
    <col min="8706" max="8706" width="56.42578125" style="6" customWidth="1"/>
    <col min="8707" max="8711" width="45.5703125" style="6" customWidth="1"/>
    <col min="8712" max="8712" width="54.7109375" style="6" customWidth="1"/>
    <col min="8713" max="8717" width="45.5703125" style="6" customWidth="1"/>
    <col min="8718" max="8960" width="12.42578125" style="6"/>
    <col min="8961" max="8961" width="186.7109375" style="6" customWidth="1"/>
    <col min="8962" max="8962" width="56.42578125" style="6" customWidth="1"/>
    <col min="8963" max="8967" width="45.5703125" style="6" customWidth="1"/>
    <col min="8968" max="8968" width="54.7109375" style="6" customWidth="1"/>
    <col min="8969" max="8973" width="45.5703125" style="6" customWidth="1"/>
    <col min="8974" max="9216" width="12.42578125" style="6"/>
    <col min="9217" max="9217" width="186.7109375" style="6" customWidth="1"/>
    <col min="9218" max="9218" width="56.42578125" style="6" customWidth="1"/>
    <col min="9219" max="9223" width="45.5703125" style="6" customWidth="1"/>
    <col min="9224" max="9224" width="54.7109375" style="6" customWidth="1"/>
    <col min="9225" max="9229" width="45.5703125" style="6" customWidth="1"/>
    <col min="9230" max="9472" width="12.42578125" style="6"/>
    <col min="9473" max="9473" width="186.7109375" style="6" customWidth="1"/>
    <col min="9474" max="9474" width="56.42578125" style="6" customWidth="1"/>
    <col min="9475" max="9479" width="45.5703125" style="6" customWidth="1"/>
    <col min="9480" max="9480" width="54.7109375" style="6" customWidth="1"/>
    <col min="9481" max="9485" width="45.5703125" style="6" customWidth="1"/>
    <col min="9486" max="9728" width="12.42578125" style="6"/>
    <col min="9729" max="9729" width="186.7109375" style="6" customWidth="1"/>
    <col min="9730" max="9730" width="56.42578125" style="6" customWidth="1"/>
    <col min="9731" max="9735" width="45.5703125" style="6" customWidth="1"/>
    <col min="9736" max="9736" width="54.7109375" style="6" customWidth="1"/>
    <col min="9737" max="9741" width="45.5703125" style="6" customWidth="1"/>
    <col min="9742" max="9984" width="12.42578125" style="6"/>
    <col min="9985" max="9985" width="186.7109375" style="6" customWidth="1"/>
    <col min="9986" max="9986" width="56.42578125" style="6" customWidth="1"/>
    <col min="9987" max="9991" width="45.5703125" style="6" customWidth="1"/>
    <col min="9992" max="9992" width="54.7109375" style="6" customWidth="1"/>
    <col min="9993" max="9997" width="45.5703125" style="6" customWidth="1"/>
    <col min="9998" max="10240" width="12.42578125" style="6"/>
    <col min="10241" max="10241" width="186.7109375" style="6" customWidth="1"/>
    <col min="10242" max="10242" width="56.42578125" style="6" customWidth="1"/>
    <col min="10243" max="10247" width="45.5703125" style="6" customWidth="1"/>
    <col min="10248" max="10248" width="54.7109375" style="6" customWidth="1"/>
    <col min="10249" max="10253" width="45.5703125" style="6" customWidth="1"/>
    <col min="10254" max="10496" width="12.42578125" style="6"/>
    <col min="10497" max="10497" width="186.7109375" style="6" customWidth="1"/>
    <col min="10498" max="10498" width="56.42578125" style="6" customWidth="1"/>
    <col min="10499" max="10503" width="45.5703125" style="6" customWidth="1"/>
    <col min="10504" max="10504" width="54.7109375" style="6" customWidth="1"/>
    <col min="10505" max="10509" width="45.5703125" style="6" customWidth="1"/>
    <col min="10510" max="10752" width="12.42578125" style="6"/>
    <col min="10753" max="10753" width="186.7109375" style="6" customWidth="1"/>
    <col min="10754" max="10754" width="56.42578125" style="6" customWidth="1"/>
    <col min="10755" max="10759" width="45.5703125" style="6" customWidth="1"/>
    <col min="10760" max="10760" width="54.7109375" style="6" customWidth="1"/>
    <col min="10761" max="10765" width="45.5703125" style="6" customWidth="1"/>
    <col min="10766" max="11008" width="12.42578125" style="6"/>
    <col min="11009" max="11009" width="186.7109375" style="6" customWidth="1"/>
    <col min="11010" max="11010" width="56.42578125" style="6" customWidth="1"/>
    <col min="11011" max="11015" width="45.5703125" style="6" customWidth="1"/>
    <col min="11016" max="11016" width="54.7109375" style="6" customWidth="1"/>
    <col min="11017" max="11021" width="45.5703125" style="6" customWidth="1"/>
    <col min="11022" max="11264" width="12.42578125" style="6"/>
    <col min="11265" max="11265" width="186.7109375" style="6" customWidth="1"/>
    <col min="11266" max="11266" width="56.42578125" style="6" customWidth="1"/>
    <col min="11267" max="11271" width="45.5703125" style="6" customWidth="1"/>
    <col min="11272" max="11272" width="54.7109375" style="6" customWidth="1"/>
    <col min="11273" max="11277" width="45.5703125" style="6" customWidth="1"/>
    <col min="11278" max="11520" width="12.42578125" style="6"/>
    <col min="11521" max="11521" width="186.7109375" style="6" customWidth="1"/>
    <col min="11522" max="11522" width="56.42578125" style="6" customWidth="1"/>
    <col min="11523" max="11527" width="45.5703125" style="6" customWidth="1"/>
    <col min="11528" max="11528" width="54.7109375" style="6" customWidth="1"/>
    <col min="11529" max="11533" width="45.5703125" style="6" customWidth="1"/>
    <col min="11534" max="11776" width="12.42578125" style="6"/>
    <col min="11777" max="11777" width="186.7109375" style="6" customWidth="1"/>
    <col min="11778" max="11778" width="56.42578125" style="6" customWidth="1"/>
    <col min="11779" max="11783" width="45.5703125" style="6" customWidth="1"/>
    <col min="11784" max="11784" width="54.7109375" style="6" customWidth="1"/>
    <col min="11785" max="11789" width="45.5703125" style="6" customWidth="1"/>
    <col min="11790" max="12032" width="12.42578125" style="6"/>
    <col min="12033" max="12033" width="186.7109375" style="6" customWidth="1"/>
    <col min="12034" max="12034" width="56.42578125" style="6" customWidth="1"/>
    <col min="12035" max="12039" width="45.5703125" style="6" customWidth="1"/>
    <col min="12040" max="12040" width="54.7109375" style="6" customWidth="1"/>
    <col min="12041" max="12045" width="45.5703125" style="6" customWidth="1"/>
    <col min="12046" max="12288" width="12.42578125" style="6"/>
    <col min="12289" max="12289" width="186.7109375" style="6" customWidth="1"/>
    <col min="12290" max="12290" width="56.42578125" style="6" customWidth="1"/>
    <col min="12291" max="12295" width="45.5703125" style="6" customWidth="1"/>
    <col min="12296" max="12296" width="54.7109375" style="6" customWidth="1"/>
    <col min="12297" max="12301" width="45.5703125" style="6" customWidth="1"/>
    <col min="12302" max="12544" width="12.42578125" style="6"/>
    <col min="12545" max="12545" width="186.7109375" style="6" customWidth="1"/>
    <col min="12546" max="12546" width="56.42578125" style="6" customWidth="1"/>
    <col min="12547" max="12551" width="45.5703125" style="6" customWidth="1"/>
    <col min="12552" max="12552" width="54.7109375" style="6" customWidth="1"/>
    <col min="12553" max="12557" width="45.5703125" style="6" customWidth="1"/>
    <col min="12558" max="12800" width="12.42578125" style="6"/>
    <col min="12801" max="12801" width="186.7109375" style="6" customWidth="1"/>
    <col min="12802" max="12802" width="56.42578125" style="6" customWidth="1"/>
    <col min="12803" max="12807" width="45.5703125" style="6" customWidth="1"/>
    <col min="12808" max="12808" width="54.7109375" style="6" customWidth="1"/>
    <col min="12809" max="12813" width="45.5703125" style="6" customWidth="1"/>
    <col min="12814" max="13056" width="12.42578125" style="6"/>
    <col min="13057" max="13057" width="186.7109375" style="6" customWidth="1"/>
    <col min="13058" max="13058" width="56.42578125" style="6" customWidth="1"/>
    <col min="13059" max="13063" width="45.5703125" style="6" customWidth="1"/>
    <col min="13064" max="13064" width="54.7109375" style="6" customWidth="1"/>
    <col min="13065" max="13069" width="45.5703125" style="6" customWidth="1"/>
    <col min="13070" max="13312" width="12.42578125" style="6"/>
    <col min="13313" max="13313" width="186.7109375" style="6" customWidth="1"/>
    <col min="13314" max="13314" width="56.42578125" style="6" customWidth="1"/>
    <col min="13315" max="13319" width="45.5703125" style="6" customWidth="1"/>
    <col min="13320" max="13320" width="54.7109375" style="6" customWidth="1"/>
    <col min="13321" max="13325" width="45.5703125" style="6" customWidth="1"/>
    <col min="13326" max="13568" width="12.42578125" style="6"/>
    <col min="13569" max="13569" width="186.7109375" style="6" customWidth="1"/>
    <col min="13570" max="13570" width="56.42578125" style="6" customWidth="1"/>
    <col min="13571" max="13575" width="45.5703125" style="6" customWidth="1"/>
    <col min="13576" max="13576" width="54.7109375" style="6" customWidth="1"/>
    <col min="13577" max="13581" width="45.5703125" style="6" customWidth="1"/>
    <col min="13582" max="13824" width="12.42578125" style="6"/>
    <col min="13825" max="13825" width="186.7109375" style="6" customWidth="1"/>
    <col min="13826" max="13826" width="56.42578125" style="6" customWidth="1"/>
    <col min="13827" max="13831" width="45.5703125" style="6" customWidth="1"/>
    <col min="13832" max="13832" width="54.7109375" style="6" customWidth="1"/>
    <col min="13833" max="13837" width="45.5703125" style="6" customWidth="1"/>
    <col min="13838" max="14080" width="12.42578125" style="6"/>
    <col min="14081" max="14081" width="186.7109375" style="6" customWidth="1"/>
    <col min="14082" max="14082" width="56.42578125" style="6" customWidth="1"/>
    <col min="14083" max="14087" width="45.5703125" style="6" customWidth="1"/>
    <col min="14088" max="14088" width="54.7109375" style="6" customWidth="1"/>
    <col min="14089" max="14093" width="45.5703125" style="6" customWidth="1"/>
    <col min="14094" max="14336" width="12.42578125" style="6"/>
    <col min="14337" max="14337" width="186.7109375" style="6" customWidth="1"/>
    <col min="14338" max="14338" width="56.42578125" style="6" customWidth="1"/>
    <col min="14339" max="14343" width="45.5703125" style="6" customWidth="1"/>
    <col min="14344" max="14344" width="54.7109375" style="6" customWidth="1"/>
    <col min="14345" max="14349" width="45.5703125" style="6" customWidth="1"/>
    <col min="14350" max="14592" width="12.42578125" style="6"/>
    <col min="14593" max="14593" width="186.7109375" style="6" customWidth="1"/>
    <col min="14594" max="14594" width="56.42578125" style="6" customWidth="1"/>
    <col min="14595" max="14599" width="45.5703125" style="6" customWidth="1"/>
    <col min="14600" max="14600" width="54.7109375" style="6" customWidth="1"/>
    <col min="14601" max="14605" width="45.5703125" style="6" customWidth="1"/>
    <col min="14606" max="14848" width="12.42578125" style="6"/>
    <col min="14849" max="14849" width="186.7109375" style="6" customWidth="1"/>
    <col min="14850" max="14850" width="56.42578125" style="6" customWidth="1"/>
    <col min="14851" max="14855" width="45.5703125" style="6" customWidth="1"/>
    <col min="14856" max="14856" width="54.7109375" style="6" customWidth="1"/>
    <col min="14857" max="14861" width="45.5703125" style="6" customWidth="1"/>
    <col min="14862" max="15104" width="12.42578125" style="6"/>
    <col min="15105" max="15105" width="186.7109375" style="6" customWidth="1"/>
    <col min="15106" max="15106" width="56.42578125" style="6" customWidth="1"/>
    <col min="15107" max="15111" width="45.5703125" style="6" customWidth="1"/>
    <col min="15112" max="15112" width="54.7109375" style="6" customWidth="1"/>
    <col min="15113" max="15117" width="45.5703125" style="6" customWidth="1"/>
    <col min="15118" max="15360" width="12.42578125" style="6"/>
    <col min="15361" max="15361" width="186.7109375" style="6" customWidth="1"/>
    <col min="15362" max="15362" width="56.42578125" style="6" customWidth="1"/>
    <col min="15363" max="15367" width="45.5703125" style="6" customWidth="1"/>
    <col min="15368" max="15368" width="54.7109375" style="6" customWidth="1"/>
    <col min="15369" max="15373" width="45.5703125" style="6" customWidth="1"/>
    <col min="15374" max="15616" width="12.42578125" style="6"/>
    <col min="15617" max="15617" width="186.7109375" style="6" customWidth="1"/>
    <col min="15618" max="15618" width="56.42578125" style="6" customWidth="1"/>
    <col min="15619" max="15623" width="45.5703125" style="6" customWidth="1"/>
    <col min="15624" max="15624" width="54.7109375" style="6" customWidth="1"/>
    <col min="15625" max="15629" width="45.5703125" style="6" customWidth="1"/>
    <col min="15630" max="15872" width="12.42578125" style="6"/>
    <col min="15873" max="15873" width="186.7109375" style="6" customWidth="1"/>
    <col min="15874" max="15874" width="56.42578125" style="6" customWidth="1"/>
    <col min="15875" max="15879" width="45.5703125" style="6" customWidth="1"/>
    <col min="15880" max="15880" width="54.7109375" style="6" customWidth="1"/>
    <col min="15881" max="15885" width="45.5703125" style="6" customWidth="1"/>
    <col min="15886" max="16128" width="12.42578125" style="6"/>
    <col min="16129" max="16129" width="186.7109375" style="6" customWidth="1"/>
    <col min="16130" max="16130" width="56.42578125" style="6" customWidth="1"/>
    <col min="16131" max="16135" width="45.5703125" style="6" customWidth="1"/>
    <col min="16136" max="16136" width="54.7109375" style="6" customWidth="1"/>
    <col min="16137" max="16141" width="45.5703125" style="6" customWidth="1"/>
    <col min="16142" max="16384" width="12.42578125" style="6"/>
  </cols>
  <sheetData>
    <row r="1" spans="1:17" s="196" customFormat="1" ht="19.5" customHeight="1" thickBot="1" x14ac:dyDescent="0.3">
      <c r="A1" s="186" t="s">
        <v>0</v>
      </c>
      <c r="B1" s="187"/>
      <c r="C1" s="188"/>
      <c r="D1" s="187"/>
      <c r="E1" s="189"/>
      <c r="F1" s="190"/>
      <c r="G1" s="189"/>
      <c r="H1" s="190"/>
      <c r="I1" s="191"/>
      <c r="J1" s="192" t="s">
        <v>1</v>
      </c>
      <c r="K1" s="193" t="s">
        <v>116</v>
      </c>
      <c r="L1" s="194"/>
      <c r="M1" s="193"/>
      <c r="N1" s="195"/>
      <c r="O1" s="195"/>
      <c r="P1" s="195"/>
      <c r="Q1" s="195"/>
    </row>
    <row r="2" spans="1:17" s="196" customFormat="1" ht="19.5" customHeight="1" thickBot="1" x14ac:dyDescent="0.3">
      <c r="A2" s="186" t="s">
        <v>2</v>
      </c>
      <c r="B2" s="187"/>
      <c r="C2" s="188"/>
      <c r="D2" s="187"/>
      <c r="E2" s="188"/>
      <c r="F2" s="187"/>
      <c r="G2" s="188"/>
      <c r="H2" s="187"/>
      <c r="I2" s="188"/>
      <c r="J2" s="187"/>
      <c r="K2" s="188"/>
      <c r="L2" s="187"/>
      <c r="M2" s="189"/>
      <c r="O2" s="221" t="s">
        <v>182</v>
      </c>
    </row>
    <row r="3" spans="1:17" s="196" customFormat="1" ht="19.5" customHeight="1" thickBot="1" x14ac:dyDescent="0.3">
      <c r="A3" s="197" t="s">
        <v>3</v>
      </c>
      <c r="B3" s="198"/>
      <c r="C3" s="199"/>
      <c r="D3" s="198"/>
      <c r="E3" s="199"/>
      <c r="F3" s="198"/>
      <c r="G3" s="199"/>
      <c r="H3" s="198"/>
      <c r="I3" s="199"/>
      <c r="J3" s="198"/>
      <c r="K3" s="199"/>
      <c r="L3" s="198"/>
      <c r="M3" s="200"/>
      <c r="N3" s="195"/>
      <c r="O3" s="195"/>
      <c r="P3" s="195"/>
      <c r="Q3" s="195"/>
    </row>
    <row r="4" spans="1:17" ht="15" customHeight="1" thickTop="1" x14ac:dyDescent="0.2">
      <c r="A4" s="7"/>
      <c r="B4" s="8"/>
      <c r="C4" s="9"/>
      <c r="D4" s="8"/>
      <c r="E4" s="9"/>
      <c r="F4" s="8"/>
      <c r="G4" s="10"/>
      <c r="H4" s="8" t="s">
        <v>4</v>
      </c>
      <c r="I4" s="9"/>
      <c r="J4" s="8"/>
      <c r="K4" s="9"/>
      <c r="L4" s="8"/>
      <c r="M4" s="10"/>
    </row>
    <row r="5" spans="1:17" ht="15" customHeight="1" x14ac:dyDescent="0.2">
      <c r="A5" s="11"/>
      <c r="B5" s="3"/>
      <c r="C5" s="12"/>
      <c r="D5" s="3"/>
      <c r="E5" s="12"/>
      <c r="F5" s="3"/>
      <c r="G5" s="13"/>
      <c r="H5" s="3"/>
      <c r="I5" s="12"/>
      <c r="J5" s="3"/>
      <c r="K5" s="12"/>
      <c r="L5" s="3"/>
      <c r="M5" s="13"/>
    </row>
    <row r="6" spans="1:17" ht="15" customHeight="1" x14ac:dyDescent="0.25">
      <c r="A6" s="14"/>
      <c r="B6" s="15" t="s">
        <v>128</v>
      </c>
      <c r="C6" s="16"/>
      <c r="D6" s="17"/>
      <c r="E6" s="16"/>
      <c r="F6" s="17"/>
      <c r="G6" s="18"/>
      <c r="H6" s="15" t="s">
        <v>129</v>
      </c>
      <c r="I6" s="16"/>
      <c r="J6" s="17"/>
      <c r="K6" s="16"/>
      <c r="L6" s="17"/>
      <c r="M6" s="19" t="s">
        <v>4</v>
      </c>
    </row>
    <row r="7" spans="1:17" ht="15" customHeight="1" x14ac:dyDescent="0.2">
      <c r="A7" s="11" t="s">
        <v>4</v>
      </c>
      <c r="B7" s="3" t="s">
        <v>4</v>
      </c>
      <c r="C7" s="12"/>
      <c r="D7" s="3" t="s">
        <v>4</v>
      </c>
      <c r="E7" s="12"/>
      <c r="F7" s="3" t="s">
        <v>4</v>
      </c>
      <c r="G7" s="13"/>
      <c r="H7" s="3" t="s">
        <v>4</v>
      </c>
      <c r="I7" s="12"/>
      <c r="J7" s="3" t="s">
        <v>4</v>
      </c>
      <c r="K7" s="12"/>
      <c r="L7" s="3" t="s">
        <v>4</v>
      </c>
      <c r="M7" s="13"/>
    </row>
    <row r="8" spans="1:17" ht="15" customHeight="1" x14ac:dyDescent="0.2">
      <c r="A8" s="11" t="s">
        <v>4</v>
      </c>
      <c r="B8" s="3" t="s">
        <v>4</v>
      </c>
      <c r="C8" s="12"/>
      <c r="D8" s="3" t="s">
        <v>4</v>
      </c>
      <c r="E8" s="12"/>
      <c r="F8" s="3" t="s">
        <v>4</v>
      </c>
      <c r="G8" s="13"/>
      <c r="H8" s="3" t="s">
        <v>4</v>
      </c>
      <c r="I8" s="12"/>
      <c r="J8" s="3" t="s">
        <v>4</v>
      </c>
      <c r="K8" s="12"/>
      <c r="L8" s="3" t="s">
        <v>4</v>
      </c>
      <c r="M8" s="13"/>
    </row>
    <row r="9" spans="1:17" ht="15" customHeight="1" x14ac:dyDescent="0.25">
      <c r="A9" s="20" t="s">
        <v>4</v>
      </c>
      <c r="B9" s="21" t="s">
        <v>4</v>
      </c>
      <c r="C9" s="22" t="s">
        <v>5</v>
      </c>
      <c r="D9" s="23" t="s">
        <v>4</v>
      </c>
      <c r="E9" s="22" t="s">
        <v>5</v>
      </c>
      <c r="F9" s="23" t="s">
        <v>4</v>
      </c>
      <c r="G9" s="24" t="s">
        <v>5</v>
      </c>
      <c r="H9" s="21" t="s">
        <v>4</v>
      </c>
      <c r="I9" s="22" t="s">
        <v>5</v>
      </c>
      <c r="J9" s="23" t="s">
        <v>4</v>
      </c>
      <c r="K9" s="22" t="s">
        <v>5</v>
      </c>
      <c r="L9" s="23" t="s">
        <v>4</v>
      </c>
      <c r="M9" s="24" t="s">
        <v>5</v>
      </c>
      <c r="N9" s="25"/>
    </row>
    <row r="10" spans="1:17" ht="15" customHeight="1" x14ac:dyDescent="0.25">
      <c r="A10" s="26" t="s">
        <v>6</v>
      </c>
      <c r="B10" s="27" t="s">
        <v>7</v>
      </c>
      <c r="C10" s="28" t="s">
        <v>8</v>
      </c>
      <c r="D10" s="29" t="s">
        <v>9</v>
      </c>
      <c r="E10" s="28" t="s">
        <v>8</v>
      </c>
      <c r="F10" s="29" t="s">
        <v>8</v>
      </c>
      <c r="G10" s="30" t="s">
        <v>8</v>
      </c>
      <c r="H10" s="27" t="s">
        <v>7</v>
      </c>
      <c r="I10" s="28" t="s">
        <v>8</v>
      </c>
      <c r="J10" s="29" t="s">
        <v>9</v>
      </c>
      <c r="K10" s="28" t="s">
        <v>8</v>
      </c>
      <c r="L10" s="29" t="s">
        <v>8</v>
      </c>
      <c r="M10" s="30" t="s">
        <v>8</v>
      </c>
      <c r="N10" s="25"/>
    </row>
    <row r="11" spans="1:17" ht="15" customHeight="1" x14ac:dyDescent="0.2">
      <c r="A11" s="31" t="s">
        <v>10</v>
      </c>
      <c r="B11" s="32" t="s">
        <v>4</v>
      </c>
      <c r="C11" s="33"/>
      <c r="D11" s="34" t="s">
        <v>4</v>
      </c>
      <c r="E11" s="33"/>
      <c r="F11" s="34" t="s">
        <v>4</v>
      </c>
      <c r="G11" s="35"/>
      <c r="H11" s="32" t="s">
        <v>4</v>
      </c>
      <c r="I11" s="33"/>
      <c r="J11" s="34" t="s">
        <v>4</v>
      </c>
      <c r="K11" s="33"/>
      <c r="L11" s="34" t="s">
        <v>4</v>
      </c>
      <c r="M11" s="35" t="s">
        <v>10</v>
      </c>
      <c r="N11" s="25"/>
    </row>
    <row r="12" spans="1:17" ht="15" customHeight="1" x14ac:dyDescent="0.25">
      <c r="A12" s="14" t="s">
        <v>11</v>
      </c>
      <c r="B12" s="36" t="s">
        <v>4</v>
      </c>
      <c r="C12" s="37" t="s">
        <v>4</v>
      </c>
      <c r="D12" s="38"/>
      <c r="E12" s="39"/>
      <c r="F12" s="38"/>
      <c r="G12" s="40"/>
      <c r="H12" s="36"/>
      <c r="I12" s="39"/>
      <c r="J12" s="38"/>
      <c r="K12" s="39"/>
      <c r="L12" s="38"/>
      <c r="M12" s="40"/>
      <c r="N12" s="25"/>
    </row>
    <row r="13" spans="1:17" s="5" customFormat="1" ht="15" customHeight="1" x14ac:dyDescent="0.2">
      <c r="A13" s="41" t="s">
        <v>12</v>
      </c>
      <c r="B13" s="4">
        <v>16700736</v>
      </c>
      <c r="C13" s="42">
        <f t="shared" ref="C13:C76" si="0">IF(ISBLANK(B13),"  ",IF(F13&gt;0,B13/F13,IF(B13&gt;0,1,0)))</f>
        <v>1</v>
      </c>
      <c r="D13" s="43">
        <v>0</v>
      </c>
      <c r="E13" s="44">
        <f>IF(ISBLANK(D13),"  ",IF(F13&gt;0,D13/F13,IF(D13&gt;0,1,0)))</f>
        <v>0</v>
      </c>
      <c r="F13" s="45">
        <f>D13+B13</f>
        <v>16700736</v>
      </c>
      <c r="G13" s="46">
        <f>IF(ISBLANK(F13),"  ",IF(F76&gt;0,F13/F76,IF(F13&gt;0,1,0)))</f>
        <v>0.15878277861765014</v>
      </c>
      <c r="H13" s="4">
        <v>16627553</v>
      </c>
      <c r="I13" s="42">
        <f>IF(ISBLANK(H13),"  ",IF(L13&gt;0,H13/L13,IF(H13&gt;0,1,0)))</f>
        <v>1</v>
      </c>
      <c r="J13" s="43">
        <v>0</v>
      </c>
      <c r="K13" s="44">
        <f>IF(ISBLANK(J13),"  ",IF(L13&gt;0,J13/L13,IF(J13&gt;0,1,0)))</f>
        <v>0</v>
      </c>
      <c r="L13" s="45">
        <f t="shared" ref="L13:L34" si="1">J13+H13</f>
        <v>16627553</v>
      </c>
      <c r="M13" s="47">
        <f>IF(ISBLANK(L13),"  ",IF(L76&gt;0,L13/L76,IF(L13&gt;0,1,0)))</f>
        <v>0.15434555114371939</v>
      </c>
      <c r="N13" s="25"/>
    </row>
    <row r="14" spans="1:17" ht="15" customHeight="1" x14ac:dyDescent="0.2">
      <c r="A14" s="11" t="s">
        <v>13</v>
      </c>
      <c r="B14" s="3">
        <v>0</v>
      </c>
      <c r="C14" s="48">
        <f t="shared" si="0"/>
        <v>0</v>
      </c>
      <c r="D14" s="93">
        <v>0</v>
      </c>
      <c r="E14" s="49">
        <f>IF(ISBLANK(D14),"  ",IF(F14&gt;0,D14/F14,IF(D14&gt;0,1,0)))</f>
        <v>0</v>
      </c>
      <c r="F14" s="50">
        <f>D14+B14</f>
        <v>0</v>
      </c>
      <c r="G14" s="51">
        <f>IF(ISBLANK(F14),"  ",IF(F76&gt;0,F14/F76,IF(F14&gt;0,1,0)))</f>
        <v>0</v>
      </c>
      <c r="H14" s="3">
        <v>0</v>
      </c>
      <c r="I14" s="48">
        <f>IF(ISBLANK(H14),"  ",IF(L14&gt;0,H14/L14,IF(H14&gt;0,1,0)))</f>
        <v>0</v>
      </c>
      <c r="J14" s="93">
        <v>0</v>
      </c>
      <c r="K14" s="49">
        <f>IF(ISBLANK(J14),"  ",IF(L14&gt;0,J14/L14,IF(J14&gt;0,1,0)))</f>
        <v>0</v>
      </c>
      <c r="L14" s="50">
        <f t="shared" si="1"/>
        <v>0</v>
      </c>
      <c r="M14" s="51">
        <f>IF(ISBLANK(L14),"  ",IF(L76&gt;0,L14/L76,IF(L14&gt;0,1,0)))</f>
        <v>0</v>
      </c>
      <c r="N14" s="25"/>
    </row>
    <row r="15" spans="1:17" ht="15" customHeight="1" x14ac:dyDescent="0.2">
      <c r="A15" s="31" t="s">
        <v>14</v>
      </c>
      <c r="B15" s="79">
        <v>2736755.92</v>
      </c>
      <c r="C15" s="53">
        <f t="shared" si="0"/>
        <v>1</v>
      </c>
      <c r="D15" s="80">
        <v>0</v>
      </c>
      <c r="E15" s="55">
        <f>IF(ISBLANK(D15),"  ",IF(F15&gt;0,D15/F15,IF(D15&gt;0,1,0)))</f>
        <v>0</v>
      </c>
      <c r="F15" s="38">
        <f>D15+B15</f>
        <v>2736755.92</v>
      </c>
      <c r="G15" s="56">
        <f>IF(ISBLANK(F15),"  ",IF(F76&gt;0,F15/F76,IF(F15&gt;0,1,0)))</f>
        <v>2.6019793940572647E-2</v>
      </c>
      <c r="H15" s="79">
        <v>2822667</v>
      </c>
      <c r="I15" s="53">
        <f>IF(ISBLANK(H15),"  ",IF(L15&gt;0,H15/L15,IF(H15&gt;0,1,0)))</f>
        <v>1</v>
      </c>
      <c r="J15" s="80">
        <v>0</v>
      </c>
      <c r="K15" s="55">
        <f>IF(ISBLANK(J15),"  ",IF(L15&gt;0,J15/L15,IF(J15&gt;0,1,0)))</f>
        <v>0</v>
      </c>
      <c r="L15" s="38">
        <f t="shared" si="1"/>
        <v>2822667</v>
      </c>
      <c r="M15" s="56">
        <f>IF(ISBLANK(L15),"  ",IF(L76&gt;0,L15/L76,IF(L15&gt;0,1,0)))</f>
        <v>2.6201455728945142E-2</v>
      </c>
      <c r="N15" s="25"/>
    </row>
    <row r="16" spans="1:17" ht="15" customHeight="1" x14ac:dyDescent="0.2">
      <c r="A16" s="57" t="s">
        <v>15</v>
      </c>
      <c r="B16" s="3">
        <v>0</v>
      </c>
      <c r="C16" s="42">
        <f t="shared" si="0"/>
        <v>0</v>
      </c>
      <c r="D16" s="93">
        <v>0</v>
      </c>
      <c r="E16" s="44">
        <f>IF(ISBLANK(D16),"  ",IF(F16&gt;0,D16/F16,IF(D16&gt;0,1,0)))</f>
        <v>0</v>
      </c>
      <c r="F16" s="58">
        <f t="shared" ref="F16:F39" si="2">D16+B16</f>
        <v>0</v>
      </c>
      <c r="G16" s="46">
        <f>IF(ISBLANK(F16),"  ",IF(F76&gt;0,F16/F76,IF(F16&gt;0,1,0)))</f>
        <v>0</v>
      </c>
      <c r="H16" s="3">
        <v>0</v>
      </c>
      <c r="I16" s="42">
        <f t="shared" ref="I16:I34" si="3">IF(ISBLANK(H16),"  ",IF(L16&gt;0,H16/L16,IF(H16&gt;0,1,0)))</f>
        <v>0</v>
      </c>
      <c r="J16" s="93">
        <v>0</v>
      </c>
      <c r="K16" s="44">
        <f t="shared" ref="K16:K34" si="4">IF(ISBLANK(J16),"  ",IF(L16&gt;0,J16/L16,IF(J16&gt;0,1,0)))</f>
        <v>0</v>
      </c>
      <c r="L16" s="58">
        <f t="shared" si="1"/>
        <v>0</v>
      </c>
      <c r="M16" s="46">
        <f>IF(ISBLANK(L16),"  ",IF(L76&gt;0,L16/L76,IF(L16&gt;0,1,0)))</f>
        <v>0</v>
      </c>
      <c r="N16" s="25"/>
    </row>
    <row r="17" spans="1:14" ht="15" customHeight="1" x14ac:dyDescent="0.2">
      <c r="A17" s="59" t="s">
        <v>16</v>
      </c>
      <c r="B17" s="32">
        <v>1271207.92</v>
      </c>
      <c r="C17" s="48">
        <f t="shared" si="0"/>
        <v>1</v>
      </c>
      <c r="D17" s="80">
        <v>0</v>
      </c>
      <c r="E17" s="44">
        <f t="shared" ref="E17:E34" si="5">IF(ISBLANK(D17),"  ",IF(F17&gt;0,D17/F17,IF(D17&gt;0,1,0)))</f>
        <v>0</v>
      </c>
      <c r="F17" s="34">
        <f t="shared" si="2"/>
        <v>1271207.92</v>
      </c>
      <c r="G17" s="51">
        <f>IF(ISBLANK(F17),"  ",IF(F76&gt;0,F17/F76,IF(F17&gt;0,1,0)))</f>
        <v>1.2086049724896167E-2</v>
      </c>
      <c r="H17" s="32">
        <v>1269937</v>
      </c>
      <c r="I17" s="48">
        <f t="shared" si="3"/>
        <v>1</v>
      </c>
      <c r="J17" s="80">
        <v>0</v>
      </c>
      <c r="K17" s="49">
        <f t="shared" si="4"/>
        <v>0</v>
      </c>
      <c r="L17" s="34">
        <f t="shared" si="1"/>
        <v>1269937</v>
      </c>
      <c r="M17" s="51">
        <f>IF(ISBLANK(L17),"  ",IF(L76&gt;0,L17/L76,IF(L17&gt;0,1,0)))</f>
        <v>1.1788212383554068E-2</v>
      </c>
      <c r="N17" s="25"/>
    </row>
    <row r="18" spans="1:14" ht="15" customHeight="1" x14ac:dyDescent="0.2">
      <c r="A18" s="59" t="s">
        <v>17</v>
      </c>
      <c r="B18" s="32">
        <v>0</v>
      </c>
      <c r="C18" s="48">
        <f t="shared" si="0"/>
        <v>0</v>
      </c>
      <c r="D18" s="80">
        <v>0</v>
      </c>
      <c r="E18" s="44">
        <f t="shared" si="5"/>
        <v>0</v>
      </c>
      <c r="F18" s="34">
        <f t="shared" si="2"/>
        <v>0</v>
      </c>
      <c r="G18" s="51">
        <f>IF(ISBLANK(F18),"  ",IF(F76&gt;0,F18/F76,IF(F18&gt;0,1,0)))</f>
        <v>0</v>
      </c>
      <c r="H18" s="32">
        <v>0</v>
      </c>
      <c r="I18" s="48">
        <f t="shared" si="3"/>
        <v>0</v>
      </c>
      <c r="J18" s="80">
        <v>0</v>
      </c>
      <c r="K18" s="49">
        <f t="shared" si="4"/>
        <v>0</v>
      </c>
      <c r="L18" s="34">
        <f t="shared" si="1"/>
        <v>0</v>
      </c>
      <c r="M18" s="51">
        <f>IF(ISBLANK(L18),"  ",IF(L76&gt;0,L18/L76,IF(L18&gt;0,1,0)))</f>
        <v>0</v>
      </c>
      <c r="N18" s="25"/>
    </row>
    <row r="19" spans="1:14" ht="15" customHeight="1" x14ac:dyDescent="0.2">
      <c r="A19" s="59" t="s">
        <v>18</v>
      </c>
      <c r="B19" s="32">
        <v>392432</v>
      </c>
      <c r="C19" s="48">
        <f t="shared" si="0"/>
        <v>1</v>
      </c>
      <c r="D19" s="80">
        <v>0</v>
      </c>
      <c r="E19" s="44">
        <f t="shared" si="5"/>
        <v>0</v>
      </c>
      <c r="F19" s="34">
        <f t="shared" si="2"/>
        <v>392432</v>
      </c>
      <c r="G19" s="51">
        <f>IF(ISBLANK(F19),"  ",IF(F76&gt;0,F19/F76,IF(F19&gt;0,1,0)))</f>
        <v>3.7310597196723357E-3</v>
      </c>
      <c r="H19" s="32">
        <v>392432</v>
      </c>
      <c r="I19" s="48">
        <f t="shared" si="3"/>
        <v>1</v>
      </c>
      <c r="J19" s="80">
        <v>0</v>
      </c>
      <c r="K19" s="49">
        <f t="shared" si="4"/>
        <v>0</v>
      </c>
      <c r="L19" s="34">
        <f t="shared" si="1"/>
        <v>392432</v>
      </c>
      <c r="M19" s="51">
        <f>IF(ISBLANK(L19),"  ",IF(L76&gt;0,L19/L76,IF(L19&gt;0,1,0)))</f>
        <v>3.6427568943206549E-3</v>
      </c>
      <c r="N19" s="25"/>
    </row>
    <row r="20" spans="1:14" ht="15" customHeight="1" x14ac:dyDescent="0.2">
      <c r="A20" s="59" t="s">
        <v>19</v>
      </c>
      <c r="B20" s="32">
        <v>1073116</v>
      </c>
      <c r="C20" s="48">
        <f t="shared" si="0"/>
        <v>1</v>
      </c>
      <c r="D20" s="80">
        <v>0</v>
      </c>
      <c r="E20" s="44">
        <f t="shared" si="5"/>
        <v>0</v>
      </c>
      <c r="F20" s="34">
        <f>D20+B20</f>
        <v>1073116</v>
      </c>
      <c r="G20" s="51">
        <f>IF(ISBLANK(F20),"  ",IF(F76&gt;0,F20/F76,IF(F20&gt;0,1,0)))</f>
        <v>1.0202684496004144E-2</v>
      </c>
      <c r="H20" s="32">
        <v>1160298</v>
      </c>
      <c r="I20" s="48">
        <f t="shared" si="3"/>
        <v>1</v>
      </c>
      <c r="J20" s="80">
        <v>0</v>
      </c>
      <c r="K20" s="49">
        <f t="shared" si="4"/>
        <v>0</v>
      </c>
      <c r="L20" s="34">
        <f t="shared" si="1"/>
        <v>1160298</v>
      </c>
      <c r="M20" s="51">
        <f>IF(ISBLANK(L20),"  ",IF(L76&gt;0,L20/L76,IF(L20&gt;0,1,0)))</f>
        <v>1.0770486451070422E-2</v>
      </c>
      <c r="N20" s="25"/>
    </row>
    <row r="21" spans="1:14" ht="15" customHeight="1" x14ac:dyDescent="0.2">
      <c r="A21" s="59" t="s">
        <v>20</v>
      </c>
      <c r="B21" s="32">
        <v>0</v>
      </c>
      <c r="C21" s="48">
        <f t="shared" si="0"/>
        <v>0</v>
      </c>
      <c r="D21" s="80">
        <v>0</v>
      </c>
      <c r="E21" s="44">
        <f t="shared" si="5"/>
        <v>0</v>
      </c>
      <c r="F21" s="34">
        <f t="shared" si="2"/>
        <v>0</v>
      </c>
      <c r="G21" s="51">
        <f>IF(ISBLANK(F21),"  ",IF(F76&gt;0,F21/F76,IF(F21&gt;0,1,0)))</f>
        <v>0</v>
      </c>
      <c r="H21" s="32">
        <v>0</v>
      </c>
      <c r="I21" s="48">
        <f t="shared" si="3"/>
        <v>0</v>
      </c>
      <c r="J21" s="80">
        <v>0</v>
      </c>
      <c r="K21" s="49">
        <f t="shared" si="4"/>
        <v>0</v>
      </c>
      <c r="L21" s="34">
        <f t="shared" si="1"/>
        <v>0</v>
      </c>
      <c r="M21" s="51">
        <f>IF(ISBLANK(L21),"  ",IF(L76&gt;0,L21/L76,IF(L21&gt;0,1,0)))</f>
        <v>0</v>
      </c>
      <c r="N21" s="25"/>
    </row>
    <row r="22" spans="1:14" ht="15" customHeight="1" x14ac:dyDescent="0.2">
      <c r="A22" s="59" t="s">
        <v>21</v>
      </c>
      <c r="B22" s="32">
        <v>0</v>
      </c>
      <c r="C22" s="48">
        <f t="shared" si="0"/>
        <v>0</v>
      </c>
      <c r="D22" s="80">
        <v>0</v>
      </c>
      <c r="E22" s="44">
        <f t="shared" si="5"/>
        <v>0</v>
      </c>
      <c r="F22" s="34">
        <f t="shared" si="2"/>
        <v>0</v>
      </c>
      <c r="G22" s="51">
        <f>IF(ISBLANK(F22),"  ",IF(F76&gt;0,F22/F76,IF(F22&gt;0,1,0)))</f>
        <v>0</v>
      </c>
      <c r="H22" s="32">
        <v>0</v>
      </c>
      <c r="I22" s="48">
        <f t="shared" si="3"/>
        <v>0</v>
      </c>
      <c r="J22" s="80">
        <v>0</v>
      </c>
      <c r="K22" s="49">
        <f t="shared" si="4"/>
        <v>0</v>
      </c>
      <c r="L22" s="34">
        <f t="shared" si="1"/>
        <v>0</v>
      </c>
      <c r="M22" s="51">
        <f>IF(ISBLANK(L22),"  ",IF(L76&gt;0,L22/L76,IF(L22&gt;0,1,0)))</f>
        <v>0</v>
      </c>
      <c r="N22" s="25"/>
    </row>
    <row r="23" spans="1:14" ht="15" customHeight="1" x14ac:dyDescent="0.2">
      <c r="A23" s="59" t="s">
        <v>22</v>
      </c>
      <c r="B23" s="32">
        <v>0</v>
      </c>
      <c r="C23" s="48">
        <f t="shared" si="0"/>
        <v>0</v>
      </c>
      <c r="D23" s="80">
        <v>0</v>
      </c>
      <c r="E23" s="44">
        <f t="shared" si="5"/>
        <v>0</v>
      </c>
      <c r="F23" s="34">
        <f t="shared" si="2"/>
        <v>0</v>
      </c>
      <c r="G23" s="51">
        <f>IF(ISBLANK(F23),"  ",IF(F76&gt;0,F23/F76,IF(F23&gt;0,1,0)))</f>
        <v>0</v>
      </c>
      <c r="H23" s="32">
        <v>0</v>
      </c>
      <c r="I23" s="48">
        <f t="shared" si="3"/>
        <v>0</v>
      </c>
      <c r="J23" s="80">
        <v>0</v>
      </c>
      <c r="K23" s="49">
        <f t="shared" si="4"/>
        <v>0</v>
      </c>
      <c r="L23" s="34">
        <f t="shared" si="1"/>
        <v>0</v>
      </c>
      <c r="M23" s="51">
        <f>IF(ISBLANK(L23),"  ",IF(L76&gt;0,L23/L76,IF(L23&gt;0,1,0)))</f>
        <v>0</v>
      </c>
      <c r="N23" s="25"/>
    </row>
    <row r="24" spans="1:14" ht="15" customHeight="1" x14ac:dyDescent="0.2">
      <c r="A24" s="59" t="s">
        <v>23</v>
      </c>
      <c r="B24" s="32">
        <v>0</v>
      </c>
      <c r="C24" s="48">
        <f t="shared" si="0"/>
        <v>0</v>
      </c>
      <c r="D24" s="80">
        <v>0</v>
      </c>
      <c r="E24" s="44">
        <f t="shared" si="5"/>
        <v>0</v>
      </c>
      <c r="F24" s="34">
        <f t="shared" si="2"/>
        <v>0</v>
      </c>
      <c r="G24" s="51">
        <f>IF(ISBLANK(F24),"  ",IF(F76&gt;0,F24/F76,IF(F24&gt;0,1,0)))</f>
        <v>0</v>
      </c>
      <c r="H24" s="32">
        <v>0</v>
      </c>
      <c r="I24" s="48">
        <f t="shared" si="3"/>
        <v>0</v>
      </c>
      <c r="J24" s="80">
        <v>0</v>
      </c>
      <c r="K24" s="49">
        <f t="shared" si="4"/>
        <v>0</v>
      </c>
      <c r="L24" s="34">
        <f t="shared" si="1"/>
        <v>0</v>
      </c>
      <c r="M24" s="51">
        <f>IF(ISBLANK(L24),"  ",IF(L76&gt;0,L24/L76,IF(L24&gt;0,1,0)))</f>
        <v>0</v>
      </c>
      <c r="N24" s="25"/>
    </row>
    <row r="25" spans="1:14" ht="15" customHeight="1" x14ac:dyDescent="0.2">
      <c r="A25" s="59" t="s">
        <v>24</v>
      </c>
      <c r="B25" s="32">
        <v>0</v>
      </c>
      <c r="C25" s="48">
        <f t="shared" si="0"/>
        <v>0</v>
      </c>
      <c r="D25" s="80">
        <v>0</v>
      </c>
      <c r="E25" s="44">
        <f t="shared" si="5"/>
        <v>0</v>
      </c>
      <c r="F25" s="34">
        <f t="shared" si="2"/>
        <v>0</v>
      </c>
      <c r="G25" s="51">
        <f>IF(ISBLANK(F25),"  ",IF(F76&gt;0,F25/F76,IF(F25&gt;0,1,0)))</f>
        <v>0</v>
      </c>
      <c r="H25" s="32">
        <v>0</v>
      </c>
      <c r="I25" s="48">
        <f t="shared" si="3"/>
        <v>0</v>
      </c>
      <c r="J25" s="80">
        <v>0</v>
      </c>
      <c r="K25" s="49">
        <f t="shared" si="4"/>
        <v>0</v>
      </c>
      <c r="L25" s="34">
        <f t="shared" si="1"/>
        <v>0</v>
      </c>
      <c r="M25" s="51">
        <f>IF(ISBLANK(L25),"  ",IF(L76&gt;0,L25/L76,IF(L25&gt;0,1,0)))</f>
        <v>0</v>
      </c>
      <c r="N25" s="25"/>
    </row>
    <row r="26" spans="1:14" ht="15" customHeight="1" x14ac:dyDescent="0.2">
      <c r="A26" s="59" t="s">
        <v>25</v>
      </c>
      <c r="B26" s="32">
        <v>0</v>
      </c>
      <c r="C26" s="48">
        <f t="shared" si="0"/>
        <v>0</v>
      </c>
      <c r="D26" s="80">
        <v>0</v>
      </c>
      <c r="E26" s="44">
        <f t="shared" si="5"/>
        <v>0</v>
      </c>
      <c r="F26" s="34">
        <f t="shared" si="2"/>
        <v>0</v>
      </c>
      <c r="G26" s="51">
        <f>IF(ISBLANK(F26),"  ",IF(F76&gt;0,F26/F76,IF(F26&gt;0,1,0)))</f>
        <v>0</v>
      </c>
      <c r="H26" s="32">
        <v>0</v>
      </c>
      <c r="I26" s="48">
        <f t="shared" si="3"/>
        <v>0</v>
      </c>
      <c r="J26" s="80">
        <v>0</v>
      </c>
      <c r="K26" s="49">
        <f t="shared" si="4"/>
        <v>0</v>
      </c>
      <c r="L26" s="34">
        <f t="shared" si="1"/>
        <v>0</v>
      </c>
      <c r="M26" s="51">
        <f>IF(ISBLANK(L26),"  ",IF(L76&gt;0,L26/L76,IF(L26&gt;0,1,0)))</f>
        <v>0</v>
      </c>
      <c r="N26" s="25"/>
    </row>
    <row r="27" spans="1:14" ht="15" customHeight="1" x14ac:dyDescent="0.2">
      <c r="A27" s="59" t="s">
        <v>26</v>
      </c>
      <c r="B27" s="32">
        <v>0</v>
      </c>
      <c r="C27" s="48">
        <f t="shared" si="0"/>
        <v>0</v>
      </c>
      <c r="D27" s="80">
        <v>0</v>
      </c>
      <c r="E27" s="44">
        <f t="shared" si="5"/>
        <v>0</v>
      </c>
      <c r="F27" s="34">
        <f t="shared" si="2"/>
        <v>0</v>
      </c>
      <c r="G27" s="51">
        <f>IF(ISBLANK(F27),"  ",IF(F76&gt;0,F27/F76,IF(F27&gt;0,1,0)))</f>
        <v>0</v>
      </c>
      <c r="H27" s="32">
        <v>0</v>
      </c>
      <c r="I27" s="48">
        <f t="shared" si="3"/>
        <v>0</v>
      </c>
      <c r="J27" s="80">
        <v>0</v>
      </c>
      <c r="K27" s="49">
        <f t="shared" si="4"/>
        <v>0</v>
      </c>
      <c r="L27" s="34">
        <f t="shared" si="1"/>
        <v>0</v>
      </c>
      <c r="M27" s="51">
        <f>IF(ISBLANK(L27),"  ",IF(L76&gt;0,L27/L76,IF(L27&gt;0,1,0)))</f>
        <v>0</v>
      </c>
      <c r="N27" s="25"/>
    </row>
    <row r="28" spans="1:14" ht="15" customHeight="1" x14ac:dyDescent="0.2">
      <c r="A28" s="60" t="s">
        <v>27</v>
      </c>
      <c r="B28" s="32">
        <v>0</v>
      </c>
      <c r="C28" s="48">
        <f t="shared" si="0"/>
        <v>0</v>
      </c>
      <c r="D28" s="80">
        <v>0</v>
      </c>
      <c r="E28" s="44">
        <f t="shared" si="5"/>
        <v>0</v>
      </c>
      <c r="F28" s="34">
        <f t="shared" si="2"/>
        <v>0</v>
      </c>
      <c r="G28" s="51">
        <f>IF(ISBLANK(F28),"  ",IF(F76&gt;0,F28/F76,IF(F28&gt;0,1,0)))</f>
        <v>0</v>
      </c>
      <c r="H28" s="32">
        <v>0</v>
      </c>
      <c r="I28" s="48">
        <f t="shared" si="3"/>
        <v>0</v>
      </c>
      <c r="J28" s="80">
        <v>0</v>
      </c>
      <c r="K28" s="49">
        <f t="shared" si="4"/>
        <v>0</v>
      </c>
      <c r="L28" s="34">
        <f t="shared" si="1"/>
        <v>0</v>
      </c>
      <c r="M28" s="51">
        <f>IF(ISBLANK(L28),"  ",IF(L76&gt;0,L28/L76,IF(L28&gt;0,1,0)))</f>
        <v>0</v>
      </c>
      <c r="N28" s="25"/>
    </row>
    <row r="29" spans="1:14" ht="15" customHeight="1" x14ac:dyDescent="0.2">
      <c r="A29" s="60" t="s">
        <v>28</v>
      </c>
      <c r="B29" s="32">
        <v>0</v>
      </c>
      <c r="C29" s="48">
        <f t="shared" si="0"/>
        <v>0</v>
      </c>
      <c r="D29" s="80">
        <v>0</v>
      </c>
      <c r="E29" s="44">
        <f t="shared" si="5"/>
        <v>0</v>
      </c>
      <c r="F29" s="34">
        <f t="shared" si="2"/>
        <v>0</v>
      </c>
      <c r="G29" s="51">
        <f>IF(ISBLANK(F29),"  ",IF(F76&gt;0,F29/F76,IF(F29&gt;0,1,0)))</f>
        <v>0</v>
      </c>
      <c r="H29" s="32">
        <v>0</v>
      </c>
      <c r="I29" s="48">
        <f t="shared" si="3"/>
        <v>0</v>
      </c>
      <c r="J29" s="80">
        <v>0</v>
      </c>
      <c r="K29" s="49">
        <f t="shared" si="4"/>
        <v>0</v>
      </c>
      <c r="L29" s="34">
        <f t="shared" si="1"/>
        <v>0</v>
      </c>
      <c r="M29" s="51">
        <f>IF(ISBLANK(L29),"  ",IF(L76&gt;0,L29/L76,IF(L29&gt;0,1,0)))</f>
        <v>0</v>
      </c>
      <c r="N29" s="25"/>
    </row>
    <row r="30" spans="1:14" ht="15" customHeight="1" x14ac:dyDescent="0.2">
      <c r="A30" s="60" t="s">
        <v>29</v>
      </c>
      <c r="B30" s="32">
        <v>0</v>
      </c>
      <c r="C30" s="48">
        <f t="shared" si="0"/>
        <v>0</v>
      </c>
      <c r="D30" s="80">
        <v>0</v>
      </c>
      <c r="E30" s="44">
        <f>IF(ISBLANK(D30),"  ",IF(F30&gt;0,D30/F30,IF(D30&gt;0,1,0)))</f>
        <v>0</v>
      </c>
      <c r="F30" s="34">
        <f t="shared" si="2"/>
        <v>0</v>
      </c>
      <c r="G30" s="51">
        <f>IF(ISBLANK(F30),"  ",IF(F76&gt;0,F30/F76,IF(F30&gt;0,1,0)))</f>
        <v>0</v>
      </c>
      <c r="H30" s="32">
        <v>0</v>
      </c>
      <c r="I30" s="48">
        <f t="shared" si="3"/>
        <v>0</v>
      </c>
      <c r="J30" s="80">
        <v>0</v>
      </c>
      <c r="K30" s="49">
        <f>IF(ISBLANK(J30),"  ",IF(L30&gt;0,J30/L30,IF(J30&gt;0,1,0)))</f>
        <v>0</v>
      </c>
      <c r="L30" s="34">
        <f t="shared" si="1"/>
        <v>0</v>
      </c>
      <c r="M30" s="51">
        <f>IF(ISBLANK(L30),"  ",IF(L76&gt;0,L30/L76,IF(L30&gt;0,1,0)))</f>
        <v>0</v>
      </c>
      <c r="N30" s="25"/>
    </row>
    <row r="31" spans="1:14" ht="15" customHeight="1" x14ac:dyDescent="0.2">
      <c r="A31" s="60" t="s">
        <v>30</v>
      </c>
      <c r="B31" s="32">
        <v>0</v>
      </c>
      <c r="C31" s="48">
        <f t="shared" si="0"/>
        <v>0</v>
      </c>
      <c r="D31" s="80">
        <v>0</v>
      </c>
      <c r="E31" s="44">
        <f>IF(ISBLANK(D31),"  ",IF(F31&gt;0,D31/F31,IF(D31&gt;0,1,0)))</f>
        <v>0</v>
      </c>
      <c r="F31" s="34">
        <f t="shared" si="2"/>
        <v>0</v>
      </c>
      <c r="G31" s="51">
        <f>IF(ISBLANK(F31),"  ",IF(F76&gt;0,F31/F76,IF(F31&gt;0,1,0)))</f>
        <v>0</v>
      </c>
      <c r="H31" s="32">
        <v>0</v>
      </c>
      <c r="I31" s="48">
        <f t="shared" si="3"/>
        <v>0</v>
      </c>
      <c r="J31" s="80">
        <v>0</v>
      </c>
      <c r="K31" s="49">
        <f>IF(ISBLANK(J31),"  ",IF(L31&gt;0,J31/L31,IF(J31&gt;0,1,0)))</f>
        <v>0</v>
      </c>
      <c r="L31" s="34">
        <f t="shared" si="1"/>
        <v>0</v>
      </c>
      <c r="M31" s="51">
        <f>IF(ISBLANK(L31),"  ",IF(L76&gt;0,L31/L76,IF(L31&gt;0,1,0)))</f>
        <v>0</v>
      </c>
      <c r="N31" s="25"/>
    </row>
    <row r="32" spans="1:14" ht="15" customHeight="1" x14ac:dyDescent="0.2">
      <c r="A32" s="60" t="s">
        <v>31</v>
      </c>
      <c r="B32" s="32">
        <v>0</v>
      </c>
      <c r="C32" s="48">
        <f t="shared" si="0"/>
        <v>0</v>
      </c>
      <c r="D32" s="80">
        <v>0</v>
      </c>
      <c r="E32" s="44">
        <f>IF(ISBLANK(D32),"  ",IF(F32&gt;0,D32/F32,IF(D32&gt;0,1,0)))</f>
        <v>0</v>
      </c>
      <c r="F32" s="34">
        <f t="shared" si="2"/>
        <v>0</v>
      </c>
      <c r="G32" s="51">
        <f>IF(ISBLANK(F32),"  ",IF(F76&gt;0,F32/F76,IF(F32&gt;0,1,0)))</f>
        <v>0</v>
      </c>
      <c r="H32" s="32">
        <v>0</v>
      </c>
      <c r="I32" s="48">
        <f t="shared" si="3"/>
        <v>0</v>
      </c>
      <c r="J32" s="80">
        <v>0</v>
      </c>
      <c r="K32" s="49">
        <f>IF(ISBLANK(J32),"  ",IF(L32&gt;0,J32/L32,IF(J32&gt;0,1,0)))</f>
        <v>0</v>
      </c>
      <c r="L32" s="34">
        <f t="shared" si="1"/>
        <v>0</v>
      </c>
      <c r="M32" s="51">
        <f>IF(ISBLANK(L32),"  ",IF(L76&gt;0,L32/L76,IF(L32&gt;0,1,0)))</f>
        <v>0</v>
      </c>
      <c r="N32" s="25"/>
    </row>
    <row r="33" spans="1:14" ht="15" customHeight="1" x14ac:dyDescent="0.2">
      <c r="A33" s="61" t="s">
        <v>75</v>
      </c>
      <c r="B33" s="32">
        <v>0</v>
      </c>
      <c r="C33" s="48">
        <f>IF(ISBLANK(B33),"  ",IF(F33&gt;0,B33/F33,IF(B33&gt;0,1,0)))</f>
        <v>0</v>
      </c>
      <c r="D33" s="80">
        <v>0</v>
      </c>
      <c r="E33" s="44">
        <f>IF(ISBLANK(D33),"  ",IF(F33&gt;0,D33/F33,IF(D33&gt;0,1,0)))</f>
        <v>0</v>
      </c>
      <c r="F33" s="34">
        <f t="shared" si="2"/>
        <v>0</v>
      </c>
      <c r="G33" s="51">
        <f>IF(ISBLANK(F33),"  ",IF(F76&gt;0,F33/F76,IF(F33&gt;0,1,0)))</f>
        <v>0</v>
      </c>
      <c r="H33" s="32">
        <v>0</v>
      </c>
      <c r="I33" s="48">
        <f>IF(ISBLANK(H33),"  ",IF(L33&gt;0,H33/L33,IF(H33&gt;0,1,0)))</f>
        <v>0</v>
      </c>
      <c r="J33" s="80">
        <v>0</v>
      </c>
      <c r="K33" s="49">
        <f>IF(ISBLANK(J33),"  ",IF(L33&gt;0,J33/L33,IF(J33&gt;0,1,0)))</f>
        <v>0</v>
      </c>
      <c r="L33" s="34">
        <f t="shared" si="1"/>
        <v>0</v>
      </c>
      <c r="M33" s="51">
        <f>IF(ISBLANK(L33),"  ",IF(L76&gt;0,L33/L76,IF(L33&gt;0,1,0)))</f>
        <v>0</v>
      </c>
      <c r="N33" s="25"/>
    </row>
    <row r="34" spans="1:14" ht="15" customHeight="1" x14ac:dyDescent="0.2">
      <c r="A34" s="60" t="s">
        <v>32</v>
      </c>
      <c r="B34" s="32">
        <v>0</v>
      </c>
      <c r="C34" s="48">
        <f t="shared" si="0"/>
        <v>0</v>
      </c>
      <c r="D34" s="80">
        <v>0</v>
      </c>
      <c r="E34" s="44">
        <f t="shared" si="5"/>
        <v>0</v>
      </c>
      <c r="F34" s="34">
        <f t="shared" si="2"/>
        <v>0</v>
      </c>
      <c r="G34" s="51">
        <f>IF(ISBLANK(F34),"  ",IF(F76&gt;0,F34/F76,IF(F34&gt;0,1,0)))</f>
        <v>0</v>
      </c>
      <c r="H34" s="32">
        <v>0</v>
      </c>
      <c r="I34" s="48">
        <f t="shared" si="3"/>
        <v>0</v>
      </c>
      <c r="J34" s="80">
        <v>0</v>
      </c>
      <c r="K34" s="49">
        <f t="shared" si="4"/>
        <v>0</v>
      </c>
      <c r="L34" s="34">
        <f t="shared" si="1"/>
        <v>0</v>
      </c>
      <c r="M34" s="51">
        <f>IF(ISBLANK(L34),"  ",IF(L76&gt;0,L34/L76,IF(L34&gt;0,1,0)))</f>
        <v>0</v>
      </c>
      <c r="N34" s="25"/>
    </row>
    <row r="35" spans="1:14" ht="15" customHeight="1" x14ac:dyDescent="0.25">
      <c r="A35" s="62" t="s">
        <v>33</v>
      </c>
      <c r="B35" s="121"/>
      <c r="C35" s="64" t="s">
        <v>4</v>
      </c>
      <c r="D35" s="80"/>
      <c r="E35" s="66" t="s">
        <v>4</v>
      </c>
      <c r="F35" s="34"/>
      <c r="G35" s="67" t="s">
        <v>4</v>
      </c>
      <c r="H35" s="121" t="s">
        <v>4</v>
      </c>
      <c r="I35" s="64" t="s">
        <v>4</v>
      </c>
      <c r="J35" s="80"/>
      <c r="K35" s="66" t="s">
        <v>4</v>
      </c>
      <c r="L35" s="34"/>
      <c r="M35" s="67" t="s">
        <v>4</v>
      </c>
      <c r="N35" s="25"/>
    </row>
    <row r="36" spans="1:14" ht="15" customHeight="1" x14ac:dyDescent="0.2">
      <c r="A36" s="57" t="s">
        <v>34</v>
      </c>
      <c r="B36" s="32">
        <v>0</v>
      </c>
      <c r="C36" s="48">
        <f t="shared" si="0"/>
        <v>0</v>
      </c>
      <c r="D36" s="80">
        <v>0</v>
      </c>
      <c r="E36" s="49">
        <f>IF(ISBLANK(D36),"  ",IF(F36&gt;0,D36/F36,IF(D36&gt;0,1,0)))</f>
        <v>0</v>
      </c>
      <c r="F36" s="34">
        <f t="shared" si="2"/>
        <v>0</v>
      </c>
      <c r="G36" s="51">
        <f>IF(ISBLANK(F36),"  ",IF(F76&gt;0,F36/F76,IF(F36&gt;0,1,0)))</f>
        <v>0</v>
      </c>
      <c r="H36" s="32">
        <v>0</v>
      </c>
      <c r="I36" s="48">
        <f>IF(ISBLANK(H36),"  ",IF(L36&gt;0,H36/L36,IF(H36&gt;0,1,0)))</f>
        <v>0</v>
      </c>
      <c r="J36" s="80">
        <v>0</v>
      </c>
      <c r="K36" s="49">
        <f>IF(ISBLANK(J36),"  ",IF(L36&gt;0,J36/L36,IF(J36&gt;0,1,0)))</f>
        <v>0</v>
      </c>
      <c r="L36" s="34">
        <f>J36+H36</f>
        <v>0</v>
      </c>
      <c r="M36" s="51">
        <f>IF(ISBLANK(L36),"  ",IF(L76&gt;0,L36/L76,IF(L36&gt;0,1,0)))</f>
        <v>0</v>
      </c>
      <c r="N36" s="25"/>
    </row>
    <row r="37" spans="1:14" ht="15" customHeight="1" x14ac:dyDescent="0.25">
      <c r="A37" s="62" t="s">
        <v>35</v>
      </c>
      <c r="B37" s="121"/>
      <c r="C37" s="64" t="s">
        <v>4</v>
      </c>
      <c r="D37" s="80"/>
      <c r="E37" s="66" t="s">
        <v>4</v>
      </c>
      <c r="F37" s="34"/>
      <c r="G37" s="67" t="s">
        <v>4</v>
      </c>
      <c r="H37" s="121"/>
      <c r="I37" s="64" t="s">
        <v>4</v>
      </c>
      <c r="J37" s="80"/>
      <c r="K37" s="66" t="s">
        <v>4</v>
      </c>
      <c r="L37" s="34"/>
      <c r="M37" s="67" t="s">
        <v>4</v>
      </c>
      <c r="N37" s="25"/>
    </row>
    <row r="38" spans="1:14" ht="15" customHeight="1" x14ac:dyDescent="0.2">
      <c r="A38" s="59" t="s">
        <v>34</v>
      </c>
      <c r="B38" s="69">
        <v>0</v>
      </c>
      <c r="C38" s="48">
        <f t="shared" si="0"/>
        <v>0</v>
      </c>
      <c r="D38" s="70">
        <v>0</v>
      </c>
      <c r="E38" s="49">
        <f>IF(ISBLANK(D38),"  ",IF(F38&gt;0,D38/F38,IF(D38&gt;0,1,0)))</f>
        <v>0</v>
      </c>
      <c r="F38" s="68">
        <f t="shared" si="2"/>
        <v>0</v>
      </c>
      <c r="G38" s="51">
        <f>IF(ISBLANK(F38),"  ",IF(F76&gt;0,F38/F76,IF(F38&gt;0,1,0)))</f>
        <v>0</v>
      </c>
      <c r="H38" s="69">
        <v>0</v>
      </c>
      <c r="I38" s="48">
        <f>IF(ISBLANK(H38),"  ",IF(L38&gt;0,H38/L38,IF(H38&gt;0,1,0)))</f>
        <v>0</v>
      </c>
      <c r="J38" s="70">
        <v>0</v>
      </c>
      <c r="K38" s="49">
        <f>IF(ISBLANK(J38),"  ",IF(L38&gt;0,J38/L38,IF(J38&gt;0,1,0)))</f>
        <v>0</v>
      </c>
      <c r="L38" s="68">
        <f>J38+H38</f>
        <v>0</v>
      </c>
      <c r="M38" s="51">
        <f>IF(ISBLANK(L38),"  ",IF(L76&gt;0,L38/L76,IF(L38&gt;0,1,0)))</f>
        <v>0</v>
      </c>
      <c r="N38" s="25"/>
    </row>
    <row r="39" spans="1:14" ht="15" customHeight="1" x14ac:dyDescent="0.2">
      <c r="A39" s="59" t="s">
        <v>36</v>
      </c>
      <c r="B39" s="69"/>
      <c r="C39" s="48" t="str">
        <f t="shared" si="0"/>
        <v xml:space="preserve">  </v>
      </c>
      <c r="D39" s="70"/>
      <c r="E39" s="44" t="str">
        <f>IF(ISBLANK(D39),"  ",IF(F39&gt;0,D39/F39,IF(D39&gt;0,1,0)))</f>
        <v xml:space="preserve">  </v>
      </c>
      <c r="F39" s="34">
        <f t="shared" si="2"/>
        <v>0</v>
      </c>
      <c r="G39" s="51">
        <f>IF(ISBLANK(F39),"  ",IF(F76&gt;0,F39/F76,IF(F39&gt;0,1,0)))</f>
        <v>0</v>
      </c>
      <c r="H39" s="69"/>
      <c r="I39" s="48" t="str">
        <f>IF(ISBLANK(H39),"  ",IF(L39&gt;0,H39/L39,IF(H39&gt;0,1,0)))</f>
        <v xml:space="preserve">  </v>
      </c>
      <c r="J39" s="70"/>
      <c r="K39" s="49" t="str">
        <f>IF(ISBLANK(J39),"  ",IF(L39&gt;0,J39/L39,IF(J39&gt;0,1,0)))</f>
        <v xml:space="preserve">  </v>
      </c>
      <c r="L39" s="34">
        <f>J39+H39</f>
        <v>0</v>
      </c>
      <c r="M39" s="51">
        <f>IF(ISBLANK(L39),"  ",IF(L76&gt;0,L39/L76,IF(L39&gt;0,1,0)))</f>
        <v>0</v>
      </c>
      <c r="N39" s="25"/>
    </row>
    <row r="40" spans="1:14" s="77" customFormat="1" ht="15" customHeight="1" x14ac:dyDescent="0.25">
      <c r="A40" s="62" t="s">
        <v>37</v>
      </c>
      <c r="B40" s="71">
        <v>19437491.920000002</v>
      </c>
      <c r="C40" s="84">
        <f t="shared" si="0"/>
        <v>1</v>
      </c>
      <c r="D40" s="122">
        <v>0</v>
      </c>
      <c r="E40" s="73">
        <f>IF(ISBLANK(D40),"  ",IF(F40&gt;0,D40/F40,IF(D40&gt;0,1,0)))</f>
        <v>0</v>
      </c>
      <c r="F40" s="71">
        <f>F39+F38+F36+F34+F29+F28+F26+F27+F25+F24+F23+F22+F21+F20+F19+F18+F17+F16+F14+F13+F30+F31+F32+F33</f>
        <v>19437491.920000002</v>
      </c>
      <c r="G40" s="74">
        <f>IF(ISBLANK(F40),"  ",IF(F76&gt;0,F40/F76,IF(F40&gt;0,1,0)))</f>
        <v>0.18480257255822283</v>
      </c>
      <c r="H40" s="71">
        <v>19450220</v>
      </c>
      <c r="I40" s="84">
        <f>IF(ISBLANK(H40),"  ",IF(L40&gt;0,H40/L40,IF(H40&gt;0,1,0)))</f>
        <v>1</v>
      </c>
      <c r="J40" s="122">
        <v>0</v>
      </c>
      <c r="K40" s="75">
        <f>IF(ISBLANK(J40),"  ",IF(L40&gt;0,J40/L40,IF(J40&gt;0,1,0)))</f>
        <v>0</v>
      </c>
      <c r="L40" s="71">
        <f>L39+L38+L36+L34+L29+L28+L26+L27+L25+L24+L23+L22+L21+L20+L19+L18+L17+L16+L14+L13+L30+L31+L32+L33</f>
        <v>19450220</v>
      </c>
      <c r="M40" s="74">
        <f>IF(ISBLANK(L40),"  ",IF(L76&gt;0,L40/L76,IF(L40&gt;0,1,0)))</f>
        <v>0.18054700687266453</v>
      </c>
      <c r="N40" s="76"/>
    </row>
    <row r="41" spans="1:14" ht="15" customHeight="1" x14ac:dyDescent="0.25">
      <c r="A41" s="78" t="s">
        <v>38</v>
      </c>
      <c r="B41" s="79"/>
      <c r="C41" s="64" t="s">
        <v>4</v>
      </c>
      <c r="D41" s="80"/>
      <c r="E41" s="66" t="s">
        <v>4</v>
      </c>
      <c r="F41" s="34"/>
      <c r="G41" s="67" t="s">
        <v>4</v>
      </c>
      <c r="H41" s="79"/>
      <c r="I41" s="64" t="s">
        <v>4</v>
      </c>
      <c r="J41" s="80"/>
      <c r="K41" s="66" t="s">
        <v>4</v>
      </c>
      <c r="L41" s="34"/>
      <c r="M41" s="67" t="s">
        <v>4</v>
      </c>
      <c r="N41" s="25"/>
    </row>
    <row r="42" spans="1:14" ht="15" customHeight="1" x14ac:dyDescent="0.2">
      <c r="A42" s="11" t="s">
        <v>39</v>
      </c>
      <c r="B42" s="36">
        <v>0</v>
      </c>
      <c r="C42" s="42">
        <f t="shared" si="0"/>
        <v>0</v>
      </c>
      <c r="D42" s="123">
        <v>0</v>
      </c>
      <c r="E42" s="44">
        <f t="shared" ref="E42:E48" si="6">IF(ISBLANK(D42),"  ",IF(F42&gt;0,D42/F42,IF(D42&gt;0,1,0)))</f>
        <v>0</v>
      </c>
      <c r="F42" s="38">
        <f>D42+B42</f>
        <v>0</v>
      </c>
      <c r="G42" s="46">
        <f>IF(ISBLANK(F42),"  ",IF(D76&gt;0,F42/D76,IF(F42&gt;0,1,0)))</f>
        <v>0</v>
      </c>
      <c r="H42" s="36">
        <v>0</v>
      </c>
      <c r="I42" s="42">
        <f t="shared" ref="I42:I48" si="7">IF(ISBLANK(H42),"  ",IF(L42&gt;0,H42/L42,IF(H42&gt;0,1,0)))</f>
        <v>0</v>
      </c>
      <c r="J42" s="123">
        <v>0</v>
      </c>
      <c r="K42" s="44">
        <f t="shared" ref="K42:K48" si="8">IF(ISBLANK(J42),"  ",IF(L42&gt;0,J42/L42,IF(J42&gt;0,1,0)))</f>
        <v>0</v>
      </c>
      <c r="L42" s="38">
        <f>J42+H42</f>
        <v>0</v>
      </c>
      <c r="M42" s="46">
        <f>IF(ISBLANK(L42),"  ",IF(J76&gt;0,L42/J76,IF(L42&gt;0,1,0)))</f>
        <v>0</v>
      </c>
      <c r="N42" s="25"/>
    </row>
    <row r="43" spans="1:14" ht="15" customHeight="1" x14ac:dyDescent="0.2">
      <c r="A43" s="81" t="s">
        <v>40</v>
      </c>
      <c r="B43" s="32">
        <v>0</v>
      </c>
      <c r="C43" s="48">
        <f t="shared" si="0"/>
        <v>0</v>
      </c>
      <c r="D43" s="80">
        <v>0</v>
      </c>
      <c r="E43" s="49">
        <f t="shared" si="6"/>
        <v>0</v>
      </c>
      <c r="F43" s="34">
        <f>D43+B43</f>
        <v>0</v>
      </c>
      <c r="G43" s="51">
        <f>IF(ISBLANK(F43),"  ",IF(D76&gt;0,F43/D76,IF(F43&gt;0,1,0)))</f>
        <v>0</v>
      </c>
      <c r="H43" s="32">
        <v>0</v>
      </c>
      <c r="I43" s="48">
        <f t="shared" si="7"/>
        <v>0</v>
      </c>
      <c r="J43" s="80">
        <v>0</v>
      </c>
      <c r="K43" s="49">
        <f t="shared" si="8"/>
        <v>0</v>
      </c>
      <c r="L43" s="34">
        <f>J43+H43</f>
        <v>0</v>
      </c>
      <c r="M43" s="51">
        <f>IF(ISBLANK(L43),"  ",IF(J76&gt;0,L43/J76,IF(L43&gt;0,1,0)))</f>
        <v>0</v>
      </c>
      <c r="N43" s="25"/>
    </row>
    <row r="44" spans="1:14" ht="15" customHeight="1" x14ac:dyDescent="0.2">
      <c r="A44" s="82" t="s">
        <v>41</v>
      </c>
      <c r="B44" s="32">
        <v>0</v>
      </c>
      <c r="C44" s="48">
        <f t="shared" si="0"/>
        <v>0</v>
      </c>
      <c r="D44" s="80">
        <v>0</v>
      </c>
      <c r="E44" s="49">
        <f t="shared" si="6"/>
        <v>0</v>
      </c>
      <c r="F44" s="68">
        <f>D44+B44</f>
        <v>0</v>
      </c>
      <c r="G44" s="51">
        <f>IF(ISBLANK(F44),"  ",IF(D76&gt;0,F44/D76,IF(F44&gt;0,1,0)))</f>
        <v>0</v>
      </c>
      <c r="H44" s="32">
        <v>0</v>
      </c>
      <c r="I44" s="48">
        <f t="shared" si="7"/>
        <v>0</v>
      </c>
      <c r="J44" s="80">
        <v>0</v>
      </c>
      <c r="K44" s="49">
        <f t="shared" si="8"/>
        <v>0</v>
      </c>
      <c r="L44" s="68">
        <f>J44+H44</f>
        <v>0</v>
      </c>
      <c r="M44" s="51">
        <f>IF(ISBLANK(L44),"  ",IF(J76&gt;0,L44/J76,IF(L44&gt;0,1,0)))</f>
        <v>0</v>
      </c>
      <c r="N44" s="25"/>
    </row>
    <row r="45" spans="1:14" ht="15" customHeight="1" x14ac:dyDescent="0.2">
      <c r="A45" s="31" t="s">
        <v>42</v>
      </c>
      <c r="B45" s="32">
        <v>0</v>
      </c>
      <c r="C45" s="48">
        <f t="shared" si="0"/>
        <v>0</v>
      </c>
      <c r="D45" s="80">
        <v>0</v>
      </c>
      <c r="E45" s="49">
        <f t="shared" si="6"/>
        <v>0</v>
      </c>
      <c r="F45" s="68">
        <f>D45+B45</f>
        <v>0</v>
      </c>
      <c r="G45" s="51">
        <f>IF(ISBLANK(F45),"  ",IF(D76&gt;0,F45/D76,IF(F45&gt;0,1,0)))</f>
        <v>0</v>
      </c>
      <c r="H45" s="32">
        <v>0</v>
      </c>
      <c r="I45" s="48">
        <f t="shared" si="7"/>
        <v>0</v>
      </c>
      <c r="J45" s="80">
        <v>0</v>
      </c>
      <c r="K45" s="49">
        <f t="shared" si="8"/>
        <v>0</v>
      </c>
      <c r="L45" s="68">
        <f>J45+H45</f>
        <v>0</v>
      </c>
      <c r="M45" s="51">
        <f>IF(ISBLANK(L45),"  ",IF(J76&gt;0,L45/J76,IF(L45&gt;0,1,0)))</f>
        <v>0</v>
      </c>
      <c r="N45" s="25"/>
    </row>
    <row r="46" spans="1:14" ht="15" customHeight="1" x14ac:dyDescent="0.2">
      <c r="A46" s="81" t="s">
        <v>43</v>
      </c>
      <c r="B46" s="32">
        <v>0</v>
      </c>
      <c r="C46" s="48">
        <f t="shared" si="0"/>
        <v>0</v>
      </c>
      <c r="D46" s="80">
        <v>0</v>
      </c>
      <c r="E46" s="49">
        <f t="shared" si="6"/>
        <v>0</v>
      </c>
      <c r="F46" s="68">
        <f>D46+B46</f>
        <v>0</v>
      </c>
      <c r="G46" s="51">
        <f>IF(ISBLANK(F46),"  ",IF(F76&gt;0,F46/F76,IF(F46&gt;0,1,0)))</f>
        <v>0</v>
      </c>
      <c r="H46" s="32">
        <v>0</v>
      </c>
      <c r="I46" s="48">
        <f t="shared" si="7"/>
        <v>0</v>
      </c>
      <c r="J46" s="80">
        <v>0</v>
      </c>
      <c r="K46" s="49">
        <f t="shared" si="8"/>
        <v>0</v>
      </c>
      <c r="L46" s="68">
        <f>J46+H46</f>
        <v>0</v>
      </c>
      <c r="M46" s="51">
        <f>IF(ISBLANK(L46),"  ",IF(L76&gt;0,L46/L76,IF(L46&gt;0,1,0)))</f>
        <v>0</v>
      </c>
      <c r="N46" s="25"/>
    </row>
    <row r="47" spans="1:14" s="77" customFormat="1" ht="15" customHeight="1" x14ac:dyDescent="0.25">
      <c r="A47" s="78" t="s">
        <v>44</v>
      </c>
      <c r="B47" s="106">
        <v>0</v>
      </c>
      <c r="C47" s="84">
        <f t="shared" si="0"/>
        <v>0</v>
      </c>
      <c r="D47" s="107">
        <v>0</v>
      </c>
      <c r="E47" s="75">
        <f t="shared" si="6"/>
        <v>0</v>
      </c>
      <c r="F47" s="86">
        <f>F46+F45+F44+F43+F42</f>
        <v>0</v>
      </c>
      <c r="G47" s="74">
        <f>IF(ISBLANK(F47),"  ",IF(F76&gt;0,F47/F76,IF(F47&gt;0,1,0)))</f>
        <v>0</v>
      </c>
      <c r="H47" s="106">
        <v>0</v>
      </c>
      <c r="I47" s="84">
        <f t="shared" si="7"/>
        <v>0</v>
      </c>
      <c r="J47" s="107">
        <v>0</v>
      </c>
      <c r="K47" s="75">
        <f t="shared" si="8"/>
        <v>0</v>
      </c>
      <c r="L47" s="86">
        <f>L46+L45+L44+L43+L42</f>
        <v>0</v>
      </c>
      <c r="M47" s="74">
        <f>IF(ISBLANK(L47),"  ",IF(L76&gt;0,L47/L76,IF(L47&gt;0,1,0)))</f>
        <v>0</v>
      </c>
      <c r="N47" s="76"/>
    </row>
    <row r="48" spans="1:14" s="77" customFormat="1" ht="15" customHeight="1" x14ac:dyDescent="0.25">
      <c r="A48" s="87" t="s">
        <v>45</v>
      </c>
      <c r="B48" s="124">
        <v>0</v>
      </c>
      <c r="C48" s="84">
        <f t="shared" si="0"/>
        <v>0</v>
      </c>
      <c r="D48" s="111">
        <v>0</v>
      </c>
      <c r="E48" s="75">
        <f t="shared" si="6"/>
        <v>0</v>
      </c>
      <c r="F48" s="90">
        <f>D48+B48</f>
        <v>0</v>
      </c>
      <c r="G48" s="74">
        <f>IF(ISBLANK(F48),"  ",IF(F76&gt;0,F48/F76,IF(F48&gt;0,1,0)))</f>
        <v>0</v>
      </c>
      <c r="H48" s="124">
        <v>0</v>
      </c>
      <c r="I48" s="84">
        <f t="shared" si="7"/>
        <v>0</v>
      </c>
      <c r="J48" s="111">
        <v>0</v>
      </c>
      <c r="K48" s="75">
        <f t="shared" si="8"/>
        <v>0</v>
      </c>
      <c r="L48" s="90">
        <f>J48+H48</f>
        <v>0</v>
      </c>
      <c r="M48" s="74">
        <f>IF(ISBLANK(L48),"  ",IF(L76&gt;0,L48/L76,IF(L48&gt;0,1,0)))</f>
        <v>0</v>
      </c>
      <c r="N48" s="76"/>
    </row>
    <row r="49" spans="1:14" ht="15" customHeight="1" x14ac:dyDescent="0.25">
      <c r="A49" s="14" t="s">
        <v>46</v>
      </c>
      <c r="B49" s="91"/>
      <c r="C49" s="92" t="s">
        <v>4</v>
      </c>
      <c r="D49" s="93"/>
      <c r="E49" s="94" t="s">
        <v>4</v>
      </c>
      <c r="F49" s="38"/>
      <c r="G49" s="95" t="s">
        <v>4</v>
      </c>
      <c r="H49" s="91"/>
      <c r="I49" s="92" t="s">
        <v>4</v>
      </c>
      <c r="J49" s="93"/>
      <c r="K49" s="94" t="s">
        <v>4</v>
      </c>
      <c r="L49" s="38"/>
      <c r="M49" s="95" t="s">
        <v>4</v>
      </c>
      <c r="N49" s="25"/>
    </row>
    <row r="50" spans="1:14" ht="15" customHeight="1" x14ac:dyDescent="0.2">
      <c r="A50" s="11" t="s">
        <v>47</v>
      </c>
      <c r="B50" s="91">
        <v>40907924.939999998</v>
      </c>
      <c r="C50" s="42">
        <f t="shared" si="0"/>
        <v>1</v>
      </c>
      <c r="D50" s="93">
        <v>0</v>
      </c>
      <c r="E50" s="44">
        <f t="shared" ref="E50:E67" si="9">IF(ISBLANK(D50),"  ",IF(F50&gt;0,D50/F50,IF(D50&gt;0,1,0)))</f>
        <v>0</v>
      </c>
      <c r="F50" s="96">
        <f t="shared" ref="F50:F55" si="10">D50+B50</f>
        <v>40907924.939999998</v>
      </c>
      <c r="G50" s="46">
        <f>IF(ISBLANK(F50),"  ",IF(F76&gt;0,F50/F76,IF(F50&gt;0,1,0)))</f>
        <v>0.38893339727395659</v>
      </c>
      <c r="H50" s="91">
        <v>42489308</v>
      </c>
      <c r="I50" s="42">
        <f t="shared" ref="I50:I67" si="11">IF(ISBLANK(H50),"  ",IF(L50&gt;0,H50/L50,IF(H50&gt;0,1,0)))</f>
        <v>1</v>
      </c>
      <c r="J50" s="93">
        <v>0</v>
      </c>
      <c r="K50" s="44">
        <f t="shared" ref="K50:K67" si="12">IF(ISBLANK(J50),"  ",IF(L50&gt;0,J50/L50,IF(J50&gt;0,1,0)))</f>
        <v>0</v>
      </c>
      <c r="L50" s="96">
        <f t="shared" ref="L50:L66" si="13">J50+H50</f>
        <v>42489308</v>
      </c>
      <c r="M50" s="46">
        <f>IF(ISBLANK(L50),"  ",IF(L76&gt;0,L50/L76,IF(L50&gt;0,1,0)))</f>
        <v>0.39440774363944264</v>
      </c>
      <c r="N50" s="25"/>
    </row>
    <row r="51" spans="1:14" ht="15" customHeight="1" x14ac:dyDescent="0.2">
      <c r="A51" s="31" t="s">
        <v>48</v>
      </c>
      <c r="B51" s="79">
        <v>2359045.9900000002</v>
      </c>
      <c r="C51" s="48">
        <f t="shared" si="0"/>
        <v>0.97227884682426224</v>
      </c>
      <c r="D51" s="80">
        <v>67260</v>
      </c>
      <c r="E51" s="49">
        <f t="shared" si="9"/>
        <v>2.7721153175737735E-2</v>
      </c>
      <c r="F51" s="97">
        <f t="shared" si="10"/>
        <v>2426305.9900000002</v>
      </c>
      <c r="G51" s="51">
        <f>IF(ISBLANK(F51),"  ",IF(F76&gt;0,F51/F76,IF(F51&gt;0,1,0)))</f>
        <v>2.3068181358525067E-2</v>
      </c>
      <c r="H51" s="79">
        <v>2318175</v>
      </c>
      <c r="I51" s="48">
        <f t="shared" si="11"/>
        <v>0.97477056986975308</v>
      </c>
      <c r="J51" s="80">
        <v>60000</v>
      </c>
      <c r="K51" s="49">
        <f t="shared" si="12"/>
        <v>2.5229430130246932E-2</v>
      </c>
      <c r="L51" s="97">
        <f t="shared" si="13"/>
        <v>2378175</v>
      </c>
      <c r="M51" s="51">
        <f>IF(ISBLANK(L51),"  ",IF(L76&gt;0,L51/L76,IF(L51&gt;0,1,0)))</f>
        <v>2.207545097533082E-2</v>
      </c>
      <c r="N51" s="25"/>
    </row>
    <row r="52" spans="1:14" ht="15" customHeight="1" x14ac:dyDescent="0.2">
      <c r="A52" s="98" t="s">
        <v>49</v>
      </c>
      <c r="B52" s="125">
        <v>0</v>
      </c>
      <c r="C52" s="48">
        <f t="shared" si="0"/>
        <v>0</v>
      </c>
      <c r="D52" s="126">
        <v>1611486.4</v>
      </c>
      <c r="E52" s="49">
        <f t="shared" si="9"/>
        <v>1</v>
      </c>
      <c r="F52" s="99">
        <f t="shared" si="10"/>
        <v>1611486.4</v>
      </c>
      <c r="G52" s="51">
        <f>IF(ISBLANK(F52),"  ",IF(F76&gt;0,F52/F76,IF(F52&gt;0,1,0)))</f>
        <v>1.5321258194642081E-2</v>
      </c>
      <c r="H52" s="125">
        <v>1667302</v>
      </c>
      <c r="I52" s="48">
        <f t="shared" si="11"/>
        <v>1</v>
      </c>
      <c r="J52" s="126">
        <v>0</v>
      </c>
      <c r="K52" s="49">
        <f t="shared" si="12"/>
        <v>0</v>
      </c>
      <c r="L52" s="99">
        <f t="shared" si="13"/>
        <v>1667302</v>
      </c>
      <c r="M52" s="51">
        <f>IF(ISBLANK(L52),"  ",IF(L76&gt;0,L52/L76,IF(L52&gt;0,1,0)))</f>
        <v>1.54767599365358E-2</v>
      </c>
      <c r="N52" s="25"/>
    </row>
    <row r="53" spans="1:14" ht="15" customHeight="1" x14ac:dyDescent="0.2">
      <c r="A53" s="98" t="s">
        <v>50</v>
      </c>
      <c r="B53" s="125">
        <v>818172.38</v>
      </c>
      <c r="C53" s="48">
        <f t="shared" si="0"/>
        <v>1</v>
      </c>
      <c r="D53" s="126">
        <v>0</v>
      </c>
      <c r="E53" s="49">
        <f t="shared" si="9"/>
        <v>0</v>
      </c>
      <c r="F53" s="99">
        <f t="shared" si="10"/>
        <v>818172.38</v>
      </c>
      <c r="G53" s="51">
        <f>IF(ISBLANK(F53),"  ",IF(F76&gt;0,F53/F76,IF(F53&gt;0,1,0)))</f>
        <v>7.7787999214295666E-3</v>
      </c>
      <c r="H53" s="125">
        <v>845569</v>
      </c>
      <c r="I53" s="48">
        <f t="shared" si="11"/>
        <v>1</v>
      </c>
      <c r="J53" s="126">
        <v>0</v>
      </c>
      <c r="K53" s="49">
        <f t="shared" si="12"/>
        <v>0</v>
      </c>
      <c r="L53" s="99">
        <f t="shared" si="13"/>
        <v>845569</v>
      </c>
      <c r="M53" s="51">
        <f>IF(ISBLANK(L53),"  ",IF(L76&gt;0,L53/L76,IF(L53&gt;0,1,0)))</f>
        <v>7.8490090114308256E-3</v>
      </c>
      <c r="N53" s="25"/>
    </row>
    <row r="54" spans="1:14" ht="15" customHeight="1" x14ac:dyDescent="0.2">
      <c r="A54" s="98" t="s">
        <v>51</v>
      </c>
      <c r="B54" s="125">
        <v>0</v>
      </c>
      <c r="C54" s="48">
        <f>IF(ISBLANK(B54),"  ",IF(F54&gt;0,B54/F54,IF(B54&gt;0,1,0)))</f>
        <v>0</v>
      </c>
      <c r="D54" s="126">
        <v>727254.52</v>
      </c>
      <c r="E54" s="49">
        <f>IF(ISBLANK(D54),"  ",IF(F54&gt;0,D54/F54,IF(D54&gt;0,1,0)))</f>
        <v>1</v>
      </c>
      <c r="F54" s="99">
        <f t="shared" si="10"/>
        <v>727254.52</v>
      </c>
      <c r="G54" s="51">
        <f>IF(ISBLANK(F54),"  ",IF(F76&gt;0,F54/F76,IF(F54&gt;0,1,0)))</f>
        <v>6.9143954762140676E-3</v>
      </c>
      <c r="H54" s="125">
        <v>0</v>
      </c>
      <c r="I54" s="48">
        <f>IF(ISBLANK(H54),"  ",IF(L54&gt;0,H54/L54,IF(H54&gt;0,1,0)))</f>
        <v>0</v>
      </c>
      <c r="J54" s="126">
        <v>725000</v>
      </c>
      <c r="K54" s="49">
        <f>IF(ISBLANK(J54),"  ",IF(L54&gt;0,J54/L54,IF(J54&gt;0,1,0)))</f>
        <v>1</v>
      </c>
      <c r="L54" s="99">
        <f t="shared" si="13"/>
        <v>725000</v>
      </c>
      <c r="M54" s="51">
        <f>IF(ISBLANK(L54),"  ",IF(L76&gt;0,L54/L76,IF(L54&gt;0,1,0)))</f>
        <v>6.729825163040922E-3</v>
      </c>
      <c r="N54" s="25"/>
    </row>
    <row r="55" spans="1:14" ht="15" customHeight="1" x14ac:dyDescent="0.2">
      <c r="A55" s="31" t="s">
        <v>52</v>
      </c>
      <c r="B55" s="79">
        <v>708069.58000000007</v>
      </c>
      <c r="C55" s="48">
        <f t="shared" si="0"/>
        <v>7.3627062615311406E-2</v>
      </c>
      <c r="D55" s="80">
        <v>8908904.870000001</v>
      </c>
      <c r="E55" s="49">
        <f t="shared" si="9"/>
        <v>0.92637293738468862</v>
      </c>
      <c r="F55" s="97">
        <f t="shared" si="10"/>
        <v>9616974.4500000011</v>
      </c>
      <c r="G55" s="51">
        <f>IF(ISBLANK(F55),"  ",IF(F76&gt;0,F55/F76,IF(F55&gt;0,1,0)))</f>
        <v>9.1433690411365579E-2</v>
      </c>
      <c r="H55" s="79">
        <v>719511</v>
      </c>
      <c r="I55" s="48">
        <f t="shared" si="11"/>
        <v>7.238300941719239E-2</v>
      </c>
      <c r="J55" s="80">
        <v>9220819</v>
      </c>
      <c r="K55" s="49">
        <f t="shared" si="12"/>
        <v>0.92761699058280767</v>
      </c>
      <c r="L55" s="97">
        <f t="shared" si="13"/>
        <v>9940330</v>
      </c>
      <c r="M55" s="51">
        <f>IF(ISBLANK(L55),"  ",IF(L76&gt;0,L55/L76,IF(L55&gt;0,1,0)))</f>
        <v>9.2271286845421463E-2</v>
      </c>
      <c r="N55" s="25"/>
    </row>
    <row r="56" spans="1:14" s="77" customFormat="1" ht="15" customHeight="1" x14ac:dyDescent="0.25">
      <c r="A56" s="87" t="s">
        <v>53</v>
      </c>
      <c r="B56" s="127">
        <v>44793212.890000001</v>
      </c>
      <c r="C56" s="84">
        <f t="shared" si="0"/>
        <v>0.79833745888840058</v>
      </c>
      <c r="D56" s="107">
        <v>11314905.790000001</v>
      </c>
      <c r="E56" s="75">
        <f t="shared" si="9"/>
        <v>0.20166254111159945</v>
      </c>
      <c r="F56" s="100">
        <f>F55+F53+F52+F51+F50+F54</f>
        <v>56108118.68</v>
      </c>
      <c r="G56" s="74">
        <f>IF(ISBLANK(F56),"  ",IF(F76&gt;0,F56/F76,IF(F56&gt;0,1,0)))</f>
        <v>0.53344972263613299</v>
      </c>
      <c r="H56" s="127">
        <v>48039865</v>
      </c>
      <c r="I56" s="84">
        <f t="shared" si="11"/>
        <v>0.82762165400617904</v>
      </c>
      <c r="J56" s="107">
        <v>10005819</v>
      </c>
      <c r="K56" s="75">
        <f t="shared" si="12"/>
        <v>0.17237834599382101</v>
      </c>
      <c r="L56" s="97">
        <f t="shared" si="13"/>
        <v>58045684</v>
      </c>
      <c r="M56" s="74">
        <f>IF(ISBLANK(L56),"  ",IF(L76&gt;0,L56/L76,IF(L56&gt;0,1,0)))</f>
        <v>0.53881007557120253</v>
      </c>
      <c r="N56" s="76"/>
    </row>
    <row r="57" spans="1:14" ht="15" customHeight="1" x14ac:dyDescent="0.2">
      <c r="A57" s="41" t="s">
        <v>54</v>
      </c>
      <c r="B57" s="128">
        <v>0</v>
      </c>
      <c r="C57" s="48">
        <f t="shared" si="0"/>
        <v>0</v>
      </c>
      <c r="D57" s="129">
        <v>0</v>
      </c>
      <c r="E57" s="49">
        <f t="shared" si="9"/>
        <v>0</v>
      </c>
      <c r="F57" s="101">
        <f t="shared" ref="F57:F66" si="14">D57+B57</f>
        <v>0</v>
      </c>
      <c r="G57" s="51">
        <f>IF(ISBLANK(F57),"  ",IF(F76&gt;0,F57/F76,IF(F57&gt;0,1,0)))</f>
        <v>0</v>
      </c>
      <c r="H57" s="128">
        <v>0</v>
      </c>
      <c r="I57" s="48">
        <f t="shared" si="11"/>
        <v>0</v>
      </c>
      <c r="J57" s="129">
        <v>0</v>
      </c>
      <c r="K57" s="49">
        <f t="shared" si="12"/>
        <v>0</v>
      </c>
      <c r="L57" s="101">
        <f t="shared" si="13"/>
        <v>0</v>
      </c>
      <c r="M57" s="51">
        <f>IF(ISBLANK(L57),"  ",IF(L76&gt;0,L57/L76,IF(L57&gt;0,1,0)))</f>
        <v>0</v>
      </c>
      <c r="N57" s="25"/>
    </row>
    <row r="58" spans="1:14" ht="15" customHeight="1" x14ac:dyDescent="0.2">
      <c r="A58" s="102" t="s">
        <v>55</v>
      </c>
      <c r="B58" s="32">
        <v>0</v>
      </c>
      <c r="C58" s="48">
        <f t="shared" si="0"/>
        <v>0</v>
      </c>
      <c r="D58" s="80">
        <v>0</v>
      </c>
      <c r="E58" s="49">
        <f t="shared" si="9"/>
        <v>0</v>
      </c>
      <c r="F58" s="34">
        <f t="shared" si="14"/>
        <v>0</v>
      </c>
      <c r="G58" s="51">
        <f>IF(ISBLANK(F58),"  ",IF(F76&gt;0,F58/F76,IF(F58&gt;0,1,0)))</f>
        <v>0</v>
      </c>
      <c r="H58" s="32">
        <v>0</v>
      </c>
      <c r="I58" s="48">
        <f t="shared" si="11"/>
        <v>0</v>
      </c>
      <c r="J58" s="80">
        <v>0</v>
      </c>
      <c r="K58" s="49">
        <f t="shared" si="12"/>
        <v>0</v>
      </c>
      <c r="L58" s="34">
        <f t="shared" si="13"/>
        <v>0</v>
      </c>
      <c r="M58" s="51">
        <f>IF(ISBLANK(L58),"  ",IF(L76&gt;0,L58/L76,IF(L58&gt;0,1,0)))</f>
        <v>0</v>
      </c>
      <c r="N58" s="25"/>
    </row>
    <row r="59" spans="1:14" ht="15" customHeight="1" x14ac:dyDescent="0.2">
      <c r="A59" s="82" t="s">
        <v>56</v>
      </c>
      <c r="B59" s="32">
        <v>0</v>
      </c>
      <c r="C59" s="48">
        <f t="shared" si="0"/>
        <v>0</v>
      </c>
      <c r="D59" s="80">
        <v>353433.01</v>
      </c>
      <c r="E59" s="49">
        <f t="shared" si="9"/>
        <v>1</v>
      </c>
      <c r="F59" s="34">
        <f t="shared" si="14"/>
        <v>353433.01</v>
      </c>
      <c r="G59" s="51">
        <f>IF(ISBLANK(F59),"  ",IF(F76&gt;0,F59/F76,IF(F59&gt;0,1,0)))</f>
        <v>3.3602755820461884E-3</v>
      </c>
      <c r="H59" s="32">
        <v>0</v>
      </c>
      <c r="I59" s="48">
        <f t="shared" si="11"/>
        <v>0</v>
      </c>
      <c r="J59" s="80">
        <v>353433</v>
      </c>
      <c r="K59" s="49">
        <f t="shared" si="12"/>
        <v>1</v>
      </c>
      <c r="L59" s="34">
        <f t="shared" si="13"/>
        <v>353433</v>
      </c>
      <c r="M59" s="51">
        <f>IF(ISBLANK(L59),"  ",IF(L76&gt;0,L59/L76,IF(L59&gt;0,1,0)))</f>
        <v>3.2807479956538511E-3</v>
      </c>
      <c r="N59" s="25"/>
    </row>
    <row r="60" spans="1:14" ht="15" customHeight="1" x14ac:dyDescent="0.2">
      <c r="A60" s="81" t="s">
        <v>57</v>
      </c>
      <c r="B60" s="69">
        <v>0</v>
      </c>
      <c r="C60" s="48">
        <f t="shared" si="0"/>
        <v>0</v>
      </c>
      <c r="D60" s="70">
        <v>1835785.65</v>
      </c>
      <c r="E60" s="49">
        <f t="shared" si="9"/>
        <v>1</v>
      </c>
      <c r="F60" s="68">
        <f t="shared" si="14"/>
        <v>1835785.65</v>
      </c>
      <c r="G60" s="51">
        <f>IF(ISBLANK(F60),"  ",IF(F76&gt;0,F60/F76,IF(F60&gt;0,1,0)))</f>
        <v>1.7453790446924553E-2</v>
      </c>
      <c r="H60" s="69">
        <v>0</v>
      </c>
      <c r="I60" s="48">
        <f t="shared" si="11"/>
        <v>0</v>
      </c>
      <c r="J60" s="70">
        <v>1835786</v>
      </c>
      <c r="K60" s="49">
        <f t="shared" si="12"/>
        <v>1</v>
      </c>
      <c r="L60" s="68">
        <f t="shared" si="13"/>
        <v>1835786</v>
      </c>
      <c r="M60" s="51">
        <f>IF(ISBLANK(L60),"  ",IF(L76&gt;0,L60/L76,IF(L60&gt;0,1,0)))</f>
        <v>1.7040715609321713E-2</v>
      </c>
      <c r="N60" s="25"/>
    </row>
    <row r="61" spans="1:14" ht="15" customHeight="1" x14ac:dyDescent="0.2">
      <c r="A61" s="103" t="s">
        <v>58</v>
      </c>
      <c r="B61" s="32">
        <v>0</v>
      </c>
      <c r="C61" s="48">
        <f t="shared" si="0"/>
        <v>0</v>
      </c>
      <c r="D61" s="80">
        <v>0</v>
      </c>
      <c r="E61" s="49">
        <f t="shared" si="9"/>
        <v>0</v>
      </c>
      <c r="F61" s="34">
        <f t="shared" si="14"/>
        <v>0</v>
      </c>
      <c r="G61" s="51">
        <f>IF(ISBLANK(F61),"  ",IF(F76&gt;0,F61/F76,IF(F61&gt;0,1,0)))</f>
        <v>0</v>
      </c>
      <c r="H61" s="32">
        <v>0</v>
      </c>
      <c r="I61" s="48">
        <f t="shared" si="11"/>
        <v>0</v>
      </c>
      <c r="J61" s="80">
        <v>0</v>
      </c>
      <c r="K61" s="49">
        <f t="shared" si="12"/>
        <v>0</v>
      </c>
      <c r="L61" s="34">
        <f t="shared" si="13"/>
        <v>0</v>
      </c>
      <c r="M61" s="51">
        <f>IF(ISBLANK(L61),"  ",IF(L76&gt;0,L61/L76,IF(L61&gt;0,1,0)))</f>
        <v>0</v>
      </c>
      <c r="N61" s="25"/>
    </row>
    <row r="62" spans="1:14" ht="15" customHeight="1" x14ac:dyDescent="0.2">
      <c r="A62" s="103" t="s">
        <v>59</v>
      </c>
      <c r="B62" s="32">
        <v>0</v>
      </c>
      <c r="C62" s="48">
        <f t="shared" si="0"/>
        <v>0</v>
      </c>
      <c r="D62" s="80">
        <v>5579007.1500000004</v>
      </c>
      <c r="E62" s="49">
        <f t="shared" si="9"/>
        <v>1</v>
      </c>
      <c r="F62" s="34">
        <f t="shared" si="14"/>
        <v>5579007.1500000004</v>
      </c>
      <c r="G62" s="51">
        <f>IF(ISBLANK(F62),"  ",IF(F76&gt;0,F62/F76,IF(F62&gt;0,1,0)))</f>
        <v>5.3042587895811143E-2</v>
      </c>
      <c r="H62" s="32">
        <v>0</v>
      </c>
      <c r="I62" s="48">
        <f t="shared" si="11"/>
        <v>0</v>
      </c>
      <c r="J62" s="80">
        <v>5989559</v>
      </c>
      <c r="K62" s="49">
        <f t="shared" si="12"/>
        <v>1</v>
      </c>
      <c r="L62" s="34">
        <f t="shared" si="13"/>
        <v>5989559</v>
      </c>
      <c r="M62" s="51">
        <f>IF(ISBLANK(L62),"  ",IF(L76&gt;0,L62/L76,IF(L62&gt;0,1,0)))</f>
        <v>5.5598186032714783E-2</v>
      </c>
      <c r="N62" s="25"/>
    </row>
    <row r="63" spans="1:14" ht="15" customHeight="1" x14ac:dyDescent="0.2">
      <c r="A63" s="104" t="s">
        <v>60</v>
      </c>
      <c r="B63" s="32">
        <v>0</v>
      </c>
      <c r="C63" s="48">
        <f t="shared" si="0"/>
        <v>0</v>
      </c>
      <c r="D63" s="80">
        <v>5388506</v>
      </c>
      <c r="E63" s="49">
        <f t="shared" si="9"/>
        <v>1</v>
      </c>
      <c r="F63" s="34">
        <f t="shared" si="14"/>
        <v>5388506</v>
      </c>
      <c r="G63" s="51">
        <f>IF(ISBLANK(F63),"  ",IF(F76&gt;0,F63/F76,IF(F63&gt;0,1,0)))</f>
        <v>5.1231392154087077E-2</v>
      </c>
      <c r="H63" s="32">
        <v>0</v>
      </c>
      <c r="I63" s="48">
        <f t="shared" si="11"/>
        <v>0</v>
      </c>
      <c r="J63" s="80">
        <v>4991604</v>
      </c>
      <c r="K63" s="49">
        <f t="shared" si="12"/>
        <v>1</v>
      </c>
      <c r="L63" s="34">
        <f t="shared" si="13"/>
        <v>4991604</v>
      </c>
      <c r="M63" s="51">
        <f>IF(ISBLANK(L63),"  ",IF(L76&gt;0,L63/L76,IF(L63&gt;0,1,0)))</f>
        <v>4.6334651314669954E-2</v>
      </c>
      <c r="N63" s="25"/>
    </row>
    <row r="64" spans="1:14" ht="15" customHeight="1" x14ac:dyDescent="0.2">
      <c r="A64" s="104" t="s">
        <v>61</v>
      </c>
      <c r="B64" s="32">
        <v>0</v>
      </c>
      <c r="C64" s="48">
        <f t="shared" si="0"/>
        <v>0</v>
      </c>
      <c r="D64" s="80">
        <v>580000</v>
      </c>
      <c r="E64" s="49">
        <f t="shared" si="9"/>
        <v>1</v>
      </c>
      <c r="F64" s="34">
        <f t="shared" si="14"/>
        <v>580000</v>
      </c>
      <c r="G64" s="51">
        <f>IF(ISBLANK(F64),"  ",IF(F76&gt;0,F64/F76,IF(F64&gt;0,1,0)))</f>
        <v>5.514368444494727E-3</v>
      </c>
      <c r="H64" s="32">
        <v>0</v>
      </c>
      <c r="I64" s="48">
        <f t="shared" si="11"/>
        <v>0</v>
      </c>
      <c r="J64" s="80">
        <v>500000</v>
      </c>
      <c r="K64" s="49">
        <f t="shared" si="12"/>
        <v>1</v>
      </c>
      <c r="L64" s="34">
        <f t="shared" si="13"/>
        <v>500000</v>
      </c>
      <c r="M64" s="51">
        <f>IF(ISBLANK(L64),"  ",IF(L76&gt;0,L64/L76,IF(L64&gt;0,1,0)))</f>
        <v>4.6412587331316696E-3</v>
      </c>
      <c r="N64" s="25"/>
    </row>
    <row r="65" spans="1:14" ht="15" customHeight="1" x14ac:dyDescent="0.2">
      <c r="A65" s="82" t="s">
        <v>62</v>
      </c>
      <c r="B65" s="32">
        <v>0</v>
      </c>
      <c r="C65" s="48">
        <f t="shared" si="0"/>
        <v>0</v>
      </c>
      <c r="D65" s="80">
        <v>2313855.0099999998</v>
      </c>
      <c r="E65" s="49">
        <f t="shared" si="9"/>
        <v>1</v>
      </c>
      <c r="F65" s="34">
        <f t="shared" si="14"/>
        <v>2313855.0099999998</v>
      </c>
      <c r="G65" s="51">
        <f>IF(ISBLANK(F65),"  ",IF(F76&gt;0,F65/F76,IF(F65&gt;0,1,0)))</f>
        <v>2.1999050090137983E-2</v>
      </c>
      <c r="H65" s="32">
        <v>0</v>
      </c>
      <c r="I65" s="48">
        <f t="shared" si="11"/>
        <v>0</v>
      </c>
      <c r="J65" s="80">
        <v>2413855</v>
      </c>
      <c r="K65" s="49">
        <f t="shared" si="12"/>
        <v>1</v>
      </c>
      <c r="L65" s="34">
        <f t="shared" si="13"/>
        <v>2413855</v>
      </c>
      <c r="M65" s="51">
        <f>IF(ISBLANK(L65),"  ",IF(L76&gt;0,L65/L76,IF(L65&gt;0,1,0)))</f>
        <v>2.2406651198527094E-2</v>
      </c>
      <c r="N65" s="25"/>
    </row>
    <row r="66" spans="1:14" ht="15" customHeight="1" x14ac:dyDescent="0.2">
      <c r="A66" s="81" t="s">
        <v>63</v>
      </c>
      <c r="B66" s="32">
        <v>849500.71</v>
      </c>
      <c r="C66" s="48">
        <f t="shared" si="0"/>
        <v>0.31594698312147906</v>
      </c>
      <c r="D66" s="80">
        <v>1839243.78</v>
      </c>
      <c r="E66" s="49">
        <f t="shared" si="9"/>
        <v>0.68405301687852083</v>
      </c>
      <c r="F66" s="34">
        <f t="shared" si="14"/>
        <v>2688744.49</v>
      </c>
      <c r="G66" s="51">
        <f>IF(ISBLANK(F66),"  ",IF(F76&gt;0,F66/F76,IF(F66&gt;0,1,0)))</f>
        <v>2.5563323743043223E-2</v>
      </c>
      <c r="H66" s="32">
        <v>849255</v>
      </c>
      <c r="I66" s="48">
        <f t="shared" si="11"/>
        <v>0.29806212501162582</v>
      </c>
      <c r="J66" s="80">
        <v>2000000</v>
      </c>
      <c r="K66" s="49">
        <f t="shared" si="12"/>
        <v>0.70193787498837412</v>
      </c>
      <c r="L66" s="34">
        <f t="shared" si="13"/>
        <v>2849255</v>
      </c>
      <c r="M66" s="51">
        <f>IF(ISBLANK(L66),"  ",IF(L76&gt;0,L66/L76,IF(L66&gt;0,1,0)))</f>
        <v>2.6448259303338151E-2</v>
      </c>
      <c r="N66" s="25"/>
    </row>
    <row r="67" spans="1:14" s="77" customFormat="1" ht="15" customHeight="1" x14ac:dyDescent="0.25">
      <c r="A67" s="105" t="s">
        <v>64</v>
      </c>
      <c r="B67" s="106">
        <v>45642713.600000001</v>
      </c>
      <c r="C67" s="84">
        <f t="shared" si="0"/>
        <v>0.6098098680195263</v>
      </c>
      <c r="D67" s="107">
        <v>29204736.390000001</v>
      </c>
      <c r="E67" s="75">
        <f t="shared" si="9"/>
        <v>0.39019013198047359</v>
      </c>
      <c r="F67" s="106">
        <f>F66+F65+F64+F63+F62+F61+F60+F59+F58+F57+F56</f>
        <v>74847449.99000001</v>
      </c>
      <c r="G67" s="74">
        <f>IF(ISBLANK(F67),"  ",IF(F76&gt;0,F67/F76,IF(F67&gt;0,1,0)))</f>
        <v>0.71161451099267792</v>
      </c>
      <c r="H67" s="106">
        <v>48889120</v>
      </c>
      <c r="I67" s="84">
        <f t="shared" si="11"/>
        <v>0.63509539255135705</v>
      </c>
      <c r="J67" s="107">
        <v>28090056</v>
      </c>
      <c r="K67" s="75">
        <f t="shared" si="12"/>
        <v>0.364904607448643</v>
      </c>
      <c r="L67" s="106">
        <f>L66+L65+L64+L63+L62+L61+L60+L59+L58+L57+L56</f>
        <v>76979176</v>
      </c>
      <c r="M67" s="74">
        <f>IF(ISBLANK(L67),"  ",IF(L76&gt;0,L67/L76,IF(L67&gt;0,1,0)))</f>
        <v>0.71456054575855976</v>
      </c>
      <c r="N67" s="76"/>
    </row>
    <row r="68" spans="1:14" ht="15" customHeight="1" x14ac:dyDescent="0.25">
      <c r="A68" s="14" t="s">
        <v>65</v>
      </c>
      <c r="B68" s="79"/>
      <c r="C68" s="64" t="s">
        <v>4</v>
      </c>
      <c r="D68" s="80"/>
      <c r="E68" s="66" t="s">
        <v>4</v>
      </c>
      <c r="F68" s="34"/>
      <c r="G68" s="67" t="s">
        <v>4</v>
      </c>
      <c r="H68" s="79"/>
      <c r="I68" s="64" t="s">
        <v>4</v>
      </c>
      <c r="J68" s="80"/>
      <c r="K68" s="66" t="s">
        <v>4</v>
      </c>
      <c r="L68" s="34"/>
      <c r="M68" s="67" t="s">
        <v>4</v>
      </c>
    </row>
    <row r="69" spans="1:14" ht="15" customHeight="1" x14ac:dyDescent="0.2">
      <c r="A69" s="108" t="s">
        <v>66</v>
      </c>
      <c r="B69" s="3">
        <v>0</v>
      </c>
      <c r="C69" s="42">
        <f t="shared" si="0"/>
        <v>0</v>
      </c>
      <c r="D69" s="93">
        <v>333307.89</v>
      </c>
      <c r="E69" s="44">
        <f>IF(ISBLANK(D69),"  ",IF(F69&gt;0,D69/F69,IF(D69&gt;0,1,0)))</f>
        <v>1</v>
      </c>
      <c r="F69" s="58">
        <f>D69+B69</f>
        <v>333307.89</v>
      </c>
      <c r="G69" s="46">
        <f>IF(ISBLANK(F69),"  ",IF(F76&gt;0,F69/F76,IF(F69&gt;0,1,0)))</f>
        <v>3.1689353636502062E-3</v>
      </c>
      <c r="H69" s="3">
        <v>0</v>
      </c>
      <c r="I69" s="42">
        <f>IF(ISBLANK(H69),"  ",IF(L69&gt;0,H69/L69,IF(H69&gt;0,1,0)))</f>
        <v>0</v>
      </c>
      <c r="J69" s="93">
        <v>400000</v>
      </c>
      <c r="K69" s="44">
        <f>IF(ISBLANK(J69),"  ",IF(L69&gt;0,J69/L69,IF(J69&gt;0,1,0)))</f>
        <v>1</v>
      </c>
      <c r="L69" s="58">
        <f>J69+H69</f>
        <v>400000</v>
      </c>
      <c r="M69" s="46">
        <f>IF(ISBLANK(L69),"  ",IF(L76&gt;0,L69/L76,IF(L69&gt;0,1,0)))</f>
        <v>3.7130069865053362E-3</v>
      </c>
    </row>
    <row r="70" spans="1:14" ht="15" customHeight="1" x14ac:dyDescent="0.2">
      <c r="A70" s="31" t="s">
        <v>67</v>
      </c>
      <c r="B70" s="32">
        <v>0</v>
      </c>
      <c r="C70" s="48">
        <f t="shared" si="0"/>
        <v>0</v>
      </c>
      <c r="D70" s="80">
        <v>0</v>
      </c>
      <c r="E70" s="49">
        <f>IF(ISBLANK(D70),"  ",IF(F70&gt;0,D70/F70,IF(D70&gt;0,1,0)))</f>
        <v>0</v>
      </c>
      <c r="F70" s="34">
        <f>D70+B70</f>
        <v>0</v>
      </c>
      <c r="G70" s="51">
        <f>IF(ISBLANK(F70),"  ",IF(F76&gt;0,F70/F76,IF(F70&gt;0,1,0)))</f>
        <v>0</v>
      </c>
      <c r="H70" s="32">
        <v>0</v>
      </c>
      <c r="I70" s="48">
        <f>IF(ISBLANK(H70),"  ",IF(L70&gt;0,H70/L70,IF(H70&gt;0,1,0)))</f>
        <v>0</v>
      </c>
      <c r="J70" s="80">
        <v>0</v>
      </c>
      <c r="K70" s="49">
        <f>IF(ISBLANK(J70),"  ",IF(L70&gt;0,J70/L70,IF(J70&gt;0,1,0)))</f>
        <v>0</v>
      </c>
      <c r="L70" s="34">
        <f>J70+H70</f>
        <v>0</v>
      </c>
      <c r="M70" s="51">
        <f>IF(ISBLANK(L70),"  ",IF(L76&gt;0,L70/L76,IF(L70&gt;0,1,0)))</f>
        <v>0</v>
      </c>
    </row>
    <row r="71" spans="1:14" ht="15" customHeight="1" x14ac:dyDescent="0.25">
      <c r="A71" s="109" t="s">
        <v>68</v>
      </c>
      <c r="B71" s="79"/>
      <c r="C71" s="64" t="s">
        <v>4</v>
      </c>
      <c r="D71" s="80"/>
      <c r="E71" s="66" t="s">
        <v>4</v>
      </c>
      <c r="F71" s="34"/>
      <c r="G71" s="67" t="s">
        <v>4</v>
      </c>
      <c r="H71" s="79"/>
      <c r="I71" s="64" t="s">
        <v>4</v>
      </c>
      <c r="J71" s="80"/>
      <c r="K71" s="66" t="s">
        <v>4</v>
      </c>
      <c r="L71" s="34"/>
      <c r="M71" s="67" t="s">
        <v>4</v>
      </c>
    </row>
    <row r="72" spans="1:14" ht="15" customHeight="1" x14ac:dyDescent="0.2">
      <c r="A72" s="82" t="s">
        <v>69</v>
      </c>
      <c r="B72" s="3">
        <v>0</v>
      </c>
      <c r="C72" s="42">
        <f t="shared" si="0"/>
        <v>0</v>
      </c>
      <c r="D72" s="93">
        <v>10212917.07</v>
      </c>
      <c r="E72" s="44">
        <f>IF(ISBLANK(D72),"  ",IF(F72&gt;0,D72/F72,IF(D72&gt;0,1,0)))</f>
        <v>1</v>
      </c>
      <c r="F72" s="58">
        <f>D72+B72</f>
        <v>10212917.07</v>
      </c>
      <c r="G72" s="46">
        <f>IF(ISBLANK(F72),"  ",IF(F76&gt;0,F72/F76,IF(F72&gt;0,1,0)))</f>
        <v>9.7099633822499212E-2</v>
      </c>
      <c r="H72" s="3">
        <v>0</v>
      </c>
      <c r="I72" s="42">
        <f>IF(ISBLANK(H72),"  ",IF(L72&gt;0,H72/L72,IF(H72&gt;0,1,0)))</f>
        <v>0</v>
      </c>
      <c r="J72" s="93">
        <v>10500000</v>
      </c>
      <c r="K72" s="44">
        <f>IF(ISBLANK(J72),"  ",IF(L72&gt;0,J72/L72,IF(J72&gt;0,1,0)))</f>
        <v>1</v>
      </c>
      <c r="L72" s="58">
        <f>J72+H72</f>
        <v>10500000</v>
      </c>
      <c r="M72" s="46">
        <f>IF(ISBLANK(L72),"  ",IF(L76&gt;0,L72/L76,IF(L72&gt;0,1,0)))</f>
        <v>9.7466433395765065E-2</v>
      </c>
    </row>
    <row r="73" spans="1:14" ht="15" customHeight="1" x14ac:dyDescent="0.2">
      <c r="A73" s="31" t="s">
        <v>70</v>
      </c>
      <c r="B73" s="32">
        <v>0</v>
      </c>
      <c r="C73" s="48">
        <f t="shared" si="0"/>
        <v>0</v>
      </c>
      <c r="D73" s="80">
        <v>348602.28</v>
      </c>
      <c r="E73" s="49">
        <f>IF(ISBLANK(D73),"  ",IF(F73&gt;0,D73/F73,IF(D73&gt;0,1,0)))</f>
        <v>1</v>
      </c>
      <c r="F73" s="34">
        <f>D73+B73</f>
        <v>348602.28</v>
      </c>
      <c r="G73" s="51">
        <f>IF(ISBLANK(F73),"  ",IF(F76&gt;0,F73/F76,IF(F73&gt;0,1,0)))</f>
        <v>3.3143472629498542E-3</v>
      </c>
      <c r="H73" s="32">
        <v>0</v>
      </c>
      <c r="I73" s="48">
        <f>IF(ISBLANK(H73),"  ",IF(L73&gt;0,H73/L73,IF(H73&gt;0,1,0)))</f>
        <v>0</v>
      </c>
      <c r="J73" s="80">
        <v>400000</v>
      </c>
      <c r="K73" s="49">
        <f>IF(ISBLANK(J73),"  ",IF(L73&gt;0,J73/L73,IF(J73&gt;0,1,0)))</f>
        <v>1</v>
      </c>
      <c r="L73" s="34">
        <f>J73+H73</f>
        <v>400000</v>
      </c>
      <c r="M73" s="51">
        <f>IF(ISBLANK(L73),"  ",IF(L76&gt;0,L73/L76,IF(L73&gt;0,1,0)))</f>
        <v>3.7130069865053362E-3</v>
      </c>
    </row>
    <row r="74" spans="1:14" s="77" customFormat="1" ht="15" customHeight="1" x14ac:dyDescent="0.25">
      <c r="A74" s="78" t="s">
        <v>71</v>
      </c>
      <c r="B74" s="110">
        <v>0</v>
      </c>
      <c r="C74" s="84">
        <f t="shared" si="0"/>
        <v>0</v>
      </c>
      <c r="D74" s="111">
        <v>10894827.24</v>
      </c>
      <c r="E74" s="75">
        <f>IF(ISBLANK(D74),"  ",IF(F74&gt;0,D74/F74,IF(D74&gt;0,1,0)))</f>
        <v>1</v>
      </c>
      <c r="F74" s="112">
        <f>F73+F72+F71+F70+F69</f>
        <v>10894827.24</v>
      </c>
      <c r="G74" s="74">
        <f>IF(ISBLANK(F74),"  ",IF(F76&gt;0,F74/F76,IF(F74&gt;0,1,0)))</f>
        <v>0.10358291644909928</v>
      </c>
      <c r="H74" s="110">
        <v>0</v>
      </c>
      <c r="I74" s="84">
        <f>IF(ISBLANK(H74),"  ",IF(L74&gt;0,H74/L74,IF(H74&gt;0,1,0)))</f>
        <v>0</v>
      </c>
      <c r="J74" s="111">
        <v>11300000</v>
      </c>
      <c r="K74" s="75">
        <f>IF(ISBLANK(J74),"  ",IF(L74&gt;0,J74/L74,IF(J74&gt;0,1,0)))</f>
        <v>1</v>
      </c>
      <c r="L74" s="112">
        <f>L73+L72+L71+L70+L69</f>
        <v>11300000</v>
      </c>
      <c r="M74" s="74">
        <f>IF(ISBLANK(L74),"  ",IF(L76&gt;0,L74/L76,IF(L74&gt;0,1,0)))</f>
        <v>0.10489244736877575</v>
      </c>
    </row>
    <row r="75" spans="1:14" s="77" customFormat="1" ht="15" customHeight="1" x14ac:dyDescent="0.25">
      <c r="A75" s="78" t="s">
        <v>72</v>
      </c>
      <c r="B75" s="110">
        <v>0</v>
      </c>
      <c r="C75" s="84">
        <f>IF(ISBLANK(B75),"  ",IF(F75&gt;0,B75/F75,IF(B75&gt;0,1,0)))</f>
        <v>0</v>
      </c>
      <c r="D75" s="111">
        <v>0</v>
      </c>
      <c r="E75" s="75">
        <f>IF(ISBLANK(D75),"  ",IF(F75&gt;0,D75/F75,IF(D75&gt;0,1,0)))</f>
        <v>0</v>
      </c>
      <c r="F75" s="113">
        <f>D75+B75</f>
        <v>0</v>
      </c>
      <c r="G75" s="74">
        <f>IF(ISBLANK(F75),"  ",IF(F76&gt;0,F75/F76,IF(F75&gt;0,1,0)))</f>
        <v>0</v>
      </c>
      <c r="H75" s="110">
        <v>0</v>
      </c>
      <c r="I75" s="84">
        <f>IF(ISBLANK(H75),"  ",IF(L75&gt;0,H75/L75,IF(H75&gt;0,1,0)))</f>
        <v>0</v>
      </c>
      <c r="J75" s="111">
        <v>0</v>
      </c>
      <c r="K75" s="75">
        <f>IF(ISBLANK(J75),"  ",IF(L75&gt;0,J75/L75,IF(J75&gt;0,1,0)))</f>
        <v>0</v>
      </c>
      <c r="L75" s="113">
        <f>J75+H75</f>
        <v>0</v>
      </c>
      <c r="M75" s="74">
        <f>IF(ISBLANK(L75),"  ",IF(L76&gt;0,L75/L76,IF(L75&gt;0,1,0)))</f>
        <v>0</v>
      </c>
    </row>
    <row r="76" spans="1:14" s="77" customFormat="1" ht="15" customHeight="1" thickBot="1" x14ac:dyDescent="0.3">
      <c r="A76" s="114" t="s">
        <v>73</v>
      </c>
      <c r="B76" s="115">
        <v>65080205.520000003</v>
      </c>
      <c r="C76" s="116">
        <f t="shared" si="0"/>
        <v>0.61875212358744747</v>
      </c>
      <c r="D76" s="115">
        <v>40099563.630000003</v>
      </c>
      <c r="E76" s="117">
        <f>IF(ISBLANK(D76),"  ",IF(F76&gt;0,D76/F76,IF(D76&gt;0,1,0)))</f>
        <v>0.38124787641255248</v>
      </c>
      <c r="F76" s="115">
        <f>F74+F67+F47+F40+F48+F75</f>
        <v>105179769.15000001</v>
      </c>
      <c r="G76" s="118">
        <f>IF(ISBLANK(F76),"  ",IF(F76&gt;0,F76/F76,IF(F76&gt;0,1,0)))</f>
        <v>1</v>
      </c>
      <c r="H76" s="115">
        <v>68339340</v>
      </c>
      <c r="I76" s="116">
        <f>IF(ISBLANK(H76),"  ",IF(L76&gt;0,H76/L76,IF(H76&gt;0,1,0)))</f>
        <v>0.63436111718290888</v>
      </c>
      <c r="J76" s="115">
        <v>39390056</v>
      </c>
      <c r="K76" s="117">
        <f>IF(ISBLANK(J76),"  ",IF(L76&gt;0,J76/L76,IF(J76&gt;0,1,0)))</f>
        <v>0.36563888281709106</v>
      </c>
      <c r="L76" s="115">
        <f>L74+L67+L47+L40+L48+L75</f>
        <v>107729396</v>
      </c>
      <c r="M76" s="118">
        <f>IF(ISBLANK(L76),"  ",IF(L76&gt;0,L76/L76,IF(L76&gt;0,1,0)))</f>
        <v>1</v>
      </c>
    </row>
    <row r="77" spans="1:14" ht="15" thickTop="1" x14ac:dyDescent="0.2">
      <c r="A77" s="119"/>
      <c r="B77" s="1"/>
      <c r="C77" s="2"/>
      <c r="D77" s="1"/>
      <c r="E77" s="2"/>
      <c r="F77" s="1"/>
      <c r="G77" s="2"/>
      <c r="H77" s="1"/>
      <c r="I77" s="2"/>
      <c r="J77" s="1"/>
      <c r="K77" s="2"/>
      <c r="L77" s="1"/>
      <c r="M77" s="2"/>
    </row>
    <row r="78" spans="1:14" ht="16.5" customHeight="1" x14ac:dyDescent="0.2">
      <c r="A78" s="2" t="s">
        <v>4</v>
      </c>
      <c r="B78" s="1"/>
      <c r="C78" s="2"/>
      <c r="D78" s="1"/>
      <c r="E78" s="2"/>
      <c r="F78" s="1"/>
      <c r="G78" s="2"/>
      <c r="H78" s="1"/>
      <c r="I78" s="2"/>
      <c r="J78" s="1"/>
      <c r="K78" s="2"/>
      <c r="L78" s="1"/>
      <c r="M78" s="2"/>
    </row>
    <row r="79" spans="1:14" x14ac:dyDescent="0.2">
      <c r="A79" s="2" t="s">
        <v>74</v>
      </c>
      <c r="B79" s="1"/>
      <c r="C79" s="2"/>
      <c r="D79" s="1"/>
      <c r="E79" s="2"/>
      <c r="F79" s="1"/>
      <c r="G79" s="2"/>
      <c r="H79" s="1"/>
      <c r="I79" s="2"/>
      <c r="J79" s="1"/>
      <c r="K79" s="2"/>
      <c r="L79" s="1"/>
      <c r="M79" s="2"/>
    </row>
  </sheetData>
  <hyperlinks>
    <hyperlink ref="O2" location="Home!A1" tooltip="Home" display="Home"/>
  </hyperlinks>
  <printOptions horizontalCentered="1" verticalCentered="1"/>
  <pageMargins left="0.25" right="0.25" top="0.75" bottom="0.75" header="0.3" footer="0.3"/>
  <pageSetup scale="44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9"/>
  <sheetViews>
    <sheetView zoomScale="75" zoomScaleNormal="75" workbookViewId="0">
      <pane xSplit="1" ySplit="10" topLeftCell="B11" activePane="bottomRight" state="frozen"/>
      <selection activeCell="A4" sqref="A4:XFD76"/>
      <selection pane="topRight" activeCell="A4" sqref="A4:XFD76"/>
      <selection pane="bottomLeft" activeCell="A4" sqref="A4:XFD76"/>
      <selection pane="bottomRight" activeCell="A4" sqref="A4:XFD76"/>
    </sheetView>
  </sheetViews>
  <sheetFormatPr defaultColWidth="12.42578125" defaultRowHeight="14.25" x14ac:dyDescent="0.2"/>
  <cols>
    <col min="1" max="1" width="63.42578125" style="6" customWidth="1"/>
    <col min="2" max="2" width="20.7109375" style="120" customWidth="1"/>
    <col min="3" max="3" width="20.7109375" style="6" customWidth="1"/>
    <col min="4" max="4" width="20.7109375" style="120" customWidth="1"/>
    <col min="5" max="5" width="20.7109375" style="6" customWidth="1"/>
    <col min="6" max="6" width="20.7109375" style="120" customWidth="1"/>
    <col min="7" max="7" width="20.7109375" style="6" customWidth="1"/>
    <col min="8" max="8" width="20.7109375" style="120" customWidth="1"/>
    <col min="9" max="9" width="20.7109375" style="6" customWidth="1"/>
    <col min="10" max="10" width="20.7109375" style="120" customWidth="1"/>
    <col min="11" max="11" width="20.7109375" style="6" customWidth="1"/>
    <col min="12" max="12" width="20.7109375" style="120" customWidth="1"/>
    <col min="13" max="13" width="20.7109375" style="6" customWidth="1"/>
    <col min="14" max="256" width="12.42578125" style="6"/>
    <col min="257" max="257" width="186.7109375" style="6" customWidth="1"/>
    <col min="258" max="258" width="56.42578125" style="6" customWidth="1"/>
    <col min="259" max="263" width="45.5703125" style="6" customWidth="1"/>
    <col min="264" max="264" width="54.7109375" style="6" customWidth="1"/>
    <col min="265" max="269" width="45.5703125" style="6" customWidth="1"/>
    <col min="270" max="512" width="12.42578125" style="6"/>
    <col min="513" max="513" width="186.7109375" style="6" customWidth="1"/>
    <col min="514" max="514" width="56.42578125" style="6" customWidth="1"/>
    <col min="515" max="519" width="45.5703125" style="6" customWidth="1"/>
    <col min="520" max="520" width="54.7109375" style="6" customWidth="1"/>
    <col min="521" max="525" width="45.5703125" style="6" customWidth="1"/>
    <col min="526" max="768" width="12.42578125" style="6"/>
    <col min="769" max="769" width="186.7109375" style="6" customWidth="1"/>
    <col min="770" max="770" width="56.42578125" style="6" customWidth="1"/>
    <col min="771" max="775" width="45.5703125" style="6" customWidth="1"/>
    <col min="776" max="776" width="54.7109375" style="6" customWidth="1"/>
    <col min="777" max="781" width="45.5703125" style="6" customWidth="1"/>
    <col min="782" max="1024" width="12.42578125" style="6"/>
    <col min="1025" max="1025" width="186.7109375" style="6" customWidth="1"/>
    <col min="1026" max="1026" width="56.42578125" style="6" customWidth="1"/>
    <col min="1027" max="1031" width="45.5703125" style="6" customWidth="1"/>
    <col min="1032" max="1032" width="54.7109375" style="6" customWidth="1"/>
    <col min="1033" max="1037" width="45.5703125" style="6" customWidth="1"/>
    <col min="1038" max="1280" width="12.42578125" style="6"/>
    <col min="1281" max="1281" width="186.7109375" style="6" customWidth="1"/>
    <col min="1282" max="1282" width="56.42578125" style="6" customWidth="1"/>
    <col min="1283" max="1287" width="45.5703125" style="6" customWidth="1"/>
    <col min="1288" max="1288" width="54.7109375" style="6" customWidth="1"/>
    <col min="1289" max="1293" width="45.5703125" style="6" customWidth="1"/>
    <col min="1294" max="1536" width="12.42578125" style="6"/>
    <col min="1537" max="1537" width="186.7109375" style="6" customWidth="1"/>
    <col min="1538" max="1538" width="56.42578125" style="6" customWidth="1"/>
    <col min="1539" max="1543" width="45.5703125" style="6" customWidth="1"/>
    <col min="1544" max="1544" width="54.7109375" style="6" customWidth="1"/>
    <col min="1545" max="1549" width="45.5703125" style="6" customWidth="1"/>
    <col min="1550" max="1792" width="12.42578125" style="6"/>
    <col min="1793" max="1793" width="186.7109375" style="6" customWidth="1"/>
    <col min="1794" max="1794" width="56.42578125" style="6" customWidth="1"/>
    <col min="1795" max="1799" width="45.5703125" style="6" customWidth="1"/>
    <col min="1800" max="1800" width="54.7109375" style="6" customWidth="1"/>
    <col min="1801" max="1805" width="45.5703125" style="6" customWidth="1"/>
    <col min="1806" max="2048" width="12.42578125" style="6"/>
    <col min="2049" max="2049" width="186.7109375" style="6" customWidth="1"/>
    <col min="2050" max="2050" width="56.42578125" style="6" customWidth="1"/>
    <col min="2051" max="2055" width="45.5703125" style="6" customWidth="1"/>
    <col min="2056" max="2056" width="54.7109375" style="6" customWidth="1"/>
    <col min="2057" max="2061" width="45.5703125" style="6" customWidth="1"/>
    <col min="2062" max="2304" width="12.42578125" style="6"/>
    <col min="2305" max="2305" width="186.7109375" style="6" customWidth="1"/>
    <col min="2306" max="2306" width="56.42578125" style="6" customWidth="1"/>
    <col min="2307" max="2311" width="45.5703125" style="6" customWidth="1"/>
    <col min="2312" max="2312" width="54.7109375" style="6" customWidth="1"/>
    <col min="2313" max="2317" width="45.5703125" style="6" customWidth="1"/>
    <col min="2318" max="2560" width="12.42578125" style="6"/>
    <col min="2561" max="2561" width="186.7109375" style="6" customWidth="1"/>
    <col min="2562" max="2562" width="56.42578125" style="6" customWidth="1"/>
    <col min="2563" max="2567" width="45.5703125" style="6" customWidth="1"/>
    <col min="2568" max="2568" width="54.7109375" style="6" customWidth="1"/>
    <col min="2569" max="2573" width="45.5703125" style="6" customWidth="1"/>
    <col min="2574" max="2816" width="12.42578125" style="6"/>
    <col min="2817" max="2817" width="186.7109375" style="6" customWidth="1"/>
    <col min="2818" max="2818" width="56.42578125" style="6" customWidth="1"/>
    <col min="2819" max="2823" width="45.5703125" style="6" customWidth="1"/>
    <col min="2824" max="2824" width="54.7109375" style="6" customWidth="1"/>
    <col min="2825" max="2829" width="45.5703125" style="6" customWidth="1"/>
    <col min="2830" max="3072" width="12.42578125" style="6"/>
    <col min="3073" max="3073" width="186.7109375" style="6" customWidth="1"/>
    <col min="3074" max="3074" width="56.42578125" style="6" customWidth="1"/>
    <col min="3075" max="3079" width="45.5703125" style="6" customWidth="1"/>
    <col min="3080" max="3080" width="54.7109375" style="6" customWidth="1"/>
    <col min="3081" max="3085" width="45.5703125" style="6" customWidth="1"/>
    <col min="3086" max="3328" width="12.42578125" style="6"/>
    <col min="3329" max="3329" width="186.7109375" style="6" customWidth="1"/>
    <col min="3330" max="3330" width="56.42578125" style="6" customWidth="1"/>
    <col min="3331" max="3335" width="45.5703125" style="6" customWidth="1"/>
    <col min="3336" max="3336" width="54.7109375" style="6" customWidth="1"/>
    <col min="3337" max="3341" width="45.5703125" style="6" customWidth="1"/>
    <col min="3342" max="3584" width="12.42578125" style="6"/>
    <col min="3585" max="3585" width="186.7109375" style="6" customWidth="1"/>
    <col min="3586" max="3586" width="56.42578125" style="6" customWidth="1"/>
    <col min="3587" max="3591" width="45.5703125" style="6" customWidth="1"/>
    <col min="3592" max="3592" width="54.7109375" style="6" customWidth="1"/>
    <col min="3593" max="3597" width="45.5703125" style="6" customWidth="1"/>
    <col min="3598" max="3840" width="12.42578125" style="6"/>
    <col min="3841" max="3841" width="186.7109375" style="6" customWidth="1"/>
    <col min="3842" max="3842" width="56.42578125" style="6" customWidth="1"/>
    <col min="3843" max="3847" width="45.5703125" style="6" customWidth="1"/>
    <col min="3848" max="3848" width="54.7109375" style="6" customWidth="1"/>
    <col min="3849" max="3853" width="45.5703125" style="6" customWidth="1"/>
    <col min="3854" max="4096" width="12.42578125" style="6"/>
    <col min="4097" max="4097" width="186.7109375" style="6" customWidth="1"/>
    <col min="4098" max="4098" width="56.42578125" style="6" customWidth="1"/>
    <col min="4099" max="4103" width="45.5703125" style="6" customWidth="1"/>
    <col min="4104" max="4104" width="54.7109375" style="6" customWidth="1"/>
    <col min="4105" max="4109" width="45.5703125" style="6" customWidth="1"/>
    <col min="4110" max="4352" width="12.42578125" style="6"/>
    <col min="4353" max="4353" width="186.7109375" style="6" customWidth="1"/>
    <col min="4354" max="4354" width="56.42578125" style="6" customWidth="1"/>
    <col min="4355" max="4359" width="45.5703125" style="6" customWidth="1"/>
    <col min="4360" max="4360" width="54.7109375" style="6" customWidth="1"/>
    <col min="4361" max="4365" width="45.5703125" style="6" customWidth="1"/>
    <col min="4366" max="4608" width="12.42578125" style="6"/>
    <col min="4609" max="4609" width="186.7109375" style="6" customWidth="1"/>
    <col min="4610" max="4610" width="56.42578125" style="6" customWidth="1"/>
    <col min="4611" max="4615" width="45.5703125" style="6" customWidth="1"/>
    <col min="4616" max="4616" width="54.7109375" style="6" customWidth="1"/>
    <col min="4617" max="4621" width="45.5703125" style="6" customWidth="1"/>
    <col min="4622" max="4864" width="12.42578125" style="6"/>
    <col min="4865" max="4865" width="186.7109375" style="6" customWidth="1"/>
    <col min="4866" max="4866" width="56.42578125" style="6" customWidth="1"/>
    <col min="4867" max="4871" width="45.5703125" style="6" customWidth="1"/>
    <col min="4872" max="4872" width="54.7109375" style="6" customWidth="1"/>
    <col min="4873" max="4877" width="45.5703125" style="6" customWidth="1"/>
    <col min="4878" max="5120" width="12.42578125" style="6"/>
    <col min="5121" max="5121" width="186.7109375" style="6" customWidth="1"/>
    <col min="5122" max="5122" width="56.42578125" style="6" customWidth="1"/>
    <col min="5123" max="5127" width="45.5703125" style="6" customWidth="1"/>
    <col min="5128" max="5128" width="54.7109375" style="6" customWidth="1"/>
    <col min="5129" max="5133" width="45.5703125" style="6" customWidth="1"/>
    <col min="5134" max="5376" width="12.42578125" style="6"/>
    <col min="5377" max="5377" width="186.7109375" style="6" customWidth="1"/>
    <col min="5378" max="5378" width="56.42578125" style="6" customWidth="1"/>
    <col min="5379" max="5383" width="45.5703125" style="6" customWidth="1"/>
    <col min="5384" max="5384" width="54.7109375" style="6" customWidth="1"/>
    <col min="5385" max="5389" width="45.5703125" style="6" customWidth="1"/>
    <col min="5390" max="5632" width="12.42578125" style="6"/>
    <col min="5633" max="5633" width="186.7109375" style="6" customWidth="1"/>
    <col min="5634" max="5634" width="56.42578125" style="6" customWidth="1"/>
    <col min="5635" max="5639" width="45.5703125" style="6" customWidth="1"/>
    <col min="5640" max="5640" width="54.7109375" style="6" customWidth="1"/>
    <col min="5641" max="5645" width="45.5703125" style="6" customWidth="1"/>
    <col min="5646" max="5888" width="12.42578125" style="6"/>
    <col min="5889" max="5889" width="186.7109375" style="6" customWidth="1"/>
    <col min="5890" max="5890" width="56.42578125" style="6" customWidth="1"/>
    <col min="5891" max="5895" width="45.5703125" style="6" customWidth="1"/>
    <col min="5896" max="5896" width="54.7109375" style="6" customWidth="1"/>
    <col min="5897" max="5901" width="45.5703125" style="6" customWidth="1"/>
    <col min="5902" max="6144" width="12.42578125" style="6"/>
    <col min="6145" max="6145" width="186.7109375" style="6" customWidth="1"/>
    <col min="6146" max="6146" width="56.42578125" style="6" customWidth="1"/>
    <col min="6147" max="6151" width="45.5703125" style="6" customWidth="1"/>
    <col min="6152" max="6152" width="54.7109375" style="6" customWidth="1"/>
    <col min="6153" max="6157" width="45.5703125" style="6" customWidth="1"/>
    <col min="6158" max="6400" width="12.42578125" style="6"/>
    <col min="6401" max="6401" width="186.7109375" style="6" customWidth="1"/>
    <col min="6402" max="6402" width="56.42578125" style="6" customWidth="1"/>
    <col min="6403" max="6407" width="45.5703125" style="6" customWidth="1"/>
    <col min="6408" max="6408" width="54.7109375" style="6" customWidth="1"/>
    <col min="6409" max="6413" width="45.5703125" style="6" customWidth="1"/>
    <col min="6414" max="6656" width="12.42578125" style="6"/>
    <col min="6657" max="6657" width="186.7109375" style="6" customWidth="1"/>
    <col min="6658" max="6658" width="56.42578125" style="6" customWidth="1"/>
    <col min="6659" max="6663" width="45.5703125" style="6" customWidth="1"/>
    <col min="6664" max="6664" width="54.7109375" style="6" customWidth="1"/>
    <col min="6665" max="6669" width="45.5703125" style="6" customWidth="1"/>
    <col min="6670" max="6912" width="12.42578125" style="6"/>
    <col min="6913" max="6913" width="186.7109375" style="6" customWidth="1"/>
    <col min="6914" max="6914" width="56.42578125" style="6" customWidth="1"/>
    <col min="6915" max="6919" width="45.5703125" style="6" customWidth="1"/>
    <col min="6920" max="6920" width="54.7109375" style="6" customWidth="1"/>
    <col min="6921" max="6925" width="45.5703125" style="6" customWidth="1"/>
    <col min="6926" max="7168" width="12.42578125" style="6"/>
    <col min="7169" max="7169" width="186.7109375" style="6" customWidth="1"/>
    <col min="7170" max="7170" width="56.42578125" style="6" customWidth="1"/>
    <col min="7171" max="7175" width="45.5703125" style="6" customWidth="1"/>
    <col min="7176" max="7176" width="54.7109375" style="6" customWidth="1"/>
    <col min="7177" max="7181" width="45.5703125" style="6" customWidth="1"/>
    <col min="7182" max="7424" width="12.42578125" style="6"/>
    <col min="7425" max="7425" width="186.7109375" style="6" customWidth="1"/>
    <col min="7426" max="7426" width="56.42578125" style="6" customWidth="1"/>
    <col min="7427" max="7431" width="45.5703125" style="6" customWidth="1"/>
    <col min="7432" max="7432" width="54.7109375" style="6" customWidth="1"/>
    <col min="7433" max="7437" width="45.5703125" style="6" customWidth="1"/>
    <col min="7438" max="7680" width="12.42578125" style="6"/>
    <col min="7681" max="7681" width="186.7109375" style="6" customWidth="1"/>
    <col min="7682" max="7682" width="56.42578125" style="6" customWidth="1"/>
    <col min="7683" max="7687" width="45.5703125" style="6" customWidth="1"/>
    <col min="7688" max="7688" width="54.7109375" style="6" customWidth="1"/>
    <col min="7689" max="7693" width="45.5703125" style="6" customWidth="1"/>
    <col min="7694" max="7936" width="12.42578125" style="6"/>
    <col min="7937" max="7937" width="186.7109375" style="6" customWidth="1"/>
    <col min="7938" max="7938" width="56.42578125" style="6" customWidth="1"/>
    <col min="7939" max="7943" width="45.5703125" style="6" customWidth="1"/>
    <col min="7944" max="7944" width="54.7109375" style="6" customWidth="1"/>
    <col min="7945" max="7949" width="45.5703125" style="6" customWidth="1"/>
    <col min="7950" max="8192" width="12.42578125" style="6"/>
    <col min="8193" max="8193" width="186.7109375" style="6" customWidth="1"/>
    <col min="8194" max="8194" width="56.42578125" style="6" customWidth="1"/>
    <col min="8195" max="8199" width="45.5703125" style="6" customWidth="1"/>
    <col min="8200" max="8200" width="54.7109375" style="6" customWidth="1"/>
    <col min="8201" max="8205" width="45.5703125" style="6" customWidth="1"/>
    <col min="8206" max="8448" width="12.42578125" style="6"/>
    <col min="8449" max="8449" width="186.7109375" style="6" customWidth="1"/>
    <col min="8450" max="8450" width="56.42578125" style="6" customWidth="1"/>
    <col min="8451" max="8455" width="45.5703125" style="6" customWidth="1"/>
    <col min="8456" max="8456" width="54.7109375" style="6" customWidth="1"/>
    <col min="8457" max="8461" width="45.5703125" style="6" customWidth="1"/>
    <col min="8462" max="8704" width="12.42578125" style="6"/>
    <col min="8705" max="8705" width="186.7109375" style="6" customWidth="1"/>
    <col min="8706" max="8706" width="56.42578125" style="6" customWidth="1"/>
    <col min="8707" max="8711" width="45.5703125" style="6" customWidth="1"/>
    <col min="8712" max="8712" width="54.7109375" style="6" customWidth="1"/>
    <col min="8713" max="8717" width="45.5703125" style="6" customWidth="1"/>
    <col min="8718" max="8960" width="12.42578125" style="6"/>
    <col min="8961" max="8961" width="186.7109375" style="6" customWidth="1"/>
    <col min="8962" max="8962" width="56.42578125" style="6" customWidth="1"/>
    <col min="8963" max="8967" width="45.5703125" style="6" customWidth="1"/>
    <col min="8968" max="8968" width="54.7109375" style="6" customWidth="1"/>
    <col min="8969" max="8973" width="45.5703125" style="6" customWidth="1"/>
    <col min="8974" max="9216" width="12.42578125" style="6"/>
    <col min="9217" max="9217" width="186.7109375" style="6" customWidth="1"/>
    <col min="9218" max="9218" width="56.42578125" style="6" customWidth="1"/>
    <col min="9219" max="9223" width="45.5703125" style="6" customWidth="1"/>
    <col min="9224" max="9224" width="54.7109375" style="6" customWidth="1"/>
    <col min="9225" max="9229" width="45.5703125" style="6" customWidth="1"/>
    <col min="9230" max="9472" width="12.42578125" style="6"/>
    <col min="9473" max="9473" width="186.7109375" style="6" customWidth="1"/>
    <col min="9474" max="9474" width="56.42578125" style="6" customWidth="1"/>
    <col min="9475" max="9479" width="45.5703125" style="6" customWidth="1"/>
    <col min="9480" max="9480" width="54.7109375" style="6" customWidth="1"/>
    <col min="9481" max="9485" width="45.5703125" style="6" customWidth="1"/>
    <col min="9486" max="9728" width="12.42578125" style="6"/>
    <col min="9729" max="9729" width="186.7109375" style="6" customWidth="1"/>
    <col min="9730" max="9730" width="56.42578125" style="6" customWidth="1"/>
    <col min="9731" max="9735" width="45.5703125" style="6" customWidth="1"/>
    <col min="9736" max="9736" width="54.7109375" style="6" customWidth="1"/>
    <col min="9737" max="9741" width="45.5703125" style="6" customWidth="1"/>
    <col min="9742" max="9984" width="12.42578125" style="6"/>
    <col min="9985" max="9985" width="186.7109375" style="6" customWidth="1"/>
    <col min="9986" max="9986" width="56.42578125" style="6" customWidth="1"/>
    <col min="9987" max="9991" width="45.5703125" style="6" customWidth="1"/>
    <col min="9992" max="9992" width="54.7109375" style="6" customWidth="1"/>
    <col min="9993" max="9997" width="45.5703125" style="6" customWidth="1"/>
    <col min="9998" max="10240" width="12.42578125" style="6"/>
    <col min="10241" max="10241" width="186.7109375" style="6" customWidth="1"/>
    <col min="10242" max="10242" width="56.42578125" style="6" customWidth="1"/>
    <col min="10243" max="10247" width="45.5703125" style="6" customWidth="1"/>
    <col min="10248" max="10248" width="54.7109375" style="6" customWidth="1"/>
    <col min="10249" max="10253" width="45.5703125" style="6" customWidth="1"/>
    <col min="10254" max="10496" width="12.42578125" style="6"/>
    <col min="10497" max="10497" width="186.7109375" style="6" customWidth="1"/>
    <col min="10498" max="10498" width="56.42578125" style="6" customWidth="1"/>
    <col min="10499" max="10503" width="45.5703125" style="6" customWidth="1"/>
    <col min="10504" max="10504" width="54.7109375" style="6" customWidth="1"/>
    <col min="10505" max="10509" width="45.5703125" style="6" customWidth="1"/>
    <col min="10510" max="10752" width="12.42578125" style="6"/>
    <col min="10753" max="10753" width="186.7109375" style="6" customWidth="1"/>
    <col min="10754" max="10754" width="56.42578125" style="6" customWidth="1"/>
    <col min="10755" max="10759" width="45.5703125" style="6" customWidth="1"/>
    <col min="10760" max="10760" width="54.7109375" style="6" customWidth="1"/>
    <col min="10761" max="10765" width="45.5703125" style="6" customWidth="1"/>
    <col min="10766" max="11008" width="12.42578125" style="6"/>
    <col min="11009" max="11009" width="186.7109375" style="6" customWidth="1"/>
    <col min="11010" max="11010" width="56.42578125" style="6" customWidth="1"/>
    <col min="11011" max="11015" width="45.5703125" style="6" customWidth="1"/>
    <col min="11016" max="11016" width="54.7109375" style="6" customWidth="1"/>
    <col min="11017" max="11021" width="45.5703125" style="6" customWidth="1"/>
    <col min="11022" max="11264" width="12.42578125" style="6"/>
    <col min="11265" max="11265" width="186.7109375" style="6" customWidth="1"/>
    <col min="11266" max="11266" width="56.42578125" style="6" customWidth="1"/>
    <col min="11267" max="11271" width="45.5703125" style="6" customWidth="1"/>
    <col min="11272" max="11272" width="54.7109375" style="6" customWidth="1"/>
    <col min="11273" max="11277" width="45.5703125" style="6" customWidth="1"/>
    <col min="11278" max="11520" width="12.42578125" style="6"/>
    <col min="11521" max="11521" width="186.7109375" style="6" customWidth="1"/>
    <col min="11522" max="11522" width="56.42578125" style="6" customWidth="1"/>
    <col min="11523" max="11527" width="45.5703125" style="6" customWidth="1"/>
    <col min="11528" max="11528" width="54.7109375" style="6" customWidth="1"/>
    <col min="11529" max="11533" width="45.5703125" style="6" customWidth="1"/>
    <col min="11534" max="11776" width="12.42578125" style="6"/>
    <col min="11777" max="11777" width="186.7109375" style="6" customWidth="1"/>
    <col min="11778" max="11778" width="56.42578125" style="6" customWidth="1"/>
    <col min="11779" max="11783" width="45.5703125" style="6" customWidth="1"/>
    <col min="11784" max="11784" width="54.7109375" style="6" customWidth="1"/>
    <col min="11785" max="11789" width="45.5703125" style="6" customWidth="1"/>
    <col min="11790" max="12032" width="12.42578125" style="6"/>
    <col min="12033" max="12033" width="186.7109375" style="6" customWidth="1"/>
    <col min="12034" max="12034" width="56.42578125" style="6" customWidth="1"/>
    <col min="12035" max="12039" width="45.5703125" style="6" customWidth="1"/>
    <col min="12040" max="12040" width="54.7109375" style="6" customWidth="1"/>
    <col min="12041" max="12045" width="45.5703125" style="6" customWidth="1"/>
    <col min="12046" max="12288" width="12.42578125" style="6"/>
    <col min="12289" max="12289" width="186.7109375" style="6" customWidth="1"/>
    <col min="12290" max="12290" width="56.42578125" style="6" customWidth="1"/>
    <col min="12291" max="12295" width="45.5703125" style="6" customWidth="1"/>
    <col min="12296" max="12296" width="54.7109375" style="6" customWidth="1"/>
    <col min="12297" max="12301" width="45.5703125" style="6" customWidth="1"/>
    <col min="12302" max="12544" width="12.42578125" style="6"/>
    <col min="12545" max="12545" width="186.7109375" style="6" customWidth="1"/>
    <col min="12546" max="12546" width="56.42578125" style="6" customWidth="1"/>
    <col min="12547" max="12551" width="45.5703125" style="6" customWidth="1"/>
    <col min="12552" max="12552" width="54.7109375" style="6" customWidth="1"/>
    <col min="12553" max="12557" width="45.5703125" style="6" customWidth="1"/>
    <col min="12558" max="12800" width="12.42578125" style="6"/>
    <col min="12801" max="12801" width="186.7109375" style="6" customWidth="1"/>
    <col min="12802" max="12802" width="56.42578125" style="6" customWidth="1"/>
    <col min="12803" max="12807" width="45.5703125" style="6" customWidth="1"/>
    <col min="12808" max="12808" width="54.7109375" style="6" customWidth="1"/>
    <col min="12809" max="12813" width="45.5703125" style="6" customWidth="1"/>
    <col min="12814" max="13056" width="12.42578125" style="6"/>
    <col min="13057" max="13057" width="186.7109375" style="6" customWidth="1"/>
    <col min="13058" max="13058" width="56.42578125" style="6" customWidth="1"/>
    <col min="13059" max="13063" width="45.5703125" style="6" customWidth="1"/>
    <col min="13064" max="13064" width="54.7109375" style="6" customWidth="1"/>
    <col min="13065" max="13069" width="45.5703125" style="6" customWidth="1"/>
    <col min="13070" max="13312" width="12.42578125" style="6"/>
    <col min="13313" max="13313" width="186.7109375" style="6" customWidth="1"/>
    <col min="13314" max="13314" width="56.42578125" style="6" customWidth="1"/>
    <col min="13315" max="13319" width="45.5703125" style="6" customWidth="1"/>
    <col min="13320" max="13320" width="54.7109375" style="6" customWidth="1"/>
    <col min="13321" max="13325" width="45.5703125" style="6" customWidth="1"/>
    <col min="13326" max="13568" width="12.42578125" style="6"/>
    <col min="13569" max="13569" width="186.7109375" style="6" customWidth="1"/>
    <col min="13570" max="13570" width="56.42578125" style="6" customWidth="1"/>
    <col min="13571" max="13575" width="45.5703125" style="6" customWidth="1"/>
    <col min="13576" max="13576" width="54.7109375" style="6" customWidth="1"/>
    <col min="13577" max="13581" width="45.5703125" style="6" customWidth="1"/>
    <col min="13582" max="13824" width="12.42578125" style="6"/>
    <col min="13825" max="13825" width="186.7109375" style="6" customWidth="1"/>
    <col min="13826" max="13826" width="56.42578125" style="6" customWidth="1"/>
    <col min="13827" max="13831" width="45.5703125" style="6" customWidth="1"/>
    <col min="13832" max="13832" width="54.7109375" style="6" customWidth="1"/>
    <col min="13833" max="13837" width="45.5703125" style="6" customWidth="1"/>
    <col min="13838" max="14080" width="12.42578125" style="6"/>
    <col min="14081" max="14081" width="186.7109375" style="6" customWidth="1"/>
    <col min="14082" max="14082" width="56.42578125" style="6" customWidth="1"/>
    <col min="14083" max="14087" width="45.5703125" style="6" customWidth="1"/>
    <col min="14088" max="14088" width="54.7109375" style="6" customWidth="1"/>
    <col min="14089" max="14093" width="45.5703125" style="6" customWidth="1"/>
    <col min="14094" max="14336" width="12.42578125" style="6"/>
    <col min="14337" max="14337" width="186.7109375" style="6" customWidth="1"/>
    <col min="14338" max="14338" width="56.42578125" style="6" customWidth="1"/>
    <col min="14339" max="14343" width="45.5703125" style="6" customWidth="1"/>
    <col min="14344" max="14344" width="54.7109375" style="6" customWidth="1"/>
    <col min="14345" max="14349" width="45.5703125" style="6" customWidth="1"/>
    <col min="14350" max="14592" width="12.42578125" style="6"/>
    <col min="14593" max="14593" width="186.7109375" style="6" customWidth="1"/>
    <col min="14594" max="14594" width="56.42578125" style="6" customWidth="1"/>
    <col min="14595" max="14599" width="45.5703125" style="6" customWidth="1"/>
    <col min="14600" max="14600" width="54.7109375" style="6" customWidth="1"/>
    <col min="14601" max="14605" width="45.5703125" style="6" customWidth="1"/>
    <col min="14606" max="14848" width="12.42578125" style="6"/>
    <col min="14849" max="14849" width="186.7109375" style="6" customWidth="1"/>
    <col min="14850" max="14850" width="56.42578125" style="6" customWidth="1"/>
    <col min="14851" max="14855" width="45.5703125" style="6" customWidth="1"/>
    <col min="14856" max="14856" width="54.7109375" style="6" customWidth="1"/>
    <col min="14857" max="14861" width="45.5703125" style="6" customWidth="1"/>
    <col min="14862" max="15104" width="12.42578125" style="6"/>
    <col min="15105" max="15105" width="186.7109375" style="6" customWidth="1"/>
    <col min="15106" max="15106" width="56.42578125" style="6" customWidth="1"/>
    <col min="15107" max="15111" width="45.5703125" style="6" customWidth="1"/>
    <col min="15112" max="15112" width="54.7109375" style="6" customWidth="1"/>
    <col min="15113" max="15117" width="45.5703125" style="6" customWidth="1"/>
    <col min="15118" max="15360" width="12.42578125" style="6"/>
    <col min="15361" max="15361" width="186.7109375" style="6" customWidth="1"/>
    <col min="15362" max="15362" width="56.42578125" style="6" customWidth="1"/>
    <col min="15363" max="15367" width="45.5703125" style="6" customWidth="1"/>
    <col min="15368" max="15368" width="54.7109375" style="6" customWidth="1"/>
    <col min="15369" max="15373" width="45.5703125" style="6" customWidth="1"/>
    <col min="15374" max="15616" width="12.42578125" style="6"/>
    <col min="15617" max="15617" width="186.7109375" style="6" customWidth="1"/>
    <col min="15618" max="15618" width="56.42578125" style="6" customWidth="1"/>
    <col min="15619" max="15623" width="45.5703125" style="6" customWidth="1"/>
    <col min="15624" max="15624" width="54.7109375" style="6" customWidth="1"/>
    <col min="15625" max="15629" width="45.5703125" style="6" customWidth="1"/>
    <col min="15630" max="15872" width="12.42578125" style="6"/>
    <col min="15873" max="15873" width="186.7109375" style="6" customWidth="1"/>
    <col min="15874" max="15874" width="56.42578125" style="6" customWidth="1"/>
    <col min="15875" max="15879" width="45.5703125" style="6" customWidth="1"/>
    <col min="15880" max="15880" width="54.7109375" style="6" customWidth="1"/>
    <col min="15881" max="15885" width="45.5703125" style="6" customWidth="1"/>
    <col min="15886" max="16128" width="12.42578125" style="6"/>
    <col min="16129" max="16129" width="186.7109375" style="6" customWidth="1"/>
    <col min="16130" max="16130" width="56.42578125" style="6" customWidth="1"/>
    <col min="16131" max="16135" width="45.5703125" style="6" customWidth="1"/>
    <col min="16136" max="16136" width="54.7109375" style="6" customWidth="1"/>
    <col min="16137" max="16141" width="45.5703125" style="6" customWidth="1"/>
    <col min="16142" max="16384" width="12.42578125" style="6"/>
  </cols>
  <sheetData>
    <row r="1" spans="1:17" s="196" customFormat="1" ht="19.5" customHeight="1" thickBot="1" x14ac:dyDescent="0.3">
      <c r="A1" s="186" t="s">
        <v>0</v>
      </c>
      <c r="B1" s="187"/>
      <c r="C1" s="188"/>
      <c r="D1" s="187"/>
      <c r="E1" s="189"/>
      <c r="F1" s="190"/>
      <c r="G1" s="189"/>
      <c r="H1" s="190"/>
      <c r="I1" s="191"/>
      <c r="J1" s="192" t="s">
        <v>1</v>
      </c>
      <c r="K1" s="193" t="str">
        <f>[1]Revenue!B2</f>
        <v>Nicholls State University</v>
      </c>
      <c r="L1" s="194"/>
      <c r="M1" s="193"/>
      <c r="N1" s="195"/>
      <c r="O1" s="195"/>
      <c r="P1" s="195"/>
      <c r="Q1" s="195"/>
    </row>
    <row r="2" spans="1:17" s="196" customFormat="1" ht="19.5" customHeight="1" thickBot="1" x14ac:dyDescent="0.3">
      <c r="A2" s="186" t="s">
        <v>2</v>
      </c>
      <c r="B2" s="187"/>
      <c r="C2" s="188"/>
      <c r="D2" s="187"/>
      <c r="E2" s="188"/>
      <c r="F2" s="187"/>
      <c r="G2" s="188"/>
      <c r="H2" s="187"/>
      <c r="I2" s="188"/>
      <c r="J2" s="187"/>
      <c r="K2" s="188"/>
      <c r="L2" s="187"/>
      <c r="M2" s="189"/>
      <c r="O2" s="221" t="s">
        <v>182</v>
      </c>
    </row>
    <row r="3" spans="1:17" s="196" customFormat="1" ht="19.5" customHeight="1" thickBot="1" x14ac:dyDescent="0.3">
      <c r="A3" s="197" t="s">
        <v>3</v>
      </c>
      <c r="B3" s="198"/>
      <c r="C3" s="199"/>
      <c r="D3" s="198"/>
      <c r="E3" s="199"/>
      <c r="F3" s="198"/>
      <c r="G3" s="199"/>
      <c r="H3" s="198"/>
      <c r="I3" s="199"/>
      <c r="J3" s="198"/>
      <c r="K3" s="199"/>
      <c r="L3" s="198"/>
      <c r="M3" s="200"/>
      <c r="N3" s="195"/>
      <c r="O3" s="195"/>
      <c r="P3" s="195"/>
      <c r="Q3" s="195"/>
    </row>
    <row r="4" spans="1:17" ht="15" customHeight="1" thickTop="1" x14ac:dyDescent="0.2">
      <c r="A4" s="7"/>
      <c r="B4" s="8"/>
      <c r="C4" s="9"/>
      <c r="D4" s="8"/>
      <c r="E4" s="9"/>
      <c r="F4" s="8"/>
      <c r="G4" s="10"/>
      <c r="H4" s="8" t="s">
        <v>4</v>
      </c>
      <c r="I4" s="9"/>
      <c r="J4" s="8"/>
      <c r="K4" s="9"/>
      <c r="L4" s="8"/>
      <c r="M4" s="10"/>
    </row>
    <row r="5" spans="1:17" ht="15" customHeight="1" x14ac:dyDescent="0.2">
      <c r="A5" s="11"/>
      <c r="B5" s="3"/>
      <c r="C5" s="12"/>
      <c r="D5" s="3"/>
      <c r="E5" s="12"/>
      <c r="F5" s="3"/>
      <c r="G5" s="13"/>
      <c r="H5" s="3"/>
      <c r="I5" s="12"/>
      <c r="J5" s="3"/>
      <c r="K5" s="12"/>
      <c r="L5" s="3"/>
      <c r="M5" s="13"/>
    </row>
    <row r="6" spans="1:17" ht="15" customHeight="1" x14ac:dyDescent="0.25">
      <c r="A6" s="14"/>
      <c r="B6" s="15" t="s">
        <v>128</v>
      </c>
      <c r="C6" s="16"/>
      <c r="D6" s="17"/>
      <c r="E6" s="16"/>
      <c r="F6" s="17"/>
      <c r="G6" s="18"/>
      <c r="H6" s="15" t="s">
        <v>129</v>
      </c>
      <c r="I6" s="16"/>
      <c r="J6" s="17"/>
      <c r="K6" s="16"/>
      <c r="L6" s="17"/>
      <c r="M6" s="19" t="s">
        <v>4</v>
      </c>
    </row>
    <row r="7" spans="1:17" ht="15" customHeight="1" x14ac:dyDescent="0.2">
      <c r="A7" s="11" t="s">
        <v>4</v>
      </c>
      <c r="B7" s="3" t="s">
        <v>4</v>
      </c>
      <c r="C7" s="12"/>
      <c r="D7" s="3" t="s">
        <v>4</v>
      </c>
      <c r="E7" s="12"/>
      <c r="F7" s="3" t="s">
        <v>4</v>
      </c>
      <c r="G7" s="13"/>
      <c r="H7" s="3" t="s">
        <v>4</v>
      </c>
      <c r="I7" s="12"/>
      <c r="J7" s="3" t="s">
        <v>4</v>
      </c>
      <c r="K7" s="12"/>
      <c r="L7" s="3" t="s">
        <v>4</v>
      </c>
      <c r="M7" s="13"/>
    </row>
    <row r="8" spans="1:17" ht="15" customHeight="1" x14ac:dyDescent="0.2">
      <c r="A8" s="11" t="s">
        <v>4</v>
      </c>
      <c r="B8" s="3" t="s">
        <v>4</v>
      </c>
      <c r="C8" s="12"/>
      <c r="D8" s="3" t="s">
        <v>4</v>
      </c>
      <c r="E8" s="12"/>
      <c r="F8" s="3" t="s">
        <v>4</v>
      </c>
      <c r="G8" s="13"/>
      <c r="H8" s="3" t="s">
        <v>4</v>
      </c>
      <c r="I8" s="12"/>
      <c r="J8" s="3" t="s">
        <v>4</v>
      </c>
      <c r="K8" s="12"/>
      <c r="L8" s="3" t="s">
        <v>4</v>
      </c>
      <c r="M8" s="13"/>
    </row>
    <row r="9" spans="1:17" ht="15" customHeight="1" x14ac:dyDescent="0.25">
      <c r="A9" s="20" t="s">
        <v>4</v>
      </c>
      <c r="B9" s="21" t="s">
        <v>4</v>
      </c>
      <c r="C9" s="22" t="s">
        <v>5</v>
      </c>
      <c r="D9" s="23" t="s">
        <v>4</v>
      </c>
      <c r="E9" s="22" t="s">
        <v>5</v>
      </c>
      <c r="F9" s="23" t="s">
        <v>4</v>
      </c>
      <c r="G9" s="24" t="s">
        <v>5</v>
      </c>
      <c r="H9" s="21" t="s">
        <v>4</v>
      </c>
      <c r="I9" s="22" t="s">
        <v>5</v>
      </c>
      <c r="J9" s="23" t="s">
        <v>4</v>
      </c>
      <c r="K9" s="22" t="s">
        <v>5</v>
      </c>
      <c r="L9" s="23" t="s">
        <v>4</v>
      </c>
      <c r="M9" s="24" t="s">
        <v>5</v>
      </c>
      <c r="N9" s="25"/>
    </row>
    <row r="10" spans="1:17" ht="15" customHeight="1" x14ac:dyDescent="0.25">
      <c r="A10" s="26" t="s">
        <v>6</v>
      </c>
      <c r="B10" s="27" t="s">
        <v>7</v>
      </c>
      <c r="C10" s="28" t="s">
        <v>8</v>
      </c>
      <c r="D10" s="29" t="s">
        <v>9</v>
      </c>
      <c r="E10" s="28" t="s">
        <v>8</v>
      </c>
      <c r="F10" s="29" t="s">
        <v>8</v>
      </c>
      <c r="G10" s="30" t="s">
        <v>8</v>
      </c>
      <c r="H10" s="27" t="s">
        <v>7</v>
      </c>
      <c r="I10" s="28" t="s">
        <v>8</v>
      </c>
      <c r="J10" s="29" t="s">
        <v>9</v>
      </c>
      <c r="K10" s="28" t="s">
        <v>8</v>
      </c>
      <c r="L10" s="29" t="s">
        <v>8</v>
      </c>
      <c r="M10" s="30" t="s">
        <v>8</v>
      </c>
      <c r="N10" s="25"/>
    </row>
    <row r="11" spans="1:17" ht="15" customHeight="1" x14ac:dyDescent="0.2">
      <c r="A11" s="31" t="s">
        <v>10</v>
      </c>
      <c r="B11" s="32" t="s">
        <v>4</v>
      </c>
      <c r="C11" s="33"/>
      <c r="D11" s="34" t="s">
        <v>4</v>
      </c>
      <c r="E11" s="33"/>
      <c r="F11" s="34" t="s">
        <v>4</v>
      </c>
      <c r="G11" s="35"/>
      <c r="H11" s="32" t="s">
        <v>4</v>
      </c>
      <c r="I11" s="33"/>
      <c r="J11" s="34" t="s">
        <v>4</v>
      </c>
      <c r="K11" s="33"/>
      <c r="L11" s="34" t="s">
        <v>4</v>
      </c>
      <c r="M11" s="35" t="s">
        <v>10</v>
      </c>
      <c r="N11" s="25"/>
    </row>
    <row r="12" spans="1:17" ht="15" customHeight="1" x14ac:dyDescent="0.25">
      <c r="A12" s="14" t="s">
        <v>11</v>
      </c>
      <c r="B12" s="36" t="s">
        <v>4</v>
      </c>
      <c r="C12" s="37" t="s">
        <v>4</v>
      </c>
      <c r="D12" s="38"/>
      <c r="E12" s="39"/>
      <c r="F12" s="38"/>
      <c r="G12" s="40"/>
      <c r="H12" s="36"/>
      <c r="I12" s="39"/>
      <c r="J12" s="38"/>
      <c r="K12" s="39"/>
      <c r="L12" s="38"/>
      <c r="M12" s="40"/>
      <c r="N12" s="25"/>
    </row>
    <row r="13" spans="1:17" s="5" customFormat="1" ht="15" customHeight="1" x14ac:dyDescent="0.2">
      <c r="A13" s="41" t="s">
        <v>12</v>
      </c>
      <c r="B13" s="4">
        <v>13983559</v>
      </c>
      <c r="C13" s="42">
        <f t="shared" ref="C13:C76" si="0">IF(ISBLANK(B13),"  ",IF(F13&gt;0,B13/F13,IF(B13&gt;0,1,0)))</f>
        <v>1</v>
      </c>
      <c r="D13" s="43">
        <v>0</v>
      </c>
      <c r="E13" s="44">
        <f>IF(ISBLANK(D13),"  ",IF(F13&gt;0,D13/F13,IF(D13&gt;0,1,0)))</f>
        <v>0</v>
      </c>
      <c r="F13" s="45">
        <f>D13+B13</f>
        <v>13983559</v>
      </c>
      <c r="G13" s="46">
        <f>IF(ISBLANK(F13),"  ",IF(F76&gt;0,F13/F76,IF(F13&gt;0,1,0)))</f>
        <v>0.1463181666241043</v>
      </c>
      <c r="H13" s="4">
        <v>13818395</v>
      </c>
      <c r="I13" s="42">
        <f>IF(ISBLANK(H13),"  ",IF(L13&gt;0,H13/L13,IF(H13&gt;0,1,0)))</f>
        <v>1</v>
      </c>
      <c r="J13" s="43">
        <v>0</v>
      </c>
      <c r="K13" s="44">
        <f>IF(ISBLANK(J13),"  ",IF(L13&gt;0,J13/L13,IF(J13&gt;0,1,0)))</f>
        <v>0</v>
      </c>
      <c r="L13" s="45">
        <f t="shared" ref="L13:L34" si="1">J13+H13</f>
        <v>13818395</v>
      </c>
      <c r="M13" s="47">
        <f>IF(ISBLANK(L13),"  ",IF(L76&gt;0,L13/L76,IF(L13&gt;0,1,0)))</f>
        <v>0.13993786401741962</v>
      </c>
      <c r="N13" s="25"/>
    </row>
    <row r="14" spans="1:17" ht="15" customHeight="1" x14ac:dyDescent="0.2">
      <c r="A14" s="11" t="s">
        <v>13</v>
      </c>
      <c r="B14" s="3">
        <v>0</v>
      </c>
      <c r="C14" s="48">
        <f t="shared" si="0"/>
        <v>0</v>
      </c>
      <c r="D14" s="93">
        <v>0</v>
      </c>
      <c r="E14" s="49">
        <f>IF(ISBLANK(D14),"  ",IF(F14&gt;0,D14/F14,IF(D14&gt;0,1,0)))</f>
        <v>0</v>
      </c>
      <c r="F14" s="50">
        <f>D14+B14</f>
        <v>0</v>
      </c>
      <c r="G14" s="51">
        <f>IF(ISBLANK(F14),"  ",IF(F76&gt;0,F14/F76,IF(F14&gt;0,1,0)))</f>
        <v>0</v>
      </c>
      <c r="H14" s="3">
        <v>0</v>
      </c>
      <c r="I14" s="48">
        <f>IF(ISBLANK(H14),"  ",IF(L14&gt;0,H14/L14,IF(H14&gt;0,1,0)))</f>
        <v>0</v>
      </c>
      <c r="J14" s="93">
        <v>0</v>
      </c>
      <c r="K14" s="49">
        <f>IF(ISBLANK(J14),"  ",IF(L14&gt;0,J14/L14,IF(J14&gt;0,1,0)))</f>
        <v>0</v>
      </c>
      <c r="L14" s="50">
        <f t="shared" si="1"/>
        <v>0</v>
      </c>
      <c r="M14" s="51">
        <f>IF(ISBLANK(L14),"  ",IF(L76&gt;0,L14/L76,IF(L14&gt;0,1,0)))</f>
        <v>0</v>
      </c>
      <c r="N14" s="25"/>
    </row>
    <row r="15" spans="1:17" ht="15" customHeight="1" x14ac:dyDescent="0.2">
      <c r="A15" s="31" t="s">
        <v>14</v>
      </c>
      <c r="B15" s="79">
        <v>1116156</v>
      </c>
      <c r="C15" s="53">
        <f t="shared" si="0"/>
        <v>1</v>
      </c>
      <c r="D15" s="80">
        <v>0</v>
      </c>
      <c r="E15" s="55">
        <f>IF(ISBLANK(D15),"  ",IF(F15&gt;0,D15/F15,IF(D15&gt;0,1,0)))</f>
        <v>0</v>
      </c>
      <c r="F15" s="38">
        <f>D15+B15</f>
        <v>1116156</v>
      </c>
      <c r="G15" s="56">
        <f>IF(ISBLANK(F15),"  ",IF(F76&gt;0,F15/F76,IF(F15&gt;0,1,0)))</f>
        <v>1.1678993851743591E-2</v>
      </c>
      <c r="H15" s="79">
        <v>1115040</v>
      </c>
      <c r="I15" s="53">
        <f>IF(ISBLANK(H15),"  ",IF(L15&gt;0,H15/L15,IF(H15&gt;0,1,0)))</f>
        <v>1</v>
      </c>
      <c r="J15" s="80">
        <v>0</v>
      </c>
      <c r="K15" s="55">
        <f>IF(ISBLANK(J15),"  ",IF(L15&gt;0,J15/L15,IF(J15&gt;0,1,0)))</f>
        <v>0</v>
      </c>
      <c r="L15" s="38">
        <f t="shared" si="1"/>
        <v>1115040</v>
      </c>
      <c r="M15" s="56">
        <f>IF(ISBLANK(L15),"  ",IF(L76&gt;0,L15/L76,IF(L15&gt;0,1,0)))</f>
        <v>1.1291927600418396E-2</v>
      </c>
      <c r="N15" s="25"/>
    </row>
    <row r="16" spans="1:17" ht="15" customHeight="1" x14ac:dyDescent="0.2">
      <c r="A16" s="57" t="s">
        <v>15</v>
      </c>
      <c r="B16" s="3">
        <v>0</v>
      </c>
      <c r="C16" s="42">
        <f t="shared" si="0"/>
        <v>0</v>
      </c>
      <c r="D16" s="93">
        <v>0</v>
      </c>
      <c r="E16" s="44">
        <f>IF(ISBLANK(D16),"  ",IF(F16&gt;0,D16/F16,IF(D16&gt;0,1,0)))</f>
        <v>0</v>
      </c>
      <c r="F16" s="58">
        <f t="shared" ref="F16:F39" si="2">D16+B16</f>
        <v>0</v>
      </c>
      <c r="G16" s="46">
        <f>IF(ISBLANK(F16),"  ",IF(F76&gt;0,F16/F76,IF(F16&gt;0,1,0)))</f>
        <v>0</v>
      </c>
      <c r="H16" s="3">
        <v>0</v>
      </c>
      <c r="I16" s="42">
        <f t="shared" ref="I16:I34" si="3">IF(ISBLANK(H16),"  ",IF(L16&gt;0,H16/L16,IF(H16&gt;0,1,0)))</f>
        <v>0</v>
      </c>
      <c r="J16" s="93">
        <v>0</v>
      </c>
      <c r="K16" s="44">
        <f t="shared" ref="K16:K34" si="4">IF(ISBLANK(J16),"  ",IF(L16&gt;0,J16/L16,IF(J16&gt;0,1,0)))</f>
        <v>0</v>
      </c>
      <c r="L16" s="58">
        <f t="shared" si="1"/>
        <v>0</v>
      </c>
      <c r="M16" s="46">
        <f>IF(ISBLANK(L16),"  ",IF(L76&gt;0,L16/L76,IF(L16&gt;0,1,0)))</f>
        <v>0</v>
      </c>
      <c r="N16" s="25"/>
    </row>
    <row r="17" spans="1:14" ht="15" customHeight="1" x14ac:dyDescent="0.2">
      <c r="A17" s="59" t="s">
        <v>16</v>
      </c>
      <c r="B17" s="32">
        <v>1116156</v>
      </c>
      <c r="C17" s="48">
        <f t="shared" si="0"/>
        <v>1</v>
      </c>
      <c r="D17" s="80">
        <v>0</v>
      </c>
      <c r="E17" s="44">
        <f t="shared" ref="E17:E34" si="5">IF(ISBLANK(D17),"  ",IF(F17&gt;0,D17/F17,IF(D17&gt;0,1,0)))</f>
        <v>0</v>
      </c>
      <c r="F17" s="34">
        <f t="shared" si="2"/>
        <v>1116156</v>
      </c>
      <c r="G17" s="51">
        <f>IF(ISBLANK(F17),"  ",IF(F76&gt;0,F17/F76,IF(F17&gt;0,1,0)))</f>
        <v>1.1678993851743591E-2</v>
      </c>
      <c r="H17" s="32">
        <v>1115040</v>
      </c>
      <c r="I17" s="48">
        <f t="shared" si="3"/>
        <v>1</v>
      </c>
      <c r="J17" s="80">
        <v>0</v>
      </c>
      <c r="K17" s="49">
        <f t="shared" si="4"/>
        <v>0</v>
      </c>
      <c r="L17" s="34">
        <f t="shared" si="1"/>
        <v>1115040</v>
      </c>
      <c r="M17" s="51">
        <f>IF(ISBLANK(L17),"  ",IF(L76&gt;0,L17/L76,IF(L17&gt;0,1,0)))</f>
        <v>1.1291927600418396E-2</v>
      </c>
      <c r="N17" s="25"/>
    </row>
    <row r="18" spans="1:14" ht="15" customHeight="1" x14ac:dyDescent="0.2">
      <c r="A18" s="59" t="s">
        <v>17</v>
      </c>
      <c r="B18" s="32">
        <v>0</v>
      </c>
      <c r="C18" s="48">
        <f t="shared" si="0"/>
        <v>0</v>
      </c>
      <c r="D18" s="80">
        <v>0</v>
      </c>
      <c r="E18" s="44">
        <f t="shared" si="5"/>
        <v>0</v>
      </c>
      <c r="F18" s="34">
        <f t="shared" si="2"/>
        <v>0</v>
      </c>
      <c r="G18" s="51">
        <f>IF(ISBLANK(F18),"  ",IF(F76&gt;0,F18/F76,IF(F18&gt;0,1,0)))</f>
        <v>0</v>
      </c>
      <c r="H18" s="32">
        <v>0</v>
      </c>
      <c r="I18" s="48">
        <f t="shared" si="3"/>
        <v>0</v>
      </c>
      <c r="J18" s="80">
        <v>0</v>
      </c>
      <c r="K18" s="49">
        <f t="shared" si="4"/>
        <v>0</v>
      </c>
      <c r="L18" s="34">
        <f t="shared" si="1"/>
        <v>0</v>
      </c>
      <c r="M18" s="51">
        <f>IF(ISBLANK(L18),"  ",IF(L76&gt;0,L18/L76,IF(L18&gt;0,1,0)))</f>
        <v>0</v>
      </c>
      <c r="N18" s="25"/>
    </row>
    <row r="19" spans="1:14" ht="15" customHeight="1" x14ac:dyDescent="0.2">
      <c r="A19" s="59" t="s">
        <v>18</v>
      </c>
      <c r="B19" s="32">
        <v>0</v>
      </c>
      <c r="C19" s="48">
        <f t="shared" si="0"/>
        <v>0</v>
      </c>
      <c r="D19" s="80">
        <v>0</v>
      </c>
      <c r="E19" s="44">
        <f t="shared" si="5"/>
        <v>0</v>
      </c>
      <c r="F19" s="34">
        <f t="shared" si="2"/>
        <v>0</v>
      </c>
      <c r="G19" s="51">
        <f>IF(ISBLANK(F19),"  ",IF(F76&gt;0,F19/F76,IF(F19&gt;0,1,0)))</f>
        <v>0</v>
      </c>
      <c r="H19" s="32">
        <v>0</v>
      </c>
      <c r="I19" s="48">
        <f t="shared" si="3"/>
        <v>0</v>
      </c>
      <c r="J19" s="80">
        <v>0</v>
      </c>
      <c r="K19" s="49">
        <f t="shared" si="4"/>
        <v>0</v>
      </c>
      <c r="L19" s="34">
        <f t="shared" si="1"/>
        <v>0</v>
      </c>
      <c r="M19" s="51">
        <f>IF(ISBLANK(L19),"  ",IF(L76&gt;0,L19/L76,IF(L19&gt;0,1,0)))</f>
        <v>0</v>
      </c>
      <c r="N19" s="25"/>
    </row>
    <row r="20" spans="1:14" ht="15" customHeight="1" x14ac:dyDescent="0.2">
      <c r="A20" s="59" t="s">
        <v>19</v>
      </c>
      <c r="B20" s="32">
        <v>0</v>
      </c>
      <c r="C20" s="48">
        <f t="shared" si="0"/>
        <v>0</v>
      </c>
      <c r="D20" s="80">
        <v>0</v>
      </c>
      <c r="E20" s="44">
        <f t="shared" si="5"/>
        <v>0</v>
      </c>
      <c r="F20" s="34">
        <f>D20+B20</f>
        <v>0</v>
      </c>
      <c r="G20" s="51">
        <f>IF(ISBLANK(F20),"  ",IF(F76&gt;0,F20/F76,IF(F20&gt;0,1,0)))</f>
        <v>0</v>
      </c>
      <c r="H20" s="32">
        <v>0</v>
      </c>
      <c r="I20" s="48">
        <f t="shared" si="3"/>
        <v>0</v>
      </c>
      <c r="J20" s="80">
        <v>0</v>
      </c>
      <c r="K20" s="49">
        <f t="shared" si="4"/>
        <v>0</v>
      </c>
      <c r="L20" s="34">
        <f t="shared" si="1"/>
        <v>0</v>
      </c>
      <c r="M20" s="51">
        <f>IF(ISBLANK(L20),"  ",IF(L76&gt;0,L20/L76,IF(L20&gt;0,1,0)))</f>
        <v>0</v>
      </c>
      <c r="N20" s="25"/>
    </row>
    <row r="21" spans="1:14" ht="15" customHeight="1" x14ac:dyDescent="0.2">
      <c r="A21" s="59" t="s">
        <v>20</v>
      </c>
      <c r="B21" s="32">
        <v>0</v>
      </c>
      <c r="C21" s="48">
        <f t="shared" si="0"/>
        <v>0</v>
      </c>
      <c r="D21" s="80">
        <v>0</v>
      </c>
      <c r="E21" s="44">
        <f t="shared" si="5"/>
        <v>0</v>
      </c>
      <c r="F21" s="34">
        <f t="shared" si="2"/>
        <v>0</v>
      </c>
      <c r="G21" s="51">
        <f>IF(ISBLANK(F21),"  ",IF(F76&gt;0,F21/F76,IF(F21&gt;0,1,0)))</f>
        <v>0</v>
      </c>
      <c r="H21" s="32">
        <v>0</v>
      </c>
      <c r="I21" s="48">
        <f t="shared" si="3"/>
        <v>0</v>
      </c>
      <c r="J21" s="80">
        <v>0</v>
      </c>
      <c r="K21" s="49">
        <f t="shared" si="4"/>
        <v>0</v>
      </c>
      <c r="L21" s="34">
        <f t="shared" si="1"/>
        <v>0</v>
      </c>
      <c r="M21" s="51">
        <f>IF(ISBLANK(L21),"  ",IF(L76&gt;0,L21/L76,IF(L21&gt;0,1,0)))</f>
        <v>0</v>
      </c>
      <c r="N21" s="25"/>
    </row>
    <row r="22" spans="1:14" ht="15" customHeight="1" x14ac:dyDescent="0.2">
      <c r="A22" s="59" t="s">
        <v>21</v>
      </c>
      <c r="B22" s="32">
        <v>0</v>
      </c>
      <c r="C22" s="48">
        <f t="shared" si="0"/>
        <v>0</v>
      </c>
      <c r="D22" s="80">
        <v>0</v>
      </c>
      <c r="E22" s="44">
        <f t="shared" si="5"/>
        <v>0</v>
      </c>
      <c r="F22" s="34">
        <f t="shared" si="2"/>
        <v>0</v>
      </c>
      <c r="G22" s="51">
        <f>IF(ISBLANK(F22),"  ",IF(F76&gt;0,F22/F76,IF(F22&gt;0,1,0)))</f>
        <v>0</v>
      </c>
      <c r="H22" s="32">
        <v>0</v>
      </c>
      <c r="I22" s="48">
        <f t="shared" si="3"/>
        <v>0</v>
      </c>
      <c r="J22" s="80">
        <v>0</v>
      </c>
      <c r="K22" s="49">
        <f t="shared" si="4"/>
        <v>0</v>
      </c>
      <c r="L22" s="34">
        <f t="shared" si="1"/>
        <v>0</v>
      </c>
      <c r="M22" s="51">
        <f>IF(ISBLANK(L22),"  ",IF(L76&gt;0,L22/L76,IF(L22&gt;0,1,0)))</f>
        <v>0</v>
      </c>
      <c r="N22" s="25"/>
    </row>
    <row r="23" spans="1:14" ht="15" customHeight="1" x14ac:dyDescent="0.2">
      <c r="A23" s="59" t="s">
        <v>22</v>
      </c>
      <c r="B23" s="32">
        <v>0</v>
      </c>
      <c r="C23" s="48">
        <f t="shared" si="0"/>
        <v>0</v>
      </c>
      <c r="D23" s="80">
        <v>0</v>
      </c>
      <c r="E23" s="44">
        <f t="shared" si="5"/>
        <v>0</v>
      </c>
      <c r="F23" s="34">
        <f t="shared" si="2"/>
        <v>0</v>
      </c>
      <c r="G23" s="51">
        <f>IF(ISBLANK(F23),"  ",IF(F76&gt;0,F23/F76,IF(F23&gt;0,1,0)))</f>
        <v>0</v>
      </c>
      <c r="H23" s="32">
        <v>0</v>
      </c>
      <c r="I23" s="48">
        <f t="shared" si="3"/>
        <v>0</v>
      </c>
      <c r="J23" s="80">
        <v>0</v>
      </c>
      <c r="K23" s="49">
        <f t="shared" si="4"/>
        <v>0</v>
      </c>
      <c r="L23" s="34">
        <f t="shared" si="1"/>
        <v>0</v>
      </c>
      <c r="M23" s="51">
        <f>IF(ISBLANK(L23),"  ",IF(L76&gt;0,L23/L76,IF(L23&gt;0,1,0)))</f>
        <v>0</v>
      </c>
      <c r="N23" s="25"/>
    </row>
    <row r="24" spans="1:14" ht="15" customHeight="1" x14ac:dyDescent="0.2">
      <c r="A24" s="59" t="s">
        <v>23</v>
      </c>
      <c r="B24" s="32">
        <v>0</v>
      </c>
      <c r="C24" s="48">
        <f t="shared" si="0"/>
        <v>0</v>
      </c>
      <c r="D24" s="80">
        <v>0</v>
      </c>
      <c r="E24" s="44">
        <f t="shared" si="5"/>
        <v>0</v>
      </c>
      <c r="F24" s="34">
        <f t="shared" si="2"/>
        <v>0</v>
      </c>
      <c r="G24" s="51">
        <f>IF(ISBLANK(F24),"  ",IF(F76&gt;0,F24/F76,IF(F24&gt;0,1,0)))</f>
        <v>0</v>
      </c>
      <c r="H24" s="32">
        <v>0</v>
      </c>
      <c r="I24" s="48">
        <f t="shared" si="3"/>
        <v>0</v>
      </c>
      <c r="J24" s="80">
        <v>0</v>
      </c>
      <c r="K24" s="49">
        <f t="shared" si="4"/>
        <v>0</v>
      </c>
      <c r="L24" s="34">
        <f t="shared" si="1"/>
        <v>0</v>
      </c>
      <c r="M24" s="51">
        <f>IF(ISBLANK(L24),"  ",IF(L76&gt;0,L24/L76,IF(L24&gt;0,1,0)))</f>
        <v>0</v>
      </c>
      <c r="N24" s="25"/>
    </row>
    <row r="25" spans="1:14" ht="15" customHeight="1" x14ac:dyDescent="0.2">
      <c r="A25" s="59" t="s">
        <v>24</v>
      </c>
      <c r="B25" s="32">
        <v>0</v>
      </c>
      <c r="C25" s="48">
        <f t="shared" si="0"/>
        <v>0</v>
      </c>
      <c r="D25" s="80">
        <v>0</v>
      </c>
      <c r="E25" s="44">
        <f t="shared" si="5"/>
        <v>0</v>
      </c>
      <c r="F25" s="34">
        <f t="shared" si="2"/>
        <v>0</v>
      </c>
      <c r="G25" s="51">
        <f>IF(ISBLANK(F25),"  ",IF(F76&gt;0,F25/F76,IF(F25&gt;0,1,0)))</f>
        <v>0</v>
      </c>
      <c r="H25" s="32">
        <v>0</v>
      </c>
      <c r="I25" s="48">
        <f t="shared" si="3"/>
        <v>0</v>
      </c>
      <c r="J25" s="80">
        <v>0</v>
      </c>
      <c r="K25" s="49">
        <f t="shared" si="4"/>
        <v>0</v>
      </c>
      <c r="L25" s="34">
        <f t="shared" si="1"/>
        <v>0</v>
      </c>
      <c r="M25" s="51">
        <f>IF(ISBLANK(L25),"  ",IF(L76&gt;0,L25/L76,IF(L25&gt;0,1,0)))</f>
        <v>0</v>
      </c>
      <c r="N25" s="25"/>
    </row>
    <row r="26" spans="1:14" ht="15" customHeight="1" x14ac:dyDescent="0.2">
      <c r="A26" s="59" t="s">
        <v>25</v>
      </c>
      <c r="B26" s="32">
        <v>0</v>
      </c>
      <c r="C26" s="48">
        <f t="shared" si="0"/>
        <v>0</v>
      </c>
      <c r="D26" s="80">
        <v>0</v>
      </c>
      <c r="E26" s="44">
        <f t="shared" si="5"/>
        <v>0</v>
      </c>
      <c r="F26" s="34">
        <f t="shared" si="2"/>
        <v>0</v>
      </c>
      <c r="G26" s="51">
        <f>IF(ISBLANK(F26),"  ",IF(F76&gt;0,F26/F76,IF(F26&gt;0,1,0)))</f>
        <v>0</v>
      </c>
      <c r="H26" s="32">
        <v>0</v>
      </c>
      <c r="I26" s="48">
        <f t="shared" si="3"/>
        <v>0</v>
      </c>
      <c r="J26" s="80">
        <v>0</v>
      </c>
      <c r="K26" s="49">
        <f t="shared" si="4"/>
        <v>0</v>
      </c>
      <c r="L26" s="34">
        <f t="shared" si="1"/>
        <v>0</v>
      </c>
      <c r="M26" s="51">
        <f>IF(ISBLANK(L26),"  ",IF(L76&gt;0,L26/L76,IF(L26&gt;0,1,0)))</f>
        <v>0</v>
      </c>
      <c r="N26" s="25"/>
    </row>
    <row r="27" spans="1:14" ht="15" customHeight="1" x14ac:dyDescent="0.2">
      <c r="A27" s="59" t="s">
        <v>26</v>
      </c>
      <c r="B27" s="32">
        <v>0</v>
      </c>
      <c r="C27" s="48">
        <f t="shared" si="0"/>
        <v>0</v>
      </c>
      <c r="D27" s="80">
        <v>0</v>
      </c>
      <c r="E27" s="44">
        <f t="shared" si="5"/>
        <v>0</v>
      </c>
      <c r="F27" s="34">
        <f t="shared" si="2"/>
        <v>0</v>
      </c>
      <c r="G27" s="51">
        <f>IF(ISBLANK(F27),"  ",IF(F76&gt;0,F27/F76,IF(F27&gt;0,1,0)))</f>
        <v>0</v>
      </c>
      <c r="H27" s="32">
        <v>0</v>
      </c>
      <c r="I27" s="48">
        <f t="shared" si="3"/>
        <v>0</v>
      </c>
      <c r="J27" s="80">
        <v>0</v>
      </c>
      <c r="K27" s="49">
        <f t="shared" si="4"/>
        <v>0</v>
      </c>
      <c r="L27" s="34">
        <f t="shared" si="1"/>
        <v>0</v>
      </c>
      <c r="M27" s="51">
        <f>IF(ISBLANK(L27),"  ",IF(L76&gt;0,L27/L76,IF(L27&gt;0,1,0)))</f>
        <v>0</v>
      </c>
      <c r="N27" s="25"/>
    </row>
    <row r="28" spans="1:14" ht="15" customHeight="1" x14ac:dyDescent="0.2">
      <c r="A28" s="60" t="s">
        <v>27</v>
      </c>
      <c r="B28" s="32">
        <v>0</v>
      </c>
      <c r="C28" s="48">
        <f t="shared" si="0"/>
        <v>0</v>
      </c>
      <c r="D28" s="80">
        <v>0</v>
      </c>
      <c r="E28" s="44">
        <f t="shared" si="5"/>
        <v>0</v>
      </c>
      <c r="F28" s="34">
        <f t="shared" si="2"/>
        <v>0</v>
      </c>
      <c r="G28" s="51">
        <f>IF(ISBLANK(F28),"  ",IF(F76&gt;0,F28/F76,IF(F28&gt;0,1,0)))</f>
        <v>0</v>
      </c>
      <c r="H28" s="32">
        <v>0</v>
      </c>
      <c r="I28" s="48">
        <f t="shared" si="3"/>
        <v>0</v>
      </c>
      <c r="J28" s="80">
        <v>0</v>
      </c>
      <c r="K28" s="49">
        <f t="shared" si="4"/>
        <v>0</v>
      </c>
      <c r="L28" s="34">
        <f t="shared" si="1"/>
        <v>0</v>
      </c>
      <c r="M28" s="51">
        <f>IF(ISBLANK(L28),"  ",IF(L76&gt;0,L28/L76,IF(L28&gt;0,1,0)))</f>
        <v>0</v>
      </c>
      <c r="N28" s="25"/>
    </row>
    <row r="29" spans="1:14" ht="15" customHeight="1" x14ac:dyDescent="0.2">
      <c r="A29" s="60" t="s">
        <v>28</v>
      </c>
      <c r="B29" s="32">
        <v>0</v>
      </c>
      <c r="C29" s="48">
        <f t="shared" si="0"/>
        <v>0</v>
      </c>
      <c r="D29" s="80">
        <v>0</v>
      </c>
      <c r="E29" s="44">
        <f t="shared" si="5"/>
        <v>0</v>
      </c>
      <c r="F29" s="34">
        <f t="shared" si="2"/>
        <v>0</v>
      </c>
      <c r="G29" s="51">
        <f>IF(ISBLANK(F29),"  ",IF(F76&gt;0,F29/F76,IF(F29&gt;0,1,0)))</f>
        <v>0</v>
      </c>
      <c r="H29" s="32">
        <v>0</v>
      </c>
      <c r="I29" s="48">
        <f t="shared" si="3"/>
        <v>0</v>
      </c>
      <c r="J29" s="80">
        <v>0</v>
      </c>
      <c r="K29" s="49">
        <f t="shared" si="4"/>
        <v>0</v>
      </c>
      <c r="L29" s="34">
        <f t="shared" si="1"/>
        <v>0</v>
      </c>
      <c r="M29" s="51">
        <f>IF(ISBLANK(L29),"  ",IF(L76&gt;0,L29/L76,IF(L29&gt;0,1,0)))</f>
        <v>0</v>
      </c>
      <c r="N29" s="25"/>
    </row>
    <row r="30" spans="1:14" ht="15" customHeight="1" x14ac:dyDescent="0.2">
      <c r="A30" s="60" t="s">
        <v>29</v>
      </c>
      <c r="B30" s="32">
        <v>0</v>
      </c>
      <c r="C30" s="48">
        <f t="shared" si="0"/>
        <v>0</v>
      </c>
      <c r="D30" s="80">
        <v>0</v>
      </c>
      <c r="E30" s="44">
        <f>IF(ISBLANK(D30),"  ",IF(F30&gt;0,D30/F30,IF(D30&gt;0,1,0)))</f>
        <v>0</v>
      </c>
      <c r="F30" s="34">
        <f t="shared" si="2"/>
        <v>0</v>
      </c>
      <c r="G30" s="51">
        <f>IF(ISBLANK(F30),"  ",IF(F76&gt;0,F30/F76,IF(F30&gt;0,1,0)))</f>
        <v>0</v>
      </c>
      <c r="H30" s="32">
        <v>0</v>
      </c>
      <c r="I30" s="48">
        <f t="shared" si="3"/>
        <v>0</v>
      </c>
      <c r="J30" s="80">
        <v>0</v>
      </c>
      <c r="K30" s="49">
        <f>IF(ISBLANK(J30),"  ",IF(L30&gt;0,J30/L30,IF(J30&gt;0,1,0)))</f>
        <v>0</v>
      </c>
      <c r="L30" s="34">
        <f t="shared" si="1"/>
        <v>0</v>
      </c>
      <c r="M30" s="51">
        <f>IF(ISBLANK(L30),"  ",IF(L76&gt;0,L30/L76,IF(L30&gt;0,1,0)))</f>
        <v>0</v>
      </c>
      <c r="N30" s="25"/>
    </row>
    <row r="31" spans="1:14" ht="15" customHeight="1" x14ac:dyDescent="0.2">
      <c r="A31" s="60" t="s">
        <v>30</v>
      </c>
      <c r="B31" s="32">
        <v>0</v>
      </c>
      <c r="C31" s="48">
        <f t="shared" si="0"/>
        <v>0</v>
      </c>
      <c r="D31" s="80">
        <v>0</v>
      </c>
      <c r="E31" s="44">
        <f>IF(ISBLANK(D31),"  ",IF(F31&gt;0,D31/F31,IF(D31&gt;0,1,0)))</f>
        <v>0</v>
      </c>
      <c r="F31" s="34">
        <f t="shared" si="2"/>
        <v>0</v>
      </c>
      <c r="G31" s="51">
        <f>IF(ISBLANK(F31),"  ",IF(F76&gt;0,F31/F76,IF(F31&gt;0,1,0)))</f>
        <v>0</v>
      </c>
      <c r="H31" s="32">
        <v>0</v>
      </c>
      <c r="I31" s="48">
        <f t="shared" si="3"/>
        <v>0</v>
      </c>
      <c r="J31" s="80">
        <v>0</v>
      </c>
      <c r="K31" s="49">
        <f>IF(ISBLANK(J31),"  ",IF(L31&gt;0,J31/L31,IF(J31&gt;0,1,0)))</f>
        <v>0</v>
      </c>
      <c r="L31" s="34">
        <f t="shared" si="1"/>
        <v>0</v>
      </c>
      <c r="M31" s="51">
        <f>IF(ISBLANK(L31),"  ",IF(L76&gt;0,L31/L76,IF(L31&gt;0,1,0)))</f>
        <v>0</v>
      </c>
      <c r="N31" s="25"/>
    </row>
    <row r="32" spans="1:14" ht="15" customHeight="1" x14ac:dyDescent="0.2">
      <c r="A32" s="60" t="s">
        <v>31</v>
      </c>
      <c r="B32" s="32">
        <v>0</v>
      </c>
      <c r="C32" s="48">
        <f t="shared" si="0"/>
        <v>0</v>
      </c>
      <c r="D32" s="80">
        <v>0</v>
      </c>
      <c r="E32" s="44">
        <f>IF(ISBLANK(D32),"  ",IF(F32&gt;0,D32/F32,IF(D32&gt;0,1,0)))</f>
        <v>0</v>
      </c>
      <c r="F32" s="34">
        <f t="shared" si="2"/>
        <v>0</v>
      </c>
      <c r="G32" s="51">
        <f>IF(ISBLANK(F32),"  ",IF(F76&gt;0,F32/F76,IF(F32&gt;0,1,0)))</f>
        <v>0</v>
      </c>
      <c r="H32" s="32">
        <v>0</v>
      </c>
      <c r="I32" s="48">
        <f t="shared" si="3"/>
        <v>0</v>
      </c>
      <c r="J32" s="80">
        <v>0</v>
      </c>
      <c r="K32" s="49">
        <f>IF(ISBLANK(J32),"  ",IF(L32&gt;0,J32/L32,IF(J32&gt;0,1,0)))</f>
        <v>0</v>
      </c>
      <c r="L32" s="34">
        <f t="shared" si="1"/>
        <v>0</v>
      </c>
      <c r="M32" s="51">
        <f>IF(ISBLANK(L32),"  ",IF(L76&gt;0,L32/L76,IF(L32&gt;0,1,0)))</f>
        <v>0</v>
      </c>
      <c r="N32" s="25"/>
    </row>
    <row r="33" spans="1:14" ht="15" customHeight="1" x14ac:dyDescent="0.2">
      <c r="A33" s="61" t="s">
        <v>75</v>
      </c>
      <c r="B33" s="32">
        <v>0</v>
      </c>
      <c r="C33" s="48">
        <f>IF(ISBLANK(B33),"  ",IF(F33&gt;0,B33/F33,IF(B33&gt;0,1,0)))</f>
        <v>0</v>
      </c>
      <c r="D33" s="80">
        <v>0</v>
      </c>
      <c r="E33" s="44">
        <f>IF(ISBLANK(D33),"  ",IF(F33&gt;0,D33/F33,IF(D33&gt;0,1,0)))</f>
        <v>0</v>
      </c>
      <c r="F33" s="34">
        <f t="shared" si="2"/>
        <v>0</v>
      </c>
      <c r="G33" s="51">
        <f>IF(ISBLANK(F33),"  ",IF(F76&gt;0,F33/F76,IF(F33&gt;0,1,0)))</f>
        <v>0</v>
      </c>
      <c r="H33" s="32">
        <v>0</v>
      </c>
      <c r="I33" s="48">
        <f>IF(ISBLANK(H33),"  ",IF(L33&gt;0,H33/L33,IF(H33&gt;0,1,0)))</f>
        <v>0</v>
      </c>
      <c r="J33" s="80">
        <v>0</v>
      </c>
      <c r="K33" s="49">
        <f>IF(ISBLANK(J33),"  ",IF(L33&gt;0,J33/L33,IF(J33&gt;0,1,0)))</f>
        <v>0</v>
      </c>
      <c r="L33" s="34">
        <f t="shared" si="1"/>
        <v>0</v>
      </c>
      <c r="M33" s="51">
        <f>IF(ISBLANK(L33),"  ",IF(L76&gt;0,L33/L76,IF(L33&gt;0,1,0)))</f>
        <v>0</v>
      </c>
      <c r="N33" s="25"/>
    </row>
    <row r="34" spans="1:14" ht="15" customHeight="1" x14ac:dyDescent="0.2">
      <c r="A34" s="60" t="s">
        <v>32</v>
      </c>
      <c r="B34" s="32">
        <v>0</v>
      </c>
      <c r="C34" s="48">
        <f t="shared" si="0"/>
        <v>0</v>
      </c>
      <c r="D34" s="80">
        <v>0</v>
      </c>
      <c r="E34" s="44">
        <f t="shared" si="5"/>
        <v>0</v>
      </c>
      <c r="F34" s="34">
        <f t="shared" si="2"/>
        <v>0</v>
      </c>
      <c r="G34" s="51">
        <f>IF(ISBLANK(F34),"  ",IF(F76&gt;0,F34/F76,IF(F34&gt;0,1,0)))</f>
        <v>0</v>
      </c>
      <c r="H34" s="32">
        <v>0</v>
      </c>
      <c r="I34" s="48">
        <f t="shared" si="3"/>
        <v>0</v>
      </c>
      <c r="J34" s="80">
        <v>0</v>
      </c>
      <c r="K34" s="49">
        <f t="shared" si="4"/>
        <v>0</v>
      </c>
      <c r="L34" s="34">
        <f t="shared" si="1"/>
        <v>0</v>
      </c>
      <c r="M34" s="51">
        <f>IF(ISBLANK(L34),"  ",IF(L76&gt;0,L34/L76,IF(L34&gt;0,1,0)))</f>
        <v>0</v>
      </c>
      <c r="N34" s="25"/>
    </row>
    <row r="35" spans="1:14" ht="15" customHeight="1" x14ac:dyDescent="0.25">
      <c r="A35" s="62" t="s">
        <v>33</v>
      </c>
      <c r="B35" s="121"/>
      <c r="C35" s="64" t="s">
        <v>4</v>
      </c>
      <c r="D35" s="80"/>
      <c r="E35" s="66" t="s">
        <v>4</v>
      </c>
      <c r="F35" s="34"/>
      <c r="G35" s="67" t="s">
        <v>4</v>
      </c>
      <c r="H35" s="121" t="s">
        <v>4</v>
      </c>
      <c r="I35" s="64" t="s">
        <v>4</v>
      </c>
      <c r="J35" s="80"/>
      <c r="K35" s="66" t="s">
        <v>4</v>
      </c>
      <c r="L35" s="34"/>
      <c r="M35" s="67" t="s">
        <v>4</v>
      </c>
      <c r="N35" s="25"/>
    </row>
    <row r="36" spans="1:14" ht="15" customHeight="1" x14ac:dyDescent="0.2">
      <c r="A36" s="57" t="s">
        <v>34</v>
      </c>
      <c r="B36" s="32">
        <v>0</v>
      </c>
      <c r="C36" s="48">
        <f t="shared" si="0"/>
        <v>0</v>
      </c>
      <c r="D36" s="80">
        <v>0</v>
      </c>
      <c r="E36" s="49">
        <f>IF(ISBLANK(D36),"  ",IF(F36&gt;0,D36/F36,IF(D36&gt;0,1,0)))</f>
        <v>0</v>
      </c>
      <c r="F36" s="34">
        <f t="shared" si="2"/>
        <v>0</v>
      </c>
      <c r="G36" s="51">
        <f>IF(ISBLANK(F36),"  ",IF(F76&gt;0,F36/F76,IF(F36&gt;0,1,0)))</f>
        <v>0</v>
      </c>
      <c r="H36" s="32">
        <v>0</v>
      </c>
      <c r="I36" s="48">
        <f>IF(ISBLANK(H36),"  ",IF(L36&gt;0,H36/L36,IF(H36&gt;0,1,0)))</f>
        <v>0</v>
      </c>
      <c r="J36" s="80">
        <v>0</v>
      </c>
      <c r="K36" s="49">
        <f>IF(ISBLANK(J36),"  ",IF(L36&gt;0,J36/L36,IF(J36&gt;0,1,0)))</f>
        <v>0</v>
      </c>
      <c r="L36" s="34">
        <f>J36+H36</f>
        <v>0</v>
      </c>
      <c r="M36" s="51">
        <f>IF(ISBLANK(L36),"  ",IF(L76&gt;0,L36/L76,IF(L36&gt;0,1,0)))</f>
        <v>0</v>
      </c>
      <c r="N36" s="25"/>
    </row>
    <row r="37" spans="1:14" ht="15" customHeight="1" x14ac:dyDescent="0.25">
      <c r="A37" s="62" t="s">
        <v>35</v>
      </c>
      <c r="B37" s="121"/>
      <c r="C37" s="64" t="s">
        <v>4</v>
      </c>
      <c r="D37" s="80"/>
      <c r="E37" s="66" t="s">
        <v>4</v>
      </c>
      <c r="F37" s="34"/>
      <c r="G37" s="67" t="s">
        <v>4</v>
      </c>
      <c r="H37" s="121"/>
      <c r="I37" s="64" t="s">
        <v>4</v>
      </c>
      <c r="J37" s="80"/>
      <c r="K37" s="66" t="s">
        <v>4</v>
      </c>
      <c r="L37" s="34"/>
      <c r="M37" s="67" t="s">
        <v>4</v>
      </c>
      <c r="N37" s="25"/>
    </row>
    <row r="38" spans="1:14" ht="15" customHeight="1" x14ac:dyDescent="0.2">
      <c r="A38" s="59" t="s">
        <v>34</v>
      </c>
      <c r="B38" s="69">
        <v>0</v>
      </c>
      <c r="C38" s="48">
        <f t="shared" si="0"/>
        <v>0</v>
      </c>
      <c r="D38" s="70">
        <v>0</v>
      </c>
      <c r="E38" s="49">
        <f>IF(ISBLANK(D38),"  ",IF(F38&gt;0,D38/F38,IF(D38&gt;0,1,0)))</f>
        <v>0</v>
      </c>
      <c r="F38" s="68">
        <f t="shared" si="2"/>
        <v>0</v>
      </c>
      <c r="G38" s="51">
        <f>IF(ISBLANK(F38),"  ",IF(F76&gt;0,F38/F76,IF(F38&gt;0,1,0)))</f>
        <v>0</v>
      </c>
      <c r="H38" s="69">
        <v>0</v>
      </c>
      <c r="I38" s="48">
        <f>IF(ISBLANK(H38),"  ",IF(L38&gt;0,H38/L38,IF(H38&gt;0,1,0)))</f>
        <v>0</v>
      </c>
      <c r="J38" s="70">
        <v>0</v>
      </c>
      <c r="K38" s="49">
        <f>IF(ISBLANK(J38),"  ",IF(L38&gt;0,J38/L38,IF(J38&gt;0,1,0)))</f>
        <v>0</v>
      </c>
      <c r="L38" s="68">
        <f>J38+H38</f>
        <v>0</v>
      </c>
      <c r="M38" s="51">
        <f>IF(ISBLANK(L38),"  ",IF(L76&gt;0,L38/L76,IF(L38&gt;0,1,0)))</f>
        <v>0</v>
      </c>
      <c r="N38" s="25"/>
    </row>
    <row r="39" spans="1:14" ht="15" customHeight="1" x14ac:dyDescent="0.2">
      <c r="A39" s="59" t="s">
        <v>36</v>
      </c>
      <c r="B39" s="69"/>
      <c r="C39" s="48" t="str">
        <f t="shared" si="0"/>
        <v xml:space="preserve">  </v>
      </c>
      <c r="D39" s="70"/>
      <c r="E39" s="44" t="str">
        <f>IF(ISBLANK(D39),"  ",IF(F39&gt;0,D39/F39,IF(D39&gt;0,1,0)))</f>
        <v xml:space="preserve">  </v>
      </c>
      <c r="F39" s="34">
        <f t="shared" si="2"/>
        <v>0</v>
      </c>
      <c r="G39" s="51">
        <f>IF(ISBLANK(F39),"  ",IF(F76&gt;0,F39/F76,IF(F39&gt;0,1,0)))</f>
        <v>0</v>
      </c>
      <c r="H39" s="69"/>
      <c r="I39" s="48" t="str">
        <f>IF(ISBLANK(H39),"  ",IF(L39&gt;0,H39/L39,IF(H39&gt;0,1,0)))</f>
        <v xml:space="preserve">  </v>
      </c>
      <c r="J39" s="70"/>
      <c r="K39" s="49" t="str">
        <f>IF(ISBLANK(J39),"  ",IF(L39&gt;0,J39/L39,IF(J39&gt;0,1,0)))</f>
        <v xml:space="preserve">  </v>
      </c>
      <c r="L39" s="34">
        <f>J39+H39</f>
        <v>0</v>
      </c>
      <c r="M39" s="51">
        <f>IF(ISBLANK(L39),"  ",IF(L76&gt;0,L39/L76,IF(L39&gt;0,1,0)))</f>
        <v>0</v>
      </c>
      <c r="N39" s="25"/>
    </row>
    <row r="40" spans="1:14" s="77" customFormat="1" ht="15" customHeight="1" x14ac:dyDescent="0.25">
      <c r="A40" s="62" t="s">
        <v>37</v>
      </c>
      <c r="B40" s="71">
        <v>15099715</v>
      </c>
      <c r="C40" s="84">
        <f t="shared" si="0"/>
        <v>1</v>
      </c>
      <c r="D40" s="122">
        <v>0</v>
      </c>
      <c r="E40" s="73">
        <f>IF(ISBLANK(D40),"  ",IF(F40&gt;0,D40/F40,IF(D40&gt;0,1,0)))</f>
        <v>0</v>
      </c>
      <c r="F40" s="71">
        <f>F39+F38+F36+F34+F29+F28+F26+F27+F25+F24+F23+F22+F21+F20+F19+F18+F17+F16+F14+F13+F30+F31+F32+F33</f>
        <v>15099715</v>
      </c>
      <c r="G40" s="74">
        <f>IF(ISBLANK(F40),"  ",IF(F76&gt;0,F40/F76,IF(F40&gt;0,1,0)))</f>
        <v>0.15799716047584789</v>
      </c>
      <c r="H40" s="71">
        <v>14933435</v>
      </c>
      <c r="I40" s="84">
        <f>IF(ISBLANK(H40),"  ",IF(L40&gt;0,H40/L40,IF(H40&gt;0,1,0)))</f>
        <v>1</v>
      </c>
      <c r="J40" s="122">
        <v>0</v>
      </c>
      <c r="K40" s="75">
        <f>IF(ISBLANK(J40),"  ",IF(L40&gt;0,J40/L40,IF(J40&gt;0,1,0)))</f>
        <v>0</v>
      </c>
      <c r="L40" s="71">
        <f>L39+L38+L36+L34+L29+L28+L26+L27+L25+L24+L23+L22+L21+L20+L19+L18+L17+L16+L14+L13+L30+L31+L32+L33</f>
        <v>14933435</v>
      </c>
      <c r="M40" s="74">
        <f>IF(ISBLANK(L40),"  ",IF(L76&gt;0,L40/L76,IF(L40&gt;0,1,0)))</f>
        <v>0.15122979161783801</v>
      </c>
      <c r="N40" s="76"/>
    </row>
    <row r="41" spans="1:14" ht="15" customHeight="1" x14ac:dyDescent="0.25">
      <c r="A41" s="78" t="s">
        <v>38</v>
      </c>
      <c r="B41" s="79"/>
      <c r="C41" s="64" t="s">
        <v>4</v>
      </c>
      <c r="D41" s="80"/>
      <c r="E41" s="66" t="s">
        <v>4</v>
      </c>
      <c r="F41" s="34"/>
      <c r="G41" s="67" t="s">
        <v>4</v>
      </c>
      <c r="H41" s="79"/>
      <c r="I41" s="64" t="s">
        <v>4</v>
      </c>
      <c r="J41" s="80"/>
      <c r="K41" s="66" t="s">
        <v>4</v>
      </c>
      <c r="L41" s="34"/>
      <c r="M41" s="67" t="s">
        <v>4</v>
      </c>
      <c r="N41" s="25"/>
    </row>
    <row r="42" spans="1:14" ht="15" customHeight="1" x14ac:dyDescent="0.2">
      <c r="A42" s="11" t="s">
        <v>39</v>
      </c>
      <c r="B42" s="36">
        <v>0</v>
      </c>
      <c r="C42" s="42">
        <f t="shared" si="0"/>
        <v>0</v>
      </c>
      <c r="D42" s="123">
        <v>0</v>
      </c>
      <c r="E42" s="44">
        <f t="shared" ref="E42:E48" si="6">IF(ISBLANK(D42),"  ",IF(F42&gt;0,D42/F42,IF(D42&gt;0,1,0)))</f>
        <v>0</v>
      </c>
      <c r="F42" s="38">
        <f>D42+B42</f>
        <v>0</v>
      </c>
      <c r="G42" s="46">
        <f>IF(ISBLANK(F42),"  ",IF(D76&gt;0,F42/D76,IF(F42&gt;0,1,0)))</f>
        <v>0</v>
      </c>
      <c r="H42" s="36">
        <v>0</v>
      </c>
      <c r="I42" s="42">
        <f t="shared" ref="I42:I48" si="7">IF(ISBLANK(H42),"  ",IF(L42&gt;0,H42/L42,IF(H42&gt;0,1,0)))</f>
        <v>0</v>
      </c>
      <c r="J42" s="123">
        <v>0</v>
      </c>
      <c r="K42" s="44">
        <f t="shared" ref="K42:K48" si="8">IF(ISBLANK(J42),"  ",IF(L42&gt;0,J42/L42,IF(J42&gt;0,1,0)))</f>
        <v>0</v>
      </c>
      <c r="L42" s="38">
        <f>J42+H42</f>
        <v>0</v>
      </c>
      <c r="M42" s="46">
        <f>IF(ISBLANK(L42),"  ",IF(J76&gt;0,L42/J76,IF(L42&gt;0,1,0)))</f>
        <v>0</v>
      </c>
      <c r="N42" s="25"/>
    </row>
    <row r="43" spans="1:14" ht="15" customHeight="1" x14ac:dyDescent="0.2">
      <c r="A43" s="81" t="s">
        <v>40</v>
      </c>
      <c r="B43" s="32">
        <v>0</v>
      </c>
      <c r="C43" s="48">
        <f t="shared" si="0"/>
        <v>0</v>
      </c>
      <c r="D43" s="80">
        <v>0</v>
      </c>
      <c r="E43" s="49">
        <f t="shared" si="6"/>
        <v>0</v>
      </c>
      <c r="F43" s="34">
        <f>D43+B43</f>
        <v>0</v>
      </c>
      <c r="G43" s="51">
        <f>IF(ISBLANK(F43),"  ",IF(D76&gt;0,F43/D76,IF(F43&gt;0,1,0)))</f>
        <v>0</v>
      </c>
      <c r="H43" s="32">
        <v>0</v>
      </c>
      <c r="I43" s="48">
        <f t="shared" si="7"/>
        <v>0</v>
      </c>
      <c r="J43" s="80">
        <v>0</v>
      </c>
      <c r="K43" s="49">
        <f t="shared" si="8"/>
        <v>0</v>
      </c>
      <c r="L43" s="34">
        <f>J43+H43</f>
        <v>0</v>
      </c>
      <c r="M43" s="51">
        <f>IF(ISBLANK(L43),"  ",IF(J76&gt;0,L43/J76,IF(L43&gt;0,1,0)))</f>
        <v>0</v>
      </c>
      <c r="N43" s="25"/>
    </row>
    <row r="44" spans="1:14" ht="15" customHeight="1" x14ac:dyDescent="0.2">
      <c r="A44" s="82" t="s">
        <v>41</v>
      </c>
      <c r="B44" s="32">
        <v>0</v>
      </c>
      <c r="C44" s="48">
        <f t="shared" si="0"/>
        <v>0</v>
      </c>
      <c r="D44" s="80">
        <v>0</v>
      </c>
      <c r="E44" s="49">
        <f t="shared" si="6"/>
        <v>0</v>
      </c>
      <c r="F44" s="68">
        <f>D44+B44</f>
        <v>0</v>
      </c>
      <c r="G44" s="51">
        <f>IF(ISBLANK(F44),"  ",IF(D76&gt;0,F44/D76,IF(F44&gt;0,1,0)))</f>
        <v>0</v>
      </c>
      <c r="H44" s="32">
        <v>0</v>
      </c>
      <c r="I44" s="48">
        <f t="shared" si="7"/>
        <v>0</v>
      </c>
      <c r="J44" s="80">
        <v>0</v>
      </c>
      <c r="K44" s="49">
        <f t="shared" si="8"/>
        <v>0</v>
      </c>
      <c r="L44" s="68">
        <f>J44+H44</f>
        <v>0</v>
      </c>
      <c r="M44" s="51">
        <f>IF(ISBLANK(L44),"  ",IF(J76&gt;0,L44/J76,IF(L44&gt;0,1,0)))</f>
        <v>0</v>
      </c>
      <c r="N44" s="25"/>
    </row>
    <row r="45" spans="1:14" ht="15" customHeight="1" x14ac:dyDescent="0.2">
      <c r="A45" s="31" t="s">
        <v>42</v>
      </c>
      <c r="B45" s="32">
        <v>0</v>
      </c>
      <c r="C45" s="48">
        <f t="shared" si="0"/>
        <v>0</v>
      </c>
      <c r="D45" s="80">
        <v>0</v>
      </c>
      <c r="E45" s="49">
        <f t="shared" si="6"/>
        <v>0</v>
      </c>
      <c r="F45" s="68">
        <f>D45+B45</f>
        <v>0</v>
      </c>
      <c r="G45" s="51">
        <f>IF(ISBLANK(F45),"  ",IF(D76&gt;0,F45/D76,IF(F45&gt;0,1,0)))</f>
        <v>0</v>
      </c>
      <c r="H45" s="32">
        <v>0</v>
      </c>
      <c r="I45" s="48">
        <f t="shared" si="7"/>
        <v>0</v>
      </c>
      <c r="J45" s="80">
        <v>0</v>
      </c>
      <c r="K45" s="49">
        <f t="shared" si="8"/>
        <v>0</v>
      </c>
      <c r="L45" s="68">
        <f>J45+H45</f>
        <v>0</v>
      </c>
      <c r="M45" s="51">
        <f>IF(ISBLANK(L45),"  ",IF(J76&gt;0,L45/J76,IF(L45&gt;0,1,0)))</f>
        <v>0</v>
      </c>
      <c r="N45" s="25"/>
    </row>
    <row r="46" spans="1:14" ht="15" customHeight="1" x14ac:dyDescent="0.2">
      <c r="A46" s="81" t="s">
        <v>43</v>
      </c>
      <c r="B46" s="32">
        <v>0</v>
      </c>
      <c r="C46" s="48">
        <f t="shared" si="0"/>
        <v>0</v>
      </c>
      <c r="D46" s="80">
        <v>0</v>
      </c>
      <c r="E46" s="49">
        <f t="shared" si="6"/>
        <v>0</v>
      </c>
      <c r="F46" s="68">
        <f>D46+B46</f>
        <v>0</v>
      </c>
      <c r="G46" s="51">
        <f>IF(ISBLANK(F46),"  ",IF(F76&gt;0,F46/F76,IF(F46&gt;0,1,0)))</f>
        <v>0</v>
      </c>
      <c r="H46" s="32">
        <v>0</v>
      </c>
      <c r="I46" s="48">
        <f t="shared" si="7"/>
        <v>0</v>
      </c>
      <c r="J46" s="80">
        <v>0</v>
      </c>
      <c r="K46" s="49">
        <f t="shared" si="8"/>
        <v>0</v>
      </c>
      <c r="L46" s="68">
        <f>J46+H46</f>
        <v>0</v>
      </c>
      <c r="M46" s="51">
        <f>IF(ISBLANK(L46),"  ",IF(L76&gt;0,L46/L76,IF(L46&gt;0,1,0)))</f>
        <v>0</v>
      </c>
      <c r="N46" s="25"/>
    </row>
    <row r="47" spans="1:14" s="77" customFormat="1" ht="15" customHeight="1" x14ac:dyDescent="0.25">
      <c r="A47" s="78" t="s">
        <v>44</v>
      </c>
      <c r="B47" s="106">
        <v>0</v>
      </c>
      <c r="C47" s="84">
        <f t="shared" si="0"/>
        <v>0</v>
      </c>
      <c r="D47" s="107">
        <v>0</v>
      </c>
      <c r="E47" s="75">
        <f t="shared" si="6"/>
        <v>0</v>
      </c>
      <c r="F47" s="86">
        <f>F46+F45+F44+F43+F42</f>
        <v>0</v>
      </c>
      <c r="G47" s="74">
        <f>IF(ISBLANK(F47),"  ",IF(F76&gt;0,F47/F76,IF(F47&gt;0,1,0)))</f>
        <v>0</v>
      </c>
      <c r="H47" s="106">
        <v>0</v>
      </c>
      <c r="I47" s="84">
        <f t="shared" si="7"/>
        <v>0</v>
      </c>
      <c r="J47" s="107">
        <v>0</v>
      </c>
      <c r="K47" s="75">
        <f t="shared" si="8"/>
        <v>0</v>
      </c>
      <c r="L47" s="86">
        <f>L46+L45+L44+L43+L42</f>
        <v>0</v>
      </c>
      <c r="M47" s="74">
        <f>IF(ISBLANK(L47),"  ",IF(L76&gt;0,L47/L76,IF(L47&gt;0,1,0)))</f>
        <v>0</v>
      </c>
      <c r="N47" s="76"/>
    </row>
    <row r="48" spans="1:14" s="77" customFormat="1" ht="15" customHeight="1" x14ac:dyDescent="0.25">
      <c r="A48" s="87" t="s">
        <v>45</v>
      </c>
      <c r="B48" s="124">
        <v>0</v>
      </c>
      <c r="C48" s="84">
        <f t="shared" si="0"/>
        <v>0</v>
      </c>
      <c r="D48" s="111">
        <v>0</v>
      </c>
      <c r="E48" s="75">
        <f t="shared" si="6"/>
        <v>0</v>
      </c>
      <c r="F48" s="90">
        <f>D48+B48</f>
        <v>0</v>
      </c>
      <c r="G48" s="74">
        <f>IF(ISBLANK(F48),"  ",IF(F76&gt;0,F48/F76,IF(F48&gt;0,1,0)))</f>
        <v>0</v>
      </c>
      <c r="H48" s="124">
        <v>0</v>
      </c>
      <c r="I48" s="84">
        <f t="shared" si="7"/>
        <v>0</v>
      </c>
      <c r="J48" s="111">
        <v>0</v>
      </c>
      <c r="K48" s="75">
        <f t="shared" si="8"/>
        <v>0</v>
      </c>
      <c r="L48" s="90">
        <f>J48+H48</f>
        <v>0</v>
      </c>
      <c r="M48" s="74">
        <f>IF(ISBLANK(L48),"  ",IF(L76&gt;0,L48/L76,IF(L48&gt;0,1,0)))</f>
        <v>0</v>
      </c>
      <c r="N48" s="76"/>
    </row>
    <row r="49" spans="1:14" ht="15" customHeight="1" x14ac:dyDescent="0.25">
      <c r="A49" s="14" t="s">
        <v>46</v>
      </c>
      <c r="B49" s="91"/>
      <c r="C49" s="92" t="s">
        <v>4</v>
      </c>
      <c r="D49" s="93"/>
      <c r="E49" s="94" t="s">
        <v>4</v>
      </c>
      <c r="F49" s="38"/>
      <c r="G49" s="95" t="s">
        <v>4</v>
      </c>
      <c r="H49" s="91"/>
      <c r="I49" s="92" t="s">
        <v>4</v>
      </c>
      <c r="J49" s="93"/>
      <c r="K49" s="94" t="s">
        <v>4</v>
      </c>
      <c r="L49" s="38"/>
      <c r="M49" s="95" t="s">
        <v>4</v>
      </c>
      <c r="N49" s="25"/>
    </row>
    <row r="50" spans="1:14" ht="15" customHeight="1" x14ac:dyDescent="0.2">
      <c r="A50" s="11" t="s">
        <v>47</v>
      </c>
      <c r="B50" s="91">
        <v>30798950</v>
      </c>
      <c r="C50" s="42">
        <f t="shared" si="0"/>
        <v>1</v>
      </c>
      <c r="D50" s="93">
        <v>0</v>
      </c>
      <c r="E50" s="44">
        <f t="shared" ref="E50:E67" si="9">IF(ISBLANK(D50),"  ",IF(F50&gt;0,D50/F50,IF(D50&gt;0,1,0)))</f>
        <v>0</v>
      </c>
      <c r="F50" s="96">
        <f t="shared" ref="F50:F55" si="10">D50+B50</f>
        <v>30798950</v>
      </c>
      <c r="G50" s="46">
        <f>IF(ISBLANK(F50),"  ",IF(F76&gt;0,F50/F76,IF(F50&gt;0,1,0)))</f>
        <v>0.32226744979210636</v>
      </c>
      <c r="H50" s="91">
        <v>30512535</v>
      </c>
      <c r="I50" s="42">
        <f t="shared" ref="I50:I67" si="11">IF(ISBLANK(H50),"  ",IF(L50&gt;0,H50/L50,IF(H50&gt;0,1,0)))</f>
        <v>1</v>
      </c>
      <c r="J50" s="93">
        <v>0</v>
      </c>
      <c r="K50" s="44">
        <f t="shared" ref="K50:K67" si="12">IF(ISBLANK(J50),"  ",IF(L50&gt;0,J50/L50,IF(J50&gt;0,1,0)))</f>
        <v>0</v>
      </c>
      <c r="L50" s="96">
        <f t="shared" ref="L50:L66" si="13">J50+H50</f>
        <v>30512535</v>
      </c>
      <c r="M50" s="46">
        <f>IF(ISBLANK(L50),"  ",IF(L76&gt;0,L50/L76,IF(L50&gt;0,1,0)))</f>
        <v>0.30899818493079378</v>
      </c>
      <c r="N50" s="25"/>
    </row>
    <row r="51" spans="1:14" ht="15" customHeight="1" x14ac:dyDescent="0.2">
      <c r="A51" s="31" t="s">
        <v>48</v>
      </c>
      <c r="B51" s="79">
        <v>171996</v>
      </c>
      <c r="C51" s="48">
        <f t="shared" si="0"/>
        <v>1</v>
      </c>
      <c r="D51" s="80">
        <v>0</v>
      </c>
      <c r="E51" s="49">
        <f t="shared" si="9"/>
        <v>0</v>
      </c>
      <c r="F51" s="97">
        <f t="shared" si="10"/>
        <v>171996</v>
      </c>
      <c r="G51" s="51">
        <f>IF(ISBLANK(F51),"  ",IF(F76&gt;0,F51/F76,IF(F51&gt;0,1,0)))</f>
        <v>1.7996948692875284E-3</v>
      </c>
      <c r="H51" s="79">
        <v>154500</v>
      </c>
      <c r="I51" s="48">
        <f t="shared" si="11"/>
        <v>1</v>
      </c>
      <c r="J51" s="80">
        <v>0</v>
      </c>
      <c r="K51" s="49">
        <f t="shared" si="12"/>
        <v>0</v>
      </c>
      <c r="L51" s="97">
        <f t="shared" si="13"/>
        <v>154500</v>
      </c>
      <c r="M51" s="51">
        <f>IF(ISBLANK(L51),"  ",IF(L76&gt;0,L51/L76,IF(L51&gt;0,1,0)))</f>
        <v>1.5646100716249123E-3</v>
      </c>
      <c r="N51" s="25"/>
    </row>
    <row r="52" spans="1:14" ht="15" customHeight="1" x14ac:dyDescent="0.2">
      <c r="A52" s="98" t="s">
        <v>49</v>
      </c>
      <c r="B52" s="125">
        <v>1385835</v>
      </c>
      <c r="C52" s="48">
        <f t="shared" si="0"/>
        <v>1</v>
      </c>
      <c r="D52" s="126">
        <v>0</v>
      </c>
      <c r="E52" s="49">
        <f t="shared" si="9"/>
        <v>0</v>
      </c>
      <c r="F52" s="99">
        <f t="shared" si="10"/>
        <v>1385835</v>
      </c>
      <c r="G52" s="51">
        <f>IF(ISBLANK(F52),"  ",IF(F76&gt;0,F52/F76,IF(F52&gt;0,1,0)))</f>
        <v>1.4500803153440092E-2</v>
      </c>
      <c r="H52" s="125">
        <v>1380680</v>
      </c>
      <c r="I52" s="48">
        <f t="shared" si="11"/>
        <v>1</v>
      </c>
      <c r="J52" s="126">
        <v>0</v>
      </c>
      <c r="K52" s="49">
        <f t="shared" si="12"/>
        <v>0</v>
      </c>
      <c r="L52" s="99">
        <f t="shared" si="13"/>
        <v>1380680</v>
      </c>
      <c r="M52" s="51">
        <f>IF(ISBLANK(L52),"  ",IF(L76&gt;0,L52/L76,IF(L52&gt;0,1,0)))</f>
        <v>1.3982044231010252E-2</v>
      </c>
      <c r="N52" s="25"/>
    </row>
    <row r="53" spans="1:14" ht="15" customHeight="1" x14ac:dyDescent="0.2">
      <c r="A53" s="98" t="s">
        <v>50</v>
      </c>
      <c r="B53" s="125">
        <v>696045</v>
      </c>
      <c r="C53" s="48">
        <f t="shared" si="0"/>
        <v>1</v>
      </c>
      <c r="D53" s="126">
        <v>0</v>
      </c>
      <c r="E53" s="49">
        <f t="shared" si="9"/>
        <v>0</v>
      </c>
      <c r="F53" s="99">
        <f t="shared" si="10"/>
        <v>696045</v>
      </c>
      <c r="G53" s="51">
        <f>IF(ISBLANK(F53),"  ",IF(F76&gt;0,F53/F76,IF(F53&gt;0,1,0)))</f>
        <v>7.2831264406918632E-3</v>
      </c>
      <c r="H53" s="125">
        <v>685470</v>
      </c>
      <c r="I53" s="48">
        <f t="shared" si="11"/>
        <v>1</v>
      </c>
      <c r="J53" s="126">
        <v>0</v>
      </c>
      <c r="K53" s="49">
        <f t="shared" si="12"/>
        <v>0</v>
      </c>
      <c r="L53" s="99">
        <f t="shared" si="13"/>
        <v>685470</v>
      </c>
      <c r="M53" s="51">
        <f>IF(ISBLANK(L53),"  ",IF(L76&gt;0,L53/L76,IF(L53&gt;0,1,0)))</f>
        <v>6.9417039857393439E-3</v>
      </c>
      <c r="N53" s="25"/>
    </row>
    <row r="54" spans="1:14" ht="15" customHeight="1" x14ac:dyDescent="0.2">
      <c r="A54" s="98" t="s">
        <v>51</v>
      </c>
      <c r="B54" s="125">
        <v>0</v>
      </c>
      <c r="C54" s="48">
        <f>IF(ISBLANK(B54),"  ",IF(F54&gt;0,B54/F54,IF(B54&gt;0,1,0)))</f>
        <v>0</v>
      </c>
      <c r="D54" s="126">
        <v>2553688</v>
      </c>
      <c r="E54" s="49">
        <f>IF(ISBLANK(D54),"  ",IF(F54&gt;0,D54/F54,IF(D54&gt;0,1,0)))</f>
        <v>1</v>
      </c>
      <c r="F54" s="99">
        <f t="shared" si="10"/>
        <v>2553688</v>
      </c>
      <c r="G54" s="51">
        <f>IF(ISBLANK(F54),"  ",IF(F76&gt;0,F54/F76,IF(F54&gt;0,1,0)))</f>
        <v>2.6720732990076105E-2</v>
      </c>
      <c r="H54" s="125">
        <v>0</v>
      </c>
      <c r="I54" s="48">
        <f>IF(ISBLANK(H54),"  ",IF(L54&gt;0,H54/L54,IF(H54&gt;0,1,0)))</f>
        <v>0</v>
      </c>
      <c r="J54" s="126">
        <v>2707373</v>
      </c>
      <c r="K54" s="49">
        <f>IF(ISBLANK(J54),"  ",IF(L54&gt;0,J54/L54,IF(J54&gt;0,1,0)))</f>
        <v>1</v>
      </c>
      <c r="L54" s="99">
        <f t="shared" si="13"/>
        <v>2707373</v>
      </c>
      <c r="M54" s="51">
        <f>IF(ISBLANK(L54),"  ",IF(L76&gt;0,L54/L76,IF(L54&gt;0,1,0)))</f>
        <v>2.7417366106442419E-2</v>
      </c>
      <c r="N54" s="25"/>
    </row>
    <row r="55" spans="1:14" ht="15" customHeight="1" x14ac:dyDescent="0.2">
      <c r="A55" s="31" t="s">
        <v>52</v>
      </c>
      <c r="B55" s="79">
        <v>6431747</v>
      </c>
      <c r="C55" s="48">
        <f t="shared" si="0"/>
        <v>0.54034603837767159</v>
      </c>
      <c r="D55" s="80">
        <v>5471268</v>
      </c>
      <c r="E55" s="49">
        <f t="shared" si="9"/>
        <v>0.45965396162232847</v>
      </c>
      <c r="F55" s="97">
        <f t="shared" si="10"/>
        <v>11903015</v>
      </c>
      <c r="G55" s="51">
        <f>IF(ISBLANK(F55),"  ",IF(F76&gt;0,F55/F76,IF(F55&gt;0,1,0)))</f>
        <v>0.12454821638033728</v>
      </c>
      <c r="H55" s="79">
        <v>6387974</v>
      </c>
      <c r="I55" s="48">
        <f t="shared" si="11"/>
        <v>0.52599429423967203</v>
      </c>
      <c r="J55" s="80">
        <v>5756595</v>
      </c>
      <c r="K55" s="49">
        <f t="shared" si="12"/>
        <v>0.47400570576032791</v>
      </c>
      <c r="L55" s="97">
        <f t="shared" si="13"/>
        <v>12144569</v>
      </c>
      <c r="M55" s="51">
        <f>IF(ISBLANK(L55),"  ",IF(L76&gt;0,L55/L76,IF(L55&gt;0,1,0)))</f>
        <v>0.12298715192843812</v>
      </c>
      <c r="N55" s="25"/>
    </row>
    <row r="56" spans="1:14" s="77" customFormat="1" ht="15" customHeight="1" x14ac:dyDescent="0.25">
      <c r="A56" s="87" t="s">
        <v>53</v>
      </c>
      <c r="B56" s="127">
        <v>39484573</v>
      </c>
      <c r="C56" s="84">
        <f t="shared" si="0"/>
        <v>0.83108744353159136</v>
      </c>
      <c r="D56" s="107">
        <v>8024956</v>
      </c>
      <c r="E56" s="75">
        <f t="shared" si="9"/>
        <v>0.16891255646840869</v>
      </c>
      <c r="F56" s="100">
        <f>F55+F53+F52+F51+F50+F54</f>
        <v>47509529</v>
      </c>
      <c r="G56" s="74">
        <f>IF(ISBLANK(F56),"  ",IF(F76&gt;0,F56/F76,IF(F56&gt;0,1,0)))</f>
        <v>0.49712002362593921</v>
      </c>
      <c r="H56" s="127">
        <v>39121159</v>
      </c>
      <c r="I56" s="84">
        <f t="shared" si="11"/>
        <v>0.82212996930742666</v>
      </c>
      <c r="J56" s="107">
        <v>8463968</v>
      </c>
      <c r="K56" s="75">
        <f t="shared" si="12"/>
        <v>0.17787003069257334</v>
      </c>
      <c r="L56" s="97">
        <f t="shared" si="13"/>
        <v>47585127</v>
      </c>
      <c r="M56" s="74">
        <f>IF(ISBLANK(L56),"  ",IF(L76&gt;0,L56/L76,IF(L56&gt;0,1,0)))</f>
        <v>0.48189106125404885</v>
      </c>
      <c r="N56" s="76"/>
    </row>
    <row r="57" spans="1:14" ht="15" customHeight="1" x14ac:dyDescent="0.2">
      <c r="A57" s="41" t="s">
        <v>54</v>
      </c>
      <c r="B57" s="128">
        <v>0</v>
      </c>
      <c r="C57" s="48">
        <f t="shared" si="0"/>
        <v>0</v>
      </c>
      <c r="D57" s="129">
        <v>0</v>
      </c>
      <c r="E57" s="49">
        <f t="shared" si="9"/>
        <v>0</v>
      </c>
      <c r="F57" s="101">
        <f t="shared" ref="F57:F66" si="14">D57+B57</f>
        <v>0</v>
      </c>
      <c r="G57" s="51">
        <f>IF(ISBLANK(F57),"  ",IF(F76&gt;0,F57/F76,IF(F57&gt;0,1,0)))</f>
        <v>0</v>
      </c>
      <c r="H57" s="128">
        <v>0</v>
      </c>
      <c r="I57" s="48">
        <f t="shared" si="11"/>
        <v>0</v>
      </c>
      <c r="J57" s="129">
        <v>0</v>
      </c>
      <c r="K57" s="49">
        <f t="shared" si="12"/>
        <v>0</v>
      </c>
      <c r="L57" s="101">
        <f t="shared" si="13"/>
        <v>0</v>
      </c>
      <c r="M57" s="51">
        <f>IF(ISBLANK(L57),"  ",IF(L76&gt;0,L57/L76,IF(L57&gt;0,1,0)))</f>
        <v>0</v>
      </c>
      <c r="N57" s="25"/>
    </row>
    <row r="58" spans="1:14" ht="15" customHeight="1" x14ac:dyDescent="0.2">
      <c r="A58" s="102" t="s">
        <v>55</v>
      </c>
      <c r="B58" s="32">
        <v>0</v>
      </c>
      <c r="C58" s="48">
        <f t="shared" si="0"/>
        <v>0</v>
      </c>
      <c r="D58" s="80">
        <v>0</v>
      </c>
      <c r="E58" s="49">
        <f t="shared" si="9"/>
        <v>0</v>
      </c>
      <c r="F58" s="34">
        <f t="shared" si="14"/>
        <v>0</v>
      </c>
      <c r="G58" s="51">
        <f>IF(ISBLANK(F58),"  ",IF(F76&gt;0,F58/F76,IF(F58&gt;0,1,0)))</f>
        <v>0</v>
      </c>
      <c r="H58" s="32">
        <v>0</v>
      </c>
      <c r="I58" s="48">
        <f t="shared" si="11"/>
        <v>0</v>
      </c>
      <c r="J58" s="80">
        <v>0</v>
      </c>
      <c r="K58" s="49">
        <f t="shared" si="12"/>
        <v>0</v>
      </c>
      <c r="L58" s="34">
        <f t="shared" si="13"/>
        <v>0</v>
      </c>
      <c r="M58" s="51">
        <f>IF(ISBLANK(L58),"  ",IF(L76&gt;0,L58/L76,IF(L58&gt;0,1,0)))</f>
        <v>0</v>
      </c>
      <c r="N58" s="25"/>
    </row>
    <row r="59" spans="1:14" ht="15" customHeight="1" x14ac:dyDescent="0.2">
      <c r="A59" s="82" t="s">
        <v>56</v>
      </c>
      <c r="B59" s="32">
        <v>35033</v>
      </c>
      <c r="C59" s="48">
        <f t="shared" si="0"/>
        <v>1</v>
      </c>
      <c r="D59" s="80">
        <v>0</v>
      </c>
      <c r="E59" s="49">
        <f t="shared" si="9"/>
        <v>0</v>
      </c>
      <c r="F59" s="34">
        <f t="shared" si="14"/>
        <v>35033</v>
      </c>
      <c r="G59" s="51">
        <f>IF(ISBLANK(F59),"  ",IF(F76&gt;0,F59/F76,IF(F59&gt;0,1,0)))</f>
        <v>3.6657079441236996E-4</v>
      </c>
      <c r="H59" s="32">
        <v>35033</v>
      </c>
      <c r="I59" s="48">
        <f t="shared" si="11"/>
        <v>1</v>
      </c>
      <c r="J59" s="80">
        <v>0</v>
      </c>
      <c r="K59" s="49">
        <f t="shared" si="12"/>
        <v>0</v>
      </c>
      <c r="L59" s="34">
        <f t="shared" si="13"/>
        <v>35033</v>
      </c>
      <c r="M59" s="51">
        <f>IF(ISBLANK(L59),"  ",IF(L76&gt;0,L59/L76,IF(L59&gt;0,1,0)))</f>
        <v>3.5477659960670262E-4</v>
      </c>
      <c r="N59" s="25"/>
    </row>
    <row r="60" spans="1:14" ht="15" customHeight="1" x14ac:dyDescent="0.2">
      <c r="A60" s="81" t="s">
        <v>57</v>
      </c>
      <c r="B60" s="69">
        <v>110922</v>
      </c>
      <c r="C60" s="48">
        <f t="shared" si="0"/>
        <v>0.23110820344322514</v>
      </c>
      <c r="D60" s="70">
        <v>369035</v>
      </c>
      <c r="E60" s="49">
        <f t="shared" si="9"/>
        <v>0.76889179655677486</v>
      </c>
      <c r="F60" s="68">
        <f t="shared" si="14"/>
        <v>479957</v>
      </c>
      <c r="G60" s="51">
        <f>IF(ISBLANK(F60),"  ",IF(F76&gt;0,F60/F76,IF(F60&gt;0,1,0)))</f>
        <v>5.0220711550189208E-3</v>
      </c>
      <c r="H60" s="69">
        <v>108000</v>
      </c>
      <c r="I60" s="48">
        <f t="shared" si="11"/>
        <v>0.22594142259414227</v>
      </c>
      <c r="J60" s="70">
        <v>370000</v>
      </c>
      <c r="K60" s="49">
        <f t="shared" si="12"/>
        <v>0.77405857740585771</v>
      </c>
      <c r="L60" s="68">
        <f t="shared" si="13"/>
        <v>478000</v>
      </c>
      <c r="M60" s="51">
        <f>IF(ISBLANK(L60),"  ",IF(L76&gt;0,L60/L76,IF(L60&gt;0,1,0)))</f>
        <v>4.8406706423087904E-3</v>
      </c>
      <c r="N60" s="25"/>
    </row>
    <row r="61" spans="1:14" ht="15" customHeight="1" x14ac:dyDescent="0.2">
      <c r="A61" s="103" t="s">
        <v>58</v>
      </c>
      <c r="B61" s="32">
        <v>0</v>
      </c>
      <c r="C61" s="48">
        <f t="shared" si="0"/>
        <v>0</v>
      </c>
      <c r="D61" s="80">
        <v>0</v>
      </c>
      <c r="E61" s="49">
        <f t="shared" si="9"/>
        <v>0</v>
      </c>
      <c r="F61" s="34">
        <f t="shared" si="14"/>
        <v>0</v>
      </c>
      <c r="G61" s="51">
        <f>IF(ISBLANK(F61),"  ",IF(F76&gt;0,F61/F76,IF(F61&gt;0,1,0)))</f>
        <v>0</v>
      </c>
      <c r="H61" s="32">
        <v>0</v>
      </c>
      <c r="I61" s="48">
        <f t="shared" si="11"/>
        <v>0</v>
      </c>
      <c r="J61" s="80">
        <v>0</v>
      </c>
      <c r="K61" s="49">
        <f t="shared" si="12"/>
        <v>0</v>
      </c>
      <c r="L61" s="34">
        <f t="shared" si="13"/>
        <v>0</v>
      </c>
      <c r="M61" s="51">
        <f>IF(ISBLANK(L61),"  ",IF(L76&gt;0,L61/L76,IF(L61&gt;0,1,0)))</f>
        <v>0</v>
      </c>
      <c r="N61" s="25"/>
    </row>
    <row r="62" spans="1:14" ht="15" customHeight="1" x14ac:dyDescent="0.2">
      <c r="A62" s="103" t="s">
        <v>59</v>
      </c>
      <c r="B62" s="32">
        <v>0</v>
      </c>
      <c r="C62" s="48">
        <f t="shared" si="0"/>
        <v>0</v>
      </c>
      <c r="D62" s="80">
        <v>1999300</v>
      </c>
      <c r="E62" s="49">
        <f t="shared" si="9"/>
        <v>1</v>
      </c>
      <c r="F62" s="34">
        <f t="shared" si="14"/>
        <v>1999300</v>
      </c>
      <c r="G62" s="51">
        <f>IF(ISBLANK(F62),"  ",IF(F76&gt;0,F62/F76,IF(F62&gt;0,1,0)))</f>
        <v>2.0919846695077533E-2</v>
      </c>
      <c r="H62" s="32">
        <v>0</v>
      </c>
      <c r="I62" s="48">
        <f t="shared" si="11"/>
        <v>0</v>
      </c>
      <c r="J62" s="80">
        <v>4446893</v>
      </c>
      <c r="K62" s="49">
        <f t="shared" si="12"/>
        <v>1</v>
      </c>
      <c r="L62" s="34">
        <f t="shared" si="13"/>
        <v>4446893</v>
      </c>
      <c r="M62" s="51">
        <f>IF(ISBLANK(L62),"  ",IF(L76&gt;0,L62/L76,IF(L62&gt;0,1,0)))</f>
        <v>4.503335647403444E-2</v>
      </c>
      <c r="N62" s="25"/>
    </row>
    <row r="63" spans="1:14" ht="15" customHeight="1" x14ac:dyDescent="0.2">
      <c r="A63" s="104" t="s">
        <v>60</v>
      </c>
      <c r="B63" s="32">
        <v>0</v>
      </c>
      <c r="C63" s="48">
        <f t="shared" si="0"/>
        <v>0</v>
      </c>
      <c r="D63" s="80">
        <v>14967968</v>
      </c>
      <c r="E63" s="49">
        <f t="shared" si="9"/>
        <v>1</v>
      </c>
      <c r="F63" s="34">
        <f t="shared" si="14"/>
        <v>14967968</v>
      </c>
      <c r="G63" s="51">
        <f>IF(ISBLANK(F63),"  ",IF(F76&gt;0,F63/F76,IF(F63&gt;0,1,0)))</f>
        <v>0.15661861446347536</v>
      </c>
      <c r="H63" s="32">
        <v>0</v>
      </c>
      <c r="I63" s="48">
        <f t="shared" si="11"/>
        <v>0</v>
      </c>
      <c r="J63" s="80">
        <v>15240659</v>
      </c>
      <c r="K63" s="49">
        <f t="shared" si="12"/>
        <v>1</v>
      </c>
      <c r="L63" s="34">
        <f t="shared" si="13"/>
        <v>15240659</v>
      </c>
      <c r="M63" s="51">
        <f>IF(ISBLANK(L63),"  ",IF(L76&gt;0,L63/L76,IF(L63&gt;0,1,0)))</f>
        <v>0.15434102634045865</v>
      </c>
      <c r="N63" s="25"/>
    </row>
    <row r="64" spans="1:14" ht="15" customHeight="1" x14ac:dyDescent="0.2">
      <c r="A64" s="104" t="s">
        <v>61</v>
      </c>
      <c r="B64" s="32">
        <v>0</v>
      </c>
      <c r="C64" s="48">
        <f t="shared" si="0"/>
        <v>0</v>
      </c>
      <c r="D64" s="80">
        <v>148849</v>
      </c>
      <c r="E64" s="49">
        <f t="shared" si="9"/>
        <v>1</v>
      </c>
      <c r="F64" s="34">
        <f t="shared" si="14"/>
        <v>148849</v>
      </c>
      <c r="G64" s="51">
        <f>IF(ISBLANK(F64),"  ",IF(F76&gt;0,F64/F76,IF(F64&gt;0,1,0)))</f>
        <v>1.5574942533464692E-3</v>
      </c>
      <c r="H64" s="32">
        <v>0</v>
      </c>
      <c r="I64" s="48">
        <f t="shared" si="11"/>
        <v>0</v>
      </c>
      <c r="J64" s="80">
        <v>148850</v>
      </c>
      <c r="K64" s="49">
        <f t="shared" si="12"/>
        <v>1</v>
      </c>
      <c r="L64" s="34">
        <f t="shared" si="13"/>
        <v>148850</v>
      </c>
      <c r="M64" s="51">
        <f>IF(ISBLANK(L64),"  ",IF(L76&gt;0,L64/L76,IF(L64&gt;0,1,0)))</f>
        <v>1.5073929395557812E-3</v>
      </c>
      <c r="N64" s="25"/>
    </row>
    <row r="65" spans="1:14" ht="15" customHeight="1" x14ac:dyDescent="0.2">
      <c r="A65" s="82" t="s">
        <v>62</v>
      </c>
      <c r="B65" s="32">
        <v>0</v>
      </c>
      <c r="C65" s="48">
        <f t="shared" si="0"/>
        <v>0</v>
      </c>
      <c r="D65" s="80">
        <v>1563653</v>
      </c>
      <c r="E65" s="49">
        <f t="shared" si="9"/>
        <v>1</v>
      </c>
      <c r="F65" s="34">
        <f t="shared" si="14"/>
        <v>1563653</v>
      </c>
      <c r="G65" s="51">
        <f>IF(ISBLANK(F65),"  ",IF(F76&gt;0,F65/F76,IF(F65&gt;0,1,0)))</f>
        <v>1.6361417018105371E-2</v>
      </c>
      <c r="H65" s="32">
        <v>0</v>
      </c>
      <c r="I65" s="48">
        <f t="shared" si="11"/>
        <v>0</v>
      </c>
      <c r="J65" s="80">
        <v>1500000</v>
      </c>
      <c r="K65" s="49">
        <f t="shared" si="12"/>
        <v>1</v>
      </c>
      <c r="L65" s="34">
        <f t="shared" si="13"/>
        <v>1500000</v>
      </c>
      <c r="M65" s="51">
        <f>IF(ISBLANK(L65),"  ",IF(L76&gt;0,L65/L76,IF(L65&gt;0,1,0)))</f>
        <v>1.5190389044902062E-2</v>
      </c>
      <c r="N65" s="25"/>
    </row>
    <row r="66" spans="1:14" ht="15" customHeight="1" x14ac:dyDescent="0.2">
      <c r="A66" s="81" t="s">
        <v>63</v>
      </c>
      <c r="B66" s="32">
        <v>1871579</v>
      </c>
      <c r="C66" s="48">
        <f t="shared" si="0"/>
        <v>0.65155532903808866</v>
      </c>
      <c r="D66" s="80">
        <v>1000900</v>
      </c>
      <c r="E66" s="49">
        <f t="shared" si="9"/>
        <v>0.34844467096191128</v>
      </c>
      <c r="F66" s="34">
        <f t="shared" si="14"/>
        <v>2872479</v>
      </c>
      <c r="G66" s="51">
        <f>IF(ISBLANK(F66),"  ",IF(F76&gt;0,F66/F76,IF(F66&gt;0,1,0)))</f>
        <v>3.0056429907882567E-2</v>
      </c>
      <c r="H66" s="32">
        <v>2553539</v>
      </c>
      <c r="I66" s="48">
        <f t="shared" si="11"/>
        <v>0.72337170199524026</v>
      </c>
      <c r="J66" s="80">
        <v>976512</v>
      </c>
      <c r="K66" s="49">
        <f t="shared" si="12"/>
        <v>0.27662829800475969</v>
      </c>
      <c r="L66" s="34">
        <f t="shared" si="13"/>
        <v>3530051</v>
      </c>
      <c r="M66" s="51">
        <f>IF(ISBLANK(L66),"  ",IF(L76&gt;0,L66/L76,IF(L66&gt;0,1,0)))</f>
        <v>3.574856535889704E-2</v>
      </c>
      <c r="N66" s="25"/>
    </row>
    <row r="67" spans="1:14" s="77" customFormat="1" ht="15" customHeight="1" x14ac:dyDescent="0.25">
      <c r="A67" s="105" t="s">
        <v>64</v>
      </c>
      <c r="B67" s="106">
        <v>41502107</v>
      </c>
      <c r="C67" s="84">
        <f t="shared" si="0"/>
        <v>0.59649374630336383</v>
      </c>
      <c r="D67" s="107">
        <v>28074661</v>
      </c>
      <c r="E67" s="75">
        <f t="shared" si="9"/>
        <v>0.40350625369663623</v>
      </c>
      <c r="F67" s="106">
        <f>F66+F65+F64+F63+F62+F61+F60+F59+F58+F57+F56</f>
        <v>69576768</v>
      </c>
      <c r="G67" s="74">
        <f>IF(ISBLANK(F67),"  ",IF(F76&gt;0,F67/F76,IF(F67&gt;0,1,0)))</f>
        <v>0.72802246791325775</v>
      </c>
      <c r="H67" s="106">
        <v>41817731</v>
      </c>
      <c r="I67" s="84">
        <f t="shared" si="11"/>
        <v>0.57312345369391593</v>
      </c>
      <c r="J67" s="107">
        <v>31146882</v>
      </c>
      <c r="K67" s="75">
        <f t="shared" si="12"/>
        <v>0.42687654630608401</v>
      </c>
      <c r="L67" s="106">
        <f>L66+L65+L64+L63+L62+L61+L60+L59+L58+L57+L56</f>
        <v>72964613</v>
      </c>
      <c r="M67" s="74">
        <f>IF(ISBLANK(L67),"  ",IF(L76&gt;0,L67/L76,IF(L67&gt;0,1,0)))</f>
        <v>0.73890723865381236</v>
      </c>
      <c r="N67" s="76"/>
    </row>
    <row r="68" spans="1:14" ht="15" customHeight="1" x14ac:dyDescent="0.25">
      <c r="A68" s="14" t="s">
        <v>65</v>
      </c>
      <c r="B68" s="79"/>
      <c r="C68" s="64" t="s">
        <v>4</v>
      </c>
      <c r="D68" s="80"/>
      <c r="E68" s="66" t="s">
        <v>4</v>
      </c>
      <c r="F68" s="34"/>
      <c r="G68" s="67" t="s">
        <v>4</v>
      </c>
      <c r="H68" s="79"/>
      <c r="I68" s="64" t="s">
        <v>4</v>
      </c>
      <c r="J68" s="80"/>
      <c r="K68" s="66" t="s">
        <v>4</v>
      </c>
      <c r="L68" s="34"/>
      <c r="M68" s="67" t="s">
        <v>4</v>
      </c>
    </row>
    <row r="69" spans="1:14" ht="15" customHeight="1" x14ac:dyDescent="0.2">
      <c r="A69" s="108" t="s">
        <v>66</v>
      </c>
      <c r="B69" s="3">
        <v>0</v>
      </c>
      <c r="C69" s="42">
        <f t="shared" si="0"/>
        <v>0</v>
      </c>
      <c r="D69" s="93">
        <v>0</v>
      </c>
      <c r="E69" s="44">
        <f>IF(ISBLANK(D69),"  ",IF(F69&gt;0,D69/F69,IF(D69&gt;0,1,0)))</f>
        <v>0</v>
      </c>
      <c r="F69" s="58">
        <f>D69+B69</f>
        <v>0</v>
      </c>
      <c r="G69" s="46">
        <f>IF(ISBLANK(F69),"  ",IF(F76&gt;0,F69/F76,IF(F69&gt;0,1,0)))</f>
        <v>0</v>
      </c>
      <c r="H69" s="3">
        <v>0</v>
      </c>
      <c r="I69" s="42">
        <f>IF(ISBLANK(H69),"  ",IF(L69&gt;0,H69/L69,IF(H69&gt;0,1,0)))</f>
        <v>0</v>
      </c>
      <c r="J69" s="93">
        <v>0</v>
      </c>
      <c r="K69" s="44">
        <f>IF(ISBLANK(J69),"  ",IF(L69&gt;0,J69/L69,IF(J69&gt;0,1,0)))</f>
        <v>0</v>
      </c>
      <c r="L69" s="58">
        <f>J69+H69</f>
        <v>0</v>
      </c>
      <c r="M69" s="46">
        <f>IF(ISBLANK(L69),"  ",IF(L76&gt;0,L69/L76,IF(L69&gt;0,1,0)))</f>
        <v>0</v>
      </c>
    </row>
    <row r="70" spans="1:14" ht="15" customHeight="1" x14ac:dyDescent="0.2">
      <c r="A70" s="31" t="s">
        <v>67</v>
      </c>
      <c r="B70" s="32">
        <v>0</v>
      </c>
      <c r="C70" s="48">
        <f t="shared" si="0"/>
        <v>0</v>
      </c>
      <c r="D70" s="80">
        <v>0</v>
      </c>
      <c r="E70" s="49">
        <f>IF(ISBLANK(D70),"  ",IF(F70&gt;0,D70/F70,IF(D70&gt;0,1,0)))</f>
        <v>0</v>
      </c>
      <c r="F70" s="34">
        <f>D70+B70</f>
        <v>0</v>
      </c>
      <c r="G70" s="51">
        <f>IF(ISBLANK(F70),"  ",IF(F76&gt;0,F70/F76,IF(F70&gt;0,1,0)))</f>
        <v>0</v>
      </c>
      <c r="H70" s="32">
        <v>0</v>
      </c>
      <c r="I70" s="48">
        <f>IF(ISBLANK(H70),"  ",IF(L70&gt;0,H70/L70,IF(H70&gt;0,1,0)))</f>
        <v>0</v>
      </c>
      <c r="J70" s="80">
        <v>0</v>
      </c>
      <c r="K70" s="49">
        <f>IF(ISBLANK(J70),"  ",IF(L70&gt;0,J70/L70,IF(J70&gt;0,1,0)))</f>
        <v>0</v>
      </c>
      <c r="L70" s="34">
        <f>J70+H70</f>
        <v>0</v>
      </c>
      <c r="M70" s="51">
        <f>IF(ISBLANK(L70),"  ",IF(L76&gt;0,L70/L76,IF(L70&gt;0,1,0)))</f>
        <v>0</v>
      </c>
    </row>
    <row r="71" spans="1:14" ht="15" customHeight="1" x14ac:dyDescent="0.25">
      <c r="A71" s="109" t="s">
        <v>68</v>
      </c>
      <c r="B71" s="79"/>
      <c r="C71" s="64" t="s">
        <v>4</v>
      </c>
      <c r="D71" s="80"/>
      <c r="E71" s="66" t="s">
        <v>4</v>
      </c>
      <c r="F71" s="34"/>
      <c r="G71" s="67" t="s">
        <v>4</v>
      </c>
      <c r="H71" s="79"/>
      <c r="I71" s="64" t="s">
        <v>4</v>
      </c>
      <c r="J71" s="80"/>
      <c r="K71" s="66" t="s">
        <v>4</v>
      </c>
      <c r="L71" s="34"/>
      <c r="M71" s="67" t="s">
        <v>4</v>
      </c>
    </row>
    <row r="72" spans="1:14" ht="15" customHeight="1" x14ac:dyDescent="0.2">
      <c r="A72" s="82" t="s">
        <v>69</v>
      </c>
      <c r="B72" s="3">
        <v>0</v>
      </c>
      <c r="C72" s="42">
        <f t="shared" si="0"/>
        <v>0</v>
      </c>
      <c r="D72" s="93">
        <v>10259094</v>
      </c>
      <c r="E72" s="44">
        <f>IF(ISBLANK(D72),"  ",IF(F72&gt;0,D72/F72,IF(D72&gt;0,1,0)))</f>
        <v>1</v>
      </c>
      <c r="F72" s="58">
        <f>D72+B72</f>
        <v>10259094</v>
      </c>
      <c r="G72" s="46">
        <f>IF(ISBLANK(F72),"  ",IF(F76&gt;0,F72/F76,IF(F72&gt;0,1,0)))</f>
        <v>0.10734690827309046</v>
      </c>
      <c r="H72" s="3">
        <v>0</v>
      </c>
      <c r="I72" s="42">
        <f>IF(ISBLANK(H72),"  ",IF(L72&gt;0,H72/L72,IF(H72&gt;0,1,0)))</f>
        <v>0</v>
      </c>
      <c r="J72" s="93">
        <v>10260000</v>
      </c>
      <c r="K72" s="44">
        <f>IF(ISBLANK(J72),"  ",IF(L72&gt;0,J72/L72,IF(J72&gt;0,1,0)))</f>
        <v>1</v>
      </c>
      <c r="L72" s="58">
        <f>J72+H72</f>
        <v>10260000</v>
      </c>
      <c r="M72" s="46">
        <f>IF(ISBLANK(L72),"  ",IF(L76&gt;0,L72/L76,IF(L72&gt;0,1,0)))</f>
        <v>0.1039022610671301</v>
      </c>
    </row>
    <row r="73" spans="1:14" ht="15" customHeight="1" x14ac:dyDescent="0.2">
      <c r="A73" s="31" t="s">
        <v>70</v>
      </c>
      <c r="B73" s="32">
        <v>0</v>
      </c>
      <c r="C73" s="48">
        <f t="shared" si="0"/>
        <v>0</v>
      </c>
      <c r="D73" s="80">
        <v>633957</v>
      </c>
      <c r="E73" s="49">
        <f>IF(ISBLANK(D73),"  ",IF(F73&gt;0,D73/F73,IF(D73&gt;0,1,0)))</f>
        <v>1</v>
      </c>
      <c r="F73" s="34">
        <f>D73+B73</f>
        <v>633957</v>
      </c>
      <c r="G73" s="51">
        <f>IF(ISBLANK(F73),"  ",IF(F76&gt;0,F73/F76,IF(F73&gt;0,1,0)))</f>
        <v>6.6334633378038656E-3</v>
      </c>
      <c r="H73" s="32">
        <v>0</v>
      </c>
      <c r="I73" s="48">
        <f>IF(ISBLANK(H73),"  ",IF(L73&gt;0,H73/L73,IF(H73&gt;0,1,0)))</f>
        <v>0</v>
      </c>
      <c r="J73" s="80">
        <v>588600</v>
      </c>
      <c r="K73" s="49">
        <f>IF(ISBLANK(J73),"  ",IF(L73&gt;0,J73/L73,IF(J73&gt;0,1,0)))</f>
        <v>1</v>
      </c>
      <c r="L73" s="34">
        <f>J73+H73</f>
        <v>588600</v>
      </c>
      <c r="M73" s="51">
        <f>IF(ISBLANK(L73),"  ",IF(L76&gt;0,L73/L76,IF(L73&gt;0,1,0)))</f>
        <v>5.960708661219569E-3</v>
      </c>
    </row>
    <row r="74" spans="1:14" s="77" customFormat="1" ht="15" customHeight="1" x14ac:dyDescent="0.25">
      <c r="A74" s="78" t="s">
        <v>71</v>
      </c>
      <c r="B74" s="110">
        <v>0</v>
      </c>
      <c r="C74" s="84">
        <f t="shared" si="0"/>
        <v>0</v>
      </c>
      <c r="D74" s="111">
        <v>10893051</v>
      </c>
      <c r="E74" s="75">
        <f>IF(ISBLANK(D74),"  ",IF(F74&gt;0,D74/F74,IF(D74&gt;0,1,0)))</f>
        <v>1</v>
      </c>
      <c r="F74" s="112">
        <f>F73+F72+F71+F70+F69</f>
        <v>10893051</v>
      </c>
      <c r="G74" s="74">
        <f>IF(ISBLANK(F74),"  ",IF(F76&gt;0,F74/F76,IF(F74&gt;0,1,0)))</f>
        <v>0.11398037161089433</v>
      </c>
      <c r="H74" s="110">
        <v>0</v>
      </c>
      <c r="I74" s="84">
        <f>IF(ISBLANK(H74),"  ",IF(L74&gt;0,H74/L74,IF(H74&gt;0,1,0)))</f>
        <v>0</v>
      </c>
      <c r="J74" s="111">
        <v>10848600</v>
      </c>
      <c r="K74" s="75">
        <f>IF(ISBLANK(J74),"  ",IF(L74&gt;0,J74/L74,IF(J74&gt;0,1,0)))</f>
        <v>1</v>
      </c>
      <c r="L74" s="112">
        <f>L73+L72+L71+L70+L69</f>
        <v>10848600</v>
      </c>
      <c r="M74" s="74">
        <f>IF(ISBLANK(L74),"  ",IF(L76&gt;0,L74/L76,IF(L74&gt;0,1,0)))</f>
        <v>0.10986296972834966</v>
      </c>
    </row>
    <row r="75" spans="1:14" s="77" customFormat="1" ht="15" customHeight="1" x14ac:dyDescent="0.25">
      <c r="A75" s="78" t="s">
        <v>72</v>
      </c>
      <c r="B75" s="110">
        <v>0</v>
      </c>
      <c r="C75" s="84">
        <f>IF(ISBLANK(B75),"  ",IF(F75&gt;0,B75/F75,IF(B75&gt;0,1,0)))</f>
        <v>0</v>
      </c>
      <c r="D75" s="111">
        <v>0</v>
      </c>
      <c r="E75" s="75">
        <f>IF(ISBLANK(D75),"  ",IF(F75&gt;0,D75/F75,IF(D75&gt;0,1,0)))</f>
        <v>0</v>
      </c>
      <c r="F75" s="113">
        <f>D75+B75</f>
        <v>0</v>
      </c>
      <c r="G75" s="74">
        <f>IF(ISBLANK(F75),"  ",IF(F76&gt;0,F75/F76,IF(F75&gt;0,1,0)))</f>
        <v>0</v>
      </c>
      <c r="H75" s="110">
        <v>0</v>
      </c>
      <c r="I75" s="84">
        <f>IF(ISBLANK(H75),"  ",IF(L75&gt;0,H75/L75,IF(H75&gt;0,1,0)))</f>
        <v>0</v>
      </c>
      <c r="J75" s="111">
        <v>0</v>
      </c>
      <c r="K75" s="75">
        <f>IF(ISBLANK(J75),"  ",IF(L75&gt;0,J75/L75,IF(J75&gt;0,1,0)))</f>
        <v>0</v>
      </c>
      <c r="L75" s="113">
        <f>J75+H75</f>
        <v>0</v>
      </c>
      <c r="M75" s="74">
        <f>IF(ISBLANK(L75),"  ",IF(L76&gt;0,L75/L76,IF(L75&gt;0,1,0)))</f>
        <v>0</v>
      </c>
    </row>
    <row r="76" spans="1:14" s="77" customFormat="1" ht="15" customHeight="1" thickBot="1" x14ac:dyDescent="0.3">
      <c r="A76" s="114" t="s">
        <v>73</v>
      </c>
      <c r="B76" s="115">
        <v>56601822</v>
      </c>
      <c r="C76" s="116">
        <f t="shared" si="0"/>
        <v>0.59225800975444753</v>
      </c>
      <c r="D76" s="115">
        <v>38967712</v>
      </c>
      <c r="E76" s="117">
        <f>IF(ISBLANK(D76),"  ",IF(F76&gt;0,D76/F76,IF(D76&gt;0,1,0)))</f>
        <v>0.40774199024555252</v>
      </c>
      <c r="F76" s="115">
        <f>F74+F67+F47+F40+F48+F75</f>
        <v>95569534</v>
      </c>
      <c r="G76" s="118">
        <f>IF(ISBLANK(F76),"  ",IF(F76&gt;0,F76/F76,IF(F76&gt;0,1,0)))</f>
        <v>1</v>
      </c>
      <c r="H76" s="115">
        <v>56751166</v>
      </c>
      <c r="I76" s="116">
        <f>IF(ISBLANK(H76),"  ",IF(L76&gt;0,H76/L76,IF(H76&gt;0,1,0)))</f>
        <v>0.57471486019454554</v>
      </c>
      <c r="J76" s="115">
        <v>41995482</v>
      </c>
      <c r="K76" s="117">
        <f>IF(ISBLANK(J76),"  ",IF(L76&gt;0,J76/L76,IF(J76&gt;0,1,0)))</f>
        <v>0.42528513980545446</v>
      </c>
      <c r="L76" s="115">
        <f>L74+L67+L47+L40+L48+L75</f>
        <v>98746648</v>
      </c>
      <c r="M76" s="118">
        <f>IF(ISBLANK(L76),"  ",IF(L76&gt;0,L76/L76,IF(L76&gt;0,1,0)))</f>
        <v>1</v>
      </c>
    </row>
    <row r="77" spans="1:14" ht="15" thickTop="1" x14ac:dyDescent="0.2">
      <c r="A77" s="119"/>
      <c r="B77" s="1"/>
      <c r="C77" s="2"/>
      <c r="D77" s="1"/>
      <c r="E77" s="2"/>
      <c r="F77" s="1"/>
      <c r="G77" s="2"/>
      <c r="H77" s="1"/>
      <c r="I77" s="2"/>
      <c r="J77" s="1"/>
      <c r="K77" s="2"/>
      <c r="L77" s="1"/>
      <c r="M77" s="2"/>
    </row>
    <row r="78" spans="1:14" ht="16.5" customHeight="1" x14ac:dyDescent="0.2">
      <c r="A78" s="2" t="s">
        <v>4</v>
      </c>
      <c r="B78" s="1"/>
      <c r="C78" s="2"/>
      <c r="D78" s="1"/>
      <c r="E78" s="2"/>
      <c r="F78" s="1"/>
      <c r="G78" s="2"/>
      <c r="H78" s="1"/>
      <c r="I78" s="2"/>
      <c r="J78" s="1"/>
      <c r="K78" s="2"/>
      <c r="L78" s="1"/>
      <c r="M78" s="2"/>
    </row>
    <row r="79" spans="1:14" x14ac:dyDescent="0.2">
      <c r="A79" s="2" t="s">
        <v>74</v>
      </c>
      <c r="B79" s="1"/>
      <c r="C79" s="2"/>
      <c r="D79" s="1"/>
      <c r="E79" s="2"/>
      <c r="F79" s="1"/>
      <c r="G79" s="2"/>
      <c r="H79" s="1"/>
      <c r="I79" s="2"/>
      <c r="J79" s="1"/>
      <c r="K79" s="2"/>
      <c r="L79" s="1"/>
      <c r="M79" s="2"/>
    </row>
  </sheetData>
  <hyperlinks>
    <hyperlink ref="O2" location="Home!A1" tooltip="Home" display="Home"/>
  </hyperlinks>
  <printOptions horizontalCentered="1" verticalCentered="1"/>
  <pageMargins left="0.25" right="0.25" top="0.75" bottom="0.75" header="0.3" footer="0.3"/>
  <pageSetup scale="44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9"/>
  <sheetViews>
    <sheetView zoomScale="75" zoomScaleNormal="75" workbookViewId="0">
      <pane xSplit="1" ySplit="10" topLeftCell="B11" activePane="bottomRight" state="frozen"/>
      <selection activeCell="A4" sqref="A4:XFD76"/>
      <selection pane="topRight" activeCell="A4" sqref="A4:XFD76"/>
      <selection pane="bottomLeft" activeCell="A4" sqref="A4:XFD76"/>
      <selection pane="bottomRight" activeCell="A4" sqref="A4:XFD76"/>
    </sheetView>
  </sheetViews>
  <sheetFormatPr defaultColWidth="12.42578125" defaultRowHeight="14.25" x14ac:dyDescent="0.2"/>
  <cols>
    <col min="1" max="1" width="63.42578125" style="6" customWidth="1"/>
    <col min="2" max="2" width="20.7109375" style="120" customWidth="1"/>
    <col min="3" max="3" width="20.7109375" style="6" customWidth="1"/>
    <col min="4" max="4" width="20.7109375" style="120" customWidth="1"/>
    <col min="5" max="5" width="20.7109375" style="6" customWidth="1"/>
    <col min="6" max="6" width="20.7109375" style="120" customWidth="1"/>
    <col min="7" max="7" width="20.7109375" style="6" customWidth="1"/>
    <col min="8" max="8" width="20.7109375" style="120" customWidth="1"/>
    <col min="9" max="9" width="20.7109375" style="6" customWidth="1"/>
    <col min="10" max="10" width="20.7109375" style="120" customWidth="1"/>
    <col min="11" max="11" width="20.7109375" style="6" customWidth="1"/>
    <col min="12" max="12" width="20.7109375" style="120" customWidth="1"/>
    <col min="13" max="13" width="20.7109375" style="6" customWidth="1"/>
    <col min="14" max="256" width="12.42578125" style="6"/>
    <col min="257" max="257" width="186.7109375" style="6" customWidth="1"/>
    <col min="258" max="258" width="56.42578125" style="6" customWidth="1"/>
    <col min="259" max="263" width="45.5703125" style="6" customWidth="1"/>
    <col min="264" max="264" width="54.7109375" style="6" customWidth="1"/>
    <col min="265" max="269" width="45.5703125" style="6" customWidth="1"/>
    <col min="270" max="512" width="12.42578125" style="6"/>
    <col min="513" max="513" width="186.7109375" style="6" customWidth="1"/>
    <col min="514" max="514" width="56.42578125" style="6" customWidth="1"/>
    <col min="515" max="519" width="45.5703125" style="6" customWidth="1"/>
    <col min="520" max="520" width="54.7109375" style="6" customWidth="1"/>
    <col min="521" max="525" width="45.5703125" style="6" customWidth="1"/>
    <col min="526" max="768" width="12.42578125" style="6"/>
    <col min="769" max="769" width="186.7109375" style="6" customWidth="1"/>
    <col min="770" max="770" width="56.42578125" style="6" customWidth="1"/>
    <col min="771" max="775" width="45.5703125" style="6" customWidth="1"/>
    <col min="776" max="776" width="54.7109375" style="6" customWidth="1"/>
    <col min="777" max="781" width="45.5703125" style="6" customWidth="1"/>
    <col min="782" max="1024" width="12.42578125" style="6"/>
    <col min="1025" max="1025" width="186.7109375" style="6" customWidth="1"/>
    <col min="1026" max="1026" width="56.42578125" style="6" customWidth="1"/>
    <col min="1027" max="1031" width="45.5703125" style="6" customWidth="1"/>
    <col min="1032" max="1032" width="54.7109375" style="6" customWidth="1"/>
    <col min="1033" max="1037" width="45.5703125" style="6" customWidth="1"/>
    <col min="1038" max="1280" width="12.42578125" style="6"/>
    <col min="1281" max="1281" width="186.7109375" style="6" customWidth="1"/>
    <col min="1282" max="1282" width="56.42578125" style="6" customWidth="1"/>
    <col min="1283" max="1287" width="45.5703125" style="6" customWidth="1"/>
    <col min="1288" max="1288" width="54.7109375" style="6" customWidth="1"/>
    <col min="1289" max="1293" width="45.5703125" style="6" customWidth="1"/>
    <col min="1294" max="1536" width="12.42578125" style="6"/>
    <col min="1537" max="1537" width="186.7109375" style="6" customWidth="1"/>
    <col min="1538" max="1538" width="56.42578125" style="6" customWidth="1"/>
    <col min="1539" max="1543" width="45.5703125" style="6" customWidth="1"/>
    <col min="1544" max="1544" width="54.7109375" style="6" customWidth="1"/>
    <col min="1545" max="1549" width="45.5703125" style="6" customWidth="1"/>
    <col min="1550" max="1792" width="12.42578125" style="6"/>
    <col min="1793" max="1793" width="186.7109375" style="6" customWidth="1"/>
    <col min="1794" max="1794" width="56.42578125" style="6" customWidth="1"/>
    <col min="1795" max="1799" width="45.5703125" style="6" customWidth="1"/>
    <col min="1800" max="1800" width="54.7109375" style="6" customWidth="1"/>
    <col min="1801" max="1805" width="45.5703125" style="6" customWidth="1"/>
    <col min="1806" max="2048" width="12.42578125" style="6"/>
    <col min="2049" max="2049" width="186.7109375" style="6" customWidth="1"/>
    <col min="2050" max="2050" width="56.42578125" style="6" customWidth="1"/>
    <col min="2051" max="2055" width="45.5703125" style="6" customWidth="1"/>
    <col min="2056" max="2056" width="54.7109375" style="6" customWidth="1"/>
    <col min="2057" max="2061" width="45.5703125" style="6" customWidth="1"/>
    <col min="2062" max="2304" width="12.42578125" style="6"/>
    <col min="2305" max="2305" width="186.7109375" style="6" customWidth="1"/>
    <col min="2306" max="2306" width="56.42578125" style="6" customWidth="1"/>
    <col min="2307" max="2311" width="45.5703125" style="6" customWidth="1"/>
    <col min="2312" max="2312" width="54.7109375" style="6" customWidth="1"/>
    <col min="2313" max="2317" width="45.5703125" style="6" customWidth="1"/>
    <col min="2318" max="2560" width="12.42578125" style="6"/>
    <col min="2561" max="2561" width="186.7109375" style="6" customWidth="1"/>
    <col min="2562" max="2562" width="56.42578125" style="6" customWidth="1"/>
    <col min="2563" max="2567" width="45.5703125" style="6" customWidth="1"/>
    <col min="2568" max="2568" width="54.7109375" style="6" customWidth="1"/>
    <col min="2569" max="2573" width="45.5703125" style="6" customWidth="1"/>
    <col min="2574" max="2816" width="12.42578125" style="6"/>
    <col min="2817" max="2817" width="186.7109375" style="6" customWidth="1"/>
    <col min="2818" max="2818" width="56.42578125" style="6" customWidth="1"/>
    <col min="2819" max="2823" width="45.5703125" style="6" customWidth="1"/>
    <col min="2824" max="2824" width="54.7109375" style="6" customWidth="1"/>
    <col min="2825" max="2829" width="45.5703125" style="6" customWidth="1"/>
    <col min="2830" max="3072" width="12.42578125" style="6"/>
    <col min="3073" max="3073" width="186.7109375" style="6" customWidth="1"/>
    <col min="3074" max="3074" width="56.42578125" style="6" customWidth="1"/>
    <col min="3075" max="3079" width="45.5703125" style="6" customWidth="1"/>
    <col min="3080" max="3080" width="54.7109375" style="6" customWidth="1"/>
    <col min="3081" max="3085" width="45.5703125" style="6" customWidth="1"/>
    <col min="3086" max="3328" width="12.42578125" style="6"/>
    <col min="3329" max="3329" width="186.7109375" style="6" customWidth="1"/>
    <col min="3330" max="3330" width="56.42578125" style="6" customWidth="1"/>
    <col min="3331" max="3335" width="45.5703125" style="6" customWidth="1"/>
    <col min="3336" max="3336" width="54.7109375" style="6" customWidth="1"/>
    <col min="3337" max="3341" width="45.5703125" style="6" customWidth="1"/>
    <col min="3342" max="3584" width="12.42578125" style="6"/>
    <col min="3585" max="3585" width="186.7109375" style="6" customWidth="1"/>
    <col min="3586" max="3586" width="56.42578125" style="6" customWidth="1"/>
    <col min="3587" max="3591" width="45.5703125" style="6" customWidth="1"/>
    <col min="3592" max="3592" width="54.7109375" style="6" customWidth="1"/>
    <col min="3593" max="3597" width="45.5703125" style="6" customWidth="1"/>
    <col min="3598" max="3840" width="12.42578125" style="6"/>
    <col min="3841" max="3841" width="186.7109375" style="6" customWidth="1"/>
    <col min="3842" max="3842" width="56.42578125" style="6" customWidth="1"/>
    <col min="3843" max="3847" width="45.5703125" style="6" customWidth="1"/>
    <col min="3848" max="3848" width="54.7109375" style="6" customWidth="1"/>
    <col min="3849" max="3853" width="45.5703125" style="6" customWidth="1"/>
    <col min="3854" max="4096" width="12.42578125" style="6"/>
    <col min="4097" max="4097" width="186.7109375" style="6" customWidth="1"/>
    <col min="4098" max="4098" width="56.42578125" style="6" customWidth="1"/>
    <col min="4099" max="4103" width="45.5703125" style="6" customWidth="1"/>
    <col min="4104" max="4104" width="54.7109375" style="6" customWidth="1"/>
    <col min="4105" max="4109" width="45.5703125" style="6" customWidth="1"/>
    <col min="4110" max="4352" width="12.42578125" style="6"/>
    <col min="4353" max="4353" width="186.7109375" style="6" customWidth="1"/>
    <col min="4354" max="4354" width="56.42578125" style="6" customWidth="1"/>
    <col min="4355" max="4359" width="45.5703125" style="6" customWidth="1"/>
    <col min="4360" max="4360" width="54.7109375" style="6" customWidth="1"/>
    <col min="4361" max="4365" width="45.5703125" style="6" customWidth="1"/>
    <col min="4366" max="4608" width="12.42578125" style="6"/>
    <col min="4609" max="4609" width="186.7109375" style="6" customWidth="1"/>
    <col min="4610" max="4610" width="56.42578125" style="6" customWidth="1"/>
    <col min="4611" max="4615" width="45.5703125" style="6" customWidth="1"/>
    <col min="4616" max="4616" width="54.7109375" style="6" customWidth="1"/>
    <col min="4617" max="4621" width="45.5703125" style="6" customWidth="1"/>
    <col min="4622" max="4864" width="12.42578125" style="6"/>
    <col min="4865" max="4865" width="186.7109375" style="6" customWidth="1"/>
    <col min="4866" max="4866" width="56.42578125" style="6" customWidth="1"/>
    <col min="4867" max="4871" width="45.5703125" style="6" customWidth="1"/>
    <col min="4872" max="4872" width="54.7109375" style="6" customWidth="1"/>
    <col min="4873" max="4877" width="45.5703125" style="6" customWidth="1"/>
    <col min="4878" max="5120" width="12.42578125" style="6"/>
    <col min="5121" max="5121" width="186.7109375" style="6" customWidth="1"/>
    <col min="5122" max="5122" width="56.42578125" style="6" customWidth="1"/>
    <col min="5123" max="5127" width="45.5703125" style="6" customWidth="1"/>
    <col min="5128" max="5128" width="54.7109375" style="6" customWidth="1"/>
    <col min="5129" max="5133" width="45.5703125" style="6" customWidth="1"/>
    <col min="5134" max="5376" width="12.42578125" style="6"/>
    <col min="5377" max="5377" width="186.7109375" style="6" customWidth="1"/>
    <col min="5378" max="5378" width="56.42578125" style="6" customWidth="1"/>
    <col min="5379" max="5383" width="45.5703125" style="6" customWidth="1"/>
    <col min="5384" max="5384" width="54.7109375" style="6" customWidth="1"/>
    <col min="5385" max="5389" width="45.5703125" style="6" customWidth="1"/>
    <col min="5390" max="5632" width="12.42578125" style="6"/>
    <col min="5633" max="5633" width="186.7109375" style="6" customWidth="1"/>
    <col min="5634" max="5634" width="56.42578125" style="6" customWidth="1"/>
    <col min="5635" max="5639" width="45.5703125" style="6" customWidth="1"/>
    <col min="5640" max="5640" width="54.7109375" style="6" customWidth="1"/>
    <col min="5641" max="5645" width="45.5703125" style="6" customWidth="1"/>
    <col min="5646" max="5888" width="12.42578125" style="6"/>
    <col min="5889" max="5889" width="186.7109375" style="6" customWidth="1"/>
    <col min="5890" max="5890" width="56.42578125" style="6" customWidth="1"/>
    <col min="5891" max="5895" width="45.5703125" style="6" customWidth="1"/>
    <col min="5896" max="5896" width="54.7109375" style="6" customWidth="1"/>
    <col min="5897" max="5901" width="45.5703125" style="6" customWidth="1"/>
    <col min="5902" max="6144" width="12.42578125" style="6"/>
    <col min="6145" max="6145" width="186.7109375" style="6" customWidth="1"/>
    <col min="6146" max="6146" width="56.42578125" style="6" customWidth="1"/>
    <col min="6147" max="6151" width="45.5703125" style="6" customWidth="1"/>
    <col min="6152" max="6152" width="54.7109375" style="6" customWidth="1"/>
    <col min="6153" max="6157" width="45.5703125" style="6" customWidth="1"/>
    <col min="6158" max="6400" width="12.42578125" style="6"/>
    <col min="6401" max="6401" width="186.7109375" style="6" customWidth="1"/>
    <col min="6402" max="6402" width="56.42578125" style="6" customWidth="1"/>
    <col min="6403" max="6407" width="45.5703125" style="6" customWidth="1"/>
    <col min="6408" max="6408" width="54.7109375" style="6" customWidth="1"/>
    <col min="6409" max="6413" width="45.5703125" style="6" customWidth="1"/>
    <col min="6414" max="6656" width="12.42578125" style="6"/>
    <col min="6657" max="6657" width="186.7109375" style="6" customWidth="1"/>
    <col min="6658" max="6658" width="56.42578125" style="6" customWidth="1"/>
    <col min="6659" max="6663" width="45.5703125" style="6" customWidth="1"/>
    <col min="6664" max="6664" width="54.7109375" style="6" customWidth="1"/>
    <col min="6665" max="6669" width="45.5703125" style="6" customWidth="1"/>
    <col min="6670" max="6912" width="12.42578125" style="6"/>
    <col min="6913" max="6913" width="186.7109375" style="6" customWidth="1"/>
    <col min="6914" max="6914" width="56.42578125" style="6" customWidth="1"/>
    <col min="6915" max="6919" width="45.5703125" style="6" customWidth="1"/>
    <col min="6920" max="6920" width="54.7109375" style="6" customWidth="1"/>
    <col min="6921" max="6925" width="45.5703125" style="6" customWidth="1"/>
    <col min="6926" max="7168" width="12.42578125" style="6"/>
    <col min="7169" max="7169" width="186.7109375" style="6" customWidth="1"/>
    <col min="7170" max="7170" width="56.42578125" style="6" customWidth="1"/>
    <col min="7171" max="7175" width="45.5703125" style="6" customWidth="1"/>
    <col min="7176" max="7176" width="54.7109375" style="6" customWidth="1"/>
    <col min="7177" max="7181" width="45.5703125" style="6" customWidth="1"/>
    <col min="7182" max="7424" width="12.42578125" style="6"/>
    <col min="7425" max="7425" width="186.7109375" style="6" customWidth="1"/>
    <col min="7426" max="7426" width="56.42578125" style="6" customWidth="1"/>
    <col min="7427" max="7431" width="45.5703125" style="6" customWidth="1"/>
    <col min="7432" max="7432" width="54.7109375" style="6" customWidth="1"/>
    <col min="7433" max="7437" width="45.5703125" style="6" customWidth="1"/>
    <col min="7438" max="7680" width="12.42578125" style="6"/>
    <col min="7681" max="7681" width="186.7109375" style="6" customWidth="1"/>
    <col min="7682" max="7682" width="56.42578125" style="6" customWidth="1"/>
    <col min="7683" max="7687" width="45.5703125" style="6" customWidth="1"/>
    <col min="7688" max="7688" width="54.7109375" style="6" customWidth="1"/>
    <col min="7689" max="7693" width="45.5703125" style="6" customWidth="1"/>
    <col min="7694" max="7936" width="12.42578125" style="6"/>
    <col min="7937" max="7937" width="186.7109375" style="6" customWidth="1"/>
    <col min="7938" max="7938" width="56.42578125" style="6" customWidth="1"/>
    <col min="7939" max="7943" width="45.5703125" style="6" customWidth="1"/>
    <col min="7944" max="7944" width="54.7109375" style="6" customWidth="1"/>
    <col min="7945" max="7949" width="45.5703125" style="6" customWidth="1"/>
    <col min="7950" max="8192" width="12.42578125" style="6"/>
    <col min="8193" max="8193" width="186.7109375" style="6" customWidth="1"/>
    <col min="8194" max="8194" width="56.42578125" style="6" customWidth="1"/>
    <col min="8195" max="8199" width="45.5703125" style="6" customWidth="1"/>
    <col min="8200" max="8200" width="54.7109375" style="6" customWidth="1"/>
    <col min="8201" max="8205" width="45.5703125" style="6" customWidth="1"/>
    <col min="8206" max="8448" width="12.42578125" style="6"/>
    <col min="8449" max="8449" width="186.7109375" style="6" customWidth="1"/>
    <col min="8450" max="8450" width="56.42578125" style="6" customWidth="1"/>
    <col min="8451" max="8455" width="45.5703125" style="6" customWidth="1"/>
    <col min="8456" max="8456" width="54.7109375" style="6" customWidth="1"/>
    <col min="8457" max="8461" width="45.5703125" style="6" customWidth="1"/>
    <col min="8462" max="8704" width="12.42578125" style="6"/>
    <col min="8705" max="8705" width="186.7109375" style="6" customWidth="1"/>
    <col min="8706" max="8706" width="56.42578125" style="6" customWidth="1"/>
    <col min="8707" max="8711" width="45.5703125" style="6" customWidth="1"/>
    <col min="8712" max="8712" width="54.7109375" style="6" customWidth="1"/>
    <col min="8713" max="8717" width="45.5703125" style="6" customWidth="1"/>
    <col min="8718" max="8960" width="12.42578125" style="6"/>
    <col min="8961" max="8961" width="186.7109375" style="6" customWidth="1"/>
    <col min="8962" max="8962" width="56.42578125" style="6" customWidth="1"/>
    <col min="8963" max="8967" width="45.5703125" style="6" customWidth="1"/>
    <col min="8968" max="8968" width="54.7109375" style="6" customWidth="1"/>
    <col min="8969" max="8973" width="45.5703125" style="6" customWidth="1"/>
    <col min="8974" max="9216" width="12.42578125" style="6"/>
    <col min="9217" max="9217" width="186.7109375" style="6" customWidth="1"/>
    <col min="9218" max="9218" width="56.42578125" style="6" customWidth="1"/>
    <col min="9219" max="9223" width="45.5703125" style="6" customWidth="1"/>
    <col min="9224" max="9224" width="54.7109375" style="6" customWidth="1"/>
    <col min="9225" max="9229" width="45.5703125" style="6" customWidth="1"/>
    <col min="9230" max="9472" width="12.42578125" style="6"/>
    <col min="9473" max="9473" width="186.7109375" style="6" customWidth="1"/>
    <col min="9474" max="9474" width="56.42578125" style="6" customWidth="1"/>
    <col min="9475" max="9479" width="45.5703125" style="6" customWidth="1"/>
    <col min="9480" max="9480" width="54.7109375" style="6" customWidth="1"/>
    <col min="9481" max="9485" width="45.5703125" style="6" customWidth="1"/>
    <col min="9486" max="9728" width="12.42578125" style="6"/>
    <col min="9729" max="9729" width="186.7109375" style="6" customWidth="1"/>
    <col min="9730" max="9730" width="56.42578125" style="6" customWidth="1"/>
    <col min="9731" max="9735" width="45.5703125" style="6" customWidth="1"/>
    <col min="9736" max="9736" width="54.7109375" style="6" customWidth="1"/>
    <col min="9737" max="9741" width="45.5703125" style="6" customWidth="1"/>
    <col min="9742" max="9984" width="12.42578125" style="6"/>
    <col min="9985" max="9985" width="186.7109375" style="6" customWidth="1"/>
    <col min="9986" max="9986" width="56.42578125" style="6" customWidth="1"/>
    <col min="9987" max="9991" width="45.5703125" style="6" customWidth="1"/>
    <col min="9992" max="9992" width="54.7109375" style="6" customWidth="1"/>
    <col min="9993" max="9997" width="45.5703125" style="6" customWidth="1"/>
    <col min="9998" max="10240" width="12.42578125" style="6"/>
    <col min="10241" max="10241" width="186.7109375" style="6" customWidth="1"/>
    <col min="10242" max="10242" width="56.42578125" style="6" customWidth="1"/>
    <col min="10243" max="10247" width="45.5703125" style="6" customWidth="1"/>
    <col min="10248" max="10248" width="54.7109375" style="6" customWidth="1"/>
    <col min="10249" max="10253" width="45.5703125" style="6" customWidth="1"/>
    <col min="10254" max="10496" width="12.42578125" style="6"/>
    <col min="10497" max="10497" width="186.7109375" style="6" customWidth="1"/>
    <col min="10498" max="10498" width="56.42578125" style="6" customWidth="1"/>
    <col min="10499" max="10503" width="45.5703125" style="6" customWidth="1"/>
    <col min="10504" max="10504" width="54.7109375" style="6" customWidth="1"/>
    <col min="10505" max="10509" width="45.5703125" style="6" customWidth="1"/>
    <col min="10510" max="10752" width="12.42578125" style="6"/>
    <col min="10753" max="10753" width="186.7109375" style="6" customWidth="1"/>
    <col min="10754" max="10754" width="56.42578125" style="6" customWidth="1"/>
    <col min="10755" max="10759" width="45.5703125" style="6" customWidth="1"/>
    <col min="10760" max="10760" width="54.7109375" style="6" customWidth="1"/>
    <col min="10761" max="10765" width="45.5703125" style="6" customWidth="1"/>
    <col min="10766" max="11008" width="12.42578125" style="6"/>
    <col min="11009" max="11009" width="186.7109375" style="6" customWidth="1"/>
    <col min="11010" max="11010" width="56.42578125" style="6" customWidth="1"/>
    <col min="11011" max="11015" width="45.5703125" style="6" customWidth="1"/>
    <col min="11016" max="11016" width="54.7109375" style="6" customWidth="1"/>
    <col min="11017" max="11021" width="45.5703125" style="6" customWidth="1"/>
    <col min="11022" max="11264" width="12.42578125" style="6"/>
    <col min="11265" max="11265" width="186.7109375" style="6" customWidth="1"/>
    <col min="11266" max="11266" width="56.42578125" style="6" customWidth="1"/>
    <col min="11267" max="11271" width="45.5703125" style="6" customWidth="1"/>
    <col min="11272" max="11272" width="54.7109375" style="6" customWidth="1"/>
    <col min="11273" max="11277" width="45.5703125" style="6" customWidth="1"/>
    <col min="11278" max="11520" width="12.42578125" style="6"/>
    <col min="11521" max="11521" width="186.7109375" style="6" customWidth="1"/>
    <col min="11522" max="11522" width="56.42578125" style="6" customWidth="1"/>
    <col min="11523" max="11527" width="45.5703125" style="6" customWidth="1"/>
    <col min="11528" max="11528" width="54.7109375" style="6" customWidth="1"/>
    <col min="11529" max="11533" width="45.5703125" style="6" customWidth="1"/>
    <col min="11534" max="11776" width="12.42578125" style="6"/>
    <col min="11777" max="11777" width="186.7109375" style="6" customWidth="1"/>
    <col min="11778" max="11778" width="56.42578125" style="6" customWidth="1"/>
    <col min="11779" max="11783" width="45.5703125" style="6" customWidth="1"/>
    <col min="11784" max="11784" width="54.7109375" style="6" customWidth="1"/>
    <col min="11785" max="11789" width="45.5703125" style="6" customWidth="1"/>
    <col min="11790" max="12032" width="12.42578125" style="6"/>
    <col min="12033" max="12033" width="186.7109375" style="6" customWidth="1"/>
    <col min="12034" max="12034" width="56.42578125" style="6" customWidth="1"/>
    <col min="12035" max="12039" width="45.5703125" style="6" customWidth="1"/>
    <col min="12040" max="12040" width="54.7109375" style="6" customWidth="1"/>
    <col min="12041" max="12045" width="45.5703125" style="6" customWidth="1"/>
    <col min="12046" max="12288" width="12.42578125" style="6"/>
    <col min="12289" max="12289" width="186.7109375" style="6" customWidth="1"/>
    <col min="12290" max="12290" width="56.42578125" style="6" customWidth="1"/>
    <col min="12291" max="12295" width="45.5703125" style="6" customWidth="1"/>
    <col min="12296" max="12296" width="54.7109375" style="6" customWidth="1"/>
    <col min="12297" max="12301" width="45.5703125" style="6" customWidth="1"/>
    <col min="12302" max="12544" width="12.42578125" style="6"/>
    <col min="12545" max="12545" width="186.7109375" style="6" customWidth="1"/>
    <col min="12546" max="12546" width="56.42578125" style="6" customWidth="1"/>
    <col min="12547" max="12551" width="45.5703125" style="6" customWidth="1"/>
    <col min="12552" max="12552" width="54.7109375" style="6" customWidth="1"/>
    <col min="12553" max="12557" width="45.5703125" style="6" customWidth="1"/>
    <col min="12558" max="12800" width="12.42578125" style="6"/>
    <col min="12801" max="12801" width="186.7109375" style="6" customWidth="1"/>
    <col min="12802" max="12802" width="56.42578125" style="6" customWidth="1"/>
    <col min="12803" max="12807" width="45.5703125" style="6" customWidth="1"/>
    <col min="12808" max="12808" width="54.7109375" style="6" customWidth="1"/>
    <col min="12809" max="12813" width="45.5703125" style="6" customWidth="1"/>
    <col min="12814" max="13056" width="12.42578125" style="6"/>
    <col min="13057" max="13057" width="186.7109375" style="6" customWidth="1"/>
    <col min="13058" max="13058" width="56.42578125" style="6" customWidth="1"/>
    <col min="13059" max="13063" width="45.5703125" style="6" customWidth="1"/>
    <col min="13064" max="13064" width="54.7109375" style="6" customWidth="1"/>
    <col min="13065" max="13069" width="45.5703125" style="6" customWidth="1"/>
    <col min="13070" max="13312" width="12.42578125" style="6"/>
    <col min="13313" max="13313" width="186.7109375" style="6" customWidth="1"/>
    <col min="13314" max="13314" width="56.42578125" style="6" customWidth="1"/>
    <col min="13315" max="13319" width="45.5703125" style="6" customWidth="1"/>
    <col min="13320" max="13320" width="54.7109375" style="6" customWidth="1"/>
    <col min="13321" max="13325" width="45.5703125" style="6" customWidth="1"/>
    <col min="13326" max="13568" width="12.42578125" style="6"/>
    <col min="13569" max="13569" width="186.7109375" style="6" customWidth="1"/>
    <col min="13570" max="13570" width="56.42578125" style="6" customWidth="1"/>
    <col min="13571" max="13575" width="45.5703125" style="6" customWidth="1"/>
    <col min="13576" max="13576" width="54.7109375" style="6" customWidth="1"/>
    <col min="13577" max="13581" width="45.5703125" style="6" customWidth="1"/>
    <col min="13582" max="13824" width="12.42578125" style="6"/>
    <col min="13825" max="13825" width="186.7109375" style="6" customWidth="1"/>
    <col min="13826" max="13826" width="56.42578125" style="6" customWidth="1"/>
    <col min="13827" max="13831" width="45.5703125" style="6" customWidth="1"/>
    <col min="13832" max="13832" width="54.7109375" style="6" customWidth="1"/>
    <col min="13833" max="13837" width="45.5703125" style="6" customWidth="1"/>
    <col min="13838" max="14080" width="12.42578125" style="6"/>
    <col min="14081" max="14081" width="186.7109375" style="6" customWidth="1"/>
    <col min="14082" max="14082" width="56.42578125" style="6" customWidth="1"/>
    <col min="14083" max="14087" width="45.5703125" style="6" customWidth="1"/>
    <col min="14088" max="14088" width="54.7109375" style="6" customWidth="1"/>
    <col min="14089" max="14093" width="45.5703125" style="6" customWidth="1"/>
    <col min="14094" max="14336" width="12.42578125" style="6"/>
    <col min="14337" max="14337" width="186.7109375" style="6" customWidth="1"/>
    <col min="14338" max="14338" width="56.42578125" style="6" customWidth="1"/>
    <col min="14339" max="14343" width="45.5703125" style="6" customWidth="1"/>
    <col min="14344" max="14344" width="54.7109375" style="6" customWidth="1"/>
    <col min="14345" max="14349" width="45.5703125" style="6" customWidth="1"/>
    <col min="14350" max="14592" width="12.42578125" style="6"/>
    <col min="14593" max="14593" width="186.7109375" style="6" customWidth="1"/>
    <col min="14594" max="14594" width="56.42578125" style="6" customWidth="1"/>
    <col min="14595" max="14599" width="45.5703125" style="6" customWidth="1"/>
    <col min="14600" max="14600" width="54.7109375" style="6" customWidth="1"/>
    <col min="14601" max="14605" width="45.5703125" style="6" customWidth="1"/>
    <col min="14606" max="14848" width="12.42578125" style="6"/>
    <col min="14849" max="14849" width="186.7109375" style="6" customWidth="1"/>
    <col min="14850" max="14850" width="56.42578125" style="6" customWidth="1"/>
    <col min="14851" max="14855" width="45.5703125" style="6" customWidth="1"/>
    <col min="14856" max="14856" width="54.7109375" style="6" customWidth="1"/>
    <col min="14857" max="14861" width="45.5703125" style="6" customWidth="1"/>
    <col min="14862" max="15104" width="12.42578125" style="6"/>
    <col min="15105" max="15105" width="186.7109375" style="6" customWidth="1"/>
    <col min="15106" max="15106" width="56.42578125" style="6" customWidth="1"/>
    <col min="15107" max="15111" width="45.5703125" style="6" customWidth="1"/>
    <col min="15112" max="15112" width="54.7109375" style="6" customWidth="1"/>
    <col min="15113" max="15117" width="45.5703125" style="6" customWidth="1"/>
    <col min="15118" max="15360" width="12.42578125" style="6"/>
    <col min="15361" max="15361" width="186.7109375" style="6" customWidth="1"/>
    <col min="15362" max="15362" width="56.42578125" style="6" customWidth="1"/>
    <col min="15363" max="15367" width="45.5703125" style="6" customWidth="1"/>
    <col min="15368" max="15368" width="54.7109375" style="6" customWidth="1"/>
    <col min="15369" max="15373" width="45.5703125" style="6" customWidth="1"/>
    <col min="15374" max="15616" width="12.42578125" style="6"/>
    <col min="15617" max="15617" width="186.7109375" style="6" customWidth="1"/>
    <col min="15618" max="15618" width="56.42578125" style="6" customWidth="1"/>
    <col min="15619" max="15623" width="45.5703125" style="6" customWidth="1"/>
    <col min="15624" max="15624" width="54.7109375" style="6" customWidth="1"/>
    <col min="15625" max="15629" width="45.5703125" style="6" customWidth="1"/>
    <col min="15630" max="15872" width="12.42578125" style="6"/>
    <col min="15873" max="15873" width="186.7109375" style="6" customWidth="1"/>
    <col min="15874" max="15874" width="56.42578125" style="6" customWidth="1"/>
    <col min="15875" max="15879" width="45.5703125" style="6" customWidth="1"/>
    <col min="15880" max="15880" width="54.7109375" style="6" customWidth="1"/>
    <col min="15881" max="15885" width="45.5703125" style="6" customWidth="1"/>
    <col min="15886" max="16128" width="12.42578125" style="6"/>
    <col min="16129" max="16129" width="186.7109375" style="6" customWidth="1"/>
    <col min="16130" max="16130" width="56.42578125" style="6" customWidth="1"/>
    <col min="16131" max="16135" width="45.5703125" style="6" customWidth="1"/>
    <col min="16136" max="16136" width="54.7109375" style="6" customWidth="1"/>
    <col min="16137" max="16141" width="45.5703125" style="6" customWidth="1"/>
    <col min="16142" max="16384" width="12.42578125" style="6"/>
  </cols>
  <sheetData>
    <row r="1" spans="1:17" s="196" customFormat="1" ht="19.5" customHeight="1" thickBot="1" x14ac:dyDescent="0.3">
      <c r="A1" s="186" t="s">
        <v>0</v>
      </c>
      <c r="B1" s="187"/>
      <c r="C1" s="188"/>
      <c r="D1" s="187"/>
      <c r="E1" s="189"/>
      <c r="F1" s="190"/>
      <c r="G1" s="189"/>
      <c r="H1" s="190"/>
      <c r="I1" s="191"/>
      <c r="J1" s="192" t="s">
        <v>1</v>
      </c>
      <c r="K1" s="193" t="s">
        <v>120</v>
      </c>
      <c r="L1" s="194"/>
      <c r="M1" s="193"/>
      <c r="N1" s="195"/>
      <c r="O1" s="195"/>
      <c r="P1" s="195"/>
      <c r="Q1" s="195"/>
    </row>
    <row r="2" spans="1:17" s="196" customFormat="1" ht="19.5" customHeight="1" thickBot="1" x14ac:dyDescent="0.3">
      <c r="A2" s="186" t="s">
        <v>2</v>
      </c>
      <c r="B2" s="187"/>
      <c r="C2" s="188"/>
      <c r="D2" s="187"/>
      <c r="E2" s="188"/>
      <c r="F2" s="187"/>
      <c r="G2" s="188"/>
      <c r="H2" s="187"/>
      <c r="I2" s="188"/>
      <c r="J2" s="187"/>
      <c r="K2" s="188"/>
      <c r="L2" s="187"/>
      <c r="M2" s="189"/>
      <c r="O2" s="221" t="s">
        <v>182</v>
      </c>
    </row>
    <row r="3" spans="1:17" s="196" customFormat="1" ht="19.5" customHeight="1" thickBot="1" x14ac:dyDescent="0.3">
      <c r="A3" s="197" t="s">
        <v>3</v>
      </c>
      <c r="B3" s="198"/>
      <c r="C3" s="199"/>
      <c r="D3" s="198"/>
      <c r="E3" s="199"/>
      <c r="F3" s="198"/>
      <c r="G3" s="199"/>
      <c r="H3" s="198"/>
      <c r="I3" s="199"/>
      <c r="J3" s="198"/>
      <c r="K3" s="199"/>
      <c r="L3" s="198"/>
      <c r="M3" s="200"/>
      <c r="N3" s="195"/>
      <c r="O3" s="195"/>
      <c r="P3" s="195"/>
      <c r="Q3" s="195"/>
    </row>
    <row r="4" spans="1:17" ht="15" customHeight="1" thickTop="1" x14ac:dyDescent="0.2">
      <c r="A4" s="7"/>
      <c r="B4" s="8"/>
      <c r="C4" s="9"/>
      <c r="D4" s="8"/>
      <c r="E4" s="9"/>
      <c r="F4" s="8"/>
      <c r="G4" s="10"/>
      <c r="H4" s="8" t="s">
        <v>4</v>
      </c>
      <c r="I4" s="9"/>
      <c r="J4" s="8"/>
      <c r="K4" s="9"/>
      <c r="L4" s="8"/>
      <c r="M4" s="10"/>
    </row>
    <row r="5" spans="1:17" ht="15" customHeight="1" x14ac:dyDescent="0.2">
      <c r="A5" s="11"/>
      <c r="B5" s="3"/>
      <c r="C5" s="12"/>
      <c r="D5" s="3"/>
      <c r="E5" s="12"/>
      <c r="F5" s="3"/>
      <c r="G5" s="13"/>
      <c r="H5" s="3"/>
      <c r="I5" s="12"/>
      <c r="J5" s="3"/>
      <c r="K5" s="12"/>
      <c r="L5" s="3"/>
      <c r="M5" s="13"/>
    </row>
    <row r="6" spans="1:17" ht="15" customHeight="1" x14ac:dyDescent="0.25">
      <c r="A6" s="14"/>
      <c r="B6" s="15" t="s">
        <v>128</v>
      </c>
      <c r="C6" s="16"/>
      <c r="D6" s="17"/>
      <c r="E6" s="16"/>
      <c r="F6" s="17"/>
      <c r="G6" s="18"/>
      <c r="H6" s="15" t="s">
        <v>129</v>
      </c>
      <c r="I6" s="16"/>
      <c r="J6" s="17"/>
      <c r="K6" s="16"/>
      <c r="L6" s="17"/>
      <c r="M6" s="19" t="s">
        <v>4</v>
      </c>
    </row>
    <row r="7" spans="1:17" ht="15" customHeight="1" x14ac:dyDescent="0.2">
      <c r="A7" s="11" t="s">
        <v>4</v>
      </c>
      <c r="B7" s="3" t="s">
        <v>4</v>
      </c>
      <c r="C7" s="12"/>
      <c r="D7" s="3" t="s">
        <v>4</v>
      </c>
      <c r="E7" s="12"/>
      <c r="F7" s="3" t="s">
        <v>4</v>
      </c>
      <c r="G7" s="13"/>
      <c r="H7" s="3" t="s">
        <v>4</v>
      </c>
      <c r="I7" s="12"/>
      <c r="J7" s="3" t="s">
        <v>4</v>
      </c>
      <c r="K7" s="12"/>
      <c r="L7" s="3" t="s">
        <v>4</v>
      </c>
      <c r="M7" s="13"/>
    </row>
    <row r="8" spans="1:17" ht="15" customHeight="1" x14ac:dyDescent="0.2">
      <c r="A8" s="11" t="s">
        <v>4</v>
      </c>
      <c r="B8" s="3" t="s">
        <v>4</v>
      </c>
      <c r="C8" s="12"/>
      <c r="D8" s="3" t="s">
        <v>4</v>
      </c>
      <c r="E8" s="12"/>
      <c r="F8" s="3" t="s">
        <v>4</v>
      </c>
      <c r="G8" s="13"/>
      <c r="H8" s="3" t="s">
        <v>4</v>
      </c>
      <c r="I8" s="12"/>
      <c r="J8" s="3" t="s">
        <v>4</v>
      </c>
      <c r="K8" s="12"/>
      <c r="L8" s="3" t="s">
        <v>4</v>
      </c>
      <c r="M8" s="13"/>
    </row>
    <row r="9" spans="1:17" ht="15" customHeight="1" x14ac:dyDescent="0.25">
      <c r="A9" s="20" t="s">
        <v>4</v>
      </c>
      <c r="B9" s="21" t="s">
        <v>4</v>
      </c>
      <c r="C9" s="22" t="s">
        <v>5</v>
      </c>
      <c r="D9" s="23" t="s">
        <v>4</v>
      </c>
      <c r="E9" s="22" t="s">
        <v>5</v>
      </c>
      <c r="F9" s="23" t="s">
        <v>4</v>
      </c>
      <c r="G9" s="24" t="s">
        <v>5</v>
      </c>
      <c r="H9" s="21" t="s">
        <v>4</v>
      </c>
      <c r="I9" s="22" t="s">
        <v>5</v>
      </c>
      <c r="J9" s="23" t="s">
        <v>4</v>
      </c>
      <c r="K9" s="22" t="s">
        <v>5</v>
      </c>
      <c r="L9" s="23" t="s">
        <v>4</v>
      </c>
      <c r="M9" s="24" t="s">
        <v>5</v>
      </c>
      <c r="N9" s="25"/>
    </row>
    <row r="10" spans="1:17" ht="15" customHeight="1" x14ac:dyDescent="0.25">
      <c r="A10" s="26" t="s">
        <v>6</v>
      </c>
      <c r="B10" s="27" t="s">
        <v>7</v>
      </c>
      <c r="C10" s="28" t="s">
        <v>8</v>
      </c>
      <c r="D10" s="29" t="s">
        <v>9</v>
      </c>
      <c r="E10" s="28" t="s">
        <v>8</v>
      </c>
      <c r="F10" s="29" t="s">
        <v>8</v>
      </c>
      <c r="G10" s="30" t="s">
        <v>8</v>
      </c>
      <c r="H10" s="27" t="s">
        <v>7</v>
      </c>
      <c r="I10" s="28" t="s">
        <v>8</v>
      </c>
      <c r="J10" s="29" t="s">
        <v>9</v>
      </c>
      <c r="K10" s="28" t="s">
        <v>8</v>
      </c>
      <c r="L10" s="29" t="s">
        <v>8</v>
      </c>
      <c r="M10" s="30" t="s">
        <v>8</v>
      </c>
      <c r="N10" s="25"/>
    </row>
    <row r="11" spans="1:17" ht="15" customHeight="1" x14ac:dyDescent="0.2">
      <c r="A11" s="31" t="s">
        <v>10</v>
      </c>
      <c r="B11" s="32" t="s">
        <v>4</v>
      </c>
      <c r="C11" s="33"/>
      <c r="D11" s="34" t="s">
        <v>4</v>
      </c>
      <c r="E11" s="33"/>
      <c r="F11" s="34" t="s">
        <v>4</v>
      </c>
      <c r="G11" s="35"/>
      <c r="H11" s="32" t="s">
        <v>4</v>
      </c>
      <c r="I11" s="33"/>
      <c r="J11" s="34" t="s">
        <v>4</v>
      </c>
      <c r="K11" s="33"/>
      <c r="L11" s="34" t="s">
        <v>4</v>
      </c>
      <c r="M11" s="35" t="s">
        <v>10</v>
      </c>
      <c r="N11" s="25"/>
    </row>
    <row r="12" spans="1:17" ht="15" customHeight="1" x14ac:dyDescent="0.25">
      <c r="A12" s="14" t="s">
        <v>11</v>
      </c>
      <c r="B12" s="36" t="s">
        <v>4</v>
      </c>
      <c r="C12" s="37" t="s">
        <v>4</v>
      </c>
      <c r="D12" s="38"/>
      <c r="E12" s="39"/>
      <c r="F12" s="38"/>
      <c r="G12" s="40"/>
      <c r="H12" s="36"/>
      <c r="I12" s="39"/>
      <c r="J12" s="38"/>
      <c r="K12" s="39"/>
      <c r="L12" s="38"/>
      <c r="M12" s="40"/>
      <c r="N12" s="25"/>
    </row>
    <row r="13" spans="1:17" s="5" customFormat="1" ht="15" customHeight="1" x14ac:dyDescent="0.2">
      <c r="A13" s="41" t="s">
        <v>12</v>
      </c>
      <c r="B13" s="4">
        <v>19797594</v>
      </c>
      <c r="C13" s="42">
        <f t="shared" ref="C13:C76" si="0">IF(ISBLANK(B13),"  ",IF(F13&gt;0,B13/F13,IF(B13&gt;0,1,0)))</f>
        <v>1</v>
      </c>
      <c r="D13" s="43">
        <v>0</v>
      </c>
      <c r="E13" s="44">
        <f>IF(ISBLANK(D13),"  ",IF(F13&gt;0,D13/F13,IF(D13&gt;0,1,0)))</f>
        <v>0</v>
      </c>
      <c r="F13" s="45">
        <f>D13+B13</f>
        <v>19797594</v>
      </c>
      <c r="G13" s="46">
        <f>IF(ISBLANK(F13),"  ",IF(F76&gt;0,F13/F76,IF(F13&gt;0,1,0)))</f>
        <v>0.1470189990790591</v>
      </c>
      <c r="H13" s="172">
        <v>20194770</v>
      </c>
      <c r="I13" s="42">
        <f>IF(ISBLANK(H13),"  ",IF(L13&gt;0,H13/L13,IF(H13&gt;0,1,0)))</f>
        <v>1</v>
      </c>
      <c r="J13" s="43">
        <v>0</v>
      </c>
      <c r="K13" s="44">
        <f>IF(ISBLANK(J13),"  ",IF(L13&gt;0,J13/L13,IF(J13&gt;0,1,0)))</f>
        <v>0</v>
      </c>
      <c r="L13" s="45">
        <f t="shared" ref="L13:L34" si="1">J13+H13</f>
        <v>20194770</v>
      </c>
      <c r="M13" s="47">
        <f>IF(ISBLANK(L13),"  ",IF(L76&gt;0,L13/L76,IF(L13&gt;0,1,0)))</f>
        <v>0.16411170664596353</v>
      </c>
      <c r="N13" s="25"/>
    </row>
    <row r="14" spans="1:17" ht="15" customHeight="1" x14ac:dyDescent="0.2">
      <c r="A14" s="11" t="s">
        <v>13</v>
      </c>
      <c r="B14" s="3">
        <v>0</v>
      </c>
      <c r="C14" s="48">
        <f t="shared" si="0"/>
        <v>0</v>
      </c>
      <c r="D14" s="93">
        <v>0</v>
      </c>
      <c r="E14" s="49">
        <f>IF(ISBLANK(D14),"  ",IF(F14&gt;0,D14/F14,IF(D14&gt;0,1,0)))</f>
        <v>0</v>
      </c>
      <c r="F14" s="50">
        <f>D14+B14</f>
        <v>0</v>
      </c>
      <c r="G14" s="51">
        <f>IF(ISBLANK(F14),"  ",IF(F76&gt;0,F14/F76,IF(F14&gt;0,1,0)))</f>
        <v>0</v>
      </c>
      <c r="H14" s="3">
        <v>0</v>
      </c>
      <c r="I14" s="48">
        <f>IF(ISBLANK(H14),"  ",IF(L14&gt;0,H14/L14,IF(H14&gt;0,1,0)))</f>
        <v>0</v>
      </c>
      <c r="J14" s="93">
        <v>0</v>
      </c>
      <c r="K14" s="49">
        <f>IF(ISBLANK(J14),"  ",IF(L14&gt;0,J14/L14,IF(J14&gt;0,1,0)))</f>
        <v>0</v>
      </c>
      <c r="L14" s="50">
        <f t="shared" si="1"/>
        <v>0</v>
      </c>
      <c r="M14" s="51">
        <f>IF(ISBLANK(L14),"  ",IF(L76&gt;0,L14/L76,IF(L14&gt;0,1,0)))</f>
        <v>0</v>
      </c>
      <c r="N14" s="25"/>
    </row>
    <row r="15" spans="1:17" ht="15" customHeight="1" x14ac:dyDescent="0.2">
      <c r="A15" s="31" t="s">
        <v>14</v>
      </c>
      <c r="B15" s="79">
        <v>1338119</v>
      </c>
      <c r="C15" s="53">
        <f t="shared" si="0"/>
        <v>1</v>
      </c>
      <c r="D15" s="80">
        <v>0</v>
      </c>
      <c r="E15" s="55">
        <f>IF(ISBLANK(D15),"  ",IF(F15&gt;0,D15/F15,IF(D15&gt;0,1,0)))</f>
        <v>0</v>
      </c>
      <c r="F15" s="38">
        <f>D15+B15</f>
        <v>1338119</v>
      </c>
      <c r="G15" s="56">
        <f>IF(ISBLANK(F15),"  ",IF(F76&gt;0,F15/F76,IF(F15&gt;0,1,0)))</f>
        <v>9.9370113372701484E-3</v>
      </c>
      <c r="H15" s="79">
        <v>1300807</v>
      </c>
      <c r="I15" s="53">
        <f>IF(ISBLANK(H15),"  ",IF(L15&gt;0,H15/L15,IF(H15&gt;0,1,0)))</f>
        <v>1</v>
      </c>
      <c r="J15" s="80">
        <v>0</v>
      </c>
      <c r="K15" s="55">
        <f>IF(ISBLANK(J15),"  ",IF(L15&gt;0,J15/L15,IF(J15&gt;0,1,0)))</f>
        <v>0</v>
      </c>
      <c r="L15" s="38">
        <f t="shared" si="1"/>
        <v>1300807</v>
      </c>
      <c r="M15" s="56">
        <f>IF(ISBLANK(L15),"  ",IF(L76&gt;0,L15/L76,IF(L15&gt;0,1,0)))</f>
        <v>1.0570937761955985E-2</v>
      </c>
      <c r="N15" s="25"/>
    </row>
    <row r="16" spans="1:17" ht="15" customHeight="1" x14ac:dyDescent="0.2">
      <c r="A16" s="57" t="s">
        <v>15</v>
      </c>
      <c r="B16" s="3">
        <v>0</v>
      </c>
      <c r="C16" s="42">
        <f t="shared" si="0"/>
        <v>0</v>
      </c>
      <c r="D16" s="93">
        <v>0</v>
      </c>
      <c r="E16" s="44">
        <f>IF(ISBLANK(D16),"  ",IF(F16&gt;0,D16/F16,IF(D16&gt;0,1,0)))</f>
        <v>0</v>
      </c>
      <c r="F16" s="58">
        <f t="shared" ref="F16:F39" si="2">D16+B16</f>
        <v>0</v>
      </c>
      <c r="G16" s="46">
        <f>IF(ISBLANK(F16),"  ",IF(F76&gt;0,F16/F76,IF(F16&gt;0,1,0)))</f>
        <v>0</v>
      </c>
      <c r="H16" s="3">
        <v>0</v>
      </c>
      <c r="I16" s="42">
        <f t="shared" ref="I16:I34" si="3">IF(ISBLANK(H16),"  ",IF(L16&gt;0,H16/L16,IF(H16&gt;0,1,0)))</f>
        <v>0</v>
      </c>
      <c r="J16" s="93">
        <v>0</v>
      </c>
      <c r="K16" s="44">
        <f t="shared" ref="K16:K34" si="4">IF(ISBLANK(J16),"  ",IF(L16&gt;0,J16/L16,IF(J16&gt;0,1,0)))</f>
        <v>0</v>
      </c>
      <c r="L16" s="58">
        <f t="shared" si="1"/>
        <v>0</v>
      </c>
      <c r="M16" s="46">
        <f>IF(ISBLANK(L16),"  ",IF(L76&gt;0,L16/L76,IF(L16&gt;0,1,0)))</f>
        <v>0</v>
      </c>
      <c r="N16" s="25"/>
    </row>
    <row r="17" spans="1:14" ht="15" customHeight="1" x14ac:dyDescent="0.2">
      <c r="A17" s="59" t="s">
        <v>16</v>
      </c>
      <c r="B17" s="32">
        <v>1338119</v>
      </c>
      <c r="C17" s="48">
        <f t="shared" si="0"/>
        <v>1</v>
      </c>
      <c r="D17" s="80">
        <v>0</v>
      </c>
      <c r="E17" s="44">
        <f t="shared" ref="E17:E34" si="5">IF(ISBLANK(D17),"  ",IF(F17&gt;0,D17/F17,IF(D17&gt;0,1,0)))</f>
        <v>0</v>
      </c>
      <c r="F17" s="34">
        <f t="shared" si="2"/>
        <v>1338119</v>
      </c>
      <c r="G17" s="51">
        <f>IF(ISBLANK(F17),"  ",IF(F76&gt;0,F17/F76,IF(F17&gt;0,1,0)))</f>
        <v>9.9370113372701484E-3</v>
      </c>
      <c r="H17" s="32">
        <v>1300807</v>
      </c>
      <c r="I17" s="48">
        <f t="shared" si="3"/>
        <v>1</v>
      </c>
      <c r="J17" s="80">
        <v>0</v>
      </c>
      <c r="K17" s="49">
        <f t="shared" si="4"/>
        <v>0</v>
      </c>
      <c r="L17" s="34">
        <f t="shared" si="1"/>
        <v>1300807</v>
      </c>
      <c r="M17" s="51">
        <f>IF(ISBLANK(L17),"  ",IF(L76&gt;0,L17/L76,IF(L17&gt;0,1,0)))</f>
        <v>1.0570937761955985E-2</v>
      </c>
      <c r="N17" s="25"/>
    </row>
    <row r="18" spans="1:14" ht="15" customHeight="1" x14ac:dyDescent="0.2">
      <c r="A18" s="59" t="s">
        <v>17</v>
      </c>
      <c r="B18" s="32">
        <v>0</v>
      </c>
      <c r="C18" s="48">
        <f t="shared" si="0"/>
        <v>0</v>
      </c>
      <c r="D18" s="80">
        <v>0</v>
      </c>
      <c r="E18" s="44">
        <f t="shared" si="5"/>
        <v>0</v>
      </c>
      <c r="F18" s="34">
        <f t="shared" si="2"/>
        <v>0</v>
      </c>
      <c r="G18" s="51">
        <f>IF(ISBLANK(F18),"  ",IF(F76&gt;0,F18/F76,IF(F18&gt;0,1,0)))</f>
        <v>0</v>
      </c>
      <c r="H18" s="32">
        <v>0</v>
      </c>
      <c r="I18" s="48">
        <f t="shared" si="3"/>
        <v>0</v>
      </c>
      <c r="J18" s="80">
        <v>0</v>
      </c>
      <c r="K18" s="49">
        <f t="shared" si="4"/>
        <v>0</v>
      </c>
      <c r="L18" s="34">
        <f t="shared" si="1"/>
        <v>0</v>
      </c>
      <c r="M18" s="51">
        <f>IF(ISBLANK(L18),"  ",IF(L76&gt;0,L18/L76,IF(L18&gt;0,1,0)))</f>
        <v>0</v>
      </c>
      <c r="N18" s="25"/>
    </row>
    <row r="19" spans="1:14" ht="15" customHeight="1" x14ac:dyDescent="0.2">
      <c r="A19" s="59" t="s">
        <v>18</v>
      </c>
      <c r="B19" s="32">
        <v>0</v>
      </c>
      <c r="C19" s="48">
        <f t="shared" si="0"/>
        <v>0</v>
      </c>
      <c r="D19" s="80">
        <v>0</v>
      </c>
      <c r="E19" s="44">
        <f t="shared" si="5"/>
        <v>0</v>
      </c>
      <c r="F19" s="34">
        <f t="shared" si="2"/>
        <v>0</v>
      </c>
      <c r="G19" s="51">
        <f>IF(ISBLANK(F19),"  ",IF(F76&gt;0,F19/F76,IF(F19&gt;0,1,0)))</f>
        <v>0</v>
      </c>
      <c r="H19" s="32">
        <v>0</v>
      </c>
      <c r="I19" s="48">
        <f t="shared" si="3"/>
        <v>0</v>
      </c>
      <c r="J19" s="80">
        <v>0</v>
      </c>
      <c r="K19" s="49">
        <f t="shared" si="4"/>
        <v>0</v>
      </c>
      <c r="L19" s="34">
        <f t="shared" si="1"/>
        <v>0</v>
      </c>
      <c r="M19" s="51">
        <f>IF(ISBLANK(L19),"  ",IF(L76&gt;0,L19/L76,IF(L19&gt;0,1,0)))</f>
        <v>0</v>
      </c>
      <c r="N19" s="25"/>
    </row>
    <row r="20" spans="1:14" ht="15" customHeight="1" x14ac:dyDescent="0.2">
      <c r="A20" s="59" t="s">
        <v>19</v>
      </c>
      <c r="B20" s="32">
        <v>0</v>
      </c>
      <c r="C20" s="48">
        <f t="shared" si="0"/>
        <v>0</v>
      </c>
      <c r="D20" s="80">
        <v>0</v>
      </c>
      <c r="E20" s="44">
        <f t="shared" si="5"/>
        <v>0</v>
      </c>
      <c r="F20" s="34">
        <f>D20+B20</f>
        <v>0</v>
      </c>
      <c r="G20" s="51">
        <f>IF(ISBLANK(F20),"  ",IF(F76&gt;0,F20/F76,IF(F20&gt;0,1,0)))</f>
        <v>0</v>
      </c>
      <c r="H20" s="32">
        <v>0</v>
      </c>
      <c r="I20" s="48">
        <f t="shared" si="3"/>
        <v>0</v>
      </c>
      <c r="J20" s="80">
        <v>0</v>
      </c>
      <c r="K20" s="49">
        <f t="shared" si="4"/>
        <v>0</v>
      </c>
      <c r="L20" s="34">
        <f t="shared" si="1"/>
        <v>0</v>
      </c>
      <c r="M20" s="51">
        <f>IF(ISBLANK(L20),"  ",IF(L76&gt;0,L20/L76,IF(L20&gt;0,1,0)))</f>
        <v>0</v>
      </c>
      <c r="N20" s="25"/>
    </row>
    <row r="21" spans="1:14" ht="15" customHeight="1" x14ac:dyDescent="0.2">
      <c r="A21" s="59" t="s">
        <v>20</v>
      </c>
      <c r="B21" s="32">
        <v>0</v>
      </c>
      <c r="C21" s="48">
        <f t="shared" si="0"/>
        <v>0</v>
      </c>
      <c r="D21" s="80">
        <v>0</v>
      </c>
      <c r="E21" s="44">
        <f t="shared" si="5"/>
        <v>0</v>
      </c>
      <c r="F21" s="34">
        <f t="shared" si="2"/>
        <v>0</v>
      </c>
      <c r="G21" s="51">
        <f>IF(ISBLANK(F21),"  ",IF(F76&gt;0,F21/F76,IF(F21&gt;0,1,0)))</f>
        <v>0</v>
      </c>
      <c r="H21" s="32">
        <v>0</v>
      </c>
      <c r="I21" s="48">
        <f t="shared" si="3"/>
        <v>0</v>
      </c>
      <c r="J21" s="80">
        <v>0</v>
      </c>
      <c r="K21" s="49">
        <f t="shared" si="4"/>
        <v>0</v>
      </c>
      <c r="L21" s="34">
        <f t="shared" si="1"/>
        <v>0</v>
      </c>
      <c r="M21" s="51">
        <f>IF(ISBLANK(L21),"  ",IF(L76&gt;0,L21/L76,IF(L21&gt;0,1,0)))</f>
        <v>0</v>
      </c>
      <c r="N21" s="25"/>
    </row>
    <row r="22" spans="1:14" ht="15" customHeight="1" x14ac:dyDescent="0.2">
      <c r="A22" s="59" t="s">
        <v>21</v>
      </c>
      <c r="B22" s="32">
        <v>0</v>
      </c>
      <c r="C22" s="48">
        <f t="shared" si="0"/>
        <v>0</v>
      </c>
      <c r="D22" s="80">
        <v>0</v>
      </c>
      <c r="E22" s="44">
        <f t="shared" si="5"/>
        <v>0</v>
      </c>
      <c r="F22" s="34">
        <f t="shared" si="2"/>
        <v>0</v>
      </c>
      <c r="G22" s="51">
        <f>IF(ISBLANK(F22),"  ",IF(F76&gt;0,F22/F76,IF(F22&gt;0,1,0)))</f>
        <v>0</v>
      </c>
      <c r="H22" s="32">
        <v>0</v>
      </c>
      <c r="I22" s="48">
        <f t="shared" si="3"/>
        <v>0</v>
      </c>
      <c r="J22" s="80">
        <v>0</v>
      </c>
      <c r="K22" s="49">
        <f t="shared" si="4"/>
        <v>0</v>
      </c>
      <c r="L22" s="34">
        <f t="shared" si="1"/>
        <v>0</v>
      </c>
      <c r="M22" s="51">
        <f>IF(ISBLANK(L22),"  ",IF(L76&gt;0,L22/L76,IF(L22&gt;0,1,0)))</f>
        <v>0</v>
      </c>
      <c r="N22" s="25"/>
    </row>
    <row r="23" spans="1:14" ht="15" customHeight="1" x14ac:dyDescent="0.2">
      <c r="A23" s="59" t="s">
        <v>22</v>
      </c>
      <c r="B23" s="32">
        <v>0</v>
      </c>
      <c r="C23" s="48">
        <f t="shared" si="0"/>
        <v>0</v>
      </c>
      <c r="D23" s="80">
        <v>0</v>
      </c>
      <c r="E23" s="44">
        <f t="shared" si="5"/>
        <v>0</v>
      </c>
      <c r="F23" s="34">
        <f t="shared" si="2"/>
        <v>0</v>
      </c>
      <c r="G23" s="51">
        <f>IF(ISBLANK(F23),"  ",IF(F76&gt;0,F23/F76,IF(F23&gt;0,1,0)))</f>
        <v>0</v>
      </c>
      <c r="H23" s="32">
        <v>0</v>
      </c>
      <c r="I23" s="48">
        <f t="shared" si="3"/>
        <v>0</v>
      </c>
      <c r="J23" s="80">
        <v>0</v>
      </c>
      <c r="K23" s="49">
        <f t="shared" si="4"/>
        <v>0</v>
      </c>
      <c r="L23" s="34">
        <f t="shared" si="1"/>
        <v>0</v>
      </c>
      <c r="M23" s="51">
        <f>IF(ISBLANK(L23),"  ",IF(L76&gt;0,L23/L76,IF(L23&gt;0,1,0)))</f>
        <v>0</v>
      </c>
      <c r="N23" s="25"/>
    </row>
    <row r="24" spans="1:14" ht="15" customHeight="1" x14ac:dyDescent="0.2">
      <c r="A24" s="59" t="s">
        <v>23</v>
      </c>
      <c r="B24" s="32">
        <v>0</v>
      </c>
      <c r="C24" s="48">
        <f t="shared" si="0"/>
        <v>0</v>
      </c>
      <c r="D24" s="80">
        <v>0</v>
      </c>
      <c r="E24" s="44">
        <f t="shared" si="5"/>
        <v>0</v>
      </c>
      <c r="F24" s="34">
        <f t="shared" si="2"/>
        <v>0</v>
      </c>
      <c r="G24" s="51">
        <f>IF(ISBLANK(F24),"  ",IF(F76&gt;0,F24/F76,IF(F24&gt;0,1,0)))</f>
        <v>0</v>
      </c>
      <c r="H24" s="32">
        <v>0</v>
      </c>
      <c r="I24" s="48">
        <f t="shared" si="3"/>
        <v>0</v>
      </c>
      <c r="J24" s="80">
        <v>0</v>
      </c>
      <c r="K24" s="49">
        <f t="shared" si="4"/>
        <v>0</v>
      </c>
      <c r="L24" s="34">
        <f t="shared" si="1"/>
        <v>0</v>
      </c>
      <c r="M24" s="51">
        <f>IF(ISBLANK(L24),"  ",IF(L76&gt;0,L24/L76,IF(L24&gt;0,1,0)))</f>
        <v>0</v>
      </c>
      <c r="N24" s="25"/>
    </row>
    <row r="25" spans="1:14" ht="15" customHeight="1" x14ac:dyDescent="0.2">
      <c r="A25" s="59" t="s">
        <v>24</v>
      </c>
      <c r="B25" s="32">
        <v>0</v>
      </c>
      <c r="C25" s="48">
        <f t="shared" si="0"/>
        <v>0</v>
      </c>
      <c r="D25" s="80">
        <v>0</v>
      </c>
      <c r="E25" s="44">
        <f t="shared" si="5"/>
        <v>0</v>
      </c>
      <c r="F25" s="34">
        <f t="shared" si="2"/>
        <v>0</v>
      </c>
      <c r="G25" s="51">
        <f>IF(ISBLANK(F25),"  ",IF(F76&gt;0,F25/F76,IF(F25&gt;0,1,0)))</f>
        <v>0</v>
      </c>
      <c r="H25" s="32">
        <v>0</v>
      </c>
      <c r="I25" s="48">
        <f t="shared" si="3"/>
        <v>0</v>
      </c>
      <c r="J25" s="80">
        <v>0</v>
      </c>
      <c r="K25" s="49">
        <f t="shared" si="4"/>
        <v>0</v>
      </c>
      <c r="L25" s="34">
        <f t="shared" si="1"/>
        <v>0</v>
      </c>
      <c r="M25" s="51">
        <f>IF(ISBLANK(L25),"  ",IF(L76&gt;0,L25/L76,IF(L25&gt;0,1,0)))</f>
        <v>0</v>
      </c>
      <c r="N25" s="25"/>
    </row>
    <row r="26" spans="1:14" ht="15" customHeight="1" x14ac:dyDescent="0.2">
      <c r="A26" s="59" t="s">
        <v>25</v>
      </c>
      <c r="B26" s="32">
        <v>0</v>
      </c>
      <c r="C26" s="48">
        <f t="shared" si="0"/>
        <v>0</v>
      </c>
      <c r="D26" s="80">
        <v>0</v>
      </c>
      <c r="E26" s="44">
        <f t="shared" si="5"/>
        <v>0</v>
      </c>
      <c r="F26" s="34">
        <f t="shared" si="2"/>
        <v>0</v>
      </c>
      <c r="G26" s="51">
        <f>IF(ISBLANK(F26),"  ",IF(F76&gt;0,F26/F76,IF(F26&gt;0,1,0)))</f>
        <v>0</v>
      </c>
      <c r="H26" s="32">
        <v>0</v>
      </c>
      <c r="I26" s="48">
        <f t="shared" si="3"/>
        <v>0</v>
      </c>
      <c r="J26" s="80">
        <v>0</v>
      </c>
      <c r="K26" s="49">
        <f t="shared" si="4"/>
        <v>0</v>
      </c>
      <c r="L26" s="34">
        <f t="shared" si="1"/>
        <v>0</v>
      </c>
      <c r="M26" s="51">
        <f>IF(ISBLANK(L26),"  ",IF(L76&gt;0,L26/L76,IF(L26&gt;0,1,0)))</f>
        <v>0</v>
      </c>
      <c r="N26" s="25"/>
    </row>
    <row r="27" spans="1:14" ht="15" customHeight="1" x14ac:dyDescent="0.2">
      <c r="A27" s="59" t="s">
        <v>26</v>
      </c>
      <c r="B27" s="32">
        <v>0</v>
      </c>
      <c r="C27" s="48">
        <f t="shared" si="0"/>
        <v>0</v>
      </c>
      <c r="D27" s="80">
        <v>0</v>
      </c>
      <c r="E27" s="44">
        <f t="shared" si="5"/>
        <v>0</v>
      </c>
      <c r="F27" s="34">
        <f t="shared" si="2"/>
        <v>0</v>
      </c>
      <c r="G27" s="51">
        <f>IF(ISBLANK(F27),"  ",IF(F76&gt;0,F27/F76,IF(F27&gt;0,1,0)))</f>
        <v>0</v>
      </c>
      <c r="H27" s="32">
        <v>0</v>
      </c>
      <c r="I27" s="48">
        <f t="shared" si="3"/>
        <v>0</v>
      </c>
      <c r="J27" s="80">
        <v>0</v>
      </c>
      <c r="K27" s="49">
        <f t="shared" si="4"/>
        <v>0</v>
      </c>
      <c r="L27" s="34">
        <f t="shared" si="1"/>
        <v>0</v>
      </c>
      <c r="M27" s="51">
        <f>IF(ISBLANK(L27),"  ",IF(L76&gt;0,L27/L76,IF(L27&gt;0,1,0)))</f>
        <v>0</v>
      </c>
      <c r="N27" s="25"/>
    </row>
    <row r="28" spans="1:14" ht="15" customHeight="1" x14ac:dyDescent="0.2">
      <c r="A28" s="60" t="s">
        <v>27</v>
      </c>
      <c r="B28" s="32">
        <v>0</v>
      </c>
      <c r="C28" s="48">
        <f t="shared" si="0"/>
        <v>0</v>
      </c>
      <c r="D28" s="80">
        <v>0</v>
      </c>
      <c r="E28" s="44">
        <f t="shared" si="5"/>
        <v>0</v>
      </c>
      <c r="F28" s="34">
        <f t="shared" si="2"/>
        <v>0</v>
      </c>
      <c r="G28" s="51">
        <f>IF(ISBLANK(F28),"  ",IF(F76&gt;0,F28/F76,IF(F28&gt;0,1,0)))</f>
        <v>0</v>
      </c>
      <c r="H28" s="32">
        <v>0</v>
      </c>
      <c r="I28" s="48">
        <f t="shared" si="3"/>
        <v>0</v>
      </c>
      <c r="J28" s="80">
        <v>0</v>
      </c>
      <c r="K28" s="49">
        <f t="shared" si="4"/>
        <v>0</v>
      </c>
      <c r="L28" s="34">
        <f t="shared" si="1"/>
        <v>0</v>
      </c>
      <c r="M28" s="51">
        <f>IF(ISBLANK(L28),"  ",IF(L76&gt;0,L28/L76,IF(L28&gt;0,1,0)))</f>
        <v>0</v>
      </c>
      <c r="N28" s="25"/>
    </row>
    <row r="29" spans="1:14" ht="15" customHeight="1" x14ac:dyDescent="0.2">
      <c r="A29" s="60" t="s">
        <v>28</v>
      </c>
      <c r="B29" s="32">
        <v>0</v>
      </c>
      <c r="C29" s="48">
        <f t="shared" si="0"/>
        <v>0</v>
      </c>
      <c r="D29" s="80">
        <v>0</v>
      </c>
      <c r="E29" s="44">
        <f t="shared" si="5"/>
        <v>0</v>
      </c>
      <c r="F29" s="34">
        <f t="shared" si="2"/>
        <v>0</v>
      </c>
      <c r="G29" s="51">
        <f>IF(ISBLANK(F29),"  ",IF(F76&gt;0,F29/F76,IF(F29&gt;0,1,0)))</f>
        <v>0</v>
      </c>
      <c r="H29" s="32">
        <v>0</v>
      </c>
      <c r="I29" s="48">
        <f t="shared" si="3"/>
        <v>0</v>
      </c>
      <c r="J29" s="80">
        <v>0</v>
      </c>
      <c r="K29" s="49">
        <f t="shared" si="4"/>
        <v>0</v>
      </c>
      <c r="L29" s="34">
        <f t="shared" si="1"/>
        <v>0</v>
      </c>
      <c r="M29" s="51">
        <f>IF(ISBLANK(L29),"  ",IF(L76&gt;0,L29/L76,IF(L29&gt;0,1,0)))</f>
        <v>0</v>
      </c>
      <c r="N29" s="25"/>
    </row>
    <row r="30" spans="1:14" ht="15" customHeight="1" x14ac:dyDescent="0.2">
      <c r="A30" s="60" t="s">
        <v>29</v>
      </c>
      <c r="B30" s="32">
        <v>0</v>
      </c>
      <c r="C30" s="48">
        <f t="shared" si="0"/>
        <v>0</v>
      </c>
      <c r="D30" s="80">
        <v>0</v>
      </c>
      <c r="E30" s="44">
        <f>IF(ISBLANK(D30),"  ",IF(F30&gt;0,D30/F30,IF(D30&gt;0,1,0)))</f>
        <v>0</v>
      </c>
      <c r="F30" s="34">
        <f t="shared" si="2"/>
        <v>0</v>
      </c>
      <c r="G30" s="51">
        <f>IF(ISBLANK(F30),"  ",IF(F76&gt;0,F30/F76,IF(F30&gt;0,1,0)))</f>
        <v>0</v>
      </c>
      <c r="H30" s="32">
        <v>0</v>
      </c>
      <c r="I30" s="48">
        <f t="shared" si="3"/>
        <v>0</v>
      </c>
      <c r="J30" s="80">
        <v>0</v>
      </c>
      <c r="K30" s="49">
        <f>IF(ISBLANK(J30),"  ",IF(L30&gt;0,J30/L30,IF(J30&gt;0,1,0)))</f>
        <v>0</v>
      </c>
      <c r="L30" s="34">
        <f t="shared" si="1"/>
        <v>0</v>
      </c>
      <c r="M30" s="51">
        <f>IF(ISBLANK(L30),"  ",IF(L76&gt;0,L30/L76,IF(L30&gt;0,1,0)))</f>
        <v>0</v>
      </c>
      <c r="N30" s="25"/>
    </row>
    <row r="31" spans="1:14" ht="15" customHeight="1" x14ac:dyDescent="0.2">
      <c r="A31" s="60" t="s">
        <v>30</v>
      </c>
      <c r="B31" s="32">
        <v>0</v>
      </c>
      <c r="C31" s="48">
        <f t="shared" si="0"/>
        <v>0</v>
      </c>
      <c r="D31" s="80">
        <v>0</v>
      </c>
      <c r="E31" s="44">
        <f>IF(ISBLANK(D31),"  ",IF(F31&gt;0,D31/F31,IF(D31&gt;0,1,0)))</f>
        <v>0</v>
      </c>
      <c r="F31" s="34">
        <f t="shared" si="2"/>
        <v>0</v>
      </c>
      <c r="G31" s="51">
        <f>IF(ISBLANK(F31),"  ",IF(F76&gt;0,F31/F76,IF(F31&gt;0,1,0)))</f>
        <v>0</v>
      </c>
      <c r="H31" s="32">
        <v>0</v>
      </c>
      <c r="I31" s="48">
        <f t="shared" si="3"/>
        <v>0</v>
      </c>
      <c r="J31" s="80">
        <v>0</v>
      </c>
      <c r="K31" s="49">
        <f>IF(ISBLANK(J31),"  ",IF(L31&gt;0,J31/L31,IF(J31&gt;0,1,0)))</f>
        <v>0</v>
      </c>
      <c r="L31" s="34">
        <f t="shared" si="1"/>
        <v>0</v>
      </c>
      <c r="M31" s="51">
        <f>IF(ISBLANK(L31),"  ",IF(L76&gt;0,L31/L76,IF(L31&gt;0,1,0)))</f>
        <v>0</v>
      </c>
      <c r="N31" s="25"/>
    </row>
    <row r="32" spans="1:14" ht="15" customHeight="1" x14ac:dyDescent="0.2">
      <c r="A32" s="60" t="s">
        <v>31</v>
      </c>
      <c r="B32" s="32">
        <v>0</v>
      </c>
      <c r="C32" s="48">
        <f t="shared" si="0"/>
        <v>0</v>
      </c>
      <c r="D32" s="80">
        <v>0</v>
      </c>
      <c r="E32" s="44">
        <f>IF(ISBLANK(D32),"  ",IF(F32&gt;0,D32/F32,IF(D32&gt;0,1,0)))</f>
        <v>0</v>
      </c>
      <c r="F32" s="34">
        <f t="shared" si="2"/>
        <v>0</v>
      </c>
      <c r="G32" s="51">
        <f>IF(ISBLANK(F32),"  ",IF(F76&gt;0,F32/F76,IF(F32&gt;0,1,0)))</f>
        <v>0</v>
      </c>
      <c r="H32" s="32">
        <v>0</v>
      </c>
      <c r="I32" s="48">
        <f t="shared" si="3"/>
        <v>0</v>
      </c>
      <c r="J32" s="80">
        <v>0</v>
      </c>
      <c r="K32" s="49">
        <f>IF(ISBLANK(J32),"  ",IF(L32&gt;0,J32/L32,IF(J32&gt;0,1,0)))</f>
        <v>0</v>
      </c>
      <c r="L32" s="34">
        <f t="shared" si="1"/>
        <v>0</v>
      </c>
      <c r="M32" s="51">
        <f>IF(ISBLANK(L32),"  ",IF(L76&gt;0,L32/L76,IF(L32&gt;0,1,0)))</f>
        <v>0</v>
      </c>
      <c r="N32" s="25"/>
    </row>
    <row r="33" spans="1:14" ht="15" customHeight="1" x14ac:dyDescent="0.2">
      <c r="A33" s="61" t="s">
        <v>75</v>
      </c>
      <c r="B33" s="32">
        <v>0</v>
      </c>
      <c r="C33" s="48">
        <f>IF(ISBLANK(B33),"  ",IF(F33&gt;0,B33/F33,IF(B33&gt;0,1,0)))</f>
        <v>0</v>
      </c>
      <c r="D33" s="80">
        <v>0</v>
      </c>
      <c r="E33" s="44">
        <f>IF(ISBLANK(D33),"  ",IF(F33&gt;0,D33/F33,IF(D33&gt;0,1,0)))</f>
        <v>0</v>
      </c>
      <c r="F33" s="34">
        <f t="shared" si="2"/>
        <v>0</v>
      </c>
      <c r="G33" s="51">
        <f>IF(ISBLANK(F33),"  ",IF(F76&gt;0,F33/F76,IF(F33&gt;0,1,0)))</f>
        <v>0</v>
      </c>
      <c r="H33" s="32">
        <v>0</v>
      </c>
      <c r="I33" s="48">
        <f>IF(ISBLANK(H33),"  ",IF(L33&gt;0,H33/L33,IF(H33&gt;0,1,0)))</f>
        <v>0</v>
      </c>
      <c r="J33" s="80">
        <v>0</v>
      </c>
      <c r="K33" s="49">
        <f>IF(ISBLANK(J33),"  ",IF(L33&gt;0,J33/L33,IF(J33&gt;0,1,0)))</f>
        <v>0</v>
      </c>
      <c r="L33" s="34">
        <f t="shared" si="1"/>
        <v>0</v>
      </c>
      <c r="M33" s="51">
        <f>IF(ISBLANK(L33),"  ",IF(L76&gt;0,L33/L76,IF(L33&gt;0,1,0)))</f>
        <v>0</v>
      </c>
      <c r="N33" s="25"/>
    </row>
    <row r="34" spans="1:14" ht="15" customHeight="1" x14ac:dyDescent="0.2">
      <c r="A34" s="60" t="s">
        <v>32</v>
      </c>
      <c r="B34" s="32">
        <v>0</v>
      </c>
      <c r="C34" s="48">
        <f t="shared" si="0"/>
        <v>0</v>
      </c>
      <c r="D34" s="80">
        <v>0</v>
      </c>
      <c r="E34" s="44">
        <f t="shared" si="5"/>
        <v>0</v>
      </c>
      <c r="F34" s="34">
        <f t="shared" si="2"/>
        <v>0</v>
      </c>
      <c r="G34" s="51">
        <f>IF(ISBLANK(F34),"  ",IF(F76&gt;0,F34/F76,IF(F34&gt;0,1,0)))</f>
        <v>0</v>
      </c>
      <c r="H34" s="32">
        <v>0</v>
      </c>
      <c r="I34" s="48">
        <f t="shared" si="3"/>
        <v>0</v>
      </c>
      <c r="J34" s="80">
        <v>0</v>
      </c>
      <c r="K34" s="49">
        <f t="shared" si="4"/>
        <v>0</v>
      </c>
      <c r="L34" s="34">
        <f t="shared" si="1"/>
        <v>0</v>
      </c>
      <c r="M34" s="51">
        <f>IF(ISBLANK(L34),"  ",IF(L76&gt;0,L34/L76,IF(L34&gt;0,1,0)))</f>
        <v>0</v>
      </c>
      <c r="N34" s="25"/>
    </row>
    <row r="35" spans="1:14" ht="15" customHeight="1" x14ac:dyDescent="0.25">
      <c r="A35" s="62" t="s">
        <v>33</v>
      </c>
      <c r="B35" s="121"/>
      <c r="C35" s="64" t="s">
        <v>4</v>
      </c>
      <c r="D35" s="80"/>
      <c r="E35" s="66" t="s">
        <v>4</v>
      </c>
      <c r="F35" s="34"/>
      <c r="G35" s="67" t="s">
        <v>4</v>
      </c>
      <c r="H35" s="121" t="s">
        <v>4</v>
      </c>
      <c r="I35" s="64" t="s">
        <v>4</v>
      </c>
      <c r="J35" s="80"/>
      <c r="K35" s="66" t="s">
        <v>4</v>
      </c>
      <c r="L35" s="34"/>
      <c r="M35" s="67" t="s">
        <v>4</v>
      </c>
      <c r="N35" s="25"/>
    </row>
    <row r="36" spans="1:14" ht="15" customHeight="1" x14ac:dyDescent="0.2">
      <c r="A36" s="57" t="s">
        <v>34</v>
      </c>
      <c r="B36" s="32">
        <v>0</v>
      </c>
      <c r="C36" s="48">
        <f t="shared" si="0"/>
        <v>0</v>
      </c>
      <c r="D36" s="80">
        <v>0</v>
      </c>
      <c r="E36" s="49">
        <f>IF(ISBLANK(D36),"  ",IF(F36&gt;0,D36/F36,IF(D36&gt;0,1,0)))</f>
        <v>0</v>
      </c>
      <c r="F36" s="34">
        <f t="shared" si="2"/>
        <v>0</v>
      </c>
      <c r="G36" s="51">
        <f>IF(ISBLANK(F36),"  ",IF(F76&gt;0,F36/F76,IF(F36&gt;0,1,0)))</f>
        <v>0</v>
      </c>
      <c r="H36" s="32">
        <v>0</v>
      </c>
      <c r="I36" s="48">
        <f>IF(ISBLANK(H36),"  ",IF(L36&gt;0,H36/L36,IF(H36&gt;0,1,0)))</f>
        <v>0</v>
      </c>
      <c r="J36" s="80">
        <v>0</v>
      </c>
      <c r="K36" s="49">
        <f>IF(ISBLANK(J36),"  ",IF(L36&gt;0,J36/L36,IF(J36&gt;0,1,0)))</f>
        <v>0</v>
      </c>
      <c r="L36" s="34">
        <f>J36+H36</f>
        <v>0</v>
      </c>
      <c r="M36" s="51">
        <f>IF(ISBLANK(L36),"  ",IF(L76&gt;0,L36/L76,IF(L36&gt;0,1,0)))</f>
        <v>0</v>
      </c>
      <c r="N36" s="25"/>
    </row>
    <row r="37" spans="1:14" ht="15" customHeight="1" x14ac:dyDescent="0.25">
      <c r="A37" s="62" t="s">
        <v>35</v>
      </c>
      <c r="B37" s="121"/>
      <c r="C37" s="64" t="s">
        <v>4</v>
      </c>
      <c r="D37" s="80"/>
      <c r="E37" s="66" t="s">
        <v>4</v>
      </c>
      <c r="F37" s="34"/>
      <c r="G37" s="67" t="s">
        <v>4</v>
      </c>
      <c r="H37" s="121"/>
      <c r="I37" s="64" t="s">
        <v>4</v>
      </c>
      <c r="J37" s="80"/>
      <c r="K37" s="66" t="s">
        <v>4</v>
      </c>
      <c r="L37" s="34"/>
      <c r="M37" s="67" t="s">
        <v>4</v>
      </c>
      <c r="N37" s="25"/>
    </row>
    <row r="38" spans="1:14" ht="15" customHeight="1" x14ac:dyDescent="0.2">
      <c r="A38" s="59" t="s">
        <v>34</v>
      </c>
      <c r="B38" s="69">
        <v>0</v>
      </c>
      <c r="C38" s="48">
        <f t="shared" si="0"/>
        <v>0</v>
      </c>
      <c r="D38" s="70">
        <v>0</v>
      </c>
      <c r="E38" s="49">
        <f>IF(ISBLANK(D38),"  ",IF(F38&gt;0,D38/F38,IF(D38&gt;0,1,0)))</f>
        <v>0</v>
      </c>
      <c r="F38" s="68">
        <f t="shared" si="2"/>
        <v>0</v>
      </c>
      <c r="G38" s="51">
        <f>IF(ISBLANK(F38),"  ",IF(F76&gt;0,F38/F76,IF(F38&gt;0,1,0)))</f>
        <v>0</v>
      </c>
      <c r="H38" s="69">
        <v>0</v>
      </c>
      <c r="I38" s="48">
        <f>IF(ISBLANK(H38),"  ",IF(L38&gt;0,H38/L38,IF(H38&gt;0,1,0)))</f>
        <v>0</v>
      </c>
      <c r="J38" s="70">
        <v>0</v>
      </c>
      <c r="K38" s="49">
        <f>IF(ISBLANK(J38),"  ",IF(L38&gt;0,J38/L38,IF(J38&gt;0,1,0)))</f>
        <v>0</v>
      </c>
      <c r="L38" s="68">
        <f>J38+H38</f>
        <v>0</v>
      </c>
      <c r="M38" s="51">
        <f>IF(ISBLANK(L38),"  ",IF(L76&gt;0,L38/L76,IF(L38&gt;0,1,0)))</f>
        <v>0</v>
      </c>
      <c r="N38" s="25"/>
    </row>
    <row r="39" spans="1:14" ht="15" customHeight="1" x14ac:dyDescent="0.2">
      <c r="A39" s="59" t="s">
        <v>36</v>
      </c>
      <c r="B39" s="69"/>
      <c r="C39" s="48" t="str">
        <f t="shared" si="0"/>
        <v xml:space="preserve">  </v>
      </c>
      <c r="D39" s="70"/>
      <c r="E39" s="44" t="str">
        <f>IF(ISBLANK(D39),"  ",IF(F39&gt;0,D39/F39,IF(D39&gt;0,1,0)))</f>
        <v xml:space="preserve">  </v>
      </c>
      <c r="F39" s="34">
        <f t="shared" si="2"/>
        <v>0</v>
      </c>
      <c r="G39" s="51">
        <f>IF(ISBLANK(F39),"  ",IF(F76&gt;0,F39/F76,IF(F39&gt;0,1,0)))</f>
        <v>0</v>
      </c>
      <c r="H39" s="69"/>
      <c r="I39" s="48" t="str">
        <f>IF(ISBLANK(H39),"  ",IF(L39&gt;0,H39/L39,IF(H39&gt;0,1,0)))</f>
        <v xml:space="preserve">  </v>
      </c>
      <c r="J39" s="70"/>
      <c r="K39" s="49" t="str">
        <f>IF(ISBLANK(J39),"  ",IF(L39&gt;0,J39/L39,IF(J39&gt;0,1,0)))</f>
        <v xml:space="preserve">  </v>
      </c>
      <c r="L39" s="34">
        <f>J39+H39</f>
        <v>0</v>
      </c>
      <c r="M39" s="51">
        <f>IF(ISBLANK(L39),"  ",IF(L76&gt;0,L39/L76,IF(L39&gt;0,1,0)))</f>
        <v>0</v>
      </c>
      <c r="N39" s="25"/>
    </row>
    <row r="40" spans="1:14" s="77" customFormat="1" ht="15" customHeight="1" x14ac:dyDescent="0.25">
      <c r="A40" s="62" t="s">
        <v>37</v>
      </c>
      <c r="B40" s="71">
        <v>21135713</v>
      </c>
      <c r="C40" s="84">
        <f t="shared" si="0"/>
        <v>1</v>
      </c>
      <c r="D40" s="122">
        <v>0</v>
      </c>
      <c r="E40" s="73">
        <f>IF(ISBLANK(D40),"  ",IF(F40&gt;0,D40/F40,IF(D40&gt;0,1,0)))</f>
        <v>0</v>
      </c>
      <c r="F40" s="71">
        <f>F39+F38+F36+F34+F29+F28+F26+F27+F25+F24+F23+F22+F21+F20+F19+F18+F17+F16+F14+F13+F30+F31+F32+F33</f>
        <v>21135713</v>
      </c>
      <c r="G40" s="74">
        <f>IF(ISBLANK(F40),"  ",IF(F76&gt;0,F40/F76,IF(F40&gt;0,1,0)))</f>
        <v>0.15695601041632926</v>
      </c>
      <c r="H40" s="71">
        <v>21495577</v>
      </c>
      <c r="I40" s="84">
        <f>IF(ISBLANK(H40),"  ",IF(L40&gt;0,H40/L40,IF(H40&gt;0,1,0)))</f>
        <v>1</v>
      </c>
      <c r="J40" s="122">
        <v>0</v>
      </c>
      <c r="K40" s="75">
        <f>IF(ISBLANK(J40),"  ",IF(L40&gt;0,J40/L40,IF(J40&gt;0,1,0)))</f>
        <v>0</v>
      </c>
      <c r="L40" s="71">
        <f>L39+L38+L36+L34+L29+L28+L26+L27+L25+L24+L23+L22+L21+L20+L19+L18+L17+L16+L14+L13+L30+L31+L32+L33</f>
        <v>21495577</v>
      </c>
      <c r="M40" s="74">
        <f>IF(ISBLANK(L40),"  ",IF(L76&gt;0,L40/L76,IF(L40&gt;0,1,0)))</f>
        <v>0.1746826444079195</v>
      </c>
      <c r="N40" s="76"/>
    </row>
    <row r="41" spans="1:14" ht="15" customHeight="1" x14ac:dyDescent="0.25">
      <c r="A41" s="78" t="s">
        <v>38</v>
      </c>
      <c r="B41" s="79"/>
      <c r="C41" s="64" t="s">
        <v>4</v>
      </c>
      <c r="D41" s="80"/>
      <c r="E41" s="66" t="s">
        <v>4</v>
      </c>
      <c r="F41" s="34"/>
      <c r="G41" s="67" t="s">
        <v>4</v>
      </c>
      <c r="H41" s="79"/>
      <c r="I41" s="64" t="s">
        <v>4</v>
      </c>
      <c r="J41" s="80"/>
      <c r="K41" s="66" t="s">
        <v>4</v>
      </c>
      <c r="L41" s="34"/>
      <c r="M41" s="67" t="s">
        <v>4</v>
      </c>
      <c r="N41" s="25"/>
    </row>
    <row r="42" spans="1:14" ht="15" customHeight="1" x14ac:dyDescent="0.2">
      <c r="A42" s="11" t="s">
        <v>39</v>
      </c>
      <c r="B42" s="36">
        <v>0</v>
      </c>
      <c r="C42" s="42">
        <f t="shared" si="0"/>
        <v>0</v>
      </c>
      <c r="D42" s="123">
        <v>0</v>
      </c>
      <c r="E42" s="44">
        <f t="shared" ref="E42:E48" si="6">IF(ISBLANK(D42),"  ",IF(F42&gt;0,D42/F42,IF(D42&gt;0,1,0)))</f>
        <v>0</v>
      </c>
      <c r="F42" s="38">
        <f>D42+B42</f>
        <v>0</v>
      </c>
      <c r="G42" s="46">
        <f>IF(ISBLANK(F42),"  ",IF(D76&gt;0,F42/D76,IF(F42&gt;0,1,0)))</f>
        <v>0</v>
      </c>
      <c r="H42" s="36">
        <v>0</v>
      </c>
      <c r="I42" s="42">
        <f t="shared" ref="I42:I48" si="7">IF(ISBLANK(H42),"  ",IF(L42&gt;0,H42/L42,IF(H42&gt;0,1,0)))</f>
        <v>0</v>
      </c>
      <c r="J42" s="123">
        <v>0</v>
      </c>
      <c r="K42" s="44">
        <f t="shared" ref="K42:K48" si="8">IF(ISBLANK(J42),"  ",IF(L42&gt;0,J42/L42,IF(J42&gt;0,1,0)))</f>
        <v>0</v>
      </c>
      <c r="L42" s="38">
        <f>J42+H42</f>
        <v>0</v>
      </c>
      <c r="M42" s="46">
        <f>IF(ISBLANK(L42),"  ",IF(J76&gt;0,L42/J76,IF(L42&gt;0,1,0)))</f>
        <v>0</v>
      </c>
      <c r="N42" s="25"/>
    </row>
    <row r="43" spans="1:14" ht="15" customHeight="1" x14ac:dyDescent="0.2">
      <c r="A43" s="81" t="s">
        <v>40</v>
      </c>
      <c r="B43" s="32">
        <v>0</v>
      </c>
      <c r="C43" s="48">
        <f t="shared" si="0"/>
        <v>0</v>
      </c>
      <c r="D43" s="80">
        <v>0</v>
      </c>
      <c r="E43" s="49">
        <f t="shared" si="6"/>
        <v>0</v>
      </c>
      <c r="F43" s="34">
        <f>D43+B43</f>
        <v>0</v>
      </c>
      <c r="G43" s="51">
        <f>IF(ISBLANK(F43),"  ",IF(D76&gt;0,F43/D76,IF(F43&gt;0,1,0)))</f>
        <v>0</v>
      </c>
      <c r="H43" s="32">
        <v>0</v>
      </c>
      <c r="I43" s="48">
        <f t="shared" si="7"/>
        <v>0</v>
      </c>
      <c r="J43" s="80">
        <v>0</v>
      </c>
      <c r="K43" s="49">
        <f t="shared" si="8"/>
        <v>0</v>
      </c>
      <c r="L43" s="34">
        <f>J43+H43</f>
        <v>0</v>
      </c>
      <c r="M43" s="51">
        <f>IF(ISBLANK(L43),"  ",IF(J76&gt;0,L43/J76,IF(L43&gt;0,1,0)))</f>
        <v>0</v>
      </c>
      <c r="N43" s="25"/>
    </row>
    <row r="44" spans="1:14" ht="15" customHeight="1" x14ac:dyDescent="0.2">
      <c r="A44" s="82" t="s">
        <v>41</v>
      </c>
      <c r="B44" s="32">
        <v>0</v>
      </c>
      <c r="C44" s="48">
        <f t="shared" si="0"/>
        <v>0</v>
      </c>
      <c r="D44" s="80">
        <v>0</v>
      </c>
      <c r="E44" s="49">
        <f t="shared" si="6"/>
        <v>0</v>
      </c>
      <c r="F44" s="68">
        <f>D44+B44</f>
        <v>0</v>
      </c>
      <c r="G44" s="51">
        <f>IF(ISBLANK(F44),"  ",IF(D76&gt;0,F44/D76,IF(F44&gt;0,1,0)))</f>
        <v>0</v>
      </c>
      <c r="H44" s="32">
        <v>0</v>
      </c>
      <c r="I44" s="48">
        <f t="shared" si="7"/>
        <v>0</v>
      </c>
      <c r="J44" s="80">
        <v>0</v>
      </c>
      <c r="K44" s="49">
        <f t="shared" si="8"/>
        <v>0</v>
      </c>
      <c r="L44" s="68">
        <f>J44+H44</f>
        <v>0</v>
      </c>
      <c r="M44" s="51">
        <f>IF(ISBLANK(L44),"  ",IF(J76&gt;0,L44/J76,IF(L44&gt;0,1,0)))</f>
        <v>0</v>
      </c>
      <c r="N44" s="25"/>
    </row>
    <row r="45" spans="1:14" ht="15" customHeight="1" x14ac:dyDescent="0.2">
      <c r="A45" s="31" t="s">
        <v>42</v>
      </c>
      <c r="B45" s="32">
        <v>0</v>
      </c>
      <c r="C45" s="48">
        <f t="shared" si="0"/>
        <v>0</v>
      </c>
      <c r="D45" s="80">
        <v>0</v>
      </c>
      <c r="E45" s="49">
        <f t="shared" si="6"/>
        <v>0</v>
      </c>
      <c r="F45" s="68">
        <f>D45+B45</f>
        <v>0</v>
      </c>
      <c r="G45" s="51">
        <f>IF(ISBLANK(F45),"  ",IF(D76&gt;0,F45/D76,IF(F45&gt;0,1,0)))</f>
        <v>0</v>
      </c>
      <c r="H45" s="32">
        <v>0</v>
      </c>
      <c r="I45" s="48">
        <f t="shared" si="7"/>
        <v>0</v>
      </c>
      <c r="J45" s="80">
        <v>0</v>
      </c>
      <c r="K45" s="49">
        <f t="shared" si="8"/>
        <v>0</v>
      </c>
      <c r="L45" s="68">
        <f>J45+H45</f>
        <v>0</v>
      </c>
      <c r="M45" s="51">
        <f>IF(ISBLANK(L45),"  ",IF(J76&gt;0,L45/J76,IF(L45&gt;0,1,0)))</f>
        <v>0</v>
      </c>
      <c r="N45" s="25"/>
    </row>
    <row r="46" spans="1:14" ht="15" customHeight="1" x14ac:dyDescent="0.2">
      <c r="A46" s="81" t="s">
        <v>43</v>
      </c>
      <c r="B46" s="32">
        <v>74923</v>
      </c>
      <c r="C46" s="48">
        <f t="shared" si="0"/>
        <v>1</v>
      </c>
      <c r="D46" s="80">
        <v>0</v>
      </c>
      <c r="E46" s="49">
        <f t="shared" si="6"/>
        <v>0</v>
      </c>
      <c r="F46" s="68">
        <f>D46+B46</f>
        <v>74923</v>
      </c>
      <c r="G46" s="51">
        <f>IF(ISBLANK(F46),"  ",IF(F76&gt;0,F46/F76,IF(F46&gt;0,1,0)))</f>
        <v>5.56386016805898E-4</v>
      </c>
      <c r="H46" s="32">
        <v>74923</v>
      </c>
      <c r="I46" s="48">
        <f t="shared" si="7"/>
        <v>1</v>
      </c>
      <c r="J46" s="80">
        <v>0</v>
      </c>
      <c r="K46" s="49">
        <f t="shared" si="8"/>
        <v>0</v>
      </c>
      <c r="L46" s="68">
        <f>J46+H46</f>
        <v>74923</v>
      </c>
      <c r="M46" s="51">
        <f>IF(ISBLANK(L46),"  ",IF(L76&gt;0,L46/L76,IF(L46&gt;0,1,0)))</f>
        <v>6.0885770905217166E-4</v>
      </c>
      <c r="N46" s="25"/>
    </row>
    <row r="47" spans="1:14" s="77" customFormat="1" ht="15" customHeight="1" x14ac:dyDescent="0.25">
      <c r="A47" s="78" t="s">
        <v>44</v>
      </c>
      <c r="B47" s="106">
        <v>74923</v>
      </c>
      <c r="C47" s="84">
        <f t="shared" si="0"/>
        <v>1</v>
      </c>
      <c r="D47" s="107">
        <v>0</v>
      </c>
      <c r="E47" s="75">
        <f t="shared" si="6"/>
        <v>0</v>
      </c>
      <c r="F47" s="86">
        <f>F46+F45+F44+F43+F42</f>
        <v>74923</v>
      </c>
      <c r="G47" s="74">
        <f>IF(ISBLANK(F47),"  ",IF(F76&gt;0,F47/F76,IF(F47&gt;0,1,0)))</f>
        <v>5.56386016805898E-4</v>
      </c>
      <c r="H47" s="106">
        <v>74923</v>
      </c>
      <c r="I47" s="84">
        <f t="shared" si="7"/>
        <v>1</v>
      </c>
      <c r="J47" s="107">
        <v>0</v>
      </c>
      <c r="K47" s="75">
        <f t="shared" si="8"/>
        <v>0</v>
      </c>
      <c r="L47" s="86">
        <f>L46+L45+L44+L43+L42</f>
        <v>74923</v>
      </c>
      <c r="M47" s="74">
        <f>IF(ISBLANK(L47),"  ",IF(L76&gt;0,L47/L76,IF(L47&gt;0,1,0)))</f>
        <v>6.0885770905217166E-4</v>
      </c>
      <c r="N47" s="76"/>
    </row>
    <row r="48" spans="1:14" s="77" customFormat="1" ht="15" customHeight="1" x14ac:dyDescent="0.25">
      <c r="A48" s="87" t="s">
        <v>45</v>
      </c>
      <c r="B48" s="124">
        <v>0</v>
      </c>
      <c r="C48" s="84">
        <f t="shared" si="0"/>
        <v>0</v>
      </c>
      <c r="D48" s="111">
        <v>0</v>
      </c>
      <c r="E48" s="75">
        <f t="shared" si="6"/>
        <v>0</v>
      </c>
      <c r="F48" s="90">
        <f>D48+B48</f>
        <v>0</v>
      </c>
      <c r="G48" s="74">
        <f>IF(ISBLANK(F48),"  ",IF(F76&gt;0,F48/F76,IF(F48&gt;0,1,0)))</f>
        <v>0</v>
      </c>
      <c r="H48" s="124">
        <v>0</v>
      </c>
      <c r="I48" s="84">
        <f t="shared" si="7"/>
        <v>0</v>
      </c>
      <c r="J48" s="111">
        <v>0</v>
      </c>
      <c r="K48" s="75">
        <f t="shared" si="8"/>
        <v>0</v>
      </c>
      <c r="L48" s="90">
        <f>J48+H48</f>
        <v>0</v>
      </c>
      <c r="M48" s="74">
        <f>IF(ISBLANK(L48),"  ",IF(L76&gt;0,L48/L76,IF(L48&gt;0,1,0)))</f>
        <v>0</v>
      </c>
      <c r="N48" s="76"/>
    </row>
    <row r="49" spans="1:14" ht="15" customHeight="1" x14ac:dyDescent="0.25">
      <c r="A49" s="14" t="s">
        <v>46</v>
      </c>
      <c r="B49" s="91"/>
      <c r="C49" s="92" t="s">
        <v>4</v>
      </c>
      <c r="D49" s="93"/>
      <c r="E49" s="94" t="s">
        <v>4</v>
      </c>
      <c r="F49" s="38"/>
      <c r="G49" s="95" t="s">
        <v>4</v>
      </c>
      <c r="H49" s="91"/>
      <c r="I49" s="92" t="s">
        <v>4</v>
      </c>
      <c r="J49" s="93"/>
      <c r="K49" s="94" t="s">
        <v>4</v>
      </c>
      <c r="L49" s="38"/>
      <c r="M49" s="95" t="s">
        <v>4</v>
      </c>
      <c r="N49" s="25"/>
    </row>
    <row r="50" spans="1:14" ht="15" customHeight="1" x14ac:dyDescent="0.2">
      <c r="A50" s="11" t="s">
        <v>47</v>
      </c>
      <c r="B50" s="91">
        <v>54567906</v>
      </c>
      <c r="C50" s="42">
        <f t="shared" si="0"/>
        <v>1</v>
      </c>
      <c r="D50" s="93">
        <v>0</v>
      </c>
      <c r="E50" s="44">
        <f t="shared" ref="E50:E67" si="9">IF(ISBLANK(D50),"  ",IF(F50&gt;0,D50/F50,IF(D50&gt;0,1,0)))</f>
        <v>0</v>
      </c>
      <c r="F50" s="96">
        <f t="shared" ref="F50:F55" si="10">D50+B50</f>
        <v>54567906</v>
      </c>
      <c r="G50" s="46">
        <f>IF(ISBLANK(F50),"  ",IF(F76&gt;0,F50/F76,IF(F50&gt;0,1,0)))</f>
        <v>0.40522696454731738</v>
      </c>
      <c r="H50" s="91">
        <v>52256837</v>
      </c>
      <c r="I50" s="42">
        <f t="shared" ref="I50:I67" si="11">IF(ISBLANK(H50),"  ",IF(L50&gt;0,H50/L50,IF(H50&gt;0,1,0)))</f>
        <v>1</v>
      </c>
      <c r="J50" s="93">
        <v>0</v>
      </c>
      <c r="K50" s="44">
        <f t="shared" ref="K50:K67" si="12">IF(ISBLANK(J50),"  ",IF(L50&gt;0,J50/L50,IF(J50&gt;0,1,0)))</f>
        <v>0</v>
      </c>
      <c r="L50" s="96">
        <f t="shared" ref="L50:L66" si="13">J50+H50</f>
        <v>52256837</v>
      </c>
      <c r="M50" s="46">
        <f>IF(ISBLANK(L50),"  ",IF(L76&gt;0,L50/L76,IF(L50&gt;0,1,0)))</f>
        <v>0.42466236079885694</v>
      </c>
      <c r="N50" s="25"/>
    </row>
    <row r="51" spans="1:14" ht="15" customHeight="1" x14ac:dyDescent="0.2">
      <c r="A51" s="31" t="s">
        <v>48</v>
      </c>
      <c r="B51" s="79">
        <v>538823</v>
      </c>
      <c r="C51" s="48">
        <f t="shared" si="0"/>
        <v>1</v>
      </c>
      <c r="D51" s="80">
        <v>0</v>
      </c>
      <c r="E51" s="49">
        <f t="shared" si="9"/>
        <v>0</v>
      </c>
      <c r="F51" s="97">
        <f t="shared" si="10"/>
        <v>538823</v>
      </c>
      <c r="G51" s="51">
        <f>IF(ISBLANK(F51),"  ",IF(F76&gt;0,F51/F76,IF(F51&gt;0,1,0)))</f>
        <v>4.0013558284292452E-3</v>
      </c>
      <c r="H51" s="79">
        <v>545567</v>
      </c>
      <c r="I51" s="48">
        <f t="shared" si="11"/>
        <v>1</v>
      </c>
      <c r="J51" s="80">
        <v>0</v>
      </c>
      <c r="K51" s="49">
        <f t="shared" si="12"/>
        <v>0</v>
      </c>
      <c r="L51" s="97">
        <f t="shared" si="13"/>
        <v>545567</v>
      </c>
      <c r="M51" s="51">
        <f>IF(ISBLANK(L51),"  ",IF(L76&gt;0,L51/L76,IF(L51&gt;0,1,0)))</f>
        <v>4.4335207313437276E-3</v>
      </c>
      <c r="N51" s="25"/>
    </row>
    <row r="52" spans="1:14" ht="15" customHeight="1" x14ac:dyDescent="0.2">
      <c r="A52" s="98" t="s">
        <v>49</v>
      </c>
      <c r="B52" s="125">
        <v>2130356</v>
      </c>
      <c r="C52" s="48">
        <f t="shared" si="0"/>
        <v>1</v>
      </c>
      <c r="D52" s="126">
        <v>0</v>
      </c>
      <c r="E52" s="49">
        <f t="shared" si="9"/>
        <v>0</v>
      </c>
      <c r="F52" s="99">
        <f t="shared" si="10"/>
        <v>2130356</v>
      </c>
      <c r="G52" s="51">
        <f>IF(ISBLANK(F52),"  ",IF(F76&gt;0,F52/F76,IF(F52&gt;0,1,0)))</f>
        <v>1.5820245975448736E-2</v>
      </c>
      <c r="H52" s="125">
        <v>2185089</v>
      </c>
      <c r="I52" s="48">
        <f t="shared" si="11"/>
        <v>1</v>
      </c>
      <c r="J52" s="126">
        <v>0</v>
      </c>
      <c r="K52" s="49">
        <f t="shared" si="12"/>
        <v>0</v>
      </c>
      <c r="L52" s="99">
        <f t="shared" si="13"/>
        <v>2185089</v>
      </c>
      <c r="M52" s="51">
        <f>IF(ISBLANK(L52),"  ",IF(L76&gt;0,L52/L76,IF(L52&gt;0,1,0)))</f>
        <v>1.7757007629367494E-2</v>
      </c>
      <c r="N52" s="25"/>
    </row>
    <row r="53" spans="1:14" ht="15" customHeight="1" x14ac:dyDescent="0.2">
      <c r="A53" s="98" t="s">
        <v>50</v>
      </c>
      <c r="B53" s="125">
        <v>1102968</v>
      </c>
      <c r="C53" s="48">
        <f t="shared" si="0"/>
        <v>1</v>
      </c>
      <c r="D53" s="126">
        <v>0</v>
      </c>
      <c r="E53" s="49">
        <f t="shared" si="9"/>
        <v>0</v>
      </c>
      <c r="F53" s="99">
        <f t="shared" si="10"/>
        <v>1102968</v>
      </c>
      <c r="G53" s="51">
        <f>IF(ISBLANK(F53),"  ",IF(F76&gt;0,F53/F76,IF(F53&gt;0,1,0)))</f>
        <v>8.1907554714088816E-3</v>
      </c>
      <c r="H53" s="125">
        <v>1131048</v>
      </c>
      <c r="I53" s="48">
        <f t="shared" si="11"/>
        <v>1</v>
      </c>
      <c r="J53" s="126">
        <v>0</v>
      </c>
      <c r="K53" s="49">
        <f t="shared" si="12"/>
        <v>0</v>
      </c>
      <c r="L53" s="99">
        <f t="shared" si="13"/>
        <v>1131048</v>
      </c>
      <c r="M53" s="51">
        <f>IF(ISBLANK(L53),"  ",IF(L76&gt;0,L53/L76,IF(L53&gt;0,1,0)))</f>
        <v>9.1914004258777764E-3</v>
      </c>
      <c r="N53" s="25"/>
    </row>
    <row r="54" spans="1:14" ht="15" customHeight="1" x14ac:dyDescent="0.2">
      <c r="A54" s="98" t="s">
        <v>51</v>
      </c>
      <c r="B54" s="125">
        <v>0</v>
      </c>
      <c r="C54" s="48">
        <f>IF(ISBLANK(B54),"  ",IF(F54&gt;0,B54/F54,IF(B54&gt;0,1,0)))</f>
        <v>0</v>
      </c>
      <c r="D54" s="126">
        <v>2136150</v>
      </c>
      <c r="E54" s="49">
        <f>IF(ISBLANK(D54),"  ",IF(F54&gt;0,D54/F54,IF(D54&gt;0,1,0)))</f>
        <v>1</v>
      </c>
      <c r="F54" s="99">
        <f t="shared" si="10"/>
        <v>2136150</v>
      </c>
      <c r="G54" s="51">
        <f>IF(ISBLANK(F54),"  ",IF(F76&gt;0,F54/F76,IF(F54&gt;0,1,0)))</f>
        <v>1.5863272824098325E-2</v>
      </c>
      <c r="H54" s="125">
        <v>0</v>
      </c>
      <c r="I54" s="48">
        <f>IF(ISBLANK(H54),"  ",IF(L54&gt;0,H54/L54,IF(H54&gt;0,1,0)))</f>
        <v>0</v>
      </c>
      <c r="J54" s="126">
        <v>2180410</v>
      </c>
      <c r="K54" s="49">
        <f>IF(ISBLANK(J54),"  ",IF(L54&gt;0,J54/L54,IF(J54&gt;0,1,0)))</f>
        <v>1</v>
      </c>
      <c r="L54" s="99">
        <f t="shared" si="13"/>
        <v>2180410</v>
      </c>
      <c r="M54" s="51">
        <f>IF(ISBLANK(L54),"  ",IF(L76&gt;0,L54/L76,IF(L54&gt;0,1,0)))</f>
        <v>1.771898398882113E-2</v>
      </c>
      <c r="N54" s="25"/>
    </row>
    <row r="55" spans="1:14" ht="15" customHeight="1" x14ac:dyDescent="0.2">
      <c r="A55" s="31" t="s">
        <v>52</v>
      </c>
      <c r="B55" s="79">
        <v>686397</v>
      </c>
      <c r="C55" s="48">
        <f t="shared" si="0"/>
        <v>7.0661829577005161E-2</v>
      </c>
      <c r="D55" s="80">
        <v>9027433</v>
      </c>
      <c r="E55" s="49">
        <f t="shared" si="9"/>
        <v>0.92933817042299482</v>
      </c>
      <c r="F55" s="97">
        <f t="shared" si="10"/>
        <v>9713830</v>
      </c>
      <c r="G55" s="51">
        <f>IF(ISBLANK(F55),"  ",IF(F76&gt;0,F55/F76,IF(F55&gt;0,1,0)))</f>
        <v>7.213591529476443E-2</v>
      </c>
      <c r="H55" s="79">
        <v>706181</v>
      </c>
      <c r="I55" s="48">
        <f t="shared" si="11"/>
        <v>7.2486921568416116E-2</v>
      </c>
      <c r="J55" s="80">
        <v>9036004</v>
      </c>
      <c r="K55" s="49">
        <f t="shared" si="12"/>
        <v>0.92751307843158393</v>
      </c>
      <c r="L55" s="97">
        <f t="shared" si="13"/>
        <v>9742185</v>
      </c>
      <c r="M55" s="51">
        <f>IF(ISBLANK(L55),"  ",IF(L76&gt;0,L55/L76,IF(L55&gt;0,1,0)))</f>
        <v>7.9169339725617377E-2</v>
      </c>
      <c r="N55" s="25"/>
    </row>
    <row r="56" spans="1:14" s="77" customFormat="1" ht="15" customHeight="1" x14ac:dyDescent="0.25">
      <c r="A56" s="87" t="s">
        <v>53</v>
      </c>
      <c r="B56" s="127">
        <v>59026450</v>
      </c>
      <c r="C56" s="84">
        <f t="shared" si="0"/>
        <v>0.84095201949826692</v>
      </c>
      <c r="D56" s="107">
        <v>11163583</v>
      </c>
      <c r="E56" s="75">
        <f t="shared" si="9"/>
        <v>0.15904798050173305</v>
      </c>
      <c r="F56" s="100">
        <f>F55+F53+F52+F51+F50+F54</f>
        <v>70190033</v>
      </c>
      <c r="G56" s="74">
        <f>IF(ISBLANK(F56),"  ",IF(F76&gt;0,F56/F76,IF(F56&gt;0,1,0)))</f>
        <v>0.52123850994146703</v>
      </c>
      <c r="H56" s="127">
        <v>56824722</v>
      </c>
      <c r="I56" s="84">
        <f t="shared" si="11"/>
        <v>0.83515245835989571</v>
      </c>
      <c r="J56" s="107">
        <v>11216414</v>
      </c>
      <c r="K56" s="75">
        <f t="shared" si="12"/>
        <v>0.16484754164010432</v>
      </c>
      <c r="L56" s="97">
        <f t="shared" si="13"/>
        <v>68041136</v>
      </c>
      <c r="M56" s="74">
        <f>IF(ISBLANK(L56),"  ",IF(L76&gt;0,L56/L76,IF(L56&gt;0,1,0)))</f>
        <v>0.55293261329988441</v>
      </c>
      <c r="N56" s="76"/>
    </row>
    <row r="57" spans="1:14" ht="15" customHeight="1" x14ac:dyDescent="0.2">
      <c r="A57" s="41" t="s">
        <v>54</v>
      </c>
      <c r="B57" s="128">
        <v>0</v>
      </c>
      <c r="C57" s="48">
        <f t="shared" si="0"/>
        <v>0</v>
      </c>
      <c r="D57" s="129">
        <v>0</v>
      </c>
      <c r="E57" s="49">
        <f t="shared" si="9"/>
        <v>0</v>
      </c>
      <c r="F57" s="101">
        <f t="shared" ref="F57:F66" si="14">D57+B57</f>
        <v>0</v>
      </c>
      <c r="G57" s="51">
        <f>IF(ISBLANK(F57),"  ",IF(F76&gt;0,F57/F76,IF(F57&gt;0,1,0)))</f>
        <v>0</v>
      </c>
      <c r="H57" s="128">
        <v>0</v>
      </c>
      <c r="I57" s="48">
        <f t="shared" si="11"/>
        <v>0</v>
      </c>
      <c r="J57" s="129">
        <v>0</v>
      </c>
      <c r="K57" s="49">
        <f t="shared" si="12"/>
        <v>0</v>
      </c>
      <c r="L57" s="101">
        <f t="shared" si="13"/>
        <v>0</v>
      </c>
      <c r="M57" s="51">
        <f>IF(ISBLANK(L57),"  ",IF(L76&gt;0,L57/L76,IF(L57&gt;0,1,0)))</f>
        <v>0</v>
      </c>
      <c r="N57" s="25"/>
    </row>
    <row r="58" spans="1:14" ht="15" customHeight="1" x14ac:dyDescent="0.2">
      <c r="A58" s="102" t="s">
        <v>55</v>
      </c>
      <c r="B58" s="32">
        <v>0</v>
      </c>
      <c r="C58" s="48">
        <f t="shared" si="0"/>
        <v>0</v>
      </c>
      <c r="D58" s="80">
        <v>0</v>
      </c>
      <c r="E58" s="49">
        <f t="shared" si="9"/>
        <v>0</v>
      </c>
      <c r="F58" s="34">
        <f t="shared" si="14"/>
        <v>0</v>
      </c>
      <c r="G58" s="51">
        <f>IF(ISBLANK(F58),"  ",IF(F76&gt;0,F58/F76,IF(F58&gt;0,1,0)))</f>
        <v>0</v>
      </c>
      <c r="H58" s="32">
        <v>0</v>
      </c>
      <c r="I58" s="48">
        <f t="shared" si="11"/>
        <v>0</v>
      </c>
      <c r="J58" s="80">
        <v>0</v>
      </c>
      <c r="K58" s="49">
        <f t="shared" si="12"/>
        <v>0</v>
      </c>
      <c r="L58" s="34">
        <f t="shared" si="13"/>
        <v>0</v>
      </c>
      <c r="M58" s="51">
        <f>IF(ISBLANK(L58),"  ",IF(L76&gt;0,L58/L76,IF(L58&gt;0,1,0)))</f>
        <v>0</v>
      </c>
      <c r="N58" s="25"/>
    </row>
    <row r="59" spans="1:14" ht="15" customHeight="1" x14ac:dyDescent="0.2">
      <c r="A59" s="82" t="s">
        <v>56</v>
      </c>
      <c r="B59" s="32">
        <v>16951</v>
      </c>
      <c r="C59" s="48">
        <f t="shared" si="0"/>
        <v>1.600505333286753E-2</v>
      </c>
      <c r="D59" s="80">
        <v>1042152</v>
      </c>
      <c r="E59" s="49">
        <f t="shared" si="9"/>
        <v>0.9839949466671325</v>
      </c>
      <c r="F59" s="34">
        <f t="shared" si="14"/>
        <v>1059103</v>
      </c>
      <c r="G59" s="51">
        <f>IF(ISBLANK(F59),"  ",IF(F76&gt;0,F59/F76,IF(F59&gt;0,1,0)))</f>
        <v>7.8650094037502095E-3</v>
      </c>
      <c r="H59" s="32">
        <v>16801</v>
      </c>
      <c r="I59" s="48">
        <f t="shared" si="11"/>
        <v>1.5591388868782143E-2</v>
      </c>
      <c r="J59" s="80">
        <v>1060781</v>
      </c>
      <c r="K59" s="49">
        <f t="shared" si="12"/>
        <v>0.9844086111312178</v>
      </c>
      <c r="L59" s="34">
        <f t="shared" si="13"/>
        <v>1077582</v>
      </c>
      <c r="M59" s="51">
        <f>IF(ISBLANK(L59),"  ",IF(L76&gt;0,L59/L76,IF(L59&gt;0,1,0)))</f>
        <v>8.7569118673285536E-3</v>
      </c>
      <c r="N59" s="25"/>
    </row>
    <row r="60" spans="1:14" ht="15" customHeight="1" x14ac:dyDescent="0.2">
      <c r="A60" s="81" t="s">
        <v>57</v>
      </c>
      <c r="B60" s="69">
        <v>0</v>
      </c>
      <c r="C60" s="48">
        <f t="shared" si="0"/>
        <v>0</v>
      </c>
      <c r="D60" s="70">
        <v>4459059</v>
      </c>
      <c r="E60" s="49">
        <f t="shared" si="9"/>
        <v>1</v>
      </c>
      <c r="F60" s="68">
        <f t="shared" si="14"/>
        <v>4459059</v>
      </c>
      <c r="G60" s="51">
        <f>IF(ISBLANK(F60),"  ",IF(F76&gt;0,F60/F76,IF(F60&gt;0,1,0)))</f>
        <v>3.3113437471971097E-2</v>
      </c>
      <c r="H60" s="69">
        <v>0</v>
      </c>
      <c r="I60" s="48">
        <f t="shared" si="11"/>
        <v>0</v>
      </c>
      <c r="J60" s="70">
        <v>2182473</v>
      </c>
      <c r="K60" s="49">
        <f t="shared" si="12"/>
        <v>1</v>
      </c>
      <c r="L60" s="68">
        <f t="shared" si="13"/>
        <v>2182473</v>
      </c>
      <c r="M60" s="51">
        <f>IF(ISBLANK(L60),"  ",IF(L76&gt;0,L60/L76,IF(L60&gt;0,1,0)))</f>
        <v>1.7735748846792309E-2</v>
      </c>
      <c r="N60" s="25"/>
    </row>
    <row r="61" spans="1:14" ht="15" customHeight="1" x14ac:dyDescent="0.2">
      <c r="A61" s="103" t="s">
        <v>58</v>
      </c>
      <c r="B61" s="32">
        <v>0</v>
      </c>
      <c r="C61" s="48">
        <f t="shared" si="0"/>
        <v>0</v>
      </c>
      <c r="D61" s="80">
        <v>0</v>
      </c>
      <c r="E61" s="49">
        <f t="shared" si="9"/>
        <v>0</v>
      </c>
      <c r="F61" s="34">
        <f t="shared" si="14"/>
        <v>0</v>
      </c>
      <c r="G61" s="51">
        <f>IF(ISBLANK(F61),"  ",IF(F76&gt;0,F61/F76,IF(F61&gt;0,1,0)))</f>
        <v>0</v>
      </c>
      <c r="H61" s="32">
        <v>0</v>
      </c>
      <c r="I61" s="48">
        <f t="shared" si="11"/>
        <v>0</v>
      </c>
      <c r="J61" s="80">
        <v>0</v>
      </c>
      <c r="K61" s="49">
        <f t="shared" si="12"/>
        <v>0</v>
      </c>
      <c r="L61" s="34">
        <f t="shared" si="13"/>
        <v>0</v>
      </c>
      <c r="M61" s="51">
        <f>IF(ISBLANK(L61),"  ",IF(L76&gt;0,L61/L76,IF(L61&gt;0,1,0)))</f>
        <v>0</v>
      </c>
      <c r="N61" s="25"/>
    </row>
    <row r="62" spans="1:14" ht="15" customHeight="1" x14ac:dyDescent="0.2">
      <c r="A62" s="103" t="s">
        <v>59</v>
      </c>
      <c r="B62" s="32">
        <v>0</v>
      </c>
      <c r="C62" s="48">
        <f t="shared" si="0"/>
        <v>0</v>
      </c>
      <c r="D62" s="80">
        <v>2608636</v>
      </c>
      <c r="E62" s="49">
        <f t="shared" si="9"/>
        <v>1</v>
      </c>
      <c r="F62" s="34">
        <f t="shared" si="14"/>
        <v>2608636</v>
      </c>
      <c r="G62" s="51">
        <f>IF(ISBLANK(F62),"  ",IF(F76&gt;0,F62/F76,IF(F62&gt;0,1,0)))</f>
        <v>1.9372003167738485E-2</v>
      </c>
      <c r="H62" s="32">
        <v>0</v>
      </c>
      <c r="I62" s="48">
        <f t="shared" si="11"/>
        <v>0</v>
      </c>
      <c r="J62" s="80">
        <v>2214482</v>
      </c>
      <c r="K62" s="49">
        <f t="shared" si="12"/>
        <v>1</v>
      </c>
      <c r="L62" s="34">
        <f t="shared" si="13"/>
        <v>2214482</v>
      </c>
      <c r="M62" s="51">
        <f>IF(ISBLANK(L62),"  ",IF(L76&gt;0,L62/L76,IF(L62&gt;0,1,0)))</f>
        <v>1.7995868254838582E-2</v>
      </c>
      <c r="N62" s="25"/>
    </row>
    <row r="63" spans="1:14" ht="15" customHeight="1" x14ac:dyDescent="0.2">
      <c r="A63" s="104" t="s">
        <v>60</v>
      </c>
      <c r="B63" s="32">
        <v>0</v>
      </c>
      <c r="C63" s="48">
        <f t="shared" si="0"/>
        <v>0</v>
      </c>
      <c r="D63" s="80">
        <v>7639285</v>
      </c>
      <c r="E63" s="49">
        <f t="shared" si="9"/>
        <v>1</v>
      </c>
      <c r="F63" s="34">
        <f t="shared" si="14"/>
        <v>7639285</v>
      </c>
      <c r="G63" s="51">
        <f>IF(ISBLANK(F63),"  ",IF(F76&gt;0,F63/F76,IF(F63&gt;0,1,0)))</f>
        <v>5.6730127629633677E-2</v>
      </c>
      <c r="H63" s="32">
        <v>0</v>
      </c>
      <c r="I63" s="48">
        <f t="shared" si="11"/>
        <v>0</v>
      </c>
      <c r="J63" s="80">
        <v>7534443</v>
      </c>
      <c r="K63" s="49">
        <f t="shared" si="12"/>
        <v>1</v>
      </c>
      <c r="L63" s="34">
        <f t="shared" si="13"/>
        <v>7534443</v>
      </c>
      <c r="M63" s="51">
        <f>IF(ISBLANK(L63),"  ",IF(L76&gt;0,L63/L76,IF(L63&gt;0,1,0)))</f>
        <v>6.1228243716404458E-2</v>
      </c>
      <c r="N63" s="25"/>
    </row>
    <row r="64" spans="1:14" ht="15" customHeight="1" x14ac:dyDescent="0.2">
      <c r="A64" s="104" t="s">
        <v>61</v>
      </c>
      <c r="B64" s="32">
        <v>0</v>
      </c>
      <c r="C64" s="48">
        <f t="shared" si="0"/>
        <v>0</v>
      </c>
      <c r="D64" s="80">
        <v>500000</v>
      </c>
      <c r="E64" s="49">
        <f t="shared" si="9"/>
        <v>1</v>
      </c>
      <c r="F64" s="34">
        <f t="shared" si="14"/>
        <v>500000</v>
      </c>
      <c r="G64" s="51">
        <f>IF(ISBLANK(F64),"  ",IF(F76&gt;0,F64/F76,IF(F64&gt;0,1,0)))</f>
        <v>3.7130521789430345E-3</v>
      </c>
      <c r="H64" s="32">
        <v>0</v>
      </c>
      <c r="I64" s="48">
        <f t="shared" si="11"/>
        <v>0</v>
      </c>
      <c r="J64" s="80">
        <v>0</v>
      </c>
      <c r="K64" s="49">
        <f t="shared" si="12"/>
        <v>0</v>
      </c>
      <c r="L64" s="34">
        <f t="shared" si="13"/>
        <v>0</v>
      </c>
      <c r="M64" s="51">
        <f>IF(ISBLANK(L64),"  ",IF(L76&gt;0,L64/L76,IF(L64&gt;0,1,0)))</f>
        <v>0</v>
      </c>
      <c r="N64" s="25"/>
    </row>
    <row r="65" spans="1:14" ht="15" customHeight="1" x14ac:dyDescent="0.2">
      <c r="A65" s="82" t="s">
        <v>62</v>
      </c>
      <c r="B65" s="32">
        <v>0</v>
      </c>
      <c r="C65" s="48">
        <f t="shared" si="0"/>
        <v>0</v>
      </c>
      <c r="D65" s="80">
        <v>764580</v>
      </c>
      <c r="E65" s="49">
        <f t="shared" si="9"/>
        <v>1</v>
      </c>
      <c r="F65" s="34">
        <f t="shared" si="14"/>
        <v>764580</v>
      </c>
      <c r="G65" s="51">
        <f>IF(ISBLANK(F65),"  ",IF(F76&gt;0,F65/F76,IF(F65&gt;0,1,0)))</f>
        <v>5.6778508699525309E-3</v>
      </c>
      <c r="H65" s="32">
        <v>0</v>
      </c>
      <c r="I65" s="48">
        <f t="shared" si="11"/>
        <v>0</v>
      </c>
      <c r="J65" s="80">
        <v>647647</v>
      </c>
      <c r="K65" s="49">
        <f t="shared" si="12"/>
        <v>1</v>
      </c>
      <c r="L65" s="34">
        <f t="shared" si="13"/>
        <v>647647</v>
      </c>
      <c r="M65" s="51">
        <f>IF(ISBLANK(L65),"  ",IF(L76&gt;0,L65/L76,IF(L65&gt;0,1,0)))</f>
        <v>5.2630683327484461E-3</v>
      </c>
      <c r="N65" s="25"/>
    </row>
    <row r="66" spans="1:14" ht="15" customHeight="1" x14ac:dyDescent="0.2">
      <c r="A66" s="81" t="s">
        <v>63</v>
      </c>
      <c r="B66" s="32">
        <v>606910</v>
      </c>
      <c r="C66" s="48">
        <f t="shared" si="0"/>
        <v>0.10490036876132665</v>
      </c>
      <c r="D66" s="80">
        <v>5178675</v>
      </c>
      <c r="E66" s="49">
        <f t="shared" si="9"/>
        <v>0.89509963123867331</v>
      </c>
      <c r="F66" s="34">
        <f t="shared" si="14"/>
        <v>5785585</v>
      </c>
      <c r="G66" s="51">
        <f>IF(ISBLANK(F66),"  ",IF(F76&gt;0,F66/F76,IF(F66&gt;0,1,0)))</f>
        <v>4.2964357981420273E-2</v>
      </c>
      <c r="H66" s="32">
        <v>709604</v>
      </c>
      <c r="I66" s="48">
        <f t="shared" si="11"/>
        <v>0.16865148732613558</v>
      </c>
      <c r="J66" s="80">
        <v>3497913</v>
      </c>
      <c r="K66" s="49">
        <f t="shared" si="12"/>
        <v>0.83134851267386445</v>
      </c>
      <c r="L66" s="34">
        <f t="shared" si="13"/>
        <v>4207517</v>
      </c>
      <c r="M66" s="51">
        <f>IF(ISBLANK(L66),"  ",IF(L76&gt;0,L66/L76,IF(L66&gt;0,1,0)))</f>
        <v>3.4192159435928432E-2</v>
      </c>
      <c r="N66" s="25"/>
    </row>
    <row r="67" spans="1:14" s="77" customFormat="1" ht="15" customHeight="1" x14ac:dyDescent="0.25">
      <c r="A67" s="105" t="s">
        <v>64</v>
      </c>
      <c r="B67" s="106">
        <v>59650311</v>
      </c>
      <c r="C67" s="84">
        <f t="shared" si="0"/>
        <v>0.64135787775451425</v>
      </c>
      <c r="D67" s="107">
        <v>33355970</v>
      </c>
      <c r="E67" s="75">
        <f t="shared" si="9"/>
        <v>0.35864212224548575</v>
      </c>
      <c r="F67" s="106">
        <f>F66+F65+F64+F63+F62+F61+F60+F59+F58+F57+F56</f>
        <v>93006281</v>
      </c>
      <c r="G67" s="74">
        <f>IF(ISBLANK(F67),"  ",IF(F76&gt;0,F67/F76,IF(F67&gt;0,1,0)))</f>
        <v>0.69067434864487631</v>
      </c>
      <c r="H67" s="106">
        <v>57551127</v>
      </c>
      <c r="I67" s="84">
        <f t="shared" si="11"/>
        <v>0.66993701667697259</v>
      </c>
      <c r="J67" s="107">
        <v>28354153</v>
      </c>
      <c r="K67" s="75">
        <f t="shared" si="12"/>
        <v>0.33006298332302741</v>
      </c>
      <c r="L67" s="106">
        <f>L66+L65+L64+L63+L62+L61+L60+L59+L58+L57+L56</f>
        <v>85905280</v>
      </c>
      <c r="M67" s="74">
        <f>IF(ISBLANK(L67),"  ",IF(L76&gt;0,L67/L76,IF(L67&gt;0,1,0)))</f>
        <v>0.69810461375392519</v>
      </c>
      <c r="N67" s="76"/>
    </row>
    <row r="68" spans="1:14" ht="15" customHeight="1" x14ac:dyDescent="0.25">
      <c r="A68" s="14" t="s">
        <v>65</v>
      </c>
      <c r="B68" s="79"/>
      <c r="C68" s="64" t="s">
        <v>4</v>
      </c>
      <c r="D68" s="80"/>
      <c r="E68" s="66" t="s">
        <v>4</v>
      </c>
      <c r="F68" s="34"/>
      <c r="G68" s="67" t="s">
        <v>4</v>
      </c>
      <c r="H68" s="79"/>
      <c r="I68" s="64" t="s">
        <v>4</v>
      </c>
      <c r="J68" s="80"/>
      <c r="K68" s="66" t="s">
        <v>4</v>
      </c>
      <c r="L68" s="34"/>
      <c r="M68" s="67" t="s">
        <v>4</v>
      </c>
    </row>
    <row r="69" spans="1:14" ht="15" customHeight="1" x14ac:dyDescent="0.2">
      <c r="A69" s="108" t="s">
        <v>66</v>
      </c>
      <c r="B69" s="3">
        <v>0</v>
      </c>
      <c r="C69" s="42">
        <f t="shared" si="0"/>
        <v>0</v>
      </c>
      <c r="D69" s="93">
        <v>0</v>
      </c>
      <c r="E69" s="44">
        <f>IF(ISBLANK(D69),"  ",IF(F69&gt;0,D69/F69,IF(D69&gt;0,1,0)))</f>
        <v>0</v>
      </c>
      <c r="F69" s="58">
        <f>D69+B69</f>
        <v>0</v>
      </c>
      <c r="G69" s="46">
        <f>IF(ISBLANK(F69),"  ",IF(F76&gt;0,F69/F76,IF(F69&gt;0,1,0)))</f>
        <v>0</v>
      </c>
      <c r="H69" s="3">
        <v>0</v>
      </c>
      <c r="I69" s="42">
        <f>IF(ISBLANK(H69),"  ",IF(L69&gt;0,H69/L69,IF(H69&gt;0,1,0)))</f>
        <v>0</v>
      </c>
      <c r="J69" s="93">
        <v>0</v>
      </c>
      <c r="K69" s="44">
        <f>IF(ISBLANK(J69),"  ",IF(L69&gt;0,J69/L69,IF(J69&gt;0,1,0)))</f>
        <v>0</v>
      </c>
      <c r="L69" s="58">
        <f>J69+H69</f>
        <v>0</v>
      </c>
      <c r="M69" s="46">
        <f>IF(ISBLANK(L69),"  ",IF(L76&gt;0,L69/L76,IF(L69&gt;0,1,0)))</f>
        <v>0</v>
      </c>
    </row>
    <row r="70" spans="1:14" ht="15" customHeight="1" x14ac:dyDescent="0.2">
      <c r="A70" s="31" t="s">
        <v>67</v>
      </c>
      <c r="B70" s="32">
        <v>0</v>
      </c>
      <c r="C70" s="48">
        <f t="shared" si="0"/>
        <v>0</v>
      </c>
      <c r="D70" s="80">
        <v>0</v>
      </c>
      <c r="E70" s="49">
        <f>IF(ISBLANK(D70),"  ",IF(F70&gt;0,D70/F70,IF(D70&gt;0,1,0)))</f>
        <v>0</v>
      </c>
      <c r="F70" s="34">
        <f>D70+B70</f>
        <v>0</v>
      </c>
      <c r="G70" s="51">
        <f>IF(ISBLANK(F70),"  ",IF(F76&gt;0,F70/F76,IF(F70&gt;0,1,0)))</f>
        <v>0</v>
      </c>
      <c r="H70" s="32">
        <v>0</v>
      </c>
      <c r="I70" s="48">
        <f>IF(ISBLANK(H70),"  ",IF(L70&gt;0,H70/L70,IF(H70&gt;0,1,0)))</f>
        <v>0</v>
      </c>
      <c r="J70" s="80">
        <v>0</v>
      </c>
      <c r="K70" s="49">
        <f>IF(ISBLANK(J70),"  ",IF(L70&gt;0,J70/L70,IF(J70&gt;0,1,0)))</f>
        <v>0</v>
      </c>
      <c r="L70" s="34">
        <f>J70+H70</f>
        <v>0</v>
      </c>
      <c r="M70" s="51">
        <f>IF(ISBLANK(L70),"  ",IF(L76&gt;0,L70/L76,IF(L70&gt;0,1,0)))</f>
        <v>0</v>
      </c>
    </row>
    <row r="71" spans="1:14" ht="15" customHeight="1" x14ac:dyDescent="0.25">
      <c r="A71" s="109" t="s">
        <v>68</v>
      </c>
      <c r="B71" s="79"/>
      <c r="C71" s="64" t="s">
        <v>4</v>
      </c>
      <c r="D71" s="80"/>
      <c r="E71" s="66" t="s">
        <v>4</v>
      </c>
      <c r="F71" s="34"/>
      <c r="G71" s="67" t="s">
        <v>4</v>
      </c>
      <c r="H71" s="79"/>
      <c r="I71" s="64" t="s">
        <v>4</v>
      </c>
      <c r="J71" s="80"/>
      <c r="K71" s="66" t="s">
        <v>4</v>
      </c>
      <c r="L71" s="34"/>
      <c r="M71" s="67" t="s">
        <v>4</v>
      </c>
    </row>
    <row r="72" spans="1:14" ht="15" customHeight="1" x14ac:dyDescent="0.2">
      <c r="A72" s="82" t="s">
        <v>69</v>
      </c>
      <c r="B72" s="3">
        <v>0</v>
      </c>
      <c r="C72" s="42">
        <f t="shared" si="0"/>
        <v>0</v>
      </c>
      <c r="D72" s="93">
        <v>18767677</v>
      </c>
      <c r="E72" s="44">
        <f>IF(ISBLANK(D72),"  ",IF(F72&gt;0,D72/F72,IF(D72&gt;0,1,0)))</f>
        <v>1</v>
      </c>
      <c r="F72" s="58">
        <f>D72+B72</f>
        <v>18767677</v>
      </c>
      <c r="G72" s="46">
        <f>IF(ISBLANK(F72),"  ",IF(F76&gt;0,F72/F76,IF(F72&gt;0,1,0)))</f>
        <v>0.13937072795709815</v>
      </c>
      <c r="H72" s="3">
        <v>0</v>
      </c>
      <c r="I72" s="42">
        <f>IF(ISBLANK(H72),"  ",IF(L72&gt;0,H72/L72,IF(H72&gt;0,1,0)))</f>
        <v>0</v>
      </c>
      <c r="J72" s="93">
        <v>14174828</v>
      </c>
      <c r="K72" s="44">
        <f>IF(ISBLANK(J72),"  ",IF(L72&gt;0,J72/L72,IF(J72&gt;0,1,0)))</f>
        <v>1</v>
      </c>
      <c r="L72" s="58">
        <f>J72+H72</f>
        <v>14174828</v>
      </c>
      <c r="M72" s="46">
        <f>IF(ISBLANK(L72),"  ",IF(L76&gt;0,L72/L76,IF(L72&gt;0,1,0)))</f>
        <v>0.11519097342990238</v>
      </c>
    </row>
    <row r="73" spans="1:14" ht="15" customHeight="1" x14ac:dyDescent="0.2">
      <c r="A73" s="31" t="s">
        <v>70</v>
      </c>
      <c r="B73" s="32">
        <v>0</v>
      </c>
      <c r="C73" s="48">
        <f t="shared" si="0"/>
        <v>0</v>
      </c>
      <c r="D73" s="80">
        <v>1675512</v>
      </c>
      <c r="E73" s="49">
        <f>IF(ISBLANK(D73),"  ",IF(F73&gt;0,D73/F73,IF(D73&gt;0,1,0)))</f>
        <v>1</v>
      </c>
      <c r="F73" s="34">
        <f>D73+B73</f>
        <v>1675512</v>
      </c>
      <c r="G73" s="51">
        <f>IF(ISBLANK(F73),"  ",IF(F76&gt;0,F73/F76,IF(F73&gt;0,1,0)))</f>
        <v>1.2442526964890403E-2</v>
      </c>
      <c r="H73" s="32">
        <v>0</v>
      </c>
      <c r="I73" s="48">
        <f>IF(ISBLANK(H73),"  ",IF(L73&gt;0,H73/L73,IF(H73&gt;0,1,0)))</f>
        <v>0</v>
      </c>
      <c r="J73" s="80">
        <v>1404416</v>
      </c>
      <c r="K73" s="49">
        <f>IF(ISBLANK(J73),"  ",IF(L73&gt;0,J73/L73,IF(J73&gt;0,1,0)))</f>
        <v>1</v>
      </c>
      <c r="L73" s="34">
        <f>J73+H73</f>
        <v>1404416</v>
      </c>
      <c r="M73" s="51">
        <f>IF(ISBLANK(L73),"  ",IF(L76&gt;0,L73/L76,IF(L73&gt;0,1,0)))</f>
        <v>1.141291069920071E-2</v>
      </c>
    </row>
    <row r="74" spans="1:14" s="77" customFormat="1" ht="15" customHeight="1" x14ac:dyDescent="0.25">
      <c r="A74" s="78" t="s">
        <v>71</v>
      </c>
      <c r="B74" s="110">
        <v>0</v>
      </c>
      <c r="C74" s="84">
        <f t="shared" si="0"/>
        <v>0</v>
      </c>
      <c r="D74" s="111">
        <v>20443189</v>
      </c>
      <c r="E74" s="75">
        <f>IF(ISBLANK(D74),"  ",IF(F74&gt;0,D74/F74,IF(D74&gt;0,1,0)))</f>
        <v>1</v>
      </c>
      <c r="F74" s="112">
        <f>F73+F72+F71+F70+F69</f>
        <v>20443189</v>
      </c>
      <c r="G74" s="74">
        <f>IF(ISBLANK(F74),"  ",IF(F76&gt;0,F74/F76,IF(F74&gt;0,1,0)))</f>
        <v>0.15181325492198855</v>
      </c>
      <c r="H74" s="110">
        <v>0</v>
      </c>
      <c r="I74" s="84">
        <f>IF(ISBLANK(H74),"  ",IF(L74&gt;0,H74/L74,IF(H74&gt;0,1,0)))</f>
        <v>0</v>
      </c>
      <c r="J74" s="111">
        <v>15579244</v>
      </c>
      <c r="K74" s="75">
        <f>IF(ISBLANK(J74),"  ",IF(L74&gt;0,J74/L74,IF(J74&gt;0,1,0)))</f>
        <v>1</v>
      </c>
      <c r="L74" s="112">
        <f>L73+L72+L71+L70+L69</f>
        <v>15579244</v>
      </c>
      <c r="M74" s="74">
        <f>IF(ISBLANK(L74),"  ",IF(L76&gt;0,L74/L76,IF(L74&gt;0,1,0)))</f>
        <v>0.12660388412910309</v>
      </c>
    </row>
    <row r="75" spans="1:14" s="77" customFormat="1" ht="15" customHeight="1" x14ac:dyDescent="0.25">
      <c r="A75" s="78" t="s">
        <v>72</v>
      </c>
      <c r="B75" s="110">
        <v>0</v>
      </c>
      <c r="C75" s="84">
        <f>IF(ISBLANK(B75),"  ",IF(F75&gt;0,B75/F75,IF(B75&gt;0,1,0)))</f>
        <v>0</v>
      </c>
      <c r="D75" s="111">
        <v>0</v>
      </c>
      <c r="E75" s="75">
        <f>IF(ISBLANK(D75),"  ",IF(F75&gt;0,D75/F75,IF(D75&gt;0,1,0)))</f>
        <v>0</v>
      </c>
      <c r="F75" s="113">
        <f>D75+B75</f>
        <v>0</v>
      </c>
      <c r="G75" s="74">
        <f>IF(ISBLANK(F75),"  ",IF(F76&gt;0,F75/F76,IF(F75&gt;0,1,0)))</f>
        <v>0</v>
      </c>
      <c r="H75" s="110">
        <v>0</v>
      </c>
      <c r="I75" s="84">
        <f>IF(ISBLANK(H75),"  ",IF(L75&gt;0,H75/L75,IF(H75&gt;0,1,0)))</f>
        <v>0</v>
      </c>
      <c r="J75" s="111">
        <v>0</v>
      </c>
      <c r="K75" s="75">
        <f>IF(ISBLANK(J75),"  ",IF(L75&gt;0,J75/L75,IF(J75&gt;0,1,0)))</f>
        <v>0</v>
      </c>
      <c r="L75" s="113">
        <f>J75+H75</f>
        <v>0</v>
      </c>
      <c r="M75" s="74">
        <f>IF(ISBLANK(L75),"  ",IF(L76&gt;0,L75/L76,IF(L75&gt;0,1,0)))</f>
        <v>0</v>
      </c>
    </row>
    <row r="76" spans="1:14" s="77" customFormat="1" ht="15" customHeight="1" thickBot="1" x14ac:dyDescent="0.3">
      <c r="A76" s="114" t="s">
        <v>73</v>
      </c>
      <c r="B76" s="115">
        <v>80860947</v>
      </c>
      <c r="C76" s="116">
        <f t="shared" si="0"/>
        <v>0.60048183089949447</v>
      </c>
      <c r="D76" s="115">
        <v>53799159</v>
      </c>
      <c r="E76" s="117">
        <f>IF(ISBLANK(D76),"  ",IF(F76&gt;0,D76/F76,IF(D76&gt;0,1,0)))</f>
        <v>0.39951816910050553</v>
      </c>
      <c r="F76" s="115">
        <f>F74+F67+F47+F40+F48+F75</f>
        <v>134660106</v>
      </c>
      <c r="G76" s="118">
        <f>IF(ISBLANK(F76),"  ",IF(F76&gt;0,F76/F76,IF(F76&gt;0,1,0)))</f>
        <v>1</v>
      </c>
      <c r="H76" s="115">
        <v>79121627</v>
      </c>
      <c r="I76" s="116">
        <f>IF(ISBLANK(H76),"  ",IF(L76&gt;0,H76/L76,IF(H76&gt;0,1,0)))</f>
        <v>0.64297762438370665</v>
      </c>
      <c r="J76" s="115">
        <v>43933397</v>
      </c>
      <c r="K76" s="117">
        <f>IF(ISBLANK(J76),"  ",IF(L76&gt;0,J76/L76,IF(J76&gt;0,1,0)))</f>
        <v>0.35702237561629341</v>
      </c>
      <c r="L76" s="115">
        <f>L74+L67+L47+L40+L48+L75</f>
        <v>123055024</v>
      </c>
      <c r="M76" s="118">
        <f>IF(ISBLANK(L76),"  ",IF(L76&gt;0,L76/L76,IF(L76&gt;0,1,0)))</f>
        <v>1</v>
      </c>
    </row>
    <row r="77" spans="1:14" ht="15" thickTop="1" x14ac:dyDescent="0.2">
      <c r="A77" s="119"/>
      <c r="B77" s="1"/>
      <c r="C77" s="2"/>
      <c r="D77" s="1"/>
      <c r="E77" s="2"/>
      <c r="F77" s="1"/>
      <c r="G77" s="2"/>
      <c r="H77" s="1"/>
      <c r="I77" s="2"/>
      <c r="J77" s="1"/>
      <c r="K77" s="2"/>
      <c r="L77" s="1"/>
      <c r="M77" s="2"/>
    </row>
    <row r="78" spans="1:14" ht="16.5" customHeight="1" x14ac:dyDescent="0.2">
      <c r="A78" s="2" t="s">
        <v>4</v>
      </c>
      <c r="B78" s="1"/>
      <c r="C78" s="2"/>
      <c r="D78" s="1"/>
      <c r="E78" s="2"/>
      <c r="F78" s="1"/>
      <c r="G78" s="2"/>
      <c r="H78" s="1"/>
      <c r="I78" s="2"/>
      <c r="J78" s="1"/>
      <c r="K78" s="2"/>
      <c r="L78" s="1"/>
      <c r="M78" s="2"/>
    </row>
    <row r="79" spans="1:14" x14ac:dyDescent="0.2">
      <c r="A79" s="2" t="s">
        <v>74</v>
      </c>
      <c r="B79" s="1"/>
      <c r="C79" s="2"/>
      <c r="D79" s="1"/>
      <c r="E79" s="2"/>
      <c r="F79" s="1"/>
      <c r="G79" s="2"/>
      <c r="H79" s="1"/>
      <c r="I79" s="2"/>
      <c r="J79" s="1"/>
      <c r="K79" s="2"/>
      <c r="L79" s="1"/>
      <c r="M79" s="2"/>
    </row>
  </sheetData>
  <hyperlinks>
    <hyperlink ref="O2" location="Home!A1" tooltip="Home" display="Home"/>
  </hyperlinks>
  <printOptions horizontalCentered="1" verticalCentered="1"/>
  <pageMargins left="0.25" right="0.25" top="0.75" bottom="0.75" header="0.3" footer="0.3"/>
  <pageSetup scale="44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9"/>
  <sheetViews>
    <sheetView zoomScale="75" zoomScaleNormal="75" workbookViewId="0">
      <pane xSplit="1" ySplit="10" topLeftCell="B11" activePane="bottomRight" state="frozen"/>
      <selection activeCell="A4" sqref="A4:XFD76"/>
      <selection pane="topRight" activeCell="A4" sqref="A4:XFD76"/>
      <selection pane="bottomLeft" activeCell="A4" sqref="A4:XFD76"/>
      <selection pane="bottomRight" activeCell="A4" sqref="A4:XFD76"/>
    </sheetView>
  </sheetViews>
  <sheetFormatPr defaultColWidth="12.42578125" defaultRowHeight="14.25" x14ac:dyDescent="0.2"/>
  <cols>
    <col min="1" max="1" width="63.42578125" style="6" customWidth="1"/>
    <col min="2" max="2" width="20.7109375" style="120" customWidth="1"/>
    <col min="3" max="3" width="20.7109375" style="6" customWidth="1"/>
    <col min="4" max="4" width="20.7109375" style="120" customWidth="1"/>
    <col min="5" max="5" width="20.7109375" style="6" customWidth="1"/>
    <col min="6" max="6" width="20.7109375" style="120" customWidth="1"/>
    <col min="7" max="7" width="20.7109375" style="6" customWidth="1"/>
    <col min="8" max="8" width="20.7109375" style="120" customWidth="1"/>
    <col min="9" max="9" width="20.7109375" style="6" customWidth="1"/>
    <col min="10" max="10" width="20.7109375" style="120" customWidth="1"/>
    <col min="11" max="11" width="20.7109375" style="6" customWidth="1"/>
    <col min="12" max="12" width="20.7109375" style="120" customWidth="1"/>
    <col min="13" max="13" width="20.7109375" style="6" customWidth="1"/>
    <col min="14" max="16384" width="12.42578125" style="6"/>
  </cols>
  <sheetData>
    <row r="1" spans="1:17" s="196" customFormat="1" ht="19.5" customHeight="1" thickBot="1" x14ac:dyDescent="0.3">
      <c r="A1" s="186" t="s">
        <v>0</v>
      </c>
      <c r="B1" s="187"/>
      <c r="C1" s="188"/>
      <c r="D1" s="187"/>
      <c r="E1" s="189"/>
      <c r="F1" s="190"/>
      <c r="G1" s="189"/>
      <c r="H1" s="190"/>
      <c r="I1" s="191"/>
      <c r="J1" s="192" t="s">
        <v>1</v>
      </c>
      <c r="K1" s="193" t="str">
        <f>[2]Revenue!B2</f>
        <v>Southeastern Louisiana University</v>
      </c>
      <c r="L1" s="194"/>
      <c r="M1" s="193"/>
      <c r="N1" s="195"/>
      <c r="O1" s="195"/>
      <c r="P1" s="195"/>
      <c r="Q1" s="195"/>
    </row>
    <row r="2" spans="1:17" s="196" customFormat="1" ht="19.5" customHeight="1" thickBot="1" x14ac:dyDescent="0.3">
      <c r="A2" s="186" t="s">
        <v>2</v>
      </c>
      <c r="B2" s="187"/>
      <c r="C2" s="188"/>
      <c r="D2" s="187"/>
      <c r="E2" s="188"/>
      <c r="F2" s="187"/>
      <c r="G2" s="188"/>
      <c r="H2" s="187"/>
      <c r="I2" s="188"/>
      <c r="J2" s="187"/>
      <c r="K2" s="188"/>
      <c r="L2" s="187"/>
      <c r="M2" s="189"/>
      <c r="O2" s="221" t="s">
        <v>182</v>
      </c>
    </row>
    <row r="3" spans="1:17" s="196" customFormat="1" ht="19.5" customHeight="1" thickBot="1" x14ac:dyDescent="0.3">
      <c r="A3" s="197" t="s">
        <v>3</v>
      </c>
      <c r="B3" s="198"/>
      <c r="C3" s="199"/>
      <c r="D3" s="198"/>
      <c r="E3" s="199"/>
      <c r="F3" s="198"/>
      <c r="G3" s="199"/>
      <c r="H3" s="198"/>
      <c r="I3" s="199"/>
      <c r="J3" s="198"/>
      <c r="K3" s="199"/>
      <c r="L3" s="198"/>
      <c r="M3" s="200"/>
      <c r="N3" s="195"/>
      <c r="O3" s="195"/>
      <c r="P3" s="195"/>
      <c r="Q3" s="195"/>
    </row>
    <row r="4" spans="1:17" ht="15" customHeight="1" thickTop="1" x14ac:dyDescent="0.2">
      <c r="A4" s="7"/>
      <c r="B4" s="8"/>
      <c r="C4" s="9"/>
      <c r="D4" s="8"/>
      <c r="E4" s="9"/>
      <c r="F4" s="8"/>
      <c r="G4" s="10"/>
      <c r="H4" s="8" t="s">
        <v>4</v>
      </c>
      <c r="I4" s="9"/>
      <c r="J4" s="8"/>
      <c r="K4" s="9"/>
      <c r="L4" s="8"/>
      <c r="M4" s="10"/>
    </row>
    <row r="5" spans="1:17" ht="15" customHeight="1" x14ac:dyDescent="0.2">
      <c r="A5" s="11"/>
      <c r="B5" s="3"/>
      <c r="C5" s="12"/>
      <c r="D5" s="3"/>
      <c r="E5" s="12"/>
      <c r="F5" s="3"/>
      <c r="G5" s="13"/>
      <c r="H5" s="3"/>
      <c r="I5" s="12"/>
      <c r="J5" s="3"/>
      <c r="K5" s="12"/>
      <c r="L5" s="3"/>
      <c r="M5" s="13"/>
    </row>
    <row r="6" spans="1:17" ht="15" customHeight="1" x14ac:dyDescent="0.25">
      <c r="A6" s="14"/>
      <c r="B6" s="15" t="s">
        <v>128</v>
      </c>
      <c r="C6" s="16"/>
      <c r="D6" s="17"/>
      <c r="E6" s="16"/>
      <c r="F6" s="17"/>
      <c r="G6" s="18"/>
      <c r="H6" s="15" t="s">
        <v>129</v>
      </c>
      <c r="I6" s="16"/>
      <c r="J6" s="17"/>
      <c r="K6" s="16"/>
      <c r="L6" s="17"/>
      <c r="M6" s="19" t="s">
        <v>4</v>
      </c>
    </row>
    <row r="7" spans="1:17" ht="15" customHeight="1" x14ac:dyDescent="0.2">
      <c r="A7" s="11" t="s">
        <v>4</v>
      </c>
      <c r="B7" s="3" t="s">
        <v>4</v>
      </c>
      <c r="C7" s="12"/>
      <c r="D7" s="3" t="s">
        <v>4</v>
      </c>
      <c r="E7" s="12"/>
      <c r="F7" s="3" t="s">
        <v>4</v>
      </c>
      <c r="G7" s="13"/>
      <c r="H7" s="3" t="s">
        <v>4</v>
      </c>
      <c r="I7" s="12"/>
      <c r="J7" s="3" t="s">
        <v>4</v>
      </c>
      <c r="K7" s="12"/>
      <c r="L7" s="3" t="s">
        <v>4</v>
      </c>
      <c r="M7" s="13"/>
    </row>
    <row r="8" spans="1:17" ht="15" customHeight="1" x14ac:dyDescent="0.2">
      <c r="A8" s="11" t="s">
        <v>4</v>
      </c>
      <c r="B8" s="3" t="s">
        <v>4</v>
      </c>
      <c r="C8" s="12"/>
      <c r="D8" s="3" t="s">
        <v>4</v>
      </c>
      <c r="E8" s="12"/>
      <c r="F8" s="3" t="s">
        <v>4</v>
      </c>
      <c r="G8" s="13"/>
      <c r="H8" s="3" t="s">
        <v>4</v>
      </c>
      <c r="I8" s="12"/>
      <c r="J8" s="3" t="s">
        <v>4</v>
      </c>
      <c r="K8" s="12"/>
      <c r="L8" s="3" t="s">
        <v>4</v>
      </c>
      <c r="M8" s="13"/>
    </row>
    <row r="9" spans="1:17" ht="15" customHeight="1" x14ac:dyDescent="0.25">
      <c r="A9" s="20" t="s">
        <v>4</v>
      </c>
      <c r="B9" s="21" t="s">
        <v>4</v>
      </c>
      <c r="C9" s="22" t="s">
        <v>5</v>
      </c>
      <c r="D9" s="23" t="s">
        <v>4</v>
      </c>
      <c r="E9" s="22" t="s">
        <v>5</v>
      </c>
      <c r="F9" s="23" t="s">
        <v>4</v>
      </c>
      <c r="G9" s="24" t="s">
        <v>5</v>
      </c>
      <c r="H9" s="21" t="s">
        <v>4</v>
      </c>
      <c r="I9" s="22" t="s">
        <v>5</v>
      </c>
      <c r="J9" s="23" t="s">
        <v>4</v>
      </c>
      <c r="K9" s="22" t="s">
        <v>5</v>
      </c>
      <c r="L9" s="23" t="s">
        <v>4</v>
      </c>
      <c r="M9" s="24" t="s">
        <v>5</v>
      </c>
      <c r="N9" s="25"/>
    </row>
    <row r="10" spans="1:17" ht="15" customHeight="1" x14ac:dyDescent="0.25">
      <c r="A10" s="26" t="s">
        <v>6</v>
      </c>
      <c r="B10" s="27" t="s">
        <v>7</v>
      </c>
      <c r="C10" s="28" t="s">
        <v>8</v>
      </c>
      <c r="D10" s="29" t="s">
        <v>9</v>
      </c>
      <c r="E10" s="28" t="s">
        <v>8</v>
      </c>
      <c r="F10" s="29" t="s">
        <v>8</v>
      </c>
      <c r="G10" s="30" t="s">
        <v>8</v>
      </c>
      <c r="H10" s="27" t="s">
        <v>7</v>
      </c>
      <c r="I10" s="28" t="s">
        <v>8</v>
      </c>
      <c r="J10" s="29" t="s">
        <v>9</v>
      </c>
      <c r="K10" s="28" t="s">
        <v>8</v>
      </c>
      <c r="L10" s="29" t="s">
        <v>8</v>
      </c>
      <c r="M10" s="30" t="s">
        <v>8</v>
      </c>
      <c r="N10" s="25"/>
    </row>
    <row r="11" spans="1:17" ht="15" customHeight="1" x14ac:dyDescent="0.2">
      <c r="A11" s="31" t="s">
        <v>10</v>
      </c>
      <c r="B11" s="32" t="s">
        <v>4</v>
      </c>
      <c r="C11" s="33"/>
      <c r="D11" s="34" t="s">
        <v>4</v>
      </c>
      <c r="E11" s="33"/>
      <c r="F11" s="34" t="s">
        <v>4</v>
      </c>
      <c r="G11" s="35"/>
      <c r="H11" s="32" t="s">
        <v>4</v>
      </c>
      <c r="I11" s="33"/>
      <c r="J11" s="34" t="s">
        <v>4</v>
      </c>
      <c r="K11" s="33"/>
      <c r="L11" s="34" t="s">
        <v>4</v>
      </c>
      <c r="M11" s="35" t="s">
        <v>10</v>
      </c>
      <c r="N11" s="25"/>
    </row>
    <row r="12" spans="1:17" ht="15" customHeight="1" x14ac:dyDescent="0.25">
      <c r="A12" s="14" t="s">
        <v>11</v>
      </c>
      <c r="B12" s="36" t="s">
        <v>4</v>
      </c>
      <c r="C12" s="37" t="s">
        <v>4</v>
      </c>
      <c r="D12" s="38"/>
      <c r="E12" s="39"/>
      <c r="F12" s="38"/>
      <c r="G12" s="40"/>
      <c r="H12" s="36"/>
      <c r="I12" s="39"/>
      <c r="J12" s="38"/>
      <c r="K12" s="39"/>
      <c r="L12" s="38"/>
      <c r="M12" s="40"/>
      <c r="N12" s="25"/>
    </row>
    <row r="13" spans="1:17" s="5" customFormat="1" ht="15" customHeight="1" x14ac:dyDescent="0.2">
      <c r="A13" s="41" t="s">
        <v>12</v>
      </c>
      <c r="B13" s="4">
        <v>27437909</v>
      </c>
      <c r="C13" s="42">
        <f t="shared" ref="C13:C76" si="0">IF(ISBLANK(B13),"  ",IF(F13&gt;0,B13/F13,IF(B13&gt;0,1,0)))</f>
        <v>1</v>
      </c>
      <c r="D13" s="43">
        <v>0</v>
      </c>
      <c r="E13" s="44">
        <f>IF(ISBLANK(D13),"  ",IF(F13&gt;0,D13/F13,IF(D13&gt;0,1,0)))</f>
        <v>0</v>
      </c>
      <c r="F13" s="45">
        <f>D13+B13</f>
        <v>27437909</v>
      </c>
      <c r="G13" s="46">
        <f>IF(ISBLANK(F13),"  ",IF(F76&gt;0,F13/F76,IF(F13&gt;0,1,0)))</f>
        <v>0.14037152757194826</v>
      </c>
      <c r="H13" s="4">
        <v>27150053</v>
      </c>
      <c r="I13" s="42">
        <f>IF(ISBLANK(H13),"  ",IF(L13&gt;0,H13/L13,IF(H13&gt;0,1,0)))</f>
        <v>1</v>
      </c>
      <c r="J13" s="43">
        <v>0</v>
      </c>
      <c r="K13" s="44">
        <f>IF(ISBLANK(J13),"  ",IF(L13&gt;0,J13/L13,IF(J13&gt;0,1,0)))</f>
        <v>0</v>
      </c>
      <c r="L13" s="45">
        <f t="shared" ref="L13:L34" si="1">J13+H13</f>
        <v>27150053</v>
      </c>
      <c r="M13" s="47">
        <f>IF(ISBLANK(L13),"  ",IF(L76&gt;0,L13/L76,IF(L13&gt;0,1,0)))</f>
        <v>0.13767779962847249</v>
      </c>
      <c r="N13" s="25"/>
    </row>
    <row r="14" spans="1:17" ht="15" customHeight="1" x14ac:dyDescent="0.2">
      <c r="A14" s="11" t="s">
        <v>13</v>
      </c>
      <c r="B14" s="3">
        <v>0</v>
      </c>
      <c r="C14" s="48">
        <f t="shared" si="0"/>
        <v>0</v>
      </c>
      <c r="D14" s="93">
        <v>0</v>
      </c>
      <c r="E14" s="49">
        <f>IF(ISBLANK(D14),"  ",IF(F14&gt;0,D14/F14,IF(D14&gt;0,1,0)))</f>
        <v>0</v>
      </c>
      <c r="F14" s="50">
        <f>D14+B14</f>
        <v>0</v>
      </c>
      <c r="G14" s="51">
        <f>IF(ISBLANK(F14),"  ",IF(F76&gt;0,F14/F76,IF(F14&gt;0,1,0)))</f>
        <v>0</v>
      </c>
      <c r="H14" s="3">
        <v>0</v>
      </c>
      <c r="I14" s="48">
        <f>IF(ISBLANK(H14),"  ",IF(L14&gt;0,H14/L14,IF(H14&gt;0,1,0)))</f>
        <v>0</v>
      </c>
      <c r="J14" s="93">
        <v>0</v>
      </c>
      <c r="K14" s="49">
        <f>IF(ISBLANK(J14),"  ",IF(L14&gt;0,J14/L14,IF(J14&gt;0,1,0)))</f>
        <v>0</v>
      </c>
      <c r="L14" s="50">
        <f t="shared" si="1"/>
        <v>0</v>
      </c>
      <c r="M14" s="51">
        <f>IF(ISBLANK(L14),"  ",IF(L76&gt;0,L14/L76,IF(L14&gt;0,1,0)))</f>
        <v>0</v>
      </c>
      <c r="N14" s="25"/>
    </row>
    <row r="15" spans="1:17" ht="15" customHeight="1" x14ac:dyDescent="0.2">
      <c r="A15" s="31" t="s">
        <v>14</v>
      </c>
      <c r="B15" s="79">
        <v>2063355.57</v>
      </c>
      <c r="C15" s="53">
        <f t="shared" si="0"/>
        <v>1</v>
      </c>
      <c r="D15" s="80">
        <v>0</v>
      </c>
      <c r="E15" s="55">
        <f>IF(ISBLANK(D15),"  ",IF(F15&gt;0,D15/F15,IF(D15&gt;0,1,0)))</f>
        <v>0</v>
      </c>
      <c r="F15" s="38">
        <f>D15+B15</f>
        <v>2063355.57</v>
      </c>
      <c r="G15" s="56">
        <f>IF(ISBLANK(F15),"  ",IF(F76&gt;0,F15/F76,IF(F15&gt;0,1,0)))</f>
        <v>1.0556065817004788E-2</v>
      </c>
      <c r="H15" s="79">
        <v>2061293</v>
      </c>
      <c r="I15" s="53">
        <f>IF(ISBLANK(H15),"  ",IF(L15&gt;0,H15/L15,IF(H15&gt;0,1,0)))</f>
        <v>1</v>
      </c>
      <c r="J15" s="80">
        <v>0</v>
      </c>
      <c r="K15" s="55">
        <f>IF(ISBLANK(J15),"  ",IF(L15&gt;0,J15/L15,IF(J15&gt;0,1,0)))</f>
        <v>0</v>
      </c>
      <c r="L15" s="38">
        <f t="shared" si="1"/>
        <v>2061293</v>
      </c>
      <c r="M15" s="56">
        <f>IF(ISBLANK(L15),"  ",IF(L76&gt;0,L15/L76,IF(L15&gt;0,1,0)))</f>
        <v>1.0452807758039107E-2</v>
      </c>
      <c r="N15" s="25"/>
    </row>
    <row r="16" spans="1:17" ht="15" customHeight="1" x14ac:dyDescent="0.2">
      <c r="A16" s="57" t="s">
        <v>15</v>
      </c>
      <c r="B16" s="3">
        <v>0</v>
      </c>
      <c r="C16" s="42">
        <f t="shared" si="0"/>
        <v>0</v>
      </c>
      <c r="D16" s="93">
        <v>0</v>
      </c>
      <c r="E16" s="44">
        <f>IF(ISBLANK(D16),"  ",IF(F16&gt;0,D16/F16,IF(D16&gt;0,1,0)))</f>
        <v>0</v>
      </c>
      <c r="F16" s="58">
        <f t="shared" ref="F16:F39" si="2">D16+B16</f>
        <v>0</v>
      </c>
      <c r="G16" s="46">
        <f>IF(ISBLANK(F16),"  ",IF(F76&gt;0,F16/F76,IF(F16&gt;0,1,0)))</f>
        <v>0</v>
      </c>
      <c r="H16" s="3">
        <v>0</v>
      </c>
      <c r="I16" s="42">
        <f t="shared" ref="I16:I34" si="3">IF(ISBLANK(H16),"  ",IF(L16&gt;0,H16/L16,IF(H16&gt;0,1,0)))</f>
        <v>0</v>
      </c>
      <c r="J16" s="93">
        <v>0</v>
      </c>
      <c r="K16" s="44">
        <f t="shared" ref="K16:K34" si="4">IF(ISBLANK(J16),"  ",IF(L16&gt;0,J16/L16,IF(J16&gt;0,1,0)))</f>
        <v>0</v>
      </c>
      <c r="L16" s="58">
        <f t="shared" si="1"/>
        <v>0</v>
      </c>
      <c r="M16" s="46">
        <f>IF(ISBLANK(L16),"  ",IF(L76&gt;0,L16/L76,IF(L16&gt;0,1,0)))</f>
        <v>0</v>
      </c>
      <c r="N16" s="25"/>
    </row>
    <row r="17" spans="1:14" ht="15" customHeight="1" x14ac:dyDescent="0.2">
      <c r="A17" s="59" t="s">
        <v>16</v>
      </c>
      <c r="B17" s="32">
        <v>2063355.57</v>
      </c>
      <c r="C17" s="48">
        <f t="shared" si="0"/>
        <v>1</v>
      </c>
      <c r="D17" s="80">
        <v>0</v>
      </c>
      <c r="E17" s="44">
        <f t="shared" ref="E17:E34" si="5">IF(ISBLANK(D17),"  ",IF(F17&gt;0,D17/F17,IF(D17&gt;0,1,0)))</f>
        <v>0</v>
      </c>
      <c r="F17" s="34">
        <f t="shared" si="2"/>
        <v>2063355.57</v>
      </c>
      <c r="G17" s="51">
        <f>IF(ISBLANK(F17),"  ",IF(F76&gt;0,F17/F76,IF(F17&gt;0,1,0)))</f>
        <v>1.0556065817004788E-2</v>
      </c>
      <c r="H17" s="32">
        <v>2061293</v>
      </c>
      <c r="I17" s="48">
        <f t="shared" si="3"/>
        <v>1</v>
      </c>
      <c r="J17" s="80">
        <v>0</v>
      </c>
      <c r="K17" s="49">
        <f t="shared" si="4"/>
        <v>0</v>
      </c>
      <c r="L17" s="34">
        <f t="shared" si="1"/>
        <v>2061293</v>
      </c>
      <c r="M17" s="51">
        <f>IF(ISBLANK(L17),"  ",IF(L76&gt;0,L17/L76,IF(L17&gt;0,1,0)))</f>
        <v>1.0452807758039107E-2</v>
      </c>
      <c r="N17" s="25"/>
    </row>
    <row r="18" spans="1:14" ht="15" customHeight="1" x14ac:dyDescent="0.2">
      <c r="A18" s="59" t="s">
        <v>17</v>
      </c>
      <c r="B18" s="32">
        <v>0</v>
      </c>
      <c r="C18" s="48">
        <f t="shared" si="0"/>
        <v>0</v>
      </c>
      <c r="D18" s="80">
        <v>0</v>
      </c>
      <c r="E18" s="44">
        <f t="shared" si="5"/>
        <v>0</v>
      </c>
      <c r="F18" s="34">
        <f t="shared" si="2"/>
        <v>0</v>
      </c>
      <c r="G18" s="51">
        <f>IF(ISBLANK(F18),"  ",IF(F76&gt;0,F18/F76,IF(F18&gt;0,1,0)))</f>
        <v>0</v>
      </c>
      <c r="H18" s="32">
        <v>0</v>
      </c>
      <c r="I18" s="48">
        <f t="shared" si="3"/>
        <v>0</v>
      </c>
      <c r="J18" s="80">
        <v>0</v>
      </c>
      <c r="K18" s="49">
        <f t="shared" si="4"/>
        <v>0</v>
      </c>
      <c r="L18" s="34">
        <f t="shared" si="1"/>
        <v>0</v>
      </c>
      <c r="M18" s="51">
        <f>IF(ISBLANK(L18),"  ",IF(L76&gt;0,L18/L76,IF(L18&gt;0,1,0)))</f>
        <v>0</v>
      </c>
      <c r="N18" s="25"/>
    </row>
    <row r="19" spans="1:14" ht="15" customHeight="1" x14ac:dyDescent="0.2">
      <c r="A19" s="59" t="s">
        <v>18</v>
      </c>
      <c r="B19" s="32">
        <v>0</v>
      </c>
      <c r="C19" s="48">
        <f t="shared" si="0"/>
        <v>0</v>
      </c>
      <c r="D19" s="80">
        <v>0</v>
      </c>
      <c r="E19" s="44">
        <f t="shared" si="5"/>
        <v>0</v>
      </c>
      <c r="F19" s="34">
        <f t="shared" si="2"/>
        <v>0</v>
      </c>
      <c r="G19" s="51">
        <f>IF(ISBLANK(F19),"  ",IF(F76&gt;0,F19/F76,IF(F19&gt;0,1,0)))</f>
        <v>0</v>
      </c>
      <c r="H19" s="32">
        <v>0</v>
      </c>
      <c r="I19" s="48">
        <f t="shared" si="3"/>
        <v>0</v>
      </c>
      <c r="J19" s="80">
        <v>0</v>
      </c>
      <c r="K19" s="49">
        <f t="shared" si="4"/>
        <v>0</v>
      </c>
      <c r="L19" s="34">
        <f t="shared" si="1"/>
        <v>0</v>
      </c>
      <c r="M19" s="51">
        <f>IF(ISBLANK(L19),"  ",IF(L76&gt;0,L19/L76,IF(L19&gt;0,1,0)))</f>
        <v>0</v>
      </c>
      <c r="N19" s="25"/>
    </row>
    <row r="20" spans="1:14" ht="15" customHeight="1" x14ac:dyDescent="0.2">
      <c r="A20" s="59" t="s">
        <v>19</v>
      </c>
      <c r="B20" s="32">
        <v>0</v>
      </c>
      <c r="C20" s="48">
        <f t="shared" si="0"/>
        <v>0</v>
      </c>
      <c r="D20" s="80">
        <v>0</v>
      </c>
      <c r="E20" s="44">
        <f t="shared" si="5"/>
        <v>0</v>
      </c>
      <c r="F20" s="34">
        <f>D20+B20</f>
        <v>0</v>
      </c>
      <c r="G20" s="51">
        <f>IF(ISBLANK(F20),"  ",IF(F76&gt;0,F20/F76,IF(F20&gt;0,1,0)))</f>
        <v>0</v>
      </c>
      <c r="H20" s="32">
        <v>0</v>
      </c>
      <c r="I20" s="48">
        <f t="shared" si="3"/>
        <v>0</v>
      </c>
      <c r="J20" s="80">
        <v>0</v>
      </c>
      <c r="K20" s="49">
        <f t="shared" si="4"/>
        <v>0</v>
      </c>
      <c r="L20" s="34">
        <f t="shared" si="1"/>
        <v>0</v>
      </c>
      <c r="M20" s="51">
        <f>IF(ISBLANK(L20),"  ",IF(L76&gt;0,L20/L76,IF(L20&gt;0,1,0)))</f>
        <v>0</v>
      </c>
      <c r="N20" s="25"/>
    </row>
    <row r="21" spans="1:14" ht="15" customHeight="1" x14ac:dyDescent="0.2">
      <c r="A21" s="59" t="s">
        <v>20</v>
      </c>
      <c r="B21" s="32">
        <v>0</v>
      </c>
      <c r="C21" s="48">
        <f t="shared" si="0"/>
        <v>0</v>
      </c>
      <c r="D21" s="80">
        <v>0</v>
      </c>
      <c r="E21" s="44">
        <f t="shared" si="5"/>
        <v>0</v>
      </c>
      <c r="F21" s="34">
        <f t="shared" si="2"/>
        <v>0</v>
      </c>
      <c r="G21" s="51">
        <f>IF(ISBLANK(F21),"  ",IF(F76&gt;0,F21/F76,IF(F21&gt;0,1,0)))</f>
        <v>0</v>
      </c>
      <c r="H21" s="32">
        <v>0</v>
      </c>
      <c r="I21" s="48">
        <f t="shared" si="3"/>
        <v>0</v>
      </c>
      <c r="J21" s="80">
        <v>0</v>
      </c>
      <c r="K21" s="49">
        <f t="shared" si="4"/>
        <v>0</v>
      </c>
      <c r="L21" s="34">
        <f t="shared" si="1"/>
        <v>0</v>
      </c>
      <c r="M21" s="51">
        <f>IF(ISBLANK(L21),"  ",IF(L76&gt;0,L21/L76,IF(L21&gt;0,1,0)))</f>
        <v>0</v>
      </c>
      <c r="N21" s="25"/>
    </row>
    <row r="22" spans="1:14" ht="15" customHeight="1" x14ac:dyDescent="0.2">
      <c r="A22" s="59" t="s">
        <v>21</v>
      </c>
      <c r="B22" s="32">
        <v>0</v>
      </c>
      <c r="C22" s="48">
        <f t="shared" si="0"/>
        <v>0</v>
      </c>
      <c r="D22" s="80">
        <v>0</v>
      </c>
      <c r="E22" s="44">
        <f t="shared" si="5"/>
        <v>0</v>
      </c>
      <c r="F22" s="34">
        <f t="shared" si="2"/>
        <v>0</v>
      </c>
      <c r="G22" s="51">
        <f>IF(ISBLANK(F22),"  ",IF(F76&gt;0,F22/F76,IF(F22&gt;0,1,0)))</f>
        <v>0</v>
      </c>
      <c r="H22" s="32">
        <v>0</v>
      </c>
      <c r="I22" s="48">
        <f t="shared" si="3"/>
        <v>0</v>
      </c>
      <c r="J22" s="80">
        <v>0</v>
      </c>
      <c r="K22" s="49">
        <f t="shared" si="4"/>
        <v>0</v>
      </c>
      <c r="L22" s="34">
        <f t="shared" si="1"/>
        <v>0</v>
      </c>
      <c r="M22" s="51">
        <f>IF(ISBLANK(L22),"  ",IF(L76&gt;0,L22/L76,IF(L22&gt;0,1,0)))</f>
        <v>0</v>
      </c>
      <c r="N22" s="25"/>
    </row>
    <row r="23" spans="1:14" ht="15" customHeight="1" x14ac:dyDescent="0.2">
      <c r="A23" s="59" t="s">
        <v>22</v>
      </c>
      <c r="B23" s="32">
        <v>0</v>
      </c>
      <c r="C23" s="48">
        <f t="shared" si="0"/>
        <v>0</v>
      </c>
      <c r="D23" s="80">
        <v>0</v>
      </c>
      <c r="E23" s="44">
        <f t="shared" si="5"/>
        <v>0</v>
      </c>
      <c r="F23" s="34">
        <f t="shared" si="2"/>
        <v>0</v>
      </c>
      <c r="G23" s="51">
        <f>IF(ISBLANK(F23),"  ",IF(F76&gt;0,F23/F76,IF(F23&gt;0,1,0)))</f>
        <v>0</v>
      </c>
      <c r="H23" s="32">
        <v>0</v>
      </c>
      <c r="I23" s="48">
        <f t="shared" si="3"/>
        <v>0</v>
      </c>
      <c r="J23" s="80">
        <v>0</v>
      </c>
      <c r="K23" s="49">
        <f t="shared" si="4"/>
        <v>0</v>
      </c>
      <c r="L23" s="34">
        <f t="shared" si="1"/>
        <v>0</v>
      </c>
      <c r="M23" s="51">
        <f>IF(ISBLANK(L23),"  ",IF(L76&gt;0,L23/L76,IF(L23&gt;0,1,0)))</f>
        <v>0</v>
      </c>
      <c r="N23" s="25"/>
    </row>
    <row r="24" spans="1:14" ht="15" customHeight="1" x14ac:dyDescent="0.2">
      <c r="A24" s="59" t="s">
        <v>23</v>
      </c>
      <c r="B24" s="32">
        <v>0</v>
      </c>
      <c r="C24" s="48">
        <f t="shared" si="0"/>
        <v>0</v>
      </c>
      <c r="D24" s="80">
        <v>0</v>
      </c>
      <c r="E24" s="44">
        <f t="shared" si="5"/>
        <v>0</v>
      </c>
      <c r="F24" s="34">
        <f t="shared" si="2"/>
        <v>0</v>
      </c>
      <c r="G24" s="51">
        <f>IF(ISBLANK(F24),"  ",IF(F76&gt;0,F24/F76,IF(F24&gt;0,1,0)))</f>
        <v>0</v>
      </c>
      <c r="H24" s="32">
        <v>0</v>
      </c>
      <c r="I24" s="48">
        <f t="shared" si="3"/>
        <v>0</v>
      </c>
      <c r="J24" s="80">
        <v>0</v>
      </c>
      <c r="K24" s="49">
        <f t="shared" si="4"/>
        <v>0</v>
      </c>
      <c r="L24" s="34">
        <f t="shared" si="1"/>
        <v>0</v>
      </c>
      <c r="M24" s="51">
        <f>IF(ISBLANK(L24),"  ",IF(L76&gt;0,L24/L76,IF(L24&gt;0,1,0)))</f>
        <v>0</v>
      </c>
      <c r="N24" s="25"/>
    </row>
    <row r="25" spans="1:14" ht="15" customHeight="1" x14ac:dyDescent="0.2">
      <c r="A25" s="59" t="s">
        <v>24</v>
      </c>
      <c r="B25" s="32">
        <v>0</v>
      </c>
      <c r="C25" s="48">
        <f t="shared" si="0"/>
        <v>0</v>
      </c>
      <c r="D25" s="80">
        <v>0</v>
      </c>
      <c r="E25" s="44">
        <f t="shared" si="5"/>
        <v>0</v>
      </c>
      <c r="F25" s="34">
        <f t="shared" si="2"/>
        <v>0</v>
      </c>
      <c r="G25" s="51">
        <f>IF(ISBLANK(F25),"  ",IF(F76&gt;0,F25/F76,IF(F25&gt;0,1,0)))</f>
        <v>0</v>
      </c>
      <c r="H25" s="32">
        <v>0</v>
      </c>
      <c r="I25" s="48">
        <f t="shared" si="3"/>
        <v>0</v>
      </c>
      <c r="J25" s="80">
        <v>0</v>
      </c>
      <c r="K25" s="49">
        <f t="shared" si="4"/>
        <v>0</v>
      </c>
      <c r="L25" s="34">
        <f t="shared" si="1"/>
        <v>0</v>
      </c>
      <c r="M25" s="51">
        <f>IF(ISBLANK(L25),"  ",IF(L76&gt;0,L25/L76,IF(L25&gt;0,1,0)))</f>
        <v>0</v>
      </c>
      <c r="N25" s="25"/>
    </row>
    <row r="26" spans="1:14" ht="15" customHeight="1" x14ac:dyDescent="0.2">
      <c r="A26" s="59" t="s">
        <v>25</v>
      </c>
      <c r="B26" s="32">
        <v>0</v>
      </c>
      <c r="C26" s="48">
        <f t="shared" si="0"/>
        <v>0</v>
      </c>
      <c r="D26" s="80">
        <v>0</v>
      </c>
      <c r="E26" s="44">
        <f t="shared" si="5"/>
        <v>0</v>
      </c>
      <c r="F26" s="34">
        <f t="shared" si="2"/>
        <v>0</v>
      </c>
      <c r="G26" s="51">
        <f>IF(ISBLANK(F26),"  ",IF(F76&gt;0,F26/F76,IF(F26&gt;0,1,0)))</f>
        <v>0</v>
      </c>
      <c r="H26" s="32">
        <v>0</v>
      </c>
      <c r="I26" s="48">
        <f t="shared" si="3"/>
        <v>0</v>
      </c>
      <c r="J26" s="80">
        <v>0</v>
      </c>
      <c r="K26" s="49">
        <f t="shared" si="4"/>
        <v>0</v>
      </c>
      <c r="L26" s="34">
        <f t="shared" si="1"/>
        <v>0</v>
      </c>
      <c r="M26" s="51">
        <f>IF(ISBLANK(L26),"  ",IF(L76&gt;0,L26/L76,IF(L26&gt;0,1,0)))</f>
        <v>0</v>
      </c>
      <c r="N26" s="25"/>
    </row>
    <row r="27" spans="1:14" ht="15" customHeight="1" x14ac:dyDescent="0.2">
      <c r="A27" s="59" t="s">
        <v>26</v>
      </c>
      <c r="B27" s="32">
        <v>0</v>
      </c>
      <c r="C27" s="48">
        <f t="shared" si="0"/>
        <v>0</v>
      </c>
      <c r="D27" s="80">
        <v>0</v>
      </c>
      <c r="E27" s="44">
        <f t="shared" si="5"/>
        <v>0</v>
      </c>
      <c r="F27" s="34">
        <f t="shared" si="2"/>
        <v>0</v>
      </c>
      <c r="G27" s="51">
        <f>IF(ISBLANK(F27),"  ",IF(F76&gt;0,F27/F76,IF(F27&gt;0,1,0)))</f>
        <v>0</v>
      </c>
      <c r="H27" s="32">
        <v>0</v>
      </c>
      <c r="I27" s="48">
        <f t="shared" si="3"/>
        <v>0</v>
      </c>
      <c r="J27" s="80">
        <v>0</v>
      </c>
      <c r="K27" s="49">
        <f t="shared" si="4"/>
        <v>0</v>
      </c>
      <c r="L27" s="34">
        <f t="shared" si="1"/>
        <v>0</v>
      </c>
      <c r="M27" s="51">
        <f>IF(ISBLANK(L27),"  ",IF(L76&gt;0,L27/L76,IF(L27&gt;0,1,0)))</f>
        <v>0</v>
      </c>
      <c r="N27" s="25"/>
    </row>
    <row r="28" spans="1:14" ht="15" customHeight="1" x14ac:dyDescent="0.2">
      <c r="A28" s="60" t="s">
        <v>27</v>
      </c>
      <c r="B28" s="32">
        <v>0</v>
      </c>
      <c r="C28" s="48">
        <f t="shared" si="0"/>
        <v>0</v>
      </c>
      <c r="D28" s="80">
        <v>0</v>
      </c>
      <c r="E28" s="44">
        <f t="shared" si="5"/>
        <v>0</v>
      </c>
      <c r="F28" s="34">
        <f t="shared" si="2"/>
        <v>0</v>
      </c>
      <c r="G28" s="51">
        <f>IF(ISBLANK(F28),"  ",IF(F76&gt;0,F28/F76,IF(F28&gt;0,1,0)))</f>
        <v>0</v>
      </c>
      <c r="H28" s="32">
        <v>0</v>
      </c>
      <c r="I28" s="48">
        <f t="shared" si="3"/>
        <v>0</v>
      </c>
      <c r="J28" s="80">
        <v>0</v>
      </c>
      <c r="K28" s="49">
        <f t="shared" si="4"/>
        <v>0</v>
      </c>
      <c r="L28" s="34">
        <f t="shared" si="1"/>
        <v>0</v>
      </c>
      <c r="M28" s="51">
        <f>IF(ISBLANK(L28),"  ",IF(L76&gt;0,L28/L76,IF(L28&gt;0,1,0)))</f>
        <v>0</v>
      </c>
      <c r="N28" s="25"/>
    </row>
    <row r="29" spans="1:14" ht="15" customHeight="1" x14ac:dyDescent="0.2">
      <c r="A29" s="60" t="s">
        <v>28</v>
      </c>
      <c r="B29" s="32">
        <v>0</v>
      </c>
      <c r="C29" s="48">
        <f t="shared" si="0"/>
        <v>0</v>
      </c>
      <c r="D29" s="80">
        <v>0</v>
      </c>
      <c r="E29" s="44">
        <f t="shared" si="5"/>
        <v>0</v>
      </c>
      <c r="F29" s="34">
        <f t="shared" si="2"/>
        <v>0</v>
      </c>
      <c r="G29" s="51">
        <f>IF(ISBLANK(F29),"  ",IF(F76&gt;0,F29/F76,IF(F29&gt;0,1,0)))</f>
        <v>0</v>
      </c>
      <c r="H29" s="32">
        <v>0</v>
      </c>
      <c r="I29" s="48">
        <f t="shared" si="3"/>
        <v>0</v>
      </c>
      <c r="J29" s="80">
        <v>0</v>
      </c>
      <c r="K29" s="49">
        <f t="shared" si="4"/>
        <v>0</v>
      </c>
      <c r="L29" s="34">
        <f t="shared" si="1"/>
        <v>0</v>
      </c>
      <c r="M29" s="51">
        <f>IF(ISBLANK(L29),"  ",IF(L76&gt;0,L29/L76,IF(L29&gt;0,1,0)))</f>
        <v>0</v>
      </c>
      <c r="N29" s="25"/>
    </row>
    <row r="30" spans="1:14" ht="15" customHeight="1" x14ac:dyDescent="0.2">
      <c r="A30" s="60" t="s">
        <v>29</v>
      </c>
      <c r="B30" s="32">
        <v>0</v>
      </c>
      <c r="C30" s="48">
        <f t="shared" si="0"/>
        <v>0</v>
      </c>
      <c r="D30" s="80">
        <v>0</v>
      </c>
      <c r="E30" s="44">
        <f>IF(ISBLANK(D30),"  ",IF(F30&gt;0,D30/F30,IF(D30&gt;0,1,0)))</f>
        <v>0</v>
      </c>
      <c r="F30" s="34">
        <f t="shared" si="2"/>
        <v>0</v>
      </c>
      <c r="G30" s="51">
        <f>IF(ISBLANK(F30),"  ",IF(F76&gt;0,F30/F76,IF(F30&gt;0,1,0)))</f>
        <v>0</v>
      </c>
      <c r="H30" s="32">
        <v>0</v>
      </c>
      <c r="I30" s="48">
        <f t="shared" si="3"/>
        <v>0</v>
      </c>
      <c r="J30" s="80">
        <v>0</v>
      </c>
      <c r="K30" s="49">
        <f>IF(ISBLANK(J30),"  ",IF(L30&gt;0,J30/L30,IF(J30&gt;0,1,0)))</f>
        <v>0</v>
      </c>
      <c r="L30" s="34">
        <f t="shared" si="1"/>
        <v>0</v>
      </c>
      <c r="M30" s="51">
        <f>IF(ISBLANK(L30),"  ",IF(L76&gt;0,L30/L76,IF(L30&gt;0,1,0)))</f>
        <v>0</v>
      </c>
      <c r="N30" s="25"/>
    </row>
    <row r="31" spans="1:14" ht="15" customHeight="1" x14ac:dyDescent="0.2">
      <c r="A31" s="60" t="s">
        <v>30</v>
      </c>
      <c r="B31" s="32">
        <v>0</v>
      </c>
      <c r="C31" s="48">
        <f t="shared" si="0"/>
        <v>0</v>
      </c>
      <c r="D31" s="80">
        <v>0</v>
      </c>
      <c r="E31" s="44">
        <f>IF(ISBLANK(D31),"  ",IF(F31&gt;0,D31/F31,IF(D31&gt;0,1,0)))</f>
        <v>0</v>
      </c>
      <c r="F31" s="34">
        <f t="shared" si="2"/>
        <v>0</v>
      </c>
      <c r="G31" s="51">
        <f>IF(ISBLANK(F31),"  ",IF(F76&gt;0,F31/F76,IF(F31&gt;0,1,0)))</f>
        <v>0</v>
      </c>
      <c r="H31" s="32">
        <v>0</v>
      </c>
      <c r="I31" s="48">
        <f t="shared" si="3"/>
        <v>0</v>
      </c>
      <c r="J31" s="80">
        <v>0</v>
      </c>
      <c r="K31" s="49">
        <f>IF(ISBLANK(J31),"  ",IF(L31&gt;0,J31/L31,IF(J31&gt;0,1,0)))</f>
        <v>0</v>
      </c>
      <c r="L31" s="34">
        <f t="shared" si="1"/>
        <v>0</v>
      </c>
      <c r="M31" s="51">
        <f>IF(ISBLANK(L31),"  ",IF(L76&gt;0,L31/L76,IF(L31&gt;0,1,0)))</f>
        <v>0</v>
      </c>
      <c r="N31" s="25"/>
    </row>
    <row r="32" spans="1:14" ht="15" customHeight="1" x14ac:dyDescent="0.2">
      <c r="A32" s="60" t="s">
        <v>31</v>
      </c>
      <c r="B32" s="32">
        <v>0</v>
      </c>
      <c r="C32" s="48">
        <f t="shared" si="0"/>
        <v>0</v>
      </c>
      <c r="D32" s="80">
        <v>0</v>
      </c>
      <c r="E32" s="44">
        <f>IF(ISBLANK(D32),"  ",IF(F32&gt;0,D32/F32,IF(D32&gt;0,1,0)))</f>
        <v>0</v>
      </c>
      <c r="F32" s="34">
        <f t="shared" si="2"/>
        <v>0</v>
      </c>
      <c r="G32" s="51">
        <f>IF(ISBLANK(F32),"  ",IF(F76&gt;0,F32/F76,IF(F32&gt;0,1,0)))</f>
        <v>0</v>
      </c>
      <c r="H32" s="32">
        <v>0</v>
      </c>
      <c r="I32" s="48">
        <f t="shared" si="3"/>
        <v>0</v>
      </c>
      <c r="J32" s="80">
        <v>0</v>
      </c>
      <c r="K32" s="49">
        <f>IF(ISBLANK(J32),"  ",IF(L32&gt;0,J32/L32,IF(J32&gt;0,1,0)))</f>
        <v>0</v>
      </c>
      <c r="L32" s="34">
        <f t="shared" si="1"/>
        <v>0</v>
      </c>
      <c r="M32" s="51">
        <f>IF(ISBLANK(L32),"  ",IF(L76&gt;0,L32/L76,IF(L32&gt;0,1,0)))</f>
        <v>0</v>
      </c>
      <c r="N32" s="25"/>
    </row>
    <row r="33" spans="1:14" ht="15" customHeight="1" x14ac:dyDescent="0.2">
      <c r="A33" s="61" t="s">
        <v>75</v>
      </c>
      <c r="B33" s="32">
        <v>0</v>
      </c>
      <c r="C33" s="48">
        <f>IF(ISBLANK(B33),"  ",IF(F33&gt;0,B33/F33,IF(B33&gt;0,1,0)))</f>
        <v>0</v>
      </c>
      <c r="D33" s="80">
        <v>0</v>
      </c>
      <c r="E33" s="44">
        <f>IF(ISBLANK(D33),"  ",IF(F33&gt;0,D33/F33,IF(D33&gt;0,1,0)))</f>
        <v>0</v>
      </c>
      <c r="F33" s="34">
        <f t="shared" si="2"/>
        <v>0</v>
      </c>
      <c r="G33" s="51">
        <f>IF(ISBLANK(F33),"  ",IF(F76&gt;0,F33/F76,IF(F33&gt;0,1,0)))</f>
        <v>0</v>
      </c>
      <c r="H33" s="32">
        <v>0</v>
      </c>
      <c r="I33" s="48">
        <f>IF(ISBLANK(H33),"  ",IF(L33&gt;0,H33/L33,IF(H33&gt;0,1,0)))</f>
        <v>0</v>
      </c>
      <c r="J33" s="80">
        <v>0</v>
      </c>
      <c r="K33" s="49">
        <f>IF(ISBLANK(J33),"  ",IF(L33&gt;0,J33/L33,IF(J33&gt;0,1,0)))</f>
        <v>0</v>
      </c>
      <c r="L33" s="34">
        <f t="shared" si="1"/>
        <v>0</v>
      </c>
      <c r="M33" s="51">
        <f>IF(ISBLANK(L33),"  ",IF(L76&gt;0,L33/L76,IF(L33&gt;0,1,0)))</f>
        <v>0</v>
      </c>
      <c r="N33" s="25"/>
    </row>
    <row r="34" spans="1:14" ht="15" customHeight="1" x14ac:dyDescent="0.2">
      <c r="A34" s="60" t="s">
        <v>32</v>
      </c>
      <c r="B34" s="32">
        <v>0</v>
      </c>
      <c r="C34" s="48">
        <f t="shared" si="0"/>
        <v>0</v>
      </c>
      <c r="D34" s="80">
        <v>0</v>
      </c>
      <c r="E34" s="44">
        <f t="shared" si="5"/>
        <v>0</v>
      </c>
      <c r="F34" s="34">
        <f t="shared" si="2"/>
        <v>0</v>
      </c>
      <c r="G34" s="51">
        <f>IF(ISBLANK(F34),"  ",IF(F76&gt;0,F34/F76,IF(F34&gt;0,1,0)))</f>
        <v>0</v>
      </c>
      <c r="H34" s="32">
        <v>0</v>
      </c>
      <c r="I34" s="48">
        <f t="shared" si="3"/>
        <v>0</v>
      </c>
      <c r="J34" s="80">
        <v>0</v>
      </c>
      <c r="K34" s="49">
        <f t="shared" si="4"/>
        <v>0</v>
      </c>
      <c r="L34" s="34">
        <f t="shared" si="1"/>
        <v>0</v>
      </c>
      <c r="M34" s="51">
        <f>IF(ISBLANK(L34),"  ",IF(L76&gt;0,L34/L76,IF(L34&gt;0,1,0)))</f>
        <v>0</v>
      </c>
      <c r="N34" s="25"/>
    </row>
    <row r="35" spans="1:14" ht="15" customHeight="1" x14ac:dyDescent="0.25">
      <c r="A35" s="62" t="s">
        <v>33</v>
      </c>
      <c r="B35" s="121"/>
      <c r="C35" s="64" t="s">
        <v>4</v>
      </c>
      <c r="D35" s="80"/>
      <c r="E35" s="66" t="s">
        <v>4</v>
      </c>
      <c r="F35" s="34"/>
      <c r="G35" s="67" t="s">
        <v>4</v>
      </c>
      <c r="H35" s="121" t="s">
        <v>4</v>
      </c>
      <c r="I35" s="64" t="s">
        <v>4</v>
      </c>
      <c r="J35" s="80"/>
      <c r="K35" s="66" t="s">
        <v>4</v>
      </c>
      <c r="L35" s="34"/>
      <c r="M35" s="67" t="s">
        <v>4</v>
      </c>
      <c r="N35" s="25"/>
    </row>
    <row r="36" spans="1:14" ht="15" customHeight="1" x14ac:dyDescent="0.2">
      <c r="A36" s="57" t="s">
        <v>34</v>
      </c>
      <c r="B36" s="32">
        <v>0</v>
      </c>
      <c r="C36" s="48">
        <f t="shared" si="0"/>
        <v>0</v>
      </c>
      <c r="D36" s="80">
        <v>0</v>
      </c>
      <c r="E36" s="49">
        <f>IF(ISBLANK(D36),"  ",IF(F36&gt;0,D36/F36,IF(D36&gt;0,1,0)))</f>
        <v>0</v>
      </c>
      <c r="F36" s="34">
        <f t="shared" si="2"/>
        <v>0</v>
      </c>
      <c r="G36" s="51">
        <f>IF(ISBLANK(F36),"  ",IF(F76&gt;0,F36/F76,IF(F36&gt;0,1,0)))</f>
        <v>0</v>
      </c>
      <c r="H36" s="32">
        <v>0</v>
      </c>
      <c r="I36" s="48">
        <f>IF(ISBLANK(H36),"  ",IF(L36&gt;0,H36/L36,IF(H36&gt;0,1,0)))</f>
        <v>0</v>
      </c>
      <c r="J36" s="80">
        <v>0</v>
      </c>
      <c r="K36" s="49">
        <f>IF(ISBLANK(J36),"  ",IF(L36&gt;0,J36/L36,IF(J36&gt;0,1,0)))</f>
        <v>0</v>
      </c>
      <c r="L36" s="34">
        <f>J36+H36</f>
        <v>0</v>
      </c>
      <c r="M36" s="51">
        <f>IF(ISBLANK(L36),"  ",IF(L76&gt;0,L36/L76,IF(L36&gt;0,1,0)))</f>
        <v>0</v>
      </c>
      <c r="N36" s="25"/>
    </row>
    <row r="37" spans="1:14" ht="15" customHeight="1" x14ac:dyDescent="0.25">
      <c r="A37" s="62" t="s">
        <v>35</v>
      </c>
      <c r="B37" s="121"/>
      <c r="C37" s="64" t="s">
        <v>4</v>
      </c>
      <c r="D37" s="80"/>
      <c r="E37" s="66" t="s">
        <v>4</v>
      </c>
      <c r="F37" s="34"/>
      <c r="G37" s="67" t="s">
        <v>4</v>
      </c>
      <c r="H37" s="121"/>
      <c r="I37" s="64" t="s">
        <v>4</v>
      </c>
      <c r="J37" s="80"/>
      <c r="K37" s="66" t="s">
        <v>4</v>
      </c>
      <c r="L37" s="34"/>
      <c r="M37" s="67" t="s">
        <v>4</v>
      </c>
      <c r="N37" s="25"/>
    </row>
    <row r="38" spans="1:14" ht="15" customHeight="1" x14ac:dyDescent="0.2">
      <c r="A38" s="59" t="s">
        <v>34</v>
      </c>
      <c r="B38" s="69">
        <v>0</v>
      </c>
      <c r="C38" s="48">
        <f t="shared" si="0"/>
        <v>0</v>
      </c>
      <c r="D38" s="70">
        <v>0</v>
      </c>
      <c r="E38" s="49">
        <f>IF(ISBLANK(D38),"  ",IF(F38&gt;0,D38/F38,IF(D38&gt;0,1,0)))</f>
        <v>0</v>
      </c>
      <c r="F38" s="68">
        <f t="shared" si="2"/>
        <v>0</v>
      </c>
      <c r="G38" s="51">
        <f>IF(ISBLANK(F38),"  ",IF(F76&gt;0,F38/F76,IF(F38&gt;0,1,0)))</f>
        <v>0</v>
      </c>
      <c r="H38" s="69">
        <v>0</v>
      </c>
      <c r="I38" s="48">
        <f>IF(ISBLANK(H38),"  ",IF(L38&gt;0,H38/L38,IF(H38&gt;0,1,0)))</f>
        <v>0</v>
      </c>
      <c r="J38" s="70">
        <v>0</v>
      </c>
      <c r="K38" s="49">
        <f>IF(ISBLANK(J38),"  ",IF(L38&gt;0,J38/L38,IF(J38&gt;0,1,0)))</f>
        <v>0</v>
      </c>
      <c r="L38" s="68">
        <f>J38+H38</f>
        <v>0</v>
      </c>
      <c r="M38" s="51">
        <f>IF(ISBLANK(L38),"  ",IF(L76&gt;0,L38/L76,IF(L38&gt;0,1,0)))</f>
        <v>0</v>
      </c>
      <c r="N38" s="25"/>
    </row>
    <row r="39" spans="1:14" ht="15" customHeight="1" x14ac:dyDescent="0.2">
      <c r="A39" s="59" t="s">
        <v>36</v>
      </c>
      <c r="B39" s="69"/>
      <c r="C39" s="48" t="str">
        <f t="shared" si="0"/>
        <v xml:space="preserve">  </v>
      </c>
      <c r="D39" s="70"/>
      <c r="E39" s="44" t="str">
        <f>IF(ISBLANK(D39),"  ",IF(F39&gt;0,D39/F39,IF(D39&gt;0,1,0)))</f>
        <v xml:space="preserve">  </v>
      </c>
      <c r="F39" s="34">
        <f t="shared" si="2"/>
        <v>0</v>
      </c>
      <c r="G39" s="51">
        <f>IF(ISBLANK(F39),"  ",IF(F76&gt;0,F39/F76,IF(F39&gt;0,1,0)))</f>
        <v>0</v>
      </c>
      <c r="H39" s="69"/>
      <c r="I39" s="48" t="str">
        <f>IF(ISBLANK(H39),"  ",IF(L39&gt;0,H39/L39,IF(H39&gt;0,1,0)))</f>
        <v xml:space="preserve">  </v>
      </c>
      <c r="J39" s="70"/>
      <c r="K39" s="49" t="str">
        <f>IF(ISBLANK(J39),"  ",IF(L39&gt;0,J39/L39,IF(J39&gt;0,1,0)))</f>
        <v xml:space="preserve">  </v>
      </c>
      <c r="L39" s="34">
        <f>J39+H39</f>
        <v>0</v>
      </c>
      <c r="M39" s="51">
        <f>IF(ISBLANK(L39),"  ",IF(L76&gt;0,L39/L76,IF(L39&gt;0,1,0)))</f>
        <v>0</v>
      </c>
      <c r="N39" s="25"/>
    </row>
    <row r="40" spans="1:14" s="77" customFormat="1" ht="15" customHeight="1" x14ac:dyDescent="0.25">
      <c r="A40" s="62" t="s">
        <v>37</v>
      </c>
      <c r="B40" s="71">
        <v>29501264.57</v>
      </c>
      <c r="C40" s="84">
        <f t="shared" si="0"/>
        <v>1</v>
      </c>
      <c r="D40" s="122">
        <v>0</v>
      </c>
      <c r="E40" s="73">
        <f>IF(ISBLANK(D40),"  ",IF(F40&gt;0,D40/F40,IF(D40&gt;0,1,0)))</f>
        <v>0</v>
      </c>
      <c r="F40" s="71">
        <f>F39+F38+F36+F34+F29+F28+F26+F27+F25+F24+F23+F22+F21+F20+F19+F18+F17+F16+F14+F13+F30+F31+F32+F33</f>
        <v>29501264.57</v>
      </c>
      <c r="G40" s="74">
        <f>IF(ISBLANK(F40),"  ",IF(F76&gt;0,F40/F76,IF(F40&gt;0,1,0)))</f>
        <v>0.15092759338895306</v>
      </c>
      <c r="H40" s="71">
        <v>29211346</v>
      </c>
      <c r="I40" s="84">
        <f>IF(ISBLANK(H40),"  ",IF(L40&gt;0,H40/L40,IF(H40&gt;0,1,0)))</f>
        <v>1</v>
      </c>
      <c r="J40" s="122">
        <v>0</v>
      </c>
      <c r="K40" s="75">
        <f>IF(ISBLANK(J40),"  ",IF(L40&gt;0,J40/L40,IF(J40&gt;0,1,0)))</f>
        <v>0</v>
      </c>
      <c r="L40" s="71">
        <f>L39+L38+L36+L34+L29+L28+L26+L27+L25+L24+L23+L22+L21+L20+L19+L18+L17+L16+L14+L13+L30+L31+L32+L33</f>
        <v>29211346</v>
      </c>
      <c r="M40" s="74">
        <f>IF(ISBLANK(L40),"  ",IF(L76&gt;0,L40/L76,IF(L40&gt;0,1,0)))</f>
        <v>0.1481306073865116</v>
      </c>
      <c r="N40" s="76"/>
    </row>
    <row r="41" spans="1:14" ht="15" customHeight="1" x14ac:dyDescent="0.25">
      <c r="A41" s="78" t="s">
        <v>38</v>
      </c>
      <c r="B41" s="79"/>
      <c r="C41" s="64" t="s">
        <v>4</v>
      </c>
      <c r="D41" s="80"/>
      <c r="E41" s="66" t="s">
        <v>4</v>
      </c>
      <c r="F41" s="34"/>
      <c r="G41" s="67" t="s">
        <v>4</v>
      </c>
      <c r="H41" s="79"/>
      <c r="I41" s="64" t="s">
        <v>4</v>
      </c>
      <c r="J41" s="80"/>
      <c r="K41" s="66" t="s">
        <v>4</v>
      </c>
      <c r="L41" s="34"/>
      <c r="M41" s="67" t="s">
        <v>4</v>
      </c>
      <c r="N41" s="25"/>
    </row>
    <row r="42" spans="1:14" ht="15" customHeight="1" x14ac:dyDescent="0.2">
      <c r="A42" s="11" t="s">
        <v>39</v>
      </c>
      <c r="B42" s="36">
        <v>0</v>
      </c>
      <c r="C42" s="42">
        <f t="shared" si="0"/>
        <v>0</v>
      </c>
      <c r="D42" s="123">
        <v>0</v>
      </c>
      <c r="E42" s="44">
        <f t="shared" ref="E42:E48" si="6">IF(ISBLANK(D42),"  ",IF(F42&gt;0,D42/F42,IF(D42&gt;0,1,0)))</f>
        <v>0</v>
      </c>
      <c r="F42" s="38">
        <f>D42+B42</f>
        <v>0</v>
      </c>
      <c r="G42" s="46">
        <f>IF(ISBLANK(F42),"  ",IF(D76&gt;0,F42/D76,IF(F42&gt;0,1,0)))</f>
        <v>0</v>
      </c>
      <c r="H42" s="36">
        <v>0</v>
      </c>
      <c r="I42" s="42">
        <f t="shared" ref="I42:I48" si="7">IF(ISBLANK(H42),"  ",IF(L42&gt;0,H42/L42,IF(H42&gt;0,1,0)))</f>
        <v>0</v>
      </c>
      <c r="J42" s="123">
        <v>0</v>
      </c>
      <c r="K42" s="44">
        <f t="shared" ref="K42:K48" si="8">IF(ISBLANK(J42),"  ",IF(L42&gt;0,J42/L42,IF(J42&gt;0,1,0)))</f>
        <v>0</v>
      </c>
      <c r="L42" s="38">
        <f>J42+H42</f>
        <v>0</v>
      </c>
      <c r="M42" s="46">
        <f>IF(ISBLANK(L42),"  ",IF(J76&gt;0,L42/J76,IF(L42&gt;0,1,0)))</f>
        <v>0</v>
      </c>
      <c r="N42" s="25"/>
    </row>
    <row r="43" spans="1:14" ht="15" customHeight="1" x14ac:dyDescent="0.2">
      <c r="A43" s="81" t="s">
        <v>40</v>
      </c>
      <c r="B43" s="32">
        <v>0</v>
      </c>
      <c r="C43" s="48">
        <f t="shared" si="0"/>
        <v>0</v>
      </c>
      <c r="D43" s="80">
        <v>0</v>
      </c>
      <c r="E43" s="49">
        <f t="shared" si="6"/>
        <v>0</v>
      </c>
      <c r="F43" s="34">
        <f>D43+B43</f>
        <v>0</v>
      </c>
      <c r="G43" s="51">
        <f>IF(ISBLANK(F43),"  ",IF(D76&gt;0,F43/D76,IF(F43&gt;0,1,0)))</f>
        <v>0</v>
      </c>
      <c r="H43" s="32">
        <v>0</v>
      </c>
      <c r="I43" s="48">
        <f t="shared" si="7"/>
        <v>0</v>
      </c>
      <c r="J43" s="80">
        <v>0</v>
      </c>
      <c r="K43" s="49">
        <f t="shared" si="8"/>
        <v>0</v>
      </c>
      <c r="L43" s="34">
        <f>J43+H43</f>
        <v>0</v>
      </c>
      <c r="M43" s="51">
        <f>IF(ISBLANK(L43),"  ",IF(J76&gt;0,L43/J76,IF(L43&gt;0,1,0)))</f>
        <v>0</v>
      </c>
      <c r="N43" s="25"/>
    </row>
    <row r="44" spans="1:14" ht="15" customHeight="1" x14ac:dyDescent="0.2">
      <c r="A44" s="82" t="s">
        <v>41</v>
      </c>
      <c r="B44" s="32">
        <v>0</v>
      </c>
      <c r="C44" s="48">
        <f t="shared" si="0"/>
        <v>0</v>
      </c>
      <c r="D44" s="80">
        <v>0</v>
      </c>
      <c r="E44" s="49">
        <f t="shared" si="6"/>
        <v>0</v>
      </c>
      <c r="F44" s="68">
        <f>D44+B44</f>
        <v>0</v>
      </c>
      <c r="G44" s="51">
        <f>IF(ISBLANK(F44),"  ",IF(D76&gt;0,F44/D76,IF(F44&gt;0,1,0)))</f>
        <v>0</v>
      </c>
      <c r="H44" s="32">
        <v>0</v>
      </c>
      <c r="I44" s="48">
        <f t="shared" si="7"/>
        <v>0</v>
      </c>
      <c r="J44" s="80">
        <v>0</v>
      </c>
      <c r="K44" s="49">
        <f t="shared" si="8"/>
        <v>0</v>
      </c>
      <c r="L44" s="68">
        <f>J44+H44</f>
        <v>0</v>
      </c>
      <c r="M44" s="51">
        <f>IF(ISBLANK(L44),"  ",IF(J76&gt;0,L44/J76,IF(L44&gt;0,1,0)))</f>
        <v>0</v>
      </c>
      <c r="N44" s="25"/>
    </row>
    <row r="45" spans="1:14" ht="15" customHeight="1" x14ac:dyDescent="0.2">
      <c r="A45" s="31" t="s">
        <v>42</v>
      </c>
      <c r="B45" s="32">
        <v>0</v>
      </c>
      <c r="C45" s="48">
        <f t="shared" si="0"/>
        <v>0</v>
      </c>
      <c r="D45" s="80">
        <v>0</v>
      </c>
      <c r="E45" s="49">
        <f t="shared" si="6"/>
        <v>0</v>
      </c>
      <c r="F45" s="68">
        <f>D45+B45</f>
        <v>0</v>
      </c>
      <c r="G45" s="51">
        <f>IF(ISBLANK(F45),"  ",IF(D76&gt;0,F45/D76,IF(F45&gt;0,1,0)))</f>
        <v>0</v>
      </c>
      <c r="H45" s="32">
        <v>0</v>
      </c>
      <c r="I45" s="48">
        <f t="shared" si="7"/>
        <v>0</v>
      </c>
      <c r="J45" s="80">
        <v>0</v>
      </c>
      <c r="K45" s="49">
        <f t="shared" si="8"/>
        <v>0</v>
      </c>
      <c r="L45" s="68">
        <f>J45+H45</f>
        <v>0</v>
      </c>
      <c r="M45" s="51">
        <f>IF(ISBLANK(L45),"  ",IF(J76&gt;0,L45/J76,IF(L45&gt;0,1,0)))</f>
        <v>0</v>
      </c>
      <c r="N45" s="25"/>
    </row>
    <row r="46" spans="1:14" ht="15" customHeight="1" x14ac:dyDescent="0.2">
      <c r="A46" s="81" t="s">
        <v>43</v>
      </c>
      <c r="B46" s="32">
        <v>0</v>
      </c>
      <c r="C46" s="48">
        <f t="shared" si="0"/>
        <v>0</v>
      </c>
      <c r="D46" s="80">
        <v>0</v>
      </c>
      <c r="E46" s="49">
        <f t="shared" si="6"/>
        <v>0</v>
      </c>
      <c r="F46" s="68">
        <f>D46+B46</f>
        <v>0</v>
      </c>
      <c r="G46" s="51">
        <f>IF(ISBLANK(F46),"  ",IF(F76&gt;0,F46/F76,IF(F46&gt;0,1,0)))</f>
        <v>0</v>
      </c>
      <c r="H46" s="32">
        <v>0</v>
      </c>
      <c r="I46" s="48">
        <f t="shared" si="7"/>
        <v>0</v>
      </c>
      <c r="J46" s="80">
        <v>0</v>
      </c>
      <c r="K46" s="49">
        <f t="shared" si="8"/>
        <v>0</v>
      </c>
      <c r="L46" s="68">
        <f>J46+H46</f>
        <v>0</v>
      </c>
      <c r="M46" s="51">
        <f>IF(ISBLANK(L46),"  ",IF(L76&gt;0,L46/L76,IF(L46&gt;0,1,0)))</f>
        <v>0</v>
      </c>
      <c r="N46" s="25"/>
    </row>
    <row r="47" spans="1:14" s="77" customFormat="1" ht="15" customHeight="1" x14ac:dyDescent="0.25">
      <c r="A47" s="78" t="s">
        <v>44</v>
      </c>
      <c r="B47" s="106">
        <v>0</v>
      </c>
      <c r="C47" s="84">
        <f t="shared" si="0"/>
        <v>0</v>
      </c>
      <c r="D47" s="107">
        <v>0</v>
      </c>
      <c r="E47" s="75">
        <f t="shared" si="6"/>
        <v>0</v>
      </c>
      <c r="F47" s="86">
        <f>F46+F45+F44+F43+F42</f>
        <v>0</v>
      </c>
      <c r="G47" s="74">
        <f>IF(ISBLANK(F47),"  ",IF(F76&gt;0,F47/F76,IF(F47&gt;0,1,0)))</f>
        <v>0</v>
      </c>
      <c r="H47" s="106">
        <v>0</v>
      </c>
      <c r="I47" s="84">
        <f t="shared" si="7"/>
        <v>0</v>
      </c>
      <c r="J47" s="107">
        <v>0</v>
      </c>
      <c r="K47" s="75">
        <f t="shared" si="8"/>
        <v>0</v>
      </c>
      <c r="L47" s="86">
        <f>L46+L45+L44+L43+L42</f>
        <v>0</v>
      </c>
      <c r="M47" s="74">
        <f>IF(ISBLANK(L47),"  ",IF(L76&gt;0,L47/L76,IF(L47&gt;0,1,0)))</f>
        <v>0</v>
      </c>
      <c r="N47" s="76"/>
    </row>
    <row r="48" spans="1:14" s="77" customFormat="1" ht="15" customHeight="1" x14ac:dyDescent="0.25">
      <c r="A48" s="87" t="s">
        <v>45</v>
      </c>
      <c r="B48" s="124">
        <v>0</v>
      </c>
      <c r="C48" s="84">
        <f t="shared" si="0"/>
        <v>0</v>
      </c>
      <c r="D48" s="111">
        <v>0</v>
      </c>
      <c r="E48" s="75">
        <f t="shared" si="6"/>
        <v>0</v>
      </c>
      <c r="F48" s="90">
        <f>D48+B48</f>
        <v>0</v>
      </c>
      <c r="G48" s="74">
        <f>IF(ISBLANK(F48),"  ",IF(F76&gt;0,F48/F76,IF(F48&gt;0,1,0)))</f>
        <v>0</v>
      </c>
      <c r="H48" s="124">
        <v>0</v>
      </c>
      <c r="I48" s="84">
        <f t="shared" si="7"/>
        <v>0</v>
      </c>
      <c r="J48" s="111">
        <v>0</v>
      </c>
      <c r="K48" s="75">
        <f t="shared" si="8"/>
        <v>0</v>
      </c>
      <c r="L48" s="90">
        <f>J48+H48</f>
        <v>0</v>
      </c>
      <c r="M48" s="74">
        <f>IF(ISBLANK(L48),"  ",IF(L76&gt;0,L48/L76,IF(L48&gt;0,1,0)))</f>
        <v>0</v>
      </c>
      <c r="N48" s="76"/>
    </row>
    <row r="49" spans="1:14" ht="15" customHeight="1" x14ac:dyDescent="0.25">
      <c r="A49" s="14" t="s">
        <v>46</v>
      </c>
      <c r="B49" s="91"/>
      <c r="C49" s="92" t="s">
        <v>4</v>
      </c>
      <c r="D49" s="93"/>
      <c r="E49" s="94" t="s">
        <v>4</v>
      </c>
      <c r="F49" s="38"/>
      <c r="G49" s="95" t="s">
        <v>4</v>
      </c>
      <c r="H49" s="91"/>
      <c r="I49" s="92" t="s">
        <v>4</v>
      </c>
      <c r="J49" s="93"/>
      <c r="K49" s="94" t="s">
        <v>4</v>
      </c>
      <c r="L49" s="38"/>
      <c r="M49" s="95" t="s">
        <v>4</v>
      </c>
      <c r="N49" s="25"/>
    </row>
    <row r="50" spans="1:14" ht="15" customHeight="1" x14ac:dyDescent="0.2">
      <c r="A50" s="11" t="s">
        <v>47</v>
      </c>
      <c r="B50" s="91">
        <v>74133624.930000007</v>
      </c>
      <c r="C50" s="42">
        <f t="shared" si="0"/>
        <v>1</v>
      </c>
      <c r="D50" s="93">
        <v>0</v>
      </c>
      <c r="E50" s="44">
        <f t="shared" ref="E50:E67" si="9">IF(ISBLANK(D50),"  ",IF(F50&gt;0,D50/F50,IF(D50&gt;0,1,0)))</f>
        <v>0</v>
      </c>
      <c r="F50" s="96">
        <f t="shared" ref="F50:F55" si="10">D50+B50</f>
        <v>74133624.930000007</v>
      </c>
      <c r="G50" s="46">
        <f>IF(ISBLANK(F50),"  ",IF(F76&gt;0,F50/F76,IF(F50&gt;0,1,0)))</f>
        <v>0.37926542346466591</v>
      </c>
      <c r="H50" s="91">
        <v>72020985</v>
      </c>
      <c r="I50" s="42">
        <f t="shared" ref="I50:I67" si="11">IF(ISBLANK(H50),"  ",IF(L50&gt;0,H50/L50,IF(H50&gt;0,1,0)))</f>
        <v>1</v>
      </c>
      <c r="J50" s="93">
        <v>0</v>
      </c>
      <c r="K50" s="44">
        <f t="shared" ref="K50:K67" si="12">IF(ISBLANK(J50),"  ",IF(L50&gt;0,J50/L50,IF(J50&gt;0,1,0)))</f>
        <v>0</v>
      </c>
      <c r="L50" s="96">
        <f t="shared" ref="L50:L66" si="13">J50+H50</f>
        <v>72020985</v>
      </c>
      <c r="M50" s="46">
        <f>IF(ISBLANK(L50),"  ",IF(L76&gt;0,L50/L76,IF(L50&gt;0,1,0)))</f>
        <v>0.36521809890666596</v>
      </c>
      <c r="N50" s="25"/>
    </row>
    <row r="51" spans="1:14" ht="15" customHeight="1" x14ac:dyDescent="0.2">
      <c r="A51" s="31" t="s">
        <v>48</v>
      </c>
      <c r="B51" s="79">
        <v>4742057.5</v>
      </c>
      <c r="C51" s="48">
        <f t="shared" si="0"/>
        <v>1</v>
      </c>
      <c r="D51" s="80">
        <v>0</v>
      </c>
      <c r="E51" s="49">
        <f t="shared" si="9"/>
        <v>0</v>
      </c>
      <c r="F51" s="97">
        <f t="shared" si="10"/>
        <v>4742057.5</v>
      </c>
      <c r="G51" s="51">
        <f>IF(ISBLANK(F51),"  ",IF(F76&gt;0,F51/F76,IF(F51&gt;0,1,0)))</f>
        <v>2.4260225336741735E-2</v>
      </c>
      <c r="H51" s="79">
        <v>4836898</v>
      </c>
      <c r="I51" s="48">
        <f t="shared" si="11"/>
        <v>1</v>
      </c>
      <c r="J51" s="80">
        <v>0</v>
      </c>
      <c r="K51" s="49">
        <f t="shared" si="12"/>
        <v>0</v>
      </c>
      <c r="L51" s="97">
        <f t="shared" si="13"/>
        <v>4836898</v>
      </c>
      <c r="M51" s="51">
        <f>IF(ISBLANK(L51),"  ",IF(L76&gt;0,L51/L76,IF(L51&gt;0,1,0)))</f>
        <v>2.4527888533674661E-2</v>
      </c>
      <c r="N51" s="25"/>
    </row>
    <row r="52" spans="1:14" ht="15" customHeight="1" x14ac:dyDescent="0.2">
      <c r="A52" s="98" t="s">
        <v>49</v>
      </c>
      <c r="B52" s="125">
        <v>2685775</v>
      </c>
      <c r="C52" s="48">
        <f t="shared" si="0"/>
        <v>1</v>
      </c>
      <c r="D52" s="126">
        <v>0</v>
      </c>
      <c r="E52" s="49">
        <f t="shared" si="9"/>
        <v>0</v>
      </c>
      <c r="F52" s="99">
        <f t="shared" si="10"/>
        <v>2685775</v>
      </c>
      <c r="G52" s="51">
        <f>IF(ISBLANK(F52),"  ",IF(F76&gt;0,F52/F76,IF(F52&gt;0,1,0)))</f>
        <v>1.3740345135795492E-2</v>
      </c>
      <c r="H52" s="125">
        <v>2758960</v>
      </c>
      <c r="I52" s="48">
        <f t="shared" si="11"/>
        <v>1</v>
      </c>
      <c r="J52" s="126">
        <v>0</v>
      </c>
      <c r="K52" s="49">
        <f t="shared" si="12"/>
        <v>0</v>
      </c>
      <c r="L52" s="99">
        <f t="shared" si="13"/>
        <v>2758960</v>
      </c>
      <c r="M52" s="51">
        <f>IF(ISBLANK(L52),"  ",IF(L76&gt;0,L52/L76,IF(L52&gt;0,1,0)))</f>
        <v>1.3990674053673872E-2</v>
      </c>
      <c r="N52" s="25"/>
    </row>
    <row r="53" spans="1:14" ht="15" customHeight="1" x14ac:dyDescent="0.2">
      <c r="A53" s="98" t="s">
        <v>50</v>
      </c>
      <c r="B53" s="125">
        <v>1297006.8</v>
      </c>
      <c r="C53" s="48">
        <f t="shared" si="0"/>
        <v>1</v>
      </c>
      <c r="D53" s="126">
        <v>0</v>
      </c>
      <c r="E53" s="49">
        <f t="shared" si="9"/>
        <v>0</v>
      </c>
      <c r="F53" s="99">
        <f t="shared" si="10"/>
        <v>1297006.8</v>
      </c>
      <c r="G53" s="51">
        <f>IF(ISBLANK(F53),"  ",IF(F76&gt;0,F53/F76,IF(F53&gt;0,1,0)))</f>
        <v>6.6354482692979411E-3</v>
      </c>
      <c r="H53" s="125">
        <v>1331880</v>
      </c>
      <c r="I53" s="48">
        <f t="shared" si="11"/>
        <v>1</v>
      </c>
      <c r="J53" s="126">
        <v>0</v>
      </c>
      <c r="K53" s="49">
        <f t="shared" si="12"/>
        <v>0</v>
      </c>
      <c r="L53" s="99">
        <f t="shared" si="13"/>
        <v>1331880</v>
      </c>
      <c r="M53" s="51">
        <f>IF(ISBLANK(L53),"  ",IF(L76&gt;0,L53/L76,IF(L53&gt;0,1,0)))</f>
        <v>6.7539576357059025E-3</v>
      </c>
      <c r="N53" s="25"/>
    </row>
    <row r="54" spans="1:14" ht="15" customHeight="1" x14ac:dyDescent="0.2">
      <c r="A54" s="98" t="s">
        <v>51</v>
      </c>
      <c r="B54" s="125">
        <v>0</v>
      </c>
      <c r="C54" s="48">
        <f>IF(ISBLANK(B54),"  ",IF(F54&gt;0,B54/F54,IF(B54&gt;0,1,0)))</f>
        <v>0</v>
      </c>
      <c r="D54" s="126">
        <v>2453556.2800000003</v>
      </c>
      <c r="E54" s="49">
        <f>IF(ISBLANK(D54),"  ",IF(F54&gt;0,D54/F54,IF(D54&gt;0,1,0)))</f>
        <v>1</v>
      </c>
      <c r="F54" s="99">
        <f t="shared" si="10"/>
        <v>2453556.2800000003</v>
      </c>
      <c r="G54" s="51">
        <f>IF(ISBLANK(F54),"  ",IF(F76&gt;0,F54/F76,IF(F54&gt;0,1,0)))</f>
        <v>1.2552321060885028E-2</v>
      </c>
      <c r="H54" s="125">
        <v>0</v>
      </c>
      <c r="I54" s="48">
        <f>IF(ISBLANK(H54),"  ",IF(L54&gt;0,H54/L54,IF(H54&gt;0,1,0)))</f>
        <v>0</v>
      </c>
      <c r="J54" s="126">
        <v>2509689</v>
      </c>
      <c r="K54" s="49">
        <f>IF(ISBLANK(J54),"  ",IF(L54&gt;0,J54/L54,IF(J54&gt;0,1,0)))</f>
        <v>1</v>
      </c>
      <c r="L54" s="99">
        <f t="shared" si="13"/>
        <v>2509689</v>
      </c>
      <c r="M54" s="51">
        <f>IF(ISBLANK(L54),"  ",IF(L76&gt;0,L54/L76,IF(L54&gt;0,1,0)))</f>
        <v>1.2726621906475891E-2</v>
      </c>
      <c r="N54" s="25"/>
    </row>
    <row r="55" spans="1:14" ht="15" customHeight="1" x14ac:dyDescent="0.2">
      <c r="A55" s="31" t="s">
        <v>52</v>
      </c>
      <c r="B55" s="79">
        <v>5219458.4000000004</v>
      </c>
      <c r="C55" s="48">
        <f t="shared" si="0"/>
        <v>0.38460549725590837</v>
      </c>
      <c r="D55" s="80">
        <v>8351482.3100000005</v>
      </c>
      <c r="E55" s="49">
        <f t="shared" si="9"/>
        <v>0.61539450274409169</v>
      </c>
      <c r="F55" s="97">
        <f t="shared" si="10"/>
        <v>13570940.710000001</v>
      </c>
      <c r="G55" s="51">
        <f>IF(ISBLANK(F55),"  ",IF(F76&gt;0,F55/F76,IF(F55&gt;0,1,0)))</f>
        <v>6.9428529632161118E-2</v>
      </c>
      <c r="H55" s="79">
        <v>5175247</v>
      </c>
      <c r="I55" s="48">
        <f t="shared" si="11"/>
        <v>0.38292728946293586</v>
      </c>
      <c r="J55" s="80">
        <v>8339713</v>
      </c>
      <c r="K55" s="49">
        <f t="shared" si="12"/>
        <v>0.61707271053706414</v>
      </c>
      <c r="L55" s="97">
        <f t="shared" si="13"/>
        <v>13514960</v>
      </c>
      <c r="M55" s="51">
        <f>IF(ISBLANK(L55),"  ",IF(L76&gt;0,L55/L76,IF(L55&gt;0,1,0)))</f>
        <v>6.8534302856308252E-2</v>
      </c>
      <c r="N55" s="25"/>
    </row>
    <row r="56" spans="1:14" s="77" customFormat="1" ht="15" customHeight="1" x14ac:dyDescent="0.25">
      <c r="A56" s="87" t="s">
        <v>53</v>
      </c>
      <c r="B56" s="127">
        <v>88077922.63000001</v>
      </c>
      <c r="C56" s="84">
        <f t="shared" si="0"/>
        <v>0.89072901482025413</v>
      </c>
      <c r="D56" s="107">
        <v>10805038.59</v>
      </c>
      <c r="E56" s="75">
        <f t="shared" si="9"/>
        <v>0.1092709851797458</v>
      </c>
      <c r="F56" s="100">
        <f>F55+F53+F52+F51+F50+F54</f>
        <v>98882961.220000014</v>
      </c>
      <c r="G56" s="74">
        <f>IF(ISBLANK(F56),"  ",IF(F76&gt;0,F56/F76,IF(F56&gt;0,1,0)))</f>
        <v>0.50588229289954723</v>
      </c>
      <c r="H56" s="127">
        <v>86123970</v>
      </c>
      <c r="I56" s="84">
        <f t="shared" si="11"/>
        <v>0.88811978199541208</v>
      </c>
      <c r="J56" s="107">
        <v>10849402</v>
      </c>
      <c r="K56" s="75">
        <f t="shared" si="12"/>
        <v>0.1118802180045879</v>
      </c>
      <c r="L56" s="97">
        <f t="shared" si="13"/>
        <v>96973372</v>
      </c>
      <c r="M56" s="74">
        <f>IF(ISBLANK(L56),"  ",IF(L76&gt;0,L56/L76,IF(L56&gt;0,1,0)))</f>
        <v>0.49175154389250453</v>
      </c>
      <c r="N56" s="76"/>
    </row>
    <row r="57" spans="1:14" ht="15" customHeight="1" x14ac:dyDescent="0.2">
      <c r="A57" s="41" t="s">
        <v>54</v>
      </c>
      <c r="B57" s="128">
        <v>0</v>
      </c>
      <c r="C57" s="48">
        <f t="shared" si="0"/>
        <v>0</v>
      </c>
      <c r="D57" s="129">
        <v>0</v>
      </c>
      <c r="E57" s="49">
        <f t="shared" si="9"/>
        <v>0</v>
      </c>
      <c r="F57" s="101">
        <f t="shared" ref="F57:F66" si="14">D57+B57</f>
        <v>0</v>
      </c>
      <c r="G57" s="51">
        <f>IF(ISBLANK(F57),"  ",IF(F76&gt;0,F57/F76,IF(F57&gt;0,1,0)))</f>
        <v>0</v>
      </c>
      <c r="H57" s="128">
        <v>0</v>
      </c>
      <c r="I57" s="48">
        <f t="shared" si="11"/>
        <v>0</v>
      </c>
      <c r="J57" s="129">
        <v>0</v>
      </c>
      <c r="K57" s="49">
        <f t="shared" si="12"/>
        <v>0</v>
      </c>
      <c r="L57" s="101">
        <f t="shared" si="13"/>
        <v>0</v>
      </c>
      <c r="M57" s="51">
        <f>IF(ISBLANK(L57),"  ",IF(L76&gt;0,L57/L76,IF(L57&gt;0,1,0)))</f>
        <v>0</v>
      </c>
      <c r="N57" s="25"/>
    </row>
    <row r="58" spans="1:14" ht="15" customHeight="1" x14ac:dyDescent="0.2">
      <c r="A58" s="102" t="s">
        <v>55</v>
      </c>
      <c r="B58" s="32">
        <v>0</v>
      </c>
      <c r="C58" s="48">
        <f t="shared" si="0"/>
        <v>0</v>
      </c>
      <c r="D58" s="80">
        <v>0</v>
      </c>
      <c r="E58" s="49">
        <f t="shared" si="9"/>
        <v>0</v>
      </c>
      <c r="F58" s="34">
        <f t="shared" si="14"/>
        <v>0</v>
      </c>
      <c r="G58" s="51">
        <f>IF(ISBLANK(F58),"  ",IF(F76&gt;0,F58/F76,IF(F58&gt;0,1,0)))</f>
        <v>0</v>
      </c>
      <c r="H58" s="32">
        <v>0</v>
      </c>
      <c r="I58" s="48">
        <f t="shared" si="11"/>
        <v>0</v>
      </c>
      <c r="J58" s="80">
        <v>0</v>
      </c>
      <c r="K58" s="49">
        <f t="shared" si="12"/>
        <v>0</v>
      </c>
      <c r="L58" s="34">
        <f t="shared" si="13"/>
        <v>0</v>
      </c>
      <c r="M58" s="51">
        <f>IF(ISBLANK(L58),"  ",IF(L76&gt;0,L58/L76,IF(L58&gt;0,1,0)))</f>
        <v>0</v>
      </c>
      <c r="N58" s="25"/>
    </row>
    <row r="59" spans="1:14" ht="15" customHeight="1" x14ac:dyDescent="0.2">
      <c r="A59" s="82" t="s">
        <v>56</v>
      </c>
      <c r="B59" s="32">
        <v>557362.5</v>
      </c>
      <c r="C59" s="48">
        <f t="shared" si="0"/>
        <v>1</v>
      </c>
      <c r="D59" s="80">
        <v>0</v>
      </c>
      <c r="E59" s="49">
        <f t="shared" si="9"/>
        <v>0</v>
      </c>
      <c r="F59" s="34">
        <f t="shared" si="14"/>
        <v>557362.5</v>
      </c>
      <c r="G59" s="51">
        <f>IF(ISBLANK(F59),"  ",IF(F76&gt;0,F59/F76,IF(F59&gt;0,1,0)))</f>
        <v>2.8514499970212753E-3</v>
      </c>
      <c r="H59" s="32">
        <v>583035</v>
      </c>
      <c r="I59" s="48">
        <f t="shared" si="11"/>
        <v>1</v>
      </c>
      <c r="J59" s="80">
        <v>0</v>
      </c>
      <c r="K59" s="49">
        <f t="shared" si="12"/>
        <v>0</v>
      </c>
      <c r="L59" s="34">
        <f t="shared" si="13"/>
        <v>583035</v>
      </c>
      <c r="M59" s="51">
        <f>IF(ISBLANK(L59),"  ",IF(L76&gt;0,L59/L76,IF(L59&gt;0,1,0)))</f>
        <v>2.956567926640381E-3</v>
      </c>
      <c r="N59" s="25"/>
    </row>
    <row r="60" spans="1:14" ht="15" customHeight="1" x14ac:dyDescent="0.2">
      <c r="A60" s="81" t="s">
        <v>57</v>
      </c>
      <c r="B60" s="69">
        <v>0</v>
      </c>
      <c r="C60" s="48">
        <f t="shared" si="0"/>
        <v>0</v>
      </c>
      <c r="D60" s="70">
        <v>3476439.61</v>
      </c>
      <c r="E60" s="49">
        <f t="shared" si="9"/>
        <v>1</v>
      </c>
      <c r="F60" s="68">
        <f t="shared" si="14"/>
        <v>3476439.61</v>
      </c>
      <c r="G60" s="51">
        <f>IF(ISBLANK(F60),"  ",IF(F76&gt;0,F60/F76,IF(F60&gt;0,1,0)))</f>
        <v>1.7785361798791886E-2</v>
      </c>
      <c r="H60" s="69">
        <v>0</v>
      </c>
      <c r="I60" s="48">
        <f t="shared" si="11"/>
        <v>0</v>
      </c>
      <c r="J60" s="70">
        <v>3500000</v>
      </c>
      <c r="K60" s="49">
        <f t="shared" si="12"/>
        <v>1</v>
      </c>
      <c r="L60" s="68">
        <f t="shared" si="13"/>
        <v>3500000</v>
      </c>
      <c r="M60" s="51">
        <f>IF(ISBLANK(L60),"  ",IF(L76&gt;0,L60/L76,IF(L60&gt;0,1,0)))</f>
        <v>1.774848464198776E-2</v>
      </c>
      <c r="N60" s="25"/>
    </row>
    <row r="61" spans="1:14" ht="15" customHeight="1" x14ac:dyDescent="0.2">
      <c r="A61" s="103" t="s">
        <v>58</v>
      </c>
      <c r="B61" s="32">
        <v>0</v>
      </c>
      <c r="C61" s="48">
        <f t="shared" si="0"/>
        <v>0</v>
      </c>
      <c r="D61" s="80">
        <v>0</v>
      </c>
      <c r="E61" s="49">
        <f t="shared" si="9"/>
        <v>0</v>
      </c>
      <c r="F61" s="34">
        <f t="shared" si="14"/>
        <v>0</v>
      </c>
      <c r="G61" s="51">
        <f>IF(ISBLANK(F61),"  ",IF(F76&gt;0,F61/F76,IF(F61&gt;0,1,0)))</f>
        <v>0</v>
      </c>
      <c r="H61" s="32">
        <v>0</v>
      </c>
      <c r="I61" s="48">
        <f t="shared" si="11"/>
        <v>0</v>
      </c>
      <c r="J61" s="80">
        <v>0</v>
      </c>
      <c r="K61" s="49">
        <f t="shared" si="12"/>
        <v>0</v>
      </c>
      <c r="L61" s="34">
        <f t="shared" si="13"/>
        <v>0</v>
      </c>
      <c r="M61" s="51">
        <f>IF(ISBLANK(L61),"  ",IF(L76&gt;0,L61/L76,IF(L61&gt;0,1,0)))</f>
        <v>0</v>
      </c>
      <c r="N61" s="25"/>
    </row>
    <row r="62" spans="1:14" ht="15" customHeight="1" x14ac:dyDescent="0.2">
      <c r="A62" s="103" t="s">
        <v>59</v>
      </c>
      <c r="B62" s="32">
        <v>0</v>
      </c>
      <c r="C62" s="48">
        <f t="shared" si="0"/>
        <v>0</v>
      </c>
      <c r="D62" s="80">
        <v>4912298.6900000004</v>
      </c>
      <c r="E62" s="49">
        <f t="shared" si="9"/>
        <v>1</v>
      </c>
      <c r="F62" s="34">
        <f t="shared" si="14"/>
        <v>4912298.6900000004</v>
      </c>
      <c r="G62" s="51">
        <f>IF(ISBLANK(F62),"  ",IF(F76&gt;0,F62/F76,IF(F62&gt;0,1,0)))</f>
        <v>2.5131174208828391E-2</v>
      </c>
      <c r="H62" s="32">
        <v>0</v>
      </c>
      <c r="I62" s="48">
        <f t="shared" si="11"/>
        <v>0</v>
      </c>
      <c r="J62" s="80">
        <v>5354400</v>
      </c>
      <c r="K62" s="49">
        <f t="shared" si="12"/>
        <v>1</v>
      </c>
      <c r="L62" s="34">
        <f t="shared" si="13"/>
        <v>5354400</v>
      </c>
      <c r="M62" s="51">
        <f>IF(ISBLANK(L62),"  ",IF(L76&gt;0,L62/L76,IF(L62&gt;0,1,0)))</f>
        <v>2.7152138904874074E-2</v>
      </c>
      <c r="N62" s="25"/>
    </row>
    <row r="63" spans="1:14" ht="15" customHeight="1" x14ac:dyDescent="0.2">
      <c r="A63" s="104" t="s">
        <v>60</v>
      </c>
      <c r="B63" s="32">
        <v>0</v>
      </c>
      <c r="C63" s="48">
        <f t="shared" si="0"/>
        <v>0</v>
      </c>
      <c r="D63" s="80">
        <v>20712404</v>
      </c>
      <c r="E63" s="49">
        <f t="shared" si="9"/>
        <v>1</v>
      </c>
      <c r="F63" s="34">
        <f t="shared" si="14"/>
        <v>20712404</v>
      </c>
      <c r="G63" s="51">
        <f>IF(ISBLANK(F63),"  ",IF(F76&gt;0,F63/F76,IF(F63&gt;0,1,0)))</f>
        <v>0.10596404373115063</v>
      </c>
      <c r="H63" s="32">
        <v>0</v>
      </c>
      <c r="I63" s="48">
        <f t="shared" si="11"/>
        <v>0</v>
      </c>
      <c r="J63" s="80">
        <v>22488238</v>
      </c>
      <c r="K63" s="49">
        <f t="shared" si="12"/>
        <v>1</v>
      </c>
      <c r="L63" s="34">
        <f t="shared" si="13"/>
        <v>22488238</v>
      </c>
      <c r="M63" s="51">
        <f>IF(ISBLANK(L63),"  ",IF(L76&gt;0,L63/L76,IF(L63&gt;0,1,0)))</f>
        <v>0.11403775621953302</v>
      </c>
      <c r="N63" s="25"/>
    </row>
    <row r="64" spans="1:14" ht="15" customHeight="1" x14ac:dyDescent="0.2">
      <c r="A64" s="104" t="s">
        <v>61</v>
      </c>
      <c r="B64" s="32">
        <v>0</v>
      </c>
      <c r="C64" s="48">
        <f t="shared" si="0"/>
        <v>0</v>
      </c>
      <c r="D64" s="80">
        <v>567000</v>
      </c>
      <c r="E64" s="49">
        <f t="shared" si="9"/>
        <v>1</v>
      </c>
      <c r="F64" s="34">
        <f t="shared" si="14"/>
        <v>567000</v>
      </c>
      <c r="G64" s="51">
        <f>IF(ISBLANK(F64),"  ",IF(F76&gt;0,F64/F76,IF(F64&gt;0,1,0)))</f>
        <v>2.9007551607994134E-3</v>
      </c>
      <c r="H64" s="32">
        <v>0</v>
      </c>
      <c r="I64" s="48">
        <f t="shared" si="11"/>
        <v>0</v>
      </c>
      <c r="J64" s="80">
        <v>582500</v>
      </c>
      <c r="K64" s="49">
        <f t="shared" si="12"/>
        <v>1</v>
      </c>
      <c r="L64" s="34">
        <f t="shared" si="13"/>
        <v>582500</v>
      </c>
      <c r="M64" s="51">
        <f>IF(ISBLANK(L64),"  ",IF(L76&gt;0,L64/L76,IF(L64&gt;0,1,0)))</f>
        <v>2.953854943987963E-3</v>
      </c>
      <c r="N64" s="25"/>
    </row>
    <row r="65" spans="1:14" ht="15" customHeight="1" x14ac:dyDescent="0.2">
      <c r="A65" s="82" t="s">
        <v>62</v>
      </c>
      <c r="B65" s="32">
        <v>0</v>
      </c>
      <c r="C65" s="48">
        <f t="shared" si="0"/>
        <v>0</v>
      </c>
      <c r="D65" s="80">
        <v>1009251.6</v>
      </c>
      <c r="E65" s="49">
        <f t="shared" si="9"/>
        <v>1</v>
      </c>
      <c r="F65" s="34">
        <f t="shared" si="14"/>
        <v>1009251.6</v>
      </c>
      <c r="G65" s="51">
        <f>IF(ISBLANK(F65),"  ",IF(F76&gt;0,F65/F76,IF(F65&gt;0,1,0)))</f>
        <v>5.1633012120724251E-3</v>
      </c>
      <c r="H65" s="32">
        <v>0</v>
      </c>
      <c r="I65" s="48">
        <f t="shared" si="11"/>
        <v>0</v>
      </c>
      <c r="J65" s="80">
        <v>1108000</v>
      </c>
      <c r="K65" s="49">
        <f t="shared" si="12"/>
        <v>1</v>
      </c>
      <c r="L65" s="34">
        <f t="shared" si="13"/>
        <v>1108000</v>
      </c>
      <c r="M65" s="51">
        <f>IF(ISBLANK(L65),"  ",IF(L76&gt;0,L65/L76,IF(L65&gt;0,1,0)))</f>
        <v>5.6186631380921257E-3</v>
      </c>
      <c r="N65" s="25"/>
    </row>
    <row r="66" spans="1:14" ht="15" customHeight="1" x14ac:dyDescent="0.2">
      <c r="A66" s="81" t="s">
        <v>63</v>
      </c>
      <c r="B66" s="32">
        <v>3957340.8199999989</v>
      </c>
      <c r="C66" s="48">
        <f t="shared" si="0"/>
        <v>0.83968290413990432</v>
      </c>
      <c r="D66" s="80">
        <v>755558.3</v>
      </c>
      <c r="E66" s="49">
        <f t="shared" si="9"/>
        <v>0.1603170958600956</v>
      </c>
      <c r="F66" s="34">
        <f t="shared" si="14"/>
        <v>4712899.1199999992</v>
      </c>
      <c r="G66" s="51">
        <f>IF(ISBLANK(F66),"  ",IF(F76&gt;0,F66/F76,IF(F66&gt;0,1,0)))</f>
        <v>2.4111051930629648E-2</v>
      </c>
      <c r="H66" s="32">
        <v>3665094</v>
      </c>
      <c r="I66" s="48">
        <f t="shared" si="11"/>
        <v>0.88148079202805851</v>
      </c>
      <c r="J66" s="80">
        <v>492789</v>
      </c>
      <c r="K66" s="49">
        <f t="shared" si="12"/>
        <v>0.11851920797194149</v>
      </c>
      <c r="L66" s="34">
        <f t="shared" si="13"/>
        <v>4157883</v>
      </c>
      <c r="M66" s="51">
        <f>IF(ISBLANK(L66),"  ",IF(L76&gt;0,L66/L76,IF(L66&gt;0,1,0)))</f>
        <v>2.1084606448194855E-2</v>
      </c>
      <c r="N66" s="25"/>
    </row>
    <row r="67" spans="1:14" s="77" customFormat="1" ht="15" customHeight="1" x14ac:dyDescent="0.25">
      <c r="A67" s="105" t="s">
        <v>64</v>
      </c>
      <c r="B67" s="106">
        <v>92592625.950000003</v>
      </c>
      <c r="C67" s="84">
        <f t="shared" si="0"/>
        <v>0.6867329408464441</v>
      </c>
      <c r="D67" s="107">
        <v>42237990.789999999</v>
      </c>
      <c r="E67" s="75">
        <f t="shared" si="9"/>
        <v>0.31326705915355585</v>
      </c>
      <c r="F67" s="106">
        <f>F66+F65+F64+F63+F62+F61+F60+F59+F58+F57+F56</f>
        <v>134830616.74000001</v>
      </c>
      <c r="G67" s="74">
        <f>IF(ISBLANK(F67),"  ",IF(F76&gt;0,F67/F76,IF(F67&gt;0,1,0)))</f>
        <v>0.68978943093884093</v>
      </c>
      <c r="H67" s="106">
        <v>90372099</v>
      </c>
      <c r="I67" s="84">
        <f t="shared" si="11"/>
        <v>0.67067772900273837</v>
      </c>
      <c r="J67" s="107">
        <v>44375329</v>
      </c>
      <c r="K67" s="75">
        <f t="shared" si="12"/>
        <v>0.32932227099726163</v>
      </c>
      <c r="L67" s="106">
        <f>L66+L65+L64+L63+L62+L61+L60+L59+L58+L57+L56</f>
        <v>134747428</v>
      </c>
      <c r="M67" s="74">
        <f>IF(ISBLANK(L67),"  ",IF(L76&gt;0,L67/L76,IF(L67&gt;0,1,0)))</f>
        <v>0.68330361611581469</v>
      </c>
      <c r="N67" s="76"/>
    </row>
    <row r="68" spans="1:14" ht="15" customHeight="1" x14ac:dyDescent="0.25">
      <c r="A68" s="14" t="s">
        <v>65</v>
      </c>
      <c r="B68" s="79"/>
      <c r="C68" s="64" t="s">
        <v>4</v>
      </c>
      <c r="D68" s="80"/>
      <c r="E68" s="66" t="s">
        <v>4</v>
      </c>
      <c r="F68" s="34"/>
      <c r="G68" s="67" t="s">
        <v>4</v>
      </c>
      <c r="H68" s="79"/>
      <c r="I68" s="64" t="s">
        <v>4</v>
      </c>
      <c r="J68" s="80"/>
      <c r="K68" s="66" t="s">
        <v>4</v>
      </c>
      <c r="L68" s="34"/>
      <c r="M68" s="67" t="s">
        <v>4</v>
      </c>
    </row>
    <row r="69" spans="1:14" ht="15" customHeight="1" x14ac:dyDescent="0.2">
      <c r="A69" s="108" t="s">
        <v>66</v>
      </c>
      <c r="B69" s="3">
        <v>0</v>
      </c>
      <c r="C69" s="42">
        <f t="shared" si="0"/>
        <v>0</v>
      </c>
      <c r="D69" s="93">
        <v>0</v>
      </c>
      <c r="E69" s="44">
        <f>IF(ISBLANK(D69),"  ",IF(F69&gt;0,D69/F69,IF(D69&gt;0,1,0)))</f>
        <v>0</v>
      </c>
      <c r="F69" s="58">
        <f>D69+B69</f>
        <v>0</v>
      </c>
      <c r="G69" s="46">
        <f>IF(ISBLANK(F69),"  ",IF(F76&gt;0,F69/F76,IF(F69&gt;0,1,0)))</f>
        <v>0</v>
      </c>
      <c r="H69" s="3">
        <v>0</v>
      </c>
      <c r="I69" s="42">
        <f>IF(ISBLANK(H69),"  ",IF(L69&gt;0,H69/L69,IF(H69&gt;0,1,0)))</f>
        <v>0</v>
      </c>
      <c r="J69" s="93">
        <v>0</v>
      </c>
      <c r="K69" s="44">
        <f>IF(ISBLANK(J69),"  ",IF(L69&gt;0,J69/L69,IF(J69&gt;0,1,0)))</f>
        <v>0</v>
      </c>
      <c r="L69" s="58">
        <f>J69+H69</f>
        <v>0</v>
      </c>
      <c r="M69" s="46">
        <f>IF(ISBLANK(L69),"  ",IF(L76&gt;0,L69/L76,IF(L69&gt;0,1,0)))</f>
        <v>0</v>
      </c>
    </row>
    <row r="70" spans="1:14" ht="15" customHeight="1" x14ac:dyDescent="0.2">
      <c r="A70" s="31" t="s">
        <v>67</v>
      </c>
      <c r="B70" s="32">
        <v>0</v>
      </c>
      <c r="C70" s="48">
        <f t="shared" si="0"/>
        <v>0</v>
      </c>
      <c r="D70" s="80">
        <v>0</v>
      </c>
      <c r="E70" s="49">
        <f>IF(ISBLANK(D70),"  ",IF(F70&gt;0,D70/F70,IF(D70&gt;0,1,0)))</f>
        <v>0</v>
      </c>
      <c r="F70" s="34">
        <f>D70+B70</f>
        <v>0</v>
      </c>
      <c r="G70" s="51">
        <f>IF(ISBLANK(F70),"  ",IF(F76&gt;0,F70/F76,IF(F70&gt;0,1,0)))</f>
        <v>0</v>
      </c>
      <c r="H70" s="32">
        <v>0</v>
      </c>
      <c r="I70" s="48">
        <f>IF(ISBLANK(H70),"  ",IF(L70&gt;0,H70/L70,IF(H70&gt;0,1,0)))</f>
        <v>0</v>
      </c>
      <c r="J70" s="80">
        <v>0</v>
      </c>
      <c r="K70" s="49">
        <f>IF(ISBLANK(J70),"  ",IF(L70&gt;0,J70/L70,IF(J70&gt;0,1,0)))</f>
        <v>0</v>
      </c>
      <c r="L70" s="34">
        <f>J70+H70</f>
        <v>0</v>
      </c>
      <c r="M70" s="51">
        <f>IF(ISBLANK(L70),"  ",IF(L76&gt;0,L70/L76,IF(L70&gt;0,1,0)))</f>
        <v>0</v>
      </c>
    </row>
    <row r="71" spans="1:14" ht="15" customHeight="1" x14ac:dyDescent="0.25">
      <c r="A71" s="109" t="s">
        <v>68</v>
      </c>
      <c r="B71" s="79"/>
      <c r="C71" s="64" t="s">
        <v>4</v>
      </c>
      <c r="D71" s="80"/>
      <c r="E71" s="66" t="s">
        <v>4</v>
      </c>
      <c r="F71" s="34"/>
      <c r="G71" s="67" t="s">
        <v>4</v>
      </c>
      <c r="H71" s="79"/>
      <c r="I71" s="64" t="s">
        <v>4</v>
      </c>
      <c r="J71" s="80"/>
      <c r="K71" s="66" t="s">
        <v>4</v>
      </c>
      <c r="L71" s="34"/>
      <c r="M71" s="67" t="s">
        <v>4</v>
      </c>
    </row>
    <row r="72" spans="1:14" ht="15" customHeight="1" x14ac:dyDescent="0.2">
      <c r="A72" s="82" t="s">
        <v>69</v>
      </c>
      <c r="B72" s="3">
        <v>0</v>
      </c>
      <c r="C72" s="42">
        <f t="shared" si="0"/>
        <v>0</v>
      </c>
      <c r="D72" s="93">
        <v>22959706.960000001</v>
      </c>
      <c r="E72" s="44">
        <f>IF(ISBLANK(D72),"  ",IF(F72&gt;0,D72/F72,IF(D72&gt;0,1,0)))</f>
        <v>1</v>
      </c>
      <c r="F72" s="58">
        <f>D72+B72</f>
        <v>22959706.960000001</v>
      </c>
      <c r="G72" s="46">
        <f>IF(ISBLANK(F72),"  ",IF(F76&gt;0,F72/F76,IF(F72&gt;0,1,0)))</f>
        <v>0.11746117893238485</v>
      </c>
      <c r="H72" s="3">
        <v>0</v>
      </c>
      <c r="I72" s="42">
        <f>IF(ISBLANK(H72),"  ",IF(L72&gt;0,H72/L72,IF(H72&gt;0,1,0)))</f>
        <v>0</v>
      </c>
      <c r="J72" s="93">
        <v>25020000</v>
      </c>
      <c r="K72" s="44">
        <f>IF(ISBLANK(J72),"  ",IF(L72&gt;0,J72/L72,IF(J72&gt;0,1,0)))</f>
        <v>1</v>
      </c>
      <c r="L72" s="58">
        <f>J72+H72</f>
        <v>25020000</v>
      </c>
      <c r="M72" s="46">
        <f>IF(ISBLANK(L72),"  ",IF(L76&gt;0,L72/L76,IF(L72&gt;0,1,0)))</f>
        <v>0.12687631021215251</v>
      </c>
    </row>
    <row r="73" spans="1:14" ht="15" customHeight="1" x14ac:dyDescent="0.2">
      <c r="A73" s="31" t="s">
        <v>70</v>
      </c>
      <c r="B73" s="32">
        <v>0</v>
      </c>
      <c r="C73" s="48">
        <f t="shared" si="0"/>
        <v>0</v>
      </c>
      <c r="D73" s="80">
        <v>8174753.6199999992</v>
      </c>
      <c r="E73" s="49">
        <f>IF(ISBLANK(D73),"  ",IF(F73&gt;0,D73/F73,IF(D73&gt;0,1,0)))</f>
        <v>1</v>
      </c>
      <c r="F73" s="34">
        <f>D73+B73</f>
        <v>8174753.6199999992</v>
      </c>
      <c r="G73" s="51">
        <f>IF(ISBLANK(F73),"  ",IF(F76&gt;0,F73/F76,IF(F73&gt;0,1,0)))</f>
        <v>4.182179673982131E-2</v>
      </c>
      <c r="H73" s="32">
        <v>0</v>
      </c>
      <c r="I73" s="48">
        <f>IF(ISBLANK(H73),"  ",IF(L73&gt;0,H73/L73,IF(H73&gt;0,1,0)))</f>
        <v>0</v>
      </c>
      <c r="J73" s="80">
        <v>8221160</v>
      </c>
      <c r="K73" s="49">
        <f>IF(ISBLANK(J73),"  ",IF(L73&gt;0,J73/L73,IF(J73&gt;0,1,0)))</f>
        <v>1</v>
      </c>
      <c r="L73" s="34">
        <f>J73+H73</f>
        <v>8221160</v>
      </c>
      <c r="M73" s="51">
        <f>IF(ISBLANK(L73),"  ",IF(L76&gt;0,L73/L76,IF(L73&gt;0,1,0)))</f>
        <v>4.1689466285521171E-2</v>
      </c>
    </row>
    <row r="74" spans="1:14" s="77" customFormat="1" ht="15" customHeight="1" x14ac:dyDescent="0.25">
      <c r="A74" s="78" t="s">
        <v>71</v>
      </c>
      <c r="B74" s="110">
        <v>0</v>
      </c>
      <c r="C74" s="84">
        <f t="shared" si="0"/>
        <v>0</v>
      </c>
      <c r="D74" s="111">
        <v>31134460.579999998</v>
      </c>
      <c r="E74" s="75">
        <f>IF(ISBLANK(D74),"  ",IF(F74&gt;0,D74/F74,IF(D74&gt;0,1,0)))</f>
        <v>1</v>
      </c>
      <c r="F74" s="112">
        <f>F73+F72+F71+F70+F69</f>
        <v>31134460.579999998</v>
      </c>
      <c r="G74" s="74">
        <f>IF(ISBLANK(F74),"  ",IF(F76&gt;0,F74/F76,IF(F74&gt;0,1,0)))</f>
        <v>0.15928297567220615</v>
      </c>
      <c r="H74" s="110">
        <v>0</v>
      </c>
      <c r="I74" s="84">
        <f>IF(ISBLANK(H74),"  ",IF(L74&gt;0,H74/L74,IF(H74&gt;0,1,0)))</f>
        <v>0</v>
      </c>
      <c r="J74" s="111">
        <v>33241160</v>
      </c>
      <c r="K74" s="75">
        <f>IF(ISBLANK(J74),"  ",IF(L74&gt;0,J74/L74,IF(J74&gt;0,1,0)))</f>
        <v>1</v>
      </c>
      <c r="L74" s="112">
        <f>L73+L72+L71+L70+L69</f>
        <v>33241160</v>
      </c>
      <c r="M74" s="74">
        <f>IF(ISBLANK(L74),"  ",IF(L76&gt;0,L74/L76,IF(L74&gt;0,1,0)))</f>
        <v>0.16856577649767368</v>
      </c>
    </row>
    <row r="75" spans="1:14" s="77" customFormat="1" ht="15" customHeight="1" x14ac:dyDescent="0.25">
      <c r="A75" s="78" t="s">
        <v>72</v>
      </c>
      <c r="B75" s="110">
        <v>0</v>
      </c>
      <c r="C75" s="84">
        <f>IF(ISBLANK(B75),"  ",IF(F75&gt;0,B75/F75,IF(B75&gt;0,1,0)))</f>
        <v>0</v>
      </c>
      <c r="D75" s="111">
        <v>0</v>
      </c>
      <c r="E75" s="75">
        <f>IF(ISBLANK(D75),"  ",IF(F75&gt;0,D75/F75,IF(D75&gt;0,1,0)))</f>
        <v>0</v>
      </c>
      <c r="F75" s="113">
        <f>D75+B75</f>
        <v>0</v>
      </c>
      <c r="G75" s="74">
        <f>IF(ISBLANK(F75),"  ",IF(F76&gt;0,F75/F76,IF(F75&gt;0,1,0)))</f>
        <v>0</v>
      </c>
      <c r="H75" s="110">
        <v>0</v>
      </c>
      <c r="I75" s="84">
        <f>IF(ISBLANK(H75),"  ",IF(L75&gt;0,H75/L75,IF(H75&gt;0,1,0)))</f>
        <v>0</v>
      </c>
      <c r="J75" s="111">
        <v>0</v>
      </c>
      <c r="K75" s="75">
        <f>IF(ISBLANK(J75),"  ",IF(L75&gt;0,J75/L75,IF(J75&gt;0,1,0)))</f>
        <v>0</v>
      </c>
      <c r="L75" s="113">
        <f>J75+H75</f>
        <v>0</v>
      </c>
      <c r="M75" s="74">
        <f>IF(ISBLANK(L75),"  ",IF(L76&gt;0,L75/L76,IF(L75&gt;0,1,0)))</f>
        <v>0</v>
      </c>
    </row>
    <row r="76" spans="1:14" s="77" customFormat="1" ht="15" customHeight="1" thickBot="1" x14ac:dyDescent="0.3">
      <c r="A76" s="114" t="s">
        <v>73</v>
      </c>
      <c r="B76" s="115">
        <v>122093890.52000001</v>
      </c>
      <c r="C76" s="116">
        <f t="shared" si="0"/>
        <v>0.6246287178623785</v>
      </c>
      <c r="D76" s="115">
        <v>73372451.370000005</v>
      </c>
      <c r="E76" s="117">
        <f>IF(ISBLANK(D76),"  ",IF(F76&gt;0,D76/F76,IF(D76&gt;0,1,0)))</f>
        <v>0.37537128213762166</v>
      </c>
      <c r="F76" s="115">
        <f>F74+F67+F47+F40+F48+F75</f>
        <v>195466341.88999999</v>
      </c>
      <c r="G76" s="118">
        <f>IF(ISBLANK(F76),"  ",IF(F76&gt;0,F76/F76,IF(F76&gt;0,1,0)))</f>
        <v>1</v>
      </c>
      <c r="H76" s="115">
        <v>119583445</v>
      </c>
      <c r="I76" s="116">
        <f>IF(ISBLANK(H76),"  ",IF(L76&gt;0,H76/L76,IF(H76&gt;0,1,0)))</f>
        <v>0.60640712486242521</v>
      </c>
      <c r="J76" s="115">
        <v>77616489</v>
      </c>
      <c r="K76" s="117">
        <f>IF(ISBLANK(J76),"  ",IF(L76&gt;0,J76/L76,IF(J76&gt;0,1,0)))</f>
        <v>0.39359287513757485</v>
      </c>
      <c r="L76" s="115">
        <f>L74+L67+L47+L40+L48+L75</f>
        <v>197199934</v>
      </c>
      <c r="M76" s="118">
        <f>IF(ISBLANK(L76),"  ",IF(L76&gt;0,L76/L76,IF(L76&gt;0,1,0)))</f>
        <v>1</v>
      </c>
    </row>
    <row r="77" spans="1:14" ht="15" thickTop="1" x14ac:dyDescent="0.2">
      <c r="A77" s="119"/>
      <c r="B77" s="1"/>
      <c r="C77" s="2"/>
      <c r="D77" s="1"/>
      <c r="E77" s="2"/>
      <c r="F77" s="1"/>
      <c r="G77" s="2"/>
      <c r="H77" s="1"/>
      <c r="I77" s="2"/>
      <c r="J77" s="1"/>
      <c r="K77" s="2"/>
      <c r="L77" s="1"/>
      <c r="M77" s="2"/>
    </row>
    <row r="78" spans="1:14" x14ac:dyDescent="0.2">
      <c r="A78" s="2" t="s">
        <v>4</v>
      </c>
      <c r="B78" s="1"/>
      <c r="C78" s="2"/>
      <c r="D78" s="1"/>
      <c r="E78" s="2"/>
      <c r="F78" s="1"/>
      <c r="G78" s="2"/>
      <c r="H78" s="1"/>
      <c r="I78" s="2"/>
      <c r="J78" s="1"/>
      <c r="K78" s="2"/>
      <c r="L78" s="1"/>
      <c r="M78" s="2"/>
    </row>
    <row r="79" spans="1:14" x14ac:dyDescent="0.2">
      <c r="A79" s="2" t="s">
        <v>74</v>
      </c>
      <c r="B79" s="1"/>
      <c r="C79" s="2"/>
      <c r="D79" s="1"/>
      <c r="E79" s="2"/>
      <c r="F79" s="1"/>
      <c r="G79" s="2"/>
      <c r="H79" s="1"/>
      <c r="I79" s="2"/>
      <c r="J79" s="1"/>
      <c r="K79" s="2"/>
      <c r="L79" s="1"/>
      <c r="M79" s="2"/>
    </row>
  </sheetData>
  <hyperlinks>
    <hyperlink ref="O2" location="Home!A1" tooltip="Home" display="Home"/>
  </hyperlinks>
  <printOptions horizontalCentered="1" verticalCentered="1"/>
  <pageMargins left="0.25" right="0.25" top="0.75" bottom="0.75" header="0.3" footer="0.3"/>
  <pageSetup scale="4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9"/>
  <sheetViews>
    <sheetView zoomScale="75" zoomScaleNormal="75" workbookViewId="0">
      <pane xSplit="1" ySplit="10" topLeftCell="B11" activePane="bottomRight" state="frozen"/>
      <selection activeCell="B11" sqref="B11"/>
      <selection pane="topRight" activeCell="B11" sqref="B11"/>
      <selection pane="bottomLeft" activeCell="B11" sqref="B11"/>
      <selection pane="bottomRight" activeCell="C31" sqref="C31"/>
    </sheetView>
  </sheetViews>
  <sheetFormatPr defaultColWidth="12.42578125" defaultRowHeight="14.25" x14ac:dyDescent="0.2"/>
  <cols>
    <col min="1" max="1" width="63.42578125" style="6" customWidth="1"/>
    <col min="2" max="2" width="20.7109375" style="120" customWidth="1"/>
    <col min="3" max="3" width="20.7109375" style="6" customWidth="1"/>
    <col min="4" max="4" width="20.7109375" style="120" customWidth="1"/>
    <col min="5" max="5" width="20.7109375" style="6" customWidth="1"/>
    <col min="6" max="6" width="20.7109375" style="120" customWidth="1"/>
    <col min="7" max="7" width="20.7109375" style="6" customWidth="1"/>
    <col min="8" max="8" width="20.7109375" style="120" customWidth="1"/>
    <col min="9" max="9" width="20.7109375" style="6" customWidth="1"/>
    <col min="10" max="10" width="20.7109375" style="120" customWidth="1"/>
    <col min="11" max="11" width="20.7109375" style="6" customWidth="1"/>
    <col min="12" max="12" width="20.7109375" style="120" customWidth="1"/>
    <col min="13" max="13" width="20.7109375" style="6" customWidth="1"/>
    <col min="14" max="256" width="12.42578125" style="6"/>
    <col min="257" max="257" width="186.7109375" style="6" customWidth="1"/>
    <col min="258" max="258" width="56.42578125" style="6" customWidth="1"/>
    <col min="259" max="263" width="45.5703125" style="6" customWidth="1"/>
    <col min="264" max="264" width="54.7109375" style="6" customWidth="1"/>
    <col min="265" max="269" width="45.5703125" style="6" customWidth="1"/>
    <col min="270" max="512" width="12.42578125" style="6"/>
    <col min="513" max="513" width="186.7109375" style="6" customWidth="1"/>
    <col min="514" max="514" width="56.42578125" style="6" customWidth="1"/>
    <col min="515" max="519" width="45.5703125" style="6" customWidth="1"/>
    <col min="520" max="520" width="54.7109375" style="6" customWidth="1"/>
    <col min="521" max="525" width="45.5703125" style="6" customWidth="1"/>
    <col min="526" max="768" width="12.42578125" style="6"/>
    <col min="769" max="769" width="186.7109375" style="6" customWidth="1"/>
    <col min="770" max="770" width="56.42578125" style="6" customWidth="1"/>
    <col min="771" max="775" width="45.5703125" style="6" customWidth="1"/>
    <col min="776" max="776" width="54.7109375" style="6" customWidth="1"/>
    <col min="777" max="781" width="45.5703125" style="6" customWidth="1"/>
    <col min="782" max="1024" width="12.42578125" style="6"/>
    <col min="1025" max="1025" width="186.7109375" style="6" customWidth="1"/>
    <col min="1026" max="1026" width="56.42578125" style="6" customWidth="1"/>
    <col min="1027" max="1031" width="45.5703125" style="6" customWidth="1"/>
    <col min="1032" max="1032" width="54.7109375" style="6" customWidth="1"/>
    <col min="1033" max="1037" width="45.5703125" style="6" customWidth="1"/>
    <col min="1038" max="1280" width="12.42578125" style="6"/>
    <col min="1281" max="1281" width="186.7109375" style="6" customWidth="1"/>
    <col min="1282" max="1282" width="56.42578125" style="6" customWidth="1"/>
    <col min="1283" max="1287" width="45.5703125" style="6" customWidth="1"/>
    <col min="1288" max="1288" width="54.7109375" style="6" customWidth="1"/>
    <col min="1289" max="1293" width="45.5703125" style="6" customWidth="1"/>
    <col min="1294" max="1536" width="12.42578125" style="6"/>
    <col min="1537" max="1537" width="186.7109375" style="6" customWidth="1"/>
    <col min="1538" max="1538" width="56.42578125" style="6" customWidth="1"/>
    <col min="1539" max="1543" width="45.5703125" style="6" customWidth="1"/>
    <col min="1544" max="1544" width="54.7109375" style="6" customWidth="1"/>
    <col min="1545" max="1549" width="45.5703125" style="6" customWidth="1"/>
    <col min="1550" max="1792" width="12.42578125" style="6"/>
    <col min="1793" max="1793" width="186.7109375" style="6" customWidth="1"/>
    <col min="1794" max="1794" width="56.42578125" style="6" customWidth="1"/>
    <col min="1795" max="1799" width="45.5703125" style="6" customWidth="1"/>
    <col min="1800" max="1800" width="54.7109375" style="6" customWidth="1"/>
    <col min="1801" max="1805" width="45.5703125" style="6" customWidth="1"/>
    <col min="1806" max="2048" width="12.42578125" style="6"/>
    <col min="2049" max="2049" width="186.7109375" style="6" customWidth="1"/>
    <col min="2050" max="2050" width="56.42578125" style="6" customWidth="1"/>
    <col min="2051" max="2055" width="45.5703125" style="6" customWidth="1"/>
    <col min="2056" max="2056" width="54.7109375" style="6" customWidth="1"/>
    <col min="2057" max="2061" width="45.5703125" style="6" customWidth="1"/>
    <col min="2062" max="2304" width="12.42578125" style="6"/>
    <col min="2305" max="2305" width="186.7109375" style="6" customWidth="1"/>
    <col min="2306" max="2306" width="56.42578125" style="6" customWidth="1"/>
    <col min="2307" max="2311" width="45.5703125" style="6" customWidth="1"/>
    <col min="2312" max="2312" width="54.7109375" style="6" customWidth="1"/>
    <col min="2313" max="2317" width="45.5703125" style="6" customWidth="1"/>
    <col min="2318" max="2560" width="12.42578125" style="6"/>
    <col min="2561" max="2561" width="186.7109375" style="6" customWidth="1"/>
    <col min="2562" max="2562" width="56.42578125" style="6" customWidth="1"/>
    <col min="2563" max="2567" width="45.5703125" style="6" customWidth="1"/>
    <col min="2568" max="2568" width="54.7109375" style="6" customWidth="1"/>
    <col min="2569" max="2573" width="45.5703125" style="6" customWidth="1"/>
    <col min="2574" max="2816" width="12.42578125" style="6"/>
    <col min="2817" max="2817" width="186.7109375" style="6" customWidth="1"/>
    <col min="2818" max="2818" width="56.42578125" style="6" customWidth="1"/>
    <col min="2819" max="2823" width="45.5703125" style="6" customWidth="1"/>
    <col min="2824" max="2824" width="54.7109375" style="6" customWidth="1"/>
    <col min="2825" max="2829" width="45.5703125" style="6" customWidth="1"/>
    <col min="2830" max="3072" width="12.42578125" style="6"/>
    <col min="3073" max="3073" width="186.7109375" style="6" customWidth="1"/>
    <col min="3074" max="3074" width="56.42578125" style="6" customWidth="1"/>
    <col min="3075" max="3079" width="45.5703125" style="6" customWidth="1"/>
    <col min="3080" max="3080" width="54.7109375" style="6" customWidth="1"/>
    <col min="3081" max="3085" width="45.5703125" style="6" customWidth="1"/>
    <col min="3086" max="3328" width="12.42578125" style="6"/>
    <col min="3329" max="3329" width="186.7109375" style="6" customWidth="1"/>
    <col min="3330" max="3330" width="56.42578125" style="6" customWidth="1"/>
    <col min="3331" max="3335" width="45.5703125" style="6" customWidth="1"/>
    <col min="3336" max="3336" width="54.7109375" style="6" customWidth="1"/>
    <col min="3337" max="3341" width="45.5703125" style="6" customWidth="1"/>
    <col min="3342" max="3584" width="12.42578125" style="6"/>
    <col min="3585" max="3585" width="186.7109375" style="6" customWidth="1"/>
    <col min="3586" max="3586" width="56.42578125" style="6" customWidth="1"/>
    <col min="3587" max="3591" width="45.5703125" style="6" customWidth="1"/>
    <col min="3592" max="3592" width="54.7109375" style="6" customWidth="1"/>
    <col min="3593" max="3597" width="45.5703125" style="6" customWidth="1"/>
    <col min="3598" max="3840" width="12.42578125" style="6"/>
    <col min="3841" max="3841" width="186.7109375" style="6" customWidth="1"/>
    <col min="3842" max="3842" width="56.42578125" style="6" customWidth="1"/>
    <col min="3843" max="3847" width="45.5703125" style="6" customWidth="1"/>
    <col min="3848" max="3848" width="54.7109375" style="6" customWidth="1"/>
    <col min="3849" max="3853" width="45.5703125" style="6" customWidth="1"/>
    <col min="3854" max="4096" width="12.42578125" style="6"/>
    <col min="4097" max="4097" width="186.7109375" style="6" customWidth="1"/>
    <col min="4098" max="4098" width="56.42578125" style="6" customWidth="1"/>
    <col min="4099" max="4103" width="45.5703125" style="6" customWidth="1"/>
    <col min="4104" max="4104" width="54.7109375" style="6" customWidth="1"/>
    <col min="4105" max="4109" width="45.5703125" style="6" customWidth="1"/>
    <col min="4110" max="4352" width="12.42578125" style="6"/>
    <col min="4353" max="4353" width="186.7109375" style="6" customWidth="1"/>
    <col min="4354" max="4354" width="56.42578125" style="6" customWidth="1"/>
    <col min="4355" max="4359" width="45.5703125" style="6" customWidth="1"/>
    <col min="4360" max="4360" width="54.7109375" style="6" customWidth="1"/>
    <col min="4361" max="4365" width="45.5703125" style="6" customWidth="1"/>
    <col min="4366" max="4608" width="12.42578125" style="6"/>
    <col min="4609" max="4609" width="186.7109375" style="6" customWidth="1"/>
    <col min="4610" max="4610" width="56.42578125" style="6" customWidth="1"/>
    <col min="4611" max="4615" width="45.5703125" style="6" customWidth="1"/>
    <col min="4616" max="4616" width="54.7109375" style="6" customWidth="1"/>
    <col min="4617" max="4621" width="45.5703125" style="6" customWidth="1"/>
    <col min="4622" max="4864" width="12.42578125" style="6"/>
    <col min="4865" max="4865" width="186.7109375" style="6" customWidth="1"/>
    <col min="4866" max="4866" width="56.42578125" style="6" customWidth="1"/>
    <col min="4867" max="4871" width="45.5703125" style="6" customWidth="1"/>
    <col min="4872" max="4872" width="54.7109375" style="6" customWidth="1"/>
    <col min="4873" max="4877" width="45.5703125" style="6" customWidth="1"/>
    <col min="4878" max="5120" width="12.42578125" style="6"/>
    <col min="5121" max="5121" width="186.7109375" style="6" customWidth="1"/>
    <col min="5122" max="5122" width="56.42578125" style="6" customWidth="1"/>
    <col min="5123" max="5127" width="45.5703125" style="6" customWidth="1"/>
    <col min="5128" max="5128" width="54.7109375" style="6" customWidth="1"/>
    <col min="5129" max="5133" width="45.5703125" style="6" customWidth="1"/>
    <col min="5134" max="5376" width="12.42578125" style="6"/>
    <col min="5377" max="5377" width="186.7109375" style="6" customWidth="1"/>
    <col min="5378" max="5378" width="56.42578125" style="6" customWidth="1"/>
    <col min="5379" max="5383" width="45.5703125" style="6" customWidth="1"/>
    <col min="5384" max="5384" width="54.7109375" style="6" customWidth="1"/>
    <col min="5385" max="5389" width="45.5703125" style="6" customWidth="1"/>
    <col min="5390" max="5632" width="12.42578125" style="6"/>
    <col min="5633" max="5633" width="186.7109375" style="6" customWidth="1"/>
    <col min="5634" max="5634" width="56.42578125" style="6" customWidth="1"/>
    <col min="5635" max="5639" width="45.5703125" style="6" customWidth="1"/>
    <col min="5640" max="5640" width="54.7109375" style="6" customWidth="1"/>
    <col min="5641" max="5645" width="45.5703125" style="6" customWidth="1"/>
    <col min="5646" max="5888" width="12.42578125" style="6"/>
    <col min="5889" max="5889" width="186.7109375" style="6" customWidth="1"/>
    <col min="5890" max="5890" width="56.42578125" style="6" customWidth="1"/>
    <col min="5891" max="5895" width="45.5703125" style="6" customWidth="1"/>
    <col min="5896" max="5896" width="54.7109375" style="6" customWidth="1"/>
    <col min="5897" max="5901" width="45.5703125" style="6" customWidth="1"/>
    <col min="5902" max="6144" width="12.42578125" style="6"/>
    <col min="6145" max="6145" width="186.7109375" style="6" customWidth="1"/>
    <col min="6146" max="6146" width="56.42578125" style="6" customWidth="1"/>
    <col min="6147" max="6151" width="45.5703125" style="6" customWidth="1"/>
    <col min="6152" max="6152" width="54.7109375" style="6" customWidth="1"/>
    <col min="6153" max="6157" width="45.5703125" style="6" customWidth="1"/>
    <col min="6158" max="6400" width="12.42578125" style="6"/>
    <col min="6401" max="6401" width="186.7109375" style="6" customWidth="1"/>
    <col min="6402" max="6402" width="56.42578125" style="6" customWidth="1"/>
    <col min="6403" max="6407" width="45.5703125" style="6" customWidth="1"/>
    <col min="6408" max="6408" width="54.7109375" style="6" customWidth="1"/>
    <col min="6409" max="6413" width="45.5703125" style="6" customWidth="1"/>
    <col min="6414" max="6656" width="12.42578125" style="6"/>
    <col min="6657" max="6657" width="186.7109375" style="6" customWidth="1"/>
    <col min="6658" max="6658" width="56.42578125" style="6" customWidth="1"/>
    <col min="6659" max="6663" width="45.5703125" style="6" customWidth="1"/>
    <col min="6664" max="6664" width="54.7109375" style="6" customWidth="1"/>
    <col min="6665" max="6669" width="45.5703125" style="6" customWidth="1"/>
    <col min="6670" max="6912" width="12.42578125" style="6"/>
    <col min="6913" max="6913" width="186.7109375" style="6" customWidth="1"/>
    <col min="6914" max="6914" width="56.42578125" style="6" customWidth="1"/>
    <col min="6915" max="6919" width="45.5703125" style="6" customWidth="1"/>
    <col min="6920" max="6920" width="54.7109375" style="6" customWidth="1"/>
    <col min="6921" max="6925" width="45.5703125" style="6" customWidth="1"/>
    <col min="6926" max="7168" width="12.42578125" style="6"/>
    <col min="7169" max="7169" width="186.7109375" style="6" customWidth="1"/>
    <col min="7170" max="7170" width="56.42578125" style="6" customWidth="1"/>
    <col min="7171" max="7175" width="45.5703125" style="6" customWidth="1"/>
    <col min="7176" max="7176" width="54.7109375" style="6" customWidth="1"/>
    <col min="7177" max="7181" width="45.5703125" style="6" customWidth="1"/>
    <col min="7182" max="7424" width="12.42578125" style="6"/>
    <col min="7425" max="7425" width="186.7109375" style="6" customWidth="1"/>
    <col min="7426" max="7426" width="56.42578125" style="6" customWidth="1"/>
    <col min="7427" max="7431" width="45.5703125" style="6" customWidth="1"/>
    <col min="7432" max="7432" width="54.7109375" style="6" customWidth="1"/>
    <col min="7433" max="7437" width="45.5703125" style="6" customWidth="1"/>
    <col min="7438" max="7680" width="12.42578125" style="6"/>
    <col min="7681" max="7681" width="186.7109375" style="6" customWidth="1"/>
    <col min="7682" max="7682" width="56.42578125" style="6" customWidth="1"/>
    <col min="7683" max="7687" width="45.5703125" style="6" customWidth="1"/>
    <col min="7688" max="7688" width="54.7109375" style="6" customWidth="1"/>
    <col min="7689" max="7693" width="45.5703125" style="6" customWidth="1"/>
    <col min="7694" max="7936" width="12.42578125" style="6"/>
    <col min="7937" max="7937" width="186.7109375" style="6" customWidth="1"/>
    <col min="7938" max="7938" width="56.42578125" style="6" customWidth="1"/>
    <col min="7939" max="7943" width="45.5703125" style="6" customWidth="1"/>
    <col min="7944" max="7944" width="54.7109375" style="6" customWidth="1"/>
    <col min="7945" max="7949" width="45.5703125" style="6" customWidth="1"/>
    <col min="7950" max="8192" width="12.42578125" style="6"/>
    <col min="8193" max="8193" width="186.7109375" style="6" customWidth="1"/>
    <col min="8194" max="8194" width="56.42578125" style="6" customWidth="1"/>
    <col min="8195" max="8199" width="45.5703125" style="6" customWidth="1"/>
    <col min="8200" max="8200" width="54.7109375" style="6" customWidth="1"/>
    <col min="8201" max="8205" width="45.5703125" style="6" customWidth="1"/>
    <col min="8206" max="8448" width="12.42578125" style="6"/>
    <col min="8449" max="8449" width="186.7109375" style="6" customWidth="1"/>
    <col min="8450" max="8450" width="56.42578125" style="6" customWidth="1"/>
    <col min="8451" max="8455" width="45.5703125" style="6" customWidth="1"/>
    <col min="8456" max="8456" width="54.7109375" style="6" customWidth="1"/>
    <col min="8457" max="8461" width="45.5703125" style="6" customWidth="1"/>
    <col min="8462" max="8704" width="12.42578125" style="6"/>
    <col min="8705" max="8705" width="186.7109375" style="6" customWidth="1"/>
    <col min="8706" max="8706" width="56.42578125" style="6" customWidth="1"/>
    <col min="8707" max="8711" width="45.5703125" style="6" customWidth="1"/>
    <col min="8712" max="8712" width="54.7109375" style="6" customWidth="1"/>
    <col min="8713" max="8717" width="45.5703125" style="6" customWidth="1"/>
    <col min="8718" max="8960" width="12.42578125" style="6"/>
    <col min="8961" max="8961" width="186.7109375" style="6" customWidth="1"/>
    <col min="8962" max="8962" width="56.42578125" style="6" customWidth="1"/>
    <col min="8963" max="8967" width="45.5703125" style="6" customWidth="1"/>
    <col min="8968" max="8968" width="54.7109375" style="6" customWidth="1"/>
    <col min="8969" max="8973" width="45.5703125" style="6" customWidth="1"/>
    <col min="8974" max="9216" width="12.42578125" style="6"/>
    <col min="9217" max="9217" width="186.7109375" style="6" customWidth="1"/>
    <col min="9218" max="9218" width="56.42578125" style="6" customWidth="1"/>
    <col min="9219" max="9223" width="45.5703125" style="6" customWidth="1"/>
    <col min="9224" max="9224" width="54.7109375" style="6" customWidth="1"/>
    <col min="9225" max="9229" width="45.5703125" style="6" customWidth="1"/>
    <col min="9230" max="9472" width="12.42578125" style="6"/>
    <col min="9473" max="9473" width="186.7109375" style="6" customWidth="1"/>
    <col min="9474" max="9474" width="56.42578125" style="6" customWidth="1"/>
    <col min="9475" max="9479" width="45.5703125" style="6" customWidth="1"/>
    <col min="9480" max="9480" width="54.7109375" style="6" customWidth="1"/>
    <col min="9481" max="9485" width="45.5703125" style="6" customWidth="1"/>
    <col min="9486" max="9728" width="12.42578125" style="6"/>
    <col min="9729" max="9729" width="186.7109375" style="6" customWidth="1"/>
    <col min="9730" max="9730" width="56.42578125" style="6" customWidth="1"/>
    <col min="9731" max="9735" width="45.5703125" style="6" customWidth="1"/>
    <col min="9736" max="9736" width="54.7109375" style="6" customWidth="1"/>
    <col min="9737" max="9741" width="45.5703125" style="6" customWidth="1"/>
    <col min="9742" max="9984" width="12.42578125" style="6"/>
    <col min="9985" max="9985" width="186.7109375" style="6" customWidth="1"/>
    <col min="9986" max="9986" width="56.42578125" style="6" customWidth="1"/>
    <col min="9987" max="9991" width="45.5703125" style="6" customWidth="1"/>
    <col min="9992" max="9992" width="54.7109375" style="6" customWidth="1"/>
    <col min="9993" max="9997" width="45.5703125" style="6" customWidth="1"/>
    <col min="9998" max="10240" width="12.42578125" style="6"/>
    <col min="10241" max="10241" width="186.7109375" style="6" customWidth="1"/>
    <col min="10242" max="10242" width="56.42578125" style="6" customWidth="1"/>
    <col min="10243" max="10247" width="45.5703125" style="6" customWidth="1"/>
    <col min="10248" max="10248" width="54.7109375" style="6" customWidth="1"/>
    <col min="10249" max="10253" width="45.5703125" style="6" customWidth="1"/>
    <col min="10254" max="10496" width="12.42578125" style="6"/>
    <col min="10497" max="10497" width="186.7109375" style="6" customWidth="1"/>
    <col min="10498" max="10498" width="56.42578125" style="6" customWidth="1"/>
    <col min="10499" max="10503" width="45.5703125" style="6" customWidth="1"/>
    <col min="10504" max="10504" width="54.7109375" style="6" customWidth="1"/>
    <col min="10505" max="10509" width="45.5703125" style="6" customWidth="1"/>
    <col min="10510" max="10752" width="12.42578125" style="6"/>
    <col min="10753" max="10753" width="186.7109375" style="6" customWidth="1"/>
    <col min="10754" max="10754" width="56.42578125" style="6" customWidth="1"/>
    <col min="10755" max="10759" width="45.5703125" style="6" customWidth="1"/>
    <col min="10760" max="10760" width="54.7109375" style="6" customWidth="1"/>
    <col min="10761" max="10765" width="45.5703125" style="6" customWidth="1"/>
    <col min="10766" max="11008" width="12.42578125" style="6"/>
    <col min="11009" max="11009" width="186.7109375" style="6" customWidth="1"/>
    <col min="11010" max="11010" width="56.42578125" style="6" customWidth="1"/>
    <col min="11011" max="11015" width="45.5703125" style="6" customWidth="1"/>
    <col min="11016" max="11016" width="54.7109375" style="6" customWidth="1"/>
    <col min="11017" max="11021" width="45.5703125" style="6" customWidth="1"/>
    <col min="11022" max="11264" width="12.42578125" style="6"/>
    <col min="11265" max="11265" width="186.7109375" style="6" customWidth="1"/>
    <col min="11266" max="11266" width="56.42578125" style="6" customWidth="1"/>
    <col min="11267" max="11271" width="45.5703125" style="6" customWidth="1"/>
    <col min="11272" max="11272" width="54.7109375" style="6" customWidth="1"/>
    <col min="11273" max="11277" width="45.5703125" style="6" customWidth="1"/>
    <col min="11278" max="11520" width="12.42578125" style="6"/>
    <col min="11521" max="11521" width="186.7109375" style="6" customWidth="1"/>
    <col min="11522" max="11522" width="56.42578125" style="6" customWidth="1"/>
    <col min="11523" max="11527" width="45.5703125" style="6" customWidth="1"/>
    <col min="11528" max="11528" width="54.7109375" style="6" customWidth="1"/>
    <col min="11529" max="11533" width="45.5703125" style="6" customWidth="1"/>
    <col min="11534" max="11776" width="12.42578125" style="6"/>
    <col min="11777" max="11777" width="186.7109375" style="6" customWidth="1"/>
    <col min="11778" max="11778" width="56.42578125" style="6" customWidth="1"/>
    <col min="11779" max="11783" width="45.5703125" style="6" customWidth="1"/>
    <col min="11784" max="11784" width="54.7109375" style="6" customWidth="1"/>
    <col min="11785" max="11789" width="45.5703125" style="6" customWidth="1"/>
    <col min="11790" max="12032" width="12.42578125" style="6"/>
    <col min="12033" max="12033" width="186.7109375" style="6" customWidth="1"/>
    <col min="12034" max="12034" width="56.42578125" style="6" customWidth="1"/>
    <col min="12035" max="12039" width="45.5703125" style="6" customWidth="1"/>
    <col min="12040" max="12040" width="54.7109375" style="6" customWidth="1"/>
    <col min="12041" max="12045" width="45.5703125" style="6" customWidth="1"/>
    <col min="12046" max="12288" width="12.42578125" style="6"/>
    <col min="12289" max="12289" width="186.7109375" style="6" customWidth="1"/>
    <col min="12290" max="12290" width="56.42578125" style="6" customWidth="1"/>
    <col min="12291" max="12295" width="45.5703125" style="6" customWidth="1"/>
    <col min="12296" max="12296" width="54.7109375" style="6" customWidth="1"/>
    <col min="12297" max="12301" width="45.5703125" style="6" customWidth="1"/>
    <col min="12302" max="12544" width="12.42578125" style="6"/>
    <col min="12545" max="12545" width="186.7109375" style="6" customWidth="1"/>
    <col min="12546" max="12546" width="56.42578125" style="6" customWidth="1"/>
    <col min="12547" max="12551" width="45.5703125" style="6" customWidth="1"/>
    <col min="12552" max="12552" width="54.7109375" style="6" customWidth="1"/>
    <col min="12553" max="12557" width="45.5703125" style="6" customWidth="1"/>
    <col min="12558" max="12800" width="12.42578125" style="6"/>
    <col min="12801" max="12801" width="186.7109375" style="6" customWidth="1"/>
    <col min="12802" max="12802" width="56.42578125" style="6" customWidth="1"/>
    <col min="12803" max="12807" width="45.5703125" style="6" customWidth="1"/>
    <col min="12808" max="12808" width="54.7109375" style="6" customWidth="1"/>
    <col min="12809" max="12813" width="45.5703125" style="6" customWidth="1"/>
    <col min="12814" max="13056" width="12.42578125" style="6"/>
    <col min="13057" max="13057" width="186.7109375" style="6" customWidth="1"/>
    <col min="13058" max="13058" width="56.42578125" style="6" customWidth="1"/>
    <col min="13059" max="13063" width="45.5703125" style="6" customWidth="1"/>
    <col min="13064" max="13064" width="54.7109375" style="6" customWidth="1"/>
    <col min="13065" max="13069" width="45.5703125" style="6" customWidth="1"/>
    <col min="13070" max="13312" width="12.42578125" style="6"/>
    <col min="13313" max="13313" width="186.7109375" style="6" customWidth="1"/>
    <col min="13314" max="13314" width="56.42578125" style="6" customWidth="1"/>
    <col min="13315" max="13319" width="45.5703125" style="6" customWidth="1"/>
    <col min="13320" max="13320" width="54.7109375" style="6" customWidth="1"/>
    <col min="13321" max="13325" width="45.5703125" style="6" customWidth="1"/>
    <col min="13326" max="13568" width="12.42578125" style="6"/>
    <col min="13569" max="13569" width="186.7109375" style="6" customWidth="1"/>
    <col min="13570" max="13570" width="56.42578125" style="6" customWidth="1"/>
    <col min="13571" max="13575" width="45.5703125" style="6" customWidth="1"/>
    <col min="13576" max="13576" width="54.7109375" style="6" customWidth="1"/>
    <col min="13577" max="13581" width="45.5703125" style="6" customWidth="1"/>
    <col min="13582" max="13824" width="12.42578125" style="6"/>
    <col min="13825" max="13825" width="186.7109375" style="6" customWidth="1"/>
    <col min="13826" max="13826" width="56.42578125" style="6" customWidth="1"/>
    <col min="13827" max="13831" width="45.5703125" style="6" customWidth="1"/>
    <col min="13832" max="13832" width="54.7109375" style="6" customWidth="1"/>
    <col min="13833" max="13837" width="45.5703125" style="6" customWidth="1"/>
    <col min="13838" max="14080" width="12.42578125" style="6"/>
    <col min="14081" max="14081" width="186.7109375" style="6" customWidth="1"/>
    <col min="14082" max="14082" width="56.42578125" style="6" customWidth="1"/>
    <col min="14083" max="14087" width="45.5703125" style="6" customWidth="1"/>
    <col min="14088" max="14088" width="54.7109375" style="6" customWidth="1"/>
    <col min="14089" max="14093" width="45.5703125" style="6" customWidth="1"/>
    <col min="14094" max="14336" width="12.42578125" style="6"/>
    <col min="14337" max="14337" width="186.7109375" style="6" customWidth="1"/>
    <col min="14338" max="14338" width="56.42578125" style="6" customWidth="1"/>
    <col min="14339" max="14343" width="45.5703125" style="6" customWidth="1"/>
    <col min="14344" max="14344" width="54.7109375" style="6" customWidth="1"/>
    <col min="14345" max="14349" width="45.5703125" style="6" customWidth="1"/>
    <col min="14350" max="14592" width="12.42578125" style="6"/>
    <col min="14593" max="14593" width="186.7109375" style="6" customWidth="1"/>
    <col min="14594" max="14594" width="56.42578125" style="6" customWidth="1"/>
    <col min="14595" max="14599" width="45.5703125" style="6" customWidth="1"/>
    <col min="14600" max="14600" width="54.7109375" style="6" customWidth="1"/>
    <col min="14601" max="14605" width="45.5703125" style="6" customWidth="1"/>
    <col min="14606" max="14848" width="12.42578125" style="6"/>
    <col min="14849" max="14849" width="186.7109375" style="6" customWidth="1"/>
    <col min="14850" max="14850" width="56.42578125" style="6" customWidth="1"/>
    <col min="14851" max="14855" width="45.5703125" style="6" customWidth="1"/>
    <col min="14856" max="14856" width="54.7109375" style="6" customWidth="1"/>
    <col min="14857" max="14861" width="45.5703125" style="6" customWidth="1"/>
    <col min="14862" max="15104" width="12.42578125" style="6"/>
    <col min="15105" max="15105" width="186.7109375" style="6" customWidth="1"/>
    <col min="15106" max="15106" width="56.42578125" style="6" customWidth="1"/>
    <col min="15107" max="15111" width="45.5703125" style="6" customWidth="1"/>
    <col min="15112" max="15112" width="54.7109375" style="6" customWidth="1"/>
    <col min="15113" max="15117" width="45.5703125" style="6" customWidth="1"/>
    <col min="15118" max="15360" width="12.42578125" style="6"/>
    <col min="15361" max="15361" width="186.7109375" style="6" customWidth="1"/>
    <col min="15362" max="15362" width="56.42578125" style="6" customWidth="1"/>
    <col min="15363" max="15367" width="45.5703125" style="6" customWidth="1"/>
    <col min="15368" max="15368" width="54.7109375" style="6" customWidth="1"/>
    <col min="15369" max="15373" width="45.5703125" style="6" customWidth="1"/>
    <col min="15374" max="15616" width="12.42578125" style="6"/>
    <col min="15617" max="15617" width="186.7109375" style="6" customWidth="1"/>
    <col min="15618" max="15618" width="56.42578125" style="6" customWidth="1"/>
    <col min="15619" max="15623" width="45.5703125" style="6" customWidth="1"/>
    <col min="15624" max="15624" width="54.7109375" style="6" customWidth="1"/>
    <col min="15625" max="15629" width="45.5703125" style="6" customWidth="1"/>
    <col min="15630" max="15872" width="12.42578125" style="6"/>
    <col min="15873" max="15873" width="186.7109375" style="6" customWidth="1"/>
    <col min="15874" max="15874" width="56.42578125" style="6" customWidth="1"/>
    <col min="15875" max="15879" width="45.5703125" style="6" customWidth="1"/>
    <col min="15880" max="15880" width="54.7109375" style="6" customWidth="1"/>
    <col min="15881" max="15885" width="45.5703125" style="6" customWidth="1"/>
    <col min="15886" max="16128" width="12.42578125" style="6"/>
    <col min="16129" max="16129" width="186.7109375" style="6" customWidth="1"/>
    <col min="16130" max="16130" width="56.42578125" style="6" customWidth="1"/>
    <col min="16131" max="16135" width="45.5703125" style="6" customWidth="1"/>
    <col min="16136" max="16136" width="54.7109375" style="6" customWidth="1"/>
    <col min="16137" max="16141" width="45.5703125" style="6" customWidth="1"/>
    <col min="16142" max="16384" width="12.42578125" style="6"/>
  </cols>
  <sheetData>
    <row r="1" spans="1:17" s="196" customFormat="1" ht="19.5" customHeight="1" thickBot="1" x14ac:dyDescent="0.3">
      <c r="A1" s="186" t="s">
        <v>0</v>
      </c>
      <c r="B1" s="187"/>
      <c r="C1" s="188"/>
      <c r="D1" s="187"/>
      <c r="E1" s="189"/>
      <c r="F1" s="190"/>
      <c r="G1" s="189"/>
      <c r="H1" s="190"/>
      <c r="I1" s="191"/>
      <c r="J1" s="192" t="s">
        <v>1</v>
      </c>
      <c r="K1" s="193" t="s">
        <v>104</v>
      </c>
      <c r="L1" s="194"/>
      <c r="M1" s="193"/>
      <c r="N1" s="195"/>
      <c r="O1" s="195"/>
      <c r="P1" s="195"/>
      <c r="Q1" s="195"/>
    </row>
    <row r="2" spans="1:17" s="196" customFormat="1" ht="19.5" customHeight="1" thickBot="1" x14ac:dyDescent="0.3">
      <c r="A2" s="186" t="s">
        <v>2</v>
      </c>
      <c r="B2" s="187"/>
      <c r="C2" s="188"/>
      <c r="D2" s="187"/>
      <c r="E2" s="188"/>
      <c r="F2" s="187"/>
      <c r="G2" s="188"/>
      <c r="H2" s="187"/>
      <c r="I2" s="188"/>
      <c r="J2" s="187"/>
      <c r="K2" s="188"/>
      <c r="L2" s="187"/>
      <c r="M2" s="189"/>
      <c r="O2" s="221" t="s">
        <v>182</v>
      </c>
    </row>
    <row r="3" spans="1:17" s="196" customFormat="1" ht="19.5" customHeight="1" thickBot="1" x14ac:dyDescent="0.3">
      <c r="A3" s="197" t="s">
        <v>3</v>
      </c>
      <c r="B3" s="198"/>
      <c r="C3" s="199"/>
      <c r="D3" s="198"/>
      <c r="E3" s="199"/>
      <c r="F3" s="198"/>
      <c r="G3" s="199"/>
      <c r="H3" s="198"/>
      <c r="I3" s="199"/>
      <c r="J3" s="198"/>
      <c r="K3" s="199"/>
      <c r="L3" s="198"/>
      <c r="M3" s="200"/>
      <c r="N3" s="195"/>
      <c r="O3" s="195"/>
      <c r="P3" s="195"/>
      <c r="Q3" s="195"/>
    </row>
    <row r="4" spans="1:17" ht="15" customHeight="1" thickTop="1" x14ac:dyDescent="0.2">
      <c r="A4" s="7"/>
      <c r="B4" s="8"/>
      <c r="C4" s="9"/>
      <c r="D4" s="8"/>
      <c r="E4" s="9"/>
      <c r="F4" s="8"/>
      <c r="G4" s="10"/>
      <c r="H4" s="8" t="s">
        <v>4</v>
      </c>
      <c r="I4" s="9"/>
      <c r="J4" s="8"/>
      <c r="K4" s="9"/>
      <c r="L4" s="8"/>
      <c r="M4" s="10"/>
    </row>
    <row r="5" spans="1:17" ht="15" customHeight="1" x14ac:dyDescent="0.2">
      <c r="A5" s="11"/>
      <c r="B5" s="3"/>
      <c r="C5" s="12"/>
      <c r="D5" s="3"/>
      <c r="E5" s="12"/>
      <c r="F5" s="3"/>
      <c r="G5" s="13"/>
      <c r="H5" s="3"/>
      <c r="I5" s="12"/>
      <c r="J5" s="3"/>
      <c r="K5" s="12"/>
      <c r="L5" s="3"/>
      <c r="M5" s="13"/>
    </row>
    <row r="6" spans="1:17" ht="15" customHeight="1" x14ac:dyDescent="0.25">
      <c r="A6" s="14"/>
      <c r="B6" s="15" t="s">
        <v>128</v>
      </c>
      <c r="C6" s="16"/>
      <c r="D6" s="17"/>
      <c r="E6" s="16"/>
      <c r="F6" s="17"/>
      <c r="G6" s="18"/>
      <c r="H6" s="15" t="s">
        <v>129</v>
      </c>
      <c r="I6" s="16"/>
      <c r="J6" s="17"/>
      <c r="K6" s="16"/>
      <c r="L6" s="17"/>
      <c r="M6" s="19" t="s">
        <v>4</v>
      </c>
    </row>
    <row r="7" spans="1:17" ht="15" customHeight="1" x14ac:dyDescent="0.2">
      <c r="A7" s="11" t="s">
        <v>4</v>
      </c>
      <c r="B7" s="3" t="s">
        <v>4</v>
      </c>
      <c r="C7" s="12"/>
      <c r="D7" s="3" t="s">
        <v>4</v>
      </c>
      <c r="E7" s="12"/>
      <c r="F7" s="3" t="s">
        <v>4</v>
      </c>
      <c r="G7" s="13"/>
      <c r="H7" s="3" t="s">
        <v>4</v>
      </c>
      <c r="I7" s="12"/>
      <c r="J7" s="3" t="s">
        <v>4</v>
      </c>
      <c r="K7" s="12"/>
      <c r="L7" s="3" t="s">
        <v>4</v>
      </c>
      <c r="M7" s="13"/>
    </row>
    <row r="8" spans="1:17" ht="15" customHeight="1" x14ac:dyDescent="0.2">
      <c r="A8" s="11" t="s">
        <v>4</v>
      </c>
      <c r="B8" s="3" t="s">
        <v>4</v>
      </c>
      <c r="C8" s="12"/>
      <c r="D8" s="3" t="s">
        <v>4</v>
      </c>
      <c r="E8" s="12"/>
      <c r="F8" s="3" t="s">
        <v>4</v>
      </c>
      <c r="G8" s="13"/>
      <c r="H8" s="3" t="s">
        <v>4</v>
      </c>
      <c r="I8" s="12"/>
      <c r="J8" s="3" t="s">
        <v>4</v>
      </c>
      <c r="K8" s="12"/>
      <c r="L8" s="3" t="s">
        <v>4</v>
      </c>
      <c r="M8" s="13"/>
    </row>
    <row r="9" spans="1:17" ht="15" customHeight="1" x14ac:dyDescent="0.25">
      <c r="A9" s="20" t="s">
        <v>4</v>
      </c>
      <c r="B9" s="21" t="s">
        <v>4</v>
      </c>
      <c r="C9" s="22" t="s">
        <v>5</v>
      </c>
      <c r="D9" s="23" t="s">
        <v>4</v>
      </c>
      <c r="E9" s="22" t="s">
        <v>5</v>
      </c>
      <c r="F9" s="23" t="s">
        <v>4</v>
      </c>
      <c r="G9" s="24" t="s">
        <v>5</v>
      </c>
      <c r="H9" s="21" t="s">
        <v>4</v>
      </c>
      <c r="I9" s="22" t="s">
        <v>5</v>
      </c>
      <c r="J9" s="23" t="s">
        <v>4</v>
      </c>
      <c r="K9" s="22" t="s">
        <v>5</v>
      </c>
      <c r="L9" s="23" t="s">
        <v>4</v>
      </c>
      <c r="M9" s="24" t="s">
        <v>5</v>
      </c>
      <c r="N9" s="25"/>
    </row>
    <row r="10" spans="1:17" ht="15" customHeight="1" x14ac:dyDescent="0.25">
      <c r="A10" s="26" t="s">
        <v>6</v>
      </c>
      <c r="B10" s="27" t="s">
        <v>7</v>
      </c>
      <c r="C10" s="28" t="s">
        <v>8</v>
      </c>
      <c r="D10" s="29" t="s">
        <v>9</v>
      </c>
      <c r="E10" s="28" t="s">
        <v>8</v>
      </c>
      <c r="F10" s="29" t="s">
        <v>8</v>
      </c>
      <c r="G10" s="30" t="s">
        <v>8</v>
      </c>
      <c r="H10" s="27" t="s">
        <v>7</v>
      </c>
      <c r="I10" s="28" t="s">
        <v>8</v>
      </c>
      <c r="J10" s="29" t="s">
        <v>9</v>
      </c>
      <c r="K10" s="28" t="s">
        <v>8</v>
      </c>
      <c r="L10" s="29" t="s">
        <v>8</v>
      </c>
      <c r="M10" s="30" t="s">
        <v>8</v>
      </c>
      <c r="N10" s="25"/>
    </row>
    <row r="11" spans="1:17" ht="15" customHeight="1" x14ac:dyDescent="0.2">
      <c r="A11" s="31" t="s">
        <v>10</v>
      </c>
      <c r="B11" s="32" t="s">
        <v>4</v>
      </c>
      <c r="C11" s="33"/>
      <c r="D11" s="34" t="s">
        <v>4</v>
      </c>
      <c r="E11" s="33"/>
      <c r="F11" s="34" t="s">
        <v>4</v>
      </c>
      <c r="G11" s="35"/>
      <c r="H11" s="32" t="s">
        <v>4</v>
      </c>
      <c r="I11" s="33"/>
      <c r="J11" s="34" t="s">
        <v>4</v>
      </c>
      <c r="K11" s="33"/>
      <c r="L11" s="34" t="s">
        <v>4</v>
      </c>
      <c r="M11" s="35" t="s">
        <v>10</v>
      </c>
      <c r="N11" s="25"/>
    </row>
    <row r="12" spans="1:17" ht="15" customHeight="1" x14ac:dyDescent="0.25">
      <c r="A12" s="14" t="s">
        <v>11</v>
      </c>
      <c r="B12" s="36" t="s">
        <v>4</v>
      </c>
      <c r="C12" s="37" t="s">
        <v>4</v>
      </c>
      <c r="D12" s="38"/>
      <c r="E12" s="39"/>
      <c r="F12" s="38"/>
      <c r="G12" s="40"/>
      <c r="H12" s="36"/>
      <c r="I12" s="39"/>
      <c r="J12" s="38"/>
      <c r="K12" s="39"/>
      <c r="L12" s="38"/>
      <c r="M12" s="40"/>
      <c r="N12" s="25"/>
    </row>
    <row r="13" spans="1:17" s="5" customFormat="1" ht="15" customHeight="1" x14ac:dyDescent="0.2">
      <c r="A13" s="41" t="s">
        <v>12</v>
      </c>
      <c r="B13" s="4">
        <f>BOR!B13+LUMCON!B13+LOSFA!B13+'ULS Summary'!B13+'LSU Summary'!B13+SUSummary!B13+LCTCSummary!B13</f>
        <v>1008130618.97</v>
      </c>
      <c r="C13" s="42">
        <f t="shared" ref="C13:C76" si="0">IF(ISBLANK(B13),"  ",IF(F13&gt;0,B13/F13,IF(B13&gt;0,1,0)))</f>
        <v>1</v>
      </c>
      <c r="D13" s="43">
        <f>BOR!D13+LUMCON!D13+LOSFA!D13+'ULS Summary'!D13+'LSU Summary'!D13+SUSummary!D13+LCTCSummary!D13</f>
        <v>0</v>
      </c>
      <c r="E13" s="44">
        <f>IF(ISBLANK(D13),"  ",IF(F13&gt;0,D13/F13,IF(D13&gt;0,1,0)))</f>
        <v>0</v>
      </c>
      <c r="F13" s="45">
        <f>D13+B13</f>
        <v>1008130618.97</v>
      </c>
      <c r="G13" s="46">
        <f>IF(ISBLANK(F13),"  ",IF(F76&gt;0,F13/F76,IF(F13&gt;0,1,0)))</f>
        <v>0.20081904542058507</v>
      </c>
      <c r="H13" s="4">
        <f>BOR!H13+LUMCON!H13+LOSFA!H13+'ULS Summary'!H13+'LSU Summary'!H13+SUSummary!H13+LCTCSummary!H13</f>
        <v>1014739828</v>
      </c>
      <c r="I13" s="42">
        <f>IF(ISBLANK(H13),"  ",IF(L13&gt;0,H13/L13,IF(H13&gt;0,1,0)))</f>
        <v>1</v>
      </c>
      <c r="J13" s="43">
        <f>BOR!J13+LUMCON!J13+LOSFA!J13+'ULS Summary'!J13+'LSU Summary'!J13+SUSummary!J13+LCTCSummary!J13</f>
        <v>0</v>
      </c>
      <c r="K13" s="44">
        <f>IF(ISBLANK(J13),"  ",IF(L13&gt;0,J13/L13,IF(J13&gt;0,1,0)))</f>
        <v>0</v>
      </c>
      <c r="L13" s="45">
        <f t="shared" ref="L13:L34" si="1">J13+H13</f>
        <v>1014739828</v>
      </c>
      <c r="M13" s="47">
        <f>IF(ISBLANK(L13),"  ",IF(L76&gt;0,L13/L76,IF(L13&gt;0,1,0)))</f>
        <v>0.19882217942428732</v>
      </c>
      <c r="N13" s="25"/>
    </row>
    <row r="14" spans="1:17" ht="15" customHeight="1" x14ac:dyDescent="0.2">
      <c r="A14" s="11" t="s">
        <v>13</v>
      </c>
      <c r="B14" s="4">
        <f>BOR!B14+LUMCON!B14+LOSFA!B14+'ULS Summary'!B14+'LSU Summary'!B14+SUSummary!B14+LCTCSummary!B14</f>
        <v>0</v>
      </c>
      <c r="C14" s="48">
        <f t="shared" si="0"/>
        <v>0</v>
      </c>
      <c r="D14" s="43">
        <f>BOR!D14+LUMCON!D14+LOSFA!D14+'ULS Summary'!D14+'LSU Summary'!D14+SUSummary!D14+LCTCSummary!D14</f>
        <v>0</v>
      </c>
      <c r="E14" s="49">
        <f>IF(ISBLANK(D14),"  ",IF(F14&gt;0,D14/F14,IF(D14&gt;0,1,0)))</f>
        <v>0</v>
      </c>
      <c r="F14" s="50">
        <f>D14+B14</f>
        <v>0</v>
      </c>
      <c r="G14" s="51">
        <f>IF(ISBLANK(F14),"  ",IF(F76&gt;0,F14/F76,IF(F14&gt;0,1,0)))</f>
        <v>0</v>
      </c>
      <c r="H14" s="4">
        <f>BOR!H14+LUMCON!H14+LOSFA!H14+'ULS Summary'!H14+'LSU Summary'!H14+SUSummary!H14+LCTCSummary!H14</f>
        <v>0</v>
      </c>
      <c r="I14" s="48">
        <f>IF(ISBLANK(H14),"  ",IF(L14&gt;0,H14/L14,IF(H14&gt;0,1,0)))</f>
        <v>0</v>
      </c>
      <c r="J14" s="43">
        <f>BOR!J14+LUMCON!J14+LOSFA!J14+'ULS Summary'!J14+'LSU Summary'!J14+SUSummary!J14+LCTCSummary!J14</f>
        <v>0</v>
      </c>
      <c r="K14" s="49">
        <f>IF(ISBLANK(J14),"  ",IF(L14&gt;0,J14/L14,IF(J14&gt;0,1,0)))</f>
        <v>0</v>
      </c>
      <c r="L14" s="50">
        <f t="shared" si="1"/>
        <v>0</v>
      </c>
      <c r="M14" s="51">
        <f>IF(ISBLANK(L14),"  ",IF(L76&gt;0,L14/L76,IF(L14&gt;0,1,0)))</f>
        <v>0</v>
      </c>
      <c r="N14" s="25"/>
    </row>
    <row r="15" spans="1:17" ht="15" customHeight="1" x14ac:dyDescent="0.2">
      <c r="A15" s="31" t="s">
        <v>14</v>
      </c>
      <c r="B15" s="52">
        <f>BOR!B15+LUMCON!B15+LOSFA!B15+'ULS Summary'!B15+'LSU Summary'!B15+SUSummary!B15+LCTCSummary!B15</f>
        <v>146753037.62</v>
      </c>
      <c r="C15" s="53">
        <f t="shared" si="0"/>
        <v>0.99914895377126844</v>
      </c>
      <c r="D15" s="54">
        <f>BOR!D15+LUMCON!D15+LOSFA!D15+'ULS Summary'!D15+'LSU Summary'!D15+SUSummary!D15+LCTCSummary!D15</f>
        <v>125000</v>
      </c>
      <c r="E15" s="55">
        <f>IF(ISBLANK(D15),"  ",IF(F15&gt;0,D15/F15,IF(D15&gt;0,1,0)))</f>
        <v>8.510462287316063E-4</v>
      </c>
      <c r="F15" s="38">
        <f>D15+B15</f>
        <v>146878037.62</v>
      </c>
      <c r="G15" s="56">
        <f>IF(ISBLANK(F15),"  ",IF(F76&gt;0,F15/F76,IF(F15&gt;0,1,0)))</f>
        <v>2.9258021483597973E-2</v>
      </c>
      <c r="H15" s="52">
        <f>BOR!H15+LUMCON!H15+LOSFA!H15+'ULS Summary'!H15+'LSU Summary'!H15+SUSummary!H15+LCTCSummary!H15</f>
        <v>148331426</v>
      </c>
      <c r="I15" s="53">
        <f>IF(ISBLANK(H15),"  ",IF(L15&gt;0,H15/L15,IF(H15&gt;0,1,0)))</f>
        <v>1</v>
      </c>
      <c r="J15" s="54">
        <f>BOR!J15+LUMCON!J15+LOSFA!J15+'ULS Summary'!J15+'LSU Summary'!J15+SUSummary!J15+LCTCSummary!J15</f>
        <v>0</v>
      </c>
      <c r="K15" s="55">
        <f>IF(ISBLANK(J15),"  ",IF(L15&gt;0,J15/L15,IF(J15&gt;0,1,0)))</f>
        <v>0</v>
      </c>
      <c r="L15" s="38">
        <f t="shared" si="1"/>
        <v>148331426</v>
      </c>
      <c r="M15" s="56">
        <f>IF(ISBLANK(L15),"  ",IF(L76&gt;0,L15/L76,IF(L15&gt;0,1,0)))</f>
        <v>2.9063190958571891E-2</v>
      </c>
      <c r="N15" s="25"/>
    </row>
    <row r="16" spans="1:17" ht="15" customHeight="1" x14ac:dyDescent="0.2">
      <c r="A16" s="57" t="s">
        <v>15</v>
      </c>
      <c r="B16" s="4">
        <f>BOR!B16+LUMCON!B16+LOSFA!B16+'ULS Summary'!B16+'LSU Summary'!B16+SUSummary!B16+LCTCSummary!B16</f>
        <v>0</v>
      </c>
      <c r="C16" s="42">
        <f t="shared" si="0"/>
        <v>0</v>
      </c>
      <c r="D16" s="43">
        <f>BOR!D16+LUMCON!D16+LOSFA!D16+'ULS Summary'!D16+'LSU Summary'!D16+SUSummary!D16+LCTCSummary!D16</f>
        <v>0</v>
      </c>
      <c r="E16" s="44">
        <f>IF(ISBLANK(D16),"  ",IF(F16&gt;0,D16/F16,IF(D16&gt;0,1,0)))</f>
        <v>0</v>
      </c>
      <c r="F16" s="58">
        <f t="shared" ref="F16:F39" si="2">D16+B16</f>
        <v>0</v>
      </c>
      <c r="G16" s="46">
        <f>IF(ISBLANK(F16),"  ",IF(F76&gt;0,F16/F76,IF(F16&gt;0,1,0)))</f>
        <v>0</v>
      </c>
      <c r="H16" s="4">
        <f>BOR!H16+LUMCON!H16+LOSFA!H16+'ULS Summary'!H16+'LSU Summary'!H16+SUSummary!H16+LCTCSummary!H16</f>
        <v>342000</v>
      </c>
      <c r="I16" s="42">
        <f t="shared" ref="I16:I34" si="3">IF(ISBLANK(H16),"  ",IF(L16&gt;0,H16/L16,IF(H16&gt;0,1,0)))</f>
        <v>1</v>
      </c>
      <c r="J16" s="43">
        <f>BOR!J16+LUMCON!J16+LOSFA!J16+'ULS Summary'!J16+'LSU Summary'!J16+SUSummary!J16+LCTCSummary!J16</f>
        <v>0</v>
      </c>
      <c r="K16" s="44">
        <f t="shared" ref="K16:K34" si="4">IF(ISBLANK(J16),"  ",IF(L16&gt;0,J16/L16,IF(J16&gt;0,1,0)))</f>
        <v>0</v>
      </c>
      <c r="L16" s="58">
        <f t="shared" si="1"/>
        <v>342000</v>
      </c>
      <c r="M16" s="46">
        <f>IF(ISBLANK(L16),"  ",IF(L76&gt;0,L16/L76,IF(L16&gt;0,1,0)))</f>
        <v>6.7009477194883755E-5</v>
      </c>
      <c r="N16" s="25"/>
    </row>
    <row r="17" spans="1:14" ht="15" customHeight="1" x14ac:dyDescent="0.2">
      <c r="A17" s="59" t="s">
        <v>16</v>
      </c>
      <c r="B17" s="4">
        <f>BOR!B17+LUMCON!B17+LOSFA!B17+'ULS Summary'!B17+'LSU Summary'!B17+SUSummary!B17+LCTCSummary!B17</f>
        <v>43309306.149999999</v>
      </c>
      <c r="C17" s="48">
        <f t="shared" si="0"/>
        <v>1</v>
      </c>
      <c r="D17" s="43">
        <f>BOR!D17+LUMCON!D17+LOSFA!D17+'ULS Summary'!D17+'LSU Summary'!D17+SUSummary!D17+LCTCSummary!D17</f>
        <v>0</v>
      </c>
      <c r="E17" s="44">
        <f t="shared" ref="E17:E34" si="5">IF(ISBLANK(D17),"  ",IF(F17&gt;0,D17/F17,IF(D17&gt;0,1,0)))</f>
        <v>0</v>
      </c>
      <c r="F17" s="34">
        <f t="shared" si="2"/>
        <v>43309306.149999999</v>
      </c>
      <c r="G17" s="51">
        <f>IF(ISBLANK(F17),"  ",IF(F76&gt;0,F17/F76,IF(F17&gt;0,1,0)))</f>
        <v>8.6271891312624527E-3</v>
      </c>
      <c r="H17" s="4">
        <f>BOR!H17+LUMCON!H17+LOSFA!H17+'ULS Summary'!H17+'LSU Summary'!H17+SUSummary!H17+LCTCSummary!H17</f>
        <v>43404070</v>
      </c>
      <c r="I17" s="48">
        <f t="shared" si="3"/>
        <v>1</v>
      </c>
      <c r="J17" s="43">
        <f>BOR!J17+LUMCON!J17+LOSFA!J17+'ULS Summary'!J17+'LSU Summary'!J17+SUSummary!J17+LCTCSummary!J17</f>
        <v>0</v>
      </c>
      <c r="K17" s="49">
        <f t="shared" si="4"/>
        <v>0</v>
      </c>
      <c r="L17" s="34">
        <f t="shared" si="1"/>
        <v>43404070</v>
      </c>
      <c r="M17" s="51">
        <f>IF(ISBLANK(L17),"  ",IF(L76&gt;0,L17/L76,IF(L17&gt;0,1,0)))</f>
        <v>8.5043392948249644E-3</v>
      </c>
      <c r="N17" s="25"/>
    </row>
    <row r="18" spans="1:14" ht="15" customHeight="1" x14ac:dyDescent="0.2">
      <c r="A18" s="59" t="s">
        <v>17</v>
      </c>
      <c r="B18" s="4">
        <f>BOR!B18+LUMCON!B18+LOSFA!B18+'ULS Summary'!B18+'LSU Summary'!B18+SUSummary!B18+LCTCSummary!B18</f>
        <v>7017842</v>
      </c>
      <c r="C18" s="48">
        <f t="shared" si="0"/>
        <v>1</v>
      </c>
      <c r="D18" s="43">
        <f>BOR!D18+LUMCON!D18+LOSFA!D18+'ULS Summary'!D18+'LSU Summary'!D18+SUSummary!D18+LCTCSummary!D18</f>
        <v>0</v>
      </c>
      <c r="E18" s="44">
        <f t="shared" si="5"/>
        <v>0</v>
      </c>
      <c r="F18" s="34">
        <f t="shared" si="2"/>
        <v>7017842</v>
      </c>
      <c r="G18" s="51">
        <f>IF(ISBLANK(F18),"  ",IF(F76&gt;0,F18/F76,IF(F18&gt;0,1,0)))</f>
        <v>1.3979501314942482E-3</v>
      </c>
      <c r="H18" s="4">
        <f>BOR!H18+LUMCON!H18+LOSFA!H18+'ULS Summary'!H18+'LSU Summary'!H18+SUSummary!H18+LCTCSummary!H18</f>
        <v>6845116</v>
      </c>
      <c r="I18" s="48">
        <f t="shared" si="3"/>
        <v>1</v>
      </c>
      <c r="J18" s="43">
        <f>BOR!J18+LUMCON!J18+LOSFA!J18+'ULS Summary'!J18+'LSU Summary'!J18+SUSummary!J18+LCTCSummary!J18</f>
        <v>0</v>
      </c>
      <c r="K18" s="49">
        <f t="shared" si="4"/>
        <v>0</v>
      </c>
      <c r="L18" s="34">
        <f t="shared" si="1"/>
        <v>6845116</v>
      </c>
      <c r="M18" s="51">
        <f>IF(ISBLANK(L18),"  ",IF(L76&gt;0,L18/L76,IF(L18&gt;0,1,0)))</f>
        <v>1.3411919429775845E-3</v>
      </c>
      <c r="N18" s="25"/>
    </row>
    <row r="19" spans="1:14" ht="15" customHeight="1" x14ac:dyDescent="0.2">
      <c r="A19" s="59" t="s">
        <v>18</v>
      </c>
      <c r="B19" s="4">
        <f>BOR!B19+LUMCON!B19+LOSFA!B19+'ULS Summary'!B19+'LSU Summary'!B19+SUSummary!B19+LCTCSummary!B19</f>
        <v>523243</v>
      </c>
      <c r="C19" s="48">
        <f t="shared" si="0"/>
        <v>1</v>
      </c>
      <c r="D19" s="43">
        <f>BOR!D19+LUMCON!D19+LOSFA!D19+'ULS Summary'!D19+'LSU Summary'!D19+SUSummary!D19+LCTCSummary!D19</f>
        <v>0</v>
      </c>
      <c r="E19" s="44">
        <f t="shared" si="5"/>
        <v>0</v>
      </c>
      <c r="F19" s="34">
        <f t="shared" si="2"/>
        <v>523243</v>
      </c>
      <c r="G19" s="51">
        <f>IF(ISBLANK(F19),"  ",IF(F76&gt;0,F19/F76,IF(F19&gt;0,1,0)))</f>
        <v>1.0422970774398241E-4</v>
      </c>
      <c r="H19" s="4">
        <f>BOR!H19+LUMCON!H19+LOSFA!H19+'ULS Summary'!H19+'LSU Summary'!H19+SUSummary!H19+LCTCSummary!H19</f>
        <v>523243</v>
      </c>
      <c r="I19" s="48">
        <f t="shared" si="3"/>
        <v>1</v>
      </c>
      <c r="J19" s="43">
        <f>BOR!J19+LUMCON!J19+LOSFA!J19+'ULS Summary'!J19+'LSU Summary'!J19+SUSummary!J19+LCTCSummary!J19</f>
        <v>0</v>
      </c>
      <c r="K19" s="49">
        <f t="shared" si="4"/>
        <v>0</v>
      </c>
      <c r="L19" s="34">
        <f t="shared" si="1"/>
        <v>523243</v>
      </c>
      <c r="M19" s="51">
        <f>IF(ISBLANK(L19),"  ",IF(L76&gt;0,L19/L76,IF(L19&gt;0,1,0)))</f>
        <v>1.0252116922772678E-4</v>
      </c>
      <c r="N19" s="25"/>
    </row>
    <row r="20" spans="1:14" ht="15" customHeight="1" x14ac:dyDescent="0.2">
      <c r="A20" s="59" t="s">
        <v>19</v>
      </c>
      <c r="B20" s="4">
        <f>BOR!B20+LUMCON!B20+LOSFA!B20+'ULS Summary'!B20+'LSU Summary'!B20+SUSummary!B20+LCTCSummary!B20</f>
        <v>1430889</v>
      </c>
      <c r="C20" s="48">
        <f t="shared" si="0"/>
        <v>1</v>
      </c>
      <c r="D20" s="43">
        <f>BOR!D20+LUMCON!D20+LOSFA!D20+'ULS Summary'!D20+'LSU Summary'!D20+SUSummary!D20+LCTCSummary!D20</f>
        <v>0</v>
      </c>
      <c r="E20" s="44">
        <f t="shared" si="5"/>
        <v>0</v>
      </c>
      <c r="F20" s="34">
        <f>D20+B20</f>
        <v>1430889</v>
      </c>
      <c r="G20" s="51">
        <f>IF(ISBLANK(F20),"  ",IF(F76&gt;0,F20/F76,IF(F20&gt;0,1,0)))</f>
        <v>2.8503227426660124E-4</v>
      </c>
      <c r="H20" s="4">
        <f>BOR!H20+LUMCON!H20+LOSFA!H20+'ULS Summary'!H20+'LSU Summary'!H20+SUSummary!H20+LCTCSummary!H20</f>
        <v>1546998</v>
      </c>
      <c r="I20" s="48">
        <f t="shared" si="3"/>
        <v>1</v>
      </c>
      <c r="J20" s="43">
        <f>BOR!J20+LUMCON!J20+LOSFA!J20+'ULS Summary'!J20+'LSU Summary'!J20+SUSummary!J20+LCTCSummary!J20</f>
        <v>0</v>
      </c>
      <c r="K20" s="49">
        <f t="shared" si="4"/>
        <v>0</v>
      </c>
      <c r="L20" s="34">
        <f t="shared" si="1"/>
        <v>1546998</v>
      </c>
      <c r="M20" s="51">
        <f>IF(ISBLANK(L20),"  ",IF(L76&gt;0,L20/L76,IF(L20&gt;0,1,0)))</f>
        <v>3.0310972865944672E-4</v>
      </c>
      <c r="N20" s="25"/>
    </row>
    <row r="21" spans="1:14" ht="15" customHeight="1" x14ac:dyDescent="0.2">
      <c r="A21" s="59" t="s">
        <v>20</v>
      </c>
      <c r="B21" s="4">
        <f>BOR!B21+LUMCON!B21+LOSFA!B21+'ULS Summary'!B21+'LSU Summary'!B21+SUSummary!B21+LCTCSummary!B21</f>
        <v>0</v>
      </c>
      <c r="C21" s="48">
        <f t="shared" si="0"/>
        <v>0</v>
      </c>
      <c r="D21" s="43">
        <f>BOR!D21+LUMCON!D21+LOSFA!D21+'ULS Summary'!D21+'LSU Summary'!D21+SUSummary!D21+LCTCSummary!D21</f>
        <v>0</v>
      </c>
      <c r="E21" s="44">
        <f t="shared" si="5"/>
        <v>0</v>
      </c>
      <c r="F21" s="34">
        <f t="shared" si="2"/>
        <v>0</v>
      </c>
      <c r="G21" s="51">
        <f>IF(ISBLANK(F21),"  ",IF(F76&gt;0,F21/F76,IF(F21&gt;0,1,0)))</f>
        <v>0</v>
      </c>
      <c r="H21" s="4">
        <f>BOR!H21+LUMCON!H21+LOSFA!H21+'ULS Summary'!H21+'LSU Summary'!H21+SUSummary!H21+LCTCSummary!H21</f>
        <v>50000</v>
      </c>
      <c r="I21" s="48">
        <f t="shared" si="3"/>
        <v>1</v>
      </c>
      <c r="J21" s="43">
        <f>BOR!J21+LUMCON!J21+LOSFA!J21+'ULS Summary'!J21+'LSU Summary'!J21+SUSummary!J21+LCTCSummary!J21</f>
        <v>0</v>
      </c>
      <c r="K21" s="49">
        <f t="shared" si="4"/>
        <v>0</v>
      </c>
      <c r="L21" s="34">
        <f t="shared" si="1"/>
        <v>50000</v>
      </c>
      <c r="M21" s="51">
        <f>IF(ISBLANK(L21),"  ",IF(L76&gt;0,L21/L76,IF(L21&gt;0,1,0)))</f>
        <v>9.7967071922344659E-6</v>
      </c>
      <c r="N21" s="25"/>
    </row>
    <row r="22" spans="1:14" ht="15" customHeight="1" x14ac:dyDescent="0.2">
      <c r="A22" s="59" t="s">
        <v>21</v>
      </c>
      <c r="B22" s="4">
        <f>BOR!B22+LUMCON!B22+LOSFA!B22+'ULS Summary'!B22+'LSU Summary'!B22+SUSummary!B22+LCTCSummary!B22</f>
        <v>750000</v>
      </c>
      <c r="C22" s="48">
        <f t="shared" si="0"/>
        <v>1</v>
      </c>
      <c r="D22" s="43">
        <f>BOR!D22+LUMCON!D22+LOSFA!D22+'ULS Summary'!D22+'LSU Summary'!D22+SUSummary!D22+LCTCSummary!D22</f>
        <v>0</v>
      </c>
      <c r="E22" s="44">
        <f t="shared" si="5"/>
        <v>0</v>
      </c>
      <c r="F22" s="34">
        <f t="shared" si="2"/>
        <v>750000</v>
      </c>
      <c r="G22" s="51">
        <f>IF(ISBLANK(F22),"  ",IF(F76&gt;0,F22/F76,IF(F22&gt;0,1,0)))</f>
        <v>1.4939957306258622E-4</v>
      </c>
      <c r="H22" s="4">
        <f>BOR!H22+LUMCON!H22+LOSFA!H22+'ULS Summary'!H22+'LSU Summary'!H22+SUSummary!H22+LCTCSummary!H22</f>
        <v>750000</v>
      </c>
      <c r="I22" s="48">
        <f t="shared" si="3"/>
        <v>1</v>
      </c>
      <c r="J22" s="43">
        <f>BOR!J22+LUMCON!J22+LOSFA!J22+'ULS Summary'!J22+'LSU Summary'!J22+SUSummary!J22+LCTCSummary!J22</f>
        <v>0</v>
      </c>
      <c r="K22" s="49">
        <f t="shared" si="4"/>
        <v>0</v>
      </c>
      <c r="L22" s="34">
        <f t="shared" si="1"/>
        <v>750000</v>
      </c>
      <c r="M22" s="51">
        <f>IF(ISBLANK(L22),"  ",IF(L76&gt;0,L22/L76,IF(L22&gt;0,1,0)))</f>
        <v>1.4695060788351701E-4</v>
      </c>
      <c r="N22" s="25"/>
    </row>
    <row r="23" spans="1:14" ht="15" customHeight="1" x14ac:dyDescent="0.2">
      <c r="A23" s="59" t="s">
        <v>22</v>
      </c>
      <c r="B23" s="4">
        <f>BOR!B23+LUMCON!B23+LOSFA!B23+'ULS Summary'!B23+'LSU Summary'!B23+SUSummary!B23+LCTCSummary!B23</f>
        <v>750000</v>
      </c>
      <c r="C23" s="48">
        <f t="shared" si="0"/>
        <v>1</v>
      </c>
      <c r="D23" s="43">
        <f>BOR!D23+LUMCON!D23+LOSFA!D23+'ULS Summary'!D23+'LSU Summary'!D23+SUSummary!D23+LCTCSummary!D23</f>
        <v>0</v>
      </c>
      <c r="E23" s="44">
        <f t="shared" si="5"/>
        <v>0</v>
      </c>
      <c r="F23" s="34">
        <f t="shared" si="2"/>
        <v>750000</v>
      </c>
      <c r="G23" s="51">
        <f>IF(ISBLANK(F23),"  ",IF(F76&gt;0,F23/F76,IF(F23&gt;0,1,0)))</f>
        <v>1.4939957306258622E-4</v>
      </c>
      <c r="H23" s="4">
        <f>BOR!H23+LUMCON!H23+LOSFA!H23+'ULS Summary'!H23+'LSU Summary'!H23+SUSummary!H23+LCTCSummary!H23</f>
        <v>750000</v>
      </c>
      <c r="I23" s="48">
        <f t="shared" si="3"/>
        <v>1</v>
      </c>
      <c r="J23" s="43">
        <f>BOR!J23+LUMCON!J23+LOSFA!J23+'ULS Summary'!J23+'LSU Summary'!J23+SUSummary!J23+LCTCSummary!J23</f>
        <v>0</v>
      </c>
      <c r="K23" s="49">
        <f t="shared" si="4"/>
        <v>0</v>
      </c>
      <c r="L23" s="34">
        <f t="shared" si="1"/>
        <v>750000</v>
      </c>
      <c r="M23" s="51">
        <f>IF(ISBLANK(L23),"  ",IF(L76&gt;0,L23/L76,IF(L23&gt;0,1,0)))</f>
        <v>1.4695060788351701E-4</v>
      </c>
      <c r="N23" s="25"/>
    </row>
    <row r="24" spans="1:14" ht="15" customHeight="1" x14ac:dyDescent="0.2">
      <c r="A24" s="59" t="s">
        <v>23</v>
      </c>
      <c r="B24" s="4">
        <f>BOR!B24+LUMCON!B24+LOSFA!B24+'ULS Summary'!B24+'LSU Summary'!B24+SUSummary!B24+LCTCSummary!B24</f>
        <v>3271689.51</v>
      </c>
      <c r="C24" s="48">
        <f t="shared" si="0"/>
        <v>1</v>
      </c>
      <c r="D24" s="43">
        <f>BOR!D24+LUMCON!D24+LOSFA!D24+'ULS Summary'!D24+'LSU Summary'!D24+SUSummary!D24+LCTCSummary!D24</f>
        <v>0</v>
      </c>
      <c r="E24" s="44">
        <f t="shared" si="5"/>
        <v>0</v>
      </c>
      <c r="F24" s="34">
        <f t="shared" si="2"/>
        <v>3271689.51</v>
      </c>
      <c r="G24" s="51">
        <f>IF(ISBLANK(F24),"  ",IF(F76&gt;0,F24/F76,IF(F24&gt;0,1,0)))</f>
        <v>6.5171868798312254E-4</v>
      </c>
      <c r="H24" s="4">
        <f>BOR!H24+LUMCON!H24+LOSFA!H24+'ULS Summary'!H24+'LSU Summary'!H24+SUSummary!H24+LCTCSummary!H24</f>
        <v>3487649</v>
      </c>
      <c r="I24" s="48">
        <f t="shared" si="3"/>
        <v>1</v>
      </c>
      <c r="J24" s="43">
        <f>BOR!J24+LUMCON!J24+LOSFA!J24+'ULS Summary'!J24+'LSU Summary'!J24+SUSummary!J24+LCTCSummary!J24</f>
        <v>0</v>
      </c>
      <c r="K24" s="49">
        <f t="shared" si="4"/>
        <v>0</v>
      </c>
      <c r="L24" s="34">
        <f t="shared" si="1"/>
        <v>3487649</v>
      </c>
      <c r="M24" s="51">
        <f>IF(ISBLANK(L24),"  ",IF(L76&gt;0,L24/L76,IF(L24&gt;0,1,0)))</f>
        <v>6.8334952084578694E-4</v>
      </c>
      <c r="N24" s="25"/>
    </row>
    <row r="25" spans="1:14" ht="15" customHeight="1" x14ac:dyDescent="0.2">
      <c r="A25" s="59" t="s">
        <v>24</v>
      </c>
      <c r="B25" s="4">
        <f>BOR!B25+LUMCON!B25+LOSFA!B25+'ULS Summary'!B25+'LSU Summary'!B25+SUSummary!B25+LCTCSummary!B25</f>
        <v>210000</v>
      </c>
      <c r="C25" s="48">
        <f t="shared" si="0"/>
        <v>1</v>
      </c>
      <c r="D25" s="43">
        <f>BOR!D25+LUMCON!D25+LOSFA!D25+'ULS Summary'!D25+'LSU Summary'!D25+SUSummary!D25+LCTCSummary!D25</f>
        <v>0</v>
      </c>
      <c r="E25" s="44">
        <f t="shared" si="5"/>
        <v>0</v>
      </c>
      <c r="F25" s="34">
        <f t="shared" si="2"/>
        <v>210000</v>
      </c>
      <c r="G25" s="51">
        <f>IF(ISBLANK(F25),"  ",IF(F76&gt;0,F25/F76,IF(F25&gt;0,1,0)))</f>
        <v>4.1831880457524142E-5</v>
      </c>
      <c r="H25" s="4">
        <f>BOR!H25+LUMCON!H25+LOSFA!H25+'ULS Summary'!H25+'LSU Summary'!H25+SUSummary!H25+LCTCSummary!H25</f>
        <v>210000</v>
      </c>
      <c r="I25" s="48">
        <f t="shared" si="3"/>
        <v>1</v>
      </c>
      <c r="J25" s="43">
        <f>BOR!J25+LUMCON!J25+LOSFA!J25+'ULS Summary'!J25+'LSU Summary'!J25+SUSummary!J25+LCTCSummary!J25</f>
        <v>0</v>
      </c>
      <c r="K25" s="49">
        <f t="shared" si="4"/>
        <v>0</v>
      </c>
      <c r="L25" s="34">
        <f t="shared" si="1"/>
        <v>210000</v>
      </c>
      <c r="M25" s="51">
        <f>IF(ISBLANK(L25),"  ",IF(L76&gt;0,L25/L76,IF(L25&gt;0,1,0)))</f>
        <v>4.1146170207384762E-5</v>
      </c>
      <c r="N25" s="25"/>
    </row>
    <row r="26" spans="1:14" ht="15" customHeight="1" x14ac:dyDescent="0.2">
      <c r="A26" s="59" t="s">
        <v>25</v>
      </c>
      <c r="B26" s="4">
        <f>BOR!B26+LUMCON!B26+LOSFA!B26+'ULS Summary'!B26+'LSU Summary'!B26+SUSummary!B26+LCTCSummary!B26</f>
        <v>0</v>
      </c>
      <c r="C26" s="48">
        <f t="shared" si="0"/>
        <v>0</v>
      </c>
      <c r="D26" s="43">
        <f>BOR!D26+LUMCON!D26+LOSFA!D26+'ULS Summary'!D26+'LSU Summary'!D26+SUSummary!D26+LCTCSummary!D26</f>
        <v>0</v>
      </c>
      <c r="E26" s="44">
        <f t="shared" si="5"/>
        <v>0</v>
      </c>
      <c r="F26" s="34">
        <f t="shared" si="2"/>
        <v>0</v>
      </c>
      <c r="G26" s="51">
        <f>IF(ISBLANK(F26),"  ",IF(F76&gt;0,F26/F76,IF(F26&gt;0,1,0)))</f>
        <v>0</v>
      </c>
      <c r="H26" s="4">
        <f>BOR!H26+LUMCON!H26+LOSFA!H26+'ULS Summary'!H26+'LSU Summary'!H26+SUSummary!H26+LCTCSummary!H26</f>
        <v>0</v>
      </c>
      <c r="I26" s="48">
        <f t="shared" si="3"/>
        <v>0</v>
      </c>
      <c r="J26" s="43">
        <f>BOR!J26+LUMCON!J26+LOSFA!J26+'ULS Summary'!J26+'LSU Summary'!J26+SUSummary!J26+LCTCSummary!J26</f>
        <v>0</v>
      </c>
      <c r="K26" s="49">
        <f t="shared" si="4"/>
        <v>0</v>
      </c>
      <c r="L26" s="34">
        <f t="shared" si="1"/>
        <v>0</v>
      </c>
      <c r="M26" s="51">
        <f>IF(ISBLANK(L26),"  ",IF(L76&gt;0,L26/L76,IF(L26&gt;0,1,0)))</f>
        <v>0</v>
      </c>
      <c r="N26" s="25"/>
    </row>
    <row r="27" spans="1:14" ht="15" customHeight="1" x14ac:dyDescent="0.2">
      <c r="A27" s="59" t="s">
        <v>26</v>
      </c>
      <c r="B27" s="4">
        <f>BOR!B27+LUMCON!B27+LOSFA!B27+'ULS Summary'!B27+'LSU Summary'!B27+SUSummary!B27+LCTCSummary!B27</f>
        <v>21080178.609999999</v>
      </c>
      <c r="C27" s="48">
        <f t="shared" si="0"/>
        <v>1</v>
      </c>
      <c r="D27" s="43">
        <f>BOR!D27+LUMCON!D27+LOSFA!D27+'ULS Summary'!D27+'LSU Summary'!D27+SUSummary!D27+LCTCSummary!D27</f>
        <v>0</v>
      </c>
      <c r="E27" s="44">
        <f t="shared" si="5"/>
        <v>0</v>
      </c>
      <c r="F27" s="34">
        <f t="shared" si="2"/>
        <v>21080178.609999999</v>
      </c>
      <c r="G27" s="51">
        <f>IF(ISBLANK(F27),"  ",IF(F76&gt;0,F27/F76,IF(F27&gt;0,1,0)))</f>
        <v>4.1991595792227497E-3</v>
      </c>
      <c r="H27" s="4">
        <f>BOR!H27+LUMCON!H27+LOSFA!H27+'ULS Summary'!H27+'LSU Summary'!H27+SUSummary!H27+LCTCSummary!H27</f>
        <v>21730000</v>
      </c>
      <c r="I27" s="48">
        <f t="shared" si="3"/>
        <v>1</v>
      </c>
      <c r="J27" s="43">
        <f>BOR!J27+LUMCON!J27+LOSFA!J27+'ULS Summary'!J27+'LSU Summary'!J27+SUSummary!J27+LCTCSummary!J27</f>
        <v>0</v>
      </c>
      <c r="K27" s="49">
        <f t="shared" si="4"/>
        <v>0</v>
      </c>
      <c r="L27" s="34">
        <f t="shared" si="1"/>
        <v>21730000</v>
      </c>
      <c r="M27" s="51">
        <f>IF(ISBLANK(L27),"  ",IF(L76&gt;0,L27/L76,IF(L27&gt;0,1,0)))</f>
        <v>4.2576489457450987E-3</v>
      </c>
      <c r="N27" s="25"/>
    </row>
    <row r="28" spans="1:14" ht="15" customHeight="1" x14ac:dyDescent="0.2">
      <c r="A28" s="60" t="s">
        <v>27</v>
      </c>
      <c r="B28" s="4">
        <f>BOR!B28+LUMCON!B28+LOSFA!B28+'ULS Summary'!B28+'LSU Summary'!B28+SUSummary!B28+LCTCSummary!B28</f>
        <v>4622.3500000000004</v>
      </c>
      <c r="C28" s="48">
        <f t="shared" si="0"/>
        <v>1</v>
      </c>
      <c r="D28" s="43">
        <f>BOR!D28+LUMCON!D28+LOSFA!D28+'ULS Summary'!D28+'LSU Summary'!D28+SUSummary!D28+LCTCSummary!D28</f>
        <v>0</v>
      </c>
      <c r="E28" s="44">
        <f t="shared" si="5"/>
        <v>0</v>
      </c>
      <c r="F28" s="34">
        <f t="shared" si="2"/>
        <v>4622.3500000000004</v>
      </c>
      <c r="G28" s="51">
        <f>IF(ISBLANK(F28),"  ",IF(F76&gt;0,F28/F76,IF(F28&gt;0,1,0)))</f>
        <v>9.20769488727794E-7</v>
      </c>
      <c r="H28" s="4">
        <f>BOR!H28+LUMCON!H28+LOSFA!H28+'ULS Summary'!H28+'LSU Summary'!H28+SUSummary!H28+LCTCSummary!H28</f>
        <v>200000</v>
      </c>
      <c r="I28" s="48">
        <f t="shared" si="3"/>
        <v>1</v>
      </c>
      <c r="J28" s="43">
        <f>BOR!J28+LUMCON!J28+LOSFA!J28+'ULS Summary'!J28+'LSU Summary'!J28+SUSummary!J28+LCTCSummary!J28</f>
        <v>0</v>
      </c>
      <c r="K28" s="49">
        <f t="shared" si="4"/>
        <v>0</v>
      </c>
      <c r="L28" s="34">
        <f t="shared" si="1"/>
        <v>200000</v>
      </c>
      <c r="M28" s="51">
        <f>IF(ISBLANK(L28),"  ",IF(L76&gt;0,L28/L76,IF(L28&gt;0,1,0)))</f>
        <v>3.9186828768937864E-5</v>
      </c>
      <c r="N28" s="25"/>
    </row>
    <row r="29" spans="1:14" ht="15" customHeight="1" x14ac:dyDescent="0.2">
      <c r="A29" s="60" t="s">
        <v>28</v>
      </c>
      <c r="B29" s="4">
        <f>BOR!B29+LUMCON!B29+LOSFA!B29+'ULS Summary'!B29+'LSU Summary'!B29+SUSummary!B29+LCTCSummary!B29</f>
        <v>10000000</v>
      </c>
      <c r="C29" s="48">
        <f t="shared" si="0"/>
        <v>0.98765432098765427</v>
      </c>
      <c r="D29" s="43">
        <f>BOR!D29+LUMCON!D29+LOSFA!D29+'ULS Summary'!D29+'LSU Summary'!D29+SUSummary!D29+LCTCSummary!D29</f>
        <v>125000</v>
      </c>
      <c r="E29" s="44">
        <f t="shared" si="5"/>
        <v>1.2345679012345678E-2</v>
      </c>
      <c r="F29" s="34">
        <f t="shared" si="2"/>
        <v>10125000</v>
      </c>
      <c r="G29" s="51">
        <f>IF(ISBLANK(F29),"  ",IF(F76&gt;0,F29/F76,IF(F29&gt;0,1,0)))</f>
        <v>2.0168942363449141E-3</v>
      </c>
      <c r="H29" s="4">
        <f>BOR!H29+LUMCON!H29+LOSFA!H29+'ULS Summary'!H29+'LSU Summary'!H29+SUSummary!H29+LCTCSummary!H29</f>
        <v>10000000</v>
      </c>
      <c r="I29" s="48">
        <f t="shared" si="3"/>
        <v>1</v>
      </c>
      <c r="J29" s="43">
        <f>BOR!J29+LUMCON!J29+LOSFA!J29+'ULS Summary'!J29+'LSU Summary'!J29+SUSummary!J29+LCTCSummary!J29</f>
        <v>0</v>
      </c>
      <c r="K29" s="49">
        <f t="shared" si="4"/>
        <v>0</v>
      </c>
      <c r="L29" s="34">
        <f t="shared" si="1"/>
        <v>10000000</v>
      </c>
      <c r="M29" s="51">
        <f>IF(ISBLANK(L29),"  ",IF(L76&gt;0,L29/L76,IF(L29&gt;0,1,0)))</f>
        <v>1.9593414384468932E-3</v>
      </c>
      <c r="N29" s="25"/>
    </row>
    <row r="30" spans="1:14" ht="15" customHeight="1" x14ac:dyDescent="0.2">
      <c r="A30" s="60" t="s">
        <v>29</v>
      </c>
      <c r="B30" s="4">
        <f>BOR!B30+LUMCON!B30+LOSFA!B30+'ULS Summary'!B30+'LSU Summary'!B30+SUSummary!B30+LCTCSummary!B30</f>
        <v>51500</v>
      </c>
      <c r="C30" s="48">
        <f t="shared" si="0"/>
        <v>1</v>
      </c>
      <c r="D30" s="43">
        <f>BOR!D30+LUMCON!D30+LOSFA!D30+'ULS Summary'!D30+'LSU Summary'!D30+SUSummary!D30+LCTCSummary!D30</f>
        <v>0</v>
      </c>
      <c r="E30" s="44">
        <f>IF(ISBLANK(D30),"  ",IF(F30&gt;0,D30/F30,IF(D30&gt;0,1,0)))</f>
        <v>0</v>
      </c>
      <c r="F30" s="34">
        <f t="shared" si="2"/>
        <v>51500</v>
      </c>
      <c r="G30" s="51">
        <f>IF(ISBLANK(F30),"  ",IF(F76&gt;0,F30/F76,IF(F30&gt;0,1,0)))</f>
        <v>1.0258770683630921E-5</v>
      </c>
      <c r="H30" s="4">
        <f>BOR!H30+LUMCON!H30+LOSFA!H30+'ULS Summary'!H30+'LSU Summary'!H30+SUSummary!H30+LCTCSummary!H30</f>
        <v>60000</v>
      </c>
      <c r="I30" s="48">
        <f t="shared" si="3"/>
        <v>1</v>
      </c>
      <c r="J30" s="43">
        <f>BOR!J30+LUMCON!J30+LOSFA!J30+'ULS Summary'!J30+'LSU Summary'!J30+SUSummary!J30+LCTCSummary!J30</f>
        <v>0</v>
      </c>
      <c r="K30" s="49">
        <f>IF(ISBLANK(J30),"  ",IF(L30&gt;0,J30/L30,IF(J30&gt;0,1,0)))</f>
        <v>0</v>
      </c>
      <c r="L30" s="34">
        <f t="shared" si="1"/>
        <v>60000</v>
      </c>
      <c r="M30" s="51">
        <f>IF(ISBLANK(L30),"  ",IF(L76&gt;0,L30/L76,IF(L30&gt;0,1,0)))</f>
        <v>1.1756048630681359E-5</v>
      </c>
      <c r="N30" s="25"/>
    </row>
    <row r="31" spans="1:14" ht="15" customHeight="1" x14ac:dyDescent="0.2">
      <c r="A31" s="60" t="s">
        <v>30</v>
      </c>
      <c r="B31" s="4">
        <f>BOR!B31+LUMCON!B31+LOSFA!B31+'ULS Summary'!B31+'LSU Summary'!B31+SUSummary!B31+LCTCSummary!B31</f>
        <v>298280</v>
      </c>
      <c r="C31" s="48">
        <f t="shared" si="0"/>
        <v>1</v>
      </c>
      <c r="D31" s="43">
        <f>BOR!D31+LUMCON!D31+LOSFA!D31+'ULS Summary'!D31+'LSU Summary'!D31+SUSummary!D31+LCTCSummary!D31</f>
        <v>0</v>
      </c>
      <c r="E31" s="44">
        <f>IF(ISBLANK(D31),"  ",IF(F31&gt;0,D31/F31,IF(D31&gt;0,1,0)))</f>
        <v>0</v>
      </c>
      <c r="F31" s="34">
        <f t="shared" si="2"/>
        <v>298280</v>
      </c>
      <c r="G31" s="51">
        <f>IF(ISBLANK(F31),"  ",IF(F76&gt;0,F31/F76,IF(F31&gt;0,1,0)))</f>
        <v>5.9417206204144292E-5</v>
      </c>
      <c r="H31" s="4">
        <f>BOR!H31+LUMCON!H31+LOSFA!H31+'ULS Summary'!H31+'LSU Summary'!H31+SUSummary!H31+LCTCSummary!H31</f>
        <v>312311</v>
      </c>
      <c r="I31" s="48">
        <f t="shared" si="3"/>
        <v>1</v>
      </c>
      <c r="J31" s="43">
        <f>BOR!J31+LUMCON!J31+LOSFA!J31+'ULS Summary'!J31+'LSU Summary'!J31+SUSummary!J31+LCTCSummary!J31</f>
        <v>0</v>
      </c>
      <c r="K31" s="49">
        <f>IF(ISBLANK(J31),"  ",IF(L31&gt;0,J31/L31,IF(J31&gt;0,1,0)))</f>
        <v>0</v>
      </c>
      <c r="L31" s="34">
        <f t="shared" si="1"/>
        <v>312311</v>
      </c>
      <c r="M31" s="51">
        <f>IF(ISBLANK(L31),"  ",IF(L76&gt;0,L31/L76,IF(L31&gt;0,1,0)))</f>
        <v>6.1192388398278769E-5</v>
      </c>
      <c r="N31" s="25"/>
    </row>
    <row r="32" spans="1:14" ht="15" customHeight="1" x14ac:dyDescent="0.2">
      <c r="A32" s="60" t="s">
        <v>31</v>
      </c>
      <c r="B32" s="4">
        <f>BOR!B32+LUMCON!B32+LOSFA!B32+'ULS Summary'!B32+'LSU Summary'!B32+SUSummary!B32+LCTCSummary!B32</f>
        <v>57855487</v>
      </c>
      <c r="C32" s="48">
        <f t="shared" si="0"/>
        <v>1</v>
      </c>
      <c r="D32" s="43">
        <f>BOR!D32+LUMCON!D32+LOSFA!D32+'ULS Summary'!D32+'LSU Summary'!D32+SUSummary!D32+LCTCSummary!D32</f>
        <v>0</v>
      </c>
      <c r="E32" s="44">
        <f>IF(ISBLANK(D32),"  ",IF(F32&gt;0,D32/F32,IF(D32&gt;0,1,0)))</f>
        <v>0</v>
      </c>
      <c r="F32" s="34">
        <f t="shared" si="2"/>
        <v>57855487</v>
      </c>
      <c r="G32" s="51">
        <f>IF(ISBLANK(F32),"  ",IF(F76&gt;0,F32/F76,IF(F32&gt;0,1,0)))</f>
        <v>1.1524780076170676E-2</v>
      </c>
      <c r="H32" s="4">
        <f>BOR!H32+LUMCON!H32+LOSFA!H32+'ULS Summary'!H32+'LSU Summary'!H32+SUSummary!H32+LCTCSummary!H32</f>
        <v>57920039</v>
      </c>
      <c r="I32" s="48">
        <f t="shared" si="3"/>
        <v>1</v>
      </c>
      <c r="J32" s="43">
        <f>BOR!J32+LUMCON!J32+LOSFA!J32+'ULS Summary'!J32+'LSU Summary'!J32+SUSummary!J32+LCTCSummary!J32</f>
        <v>0</v>
      </c>
      <c r="K32" s="49">
        <f>IF(ISBLANK(J32),"  ",IF(L32&gt;0,J32/L32,IF(J32&gt;0,1,0)))</f>
        <v>0</v>
      </c>
      <c r="L32" s="34">
        <f t="shared" si="1"/>
        <v>57920039</v>
      </c>
      <c r="M32" s="51">
        <f>IF(ISBLANK(L32),"  ",IF(L76&gt;0,L32/L76,IF(L32&gt;0,1,0)))</f>
        <v>1.1348513252916016E-2</v>
      </c>
      <c r="N32" s="25"/>
    </row>
    <row r="33" spans="1:14" ht="15" customHeight="1" x14ac:dyDescent="0.2">
      <c r="A33" s="61" t="s">
        <v>75</v>
      </c>
      <c r="B33" s="4">
        <f>BOR!B33+LUMCON!B33+LOSFA!B33+'ULS Summary'!B33+'LSU Summary'!B33+SUSummary!B33+LCTCSummary!B33</f>
        <v>200000</v>
      </c>
      <c r="C33" s="48">
        <f>IF(ISBLANK(B33),"  ",IF(F33&gt;0,B33/F33,IF(B33&gt;0,1,0)))</f>
        <v>1</v>
      </c>
      <c r="D33" s="43">
        <f>BOR!D33+LUMCON!D33+LOSFA!D33+'ULS Summary'!D33+'LSU Summary'!D33+SUSummary!D33+LCTCSummary!D33</f>
        <v>0</v>
      </c>
      <c r="E33" s="44">
        <f>IF(ISBLANK(D33),"  ",IF(F33&gt;0,D33/F33,IF(D33&gt;0,1,0)))</f>
        <v>0</v>
      </c>
      <c r="F33" s="34">
        <f t="shared" si="2"/>
        <v>200000</v>
      </c>
      <c r="G33" s="51">
        <f>IF(ISBLANK(F33),"  ",IF(F76&gt;0,F33/F76,IF(F33&gt;0,1,0)))</f>
        <v>3.9839886150022992E-5</v>
      </c>
      <c r="H33" s="4">
        <f>BOR!H33+LUMCON!H33+LOSFA!H33+'ULS Summary'!H33+'LSU Summary'!H33+SUSummary!H33+LCTCSummary!H33</f>
        <v>200000</v>
      </c>
      <c r="I33" s="48">
        <f>IF(ISBLANK(H33),"  ",IF(L33&gt;0,H33/L33,IF(H33&gt;0,1,0)))</f>
        <v>1</v>
      </c>
      <c r="J33" s="43">
        <f>BOR!J33+LUMCON!J33+LOSFA!J33+'ULS Summary'!J33+'LSU Summary'!J33+SUSummary!J33+LCTCSummary!J33</f>
        <v>0</v>
      </c>
      <c r="K33" s="49">
        <f>IF(ISBLANK(J33),"  ",IF(L33&gt;0,J33/L33,IF(J33&gt;0,1,0)))</f>
        <v>0</v>
      </c>
      <c r="L33" s="34">
        <f t="shared" si="1"/>
        <v>200000</v>
      </c>
      <c r="M33" s="51">
        <f>IF(ISBLANK(L33),"  ",IF(L76&gt;0,L33/L76,IF(L33&gt;0,1,0)))</f>
        <v>3.9186828768937864E-5</v>
      </c>
      <c r="N33" s="25"/>
    </row>
    <row r="34" spans="1:14" ht="15" customHeight="1" x14ac:dyDescent="0.2">
      <c r="A34" s="60" t="s">
        <v>32</v>
      </c>
      <c r="B34" s="4">
        <f>BOR!B34+LUMCON!B34+LOSFA!B34+'ULS Summary'!B34+'LSU Summary'!B34+SUSummary!B34+LCTCSummary!B34</f>
        <v>0</v>
      </c>
      <c r="C34" s="48">
        <f t="shared" si="0"/>
        <v>0</v>
      </c>
      <c r="D34" s="43">
        <f>BOR!D34+LUMCON!D34+LOSFA!D34+'ULS Summary'!D34+'LSU Summary'!D34+SUSummary!D34+LCTCSummary!D34</f>
        <v>0</v>
      </c>
      <c r="E34" s="44">
        <f t="shared" si="5"/>
        <v>0</v>
      </c>
      <c r="F34" s="34">
        <f t="shared" si="2"/>
        <v>0</v>
      </c>
      <c r="G34" s="51">
        <f>IF(ISBLANK(F34),"  ",IF(F76&gt;0,F34/F76,IF(F34&gt;0,1,0)))</f>
        <v>0</v>
      </c>
      <c r="H34" s="4">
        <f>BOR!H34+LUMCON!H34+LOSFA!H34+'ULS Summary'!H34+'LSU Summary'!H34+SUSummary!H34+LCTCSummary!H34</f>
        <v>0</v>
      </c>
      <c r="I34" s="48">
        <f t="shared" si="3"/>
        <v>0</v>
      </c>
      <c r="J34" s="43">
        <f>BOR!J34+LUMCON!J34+LOSFA!J34+'ULS Summary'!J34+'LSU Summary'!J34+SUSummary!J34+LCTCSummary!J34</f>
        <v>0</v>
      </c>
      <c r="K34" s="49">
        <f t="shared" si="4"/>
        <v>0</v>
      </c>
      <c r="L34" s="34">
        <f t="shared" si="1"/>
        <v>0</v>
      </c>
      <c r="M34" s="51">
        <f>IF(ISBLANK(L34),"  ",IF(L76&gt;0,L34/L76,IF(L34&gt;0,1,0)))</f>
        <v>0</v>
      </c>
      <c r="N34" s="25"/>
    </row>
    <row r="35" spans="1:14" ht="15" customHeight="1" x14ac:dyDescent="0.25">
      <c r="A35" s="62" t="s">
        <v>33</v>
      </c>
      <c r="B35" s="63"/>
      <c r="C35" s="64" t="s">
        <v>4</v>
      </c>
      <c r="D35" s="65"/>
      <c r="E35" s="66" t="s">
        <v>4</v>
      </c>
      <c r="F35" s="34"/>
      <c r="G35" s="67" t="s">
        <v>4</v>
      </c>
      <c r="H35" s="63"/>
      <c r="I35" s="64" t="s">
        <v>4</v>
      </c>
      <c r="J35" s="65"/>
      <c r="K35" s="66" t="s">
        <v>4</v>
      </c>
      <c r="L35" s="34"/>
      <c r="M35" s="67" t="s">
        <v>4</v>
      </c>
      <c r="N35" s="25"/>
    </row>
    <row r="36" spans="1:14" ht="15" customHeight="1" x14ac:dyDescent="0.2">
      <c r="A36" s="57" t="s">
        <v>34</v>
      </c>
      <c r="B36" s="4">
        <f>BOR!B36+LUMCON!B36+LOSFA!B36+'ULS Summary'!B36+'LSU Summary'!B36+SUSummary!B36+LCTCSummary!B36</f>
        <v>0</v>
      </c>
      <c r="C36" s="48">
        <f t="shared" si="0"/>
        <v>0</v>
      </c>
      <c r="D36" s="43">
        <f>BOR!D36+LUMCON!D36+LOSFA!D36+'ULS Summary'!D36+'LSU Summary'!D36+SUSummary!D36+LCTCSummary!D36</f>
        <v>0</v>
      </c>
      <c r="E36" s="49">
        <f>IF(ISBLANK(D36),"  ",IF(F36&gt;0,D36/F36,IF(D36&gt;0,1,0)))</f>
        <v>0</v>
      </c>
      <c r="F36" s="34">
        <f t="shared" si="2"/>
        <v>0</v>
      </c>
      <c r="G36" s="51">
        <f>IF(ISBLANK(F36),"  ",IF(F76&gt;0,F36/F76,IF(F36&gt;0,1,0)))</f>
        <v>0</v>
      </c>
      <c r="H36" s="4">
        <f>BOR!H36+LUMCON!H36+LOSFA!H36+'ULS Summary'!H36+'LSU Summary'!H36+SUSummary!H36+LCTCSummary!H36</f>
        <v>0</v>
      </c>
      <c r="I36" s="48">
        <f>IF(ISBLANK(H36),"  ",IF(L36&gt;0,H36/L36,IF(H36&gt;0,1,0)))</f>
        <v>0</v>
      </c>
      <c r="J36" s="43">
        <f>BOR!J36+LUMCON!J36+LOSFA!J36+'ULS Summary'!J36+'LSU Summary'!J36+SUSummary!J36+LCTCSummary!J36</f>
        <v>0</v>
      </c>
      <c r="K36" s="49">
        <f>IF(ISBLANK(J36),"  ",IF(L36&gt;0,J36/L36,IF(J36&gt;0,1,0)))</f>
        <v>0</v>
      </c>
      <c r="L36" s="34">
        <f>J36+H36</f>
        <v>0</v>
      </c>
      <c r="M36" s="51">
        <f>IF(ISBLANK(L36),"  ",IF(L76&gt;0,L36/L76,IF(L36&gt;0,1,0)))</f>
        <v>0</v>
      </c>
      <c r="N36" s="25"/>
    </row>
    <row r="37" spans="1:14" ht="15" customHeight="1" x14ac:dyDescent="0.25">
      <c r="A37" s="62" t="s">
        <v>35</v>
      </c>
      <c r="B37" s="63"/>
      <c r="C37" s="64" t="s">
        <v>4</v>
      </c>
      <c r="D37" s="65"/>
      <c r="E37" s="66" t="s">
        <v>4</v>
      </c>
      <c r="F37" s="34"/>
      <c r="G37" s="67" t="s">
        <v>4</v>
      </c>
      <c r="H37" s="63"/>
      <c r="I37" s="64" t="s">
        <v>4</v>
      </c>
      <c r="J37" s="65"/>
      <c r="K37" s="66" t="s">
        <v>4</v>
      </c>
      <c r="L37" s="34"/>
      <c r="M37" s="67" t="s">
        <v>4</v>
      </c>
      <c r="N37" s="25"/>
    </row>
    <row r="38" spans="1:14" ht="15" customHeight="1" x14ac:dyDescent="0.2">
      <c r="A38" s="59" t="s">
        <v>34</v>
      </c>
      <c r="B38" s="4">
        <f>BOR!B38+LUMCON!B38+LOSFA!B38+'ULS Summary'!B38+'LSU Summary'!B38+SUSummary!B38+LCTCSummary!B38</f>
        <v>0</v>
      </c>
      <c r="C38" s="48">
        <f t="shared" si="0"/>
        <v>0</v>
      </c>
      <c r="D38" s="43">
        <f>BOR!D38+LUMCON!D38+LOSFA!D38+'ULS Summary'!D38+'LSU Summary'!D38+SUSummary!D38+LCTCSummary!D38</f>
        <v>0</v>
      </c>
      <c r="E38" s="49">
        <f>IF(ISBLANK(D38),"  ",IF(F38&gt;0,D38/F38,IF(D38&gt;0,1,0)))</f>
        <v>0</v>
      </c>
      <c r="F38" s="68">
        <f t="shared" si="2"/>
        <v>0</v>
      </c>
      <c r="G38" s="51">
        <f>IF(ISBLANK(F38),"  ",IF(F76&gt;0,F38/F76,IF(F38&gt;0,1,0)))</f>
        <v>0</v>
      </c>
      <c r="H38" s="4">
        <f>BOR!H38+LUMCON!H38+LOSFA!H38+'ULS Summary'!H38+'LSU Summary'!H38+SUSummary!H38+LCTCSummary!H38</f>
        <v>0</v>
      </c>
      <c r="I38" s="48">
        <f>IF(ISBLANK(H38),"  ",IF(L38&gt;0,H38/L38,IF(H38&gt;0,1,0)))</f>
        <v>0</v>
      </c>
      <c r="J38" s="43">
        <f>BOR!J38+LUMCON!J38+LOSFA!J38+'ULS Summary'!J38+'LSU Summary'!J38+SUSummary!J38+LCTCSummary!J38</f>
        <v>0</v>
      </c>
      <c r="K38" s="49">
        <f>IF(ISBLANK(J38),"  ",IF(L38&gt;0,J38/L38,IF(J38&gt;0,1,0)))</f>
        <v>0</v>
      </c>
      <c r="L38" s="68">
        <f>J38+H38</f>
        <v>0</v>
      </c>
      <c r="M38" s="51">
        <f>IF(ISBLANK(L38),"  ",IF(L76&gt;0,L38/L76,IF(L38&gt;0,1,0)))</f>
        <v>0</v>
      </c>
      <c r="N38" s="25"/>
    </row>
    <row r="39" spans="1:14" ht="15" customHeight="1" x14ac:dyDescent="0.2">
      <c r="A39" s="59" t="s">
        <v>36</v>
      </c>
      <c r="B39" s="69"/>
      <c r="C39" s="48" t="str">
        <f t="shared" si="0"/>
        <v xml:space="preserve">  </v>
      </c>
      <c r="D39" s="70"/>
      <c r="E39" s="44" t="str">
        <f>IF(ISBLANK(D39),"  ",IF(F39&gt;0,D39/F39,IF(D39&gt;0,1,0)))</f>
        <v xml:space="preserve">  </v>
      </c>
      <c r="F39" s="34">
        <f t="shared" si="2"/>
        <v>0</v>
      </c>
      <c r="G39" s="51">
        <f>IF(ISBLANK(F39),"  ",IF(F76&gt;0,F39/F76,IF(F39&gt;0,1,0)))</f>
        <v>0</v>
      </c>
      <c r="H39" s="69"/>
      <c r="I39" s="48" t="str">
        <f>IF(ISBLANK(H39),"  ",IF(L39&gt;0,H39/L39,IF(H39&gt;0,1,0)))</f>
        <v xml:space="preserve">  </v>
      </c>
      <c r="J39" s="70"/>
      <c r="K39" s="49" t="str">
        <f>IF(ISBLANK(J39),"  ",IF(L39&gt;0,J39/L39,IF(J39&gt;0,1,0)))</f>
        <v xml:space="preserve">  </v>
      </c>
      <c r="L39" s="34">
        <f>J39+H39</f>
        <v>0</v>
      </c>
      <c r="M39" s="51">
        <f>IF(ISBLANK(L39),"  ",IF(L76&gt;0,L39/L76,IF(L39&gt;0,1,0)))</f>
        <v>0</v>
      </c>
      <c r="N39" s="25"/>
    </row>
    <row r="40" spans="1:14" s="77" customFormat="1" ht="15" customHeight="1" x14ac:dyDescent="0.25">
      <c r="A40" s="62" t="s">
        <v>37</v>
      </c>
      <c r="B40" s="71">
        <f>B39+B38+B36+B34+B29+B28+B26+B27+B25+B24+B23+B22+B21+B20+B19+B18+B17+B16+B14+B13+B30+B31+B32+B33</f>
        <v>1154883656.5900002</v>
      </c>
      <c r="C40" s="72">
        <f t="shared" si="0"/>
        <v>0.99989177570290333</v>
      </c>
      <c r="D40" s="71">
        <f>D39+D38+D36+D34+D29+D28+D26+D27+D25+D24+D23+D22+D21+D20+D19+D18+D17+D16+D14+D13+D30+D31+D32+D33</f>
        <v>125000</v>
      </c>
      <c r="E40" s="73">
        <f>IF(ISBLANK(D40),"  ",IF(F40&gt;0,D40/F40,IF(D40&gt;0,1,0)))</f>
        <v>1.0822429709665106E-4</v>
      </c>
      <c r="F40" s="71">
        <f>F39+F38+F36+F34+F29+F28+F26+F27+F25+F24+F23+F22+F21+F20+F19+F18+F17+F16+F14+F13+F30+F31+F32+F33</f>
        <v>1155008656.5900002</v>
      </c>
      <c r="G40" s="74">
        <f>IF(ISBLANK(F40),"  ",IF(F76&gt;0,F40/F76,IF(F40&gt;0,1,0)))</f>
        <v>0.23007706690418306</v>
      </c>
      <c r="H40" s="71">
        <f>H39+H38+H36+H34+H29+H28+H26+H27+H25+H24+H23+H22+H21+H20+H19+H18+H17+H16+H14+H13+H30+H31+H32+H33</f>
        <v>1163071254</v>
      </c>
      <c r="I40" s="72">
        <f>IF(ISBLANK(H40),"  ",IF(L40&gt;0,H40/L40,IF(H40&gt;0,1,0)))</f>
        <v>1</v>
      </c>
      <c r="J40" s="71">
        <f>J39+J38+J36+J34+J29+J28+J26+J27+J25+J24+J23+J22+J21+J20+J19+J18+J17+J16+J14+J13+J30+J31+J32+J33</f>
        <v>0</v>
      </c>
      <c r="K40" s="75">
        <f>IF(ISBLANK(J40),"  ",IF(L40&gt;0,J40/L40,IF(J40&gt;0,1,0)))</f>
        <v>0</v>
      </c>
      <c r="L40" s="71">
        <f>L39+L38+L36+L34+L29+L28+L26+L27+L25+L24+L23+L22+L21+L20+L19+L18+L17+L16+L14+L13+L30+L31+L32+L33</f>
        <v>1163071254</v>
      </c>
      <c r="M40" s="74">
        <f>IF(ISBLANK(L40),"  ",IF(L76&gt;0,L40/L76,IF(L40&gt;0,1,0)))</f>
        <v>0.22788537038285919</v>
      </c>
      <c r="N40" s="76"/>
    </row>
    <row r="41" spans="1:14" ht="15" customHeight="1" x14ac:dyDescent="0.25">
      <c r="A41" s="78" t="s">
        <v>38</v>
      </c>
      <c r="B41" s="79"/>
      <c r="C41" s="64" t="s">
        <v>4</v>
      </c>
      <c r="D41" s="80"/>
      <c r="E41" s="66" t="s">
        <v>4</v>
      </c>
      <c r="F41" s="34"/>
      <c r="G41" s="67" t="s">
        <v>4</v>
      </c>
      <c r="H41" s="79"/>
      <c r="I41" s="64" t="s">
        <v>4</v>
      </c>
      <c r="J41" s="80"/>
      <c r="K41" s="66" t="s">
        <v>4</v>
      </c>
      <c r="L41" s="34"/>
      <c r="M41" s="67" t="s">
        <v>4</v>
      </c>
      <c r="N41" s="25"/>
    </row>
    <row r="42" spans="1:14" ht="15" customHeight="1" x14ac:dyDescent="0.2">
      <c r="A42" s="11" t="s">
        <v>39</v>
      </c>
      <c r="B42" s="4">
        <f>BOR!B42+LUMCON!B42+LOSFA!B42+'ULS Summary'!B42+'LSU Summary'!B42+SUSummary!B42+LCTCSummary!B42</f>
        <v>0</v>
      </c>
      <c r="C42" s="42">
        <f t="shared" si="0"/>
        <v>0</v>
      </c>
      <c r="D42" s="43">
        <f>BOR!D42+LUMCON!D42+LOSFA!D42+'ULS Summary'!D42+'LSU Summary'!D42+SUSummary!D42+LCTCSummary!D42</f>
        <v>0</v>
      </c>
      <c r="E42" s="44">
        <f t="shared" ref="E42:E48" si="6">IF(ISBLANK(D42),"  ",IF(F42&gt;0,D42/F42,IF(D42&gt;0,1,0)))</f>
        <v>0</v>
      </c>
      <c r="F42" s="38">
        <f>D42+B42</f>
        <v>0</v>
      </c>
      <c r="G42" s="46">
        <f>IF(ISBLANK(F42),"  ",IF(D76&gt;0,F42/D76,IF(F42&gt;0,1,0)))</f>
        <v>0</v>
      </c>
      <c r="H42" s="4">
        <f>BOR!H42+LUMCON!H42+LOSFA!H42+'ULS Summary'!H42+'LSU Summary'!H42+SUSummary!H42+LCTCSummary!H42</f>
        <v>0</v>
      </c>
      <c r="I42" s="42">
        <f t="shared" ref="I42:I48" si="7">IF(ISBLANK(H42),"  ",IF(L42&gt;0,H42/L42,IF(H42&gt;0,1,0)))</f>
        <v>0</v>
      </c>
      <c r="J42" s="43">
        <f>BOR!J42+LUMCON!J42+LOSFA!J42+'ULS Summary'!J42+'LSU Summary'!J42+SUSummary!J42+LCTCSummary!J42</f>
        <v>0</v>
      </c>
      <c r="K42" s="44">
        <f t="shared" ref="K42:K48" si="8">IF(ISBLANK(J42),"  ",IF(L42&gt;0,J42/L42,IF(J42&gt;0,1,0)))</f>
        <v>0</v>
      </c>
      <c r="L42" s="38">
        <f>J42+H42</f>
        <v>0</v>
      </c>
      <c r="M42" s="46">
        <f>IF(ISBLANK(L42),"  ",IF(J76&gt;0,L42/J76,IF(L42&gt;0,1,0)))</f>
        <v>0</v>
      </c>
      <c r="N42" s="25"/>
    </row>
    <row r="43" spans="1:14" ht="15" customHeight="1" x14ac:dyDescent="0.2">
      <c r="A43" s="81" t="s">
        <v>40</v>
      </c>
      <c r="B43" s="4">
        <f>BOR!B43+LUMCON!B43+LOSFA!B43+'ULS Summary'!B43+'LSU Summary'!B43+SUSummary!B43+LCTCSummary!B43</f>
        <v>0</v>
      </c>
      <c r="C43" s="48">
        <f t="shared" si="0"/>
        <v>0</v>
      </c>
      <c r="D43" s="43">
        <f>BOR!D43+LUMCON!D43+LOSFA!D43+'ULS Summary'!D43+'LSU Summary'!D43+SUSummary!D43+LCTCSummary!D43</f>
        <v>0</v>
      </c>
      <c r="E43" s="49">
        <f t="shared" si="6"/>
        <v>0</v>
      </c>
      <c r="F43" s="34">
        <f>D43+B43</f>
        <v>0</v>
      </c>
      <c r="G43" s="51">
        <f>IF(ISBLANK(F43),"  ",IF(D76&gt;0,F43/D76,IF(F43&gt;0,1,0)))</f>
        <v>0</v>
      </c>
      <c r="H43" s="4">
        <f>BOR!H43+LUMCON!H43+LOSFA!H43+'ULS Summary'!H43+'LSU Summary'!H43+SUSummary!H43+LCTCSummary!H43</f>
        <v>0</v>
      </c>
      <c r="I43" s="48">
        <f t="shared" si="7"/>
        <v>0</v>
      </c>
      <c r="J43" s="43">
        <f>BOR!J43+LUMCON!J43+LOSFA!J43+'ULS Summary'!J43+'LSU Summary'!J43+SUSummary!J43+LCTCSummary!J43</f>
        <v>0</v>
      </c>
      <c r="K43" s="49">
        <f t="shared" si="8"/>
        <v>0</v>
      </c>
      <c r="L43" s="34">
        <f>J43+H43</f>
        <v>0</v>
      </c>
      <c r="M43" s="51">
        <f>IF(ISBLANK(L43),"  ",IF(J76&gt;0,L43/J76,IF(L43&gt;0,1,0)))</f>
        <v>0</v>
      </c>
      <c r="N43" s="25"/>
    </row>
    <row r="44" spans="1:14" ht="15" customHeight="1" x14ac:dyDescent="0.2">
      <c r="A44" s="82" t="s">
        <v>41</v>
      </c>
      <c r="B44" s="4">
        <f>BOR!B44+LUMCON!B44+LOSFA!B44+'ULS Summary'!B44+'LSU Summary'!B44+SUSummary!B44+LCTCSummary!B44</f>
        <v>0</v>
      </c>
      <c r="C44" s="48">
        <f t="shared" si="0"/>
        <v>0</v>
      </c>
      <c r="D44" s="43">
        <f>BOR!D44+LUMCON!D44+LOSFA!D44+'ULS Summary'!D44+'LSU Summary'!D44+SUSummary!D44+LCTCSummary!D44</f>
        <v>0</v>
      </c>
      <c r="E44" s="49">
        <f t="shared" si="6"/>
        <v>0</v>
      </c>
      <c r="F44" s="68">
        <f>D44+B44</f>
        <v>0</v>
      </c>
      <c r="G44" s="51">
        <f>IF(ISBLANK(F44),"  ",IF(D76&gt;0,F44/D76,IF(F44&gt;0,1,0)))</f>
        <v>0</v>
      </c>
      <c r="H44" s="4">
        <f>BOR!H44+LUMCON!H44+LOSFA!H44+'ULS Summary'!H44+'LSU Summary'!H44+SUSummary!H44+LCTCSummary!H44</f>
        <v>0</v>
      </c>
      <c r="I44" s="48">
        <f t="shared" si="7"/>
        <v>0</v>
      </c>
      <c r="J44" s="43">
        <f>BOR!J44+LUMCON!J44+LOSFA!J44+'ULS Summary'!J44+'LSU Summary'!J44+SUSummary!J44+LCTCSummary!J44</f>
        <v>0</v>
      </c>
      <c r="K44" s="49">
        <f t="shared" si="8"/>
        <v>0</v>
      </c>
      <c r="L44" s="68">
        <f>J44+H44</f>
        <v>0</v>
      </c>
      <c r="M44" s="51">
        <f>IF(ISBLANK(L44),"  ",IF(J76&gt;0,L44/J76,IF(L44&gt;0,1,0)))</f>
        <v>0</v>
      </c>
      <c r="N44" s="25"/>
    </row>
    <row r="45" spans="1:14" ht="15" customHeight="1" x14ac:dyDescent="0.2">
      <c r="A45" s="31" t="s">
        <v>42</v>
      </c>
      <c r="B45" s="4">
        <f>BOR!B45+LUMCON!B45+LOSFA!B45+'ULS Summary'!B45+'LSU Summary'!B45+SUSummary!B45+LCTCSummary!B45</f>
        <v>10403359.77</v>
      </c>
      <c r="C45" s="48">
        <f t="shared" si="0"/>
        <v>0.87151047405307536</v>
      </c>
      <c r="D45" s="43">
        <f>BOR!D45+LUMCON!D45+LOSFA!D45+'ULS Summary'!D45+'LSU Summary'!D45+SUSummary!D45+LCTCSummary!D45</f>
        <v>1533800</v>
      </c>
      <c r="E45" s="49">
        <f t="shared" si="6"/>
        <v>0.12848952594692464</v>
      </c>
      <c r="F45" s="68">
        <f>D45+B45</f>
        <v>11937159.77</v>
      </c>
      <c r="G45" s="51">
        <f>IF(ISBLANK(F45),"  ",IF(D76&gt;0,F45/D76,IF(F45&gt;0,1,0)))</f>
        <v>5.0276740703437215E-3</v>
      </c>
      <c r="H45" s="4">
        <f>BOR!H45+LUMCON!H45+LOSFA!H45+'ULS Summary'!H45+'LSU Summary'!H45+SUSummary!H45+LCTCSummary!H45</f>
        <v>10471007</v>
      </c>
      <c r="I45" s="48">
        <f t="shared" si="7"/>
        <v>0.88626084168570063</v>
      </c>
      <c r="J45" s="43">
        <f>BOR!J45+LUMCON!J45+LOSFA!J45+'ULS Summary'!J45+'LSU Summary'!J45+SUSummary!J45+LCTCSummary!J45</f>
        <v>1343807</v>
      </c>
      <c r="K45" s="49">
        <f t="shared" si="8"/>
        <v>0.11373915831429932</v>
      </c>
      <c r="L45" s="68">
        <f>J45+H45</f>
        <v>11814814</v>
      </c>
      <c r="M45" s="51">
        <f>IF(ISBLANK(L45),"  ",IF(J76&gt;0,L45/J76,IF(L45&gt;0,1,0)))</f>
        <v>4.9991789867404463E-3</v>
      </c>
      <c r="N45" s="25"/>
    </row>
    <row r="46" spans="1:14" ht="15" customHeight="1" x14ac:dyDescent="0.2">
      <c r="A46" s="81" t="s">
        <v>43</v>
      </c>
      <c r="B46" s="4">
        <f>BOR!B46+LUMCON!B46+LOSFA!B46+'ULS Summary'!B46+'LSU Summary'!B46+SUSummary!B46+LCTCSummary!B46</f>
        <v>3903859.8</v>
      </c>
      <c r="C46" s="48">
        <f t="shared" si="0"/>
        <v>0.99535425175330405</v>
      </c>
      <c r="D46" s="43">
        <f>BOR!D46+LUMCON!D46+LOSFA!D46+'ULS Summary'!D46+'LSU Summary'!D46+SUSummary!D46+LCTCSummary!D46</f>
        <v>18221</v>
      </c>
      <c r="E46" s="49">
        <f t="shared" si="6"/>
        <v>4.645748246695989E-3</v>
      </c>
      <c r="F46" s="68">
        <f>D46+B46</f>
        <v>3922080.8</v>
      </c>
      <c r="G46" s="51">
        <f>IF(ISBLANK(F46),"  ",IF(F76&gt;0,F46/F76,IF(F46&gt;0,1,0)))</f>
        <v>7.8127626271595545E-4</v>
      </c>
      <c r="H46" s="4">
        <f>BOR!H46+LUMCON!H46+LOSFA!H46+'ULS Summary'!H46+'LSU Summary'!H46+SUSummary!H46+LCTCSummary!H46</f>
        <v>12288809</v>
      </c>
      <c r="I46" s="48">
        <f t="shared" si="7"/>
        <v>0.99827117443729696</v>
      </c>
      <c r="J46" s="43">
        <f>BOR!J46+LUMCON!J46+LOSFA!J46+'ULS Summary'!J46+'LSU Summary'!J46+SUSummary!J46+LCTCSummary!J46</f>
        <v>21282</v>
      </c>
      <c r="K46" s="49">
        <f t="shared" si="8"/>
        <v>1.728825562702989E-3</v>
      </c>
      <c r="L46" s="68">
        <f>J46+H46</f>
        <v>12310091</v>
      </c>
      <c r="M46" s="51">
        <f>IF(ISBLANK(L46),"  ",IF(L76&gt;0,L46/L76,IF(L46&gt;0,1,0)))</f>
        <v>2.4119671407352157E-3</v>
      </c>
      <c r="N46" s="25"/>
    </row>
    <row r="47" spans="1:14" s="77" customFormat="1" ht="15" customHeight="1" x14ac:dyDescent="0.25">
      <c r="A47" s="78" t="s">
        <v>44</v>
      </c>
      <c r="B47" s="83">
        <f>B46+B45+B44+B43+B42</f>
        <v>14307219.57</v>
      </c>
      <c r="C47" s="84">
        <f t="shared" si="0"/>
        <v>0.90213774782281397</v>
      </c>
      <c r="D47" s="85">
        <f>D46+D45+D44+D43+D42</f>
        <v>1552021</v>
      </c>
      <c r="E47" s="75">
        <f t="shared" si="6"/>
        <v>9.7862252177186054E-2</v>
      </c>
      <c r="F47" s="86">
        <f>F46+F45+F44+F43+F42</f>
        <v>15859240.57</v>
      </c>
      <c r="G47" s="74">
        <f>IF(ISBLANK(F47),"  ",IF(F76&gt;0,F47/F76,IF(F47&gt;0,1,0)))</f>
        <v>3.1591516936731287E-3</v>
      </c>
      <c r="H47" s="83">
        <f>H46+H45+H44+H43+H42</f>
        <v>22759816</v>
      </c>
      <c r="I47" s="84">
        <f t="shared" si="7"/>
        <v>0.94341577718129876</v>
      </c>
      <c r="J47" s="85">
        <f>J46+J45+J44+J43+J42</f>
        <v>1365089</v>
      </c>
      <c r="K47" s="75">
        <f t="shared" si="8"/>
        <v>5.6584222818701256E-2</v>
      </c>
      <c r="L47" s="86">
        <f>L46+L45+L44+L43+L42</f>
        <v>24124905</v>
      </c>
      <c r="M47" s="74">
        <f>IF(ISBLANK(L47),"  ",IF(L76&gt;0,L47/L76,IF(L47&gt;0,1,0)))</f>
        <v>4.7268926065094649E-3</v>
      </c>
      <c r="N47" s="76"/>
    </row>
    <row r="48" spans="1:14" s="77" customFormat="1" ht="15" customHeight="1" x14ac:dyDescent="0.25">
      <c r="A48" s="87" t="s">
        <v>45</v>
      </c>
      <c r="B48" s="88">
        <f>BOR!B48+LUMCON!B48+LOSFA!B48+'ULS Summary'!B48+'LSU Summary'!B48+SUSummary!B48+LCTCSummary!B48</f>
        <v>675543</v>
      </c>
      <c r="C48" s="84">
        <f t="shared" si="0"/>
        <v>1</v>
      </c>
      <c r="D48" s="89">
        <f>BOR!D48+LUMCON!D48+LOSFA!D48+'ULS Summary'!D48+'LSU Summary'!D48+SUSummary!D48+LCTCSummary!D48</f>
        <v>0</v>
      </c>
      <c r="E48" s="75">
        <f t="shared" si="6"/>
        <v>0</v>
      </c>
      <c r="F48" s="90">
        <f>D48+B48</f>
        <v>675543</v>
      </c>
      <c r="G48" s="74">
        <f>IF(ISBLANK(F48),"  ",IF(F76&gt;0,F48/F76,IF(F48&gt;0,1,0)))</f>
        <v>1.345677810472249E-4</v>
      </c>
      <c r="H48" s="88">
        <f>BOR!H48+LUMCON!H48+LOSFA!H48+'ULS Summary'!H48+'LSU Summary'!H48+SUSummary!H48+LCTCSummary!H48</f>
        <v>0</v>
      </c>
      <c r="I48" s="84">
        <f t="shared" si="7"/>
        <v>0</v>
      </c>
      <c r="J48" s="89">
        <f>BOR!J48+LUMCON!J48+LOSFA!J48+'ULS Summary'!J48+'LSU Summary'!J48+SUSummary!J48+LCTCSummary!J48</f>
        <v>0</v>
      </c>
      <c r="K48" s="75">
        <f t="shared" si="8"/>
        <v>0</v>
      </c>
      <c r="L48" s="90">
        <f>J48+H48</f>
        <v>0</v>
      </c>
      <c r="M48" s="74">
        <f>IF(ISBLANK(L48),"  ",IF(L76&gt;0,L48/L76,IF(L48&gt;0,1,0)))</f>
        <v>0</v>
      </c>
      <c r="N48" s="76"/>
    </row>
    <row r="49" spans="1:14" ht="15" customHeight="1" x14ac:dyDescent="0.25">
      <c r="A49" s="14" t="s">
        <v>46</v>
      </c>
      <c r="B49" s="91"/>
      <c r="C49" s="92" t="s">
        <v>4</v>
      </c>
      <c r="D49" s="93"/>
      <c r="E49" s="94" t="s">
        <v>4</v>
      </c>
      <c r="F49" s="38"/>
      <c r="G49" s="95" t="s">
        <v>4</v>
      </c>
      <c r="H49" s="91"/>
      <c r="I49" s="92" t="s">
        <v>4</v>
      </c>
      <c r="J49" s="93"/>
      <c r="K49" s="94" t="s">
        <v>4</v>
      </c>
      <c r="L49" s="38"/>
      <c r="M49" s="95" t="s">
        <v>4</v>
      </c>
      <c r="N49" s="25"/>
    </row>
    <row r="50" spans="1:14" ht="15" customHeight="1" x14ac:dyDescent="0.2">
      <c r="A50" s="11" t="s">
        <v>47</v>
      </c>
      <c r="B50" s="4">
        <f>BOR!B50+LUMCON!B50+LOSFA!B50+'ULS Summary'!B50+'LSU Summary'!B50+SUSummary!B50+LCTCSummary!B50</f>
        <v>1050727653.4599999</v>
      </c>
      <c r="C50" s="42">
        <f t="shared" si="0"/>
        <v>0.9856230835022447</v>
      </c>
      <c r="D50" s="43">
        <f>BOR!D50+LUMCON!D50+LOSFA!D50+'ULS Summary'!D50+'LSU Summary'!D50+SUSummary!D50+LCTCSummary!D50</f>
        <v>15326572.59</v>
      </c>
      <c r="E50" s="44">
        <f t="shared" ref="E50:E67" si="9">IF(ISBLANK(D50),"  ",IF(F50&gt;0,D50/F50,IF(D50&gt;0,1,0)))</f>
        <v>1.4376916497755297E-2</v>
      </c>
      <c r="F50" s="96">
        <f t="shared" ref="F50:F55" si="10">D50+B50</f>
        <v>1066054226.05</v>
      </c>
      <c r="G50" s="46">
        <f>IF(ISBLANK(F50),"  ",IF(F76&gt;0,F50/F76,IF(F50&gt;0,1,0)))</f>
        <v>0.21235739497791437</v>
      </c>
      <c r="H50" s="4">
        <f>BOR!H50+LUMCON!H50+LOSFA!H50+'ULS Summary'!H50+'LSU Summary'!H50+SUSummary!H50+LCTCSummary!H50</f>
        <v>1052812492.75</v>
      </c>
      <c r="I50" s="42">
        <f t="shared" ref="I50:I67" si="11">IF(ISBLANK(H50),"  ",IF(L50&gt;0,H50/L50,IF(H50&gt;0,1,0)))</f>
        <v>0.98456265043505153</v>
      </c>
      <c r="J50" s="43">
        <f>BOR!J50+LUMCON!J50+LOSFA!J50+'ULS Summary'!J50+'LSU Summary'!J50+SUSummary!J50+LCTCSummary!J50</f>
        <v>16507466</v>
      </c>
      <c r="K50" s="44">
        <f t="shared" ref="K50:K67" si="12">IF(ISBLANK(J50),"  ",IF(L50&gt;0,J50/L50,IF(J50&gt;0,1,0)))</f>
        <v>1.5437349564948443E-2</v>
      </c>
      <c r="L50" s="96">
        <f t="shared" ref="L50:L66" si="13">J50+H50</f>
        <v>1069319958.75</v>
      </c>
      <c r="M50" s="46">
        <f>IF(ISBLANK(L50),"  ",IF(L76&gt;0,L50/L76,IF(L50&gt;0,1,0)))</f>
        <v>0.20951629061371976</v>
      </c>
      <c r="N50" s="25"/>
    </row>
    <row r="51" spans="1:14" ht="15" customHeight="1" x14ac:dyDescent="0.2">
      <c r="A51" s="31" t="s">
        <v>48</v>
      </c>
      <c r="B51" s="4">
        <f>BOR!B51+LUMCON!B51+LOSFA!B51+'ULS Summary'!B51+'LSU Summary'!B51+SUSummary!B51+LCTCSummary!B51</f>
        <v>125651478.02000001</v>
      </c>
      <c r="C51" s="48">
        <f t="shared" si="0"/>
        <v>0.99946499622045759</v>
      </c>
      <c r="D51" s="43">
        <f>BOR!D51+LUMCON!D51+LOSFA!D51+'ULS Summary'!D51+'LSU Summary'!D51+SUSummary!D51+LCTCSummary!D51</f>
        <v>67260</v>
      </c>
      <c r="E51" s="49">
        <f t="shared" si="9"/>
        <v>5.3500377954239346E-4</v>
      </c>
      <c r="F51" s="97">
        <f t="shared" si="10"/>
        <v>125718738.02000001</v>
      </c>
      <c r="G51" s="51">
        <f>IF(ISBLANK(F51),"  ",IF(F76&gt;0,F51/F76,IF(F51&gt;0,1,0)))</f>
        <v>2.5043101048206836E-2</v>
      </c>
      <c r="H51" s="4">
        <f>BOR!H51+LUMCON!H51+LOSFA!H51+'ULS Summary'!H51+'LSU Summary'!H51+SUSummary!H51+LCTCSummary!H51</f>
        <v>136543664.05000001</v>
      </c>
      <c r="I51" s="48">
        <f t="shared" si="11"/>
        <v>0.99956077312847158</v>
      </c>
      <c r="J51" s="43">
        <f>BOR!J51+LUMCON!J51+LOSFA!J51+'ULS Summary'!J51+'LSU Summary'!J51+SUSummary!J51+LCTCSummary!J51</f>
        <v>60000</v>
      </c>
      <c r="K51" s="49">
        <f t="shared" si="12"/>
        <v>4.3922687152841413E-4</v>
      </c>
      <c r="L51" s="97">
        <f t="shared" si="13"/>
        <v>136603664.05000001</v>
      </c>
      <c r="M51" s="51">
        <f>IF(ISBLANK(L51),"  ",IF(L76&gt;0,L51/L76,IF(L51&gt;0,1,0)))</f>
        <v>2.6765321961684321E-2</v>
      </c>
      <c r="N51" s="25"/>
    </row>
    <row r="52" spans="1:14" ht="15" customHeight="1" x14ac:dyDescent="0.2">
      <c r="A52" s="98" t="s">
        <v>49</v>
      </c>
      <c r="B52" s="4">
        <f>BOR!B52+LUMCON!B52+LOSFA!B52+'ULS Summary'!B52+'LSU Summary'!B52+SUSummary!B52+LCTCSummary!B52</f>
        <v>34401614.219999999</v>
      </c>
      <c r="C52" s="48">
        <f t="shared" si="0"/>
        <v>0.77017954554056534</v>
      </c>
      <c r="D52" s="43">
        <f>BOR!D52+LUMCON!D52+LOSFA!D52+'ULS Summary'!D52+'LSU Summary'!D52+SUSummary!D52+LCTCSummary!D52</f>
        <v>10265391.57</v>
      </c>
      <c r="E52" s="49">
        <f t="shared" si="9"/>
        <v>0.22982045445943469</v>
      </c>
      <c r="F52" s="99">
        <f t="shared" si="10"/>
        <v>44667005.789999999</v>
      </c>
      <c r="G52" s="51">
        <f>IF(ISBLANK(F52),"  ",IF(F76&gt;0,F52/F76,IF(F52&gt;0,1,0)))</f>
        <v>8.897642126680089E-3</v>
      </c>
      <c r="H52" s="4">
        <f>BOR!H52+LUMCON!H52+LOSFA!H52+'ULS Summary'!H52+'LSU Summary'!H52+SUSummary!H52+LCTCSummary!H52</f>
        <v>36654867</v>
      </c>
      <c r="I52" s="48">
        <f t="shared" si="11"/>
        <v>0.79255428708450748</v>
      </c>
      <c r="J52" s="43">
        <f>BOR!J52+LUMCON!J52+LOSFA!J52+'ULS Summary'!J52+'LSU Summary'!J52+SUSummary!J52+LCTCSummary!J52</f>
        <v>9594163</v>
      </c>
      <c r="K52" s="49">
        <f t="shared" si="12"/>
        <v>0.20744571291549249</v>
      </c>
      <c r="L52" s="99">
        <f t="shared" si="13"/>
        <v>46249030</v>
      </c>
      <c r="M52" s="51">
        <f>IF(ISBLANK(L52),"  ",IF(L76&gt;0,L52/L76,IF(L52&gt;0,1,0)))</f>
        <v>9.0617640966973514E-3</v>
      </c>
      <c r="N52" s="25"/>
    </row>
    <row r="53" spans="1:14" ht="15" customHeight="1" x14ac:dyDescent="0.2">
      <c r="A53" s="98" t="s">
        <v>50</v>
      </c>
      <c r="B53" s="4">
        <f>BOR!B53+LUMCON!B53+LOSFA!B53+'ULS Summary'!B53+'LSU Summary'!B53+SUSummary!B53+LCTCSummary!B53</f>
        <v>19447541.100000001</v>
      </c>
      <c r="C53" s="48">
        <f t="shared" si="0"/>
        <v>0.94688117436976371</v>
      </c>
      <c r="D53" s="43">
        <f>BOR!D53+LUMCON!D53+LOSFA!D53+'ULS Summary'!D53+'LSU Summary'!D53+SUSummary!D53+LCTCSummary!D53</f>
        <v>1090982.24</v>
      </c>
      <c r="E53" s="49">
        <f t="shared" si="9"/>
        <v>5.3118825630236378E-2</v>
      </c>
      <c r="F53" s="99">
        <f t="shared" si="10"/>
        <v>20538523.34</v>
      </c>
      <c r="G53" s="51">
        <f>IF(ISBLANK(F53),"  ",IF(F76&gt;0,F53/F76,IF(F53&gt;0,1,0)))</f>
        <v>4.0912621577759494E-3</v>
      </c>
      <c r="H53" s="4">
        <f>BOR!H53+LUMCON!H53+LOSFA!H53+'ULS Summary'!H53+'LSU Summary'!H53+SUSummary!H53+LCTCSummary!H53</f>
        <v>20102786</v>
      </c>
      <c r="I53" s="48">
        <f t="shared" si="11"/>
        <v>0.94901520508208881</v>
      </c>
      <c r="J53" s="43">
        <f>BOR!J53+LUMCON!J53+LOSFA!J53+'ULS Summary'!J53+'LSU Summary'!J53+SUSummary!J53+LCTCSummary!J53</f>
        <v>1080000</v>
      </c>
      <c r="K53" s="49">
        <f t="shared" si="12"/>
        <v>5.0984794917911178E-2</v>
      </c>
      <c r="L53" s="99">
        <f t="shared" si="13"/>
        <v>21182786</v>
      </c>
      <c r="M53" s="51">
        <f>IF(ISBLANK(L53),"  ",IF(L76&gt;0,L53/L76,IF(L53&gt;0,1,0)))</f>
        <v>4.1504310391552715E-3</v>
      </c>
      <c r="N53" s="25"/>
    </row>
    <row r="54" spans="1:14" ht="15" customHeight="1" x14ac:dyDescent="0.2">
      <c r="A54" s="98" t="s">
        <v>51</v>
      </c>
      <c r="B54" s="4">
        <f>BOR!B54+LUMCON!B54+LOSFA!B54+'ULS Summary'!B54+'LSU Summary'!B54+SUSummary!B54+LCTCSummary!B54</f>
        <v>0</v>
      </c>
      <c r="C54" s="48">
        <f>IF(ISBLANK(B54),"  ",IF(F54&gt;0,B54/F54,IF(B54&gt;0,1,0)))</f>
        <v>0</v>
      </c>
      <c r="D54" s="43">
        <f>BOR!D54+LUMCON!D54+LOSFA!D54+'ULS Summary'!D54+'LSU Summary'!D54+SUSummary!D54+LCTCSummary!D54</f>
        <v>17309759.960000001</v>
      </c>
      <c r="E54" s="49">
        <f>IF(ISBLANK(D54),"  ",IF(F54&gt;0,D54/F54,IF(D54&gt;0,1,0)))</f>
        <v>1</v>
      </c>
      <c r="F54" s="99">
        <f t="shared" si="10"/>
        <v>17309759.960000001</v>
      </c>
      <c r="G54" s="51">
        <f>IF(ISBLANK(F54),"  ",IF(F76&gt;0,F54/F76,IF(F54&gt;0,1,0)))</f>
        <v>3.4480943304531328E-3</v>
      </c>
      <c r="H54" s="4">
        <f>BOR!H54+LUMCON!H54+LOSFA!H54+'ULS Summary'!H54+'LSU Summary'!H54+SUSummary!H54+LCTCSummary!H54</f>
        <v>0</v>
      </c>
      <c r="I54" s="48">
        <f>IF(ISBLANK(H54),"  ",IF(L54&gt;0,H54/L54,IF(H54&gt;0,1,0)))</f>
        <v>0</v>
      </c>
      <c r="J54" s="43">
        <f>BOR!J54+LUMCON!J54+LOSFA!J54+'ULS Summary'!J54+'LSU Summary'!J54+SUSummary!J54+LCTCSummary!J54</f>
        <v>18439774</v>
      </c>
      <c r="K54" s="49">
        <f>IF(ISBLANK(J54),"  ",IF(L54&gt;0,J54/L54,IF(J54&gt;0,1,0)))</f>
        <v>1</v>
      </c>
      <c r="L54" s="99">
        <f t="shared" si="13"/>
        <v>18439774</v>
      </c>
      <c r="M54" s="51">
        <f>IF(ISBLANK(L54),"  ",IF(L76&gt;0,L54/L76,IF(L54&gt;0,1,0)))</f>
        <v>3.6129813313795622E-3</v>
      </c>
      <c r="N54" s="25"/>
    </row>
    <row r="55" spans="1:14" ht="15" customHeight="1" x14ac:dyDescent="0.2">
      <c r="A55" s="31" t="s">
        <v>52</v>
      </c>
      <c r="B55" s="4">
        <f>BOR!B55+LUMCON!B55+LOSFA!B55+'ULS Summary'!B55+'LSU Summary'!B55+SUSummary!B55+LCTCSummary!B55</f>
        <v>131841684.15999998</v>
      </c>
      <c r="C55" s="48">
        <f t="shared" si="0"/>
        <v>0.44142721690358638</v>
      </c>
      <c r="D55" s="43">
        <f>BOR!D55+LUMCON!D55+LOSFA!D55+'ULS Summary'!D55+'LSU Summary'!D55+SUSummary!D55+LCTCSummary!D55</f>
        <v>166829714.23000002</v>
      </c>
      <c r="E55" s="49">
        <f t="shared" si="9"/>
        <v>0.55857278309641367</v>
      </c>
      <c r="F55" s="97">
        <f t="shared" si="10"/>
        <v>298671398.38999999</v>
      </c>
      <c r="G55" s="51">
        <f>IF(ISBLANK(F55),"  ",IF(F76&gt;0,F55/F76,IF(F55&gt;0,1,0)))</f>
        <v>5.9495172540628798E-2</v>
      </c>
      <c r="H55" s="4">
        <f>BOR!H55+LUMCON!H55+LOSFA!H55+'ULS Summary'!H55+'LSU Summary'!H55+SUSummary!H55+LCTCSummary!H55</f>
        <v>148646455</v>
      </c>
      <c r="I55" s="48">
        <f t="shared" si="11"/>
        <v>0.48658140450433746</v>
      </c>
      <c r="J55" s="43">
        <f>BOR!J55+LUMCON!J55+LOSFA!J55+'ULS Summary'!J55+'LSU Summary'!J55+SUSummary!J55+LCTCSummary!J55</f>
        <v>156844987.18000001</v>
      </c>
      <c r="K55" s="49">
        <f t="shared" si="12"/>
        <v>0.5134185954956626</v>
      </c>
      <c r="L55" s="97">
        <f t="shared" si="13"/>
        <v>305491442.18000001</v>
      </c>
      <c r="M55" s="51">
        <f>IF(ISBLANK(L55),"  ",IF(L76&gt;0,L55/L76,IF(L55&gt;0,1,0)))</f>
        <v>5.9856204175417711E-2</v>
      </c>
      <c r="N55" s="25"/>
    </row>
    <row r="56" spans="1:14" s="77" customFormat="1" ht="15" customHeight="1" x14ac:dyDescent="0.25">
      <c r="A56" s="87" t="s">
        <v>53</v>
      </c>
      <c r="B56" s="83">
        <f>B55+B53+B52+B51+B50</f>
        <v>1362069970.96</v>
      </c>
      <c r="C56" s="84">
        <f t="shared" si="0"/>
        <v>0.86592810541440879</v>
      </c>
      <c r="D56" s="85">
        <f>D55+D53+D52+D51+D50+D54</f>
        <v>210889680.59000003</v>
      </c>
      <c r="E56" s="75">
        <f t="shared" si="9"/>
        <v>0.13407189458559132</v>
      </c>
      <c r="F56" s="100">
        <f>F55+F53+F52+F51+F50+F54</f>
        <v>1572959651.55</v>
      </c>
      <c r="G56" s="74">
        <f>IF(ISBLANK(F56),"  ",IF(F76&gt;0,F56/F76,IF(F56&gt;0,1,0)))</f>
        <v>0.3133326671816592</v>
      </c>
      <c r="H56" s="83">
        <f>H55+H53+H52+H51+H50</f>
        <v>1394760264.8</v>
      </c>
      <c r="I56" s="84">
        <f t="shared" si="11"/>
        <v>0.87320598369205316</v>
      </c>
      <c r="J56" s="85">
        <f>J55+J53+J52+J51+J50+J54</f>
        <v>202526390.18000001</v>
      </c>
      <c r="K56" s="75">
        <f t="shared" si="12"/>
        <v>0.12679401630794684</v>
      </c>
      <c r="L56" s="97">
        <f t="shared" si="13"/>
        <v>1597286654.98</v>
      </c>
      <c r="M56" s="74">
        <f>IF(ISBLANK(L56),"  ",IF(L76&gt;0,L56/L76,IF(L56&gt;0,1,0)))</f>
        <v>0.31296299321805399</v>
      </c>
      <c r="N56" s="76"/>
    </row>
    <row r="57" spans="1:14" ht="15" customHeight="1" x14ac:dyDescent="0.2">
      <c r="A57" s="41" t="s">
        <v>54</v>
      </c>
      <c r="B57" s="4">
        <f>BOR!B57+LUMCON!B57+LOSFA!B57+'ULS Summary'!B57+'LSU Summary'!B57+SUSummary!B57+LCTCSummary!B57</f>
        <v>0</v>
      </c>
      <c r="C57" s="48">
        <f t="shared" si="0"/>
        <v>0</v>
      </c>
      <c r="D57" s="43">
        <f>BOR!D57+LUMCON!D57+LOSFA!D57+'ULS Summary'!D57+'LSU Summary'!D57+SUSummary!D57+LCTCSummary!D57</f>
        <v>0</v>
      </c>
      <c r="E57" s="49">
        <f t="shared" si="9"/>
        <v>0</v>
      </c>
      <c r="F57" s="101">
        <f t="shared" ref="F57:F66" si="14">D57+B57</f>
        <v>0</v>
      </c>
      <c r="G57" s="51">
        <f>IF(ISBLANK(F57),"  ",IF(F76&gt;0,F57/F76,IF(F57&gt;0,1,0)))</f>
        <v>0</v>
      </c>
      <c r="H57" s="4">
        <f>BOR!H57+LUMCON!H57+LOSFA!H57+'ULS Summary'!H57+'LSU Summary'!H57+SUSummary!H57+LCTCSummary!H57</f>
        <v>0</v>
      </c>
      <c r="I57" s="48">
        <f t="shared" si="11"/>
        <v>0</v>
      </c>
      <c r="J57" s="43">
        <f>BOR!J57+LUMCON!J57+LOSFA!J57+'ULS Summary'!J57+'LSU Summary'!J57+SUSummary!J57+LCTCSummary!J57</f>
        <v>0</v>
      </c>
      <c r="K57" s="49">
        <f t="shared" si="12"/>
        <v>0</v>
      </c>
      <c r="L57" s="101">
        <f t="shared" si="13"/>
        <v>0</v>
      </c>
      <c r="M57" s="51">
        <f>IF(ISBLANK(L57),"  ",IF(L76&gt;0,L57/L76,IF(L57&gt;0,1,0)))</f>
        <v>0</v>
      </c>
      <c r="N57" s="25"/>
    </row>
    <row r="58" spans="1:14" ht="15" customHeight="1" x14ac:dyDescent="0.2">
      <c r="A58" s="102" t="s">
        <v>55</v>
      </c>
      <c r="B58" s="4">
        <f>BOR!B58+LUMCON!B58+LOSFA!B58+'ULS Summary'!B58+'LSU Summary'!B58+SUSummary!B58+LCTCSummary!B58</f>
        <v>0</v>
      </c>
      <c r="C58" s="48">
        <f t="shared" si="0"/>
        <v>0</v>
      </c>
      <c r="D58" s="43">
        <f>BOR!D58+LUMCON!D58+LOSFA!D58+'ULS Summary'!D58+'LSU Summary'!D58+SUSummary!D58+LCTCSummary!D58</f>
        <v>11751271.33</v>
      </c>
      <c r="E58" s="49">
        <f t="shared" si="9"/>
        <v>1</v>
      </c>
      <c r="F58" s="34">
        <f t="shared" si="14"/>
        <v>11751271.33</v>
      </c>
      <c r="G58" s="51">
        <f>IF(ISBLANK(F58),"  ",IF(F76&gt;0,F58/F76,IF(F58&gt;0,1,0)))</f>
        <v>2.3408465595261465E-3</v>
      </c>
      <c r="H58" s="4">
        <f>BOR!H58+LUMCON!H58+LOSFA!H58+'ULS Summary'!H58+'LSU Summary'!H58+SUSummary!H58+LCTCSummary!H58</f>
        <v>0</v>
      </c>
      <c r="I58" s="48">
        <f t="shared" si="11"/>
        <v>0</v>
      </c>
      <c r="J58" s="43">
        <f>BOR!J58+LUMCON!J58+LOSFA!J58+'ULS Summary'!J58+'LSU Summary'!J58+SUSummary!J58+LCTCSummary!J58</f>
        <v>12118000</v>
      </c>
      <c r="K58" s="49">
        <f t="shared" si="12"/>
        <v>1</v>
      </c>
      <c r="L58" s="34">
        <f t="shared" si="13"/>
        <v>12118000</v>
      </c>
      <c r="M58" s="51">
        <f>IF(ISBLANK(L58),"  ",IF(L76&gt;0,L58/L76,IF(L58&gt;0,1,0)))</f>
        <v>2.3743299551099452E-3</v>
      </c>
      <c r="N58" s="25"/>
    </row>
    <row r="59" spans="1:14" ht="15" customHeight="1" x14ac:dyDescent="0.2">
      <c r="A59" s="82" t="s">
        <v>56</v>
      </c>
      <c r="B59" s="4">
        <f>BOR!B59+LUMCON!B59+LOSFA!B59+'ULS Summary'!B59+'LSU Summary'!B59+SUSummary!B59+LCTCSummary!B59</f>
        <v>8848667.9900000002</v>
      </c>
      <c r="C59" s="48">
        <f t="shared" si="0"/>
        <v>0.16792683551061707</v>
      </c>
      <c r="D59" s="43">
        <f>BOR!D59+LUMCON!D59+LOSFA!D59+'ULS Summary'!D59+'LSU Summary'!D59+SUSummary!D59+LCTCSummary!D59</f>
        <v>43844923.019999996</v>
      </c>
      <c r="E59" s="49">
        <f t="shared" si="9"/>
        <v>0.83207316448938284</v>
      </c>
      <c r="F59" s="34">
        <f t="shared" si="14"/>
        <v>52693591.009999998</v>
      </c>
      <c r="G59" s="51">
        <f>IF(ISBLANK(F59),"  ",IF(F76&gt;0,F59/F76,IF(F59&gt;0,1,0)))</f>
        <v>1.0496533333371375E-2</v>
      </c>
      <c r="H59" s="4">
        <f>BOR!H59+LUMCON!H59+LOSFA!H59+'ULS Summary'!H59+'LSU Summary'!H59+SUSummary!H59+LCTCSummary!H59</f>
        <v>8896013</v>
      </c>
      <c r="I59" s="48">
        <f t="shared" si="11"/>
        <v>0.17716632163164367</v>
      </c>
      <c r="J59" s="43">
        <f>BOR!J59+LUMCON!J59+LOSFA!J59+'ULS Summary'!J59+'LSU Summary'!J59+SUSummary!J59+LCTCSummary!J59</f>
        <v>41316764</v>
      </c>
      <c r="K59" s="49">
        <f t="shared" si="12"/>
        <v>0.8228336783683563</v>
      </c>
      <c r="L59" s="34">
        <f t="shared" si="13"/>
        <v>50212777</v>
      </c>
      <c r="M59" s="51">
        <f>IF(ISBLANK(L59),"  ",IF(L76&gt;0,L59/L76,IF(L59&gt;0,1,0)))</f>
        <v>9.8383974715593077E-3</v>
      </c>
      <c r="N59" s="25"/>
    </row>
    <row r="60" spans="1:14" ht="15" customHeight="1" x14ac:dyDescent="0.2">
      <c r="A60" s="81" t="s">
        <v>57</v>
      </c>
      <c r="B60" s="4">
        <f>BOR!B60+LUMCON!B60+LOSFA!B60+'ULS Summary'!B60+'LSU Summary'!B60+SUSummary!B60+LCTCSummary!B60</f>
        <v>934120</v>
      </c>
      <c r="C60" s="48">
        <f t="shared" si="0"/>
        <v>6.12377247301874E-3</v>
      </c>
      <c r="D60" s="43">
        <f>BOR!D60+LUMCON!D60+LOSFA!D60+'ULS Summary'!D60+'LSU Summary'!D60+SUSummary!D60+LCTCSummary!D60</f>
        <v>151605838.68000001</v>
      </c>
      <c r="E60" s="49">
        <f t="shared" si="9"/>
        <v>0.99387622752698124</v>
      </c>
      <c r="F60" s="68">
        <f t="shared" si="14"/>
        <v>152539958.68000001</v>
      </c>
      <c r="G60" s="51">
        <f>IF(ISBLANK(F60),"  ",IF(F76&gt;0,F60/F76,IF(F60&gt;0,1,0)))</f>
        <v>3.0385872935702059E-2</v>
      </c>
      <c r="H60" s="4">
        <f>BOR!H60+LUMCON!H60+LOSFA!H60+'ULS Summary'!H60+'LSU Summary'!H60+SUSummary!H60+LCTCSummary!H60</f>
        <v>973500</v>
      </c>
      <c r="I60" s="48">
        <f t="shared" si="11"/>
        <v>6.371491351241463E-3</v>
      </c>
      <c r="J60" s="43">
        <f>BOR!J60+LUMCON!J60+LOSFA!J60+'ULS Summary'!J60+'LSU Summary'!J60+SUSummary!J60+LCTCSummary!J60</f>
        <v>151816474.32999998</v>
      </c>
      <c r="K60" s="49">
        <f t="shared" si="12"/>
        <v>0.99362850864875851</v>
      </c>
      <c r="L60" s="68">
        <f t="shared" si="13"/>
        <v>152789974.32999998</v>
      </c>
      <c r="M60" s="51">
        <f>IF(ISBLANK(L60),"  ",IF(L76&gt;0,L60/L76,IF(L60&gt;0,1,0)))</f>
        <v>2.9936772808400607E-2</v>
      </c>
      <c r="N60" s="25"/>
    </row>
    <row r="61" spans="1:14" ht="15" customHeight="1" x14ac:dyDescent="0.2">
      <c r="A61" s="103" t="s">
        <v>58</v>
      </c>
      <c r="B61" s="4">
        <f>BOR!B61+LUMCON!B61+LOSFA!B61+'ULS Summary'!B61+'LSU Summary'!B61+SUSummary!B61+LCTCSummary!B61</f>
        <v>187263</v>
      </c>
      <c r="C61" s="48">
        <f t="shared" si="0"/>
        <v>1</v>
      </c>
      <c r="D61" s="43">
        <f>BOR!D61+LUMCON!D61+LOSFA!D61+'ULS Summary'!D61+'LSU Summary'!D61+SUSummary!D61+LCTCSummary!D61</f>
        <v>0</v>
      </c>
      <c r="E61" s="49">
        <f t="shared" si="9"/>
        <v>0</v>
      </c>
      <c r="F61" s="34">
        <f t="shared" si="14"/>
        <v>187263</v>
      </c>
      <c r="G61" s="51">
        <f>IF(ISBLANK(F61),"  ",IF(F76&gt;0,F61/F76,IF(F61&gt;0,1,0)))</f>
        <v>3.7302683000558775E-5</v>
      </c>
      <c r="H61" s="4">
        <f>BOR!H61+LUMCON!H61+LOSFA!H61+'ULS Summary'!H61+'LSU Summary'!H61+SUSummary!H61+LCTCSummary!H61</f>
        <v>195000</v>
      </c>
      <c r="I61" s="48">
        <f t="shared" si="11"/>
        <v>1</v>
      </c>
      <c r="J61" s="43">
        <f>BOR!J61+LUMCON!J61+LOSFA!J61+'ULS Summary'!J61+'LSU Summary'!J61+SUSummary!J61+LCTCSummary!J61</f>
        <v>0</v>
      </c>
      <c r="K61" s="49">
        <f t="shared" si="12"/>
        <v>0</v>
      </c>
      <c r="L61" s="34">
        <f t="shared" si="13"/>
        <v>195000</v>
      </c>
      <c r="M61" s="51">
        <f>IF(ISBLANK(L61),"  ",IF(L76&gt;0,L61/L76,IF(L61&gt;0,1,0)))</f>
        <v>3.8207158049714418E-5</v>
      </c>
      <c r="N61" s="25"/>
    </row>
    <row r="62" spans="1:14" ht="15" customHeight="1" x14ac:dyDescent="0.2">
      <c r="A62" s="103" t="s">
        <v>59</v>
      </c>
      <c r="B62" s="4">
        <f>BOR!B62+LUMCON!B62+LOSFA!B62+'ULS Summary'!B62+'LSU Summary'!B62+SUSummary!B62+LCTCSummary!B62</f>
        <v>0</v>
      </c>
      <c r="C62" s="48">
        <f t="shared" si="0"/>
        <v>0</v>
      </c>
      <c r="D62" s="43">
        <f>BOR!D62+LUMCON!D62+LOSFA!D62+'ULS Summary'!D62+'LSU Summary'!D62+SUSummary!D62+LCTCSummary!D62</f>
        <v>207551470.68000001</v>
      </c>
      <c r="E62" s="49">
        <f t="shared" si="9"/>
        <v>1</v>
      </c>
      <c r="F62" s="34">
        <f t="shared" si="14"/>
        <v>207551470.68000001</v>
      </c>
      <c r="G62" s="51">
        <f>IF(ISBLANK(F62),"  ",IF(F76&gt;0,F62/F76,IF(F62&gt;0,1,0)))</f>
        <v>4.1344134810805178E-2</v>
      </c>
      <c r="H62" s="4">
        <f>BOR!H62+LUMCON!H62+LOSFA!H62+'ULS Summary'!H62+'LSU Summary'!H62+SUSummary!H62+LCTCSummary!H62</f>
        <v>0</v>
      </c>
      <c r="I62" s="48">
        <f t="shared" si="11"/>
        <v>0</v>
      </c>
      <c r="J62" s="43">
        <f>BOR!J62+LUMCON!J62+LOSFA!J62+'ULS Summary'!J62+'LSU Summary'!J62+SUSummary!J62+LCTCSummary!J62</f>
        <v>215976740</v>
      </c>
      <c r="K62" s="49">
        <f t="shared" si="12"/>
        <v>1</v>
      </c>
      <c r="L62" s="34">
        <f t="shared" si="13"/>
        <v>215976740</v>
      </c>
      <c r="M62" s="51">
        <f>IF(ISBLANK(L62),"  ",IF(L76&gt;0,L62/L76,IF(L62&gt;0,1,0)))</f>
        <v>4.231721764226707E-2</v>
      </c>
      <c r="N62" s="25"/>
    </row>
    <row r="63" spans="1:14" ht="15" customHeight="1" x14ac:dyDescent="0.2">
      <c r="A63" s="104" t="s">
        <v>60</v>
      </c>
      <c r="B63" s="4">
        <f>BOR!B63+LUMCON!B63+LOSFA!B63+'ULS Summary'!B63+'LSU Summary'!B63+SUSummary!B63+LCTCSummary!B63</f>
        <v>132647</v>
      </c>
      <c r="C63" s="48">
        <f t="shared" si="0"/>
        <v>4.4496893791540925E-4</v>
      </c>
      <c r="D63" s="43">
        <f>BOR!D63+LUMCON!D63+LOSFA!D63+'ULS Summary'!D63+'LSU Summary'!D63+SUSummary!D63+LCTCSummary!D63</f>
        <v>297971307.44999993</v>
      </c>
      <c r="E63" s="49">
        <f t="shared" si="9"/>
        <v>0.99955503106208454</v>
      </c>
      <c r="F63" s="34">
        <f t="shared" si="14"/>
        <v>298103954.44999993</v>
      </c>
      <c r="G63" s="51">
        <f>IF(ISBLANK(F63),"  ",IF(F76&gt;0,F63/F76,IF(F63&gt;0,1,0)))</f>
        <v>5.9382138030798184E-2</v>
      </c>
      <c r="H63" s="4">
        <f>BOR!H63+LUMCON!H63+LOSFA!H63+'ULS Summary'!H63+'LSU Summary'!H63+SUSummary!H63+LCTCSummary!H63</f>
        <v>170000</v>
      </c>
      <c r="I63" s="48">
        <f t="shared" si="11"/>
        <v>5.4036309011261136E-4</v>
      </c>
      <c r="J63" s="43">
        <f>BOR!J63+LUMCON!J63+LOSFA!J63+'ULS Summary'!J63+'LSU Summary'!J63+SUSummary!J63+LCTCSummary!J63</f>
        <v>314433279</v>
      </c>
      <c r="K63" s="49">
        <f t="shared" si="12"/>
        <v>0.99945963690988737</v>
      </c>
      <c r="L63" s="34">
        <f t="shared" si="13"/>
        <v>314603279</v>
      </c>
      <c r="M63" s="51">
        <f>IF(ISBLANK(L63),"  ",IF(L76&gt;0,L63/L76,IF(L63&gt;0,1,0)))</f>
        <v>6.164152412159693E-2</v>
      </c>
      <c r="N63" s="25"/>
    </row>
    <row r="64" spans="1:14" ht="15" customHeight="1" x14ac:dyDescent="0.2">
      <c r="A64" s="104" t="s">
        <v>61</v>
      </c>
      <c r="B64" s="4">
        <f>BOR!B64+LUMCON!B64+LOSFA!B64+'ULS Summary'!B64+'LSU Summary'!B64+SUSummary!B64+LCTCSummary!B64</f>
        <v>0</v>
      </c>
      <c r="C64" s="48">
        <f t="shared" si="0"/>
        <v>0</v>
      </c>
      <c r="D64" s="43">
        <f>BOR!D64+LUMCON!D64+LOSFA!D64+'ULS Summary'!D64+'LSU Summary'!D64+SUSummary!D64+LCTCSummary!D64</f>
        <v>13720527.310000001</v>
      </c>
      <c r="E64" s="49">
        <f t="shared" si="9"/>
        <v>1</v>
      </c>
      <c r="F64" s="34">
        <f t="shared" si="14"/>
        <v>13720527.310000001</v>
      </c>
      <c r="G64" s="51">
        <f>IF(ISBLANK(F64),"  ",IF(F76&gt;0,F64/F76,IF(F64&gt;0,1,0)))</f>
        <v>2.7331212297434064E-3</v>
      </c>
      <c r="H64" s="4">
        <f>BOR!H64+LUMCON!H64+LOSFA!H64+'ULS Summary'!H64+'LSU Summary'!H64+SUSummary!H64+LCTCSummary!H64</f>
        <v>0</v>
      </c>
      <c r="I64" s="48">
        <f t="shared" si="11"/>
        <v>0</v>
      </c>
      <c r="J64" s="43">
        <f>BOR!J64+LUMCON!J64+LOSFA!J64+'ULS Summary'!J64+'LSU Summary'!J64+SUSummary!J64+LCTCSummary!J64</f>
        <v>9520355.0099999998</v>
      </c>
      <c r="K64" s="49">
        <f t="shared" si="12"/>
        <v>1</v>
      </c>
      <c r="L64" s="34">
        <f t="shared" si="13"/>
        <v>9520355.0099999998</v>
      </c>
      <c r="M64" s="51">
        <f>IF(ISBLANK(L64),"  ",IF(L76&gt;0,L64/L76,IF(L64&gt;0,1,0)))</f>
        <v>1.8653626079818486E-3</v>
      </c>
      <c r="N64" s="25"/>
    </row>
    <row r="65" spans="1:14" ht="15" customHeight="1" x14ac:dyDescent="0.2">
      <c r="A65" s="82" t="s">
        <v>62</v>
      </c>
      <c r="B65" s="4">
        <f>BOR!B65+LUMCON!B65+LOSFA!B65+'ULS Summary'!B65+'LSU Summary'!B65+SUSummary!B65+LCTCSummary!B65</f>
        <v>20000</v>
      </c>
      <c r="C65" s="48">
        <f t="shared" si="0"/>
        <v>3.0846586578137871E-5</v>
      </c>
      <c r="D65" s="43">
        <f>BOR!D65+LUMCON!D65+LOSFA!D65+'ULS Summary'!D65+'LSU Summary'!D65+SUSummary!D65+LCTCSummary!D65</f>
        <v>648349956.57000005</v>
      </c>
      <c r="E65" s="49">
        <f t="shared" si="9"/>
        <v>0.99996915341342185</v>
      </c>
      <c r="F65" s="34">
        <f t="shared" si="14"/>
        <v>648369956.57000005</v>
      </c>
      <c r="G65" s="51">
        <f>IF(ISBLANK(F65),"  ",IF(F76&gt;0,F65/F76,IF(F65&gt;0,1,0)))</f>
        <v>0.12915492626422076</v>
      </c>
      <c r="H65" s="4">
        <f>BOR!H65+LUMCON!H65+LOSFA!H65+'ULS Summary'!H65+'LSU Summary'!H65+SUSummary!H65+LCTCSummary!H65</f>
        <v>0</v>
      </c>
      <c r="I65" s="48">
        <f t="shared" si="11"/>
        <v>0</v>
      </c>
      <c r="J65" s="43">
        <f>BOR!J65+LUMCON!J65+LOSFA!J65+'ULS Summary'!J65+'LSU Summary'!J65+SUSummary!J65+LCTCSummary!J65</f>
        <v>667420485.25999999</v>
      </c>
      <c r="K65" s="49">
        <f t="shared" si="12"/>
        <v>1</v>
      </c>
      <c r="L65" s="34">
        <f t="shared" si="13"/>
        <v>667420485.25999999</v>
      </c>
      <c r="M65" s="51">
        <f>IF(ISBLANK(L65),"  ",IF(L76&gt;0,L65/L76,IF(L65&gt;0,1,0)))</f>
        <v>0.1307704613638252</v>
      </c>
      <c r="N65" s="25"/>
    </row>
    <row r="66" spans="1:14" ht="15" customHeight="1" x14ac:dyDescent="0.2">
      <c r="A66" s="81" t="s">
        <v>63</v>
      </c>
      <c r="B66" s="4">
        <f>BOR!B66+LUMCON!B66+LOSFA!B66+'ULS Summary'!B66+'LSU Summary'!B66+SUSummary!B66+LCTCSummary!B66</f>
        <v>50993817.270000003</v>
      </c>
      <c r="C66" s="48">
        <f t="shared" si="0"/>
        <v>0.27566832412583692</v>
      </c>
      <c r="D66" s="43">
        <f>BOR!D66+LUMCON!D66+LOSFA!D66+'ULS Summary'!D66+'LSU Summary'!D66+SUSummary!D66+LCTCSummary!D66</f>
        <v>133988688.18000001</v>
      </c>
      <c r="E66" s="49">
        <f t="shared" si="9"/>
        <v>0.72433167587416303</v>
      </c>
      <c r="F66" s="34">
        <f t="shared" si="14"/>
        <v>184982505.45000002</v>
      </c>
      <c r="G66" s="51">
        <f>IF(ISBLANK(F66),"  ",IF(F76&gt;0,F66/F76,IF(F66&gt;0,1,0)))</f>
        <v>3.684840978437004E-2</v>
      </c>
      <c r="H66" s="4">
        <f>BOR!H66+LUMCON!H66+LOSFA!H66+'ULS Summary'!H66+'LSU Summary'!H66+SUSummary!H66+LCTCSummary!H66</f>
        <v>69473669</v>
      </c>
      <c r="I66" s="48">
        <f t="shared" si="11"/>
        <v>0.39949493327501756</v>
      </c>
      <c r="J66" s="43">
        <f>BOR!J66+LUMCON!J66+LOSFA!J66+'ULS Summary'!J66+'LSU Summary'!J66+SUSummary!J66+LCTCSummary!J66</f>
        <v>104430086</v>
      </c>
      <c r="K66" s="49">
        <f t="shared" si="12"/>
        <v>0.60050506672498249</v>
      </c>
      <c r="L66" s="34">
        <f t="shared" si="13"/>
        <v>173903755</v>
      </c>
      <c r="M66" s="51">
        <f>IF(ISBLANK(L66),"  ",IF(L76&gt;0,L66/L76,IF(L66&gt;0,1,0)))</f>
        <v>3.4073683347301612E-2</v>
      </c>
      <c r="N66" s="25"/>
    </row>
    <row r="67" spans="1:14" s="77" customFormat="1" ht="15" customHeight="1" x14ac:dyDescent="0.25">
      <c r="A67" s="105" t="s">
        <v>64</v>
      </c>
      <c r="B67" s="106">
        <f>B66+B65+B64+B63+B62+B61+B60+B59+B58+B57+B56-1</f>
        <v>1423186485.22</v>
      </c>
      <c r="C67" s="84">
        <f t="shared" si="0"/>
        <v>0.45283163019723138</v>
      </c>
      <c r="D67" s="107">
        <f>D66+D65+D64+D63+D62+D61+D60+D59+D58+D57+D56</f>
        <v>1719673663.8099999</v>
      </c>
      <c r="E67" s="75">
        <f t="shared" si="9"/>
        <v>0.54716836948458714</v>
      </c>
      <c r="F67" s="106">
        <f>F66+F65+F64+F63+F62+F61+F60+F59+F58+F57+F56</f>
        <v>3142860150.0299997</v>
      </c>
      <c r="G67" s="74">
        <f>IF(ISBLANK(F67),"  ",IF(F76&gt;0,F67/F76,IF(F67&gt;0,1,0)))</f>
        <v>0.62605595281319681</v>
      </c>
      <c r="H67" s="106">
        <f>H66+H65+H64+H63+H62+H61+H60+H59+H58+H57+H56</f>
        <v>1474468446.8</v>
      </c>
      <c r="I67" s="84">
        <f t="shared" si="11"/>
        <v>0.46163305360273776</v>
      </c>
      <c r="J67" s="107">
        <f>J66+J65+J64+J63+J62+J61+J60+J59+J58+J57+J56</f>
        <v>1719558573.78</v>
      </c>
      <c r="K67" s="75">
        <f t="shared" si="12"/>
        <v>0.53836694639726224</v>
      </c>
      <c r="L67" s="106">
        <f>L66+L65+L64+L63+L62+L61+L60+L59+L58+L57+L56</f>
        <v>3194027020.5799999</v>
      </c>
      <c r="M67" s="74">
        <f>IF(ISBLANK(L67),"  ",IF(L76&gt;0,L67/L76,IF(L67&gt;0,1,0)))</f>
        <v>0.6258189496941462</v>
      </c>
      <c r="N67" s="76"/>
    </row>
    <row r="68" spans="1:14" ht="15" customHeight="1" x14ac:dyDescent="0.25">
      <c r="A68" s="14" t="s">
        <v>65</v>
      </c>
      <c r="B68" s="79"/>
      <c r="C68" s="64" t="s">
        <v>4</v>
      </c>
      <c r="D68" s="80"/>
      <c r="E68" s="66" t="s">
        <v>4</v>
      </c>
      <c r="F68" s="34"/>
      <c r="G68" s="67" t="s">
        <v>4</v>
      </c>
      <c r="H68" s="79"/>
      <c r="I68" s="64" t="s">
        <v>4</v>
      </c>
      <c r="J68" s="80"/>
      <c r="K68" s="66" t="s">
        <v>4</v>
      </c>
      <c r="L68" s="34"/>
      <c r="M68" s="67" t="s">
        <v>4</v>
      </c>
    </row>
    <row r="69" spans="1:14" ht="15" customHeight="1" x14ac:dyDescent="0.2">
      <c r="A69" s="108" t="s">
        <v>66</v>
      </c>
      <c r="B69" s="4">
        <f>BOR!B69+LUMCON!B69+LOSFA!B69+'ULS Summary'!B69+'LSU Summary'!B69+SUSummary!B69+LCTCSummary!B69</f>
        <v>39252622.270000003</v>
      </c>
      <c r="C69" s="42">
        <f t="shared" si="0"/>
        <v>0.95094582771233394</v>
      </c>
      <c r="D69" s="43">
        <f>BOR!D69+LUMCON!D69+LOSFA!D69+'ULS Summary'!D69+'LSU Summary'!D69+SUSummary!D69+LCTCSummary!D69</f>
        <v>2024831.3199999998</v>
      </c>
      <c r="E69" s="44">
        <f>IF(ISBLANK(D69),"  ",IF(F69&gt;0,D69/F69,IF(D69&gt;0,1,0)))</f>
        <v>4.9054172287666051E-2</v>
      </c>
      <c r="F69" s="58">
        <f>D69+B69</f>
        <v>41277453.590000004</v>
      </c>
      <c r="G69" s="46">
        <f>IF(ISBLANK(F69),"  ",IF(F76&gt;0,F69/F76,IF(F69&gt;0,1,0)))</f>
        <v>8.2224452579422909E-3</v>
      </c>
      <c r="H69" s="4">
        <f>BOR!H69+LUMCON!H69+LOSFA!H69+'ULS Summary'!H69+'LSU Summary'!H69+SUSummary!H69+LCTCSummary!H69</f>
        <v>63052355</v>
      </c>
      <c r="I69" s="42">
        <f>IF(ISBLANK(H69),"  ",IF(L69&gt;0,H69/L69,IF(H69&gt;0,1,0)))</f>
        <v>0.95934518311103745</v>
      </c>
      <c r="J69" s="43">
        <f>BOR!J69+LUMCON!J69+LOSFA!J69+'ULS Summary'!J69+'LSU Summary'!J69+SUSummary!J69+LCTCSummary!J69</f>
        <v>2672012.11</v>
      </c>
      <c r="K69" s="44">
        <f>IF(ISBLANK(J69),"  ",IF(L69&gt;0,J69/L69,IF(J69&gt;0,1,0)))</f>
        <v>4.0654816888962504E-2</v>
      </c>
      <c r="L69" s="58">
        <f>J69+H69</f>
        <v>65724367.109999999</v>
      </c>
      <c r="M69" s="46">
        <f>IF(ISBLANK(L69),"  ",IF(L76&gt;0,L69/L76,IF(L69&gt;0,1,0)))</f>
        <v>1.2877647599431908E-2</v>
      </c>
    </row>
    <row r="70" spans="1:14" ht="15" customHeight="1" x14ac:dyDescent="0.2">
      <c r="A70" s="31" t="s">
        <v>67</v>
      </c>
      <c r="B70" s="4">
        <f>BOR!B70+LUMCON!B70+LOSFA!B70+'ULS Summary'!B70+'LSU Summary'!B70+SUSummary!B70+LCTCSummary!B70</f>
        <v>0</v>
      </c>
      <c r="C70" s="48">
        <f t="shared" si="0"/>
        <v>0</v>
      </c>
      <c r="D70" s="43">
        <f>BOR!D70+LUMCON!D70+LOSFA!D70+'ULS Summary'!D70+'LSU Summary'!D70+SUSummary!D70+LCTCSummary!D70</f>
        <v>0</v>
      </c>
      <c r="E70" s="49">
        <f>IF(ISBLANK(D70),"  ",IF(F70&gt;0,D70/F70,IF(D70&gt;0,1,0)))</f>
        <v>0</v>
      </c>
      <c r="F70" s="34">
        <f>D70+B70</f>
        <v>0</v>
      </c>
      <c r="G70" s="51">
        <f>IF(ISBLANK(F70),"  ",IF(F76&gt;0,F70/F76,IF(F70&gt;0,1,0)))</f>
        <v>0</v>
      </c>
      <c r="H70" s="4">
        <f>BOR!H70+LUMCON!H70+LOSFA!H70+'ULS Summary'!H70+'LSU Summary'!H70+SUSummary!H70+LCTCSummary!H70</f>
        <v>0</v>
      </c>
      <c r="I70" s="48">
        <f>IF(ISBLANK(H70),"  ",IF(L70&gt;0,H70/L70,IF(H70&gt;0,1,0)))</f>
        <v>0</v>
      </c>
      <c r="J70" s="43">
        <f>BOR!J70+LUMCON!J70+LOSFA!J70+'ULS Summary'!J70+'LSU Summary'!J70+SUSummary!J70+LCTCSummary!J70</f>
        <v>0</v>
      </c>
      <c r="K70" s="49">
        <f>IF(ISBLANK(J70),"  ",IF(L70&gt;0,J70/L70,IF(J70&gt;0,1,0)))</f>
        <v>0</v>
      </c>
      <c r="L70" s="34">
        <f>J70+H70</f>
        <v>0</v>
      </c>
      <c r="M70" s="51">
        <f>IF(ISBLANK(L70),"  ",IF(L76&gt;0,L70/L76,IF(L70&gt;0,1,0)))</f>
        <v>0</v>
      </c>
    </row>
    <row r="71" spans="1:14" ht="15" customHeight="1" x14ac:dyDescent="0.25">
      <c r="A71" s="109" t="s">
        <v>68</v>
      </c>
      <c r="B71" s="79"/>
      <c r="C71" s="64" t="s">
        <v>4</v>
      </c>
      <c r="D71" s="80"/>
      <c r="E71" s="66" t="s">
        <v>4</v>
      </c>
      <c r="F71" s="34"/>
      <c r="G71" s="67" t="s">
        <v>4</v>
      </c>
      <c r="H71" s="79"/>
      <c r="I71" s="64" t="s">
        <v>4</v>
      </c>
      <c r="J71" s="80"/>
      <c r="K71" s="66" t="s">
        <v>4</v>
      </c>
      <c r="L71" s="34"/>
      <c r="M71" s="67" t="s">
        <v>4</v>
      </c>
    </row>
    <row r="72" spans="1:14" ht="15" customHeight="1" x14ac:dyDescent="0.2">
      <c r="A72" s="82" t="s">
        <v>69</v>
      </c>
      <c r="B72" s="4">
        <f>BOR!B72+LUMCON!B72+LOSFA!B72+'ULS Summary'!B72+'LSU Summary'!B72+SUSummary!B72+LCTCSummary!B72</f>
        <v>0</v>
      </c>
      <c r="C72" s="42">
        <f t="shared" si="0"/>
        <v>0</v>
      </c>
      <c r="D72" s="43">
        <f>BOR!D72+LUMCON!D72+LOSFA!D72+'ULS Summary'!D72+'LSU Summary'!D72+SUSummary!D72+LCTCSummary!D72</f>
        <v>341296355.56999999</v>
      </c>
      <c r="E72" s="44">
        <f>IF(ISBLANK(D72),"  ",IF(F72&gt;0,D72/F72,IF(D72&gt;0,1,0)))</f>
        <v>1</v>
      </c>
      <c r="F72" s="58">
        <f>D72+B72</f>
        <v>341296355.56999999</v>
      </c>
      <c r="G72" s="46">
        <f>IF(ISBLANK(F72),"  ",IF(F76&gt;0,F72/F76,IF(F72&gt;0,1,0)))</f>
        <v>6.7986039746632823E-2</v>
      </c>
      <c r="H72" s="4">
        <f>BOR!H72+LUMCON!H72+LOSFA!H72+'ULS Summary'!H72+'LSU Summary'!H72+SUSummary!H72+LCTCSummary!H72</f>
        <v>0</v>
      </c>
      <c r="I72" s="42">
        <f>IF(ISBLANK(H72),"  ",IF(L72&gt;0,H72/L72,IF(H72&gt;0,1,0)))</f>
        <v>0</v>
      </c>
      <c r="J72" s="43">
        <f>BOR!J72+LUMCON!J72+LOSFA!J72+'ULS Summary'!J72+'LSU Summary'!J72+SUSummary!J72+LCTCSummary!J72</f>
        <v>333960570.88</v>
      </c>
      <c r="K72" s="44">
        <f>IF(ISBLANK(J72),"  ",IF(L72&gt;0,J72/L72,IF(J72&gt;0,1,0)))</f>
        <v>1</v>
      </c>
      <c r="L72" s="58">
        <f>J72+H72</f>
        <v>333960570.88</v>
      </c>
      <c r="M72" s="46">
        <f>IF(ISBLANK(L72),"  ",IF(L76&gt;0,L72/L76,IF(L72&gt;0,1,0)))</f>
        <v>6.5434278533256479E-2</v>
      </c>
    </row>
    <row r="73" spans="1:14" ht="15" customHeight="1" x14ac:dyDescent="0.2">
      <c r="A73" s="31" t="s">
        <v>70</v>
      </c>
      <c r="B73" s="4">
        <f>BOR!B73+LUMCON!B73+LOSFA!B73+'ULS Summary'!B73+'LSU Summary'!B73+SUSummary!B73+LCTCSummary!B73</f>
        <v>13498443.01</v>
      </c>
      <c r="C73" s="48">
        <f t="shared" si="0"/>
        <v>4.1775678234646889E-2</v>
      </c>
      <c r="D73" s="43">
        <f>BOR!D73+LUMCON!D73+LOSFA!D73+'ULS Summary'!D73+'LSU Summary'!D73+SUSummary!D73+LCTCSummary!D73</f>
        <v>309618824.74999994</v>
      </c>
      <c r="E73" s="49">
        <f>IF(ISBLANK(D73),"  ",IF(F73&gt;0,D73/F73,IF(D73&gt;0,1,0)))</f>
        <v>0.9582243217653531</v>
      </c>
      <c r="F73" s="34">
        <f>D73+B73</f>
        <v>323117267.75999993</v>
      </c>
      <c r="G73" s="51">
        <f>IF(ISBLANK(F73),"  ",IF(F76&gt;0,F73/F76,IF(F73&gt;0,1,0)))</f>
        <v>6.4364775803324462E-2</v>
      </c>
      <c r="H73" s="4">
        <f>BOR!H73+LUMCON!H73+LOSFA!H73+'ULS Summary'!H73+'LSU Summary'!H73+SUSummary!H73+LCTCSummary!H73</f>
        <v>17052942</v>
      </c>
      <c r="I73" s="48">
        <f>IF(ISBLANK(H73),"  ",IF(L73&gt;0,H73/L73,IF(H73&gt;0,1,0)))</f>
        <v>5.2820413916759512E-2</v>
      </c>
      <c r="J73" s="43">
        <f>BOR!J73+LUMCON!J73+LOSFA!J73+'ULS Summary'!J73+'LSU Summary'!J73+SUSummary!J73+LCTCSummary!J73</f>
        <v>305794622.70999998</v>
      </c>
      <c r="K73" s="49">
        <f>IF(ISBLANK(J73),"  ",IF(L73&gt;0,J73/L73,IF(J73&gt;0,1,0)))</f>
        <v>0.94717958608324049</v>
      </c>
      <c r="L73" s="34">
        <f>J73+H73</f>
        <v>322847564.70999998</v>
      </c>
      <c r="M73" s="51">
        <f>IF(ISBLANK(L73),"  ",IF(L76&gt;0,L73/L76,IF(L73&gt;0,1,0)))</f>
        <v>6.3256861183796781E-2</v>
      </c>
    </row>
    <row r="74" spans="1:14" s="77" customFormat="1" ht="15" customHeight="1" x14ac:dyDescent="0.25">
      <c r="A74" s="78" t="s">
        <v>71</v>
      </c>
      <c r="B74" s="110">
        <f>B73+B72+B70+B69</f>
        <v>52751065.280000001</v>
      </c>
      <c r="C74" s="84">
        <f t="shared" si="0"/>
        <v>7.4750931399377857E-2</v>
      </c>
      <c r="D74" s="111">
        <f>D73+D72+D70+D69</f>
        <v>652940011.63999999</v>
      </c>
      <c r="E74" s="75">
        <f>IF(ISBLANK(D74),"  ",IF(F74&gt;0,D74/F74,IF(D74&gt;0,1,0)))</f>
        <v>0.92524906860062217</v>
      </c>
      <c r="F74" s="112">
        <f>F73+F72+F71+F70+F69</f>
        <v>705691076.91999996</v>
      </c>
      <c r="G74" s="74">
        <f>IF(ISBLANK(F74),"  ",IF(F76&gt;0,F74/F76,IF(F74&gt;0,1,0)))</f>
        <v>0.14057326080789959</v>
      </c>
      <c r="H74" s="110">
        <f>H73+H72+H70+H69</f>
        <v>80105297</v>
      </c>
      <c r="I74" s="84">
        <f>IF(ISBLANK(H74),"  ",IF(L74&gt;0,H74/L74,IF(H74&gt;0,1,0)))</f>
        <v>0.11086739586199658</v>
      </c>
      <c r="J74" s="111">
        <f>J73+J72+J70+J69</f>
        <v>642427205.69999993</v>
      </c>
      <c r="K74" s="75">
        <f>IF(ISBLANK(J74),"  ",IF(L74&gt;0,J74/L74,IF(J74&gt;0,1,0)))</f>
        <v>0.88913260413800344</v>
      </c>
      <c r="L74" s="112">
        <f>L73+L72+L71+L70+L69</f>
        <v>722532502.69999993</v>
      </c>
      <c r="M74" s="74">
        <f>IF(ISBLANK(L74),"  ",IF(L76&gt;0,L74/L76,IF(L74&gt;0,1,0)))</f>
        <v>0.14156878731648517</v>
      </c>
    </row>
    <row r="75" spans="1:14" s="77" customFormat="1" ht="15" customHeight="1" x14ac:dyDescent="0.25">
      <c r="A75" s="78" t="s">
        <v>72</v>
      </c>
      <c r="B75" s="88">
        <f>BOR!B75+LUMCON!B75+LOSFA!B75+'ULS Summary'!B75+'LSU Summary'!B75+SUSummary!B75+LCTCSummary!B75</f>
        <v>0</v>
      </c>
      <c r="C75" s="84">
        <f>IF(ISBLANK(B75),"  ",IF(F75&gt;0,B75/F75,IF(B75&gt;0,1,0)))</f>
        <v>0</v>
      </c>
      <c r="D75" s="89">
        <f>BOR!D75+LUMCON!D75+LOSFA!D75+'ULS Summary'!D75+'LSU Summary'!D75+SUSummary!D75+LCTCSummary!D75</f>
        <v>0</v>
      </c>
      <c r="E75" s="75">
        <f>IF(ISBLANK(D75),"  ",IF(F75&gt;0,D75/F75,IF(D75&gt;0,1,0)))</f>
        <v>0</v>
      </c>
      <c r="F75" s="113">
        <f>D75+B75</f>
        <v>0</v>
      </c>
      <c r="G75" s="74">
        <f>IF(ISBLANK(F75),"  ",IF(F76&gt;0,F75/F76,IF(F75&gt;0,1,0)))</f>
        <v>0</v>
      </c>
      <c r="H75" s="88">
        <f>BOR!H75+LUMCON!H75+LOSFA!H75+'ULS Summary'!H75+'LSU Summary'!H75+SUSummary!H75+LCTCSummary!H75</f>
        <v>0</v>
      </c>
      <c r="I75" s="84">
        <f>IF(ISBLANK(H75),"  ",IF(L75&gt;0,H75/L75,IF(H75&gt;0,1,0)))</f>
        <v>0</v>
      </c>
      <c r="J75" s="89">
        <f>BOR!J75+LUMCON!J75+LOSFA!J75+'ULS Summary'!J75+'LSU Summary'!J75+SUSummary!J75+LCTCSummary!J75</f>
        <v>0</v>
      </c>
      <c r="K75" s="75">
        <f>IF(ISBLANK(J75),"  ",IF(L75&gt;0,J75/L75,IF(J75&gt;0,1,0)))</f>
        <v>0</v>
      </c>
      <c r="L75" s="113">
        <f>J75+H75</f>
        <v>0</v>
      </c>
      <c r="M75" s="74">
        <f>IF(ISBLANK(L75),"  ",IF(L76&gt;0,L75/L76,IF(L75&gt;0,1,0)))</f>
        <v>0</v>
      </c>
    </row>
    <row r="76" spans="1:14" s="77" customFormat="1" ht="15" customHeight="1" thickBot="1" x14ac:dyDescent="0.3">
      <c r="A76" s="114" t="s">
        <v>73</v>
      </c>
      <c r="B76" s="115">
        <f>B74+B67+B47+B40+B48+B75</f>
        <v>2645803969.6599998</v>
      </c>
      <c r="C76" s="116">
        <f t="shared" si="0"/>
        <v>0.52704264463266637</v>
      </c>
      <c r="D76" s="115">
        <f>D74+D67+D47+D40+D48+D75</f>
        <v>2374290696.4499998</v>
      </c>
      <c r="E76" s="117">
        <f>IF(ISBLANK(D76),"  ",IF(F76&gt;0,D76/F76,IF(D76&gt;0,1,0)))</f>
        <v>0.47295735516813397</v>
      </c>
      <c r="F76" s="115">
        <f>F74+F67+F47+F40+F48+F75</f>
        <v>5020094667.1100006</v>
      </c>
      <c r="G76" s="118">
        <f>IF(ISBLANK(F76),"  ",IF(F76&gt;0,F76/F76,IF(F76&gt;0,1,0)))</f>
        <v>1</v>
      </c>
      <c r="H76" s="115">
        <f>H74+H67+H47+H40+H48+H75</f>
        <v>2740404813.8000002</v>
      </c>
      <c r="I76" s="116">
        <f>IF(ISBLANK(H76),"  ",IF(L76&gt;0,H76/L76,IF(H76&gt;0,1,0)))</f>
        <v>0.53693887097976833</v>
      </c>
      <c r="J76" s="115">
        <f>J74+J67+J47+J40+J48+J75</f>
        <v>2363350868.48</v>
      </c>
      <c r="K76" s="117">
        <f>IF(ISBLANK(J76),"  ",IF(L76&gt;0,J76/L76,IF(J76&gt;0,1,0)))</f>
        <v>0.46306112902023178</v>
      </c>
      <c r="L76" s="115">
        <f>L74+L67+L47+L40+L48+L75</f>
        <v>5103755682.2799997</v>
      </c>
      <c r="M76" s="118">
        <f>IF(ISBLANK(L76),"  ",IF(L76&gt;0,L76/L76,IF(L76&gt;0,1,0)))</f>
        <v>1</v>
      </c>
    </row>
    <row r="77" spans="1:14" ht="15" thickTop="1" x14ac:dyDescent="0.2">
      <c r="A77" s="119"/>
      <c r="B77" s="1"/>
      <c r="C77" s="2"/>
      <c r="D77" s="1"/>
      <c r="E77" s="2"/>
      <c r="F77" s="1"/>
      <c r="G77" s="2"/>
      <c r="H77" s="1"/>
      <c r="I77" s="2"/>
      <c r="J77" s="1"/>
      <c r="K77" s="2"/>
      <c r="L77" s="1"/>
      <c r="M77" s="2"/>
    </row>
    <row r="78" spans="1:14" x14ac:dyDescent="0.2">
      <c r="A78" s="2" t="s">
        <v>4</v>
      </c>
      <c r="B78" s="1"/>
      <c r="C78" s="2"/>
      <c r="D78" s="1"/>
      <c r="E78" s="2"/>
      <c r="F78" s="1"/>
      <c r="G78" s="2"/>
      <c r="H78" s="1"/>
      <c r="I78" s="2"/>
      <c r="J78" s="1"/>
      <c r="K78" s="2"/>
      <c r="L78" s="1"/>
      <c r="M78" s="2"/>
    </row>
    <row r="79" spans="1:14" x14ac:dyDescent="0.2">
      <c r="A79" s="2" t="s">
        <v>74</v>
      </c>
      <c r="B79" s="1"/>
      <c r="C79" s="2"/>
      <c r="D79" s="1"/>
      <c r="E79" s="2"/>
      <c r="F79" s="1"/>
      <c r="G79" s="2"/>
      <c r="H79" s="1"/>
      <c r="I79" s="2"/>
      <c r="J79" s="1"/>
      <c r="K79" s="2"/>
      <c r="L79" s="1"/>
      <c r="M79" s="2"/>
    </row>
  </sheetData>
  <hyperlinks>
    <hyperlink ref="O2" location="Home!A1" tooltip="Home" display="Home"/>
  </hyperlinks>
  <printOptions horizontalCentered="1" verticalCentered="1"/>
  <pageMargins left="0.25" right="0.25" top="0.75" bottom="0.75" header="0.3" footer="0.3"/>
  <pageSetup scale="44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9"/>
  <sheetViews>
    <sheetView zoomScale="75" zoomScaleNormal="75" workbookViewId="0">
      <pane xSplit="1" ySplit="10" topLeftCell="B11" activePane="bottomRight" state="frozen"/>
      <selection activeCell="A4" sqref="A4:XFD76"/>
      <selection pane="topRight" activeCell="A4" sqref="A4:XFD76"/>
      <selection pane="bottomLeft" activeCell="A4" sqref="A4:XFD76"/>
      <selection pane="bottomRight" activeCell="G17" sqref="G17"/>
    </sheetView>
  </sheetViews>
  <sheetFormatPr defaultColWidth="12.42578125" defaultRowHeight="14.25" x14ac:dyDescent="0.2"/>
  <cols>
    <col min="1" max="1" width="63.42578125" style="6" customWidth="1"/>
    <col min="2" max="2" width="20.7109375" style="120" customWidth="1"/>
    <col min="3" max="3" width="20.7109375" style="6" customWidth="1"/>
    <col min="4" max="4" width="20.7109375" style="120" customWidth="1"/>
    <col min="5" max="5" width="20.7109375" style="6" customWidth="1"/>
    <col min="6" max="6" width="20.7109375" style="120" customWidth="1"/>
    <col min="7" max="7" width="20.7109375" style="6" customWidth="1"/>
    <col min="8" max="8" width="20.7109375" style="120" customWidth="1"/>
    <col min="9" max="9" width="20.7109375" style="6" customWidth="1"/>
    <col min="10" max="10" width="20.7109375" style="120" customWidth="1"/>
    <col min="11" max="11" width="20.7109375" style="6" customWidth="1"/>
    <col min="12" max="12" width="20.7109375" style="120" customWidth="1"/>
    <col min="13" max="13" width="20.7109375" style="6" customWidth="1"/>
    <col min="14" max="256" width="12.42578125" style="6"/>
    <col min="257" max="257" width="186.7109375" style="6" customWidth="1"/>
    <col min="258" max="258" width="56.42578125" style="6" customWidth="1"/>
    <col min="259" max="263" width="45.5703125" style="6" customWidth="1"/>
    <col min="264" max="264" width="54.7109375" style="6" customWidth="1"/>
    <col min="265" max="269" width="45.5703125" style="6" customWidth="1"/>
    <col min="270" max="512" width="12.42578125" style="6"/>
    <col min="513" max="513" width="186.7109375" style="6" customWidth="1"/>
    <col min="514" max="514" width="56.42578125" style="6" customWidth="1"/>
    <col min="515" max="519" width="45.5703125" style="6" customWidth="1"/>
    <col min="520" max="520" width="54.7109375" style="6" customWidth="1"/>
    <col min="521" max="525" width="45.5703125" style="6" customWidth="1"/>
    <col min="526" max="768" width="12.42578125" style="6"/>
    <col min="769" max="769" width="186.7109375" style="6" customWidth="1"/>
    <col min="770" max="770" width="56.42578125" style="6" customWidth="1"/>
    <col min="771" max="775" width="45.5703125" style="6" customWidth="1"/>
    <col min="776" max="776" width="54.7109375" style="6" customWidth="1"/>
    <col min="777" max="781" width="45.5703125" style="6" customWidth="1"/>
    <col min="782" max="1024" width="12.42578125" style="6"/>
    <col min="1025" max="1025" width="186.7109375" style="6" customWidth="1"/>
    <col min="1026" max="1026" width="56.42578125" style="6" customWidth="1"/>
    <col min="1027" max="1031" width="45.5703125" style="6" customWidth="1"/>
    <col min="1032" max="1032" width="54.7109375" style="6" customWidth="1"/>
    <col min="1033" max="1037" width="45.5703125" style="6" customWidth="1"/>
    <col min="1038" max="1280" width="12.42578125" style="6"/>
    <col min="1281" max="1281" width="186.7109375" style="6" customWidth="1"/>
    <col min="1282" max="1282" width="56.42578125" style="6" customWidth="1"/>
    <col min="1283" max="1287" width="45.5703125" style="6" customWidth="1"/>
    <col min="1288" max="1288" width="54.7109375" style="6" customWidth="1"/>
    <col min="1289" max="1293" width="45.5703125" style="6" customWidth="1"/>
    <col min="1294" max="1536" width="12.42578125" style="6"/>
    <col min="1537" max="1537" width="186.7109375" style="6" customWidth="1"/>
    <col min="1538" max="1538" width="56.42578125" style="6" customWidth="1"/>
    <col min="1539" max="1543" width="45.5703125" style="6" customWidth="1"/>
    <col min="1544" max="1544" width="54.7109375" style="6" customWidth="1"/>
    <col min="1545" max="1549" width="45.5703125" style="6" customWidth="1"/>
    <col min="1550" max="1792" width="12.42578125" style="6"/>
    <col min="1793" max="1793" width="186.7109375" style="6" customWidth="1"/>
    <col min="1794" max="1794" width="56.42578125" style="6" customWidth="1"/>
    <col min="1795" max="1799" width="45.5703125" style="6" customWidth="1"/>
    <col min="1800" max="1800" width="54.7109375" style="6" customWidth="1"/>
    <col min="1801" max="1805" width="45.5703125" style="6" customWidth="1"/>
    <col min="1806" max="2048" width="12.42578125" style="6"/>
    <col min="2049" max="2049" width="186.7109375" style="6" customWidth="1"/>
    <col min="2050" max="2050" width="56.42578125" style="6" customWidth="1"/>
    <col min="2051" max="2055" width="45.5703125" style="6" customWidth="1"/>
    <col min="2056" max="2056" width="54.7109375" style="6" customWidth="1"/>
    <col min="2057" max="2061" width="45.5703125" style="6" customWidth="1"/>
    <col min="2062" max="2304" width="12.42578125" style="6"/>
    <col min="2305" max="2305" width="186.7109375" style="6" customWidth="1"/>
    <col min="2306" max="2306" width="56.42578125" style="6" customWidth="1"/>
    <col min="2307" max="2311" width="45.5703125" style="6" customWidth="1"/>
    <col min="2312" max="2312" width="54.7109375" style="6" customWidth="1"/>
    <col min="2313" max="2317" width="45.5703125" style="6" customWidth="1"/>
    <col min="2318" max="2560" width="12.42578125" style="6"/>
    <col min="2561" max="2561" width="186.7109375" style="6" customWidth="1"/>
    <col min="2562" max="2562" width="56.42578125" style="6" customWidth="1"/>
    <col min="2563" max="2567" width="45.5703125" style="6" customWidth="1"/>
    <col min="2568" max="2568" width="54.7109375" style="6" customWidth="1"/>
    <col min="2569" max="2573" width="45.5703125" style="6" customWidth="1"/>
    <col min="2574" max="2816" width="12.42578125" style="6"/>
    <col min="2817" max="2817" width="186.7109375" style="6" customWidth="1"/>
    <col min="2818" max="2818" width="56.42578125" style="6" customWidth="1"/>
    <col min="2819" max="2823" width="45.5703125" style="6" customWidth="1"/>
    <col min="2824" max="2824" width="54.7109375" style="6" customWidth="1"/>
    <col min="2825" max="2829" width="45.5703125" style="6" customWidth="1"/>
    <col min="2830" max="3072" width="12.42578125" style="6"/>
    <col min="3073" max="3073" width="186.7109375" style="6" customWidth="1"/>
    <col min="3074" max="3074" width="56.42578125" style="6" customWidth="1"/>
    <col min="3075" max="3079" width="45.5703125" style="6" customWidth="1"/>
    <col min="3080" max="3080" width="54.7109375" style="6" customWidth="1"/>
    <col min="3081" max="3085" width="45.5703125" style="6" customWidth="1"/>
    <col min="3086" max="3328" width="12.42578125" style="6"/>
    <col min="3329" max="3329" width="186.7109375" style="6" customWidth="1"/>
    <col min="3330" max="3330" width="56.42578125" style="6" customWidth="1"/>
    <col min="3331" max="3335" width="45.5703125" style="6" customWidth="1"/>
    <col min="3336" max="3336" width="54.7109375" style="6" customWidth="1"/>
    <col min="3337" max="3341" width="45.5703125" style="6" customWidth="1"/>
    <col min="3342" max="3584" width="12.42578125" style="6"/>
    <col min="3585" max="3585" width="186.7109375" style="6" customWidth="1"/>
    <col min="3586" max="3586" width="56.42578125" style="6" customWidth="1"/>
    <col min="3587" max="3591" width="45.5703125" style="6" customWidth="1"/>
    <col min="3592" max="3592" width="54.7109375" style="6" customWidth="1"/>
    <col min="3593" max="3597" width="45.5703125" style="6" customWidth="1"/>
    <col min="3598" max="3840" width="12.42578125" style="6"/>
    <col min="3841" max="3841" width="186.7109375" style="6" customWidth="1"/>
    <col min="3842" max="3842" width="56.42578125" style="6" customWidth="1"/>
    <col min="3843" max="3847" width="45.5703125" style="6" customWidth="1"/>
    <col min="3848" max="3848" width="54.7109375" style="6" customWidth="1"/>
    <col min="3849" max="3853" width="45.5703125" style="6" customWidth="1"/>
    <col min="3854" max="4096" width="12.42578125" style="6"/>
    <col min="4097" max="4097" width="186.7109375" style="6" customWidth="1"/>
    <col min="4098" max="4098" width="56.42578125" style="6" customWidth="1"/>
    <col min="4099" max="4103" width="45.5703125" style="6" customWidth="1"/>
    <col min="4104" max="4104" width="54.7109375" style="6" customWidth="1"/>
    <col min="4105" max="4109" width="45.5703125" style="6" customWidth="1"/>
    <col min="4110" max="4352" width="12.42578125" style="6"/>
    <col min="4353" max="4353" width="186.7109375" style="6" customWidth="1"/>
    <col min="4354" max="4354" width="56.42578125" style="6" customWidth="1"/>
    <col min="4355" max="4359" width="45.5703125" style="6" customWidth="1"/>
    <col min="4360" max="4360" width="54.7109375" style="6" customWidth="1"/>
    <col min="4361" max="4365" width="45.5703125" style="6" customWidth="1"/>
    <col min="4366" max="4608" width="12.42578125" style="6"/>
    <col min="4609" max="4609" width="186.7109375" style="6" customWidth="1"/>
    <col min="4610" max="4610" width="56.42578125" style="6" customWidth="1"/>
    <col min="4611" max="4615" width="45.5703125" style="6" customWidth="1"/>
    <col min="4616" max="4616" width="54.7109375" style="6" customWidth="1"/>
    <col min="4617" max="4621" width="45.5703125" style="6" customWidth="1"/>
    <col min="4622" max="4864" width="12.42578125" style="6"/>
    <col min="4865" max="4865" width="186.7109375" style="6" customWidth="1"/>
    <col min="4866" max="4866" width="56.42578125" style="6" customWidth="1"/>
    <col min="4867" max="4871" width="45.5703125" style="6" customWidth="1"/>
    <col min="4872" max="4872" width="54.7109375" style="6" customWidth="1"/>
    <col min="4873" max="4877" width="45.5703125" style="6" customWidth="1"/>
    <col min="4878" max="5120" width="12.42578125" style="6"/>
    <col min="5121" max="5121" width="186.7109375" style="6" customWidth="1"/>
    <col min="5122" max="5122" width="56.42578125" style="6" customWidth="1"/>
    <col min="5123" max="5127" width="45.5703125" style="6" customWidth="1"/>
    <col min="5128" max="5128" width="54.7109375" style="6" customWidth="1"/>
    <col min="5129" max="5133" width="45.5703125" style="6" customWidth="1"/>
    <col min="5134" max="5376" width="12.42578125" style="6"/>
    <col min="5377" max="5377" width="186.7109375" style="6" customWidth="1"/>
    <col min="5378" max="5378" width="56.42578125" style="6" customWidth="1"/>
    <col min="5379" max="5383" width="45.5703125" style="6" customWidth="1"/>
    <col min="5384" max="5384" width="54.7109375" style="6" customWidth="1"/>
    <col min="5385" max="5389" width="45.5703125" style="6" customWidth="1"/>
    <col min="5390" max="5632" width="12.42578125" style="6"/>
    <col min="5633" max="5633" width="186.7109375" style="6" customWidth="1"/>
    <col min="5634" max="5634" width="56.42578125" style="6" customWidth="1"/>
    <col min="5635" max="5639" width="45.5703125" style="6" customWidth="1"/>
    <col min="5640" max="5640" width="54.7109375" style="6" customWidth="1"/>
    <col min="5641" max="5645" width="45.5703125" style="6" customWidth="1"/>
    <col min="5646" max="5888" width="12.42578125" style="6"/>
    <col min="5889" max="5889" width="186.7109375" style="6" customWidth="1"/>
    <col min="5890" max="5890" width="56.42578125" style="6" customWidth="1"/>
    <col min="5891" max="5895" width="45.5703125" style="6" customWidth="1"/>
    <col min="5896" max="5896" width="54.7109375" style="6" customWidth="1"/>
    <col min="5897" max="5901" width="45.5703125" style="6" customWidth="1"/>
    <col min="5902" max="6144" width="12.42578125" style="6"/>
    <col min="6145" max="6145" width="186.7109375" style="6" customWidth="1"/>
    <col min="6146" max="6146" width="56.42578125" style="6" customWidth="1"/>
    <col min="6147" max="6151" width="45.5703125" style="6" customWidth="1"/>
    <col min="6152" max="6152" width="54.7109375" style="6" customWidth="1"/>
    <col min="6153" max="6157" width="45.5703125" style="6" customWidth="1"/>
    <col min="6158" max="6400" width="12.42578125" style="6"/>
    <col min="6401" max="6401" width="186.7109375" style="6" customWidth="1"/>
    <col min="6402" max="6402" width="56.42578125" style="6" customWidth="1"/>
    <col min="6403" max="6407" width="45.5703125" style="6" customWidth="1"/>
    <col min="6408" max="6408" width="54.7109375" style="6" customWidth="1"/>
    <col min="6409" max="6413" width="45.5703125" style="6" customWidth="1"/>
    <col min="6414" max="6656" width="12.42578125" style="6"/>
    <col min="6657" max="6657" width="186.7109375" style="6" customWidth="1"/>
    <col min="6658" max="6658" width="56.42578125" style="6" customWidth="1"/>
    <col min="6659" max="6663" width="45.5703125" style="6" customWidth="1"/>
    <col min="6664" max="6664" width="54.7109375" style="6" customWidth="1"/>
    <col min="6665" max="6669" width="45.5703125" style="6" customWidth="1"/>
    <col min="6670" max="6912" width="12.42578125" style="6"/>
    <col min="6913" max="6913" width="186.7109375" style="6" customWidth="1"/>
    <col min="6914" max="6914" width="56.42578125" style="6" customWidth="1"/>
    <col min="6915" max="6919" width="45.5703125" style="6" customWidth="1"/>
    <col min="6920" max="6920" width="54.7109375" style="6" customWidth="1"/>
    <col min="6921" max="6925" width="45.5703125" style="6" customWidth="1"/>
    <col min="6926" max="7168" width="12.42578125" style="6"/>
    <col min="7169" max="7169" width="186.7109375" style="6" customWidth="1"/>
    <col min="7170" max="7170" width="56.42578125" style="6" customWidth="1"/>
    <col min="7171" max="7175" width="45.5703125" style="6" customWidth="1"/>
    <col min="7176" max="7176" width="54.7109375" style="6" customWidth="1"/>
    <col min="7177" max="7181" width="45.5703125" style="6" customWidth="1"/>
    <col min="7182" max="7424" width="12.42578125" style="6"/>
    <col min="7425" max="7425" width="186.7109375" style="6" customWidth="1"/>
    <col min="7426" max="7426" width="56.42578125" style="6" customWidth="1"/>
    <col min="7427" max="7431" width="45.5703125" style="6" customWidth="1"/>
    <col min="7432" max="7432" width="54.7109375" style="6" customWidth="1"/>
    <col min="7433" max="7437" width="45.5703125" style="6" customWidth="1"/>
    <col min="7438" max="7680" width="12.42578125" style="6"/>
    <col min="7681" max="7681" width="186.7109375" style="6" customWidth="1"/>
    <col min="7682" max="7682" width="56.42578125" style="6" customWidth="1"/>
    <col min="7683" max="7687" width="45.5703125" style="6" customWidth="1"/>
    <col min="7688" max="7688" width="54.7109375" style="6" customWidth="1"/>
    <col min="7689" max="7693" width="45.5703125" style="6" customWidth="1"/>
    <col min="7694" max="7936" width="12.42578125" style="6"/>
    <col min="7937" max="7937" width="186.7109375" style="6" customWidth="1"/>
    <col min="7938" max="7938" width="56.42578125" style="6" customWidth="1"/>
    <col min="7939" max="7943" width="45.5703125" style="6" customWidth="1"/>
    <col min="7944" max="7944" width="54.7109375" style="6" customWidth="1"/>
    <col min="7945" max="7949" width="45.5703125" style="6" customWidth="1"/>
    <col min="7950" max="8192" width="12.42578125" style="6"/>
    <col min="8193" max="8193" width="186.7109375" style="6" customWidth="1"/>
    <col min="8194" max="8194" width="56.42578125" style="6" customWidth="1"/>
    <col min="8195" max="8199" width="45.5703125" style="6" customWidth="1"/>
    <col min="8200" max="8200" width="54.7109375" style="6" customWidth="1"/>
    <col min="8201" max="8205" width="45.5703125" style="6" customWidth="1"/>
    <col min="8206" max="8448" width="12.42578125" style="6"/>
    <col min="8449" max="8449" width="186.7109375" style="6" customWidth="1"/>
    <col min="8450" max="8450" width="56.42578125" style="6" customWidth="1"/>
    <col min="8451" max="8455" width="45.5703125" style="6" customWidth="1"/>
    <col min="8456" max="8456" width="54.7109375" style="6" customWidth="1"/>
    <col min="8457" max="8461" width="45.5703125" style="6" customWidth="1"/>
    <col min="8462" max="8704" width="12.42578125" style="6"/>
    <col min="8705" max="8705" width="186.7109375" style="6" customWidth="1"/>
    <col min="8706" max="8706" width="56.42578125" style="6" customWidth="1"/>
    <col min="8707" max="8711" width="45.5703125" style="6" customWidth="1"/>
    <col min="8712" max="8712" width="54.7109375" style="6" customWidth="1"/>
    <col min="8713" max="8717" width="45.5703125" style="6" customWidth="1"/>
    <col min="8718" max="8960" width="12.42578125" style="6"/>
    <col min="8961" max="8961" width="186.7109375" style="6" customWidth="1"/>
    <col min="8962" max="8962" width="56.42578125" style="6" customWidth="1"/>
    <col min="8963" max="8967" width="45.5703125" style="6" customWidth="1"/>
    <col min="8968" max="8968" width="54.7109375" style="6" customWidth="1"/>
    <col min="8969" max="8973" width="45.5703125" style="6" customWidth="1"/>
    <col min="8974" max="9216" width="12.42578125" style="6"/>
    <col min="9217" max="9217" width="186.7109375" style="6" customWidth="1"/>
    <col min="9218" max="9218" width="56.42578125" style="6" customWidth="1"/>
    <col min="9219" max="9223" width="45.5703125" style="6" customWidth="1"/>
    <col min="9224" max="9224" width="54.7109375" style="6" customWidth="1"/>
    <col min="9225" max="9229" width="45.5703125" style="6" customWidth="1"/>
    <col min="9230" max="9472" width="12.42578125" style="6"/>
    <col min="9473" max="9473" width="186.7109375" style="6" customWidth="1"/>
    <col min="9474" max="9474" width="56.42578125" style="6" customWidth="1"/>
    <col min="9475" max="9479" width="45.5703125" style="6" customWidth="1"/>
    <col min="9480" max="9480" width="54.7109375" style="6" customWidth="1"/>
    <col min="9481" max="9485" width="45.5703125" style="6" customWidth="1"/>
    <col min="9486" max="9728" width="12.42578125" style="6"/>
    <col min="9729" max="9729" width="186.7109375" style="6" customWidth="1"/>
    <col min="9730" max="9730" width="56.42578125" style="6" customWidth="1"/>
    <col min="9731" max="9735" width="45.5703125" style="6" customWidth="1"/>
    <col min="9736" max="9736" width="54.7109375" style="6" customWidth="1"/>
    <col min="9737" max="9741" width="45.5703125" style="6" customWidth="1"/>
    <col min="9742" max="9984" width="12.42578125" style="6"/>
    <col min="9985" max="9985" width="186.7109375" style="6" customWidth="1"/>
    <col min="9986" max="9986" width="56.42578125" style="6" customWidth="1"/>
    <col min="9987" max="9991" width="45.5703125" style="6" customWidth="1"/>
    <col min="9992" max="9992" width="54.7109375" style="6" customWidth="1"/>
    <col min="9993" max="9997" width="45.5703125" style="6" customWidth="1"/>
    <col min="9998" max="10240" width="12.42578125" style="6"/>
    <col min="10241" max="10241" width="186.7109375" style="6" customWidth="1"/>
    <col min="10242" max="10242" width="56.42578125" style="6" customWidth="1"/>
    <col min="10243" max="10247" width="45.5703125" style="6" customWidth="1"/>
    <col min="10248" max="10248" width="54.7109375" style="6" customWidth="1"/>
    <col min="10249" max="10253" width="45.5703125" style="6" customWidth="1"/>
    <col min="10254" max="10496" width="12.42578125" style="6"/>
    <col min="10497" max="10497" width="186.7109375" style="6" customWidth="1"/>
    <col min="10498" max="10498" width="56.42578125" style="6" customWidth="1"/>
    <col min="10499" max="10503" width="45.5703125" style="6" customWidth="1"/>
    <col min="10504" max="10504" width="54.7109375" style="6" customWidth="1"/>
    <col min="10505" max="10509" width="45.5703125" style="6" customWidth="1"/>
    <col min="10510" max="10752" width="12.42578125" style="6"/>
    <col min="10753" max="10753" width="186.7109375" style="6" customWidth="1"/>
    <col min="10754" max="10754" width="56.42578125" style="6" customWidth="1"/>
    <col min="10755" max="10759" width="45.5703125" style="6" customWidth="1"/>
    <col min="10760" max="10760" width="54.7109375" style="6" customWidth="1"/>
    <col min="10761" max="10765" width="45.5703125" style="6" customWidth="1"/>
    <col min="10766" max="11008" width="12.42578125" style="6"/>
    <col min="11009" max="11009" width="186.7109375" style="6" customWidth="1"/>
    <col min="11010" max="11010" width="56.42578125" style="6" customWidth="1"/>
    <col min="11011" max="11015" width="45.5703125" style="6" customWidth="1"/>
    <col min="11016" max="11016" width="54.7109375" style="6" customWidth="1"/>
    <col min="11017" max="11021" width="45.5703125" style="6" customWidth="1"/>
    <col min="11022" max="11264" width="12.42578125" style="6"/>
    <col min="11265" max="11265" width="186.7109375" style="6" customWidth="1"/>
    <col min="11266" max="11266" width="56.42578125" style="6" customWidth="1"/>
    <col min="11267" max="11271" width="45.5703125" style="6" customWidth="1"/>
    <col min="11272" max="11272" width="54.7109375" style="6" customWidth="1"/>
    <col min="11273" max="11277" width="45.5703125" style="6" customWidth="1"/>
    <col min="11278" max="11520" width="12.42578125" style="6"/>
    <col min="11521" max="11521" width="186.7109375" style="6" customWidth="1"/>
    <col min="11522" max="11522" width="56.42578125" style="6" customWidth="1"/>
    <col min="11523" max="11527" width="45.5703125" style="6" customWidth="1"/>
    <col min="11528" max="11528" width="54.7109375" style="6" customWidth="1"/>
    <col min="11529" max="11533" width="45.5703125" style="6" customWidth="1"/>
    <col min="11534" max="11776" width="12.42578125" style="6"/>
    <col min="11777" max="11777" width="186.7109375" style="6" customWidth="1"/>
    <col min="11778" max="11778" width="56.42578125" style="6" customWidth="1"/>
    <col min="11779" max="11783" width="45.5703125" style="6" customWidth="1"/>
    <col min="11784" max="11784" width="54.7109375" style="6" customWidth="1"/>
    <col min="11785" max="11789" width="45.5703125" style="6" customWidth="1"/>
    <col min="11790" max="12032" width="12.42578125" style="6"/>
    <col min="12033" max="12033" width="186.7109375" style="6" customWidth="1"/>
    <col min="12034" max="12034" width="56.42578125" style="6" customWidth="1"/>
    <col min="12035" max="12039" width="45.5703125" style="6" customWidth="1"/>
    <col min="12040" max="12040" width="54.7109375" style="6" customWidth="1"/>
    <col min="12041" max="12045" width="45.5703125" style="6" customWidth="1"/>
    <col min="12046" max="12288" width="12.42578125" style="6"/>
    <col min="12289" max="12289" width="186.7109375" style="6" customWidth="1"/>
    <col min="12290" max="12290" width="56.42578125" style="6" customWidth="1"/>
    <col min="12291" max="12295" width="45.5703125" style="6" customWidth="1"/>
    <col min="12296" max="12296" width="54.7109375" style="6" customWidth="1"/>
    <col min="12297" max="12301" width="45.5703125" style="6" customWidth="1"/>
    <col min="12302" max="12544" width="12.42578125" style="6"/>
    <col min="12545" max="12545" width="186.7109375" style="6" customWidth="1"/>
    <col min="12546" max="12546" width="56.42578125" style="6" customWidth="1"/>
    <col min="12547" max="12551" width="45.5703125" style="6" customWidth="1"/>
    <col min="12552" max="12552" width="54.7109375" style="6" customWidth="1"/>
    <col min="12553" max="12557" width="45.5703125" style="6" customWidth="1"/>
    <col min="12558" max="12800" width="12.42578125" style="6"/>
    <col min="12801" max="12801" width="186.7109375" style="6" customWidth="1"/>
    <col min="12802" max="12802" width="56.42578125" style="6" customWidth="1"/>
    <col min="12803" max="12807" width="45.5703125" style="6" customWidth="1"/>
    <col min="12808" max="12808" width="54.7109375" style="6" customWidth="1"/>
    <col min="12809" max="12813" width="45.5703125" style="6" customWidth="1"/>
    <col min="12814" max="13056" width="12.42578125" style="6"/>
    <col min="13057" max="13057" width="186.7109375" style="6" customWidth="1"/>
    <col min="13058" max="13058" width="56.42578125" style="6" customWidth="1"/>
    <col min="13059" max="13063" width="45.5703125" style="6" customWidth="1"/>
    <col min="13064" max="13064" width="54.7109375" style="6" customWidth="1"/>
    <col min="13065" max="13069" width="45.5703125" style="6" customWidth="1"/>
    <col min="13070" max="13312" width="12.42578125" style="6"/>
    <col min="13313" max="13313" width="186.7109375" style="6" customWidth="1"/>
    <col min="13314" max="13314" width="56.42578125" style="6" customWidth="1"/>
    <col min="13315" max="13319" width="45.5703125" style="6" customWidth="1"/>
    <col min="13320" max="13320" width="54.7109375" style="6" customWidth="1"/>
    <col min="13321" max="13325" width="45.5703125" style="6" customWidth="1"/>
    <col min="13326" max="13568" width="12.42578125" style="6"/>
    <col min="13569" max="13569" width="186.7109375" style="6" customWidth="1"/>
    <col min="13570" max="13570" width="56.42578125" style="6" customWidth="1"/>
    <col min="13571" max="13575" width="45.5703125" style="6" customWidth="1"/>
    <col min="13576" max="13576" width="54.7109375" style="6" customWidth="1"/>
    <col min="13577" max="13581" width="45.5703125" style="6" customWidth="1"/>
    <col min="13582" max="13824" width="12.42578125" style="6"/>
    <col min="13825" max="13825" width="186.7109375" style="6" customWidth="1"/>
    <col min="13826" max="13826" width="56.42578125" style="6" customWidth="1"/>
    <col min="13827" max="13831" width="45.5703125" style="6" customWidth="1"/>
    <col min="13832" max="13832" width="54.7109375" style="6" customWidth="1"/>
    <col min="13833" max="13837" width="45.5703125" style="6" customWidth="1"/>
    <col min="13838" max="14080" width="12.42578125" style="6"/>
    <col min="14081" max="14081" width="186.7109375" style="6" customWidth="1"/>
    <col min="14082" max="14082" width="56.42578125" style="6" customWidth="1"/>
    <col min="14083" max="14087" width="45.5703125" style="6" customWidth="1"/>
    <col min="14088" max="14088" width="54.7109375" style="6" customWidth="1"/>
    <col min="14089" max="14093" width="45.5703125" style="6" customWidth="1"/>
    <col min="14094" max="14336" width="12.42578125" style="6"/>
    <col min="14337" max="14337" width="186.7109375" style="6" customWidth="1"/>
    <col min="14338" max="14338" width="56.42578125" style="6" customWidth="1"/>
    <col min="14339" max="14343" width="45.5703125" style="6" customWidth="1"/>
    <col min="14344" max="14344" width="54.7109375" style="6" customWidth="1"/>
    <col min="14345" max="14349" width="45.5703125" style="6" customWidth="1"/>
    <col min="14350" max="14592" width="12.42578125" style="6"/>
    <col min="14593" max="14593" width="186.7109375" style="6" customWidth="1"/>
    <col min="14594" max="14594" width="56.42578125" style="6" customWidth="1"/>
    <col min="14595" max="14599" width="45.5703125" style="6" customWidth="1"/>
    <col min="14600" max="14600" width="54.7109375" style="6" customWidth="1"/>
    <col min="14601" max="14605" width="45.5703125" style="6" customWidth="1"/>
    <col min="14606" max="14848" width="12.42578125" style="6"/>
    <col min="14849" max="14849" width="186.7109375" style="6" customWidth="1"/>
    <col min="14850" max="14850" width="56.42578125" style="6" customWidth="1"/>
    <col min="14851" max="14855" width="45.5703125" style="6" customWidth="1"/>
    <col min="14856" max="14856" width="54.7109375" style="6" customWidth="1"/>
    <col min="14857" max="14861" width="45.5703125" style="6" customWidth="1"/>
    <col min="14862" max="15104" width="12.42578125" style="6"/>
    <col min="15105" max="15105" width="186.7109375" style="6" customWidth="1"/>
    <col min="15106" max="15106" width="56.42578125" style="6" customWidth="1"/>
    <col min="15107" max="15111" width="45.5703125" style="6" customWidth="1"/>
    <col min="15112" max="15112" width="54.7109375" style="6" customWidth="1"/>
    <col min="15113" max="15117" width="45.5703125" style="6" customWidth="1"/>
    <col min="15118" max="15360" width="12.42578125" style="6"/>
    <col min="15361" max="15361" width="186.7109375" style="6" customWidth="1"/>
    <col min="15362" max="15362" width="56.42578125" style="6" customWidth="1"/>
    <col min="15363" max="15367" width="45.5703125" style="6" customWidth="1"/>
    <col min="15368" max="15368" width="54.7109375" style="6" customWidth="1"/>
    <col min="15369" max="15373" width="45.5703125" style="6" customWidth="1"/>
    <col min="15374" max="15616" width="12.42578125" style="6"/>
    <col min="15617" max="15617" width="186.7109375" style="6" customWidth="1"/>
    <col min="15618" max="15618" width="56.42578125" style="6" customWidth="1"/>
    <col min="15619" max="15623" width="45.5703125" style="6" customWidth="1"/>
    <col min="15624" max="15624" width="54.7109375" style="6" customWidth="1"/>
    <col min="15625" max="15629" width="45.5703125" style="6" customWidth="1"/>
    <col min="15630" max="15872" width="12.42578125" style="6"/>
    <col min="15873" max="15873" width="186.7109375" style="6" customWidth="1"/>
    <col min="15874" max="15874" width="56.42578125" style="6" customWidth="1"/>
    <col min="15875" max="15879" width="45.5703125" style="6" customWidth="1"/>
    <col min="15880" max="15880" width="54.7109375" style="6" customWidth="1"/>
    <col min="15881" max="15885" width="45.5703125" style="6" customWidth="1"/>
    <col min="15886" max="16128" width="12.42578125" style="6"/>
    <col min="16129" max="16129" width="186.7109375" style="6" customWidth="1"/>
    <col min="16130" max="16130" width="56.42578125" style="6" customWidth="1"/>
    <col min="16131" max="16135" width="45.5703125" style="6" customWidth="1"/>
    <col min="16136" max="16136" width="54.7109375" style="6" customWidth="1"/>
    <col min="16137" max="16141" width="45.5703125" style="6" customWidth="1"/>
    <col min="16142" max="16384" width="12.42578125" style="6"/>
  </cols>
  <sheetData>
    <row r="1" spans="1:17" s="196" customFormat="1" ht="19.5" customHeight="1" thickBot="1" x14ac:dyDescent="0.3">
      <c r="A1" s="186" t="s">
        <v>0</v>
      </c>
      <c r="B1" s="187"/>
      <c r="C1" s="188"/>
      <c r="D1" s="187"/>
      <c r="E1" s="189"/>
      <c r="F1" s="190"/>
      <c r="G1" s="189"/>
      <c r="H1" s="190"/>
      <c r="I1" s="191"/>
      <c r="J1" s="192" t="s">
        <v>1</v>
      </c>
      <c r="K1" s="193" t="s">
        <v>89</v>
      </c>
      <c r="L1" s="194"/>
      <c r="M1" s="193"/>
      <c r="N1" s="195"/>
      <c r="O1" s="195"/>
      <c r="P1" s="195"/>
      <c r="Q1" s="195"/>
    </row>
    <row r="2" spans="1:17" s="196" customFormat="1" ht="19.5" customHeight="1" thickBot="1" x14ac:dyDescent="0.3">
      <c r="A2" s="186" t="s">
        <v>2</v>
      </c>
      <c r="B2" s="187"/>
      <c r="C2" s="188"/>
      <c r="D2" s="187"/>
      <c r="E2" s="188"/>
      <c r="F2" s="187"/>
      <c r="G2" s="188"/>
      <c r="H2" s="187"/>
      <c r="I2" s="188"/>
      <c r="J2" s="187"/>
      <c r="K2" s="188"/>
      <c r="L2" s="187"/>
      <c r="M2" s="189"/>
      <c r="O2" s="221" t="s">
        <v>182</v>
      </c>
    </row>
    <row r="3" spans="1:17" s="196" customFormat="1" ht="19.5" customHeight="1" thickBot="1" x14ac:dyDescent="0.3">
      <c r="A3" s="197" t="s">
        <v>3</v>
      </c>
      <c r="B3" s="198"/>
      <c r="C3" s="199"/>
      <c r="D3" s="198"/>
      <c r="E3" s="199"/>
      <c r="F3" s="198"/>
      <c r="G3" s="199"/>
      <c r="H3" s="198"/>
      <c r="I3" s="199"/>
      <c r="J3" s="198"/>
      <c r="K3" s="199"/>
      <c r="L3" s="198"/>
      <c r="M3" s="200"/>
      <c r="N3" s="195"/>
      <c r="O3" s="195"/>
      <c r="P3" s="195"/>
      <c r="Q3" s="195"/>
    </row>
    <row r="4" spans="1:17" ht="15" customHeight="1" thickTop="1" x14ac:dyDescent="0.2">
      <c r="A4" s="7"/>
      <c r="B4" s="8"/>
      <c r="C4" s="9"/>
      <c r="D4" s="8"/>
      <c r="E4" s="9"/>
      <c r="F4" s="8"/>
      <c r="G4" s="10"/>
      <c r="H4" s="8" t="s">
        <v>4</v>
      </c>
      <c r="I4" s="9"/>
      <c r="J4" s="8"/>
      <c r="K4" s="9"/>
      <c r="L4" s="8"/>
      <c r="M4" s="10"/>
    </row>
    <row r="5" spans="1:17" ht="15" customHeight="1" x14ac:dyDescent="0.2">
      <c r="A5" s="11"/>
      <c r="B5" s="3"/>
      <c r="C5" s="12"/>
      <c r="D5" s="3"/>
      <c r="E5" s="12"/>
      <c r="F5" s="3"/>
      <c r="G5" s="13"/>
      <c r="H5" s="3"/>
      <c r="I5" s="12"/>
      <c r="J5" s="3"/>
      <c r="K5" s="12"/>
      <c r="L5" s="3"/>
      <c r="M5" s="13"/>
    </row>
    <row r="6" spans="1:17" ht="15" customHeight="1" x14ac:dyDescent="0.25">
      <c r="A6" s="14"/>
      <c r="B6" s="15" t="s">
        <v>128</v>
      </c>
      <c r="C6" s="16"/>
      <c r="D6" s="17"/>
      <c r="E6" s="16"/>
      <c r="F6" s="17"/>
      <c r="G6" s="18"/>
      <c r="H6" s="15" t="s">
        <v>129</v>
      </c>
      <c r="I6" s="16"/>
      <c r="J6" s="17"/>
      <c r="K6" s="16"/>
      <c r="L6" s="17"/>
      <c r="M6" s="19" t="s">
        <v>4</v>
      </c>
    </row>
    <row r="7" spans="1:17" ht="15" customHeight="1" x14ac:dyDescent="0.2">
      <c r="A7" s="11" t="s">
        <v>4</v>
      </c>
      <c r="B7" s="3" t="s">
        <v>4</v>
      </c>
      <c r="C7" s="12"/>
      <c r="D7" s="3" t="s">
        <v>4</v>
      </c>
      <c r="E7" s="12"/>
      <c r="F7" s="3" t="s">
        <v>4</v>
      </c>
      <c r="G7" s="13"/>
      <c r="H7" s="3" t="s">
        <v>4</v>
      </c>
      <c r="I7" s="12"/>
      <c r="J7" s="3" t="s">
        <v>4</v>
      </c>
      <c r="K7" s="12"/>
      <c r="L7" s="3" t="s">
        <v>4</v>
      </c>
      <c r="M7" s="13"/>
    </row>
    <row r="8" spans="1:17" ht="15" customHeight="1" x14ac:dyDescent="0.2">
      <c r="A8" s="11" t="s">
        <v>4</v>
      </c>
      <c r="B8" s="3" t="s">
        <v>4</v>
      </c>
      <c r="C8" s="12"/>
      <c r="D8" s="3" t="s">
        <v>4</v>
      </c>
      <c r="E8" s="12"/>
      <c r="F8" s="3" t="s">
        <v>4</v>
      </c>
      <c r="G8" s="13"/>
      <c r="H8" s="3" t="s">
        <v>4</v>
      </c>
      <c r="I8" s="12"/>
      <c r="J8" s="3" t="s">
        <v>4</v>
      </c>
      <c r="K8" s="12"/>
      <c r="L8" s="3" t="s">
        <v>4</v>
      </c>
      <c r="M8" s="13"/>
    </row>
    <row r="9" spans="1:17" ht="15" customHeight="1" x14ac:dyDescent="0.25">
      <c r="A9" s="20" t="s">
        <v>4</v>
      </c>
      <c r="B9" s="21" t="s">
        <v>4</v>
      </c>
      <c r="C9" s="22" t="s">
        <v>5</v>
      </c>
      <c r="D9" s="23" t="s">
        <v>4</v>
      </c>
      <c r="E9" s="22" t="s">
        <v>5</v>
      </c>
      <c r="F9" s="23" t="s">
        <v>4</v>
      </c>
      <c r="G9" s="24" t="s">
        <v>5</v>
      </c>
      <c r="H9" s="21" t="s">
        <v>4</v>
      </c>
      <c r="I9" s="22" t="s">
        <v>5</v>
      </c>
      <c r="J9" s="23" t="s">
        <v>4</v>
      </c>
      <c r="K9" s="22" t="s">
        <v>5</v>
      </c>
      <c r="L9" s="23" t="s">
        <v>4</v>
      </c>
      <c r="M9" s="24" t="s">
        <v>5</v>
      </c>
      <c r="N9" s="25"/>
    </row>
    <row r="10" spans="1:17" ht="15" customHeight="1" x14ac:dyDescent="0.25">
      <c r="A10" s="26" t="s">
        <v>6</v>
      </c>
      <c r="B10" s="27" t="s">
        <v>7</v>
      </c>
      <c r="C10" s="28" t="s">
        <v>8</v>
      </c>
      <c r="D10" s="29" t="s">
        <v>9</v>
      </c>
      <c r="E10" s="28" t="s">
        <v>8</v>
      </c>
      <c r="F10" s="29" t="s">
        <v>8</v>
      </c>
      <c r="G10" s="30" t="s">
        <v>8</v>
      </c>
      <c r="H10" s="27" t="s">
        <v>7</v>
      </c>
      <c r="I10" s="28" t="s">
        <v>8</v>
      </c>
      <c r="J10" s="29" t="s">
        <v>9</v>
      </c>
      <c r="K10" s="28" t="s">
        <v>8</v>
      </c>
      <c r="L10" s="29" t="s">
        <v>8</v>
      </c>
      <c r="M10" s="30" t="s">
        <v>8</v>
      </c>
      <c r="N10" s="25"/>
    </row>
    <row r="11" spans="1:17" ht="15" customHeight="1" x14ac:dyDescent="0.2">
      <c r="A11" s="31" t="s">
        <v>10</v>
      </c>
      <c r="B11" s="32" t="s">
        <v>4</v>
      </c>
      <c r="C11" s="33"/>
      <c r="D11" s="34" t="s">
        <v>4</v>
      </c>
      <c r="E11" s="33"/>
      <c r="F11" s="34" t="s">
        <v>4</v>
      </c>
      <c r="G11" s="35"/>
      <c r="H11" s="32" t="s">
        <v>4</v>
      </c>
      <c r="I11" s="33"/>
      <c r="J11" s="34" t="s">
        <v>4</v>
      </c>
      <c r="K11" s="33"/>
      <c r="L11" s="34" t="s">
        <v>4</v>
      </c>
      <c r="M11" s="35" t="s">
        <v>10</v>
      </c>
      <c r="N11" s="25"/>
    </row>
    <row r="12" spans="1:17" ht="15" customHeight="1" x14ac:dyDescent="0.25">
      <c r="A12" s="14" t="s">
        <v>11</v>
      </c>
      <c r="B12" s="36" t="s">
        <v>4</v>
      </c>
      <c r="C12" s="37" t="s">
        <v>4</v>
      </c>
      <c r="D12" s="38"/>
      <c r="E12" s="39"/>
      <c r="F12" s="38"/>
      <c r="G12" s="40"/>
      <c r="H12" s="36"/>
      <c r="I12" s="39"/>
      <c r="J12" s="38"/>
      <c r="K12" s="39"/>
      <c r="L12" s="38"/>
      <c r="M12" s="40"/>
      <c r="N12" s="25"/>
    </row>
    <row r="13" spans="1:17" s="5" customFormat="1" ht="15" customHeight="1" x14ac:dyDescent="0.2">
      <c r="A13" s="41" t="s">
        <v>12</v>
      </c>
      <c r="B13" s="4">
        <v>45215717</v>
      </c>
      <c r="C13" s="42">
        <f t="shared" ref="C13:C76" si="0">IF(ISBLANK(B13),"  ",IF(F13&gt;0,B13/F13,IF(B13&gt;0,1,0)))</f>
        <v>1</v>
      </c>
      <c r="D13" s="43">
        <v>0</v>
      </c>
      <c r="E13" s="44">
        <f>IF(ISBLANK(D13),"  ",IF(F13&gt;0,D13/F13,IF(D13&gt;0,1,0)))</f>
        <v>0</v>
      </c>
      <c r="F13" s="45">
        <f>D13+B13</f>
        <v>45215717</v>
      </c>
      <c r="G13" s="46">
        <f>IF(ISBLANK(F13),"  ",IF(F76&gt;0,F13/F76,IF(F13&gt;0,1,0)))</f>
        <v>0.11558358660261281</v>
      </c>
      <c r="H13" s="4">
        <v>45619806</v>
      </c>
      <c r="I13" s="42">
        <f>IF(ISBLANK(H13),"  ",IF(L13&gt;0,H13/L13,IF(H13&gt;0,1,0)))</f>
        <v>1</v>
      </c>
      <c r="J13" s="43">
        <v>0</v>
      </c>
      <c r="K13" s="44">
        <f>IF(ISBLANK(J13),"  ",IF(L13&gt;0,J13/L13,IF(J13&gt;0,1,0)))</f>
        <v>0</v>
      </c>
      <c r="L13" s="45">
        <f t="shared" ref="L13:L34" si="1">J13+H13</f>
        <v>45619806</v>
      </c>
      <c r="M13" s="47">
        <f>IF(ISBLANK(L13),"  ",IF(L76&gt;0,L13/L76,IF(L13&gt;0,1,0)))</f>
        <v>0.11602749605962641</v>
      </c>
      <c r="N13" s="25"/>
    </row>
    <row r="14" spans="1:17" ht="15" customHeight="1" x14ac:dyDescent="0.2">
      <c r="A14" s="11" t="s">
        <v>13</v>
      </c>
      <c r="B14" s="3">
        <v>0</v>
      </c>
      <c r="C14" s="48">
        <f t="shared" si="0"/>
        <v>0</v>
      </c>
      <c r="D14" s="93">
        <v>0</v>
      </c>
      <c r="E14" s="49">
        <f>IF(ISBLANK(D14),"  ",IF(F14&gt;0,D14/F14,IF(D14&gt;0,1,0)))</f>
        <v>0</v>
      </c>
      <c r="F14" s="50">
        <f>D14+B14</f>
        <v>0</v>
      </c>
      <c r="G14" s="51">
        <f>IF(ISBLANK(F14),"  ",IF(F76&gt;0,F14/F76,IF(F14&gt;0,1,0)))</f>
        <v>0</v>
      </c>
      <c r="H14" s="3">
        <v>0</v>
      </c>
      <c r="I14" s="48">
        <f>IF(ISBLANK(H14),"  ",IF(L14&gt;0,H14/L14,IF(H14&gt;0,1,0)))</f>
        <v>0</v>
      </c>
      <c r="J14" s="93">
        <v>0</v>
      </c>
      <c r="K14" s="49">
        <f>IF(ISBLANK(J14),"  ",IF(L14&gt;0,J14/L14,IF(J14&gt;0,1,0)))</f>
        <v>0</v>
      </c>
      <c r="L14" s="50">
        <f t="shared" si="1"/>
        <v>0</v>
      </c>
      <c r="M14" s="51">
        <f>IF(ISBLANK(L14),"  ",IF(L76&gt;0,L14/L76,IF(L14&gt;0,1,0)))</f>
        <v>0</v>
      </c>
      <c r="N14" s="25"/>
    </row>
    <row r="15" spans="1:17" ht="15" customHeight="1" x14ac:dyDescent="0.2">
      <c r="A15" s="31" t="s">
        <v>14</v>
      </c>
      <c r="B15" s="79">
        <v>2657900</v>
      </c>
      <c r="C15" s="53">
        <f t="shared" si="0"/>
        <v>1</v>
      </c>
      <c r="D15" s="80">
        <v>0</v>
      </c>
      <c r="E15" s="55">
        <f>IF(ISBLANK(D15),"  ",IF(F15&gt;0,D15/F15,IF(D15&gt;0,1,0)))</f>
        <v>0</v>
      </c>
      <c r="F15" s="38">
        <f>D15+B15</f>
        <v>2657900</v>
      </c>
      <c r="G15" s="56">
        <f>IF(ISBLANK(F15),"  ",IF(F76&gt;0,F15/F76,IF(F15&gt;0,1,0)))</f>
        <v>6.7943103684739662E-3</v>
      </c>
      <c r="H15" s="79">
        <v>2655243</v>
      </c>
      <c r="I15" s="53">
        <f>IF(ISBLANK(H15),"  ",IF(L15&gt;0,H15/L15,IF(H15&gt;0,1,0)))</f>
        <v>1</v>
      </c>
      <c r="J15" s="80">
        <v>0</v>
      </c>
      <c r="K15" s="55">
        <f>IF(ISBLANK(J15),"  ",IF(L15&gt;0,J15/L15,IF(J15&gt;0,1,0)))</f>
        <v>0</v>
      </c>
      <c r="L15" s="38">
        <f t="shared" si="1"/>
        <v>2655243</v>
      </c>
      <c r="M15" s="56">
        <f>IF(ISBLANK(L15),"  ",IF(L76&gt;0,L15/L76,IF(L15&gt;0,1,0)))</f>
        <v>6.7532333811294726E-3</v>
      </c>
      <c r="N15" s="25"/>
    </row>
    <row r="16" spans="1:17" ht="15" customHeight="1" x14ac:dyDescent="0.2">
      <c r="A16" s="57" t="s">
        <v>15</v>
      </c>
      <c r="B16" s="3">
        <v>0</v>
      </c>
      <c r="C16" s="42">
        <f t="shared" si="0"/>
        <v>0</v>
      </c>
      <c r="D16" s="93">
        <v>0</v>
      </c>
      <c r="E16" s="44">
        <f>IF(ISBLANK(D16),"  ",IF(F16&gt;0,D16/F16,IF(D16&gt;0,1,0)))</f>
        <v>0</v>
      </c>
      <c r="F16" s="58">
        <f t="shared" ref="F16:F39" si="2">D16+B16</f>
        <v>0</v>
      </c>
      <c r="G16" s="46">
        <f>IF(ISBLANK(F16),"  ",IF(F76&gt;0,F16/F76,IF(F16&gt;0,1,0)))</f>
        <v>0</v>
      </c>
      <c r="H16" s="3">
        <v>0</v>
      </c>
      <c r="I16" s="42">
        <f t="shared" ref="I16:I34" si="3">IF(ISBLANK(H16),"  ",IF(L16&gt;0,H16/L16,IF(H16&gt;0,1,0)))</f>
        <v>0</v>
      </c>
      <c r="J16" s="93">
        <v>0</v>
      </c>
      <c r="K16" s="44">
        <f t="shared" ref="K16:K34" si="4">IF(ISBLANK(J16),"  ",IF(L16&gt;0,J16/L16,IF(J16&gt;0,1,0)))</f>
        <v>0</v>
      </c>
      <c r="L16" s="58">
        <f t="shared" si="1"/>
        <v>0</v>
      </c>
      <c r="M16" s="46">
        <f>IF(ISBLANK(L16),"  ",IF(L76&gt;0,L16/L76,IF(L16&gt;0,1,0)))</f>
        <v>0</v>
      </c>
      <c r="N16" s="25"/>
    </row>
    <row r="17" spans="1:14" ht="15" customHeight="1" x14ac:dyDescent="0.2">
      <c r="A17" s="59" t="s">
        <v>16</v>
      </c>
      <c r="B17" s="32">
        <v>2657900</v>
      </c>
      <c r="C17" s="48">
        <f t="shared" si="0"/>
        <v>1</v>
      </c>
      <c r="D17" s="80">
        <v>0</v>
      </c>
      <c r="E17" s="44">
        <f t="shared" ref="E17:E34" si="5">IF(ISBLANK(D17),"  ",IF(F17&gt;0,D17/F17,IF(D17&gt;0,1,0)))</f>
        <v>0</v>
      </c>
      <c r="F17" s="34">
        <f t="shared" si="2"/>
        <v>2657900</v>
      </c>
      <c r="G17" s="51">
        <f>IF(ISBLANK(F17),"  ",IF(F76&gt;0,F17/F76,IF(F17&gt;0,1,0)))</f>
        <v>6.7943103684739662E-3</v>
      </c>
      <c r="H17" s="32">
        <v>2655243</v>
      </c>
      <c r="I17" s="48">
        <f t="shared" si="3"/>
        <v>1</v>
      </c>
      <c r="J17" s="80">
        <v>0</v>
      </c>
      <c r="K17" s="49">
        <f t="shared" si="4"/>
        <v>0</v>
      </c>
      <c r="L17" s="34">
        <f t="shared" si="1"/>
        <v>2655243</v>
      </c>
      <c r="M17" s="51">
        <f>IF(ISBLANK(L17),"  ",IF(L76&gt;0,L17/L76,IF(L17&gt;0,1,0)))</f>
        <v>6.7532333811294726E-3</v>
      </c>
      <c r="N17" s="25"/>
    </row>
    <row r="18" spans="1:14" ht="15" customHeight="1" x14ac:dyDescent="0.2">
      <c r="A18" s="59" t="s">
        <v>17</v>
      </c>
      <c r="B18" s="32">
        <v>0</v>
      </c>
      <c r="C18" s="48">
        <f t="shared" si="0"/>
        <v>0</v>
      </c>
      <c r="D18" s="80">
        <v>0</v>
      </c>
      <c r="E18" s="44">
        <f t="shared" si="5"/>
        <v>0</v>
      </c>
      <c r="F18" s="34">
        <f t="shared" si="2"/>
        <v>0</v>
      </c>
      <c r="G18" s="51">
        <f>IF(ISBLANK(F18),"  ",IF(F76&gt;0,F18/F76,IF(F18&gt;0,1,0)))</f>
        <v>0</v>
      </c>
      <c r="H18" s="32">
        <v>0</v>
      </c>
      <c r="I18" s="48">
        <f t="shared" si="3"/>
        <v>0</v>
      </c>
      <c r="J18" s="80">
        <v>0</v>
      </c>
      <c r="K18" s="49">
        <f t="shared" si="4"/>
        <v>0</v>
      </c>
      <c r="L18" s="34">
        <f t="shared" si="1"/>
        <v>0</v>
      </c>
      <c r="M18" s="51">
        <f>IF(ISBLANK(L18),"  ",IF(L76&gt;0,L18/L76,IF(L18&gt;0,1,0)))</f>
        <v>0</v>
      </c>
      <c r="N18" s="25"/>
    </row>
    <row r="19" spans="1:14" ht="15" customHeight="1" x14ac:dyDescent="0.2">
      <c r="A19" s="59" t="s">
        <v>18</v>
      </c>
      <c r="B19" s="32">
        <v>0</v>
      </c>
      <c r="C19" s="48">
        <f t="shared" si="0"/>
        <v>0</v>
      </c>
      <c r="D19" s="80">
        <v>0</v>
      </c>
      <c r="E19" s="44">
        <f t="shared" si="5"/>
        <v>0</v>
      </c>
      <c r="F19" s="34">
        <f t="shared" si="2"/>
        <v>0</v>
      </c>
      <c r="G19" s="51">
        <f>IF(ISBLANK(F19),"  ",IF(F76&gt;0,F19/F76,IF(F19&gt;0,1,0)))</f>
        <v>0</v>
      </c>
      <c r="H19" s="32">
        <v>0</v>
      </c>
      <c r="I19" s="48">
        <f t="shared" si="3"/>
        <v>0</v>
      </c>
      <c r="J19" s="80">
        <v>0</v>
      </c>
      <c r="K19" s="49">
        <f t="shared" si="4"/>
        <v>0</v>
      </c>
      <c r="L19" s="34">
        <f t="shared" si="1"/>
        <v>0</v>
      </c>
      <c r="M19" s="51">
        <f>IF(ISBLANK(L19),"  ",IF(L76&gt;0,L19/L76,IF(L19&gt;0,1,0)))</f>
        <v>0</v>
      </c>
      <c r="N19" s="25"/>
    </row>
    <row r="20" spans="1:14" ht="15" customHeight="1" x14ac:dyDescent="0.2">
      <c r="A20" s="59" t="s">
        <v>19</v>
      </c>
      <c r="B20" s="32">
        <v>0</v>
      </c>
      <c r="C20" s="48">
        <f t="shared" si="0"/>
        <v>0</v>
      </c>
      <c r="D20" s="80">
        <v>0</v>
      </c>
      <c r="E20" s="44">
        <f t="shared" si="5"/>
        <v>0</v>
      </c>
      <c r="F20" s="34">
        <f>D20+B20</f>
        <v>0</v>
      </c>
      <c r="G20" s="51">
        <f>IF(ISBLANK(F20),"  ",IF(F76&gt;0,F20/F76,IF(F20&gt;0,1,0)))</f>
        <v>0</v>
      </c>
      <c r="H20" s="32">
        <v>0</v>
      </c>
      <c r="I20" s="48">
        <f t="shared" si="3"/>
        <v>0</v>
      </c>
      <c r="J20" s="80">
        <v>0</v>
      </c>
      <c r="K20" s="49">
        <f t="shared" si="4"/>
        <v>0</v>
      </c>
      <c r="L20" s="34">
        <f t="shared" si="1"/>
        <v>0</v>
      </c>
      <c r="M20" s="51">
        <f>IF(ISBLANK(L20),"  ",IF(L76&gt;0,L20/L76,IF(L20&gt;0,1,0)))</f>
        <v>0</v>
      </c>
      <c r="N20" s="25"/>
    </row>
    <row r="21" spans="1:14" ht="15" customHeight="1" x14ac:dyDescent="0.2">
      <c r="A21" s="59" t="s">
        <v>20</v>
      </c>
      <c r="B21" s="32">
        <v>0</v>
      </c>
      <c r="C21" s="48">
        <f t="shared" si="0"/>
        <v>0</v>
      </c>
      <c r="D21" s="80">
        <v>0</v>
      </c>
      <c r="E21" s="44">
        <f t="shared" si="5"/>
        <v>0</v>
      </c>
      <c r="F21" s="34">
        <f t="shared" si="2"/>
        <v>0</v>
      </c>
      <c r="G21" s="51">
        <f>IF(ISBLANK(F21),"  ",IF(F76&gt;0,F21/F76,IF(F21&gt;0,1,0)))</f>
        <v>0</v>
      </c>
      <c r="H21" s="32">
        <v>0</v>
      </c>
      <c r="I21" s="48">
        <f t="shared" si="3"/>
        <v>0</v>
      </c>
      <c r="J21" s="80">
        <v>0</v>
      </c>
      <c r="K21" s="49">
        <f t="shared" si="4"/>
        <v>0</v>
      </c>
      <c r="L21" s="34">
        <f t="shared" si="1"/>
        <v>0</v>
      </c>
      <c r="M21" s="51">
        <f>IF(ISBLANK(L21),"  ",IF(L76&gt;0,L21/L76,IF(L21&gt;0,1,0)))</f>
        <v>0</v>
      </c>
      <c r="N21" s="25"/>
    </row>
    <row r="22" spans="1:14" ht="15" customHeight="1" x14ac:dyDescent="0.2">
      <c r="A22" s="59" t="s">
        <v>21</v>
      </c>
      <c r="B22" s="32">
        <v>0</v>
      </c>
      <c r="C22" s="48">
        <f t="shared" si="0"/>
        <v>0</v>
      </c>
      <c r="D22" s="80">
        <v>0</v>
      </c>
      <c r="E22" s="44">
        <f t="shared" si="5"/>
        <v>0</v>
      </c>
      <c r="F22" s="34">
        <f t="shared" si="2"/>
        <v>0</v>
      </c>
      <c r="G22" s="51">
        <f>IF(ISBLANK(F22),"  ",IF(F76&gt;0,F22/F76,IF(F22&gt;0,1,0)))</f>
        <v>0</v>
      </c>
      <c r="H22" s="32">
        <v>0</v>
      </c>
      <c r="I22" s="48">
        <f t="shared" si="3"/>
        <v>0</v>
      </c>
      <c r="J22" s="80">
        <v>0</v>
      </c>
      <c r="K22" s="49">
        <f t="shared" si="4"/>
        <v>0</v>
      </c>
      <c r="L22" s="34">
        <f t="shared" si="1"/>
        <v>0</v>
      </c>
      <c r="M22" s="51">
        <f>IF(ISBLANK(L22),"  ",IF(L76&gt;0,L22/L76,IF(L22&gt;0,1,0)))</f>
        <v>0</v>
      </c>
      <c r="N22" s="25"/>
    </row>
    <row r="23" spans="1:14" ht="15" customHeight="1" x14ac:dyDescent="0.2">
      <c r="A23" s="59" t="s">
        <v>22</v>
      </c>
      <c r="B23" s="32">
        <v>0</v>
      </c>
      <c r="C23" s="48">
        <f t="shared" si="0"/>
        <v>0</v>
      </c>
      <c r="D23" s="80">
        <v>0</v>
      </c>
      <c r="E23" s="44">
        <f t="shared" si="5"/>
        <v>0</v>
      </c>
      <c r="F23" s="34">
        <f t="shared" si="2"/>
        <v>0</v>
      </c>
      <c r="G23" s="51">
        <f>IF(ISBLANK(F23),"  ",IF(F76&gt;0,F23/F76,IF(F23&gt;0,1,0)))</f>
        <v>0</v>
      </c>
      <c r="H23" s="32">
        <v>0</v>
      </c>
      <c r="I23" s="48">
        <f t="shared" si="3"/>
        <v>0</v>
      </c>
      <c r="J23" s="80">
        <v>0</v>
      </c>
      <c r="K23" s="49">
        <f t="shared" si="4"/>
        <v>0</v>
      </c>
      <c r="L23" s="34">
        <f t="shared" si="1"/>
        <v>0</v>
      </c>
      <c r="M23" s="51">
        <f>IF(ISBLANK(L23),"  ",IF(L76&gt;0,L23/L76,IF(L23&gt;0,1,0)))</f>
        <v>0</v>
      </c>
      <c r="N23" s="25"/>
    </row>
    <row r="24" spans="1:14" ht="15" customHeight="1" x14ac:dyDescent="0.2">
      <c r="A24" s="59" t="s">
        <v>23</v>
      </c>
      <c r="B24" s="32">
        <v>0</v>
      </c>
      <c r="C24" s="48">
        <f t="shared" si="0"/>
        <v>0</v>
      </c>
      <c r="D24" s="80">
        <v>0</v>
      </c>
      <c r="E24" s="44">
        <f t="shared" si="5"/>
        <v>0</v>
      </c>
      <c r="F24" s="34">
        <f t="shared" si="2"/>
        <v>0</v>
      </c>
      <c r="G24" s="51">
        <f>IF(ISBLANK(F24),"  ",IF(F76&gt;0,F24/F76,IF(F24&gt;0,1,0)))</f>
        <v>0</v>
      </c>
      <c r="H24" s="32">
        <v>0</v>
      </c>
      <c r="I24" s="48">
        <f t="shared" si="3"/>
        <v>0</v>
      </c>
      <c r="J24" s="80">
        <v>0</v>
      </c>
      <c r="K24" s="49">
        <f t="shared" si="4"/>
        <v>0</v>
      </c>
      <c r="L24" s="34">
        <f t="shared" si="1"/>
        <v>0</v>
      </c>
      <c r="M24" s="51">
        <f>IF(ISBLANK(L24),"  ",IF(L76&gt;0,L24/L76,IF(L24&gt;0,1,0)))</f>
        <v>0</v>
      </c>
      <c r="N24" s="25"/>
    </row>
    <row r="25" spans="1:14" ht="15" customHeight="1" x14ac:dyDescent="0.2">
      <c r="A25" s="59" t="s">
        <v>24</v>
      </c>
      <c r="B25" s="32">
        <v>0</v>
      </c>
      <c r="C25" s="48">
        <f t="shared" si="0"/>
        <v>0</v>
      </c>
      <c r="D25" s="80">
        <v>0</v>
      </c>
      <c r="E25" s="44">
        <f t="shared" si="5"/>
        <v>0</v>
      </c>
      <c r="F25" s="34">
        <f t="shared" si="2"/>
        <v>0</v>
      </c>
      <c r="G25" s="51">
        <f>IF(ISBLANK(F25),"  ",IF(F76&gt;0,F25/F76,IF(F25&gt;0,1,0)))</f>
        <v>0</v>
      </c>
      <c r="H25" s="32">
        <v>0</v>
      </c>
      <c r="I25" s="48">
        <f t="shared" si="3"/>
        <v>0</v>
      </c>
      <c r="J25" s="80">
        <v>0</v>
      </c>
      <c r="K25" s="49">
        <f t="shared" si="4"/>
        <v>0</v>
      </c>
      <c r="L25" s="34">
        <f t="shared" si="1"/>
        <v>0</v>
      </c>
      <c r="M25" s="51">
        <f>IF(ISBLANK(L25),"  ",IF(L76&gt;0,L25/L76,IF(L25&gt;0,1,0)))</f>
        <v>0</v>
      </c>
      <c r="N25" s="25"/>
    </row>
    <row r="26" spans="1:14" ht="15" customHeight="1" x14ac:dyDescent="0.2">
      <c r="A26" s="59" t="s">
        <v>25</v>
      </c>
      <c r="B26" s="32">
        <v>0</v>
      </c>
      <c r="C26" s="48">
        <f t="shared" si="0"/>
        <v>0</v>
      </c>
      <c r="D26" s="80">
        <v>0</v>
      </c>
      <c r="E26" s="44">
        <f t="shared" si="5"/>
        <v>0</v>
      </c>
      <c r="F26" s="34">
        <f t="shared" si="2"/>
        <v>0</v>
      </c>
      <c r="G26" s="51">
        <f>IF(ISBLANK(F26),"  ",IF(F76&gt;0,F26/F76,IF(F26&gt;0,1,0)))</f>
        <v>0</v>
      </c>
      <c r="H26" s="32">
        <v>0</v>
      </c>
      <c r="I26" s="48">
        <f t="shared" si="3"/>
        <v>0</v>
      </c>
      <c r="J26" s="80">
        <v>0</v>
      </c>
      <c r="K26" s="49">
        <f t="shared" si="4"/>
        <v>0</v>
      </c>
      <c r="L26" s="34">
        <f t="shared" si="1"/>
        <v>0</v>
      </c>
      <c r="M26" s="51">
        <f>IF(ISBLANK(L26),"  ",IF(L76&gt;0,L26/L76,IF(L26&gt;0,1,0)))</f>
        <v>0</v>
      </c>
      <c r="N26" s="25"/>
    </row>
    <row r="27" spans="1:14" ht="15" customHeight="1" x14ac:dyDescent="0.2">
      <c r="A27" s="59" t="s">
        <v>26</v>
      </c>
      <c r="B27" s="32">
        <v>0</v>
      </c>
      <c r="C27" s="48">
        <f t="shared" si="0"/>
        <v>0</v>
      </c>
      <c r="D27" s="80">
        <v>0</v>
      </c>
      <c r="E27" s="44">
        <f t="shared" si="5"/>
        <v>0</v>
      </c>
      <c r="F27" s="34">
        <f t="shared" si="2"/>
        <v>0</v>
      </c>
      <c r="G27" s="51">
        <f>IF(ISBLANK(F27),"  ",IF(F76&gt;0,F27/F76,IF(F27&gt;0,1,0)))</f>
        <v>0</v>
      </c>
      <c r="H27" s="32">
        <v>0</v>
      </c>
      <c r="I27" s="48">
        <f t="shared" si="3"/>
        <v>0</v>
      </c>
      <c r="J27" s="80">
        <v>0</v>
      </c>
      <c r="K27" s="49">
        <f t="shared" si="4"/>
        <v>0</v>
      </c>
      <c r="L27" s="34">
        <f t="shared" si="1"/>
        <v>0</v>
      </c>
      <c r="M27" s="51">
        <f>IF(ISBLANK(L27),"  ",IF(L76&gt;0,L27/L76,IF(L27&gt;0,1,0)))</f>
        <v>0</v>
      </c>
      <c r="N27" s="25"/>
    </row>
    <row r="28" spans="1:14" ht="15" customHeight="1" x14ac:dyDescent="0.2">
      <c r="A28" s="60" t="s">
        <v>27</v>
      </c>
      <c r="B28" s="32">
        <v>0</v>
      </c>
      <c r="C28" s="48">
        <f t="shared" si="0"/>
        <v>0</v>
      </c>
      <c r="D28" s="80">
        <v>0</v>
      </c>
      <c r="E28" s="44">
        <f t="shared" si="5"/>
        <v>0</v>
      </c>
      <c r="F28" s="34">
        <f t="shared" si="2"/>
        <v>0</v>
      </c>
      <c r="G28" s="51">
        <f>IF(ISBLANK(F28),"  ",IF(F76&gt;0,F28/F76,IF(F28&gt;0,1,0)))</f>
        <v>0</v>
      </c>
      <c r="H28" s="32">
        <v>0</v>
      </c>
      <c r="I28" s="48">
        <f t="shared" si="3"/>
        <v>0</v>
      </c>
      <c r="J28" s="80">
        <v>0</v>
      </c>
      <c r="K28" s="49">
        <f t="shared" si="4"/>
        <v>0</v>
      </c>
      <c r="L28" s="34">
        <f t="shared" si="1"/>
        <v>0</v>
      </c>
      <c r="M28" s="51">
        <f>IF(ISBLANK(L28),"  ",IF(L76&gt;0,L28/L76,IF(L28&gt;0,1,0)))</f>
        <v>0</v>
      </c>
      <c r="N28" s="25"/>
    </row>
    <row r="29" spans="1:14" ht="15" customHeight="1" x14ac:dyDescent="0.2">
      <c r="A29" s="60" t="s">
        <v>28</v>
      </c>
      <c r="B29" s="32">
        <v>0</v>
      </c>
      <c r="C29" s="48">
        <f t="shared" si="0"/>
        <v>0</v>
      </c>
      <c r="D29" s="80">
        <v>0</v>
      </c>
      <c r="E29" s="44">
        <f t="shared" si="5"/>
        <v>0</v>
      </c>
      <c r="F29" s="34">
        <f t="shared" si="2"/>
        <v>0</v>
      </c>
      <c r="G29" s="51">
        <f>IF(ISBLANK(F29),"  ",IF(F76&gt;0,F29/F76,IF(F29&gt;0,1,0)))</f>
        <v>0</v>
      </c>
      <c r="H29" s="32">
        <v>0</v>
      </c>
      <c r="I29" s="48">
        <f t="shared" si="3"/>
        <v>0</v>
      </c>
      <c r="J29" s="80">
        <v>0</v>
      </c>
      <c r="K29" s="49">
        <f t="shared" si="4"/>
        <v>0</v>
      </c>
      <c r="L29" s="34">
        <f t="shared" si="1"/>
        <v>0</v>
      </c>
      <c r="M29" s="51">
        <f>IF(ISBLANK(L29),"  ",IF(L76&gt;0,L29/L76,IF(L29&gt;0,1,0)))</f>
        <v>0</v>
      </c>
      <c r="N29" s="25"/>
    </row>
    <row r="30" spans="1:14" ht="15" customHeight="1" x14ac:dyDescent="0.2">
      <c r="A30" s="60" t="s">
        <v>29</v>
      </c>
      <c r="B30" s="32">
        <v>0</v>
      </c>
      <c r="C30" s="48">
        <f t="shared" si="0"/>
        <v>0</v>
      </c>
      <c r="D30" s="80">
        <v>0</v>
      </c>
      <c r="E30" s="44">
        <f>IF(ISBLANK(D30),"  ",IF(F30&gt;0,D30/F30,IF(D30&gt;0,1,0)))</f>
        <v>0</v>
      </c>
      <c r="F30" s="34">
        <f t="shared" si="2"/>
        <v>0</v>
      </c>
      <c r="G30" s="51">
        <f>IF(ISBLANK(F30),"  ",IF(F76&gt;0,F30/F76,IF(F30&gt;0,1,0)))</f>
        <v>0</v>
      </c>
      <c r="H30" s="32">
        <v>0</v>
      </c>
      <c r="I30" s="48">
        <f t="shared" si="3"/>
        <v>0</v>
      </c>
      <c r="J30" s="80">
        <v>0</v>
      </c>
      <c r="K30" s="49">
        <f>IF(ISBLANK(J30),"  ",IF(L30&gt;0,J30/L30,IF(J30&gt;0,1,0)))</f>
        <v>0</v>
      </c>
      <c r="L30" s="34">
        <f t="shared" si="1"/>
        <v>0</v>
      </c>
      <c r="M30" s="51">
        <f>IF(ISBLANK(L30),"  ",IF(L76&gt;0,L30/L76,IF(L30&gt;0,1,0)))</f>
        <v>0</v>
      </c>
      <c r="N30" s="25"/>
    </row>
    <row r="31" spans="1:14" ht="15" customHeight="1" x14ac:dyDescent="0.2">
      <c r="A31" s="60" t="s">
        <v>30</v>
      </c>
      <c r="B31" s="32">
        <v>0</v>
      </c>
      <c r="C31" s="48">
        <f t="shared" si="0"/>
        <v>0</v>
      </c>
      <c r="D31" s="80">
        <v>0</v>
      </c>
      <c r="E31" s="44">
        <f>IF(ISBLANK(D31),"  ",IF(F31&gt;0,D31/F31,IF(D31&gt;0,1,0)))</f>
        <v>0</v>
      </c>
      <c r="F31" s="34">
        <f t="shared" si="2"/>
        <v>0</v>
      </c>
      <c r="G31" s="51">
        <f>IF(ISBLANK(F31),"  ",IF(F76&gt;0,F31/F76,IF(F31&gt;0,1,0)))</f>
        <v>0</v>
      </c>
      <c r="H31" s="32">
        <v>0</v>
      </c>
      <c r="I31" s="48">
        <f t="shared" si="3"/>
        <v>0</v>
      </c>
      <c r="J31" s="80">
        <v>0</v>
      </c>
      <c r="K31" s="49">
        <f>IF(ISBLANK(J31),"  ",IF(L31&gt;0,J31/L31,IF(J31&gt;0,1,0)))</f>
        <v>0</v>
      </c>
      <c r="L31" s="34">
        <f t="shared" si="1"/>
        <v>0</v>
      </c>
      <c r="M31" s="51">
        <f>IF(ISBLANK(L31),"  ",IF(L76&gt;0,L31/L76,IF(L31&gt;0,1,0)))</f>
        <v>0</v>
      </c>
      <c r="N31" s="25"/>
    </row>
    <row r="32" spans="1:14" ht="15" customHeight="1" x14ac:dyDescent="0.2">
      <c r="A32" s="60" t="s">
        <v>31</v>
      </c>
      <c r="B32" s="32">
        <v>0</v>
      </c>
      <c r="C32" s="48">
        <f t="shared" si="0"/>
        <v>0</v>
      </c>
      <c r="D32" s="80">
        <v>0</v>
      </c>
      <c r="E32" s="44">
        <f>IF(ISBLANK(D32),"  ",IF(F32&gt;0,D32/F32,IF(D32&gt;0,1,0)))</f>
        <v>0</v>
      </c>
      <c r="F32" s="34">
        <f t="shared" si="2"/>
        <v>0</v>
      </c>
      <c r="G32" s="51">
        <f>IF(ISBLANK(F32),"  ",IF(F76&gt;0,F32/F76,IF(F32&gt;0,1,0)))</f>
        <v>0</v>
      </c>
      <c r="H32" s="32">
        <v>0</v>
      </c>
      <c r="I32" s="48">
        <f t="shared" si="3"/>
        <v>0</v>
      </c>
      <c r="J32" s="80">
        <v>0</v>
      </c>
      <c r="K32" s="49">
        <f>IF(ISBLANK(J32),"  ",IF(L32&gt;0,J32/L32,IF(J32&gt;0,1,0)))</f>
        <v>0</v>
      </c>
      <c r="L32" s="34">
        <f t="shared" si="1"/>
        <v>0</v>
      </c>
      <c r="M32" s="51">
        <f>IF(ISBLANK(L32),"  ",IF(L76&gt;0,L32/L76,IF(L32&gt;0,1,0)))</f>
        <v>0</v>
      </c>
      <c r="N32" s="25"/>
    </row>
    <row r="33" spans="1:14" ht="15" customHeight="1" x14ac:dyDescent="0.2">
      <c r="A33" s="61" t="s">
        <v>75</v>
      </c>
      <c r="B33" s="32">
        <v>0</v>
      </c>
      <c r="C33" s="48">
        <f>IF(ISBLANK(B33),"  ",IF(F33&gt;0,B33/F33,IF(B33&gt;0,1,0)))</f>
        <v>0</v>
      </c>
      <c r="D33" s="80">
        <v>0</v>
      </c>
      <c r="E33" s="44">
        <f>IF(ISBLANK(D33),"  ",IF(F33&gt;0,D33/F33,IF(D33&gt;0,1,0)))</f>
        <v>0</v>
      </c>
      <c r="F33" s="34">
        <f t="shared" si="2"/>
        <v>0</v>
      </c>
      <c r="G33" s="51">
        <f>IF(ISBLANK(F33),"  ",IF(F76&gt;0,F33/F76,IF(F33&gt;0,1,0)))</f>
        <v>0</v>
      </c>
      <c r="H33" s="32">
        <v>0</v>
      </c>
      <c r="I33" s="48">
        <f>IF(ISBLANK(H33),"  ",IF(L33&gt;0,H33/L33,IF(H33&gt;0,1,0)))</f>
        <v>0</v>
      </c>
      <c r="J33" s="80">
        <v>0</v>
      </c>
      <c r="K33" s="49">
        <f>IF(ISBLANK(J33),"  ",IF(L33&gt;0,J33/L33,IF(J33&gt;0,1,0)))</f>
        <v>0</v>
      </c>
      <c r="L33" s="34">
        <f t="shared" si="1"/>
        <v>0</v>
      </c>
      <c r="M33" s="51">
        <f>IF(ISBLANK(L33),"  ",IF(L76&gt;0,L33/L76,IF(L33&gt;0,1,0)))</f>
        <v>0</v>
      </c>
      <c r="N33" s="25"/>
    </row>
    <row r="34" spans="1:14" ht="15" customHeight="1" x14ac:dyDescent="0.2">
      <c r="A34" s="60" t="s">
        <v>32</v>
      </c>
      <c r="B34" s="32">
        <v>0</v>
      </c>
      <c r="C34" s="48">
        <f t="shared" si="0"/>
        <v>0</v>
      </c>
      <c r="D34" s="80">
        <v>0</v>
      </c>
      <c r="E34" s="44">
        <f t="shared" si="5"/>
        <v>0</v>
      </c>
      <c r="F34" s="34">
        <f t="shared" si="2"/>
        <v>0</v>
      </c>
      <c r="G34" s="51">
        <f>IF(ISBLANK(F34),"  ",IF(F76&gt;0,F34/F76,IF(F34&gt;0,1,0)))</f>
        <v>0</v>
      </c>
      <c r="H34" s="32">
        <v>0</v>
      </c>
      <c r="I34" s="48">
        <f t="shared" si="3"/>
        <v>0</v>
      </c>
      <c r="J34" s="80">
        <v>0</v>
      </c>
      <c r="K34" s="49">
        <f t="shared" si="4"/>
        <v>0</v>
      </c>
      <c r="L34" s="34">
        <f t="shared" si="1"/>
        <v>0</v>
      </c>
      <c r="M34" s="51">
        <f>IF(ISBLANK(L34),"  ",IF(L76&gt;0,L34/L76,IF(L34&gt;0,1,0)))</f>
        <v>0</v>
      </c>
      <c r="N34" s="25"/>
    </row>
    <row r="35" spans="1:14" ht="15" customHeight="1" x14ac:dyDescent="0.25">
      <c r="A35" s="62" t="s">
        <v>33</v>
      </c>
      <c r="B35" s="121"/>
      <c r="C35" s="64" t="s">
        <v>4</v>
      </c>
      <c r="D35" s="80"/>
      <c r="E35" s="66" t="s">
        <v>4</v>
      </c>
      <c r="F35" s="34"/>
      <c r="G35" s="67" t="s">
        <v>4</v>
      </c>
      <c r="H35" s="121" t="s">
        <v>4</v>
      </c>
      <c r="I35" s="64" t="s">
        <v>4</v>
      </c>
      <c r="J35" s="80"/>
      <c r="K35" s="66" t="s">
        <v>4</v>
      </c>
      <c r="L35" s="34"/>
      <c r="M35" s="67" t="s">
        <v>4</v>
      </c>
      <c r="N35" s="25"/>
    </row>
    <row r="36" spans="1:14" ht="15" customHeight="1" x14ac:dyDescent="0.2">
      <c r="A36" s="57" t="s">
        <v>34</v>
      </c>
      <c r="B36" s="32">
        <v>0</v>
      </c>
      <c r="C36" s="48">
        <f t="shared" si="0"/>
        <v>0</v>
      </c>
      <c r="D36" s="80">
        <v>0</v>
      </c>
      <c r="E36" s="49">
        <f>IF(ISBLANK(D36),"  ",IF(F36&gt;0,D36/F36,IF(D36&gt;0,1,0)))</f>
        <v>0</v>
      </c>
      <c r="F36" s="34">
        <f t="shared" si="2"/>
        <v>0</v>
      </c>
      <c r="G36" s="51">
        <f>IF(ISBLANK(F36),"  ",IF(F76&gt;0,F36/F76,IF(F36&gt;0,1,0)))</f>
        <v>0</v>
      </c>
      <c r="H36" s="32">
        <v>0</v>
      </c>
      <c r="I36" s="48">
        <f>IF(ISBLANK(H36),"  ",IF(L36&gt;0,H36/L36,IF(H36&gt;0,1,0)))</f>
        <v>0</v>
      </c>
      <c r="J36" s="80">
        <v>0</v>
      </c>
      <c r="K36" s="49">
        <f>IF(ISBLANK(J36),"  ",IF(L36&gt;0,J36/L36,IF(J36&gt;0,1,0)))</f>
        <v>0</v>
      </c>
      <c r="L36" s="34">
        <f>J36+H36</f>
        <v>0</v>
      </c>
      <c r="M36" s="51">
        <f>IF(ISBLANK(L36),"  ",IF(L76&gt;0,L36/L76,IF(L36&gt;0,1,0)))</f>
        <v>0</v>
      </c>
      <c r="N36" s="25"/>
    </row>
    <row r="37" spans="1:14" ht="15" customHeight="1" x14ac:dyDescent="0.25">
      <c r="A37" s="62" t="s">
        <v>35</v>
      </c>
      <c r="B37" s="121"/>
      <c r="C37" s="64" t="s">
        <v>4</v>
      </c>
      <c r="D37" s="80"/>
      <c r="E37" s="66" t="s">
        <v>4</v>
      </c>
      <c r="F37" s="34"/>
      <c r="G37" s="67" t="s">
        <v>4</v>
      </c>
      <c r="H37" s="121"/>
      <c r="I37" s="64" t="s">
        <v>4</v>
      </c>
      <c r="J37" s="80"/>
      <c r="K37" s="66" t="s">
        <v>4</v>
      </c>
      <c r="L37" s="34"/>
      <c r="M37" s="67" t="s">
        <v>4</v>
      </c>
      <c r="N37" s="25"/>
    </row>
    <row r="38" spans="1:14" ht="15" customHeight="1" x14ac:dyDescent="0.2">
      <c r="A38" s="59" t="s">
        <v>34</v>
      </c>
      <c r="B38" s="69">
        <v>0</v>
      </c>
      <c r="C38" s="48">
        <f t="shared" si="0"/>
        <v>0</v>
      </c>
      <c r="D38" s="70">
        <v>0</v>
      </c>
      <c r="E38" s="49">
        <f>IF(ISBLANK(D38),"  ",IF(F38&gt;0,D38/F38,IF(D38&gt;0,1,0)))</f>
        <v>0</v>
      </c>
      <c r="F38" s="68">
        <f t="shared" si="2"/>
        <v>0</v>
      </c>
      <c r="G38" s="51">
        <f>IF(ISBLANK(F38),"  ",IF(F76&gt;0,F38/F76,IF(F38&gt;0,1,0)))</f>
        <v>0</v>
      </c>
      <c r="H38" s="69">
        <v>0</v>
      </c>
      <c r="I38" s="48">
        <f>IF(ISBLANK(H38),"  ",IF(L38&gt;0,H38/L38,IF(H38&gt;0,1,0)))</f>
        <v>0</v>
      </c>
      <c r="J38" s="70">
        <v>0</v>
      </c>
      <c r="K38" s="49">
        <f>IF(ISBLANK(J38),"  ",IF(L38&gt;0,J38/L38,IF(J38&gt;0,1,0)))</f>
        <v>0</v>
      </c>
      <c r="L38" s="68">
        <f>J38+H38</f>
        <v>0</v>
      </c>
      <c r="M38" s="51">
        <f>IF(ISBLANK(L38),"  ",IF(L76&gt;0,L38/L76,IF(L38&gt;0,1,0)))</f>
        <v>0</v>
      </c>
      <c r="N38" s="25"/>
    </row>
    <row r="39" spans="1:14" ht="15" customHeight="1" x14ac:dyDescent="0.2">
      <c r="A39" s="59" t="s">
        <v>36</v>
      </c>
      <c r="B39" s="69"/>
      <c r="C39" s="48" t="str">
        <f t="shared" si="0"/>
        <v xml:space="preserve">  </v>
      </c>
      <c r="D39" s="70"/>
      <c r="E39" s="44" t="str">
        <f>IF(ISBLANK(D39),"  ",IF(F39&gt;0,D39/F39,IF(D39&gt;0,1,0)))</f>
        <v xml:space="preserve">  </v>
      </c>
      <c r="F39" s="34">
        <f t="shared" si="2"/>
        <v>0</v>
      </c>
      <c r="G39" s="51">
        <f>IF(ISBLANK(F39),"  ",IF(F76&gt;0,F39/F76,IF(F39&gt;0,1,0)))</f>
        <v>0</v>
      </c>
      <c r="H39" s="69"/>
      <c r="I39" s="48" t="str">
        <f>IF(ISBLANK(H39),"  ",IF(L39&gt;0,H39/L39,IF(H39&gt;0,1,0)))</f>
        <v xml:space="preserve">  </v>
      </c>
      <c r="J39" s="70"/>
      <c r="K39" s="49" t="str">
        <f>IF(ISBLANK(J39),"  ",IF(L39&gt;0,J39/L39,IF(J39&gt;0,1,0)))</f>
        <v xml:space="preserve">  </v>
      </c>
      <c r="L39" s="34">
        <f>J39+H39</f>
        <v>0</v>
      </c>
      <c r="M39" s="51">
        <f>IF(ISBLANK(L39),"  ",IF(L76&gt;0,L39/L76,IF(L39&gt;0,1,0)))</f>
        <v>0</v>
      </c>
      <c r="N39" s="25"/>
    </row>
    <row r="40" spans="1:14" s="77" customFormat="1" ht="15" customHeight="1" x14ac:dyDescent="0.25">
      <c r="A40" s="62" t="s">
        <v>37</v>
      </c>
      <c r="B40" s="71">
        <v>47873617</v>
      </c>
      <c r="C40" s="84">
        <f t="shared" si="0"/>
        <v>1</v>
      </c>
      <c r="D40" s="122">
        <v>0</v>
      </c>
      <c r="E40" s="73">
        <f>IF(ISBLANK(D40),"  ",IF(F40&gt;0,D40/F40,IF(D40&gt;0,1,0)))</f>
        <v>0</v>
      </c>
      <c r="F40" s="71">
        <f>F39+F38+F36+F34+F29+F28+F26+F27+F25+F24+F23+F22+F21+F20+F19+F18+F17+F16+F14+F13+F30+F31+F32+F33</f>
        <v>47873617</v>
      </c>
      <c r="G40" s="74">
        <f>IF(ISBLANK(F40),"  ",IF(F76&gt;0,F40/F76,IF(F40&gt;0,1,0)))</f>
        <v>0.12237789697108678</v>
      </c>
      <c r="H40" s="71">
        <v>48275049</v>
      </c>
      <c r="I40" s="84">
        <f>IF(ISBLANK(H40),"  ",IF(L40&gt;0,H40/L40,IF(H40&gt;0,1,0)))</f>
        <v>1</v>
      </c>
      <c r="J40" s="122">
        <v>0</v>
      </c>
      <c r="K40" s="75">
        <f>IF(ISBLANK(J40),"  ",IF(L40&gt;0,J40/L40,IF(J40&gt;0,1,0)))</f>
        <v>0</v>
      </c>
      <c r="L40" s="71">
        <f>L39+L38+L36+L34+L29+L28+L26+L27+L25+L24+L23+L22+L21+L20+L19+L18+L17+L16+L14+L13+L30+L31+L32+L33</f>
        <v>48275049</v>
      </c>
      <c r="M40" s="74">
        <f>IF(ISBLANK(L40),"  ",IF(L76&gt;0,L40/L76,IF(L40&gt;0,1,0)))</f>
        <v>0.12278072944075588</v>
      </c>
      <c r="N40" s="76"/>
    </row>
    <row r="41" spans="1:14" ht="15" customHeight="1" x14ac:dyDescent="0.25">
      <c r="A41" s="78" t="s">
        <v>38</v>
      </c>
      <c r="B41" s="79"/>
      <c r="C41" s="64" t="s">
        <v>4</v>
      </c>
      <c r="D41" s="80"/>
      <c r="E41" s="66" t="s">
        <v>4</v>
      </c>
      <c r="F41" s="34"/>
      <c r="G41" s="67" t="s">
        <v>4</v>
      </c>
      <c r="H41" s="79"/>
      <c r="I41" s="64" t="s">
        <v>4</v>
      </c>
      <c r="J41" s="80"/>
      <c r="K41" s="66" t="s">
        <v>4</v>
      </c>
      <c r="L41" s="34"/>
      <c r="M41" s="67" t="s">
        <v>4</v>
      </c>
      <c r="N41" s="25"/>
    </row>
    <row r="42" spans="1:14" ht="15" customHeight="1" x14ac:dyDescent="0.2">
      <c r="A42" s="11" t="s">
        <v>39</v>
      </c>
      <c r="B42" s="36">
        <v>0</v>
      </c>
      <c r="C42" s="42">
        <f t="shared" si="0"/>
        <v>0</v>
      </c>
      <c r="D42" s="123">
        <v>0</v>
      </c>
      <c r="E42" s="44">
        <f t="shared" ref="E42:E48" si="6">IF(ISBLANK(D42),"  ",IF(F42&gt;0,D42/F42,IF(D42&gt;0,1,0)))</f>
        <v>0</v>
      </c>
      <c r="F42" s="38">
        <f>D42+B42</f>
        <v>0</v>
      </c>
      <c r="G42" s="46">
        <f>IF(ISBLANK(F42),"  ",IF(D76&gt;0,F42/D76,IF(F42&gt;0,1,0)))</f>
        <v>0</v>
      </c>
      <c r="H42" s="36">
        <v>0</v>
      </c>
      <c r="I42" s="42">
        <f t="shared" ref="I42:I48" si="7">IF(ISBLANK(H42),"  ",IF(L42&gt;0,H42/L42,IF(H42&gt;0,1,0)))</f>
        <v>0</v>
      </c>
      <c r="J42" s="123">
        <v>0</v>
      </c>
      <c r="K42" s="44">
        <f t="shared" ref="K42:K48" si="8">IF(ISBLANK(J42),"  ",IF(L42&gt;0,J42/L42,IF(J42&gt;0,1,0)))</f>
        <v>0</v>
      </c>
      <c r="L42" s="38">
        <f>J42+H42</f>
        <v>0</v>
      </c>
      <c r="M42" s="46">
        <f>IF(ISBLANK(L42),"  ",IF(J76&gt;0,L42/J76,IF(L42&gt;0,1,0)))</f>
        <v>0</v>
      </c>
      <c r="N42" s="25"/>
    </row>
    <row r="43" spans="1:14" ht="15" customHeight="1" x14ac:dyDescent="0.2">
      <c r="A43" s="81" t="s">
        <v>40</v>
      </c>
      <c r="B43" s="32">
        <v>0</v>
      </c>
      <c r="C43" s="48">
        <f t="shared" si="0"/>
        <v>0</v>
      </c>
      <c r="D43" s="80">
        <v>0</v>
      </c>
      <c r="E43" s="49">
        <f t="shared" si="6"/>
        <v>0</v>
      </c>
      <c r="F43" s="34">
        <f>D43+B43</f>
        <v>0</v>
      </c>
      <c r="G43" s="51">
        <f>IF(ISBLANK(F43),"  ",IF(D76&gt;0,F43/D76,IF(F43&gt;0,1,0)))</f>
        <v>0</v>
      </c>
      <c r="H43" s="32">
        <v>0</v>
      </c>
      <c r="I43" s="48">
        <f t="shared" si="7"/>
        <v>0</v>
      </c>
      <c r="J43" s="80">
        <v>0</v>
      </c>
      <c r="K43" s="49">
        <f t="shared" si="8"/>
        <v>0</v>
      </c>
      <c r="L43" s="34">
        <f>J43+H43</f>
        <v>0</v>
      </c>
      <c r="M43" s="51">
        <f>IF(ISBLANK(L43),"  ",IF(J76&gt;0,L43/J76,IF(L43&gt;0,1,0)))</f>
        <v>0</v>
      </c>
      <c r="N43" s="25"/>
    </row>
    <row r="44" spans="1:14" ht="15" customHeight="1" x14ac:dyDescent="0.2">
      <c r="A44" s="82" t="s">
        <v>41</v>
      </c>
      <c r="B44" s="32">
        <v>0</v>
      </c>
      <c r="C44" s="48">
        <f t="shared" si="0"/>
        <v>0</v>
      </c>
      <c r="D44" s="80">
        <v>0</v>
      </c>
      <c r="E44" s="49">
        <f t="shared" si="6"/>
        <v>0</v>
      </c>
      <c r="F44" s="68">
        <f>D44+B44</f>
        <v>0</v>
      </c>
      <c r="G44" s="51">
        <f>IF(ISBLANK(F44),"  ",IF(D76&gt;0,F44/D76,IF(F44&gt;0,1,0)))</f>
        <v>0</v>
      </c>
      <c r="H44" s="32">
        <v>0</v>
      </c>
      <c r="I44" s="48">
        <f t="shared" si="7"/>
        <v>0</v>
      </c>
      <c r="J44" s="80">
        <v>0</v>
      </c>
      <c r="K44" s="49">
        <f t="shared" si="8"/>
        <v>0</v>
      </c>
      <c r="L44" s="68">
        <f>J44+H44</f>
        <v>0</v>
      </c>
      <c r="M44" s="51">
        <f>IF(ISBLANK(L44),"  ",IF(J76&gt;0,L44/J76,IF(L44&gt;0,1,0)))</f>
        <v>0</v>
      </c>
      <c r="N44" s="25"/>
    </row>
    <row r="45" spans="1:14" ht="15" customHeight="1" x14ac:dyDescent="0.2">
      <c r="A45" s="31" t="s">
        <v>42</v>
      </c>
      <c r="B45" s="32">
        <v>0</v>
      </c>
      <c r="C45" s="48">
        <f t="shared" si="0"/>
        <v>0</v>
      </c>
      <c r="D45" s="80">
        <v>0</v>
      </c>
      <c r="E45" s="49">
        <f t="shared" si="6"/>
        <v>0</v>
      </c>
      <c r="F45" s="68">
        <f>D45+B45</f>
        <v>0</v>
      </c>
      <c r="G45" s="51">
        <f>IF(ISBLANK(F45),"  ",IF(D76&gt;0,F45/D76,IF(F45&gt;0,1,0)))</f>
        <v>0</v>
      </c>
      <c r="H45" s="32">
        <v>0</v>
      </c>
      <c r="I45" s="48">
        <f t="shared" si="7"/>
        <v>0</v>
      </c>
      <c r="J45" s="80">
        <v>0</v>
      </c>
      <c r="K45" s="49">
        <f t="shared" si="8"/>
        <v>0</v>
      </c>
      <c r="L45" s="68">
        <f>J45+H45</f>
        <v>0</v>
      </c>
      <c r="M45" s="51">
        <f>IF(ISBLANK(L45),"  ",IF(J76&gt;0,L45/J76,IF(L45&gt;0,1,0)))</f>
        <v>0</v>
      </c>
      <c r="N45" s="25"/>
    </row>
    <row r="46" spans="1:14" ht="15" customHeight="1" x14ac:dyDescent="0.2">
      <c r="A46" s="81" t="s">
        <v>43</v>
      </c>
      <c r="B46" s="32">
        <v>0</v>
      </c>
      <c r="C46" s="48">
        <f t="shared" si="0"/>
        <v>0</v>
      </c>
      <c r="D46" s="80">
        <v>0</v>
      </c>
      <c r="E46" s="49">
        <f t="shared" si="6"/>
        <v>0</v>
      </c>
      <c r="F46" s="68">
        <f>D46+B46</f>
        <v>0</v>
      </c>
      <c r="G46" s="51">
        <f>IF(ISBLANK(F46),"  ",IF(F76&gt;0,F46/F76,IF(F46&gt;0,1,0)))</f>
        <v>0</v>
      </c>
      <c r="H46" s="32">
        <v>0</v>
      </c>
      <c r="I46" s="48">
        <f t="shared" si="7"/>
        <v>0</v>
      </c>
      <c r="J46" s="80">
        <v>0</v>
      </c>
      <c r="K46" s="49">
        <f t="shared" si="8"/>
        <v>0</v>
      </c>
      <c r="L46" s="68">
        <f>J46+H46</f>
        <v>0</v>
      </c>
      <c r="M46" s="51">
        <f>IF(ISBLANK(L46),"  ",IF(L76&gt;0,L46/L76,IF(L46&gt;0,1,0)))</f>
        <v>0</v>
      </c>
      <c r="N46" s="25"/>
    </row>
    <row r="47" spans="1:14" s="77" customFormat="1" ht="15" customHeight="1" x14ac:dyDescent="0.25">
      <c r="A47" s="78" t="s">
        <v>44</v>
      </c>
      <c r="B47" s="106">
        <v>0</v>
      </c>
      <c r="C47" s="84">
        <f t="shared" si="0"/>
        <v>0</v>
      </c>
      <c r="D47" s="107">
        <v>0</v>
      </c>
      <c r="E47" s="75">
        <f t="shared" si="6"/>
        <v>0</v>
      </c>
      <c r="F47" s="86">
        <f>F46+F45+F44+F43+F42</f>
        <v>0</v>
      </c>
      <c r="G47" s="74">
        <f>IF(ISBLANK(F47),"  ",IF(F76&gt;0,F47/F76,IF(F47&gt;0,1,0)))</f>
        <v>0</v>
      </c>
      <c r="H47" s="106">
        <v>0</v>
      </c>
      <c r="I47" s="84">
        <f t="shared" si="7"/>
        <v>0</v>
      </c>
      <c r="J47" s="107">
        <v>0</v>
      </c>
      <c r="K47" s="75">
        <f t="shared" si="8"/>
        <v>0</v>
      </c>
      <c r="L47" s="86">
        <f>L46+L45+L44+L43+L42</f>
        <v>0</v>
      </c>
      <c r="M47" s="74">
        <f>IF(ISBLANK(L47),"  ",IF(L76&gt;0,L47/L76,IF(L47&gt;0,1,0)))</f>
        <v>0</v>
      </c>
      <c r="N47" s="76"/>
    </row>
    <row r="48" spans="1:14" s="77" customFormat="1" ht="15" customHeight="1" x14ac:dyDescent="0.25">
      <c r="A48" s="87" t="s">
        <v>45</v>
      </c>
      <c r="B48" s="124">
        <v>0</v>
      </c>
      <c r="C48" s="84">
        <f t="shared" si="0"/>
        <v>0</v>
      </c>
      <c r="D48" s="111">
        <v>0</v>
      </c>
      <c r="E48" s="75">
        <f t="shared" si="6"/>
        <v>0</v>
      </c>
      <c r="F48" s="90">
        <f>D48+B48</f>
        <v>0</v>
      </c>
      <c r="G48" s="74">
        <f>IF(ISBLANK(F48),"  ",IF(F76&gt;0,F48/F76,IF(F48&gt;0,1,0)))</f>
        <v>0</v>
      </c>
      <c r="H48" s="124">
        <v>0</v>
      </c>
      <c r="I48" s="84">
        <f t="shared" si="7"/>
        <v>0</v>
      </c>
      <c r="J48" s="111">
        <v>0</v>
      </c>
      <c r="K48" s="75">
        <f t="shared" si="8"/>
        <v>0</v>
      </c>
      <c r="L48" s="90">
        <f>J48+H48</f>
        <v>0</v>
      </c>
      <c r="M48" s="74">
        <f>IF(ISBLANK(L48),"  ",IF(L76&gt;0,L48/L76,IF(L48&gt;0,1,0)))</f>
        <v>0</v>
      </c>
      <c r="N48" s="76"/>
    </row>
    <row r="49" spans="1:17" ht="15" customHeight="1" x14ac:dyDescent="0.25">
      <c r="A49" s="14" t="s">
        <v>46</v>
      </c>
      <c r="B49" s="91"/>
      <c r="C49" s="92" t="s">
        <v>4</v>
      </c>
      <c r="D49" s="93"/>
      <c r="E49" s="94" t="s">
        <v>4</v>
      </c>
      <c r="F49" s="38"/>
      <c r="G49" s="95" t="s">
        <v>4</v>
      </c>
      <c r="H49" s="91"/>
      <c r="I49" s="92" t="s">
        <v>4</v>
      </c>
      <c r="J49" s="93"/>
      <c r="K49" s="94" t="s">
        <v>4</v>
      </c>
      <c r="L49" s="38"/>
      <c r="M49" s="95" t="s">
        <v>4</v>
      </c>
      <c r="N49" s="25"/>
    </row>
    <row r="50" spans="1:17" ht="15" customHeight="1" x14ac:dyDescent="0.2">
      <c r="A50" s="11" t="s">
        <v>47</v>
      </c>
      <c r="B50" s="91">
        <v>88839333</v>
      </c>
      <c r="C50" s="42">
        <f t="shared" si="0"/>
        <v>0.97255941967762582</v>
      </c>
      <c r="D50" s="93">
        <v>2506585</v>
      </c>
      <c r="E50" s="44">
        <f t="shared" ref="E50:E67" si="9">IF(ISBLANK(D50),"  ",IF(F50&gt;0,D50/F50,IF(D50&gt;0,1,0)))</f>
        <v>2.744058032237412E-2</v>
      </c>
      <c r="F50" s="96">
        <f t="shared" ref="F50:F55" si="10">D50+B50</f>
        <v>91345918</v>
      </c>
      <c r="G50" s="46">
        <f>IF(ISBLANK(F50),"  ",IF(F76&gt;0,F50/F76,IF(F50&gt;0,1,0)))</f>
        <v>0.23350484133532967</v>
      </c>
      <c r="H50" s="91">
        <v>88851647</v>
      </c>
      <c r="I50" s="42">
        <f t="shared" ref="I50:I67" si="11">IF(ISBLANK(H50),"  ",IF(L50&gt;0,H50/L50,IF(H50&gt;0,1,0)))</f>
        <v>0.97263322466424718</v>
      </c>
      <c r="J50" s="93">
        <v>2500000</v>
      </c>
      <c r="K50" s="44">
        <f t="shared" ref="K50:K67" si="12">IF(ISBLANK(J50),"  ",IF(L50&gt;0,J50/L50,IF(J50&gt;0,1,0)))</f>
        <v>2.7366775335752842E-2</v>
      </c>
      <c r="L50" s="96">
        <f t="shared" ref="L50:L66" si="13">J50+H50</f>
        <v>91351647</v>
      </c>
      <c r="M50" s="46">
        <f>IF(ISBLANK(L50),"  ",IF(L76&gt;0,L50/L76,IF(L50&gt;0,1,0)))</f>
        <v>0.2323399372266704</v>
      </c>
      <c r="N50" s="25"/>
    </row>
    <row r="51" spans="1:17" ht="15" customHeight="1" x14ac:dyDescent="0.2">
      <c r="A51" s="31" t="s">
        <v>48</v>
      </c>
      <c r="B51" s="79">
        <v>7879985</v>
      </c>
      <c r="C51" s="48">
        <f t="shared" si="0"/>
        <v>1</v>
      </c>
      <c r="D51" s="80">
        <v>0</v>
      </c>
      <c r="E51" s="49">
        <f t="shared" si="9"/>
        <v>0</v>
      </c>
      <c r="F51" s="97">
        <f t="shared" si="10"/>
        <v>7879985</v>
      </c>
      <c r="G51" s="51">
        <f>IF(ISBLANK(F51),"  ",IF(F76&gt;0,F51/F76,IF(F51&gt;0,1,0)))</f>
        <v>2.014337025054341E-2</v>
      </c>
      <c r="H51" s="79">
        <v>7775000</v>
      </c>
      <c r="I51" s="48">
        <f t="shared" si="11"/>
        <v>1</v>
      </c>
      <c r="J51" s="80">
        <v>0</v>
      </c>
      <c r="K51" s="49">
        <f t="shared" si="12"/>
        <v>0</v>
      </c>
      <c r="L51" s="97">
        <f t="shared" si="13"/>
        <v>7775000</v>
      </c>
      <c r="M51" s="51">
        <f>IF(ISBLANK(L51),"  ",IF(L76&gt;0,L51/L76,IF(L51&gt;0,1,0)))</f>
        <v>1.9774608025812195E-2</v>
      </c>
      <c r="N51" s="25"/>
    </row>
    <row r="52" spans="1:17" ht="15" customHeight="1" x14ac:dyDescent="0.2">
      <c r="A52" s="98" t="s">
        <v>49</v>
      </c>
      <c r="B52" s="125">
        <v>2286314</v>
      </c>
      <c r="C52" s="48">
        <f t="shared" si="0"/>
        <v>0.64558132600457263</v>
      </c>
      <c r="D52" s="126">
        <v>1255167</v>
      </c>
      <c r="E52" s="49">
        <f t="shared" si="9"/>
        <v>0.35441867399542731</v>
      </c>
      <c r="F52" s="99">
        <f t="shared" si="10"/>
        <v>3541481</v>
      </c>
      <c r="G52" s="51">
        <f>IF(ISBLANK(F52),"  ",IF(F76&gt;0,F52/F76,IF(F52&gt;0,1,0)))</f>
        <v>9.0529820828675091E-3</v>
      </c>
      <c r="H52" s="125">
        <v>1638519</v>
      </c>
      <c r="I52" s="48">
        <f t="shared" si="11"/>
        <v>0.46305219782626572</v>
      </c>
      <c r="J52" s="126">
        <v>1900000</v>
      </c>
      <c r="K52" s="49">
        <f t="shared" si="12"/>
        <v>0.53694780217373428</v>
      </c>
      <c r="L52" s="99">
        <f t="shared" si="13"/>
        <v>3538519</v>
      </c>
      <c r="M52" s="51">
        <f>IF(ISBLANK(L52),"  ",IF(L76&gt;0,L52/L76,IF(L52&gt;0,1,0)))</f>
        <v>8.9997204137477731E-3</v>
      </c>
      <c r="N52" s="25"/>
    </row>
    <row r="53" spans="1:17" ht="15" customHeight="1" x14ac:dyDescent="0.2">
      <c r="A53" s="98" t="s">
        <v>50</v>
      </c>
      <c r="B53" s="125">
        <v>1807341</v>
      </c>
      <c r="C53" s="48">
        <f t="shared" si="0"/>
        <v>1</v>
      </c>
      <c r="D53" s="126">
        <v>0</v>
      </c>
      <c r="E53" s="49">
        <f t="shared" si="9"/>
        <v>0</v>
      </c>
      <c r="F53" s="99">
        <f t="shared" si="10"/>
        <v>1807341</v>
      </c>
      <c r="G53" s="51">
        <f>IF(ISBLANK(F53),"  ",IF(F76&gt;0,F53/F76,IF(F53&gt;0,1,0)))</f>
        <v>4.6200518061883843E-3</v>
      </c>
      <c r="H53" s="125">
        <v>1810806</v>
      </c>
      <c r="I53" s="48">
        <f t="shared" si="11"/>
        <v>1</v>
      </c>
      <c r="J53" s="126">
        <v>0</v>
      </c>
      <c r="K53" s="49">
        <f t="shared" si="12"/>
        <v>0</v>
      </c>
      <c r="L53" s="99">
        <f t="shared" si="13"/>
        <v>1810806</v>
      </c>
      <c r="M53" s="51">
        <f>IF(ISBLANK(L53),"  ",IF(L76&gt;0,L53/L76,IF(L53&gt;0,1,0)))</f>
        <v>4.6055278277541958E-3</v>
      </c>
      <c r="N53" s="25"/>
    </row>
    <row r="54" spans="1:17" ht="15" customHeight="1" x14ac:dyDescent="0.2">
      <c r="A54" s="98" t="s">
        <v>51</v>
      </c>
      <c r="B54" s="125">
        <v>0</v>
      </c>
      <c r="C54" s="48">
        <f>IF(ISBLANK(B54),"  ",IF(F54&gt;0,B54/F54,IF(B54&gt;0,1,0)))</f>
        <v>0</v>
      </c>
      <c r="D54" s="126">
        <v>0</v>
      </c>
      <c r="E54" s="49">
        <f>IF(ISBLANK(D54),"  ",IF(F54&gt;0,D54/F54,IF(D54&gt;0,1,0)))</f>
        <v>0</v>
      </c>
      <c r="F54" s="99">
        <f t="shared" si="10"/>
        <v>0</v>
      </c>
      <c r="G54" s="51">
        <f>IF(ISBLANK(F54),"  ",IF(F76&gt;0,F54/F76,IF(F54&gt;0,1,0)))</f>
        <v>0</v>
      </c>
      <c r="H54" s="125">
        <v>0</v>
      </c>
      <c r="I54" s="48">
        <f>IF(ISBLANK(H54),"  ",IF(L54&gt;0,H54/L54,IF(H54&gt;0,1,0)))</f>
        <v>0</v>
      </c>
      <c r="J54" s="126">
        <v>0</v>
      </c>
      <c r="K54" s="49">
        <f>IF(ISBLANK(J54),"  ",IF(L54&gt;0,J54/L54,IF(J54&gt;0,1,0)))</f>
        <v>0</v>
      </c>
      <c r="L54" s="99">
        <f t="shared" si="13"/>
        <v>0</v>
      </c>
      <c r="M54" s="51">
        <f>IF(ISBLANK(L54),"  ",IF(L76&gt;0,L54/L76,IF(L54&gt;0,1,0)))</f>
        <v>0</v>
      </c>
      <c r="N54" s="25"/>
    </row>
    <row r="55" spans="1:17" s="162" customFormat="1" ht="15" customHeight="1" x14ac:dyDescent="0.2">
      <c r="A55" s="130" t="s">
        <v>52</v>
      </c>
      <c r="B55" s="79">
        <v>24242208</v>
      </c>
      <c r="C55" s="48">
        <f t="shared" si="0"/>
        <v>0.36995416236752393</v>
      </c>
      <c r="D55" s="80">
        <v>41285391</v>
      </c>
      <c r="E55" s="49">
        <f t="shared" si="9"/>
        <v>0.63004583763247601</v>
      </c>
      <c r="F55" s="97">
        <f t="shared" si="10"/>
        <v>65527599</v>
      </c>
      <c r="G55" s="51">
        <f>IF(ISBLANK(F55),"  ",IF(F76&gt;0,F55/F76,IF(F55&gt;0,1,0)))</f>
        <v>0.16750624376647139</v>
      </c>
      <c r="H55" s="79">
        <v>20732773</v>
      </c>
      <c r="I55" s="48">
        <f t="shared" si="11"/>
        <v>0.38145532069395416</v>
      </c>
      <c r="J55" s="80">
        <v>33619000</v>
      </c>
      <c r="K55" s="49">
        <f t="shared" si="12"/>
        <v>0.61854467930604584</v>
      </c>
      <c r="L55" s="97">
        <f t="shared" si="13"/>
        <v>54351773</v>
      </c>
      <c r="M55" s="51">
        <f>IF(ISBLANK(L55),"  ",IF(L76&gt;0,L55/L76,IF(L55&gt;0,1,0)))</f>
        <v>0.13823601370841446</v>
      </c>
      <c r="N55" s="161"/>
    </row>
    <row r="56" spans="1:17" s="77" customFormat="1" ht="15" customHeight="1" x14ac:dyDescent="0.25">
      <c r="A56" s="87" t="s">
        <v>53</v>
      </c>
      <c r="B56" s="127">
        <v>125055181</v>
      </c>
      <c r="C56" s="84">
        <f t="shared" si="0"/>
        <v>0.73517620488242119</v>
      </c>
      <c r="D56" s="107">
        <v>45047143</v>
      </c>
      <c r="E56" s="75">
        <f t="shared" si="9"/>
        <v>0.26482379511757875</v>
      </c>
      <c r="F56" s="100">
        <f>F55+F53+F52+F51+F50+F54</f>
        <v>170102324</v>
      </c>
      <c r="G56" s="74">
        <f>IF(ISBLANK(F56),"  ",IF(F76&gt;0,F56/F76,IF(F56&gt;0,1,0)))</f>
        <v>0.43482748924140036</v>
      </c>
      <c r="H56" s="127">
        <v>120808745</v>
      </c>
      <c r="I56" s="84">
        <f t="shared" si="11"/>
        <v>0.76062746467879405</v>
      </c>
      <c r="J56" s="107">
        <v>38019000</v>
      </c>
      <c r="K56" s="75">
        <f t="shared" si="12"/>
        <v>0.239372535321206</v>
      </c>
      <c r="L56" s="97">
        <f t="shared" si="13"/>
        <v>158827745</v>
      </c>
      <c r="M56" s="74">
        <f>IF(ISBLANK(L56),"  ",IF(L76&gt;0,L56/L76,IF(L56&gt;0,1,0)))</f>
        <v>0.40395580720239904</v>
      </c>
      <c r="N56" s="76"/>
    </row>
    <row r="57" spans="1:17" ht="15" customHeight="1" x14ac:dyDescent="0.2">
      <c r="A57" s="41" t="s">
        <v>54</v>
      </c>
      <c r="B57" s="128">
        <v>0</v>
      </c>
      <c r="C57" s="48">
        <f t="shared" si="0"/>
        <v>0</v>
      </c>
      <c r="D57" s="129">
        <v>0</v>
      </c>
      <c r="E57" s="49">
        <f t="shared" si="9"/>
        <v>0</v>
      </c>
      <c r="F57" s="101">
        <f t="shared" ref="F57:F66" si="14">D57+B57</f>
        <v>0</v>
      </c>
      <c r="G57" s="51">
        <f>IF(ISBLANK(F57),"  ",IF(F76&gt;0,F57/F76,IF(F57&gt;0,1,0)))</f>
        <v>0</v>
      </c>
      <c r="H57" s="128">
        <v>0</v>
      </c>
      <c r="I57" s="48">
        <f t="shared" si="11"/>
        <v>0</v>
      </c>
      <c r="J57" s="129">
        <v>0</v>
      </c>
      <c r="K57" s="49">
        <f t="shared" si="12"/>
        <v>0</v>
      </c>
      <c r="L57" s="101">
        <f t="shared" si="13"/>
        <v>0</v>
      </c>
      <c r="M57" s="51">
        <f>IF(ISBLANK(L57),"  ",IF(L76&gt;0,L57/L76,IF(L57&gt;0,1,0)))</f>
        <v>0</v>
      </c>
      <c r="N57" s="25"/>
    </row>
    <row r="58" spans="1:17" ht="15" customHeight="1" x14ac:dyDescent="0.2">
      <c r="A58" s="102" t="s">
        <v>55</v>
      </c>
      <c r="B58" s="32">
        <v>0</v>
      </c>
      <c r="C58" s="48">
        <f t="shared" si="0"/>
        <v>0</v>
      </c>
      <c r="D58" s="80">
        <v>0</v>
      </c>
      <c r="E58" s="49">
        <f t="shared" si="9"/>
        <v>0</v>
      </c>
      <c r="F58" s="34">
        <f t="shared" si="14"/>
        <v>0</v>
      </c>
      <c r="G58" s="51">
        <f>IF(ISBLANK(F58),"  ",IF(F76&gt;0,F58/F76,IF(F58&gt;0,1,0)))</f>
        <v>0</v>
      </c>
      <c r="H58" s="32">
        <v>0</v>
      </c>
      <c r="I58" s="48">
        <f t="shared" si="11"/>
        <v>0</v>
      </c>
      <c r="J58" s="80">
        <v>0</v>
      </c>
      <c r="K58" s="49">
        <f t="shared" si="12"/>
        <v>0</v>
      </c>
      <c r="L58" s="34">
        <f t="shared" si="13"/>
        <v>0</v>
      </c>
      <c r="M58" s="51">
        <f>IF(ISBLANK(L58),"  ",IF(L76&gt;0,L58/L76,IF(L58&gt;0,1,0)))</f>
        <v>0</v>
      </c>
      <c r="N58" s="25"/>
    </row>
    <row r="59" spans="1:17" ht="15" customHeight="1" x14ac:dyDescent="0.2">
      <c r="A59" s="82" t="s">
        <v>56</v>
      </c>
      <c r="B59" s="32">
        <v>0</v>
      </c>
      <c r="C59" s="48">
        <f t="shared" si="0"/>
        <v>0</v>
      </c>
      <c r="D59" s="80">
        <v>0</v>
      </c>
      <c r="E59" s="49">
        <f t="shared" si="9"/>
        <v>0</v>
      </c>
      <c r="F59" s="34">
        <f t="shared" si="14"/>
        <v>0</v>
      </c>
      <c r="G59" s="51">
        <f>IF(ISBLANK(F59),"  ",IF(F76&gt;0,F59/F76,IF(F59&gt;0,1,0)))</f>
        <v>0</v>
      </c>
      <c r="H59" s="32">
        <v>0</v>
      </c>
      <c r="I59" s="48">
        <f t="shared" si="11"/>
        <v>0</v>
      </c>
      <c r="J59" s="80">
        <v>0</v>
      </c>
      <c r="K59" s="49">
        <f t="shared" si="12"/>
        <v>0</v>
      </c>
      <c r="L59" s="34">
        <f t="shared" si="13"/>
        <v>0</v>
      </c>
      <c r="M59" s="51">
        <f>IF(ISBLANK(L59),"  ",IF(L76&gt;0,L59/L76,IF(L59&gt;0,1,0)))</f>
        <v>0</v>
      </c>
      <c r="N59" s="161"/>
      <c r="O59" s="162"/>
      <c r="P59" s="162"/>
      <c r="Q59" s="162"/>
    </row>
    <row r="60" spans="1:17" ht="15" customHeight="1" x14ac:dyDescent="0.2">
      <c r="A60" s="131" t="s">
        <v>57</v>
      </c>
      <c r="B60" s="69">
        <v>0</v>
      </c>
      <c r="C60" s="48">
        <f t="shared" si="0"/>
        <v>0</v>
      </c>
      <c r="D60" s="70">
        <v>3956266</v>
      </c>
      <c r="E60" s="49">
        <f t="shared" si="9"/>
        <v>1</v>
      </c>
      <c r="F60" s="68">
        <f t="shared" si="14"/>
        <v>3956266</v>
      </c>
      <c r="G60" s="51">
        <f>IF(ISBLANK(F60),"  ",IF(F76&gt;0,F60/F76,IF(F60&gt;0,1,0)))</f>
        <v>1.0113284587170708E-2</v>
      </c>
      <c r="H60" s="69">
        <v>0</v>
      </c>
      <c r="I60" s="48">
        <f t="shared" si="11"/>
        <v>0</v>
      </c>
      <c r="J60" s="70">
        <v>3718946</v>
      </c>
      <c r="K60" s="49">
        <f t="shared" si="12"/>
        <v>1</v>
      </c>
      <c r="L60" s="68">
        <f t="shared" si="13"/>
        <v>3718946</v>
      </c>
      <c r="M60" s="51">
        <f>IF(ISBLANK(L60),"  ",IF(L76&gt;0,L60/L76,IF(L60&gt;0,1,0)))</f>
        <v>9.4586108577700521E-3</v>
      </c>
      <c r="N60" s="161"/>
      <c r="O60" s="162"/>
      <c r="P60" s="162"/>
      <c r="Q60" s="162"/>
    </row>
    <row r="61" spans="1:17" ht="15" customHeight="1" x14ac:dyDescent="0.2">
      <c r="A61" s="103" t="s">
        <v>58</v>
      </c>
      <c r="B61" s="32">
        <v>0</v>
      </c>
      <c r="C61" s="48">
        <f t="shared" si="0"/>
        <v>0</v>
      </c>
      <c r="D61" s="80">
        <v>0</v>
      </c>
      <c r="E61" s="49">
        <f t="shared" si="9"/>
        <v>0</v>
      </c>
      <c r="F61" s="34">
        <f t="shared" si="14"/>
        <v>0</v>
      </c>
      <c r="G61" s="51">
        <f>IF(ISBLANK(F61),"  ",IF(F76&gt;0,F61/F76,IF(F61&gt;0,1,0)))</f>
        <v>0</v>
      </c>
      <c r="H61" s="32">
        <v>0</v>
      </c>
      <c r="I61" s="48">
        <f t="shared" si="11"/>
        <v>0</v>
      </c>
      <c r="J61" s="80">
        <v>0</v>
      </c>
      <c r="K61" s="49">
        <f t="shared" si="12"/>
        <v>0</v>
      </c>
      <c r="L61" s="34">
        <f t="shared" si="13"/>
        <v>0</v>
      </c>
      <c r="M61" s="51">
        <f>IF(ISBLANK(L61),"  ",IF(L76&gt;0,L61/L76,IF(L61&gt;0,1,0)))</f>
        <v>0</v>
      </c>
      <c r="N61" s="161"/>
      <c r="O61" s="162"/>
      <c r="P61" s="162"/>
      <c r="Q61" s="162"/>
    </row>
    <row r="62" spans="1:17" ht="15" customHeight="1" x14ac:dyDescent="0.2">
      <c r="A62" s="103" t="s">
        <v>59</v>
      </c>
      <c r="B62" s="32">
        <v>0</v>
      </c>
      <c r="C62" s="48">
        <f t="shared" si="0"/>
        <v>0</v>
      </c>
      <c r="D62" s="80">
        <v>26400433</v>
      </c>
      <c r="E62" s="49">
        <f t="shared" si="9"/>
        <v>1</v>
      </c>
      <c r="F62" s="34">
        <f t="shared" si="14"/>
        <v>26400433</v>
      </c>
      <c r="G62" s="51">
        <f>IF(ISBLANK(F62),"  ",IF(F76&gt;0,F62/F76,IF(F62&gt;0,1,0)))</f>
        <v>6.7486638197111357E-2</v>
      </c>
      <c r="H62" s="32">
        <v>0</v>
      </c>
      <c r="I62" s="48">
        <f t="shared" si="11"/>
        <v>0</v>
      </c>
      <c r="J62" s="80">
        <v>31922834</v>
      </c>
      <c r="K62" s="49">
        <f t="shared" si="12"/>
        <v>1</v>
      </c>
      <c r="L62" s="34">
        <f t="shared" si="13"/>
        <v>31922834</v>
      </c>
      <c r="M62" s="51">
        <f>IF(ISBLANK(L62),"  ",IF(L76&gt;0,L62/L76,IF(L62&gt;0,1,0)))</f>
        <v>8.1191193494928662E-2</v>
      </c>
      <c r="N62" s="161"/>
      <c r="O62" s="162"/>
      <c r="P62" s="162"/>
      <c r="Q62" s="162"/>
    </row>
    <row r="63" spans="1:17" ht="15" customHeight="1" x14ac:dyDescent="0.2">
      <c r="A63" s="104" t="s">
        <v>60</v>
      </c>
      <c r="B63" s="32">
        <v>0</v>
      </c>
      <c r="C63" s="48">
        <f t="shared" si="0"/>
        <v>0</v>
      </c>
      <c r="D63" s="80">
        <v>43868954</v>
      </c>
      <c r="E63" s="49">
        <f t="shared" si="9"/>
        <v>1</v>
      </c>
      <c r="F63" s="34">
        <f t="shared" si="14"/>
        <v>43868954</v>
      </c>
      <c r="G63" s="51">
        <f>IF(ISBLANK(F63),"  ",IF(F76&gt;0,F63/F76,IF(F63&gt;0,1,0)))</f>
        <v>0.1121408965786175</v>
      </c>
      <c r="H63" s="32">
        <v>0</v>
      </c>
      <c r="I63" s="48">
        <f t="shared" si="11"/>
        <v>0</v>
      </c>
      <c r="J63" s="80">
        <v>47287436</v>
      </c>
      <c r="K63" s="49">
        <f t="shared" si="12"/>
        <v>1</v>
      </c>
      <c r="L63" s="34">
        <f t="shared" si="13"/>
        <v>47287436</v>
      </c>
      <c r="M63" s="51">
        <f>IF(ISBLANK(L63),"  ",IF(L76&gt;0,L63/L76,IF(L63&gt;0,1,0)))</f>
        <v>0.12026887607018398</v>
      </c>
      <c r="N63" s="161"/>
      <c r="O63" s="162"/>
      <c r="P63" s="162"/>
      <c r="Q63" s="162"/>
    </row>
    <row r="64" spans="1:17" ht="15" customHeight="1" x14ac:dyDescent="0.2">
      <c r="A64" s="104" t="s">
        <v>61</v>
      </c>
      <c r="B64" s="32">
        <v>0</v>
      </c>
      <c r="C64" s="48">
        <f t="shared" si="0"/>
        <v>0</v>
      </c>
      <c r="D64" s="80">
        <v>0</v>
      </c>
      <c r="E64" s="49">
        <f t="shared" si="9"/>
        <v>0</v>
      </c>
      <c r="F64" s="34">
        <f t="shared" si="14"/>
        <v>0</v>
      </c>
      <c r="G64" s="51">
        <f>IF(ISBLANK(F64),"  ",IF(F76&gt;0,F64/F76,IF(F64&gt;0,1,0)))</f>
        <v>0</v>
      </c>
      <c r="H64" s="32">
        <v>0</v>
      </c>
      <c r="I64" s="48">
        <f t="shared" si="11"/>
        <v>0</v>
      </c>
      <c r="J64" s="80">
        <v>0</v>
      </c>
      <c r="K64" s="49">
        <f t="shared" si="12"/>
        <v>0</v>
      </c>
      <c r="L64" s="34">
        <f t="shared" si="13"/>
        <v>0</v>
      </c>
      <c r="M64" s="51">
        <f>IF(ISBLANK(L64),"  ",IF(L76&gt;0,L64/L76,IF(L64&gt;0,1,0)))</f>
        <v>0</v>
      </c>
      <c r="N64" s="161"/>
      <c r="O64" s="162"/>
      <c r="P64" s="162"/>
      <c r="Q64" s="162"/>
    </row>
    <row r="65" spans="1:17" ht="15" customHeight="1" x14ac:dyDescent="0.2">
      <c r="A65" s="82" t="s">
        <v>62</v>
      </c>
      <c r="B65" s="32">
        <v>0</v>
      </c>
      <c r="C65" s="48">
        <f t="shared" si="0"/>
        <v>0</v>
      </c>
      <c r="D65" s="80">
        <v>24903405</v>
      </c>
      <c r="E65" s="49">
        <f t="shared" si="9"/>
        <v>1</v>
      </c>
      <c r="F65" s="34">
        <f t="shared" si="14"/>
        <v>24903405</v>
      </c>
      <c r="G65" s="51">
        <f>IF(ISBLANK(F65),"  ",IF(F76&gt;0,F65/F76,IF(F65&gt;0,1,0)))</f>
        <v>6.3659830242599955E-2</v>
      </c>
      <c r="H65" s="32">
        <v>0</v>
      </c>
      <c r="I65" s="48">
        <f t="shared" si="11"/>
        <v>0</v>
      </c>
      <c r="J65" s="80">
        <v>27960000</v>
      </c>
      <c r="K65" s="49">
        <f t="shared" si="12"/>
        <v>1</v>
      </c>
      <c r="L65" s="34">
        <f t="shared" si="13"/>
        <v>27960000</v>
      </c>
      <c r="M65" s="51">
        <f>IF(ISBLANK(L65),"  ",IF(L76&gt;0,L65/L76,IF(L65&gt;0,1,0)))</f>
        <v>7.1112288154560638E-2</v>
      </c>
      <c r="N65" s="161"/>
      <c r="O65" s="162"/>
      <c r="P65" s="162"/>
      <c r="Q65" s="162"/>
    </row>
    <row r="66" spans="1:17" ht="15" customHeight="1" x14ac:dyDescent="0.2">
      <c r="A66" s="131" t="s">
        <v>63</v>
      </c>
      <c r="B66" s="32">
        <v>6384344</v>
      </c>
      <c r="C66" s="48">
        <f t="shared" si="0"/>
        <v>0.23959226775635245</v>
      </c>
      <c r="D66" s="80">
        <v>20262359</v>
      </c>
      <c r="E66" s="49">
        <f t="shared" si="9"/>
        <v>0.76040773224364755</v>
      </c>
      <c r="F66" s="34">
        <f t="shared" si="14"/>
        <v>26646703</v>
      </c>
      <c r="G66" s="51">
        <f>IF(ISBLANK(F66),"  ",IF(F76&gt;0,F66/F76,IF(F66&gt;0,1,0)))</f>
        <v>6.8116170841094975E-2</v>
      </c>
      <c r="H66" s="32">
        <v>6130780</v>
      </c>
      <c r="I66" s="48">
        <f t="shared" si="11"/>
        <v>0.23924266890607818</v>
      </c>
      <c r="J66" s="80">
        <v>19495000</v>
      </c>
      <c r="K66" s="49">
        <f t="shared" si="12"/>
        <v>0.76075733109392185</v>
      </c>
      <c r="L66" s="34">
        <f t="shared" si="13"/>
        <v>25625780</v>
      </c>
      <c r="M66" s="51">
        <f>IF(ISBLANK(L66),"  ",IF(L76&gt;0,L66/L76,IF(L66&gt;0,1,0)))</f>
        <v>6.5175531171150811E-2</v>
      </c>
      <c r="N66" s="161"/>
      <c r="O66" s="162"/>
      <c r="P66" s="162"/>
      <c r="Q66" s="162"/>
    </row>
    <row r="67" spans="1:17" s="77" customFormat="1" ht="15" customHeight="1" x14ac:dyDescent="0.25">
      <c r="A67" s="105" t="s">
        <v>64</v>
      </c>
      <c r="B67" s="106">
        <v>131439525</v>
      </c>
      <c r="C67" s="84">
        <f t="shared" si="0"/>
        <v>0.44423541878743739</v>
      </c>
      <c r="D67" s="107">
        <v>164438560</v>
      </c>
      <c r="E67" s="75">
        <f t="shared" si="9"/>
        <v>0.55576458121256256</v>
      </c>
      <c r="F67" s="106">
        <f>F66+F65+F64+F63+F62+F61+F60+F59+F58+F57+F56</f>
        <v>295878085</v>
      </c>
      <c r="G67" s="74">
        <f>IF(ISBLANK(F67),"  ",IF(F76&gt;0,F67/F76,IF(F67&gt;0,1,0)))</f>
        <v>0.75634430968799482</v>
      </c>
      <c r="H67" s="106">
        <v>126939525</v>
      </c>
      <c r="I67" s="84">
        <f t="shared" si="11"/>
        <v>0.42980411358747428</v>
      </c>
      <c r="J67" s="107">
        <v>168403216</v>
      </c>
      <c r="K67" s="75">
        <f t="shared" si="12"/>
        <v>0.57019588641252572</v>
      </c>
      <c r="L67" s="106">
        <f>L66+L65+L64+L63+L62+L61+L60+L59+L58+L57+L56</f>
        <v>295342741</v>
      </c>
      <c r="M67" s="74">
        <f>IF(ISBLANK(L67),"  ",IF(L76&gt;0,L67/L76,IF(L67&gt;0,1,0)))</f>
        <v>0.75116230695099317</v>
      </c>
      <c r="N67" s="163"/>
      <c r="O67" s="164"/>
      <c r="P67" s="164"/>
      <c r="Q67" s="164"/>
    </row>
    <row r="68" spans="1:17" ht="15" customHeight="1" x14ac:dyDescent="0.25">
      <c r="A68" s="141" t="s">
        <v>65</v>
      </c>
      <c r="B68" s="79"/>
      <c r="C68" s="64" t="s">
        <v>4</v>
      </c>
      <c r="D68" s="80"/>
      <c r="E68" s="66" t="s">
        <v>4</v>
      </c>
      <c r="F68" s="34"/>
      <c r="G68" s="67" t="s">
        <v>4</v>
      </c>
      <c r="H68" s="79"/>
      <c r="I68" s="64" t="s">
        <v>4</v>
      </c>
      <c r="J68" s="80"/>
      <c r="K68" s="66" t="s">
        <v>4</v>
      </c>
      <c r="L68" s="34"/>
      <c r="M68" s="67" t="s">
        <v>4</v>
      </c>
      <c r="N68" s="162"/>
      <c r="O68" s="162"/>
      <c r="P68" s="162"/>
      <c r="Q68" s="162"/>
    </row>
    <row r="69" spans="1:17" ht="15" customHeight="1" x14ac:dyDescent="0.2">
      <c r="A69" s="165" t="s">
        <v>66</v>
      </c>
      <c r="B69" s="3">
        <v>0</v>
      </c>
      <c r="C69" s="42">
        <f t="shared" si="0"/>
        <v>0</v>
      </c>
      <c r="D69" s="93">
        <v>0</v>
      </c>
      <c r="E69" s="44">
        <f>IF(ISBLANK(D69),"  ",IF(F69&gt;0,D69/F69,IF(D69&gt;0,1,0)))</f>
        <v>0</v>
      </c>
      <c r="F69" s="58">
        <f>D69+B69</f>
        <v>0</v>
      </c>
      <c r="G69" s="46">
        <f>IF(ISBLANK(F69),"  ",IF(F76&gt;0,F69/F76,IF(F69&gt;0,1,0)))</f>
        <v>0</v>
      </c>
      <c r="H69" s="3">
        <v>0</v>
      </c>
      <c r="I69" s="42">
        <f>IF(ISBLANK(H69),"  ",IF(L69&gt;0,H69/L69,IF(H69&gt;0,1,0)))</f>
        <v>0</v>
      </c>
      <c r="J69" s="93">
        <v>0</v>
      </c>
      <c r="K69" s="44">
        <f>IF(ISBLANK(J69),"  ",IF(L69&gt;0,J69/L69,IF(J69&gt;0,1,0)))</f>
        <v>0</v>
      </c>
      <c r="L69" s="58">
        <f>J69+H69</f>
        <v>0</v>
      </c>
      <c r="M69" s="46">
        <f>IF(ISBLANK(L69),"  ",IF(L76&gt;0,L69/L76,IF(L69&gt;0,1,0)))</f>
        <v>0</v>
      </c>
      <c r="N69" s="162"/>
      <c r="O69" s="162"/>
      <c r="P69" s="162"/>
      <c r="Q69" s="162"/>
    </row>
    <row r="70" spans="1:17" ht="15" customHeight="1" x14ac:dyDescent="0.2">
      <c r="A70" s="130" t="s">
        <v>67</v>
      </c>
      <c r="B70" s="32">
        <v>0</v>
      </c>
      <c r="C70" s="48">
        <f t="shared" si="0"/>
        <v>0</v>
      </c>
      <c r="D70" s="80">
        <v>0</v>
      </c>
      <c r="E70" s="49">
        <f>IF(ISBLANK(D70),"  ",IF(F70&gt;0,D70/F70,IF(D70&gt;0,1,0)))</f>
        <v>0</v>
      </c>
      <c r="F70" s="34">
        <f>D70+B70</f>
        <v>0</v>
      </c>
      <c r="G70" s="51">
        <f>IF(ISBLANK(F70),"  ",IF(F76&gt;0,F70/F76,IF(F70&gt;0,1,0)))</f>
        <v>0</v>
      </c>
      <c r="H70" s="32">
        <v>0</v>
      </c>
      <c r="I70" s="48">
        <f>IF(ISBLANK(H70),"  ",IF(L70&gt;0,H70/L70,IF(H70&gt;0,1,0)))</f>
        <v>0</v>
      </c>
      <c r="J70" s="80">
        <v>0</v>
      </c>
      <c r="K70" s="49">
        <f>IF(ISBLANK(J70),"  ",IF(L70&gt;0,J70/L70,IF(J70&gt;0,1,0)))</f>
        <v>0</v>
      </c>
      <c r="L70" s="34">
        <f>J70+H70</f>
        <v>0</v>
      </c>
      <c r="M70" s="51">
        <f>IF(ISBLANK(L70),"  ",IF(L76&gt;0,L70/L76,IF(L70&gt;0,1,0)))</f>
        <v>0</v>
      </c>
      <c r="N70" s="162"/>
      <c r="O70" s="162"/>
      <c r="P70" s="162"/>
      <c r="Q70" s="162"/>
    </row>
    <row r="71" spans="1:17" ht="15" customHeight="1" x14ac:dyDescent="0.25">
      <c r="A71" s="166" t="s">
        <v>68</v>
      </c>
      <c r="B71" s="79"/>
      <c r="C71" s="64" t="s">
        <v>4</v>
      </c>
      <c r="D71" s="80"/>
      <c r="E71" s="66" t="s">
        <v>4</v>
      </c>
      <c r="F71" s="34"/>
      <c r="G71" s="67" t="s">
        <v>4</v>
      </c>
      <c r="H71" s="79"/>
      <c r="I71" s="64" t="s">
        <v>4</v>
      </c>
      <c r="J71" s="80"/>
      <c r="K71" s="66" t="s">
        <v>4</v>
      </c>
      <c r="L71" s="34"/>
      <c r="M71" s="67" t="s">
        <v>4</v>
      </c>
      <c r="N71" s="162"/>
      <c r="O71" s="162"/>
      <c r="P71" s="162"/>
      <c r="Q71" s="162"/>
    </row>
    <row r="72" spans="1:17" ht="15" customHeight="1" x14ac:dyDescent="0.2">
      <c r="A72" s="82" t="s">
        <v>69</v>
      </c>
      <c r="B72" s="3">
        <v>0</v>
      </c>
      <c r="C72" s="42">
        <f t="shared" si="0"/>
        <v>0</v>
      </c>
      <c r="D72" s="93">
        <v>24649219</v>
      </c>
      <c r="E72" s="44">
        <f>IF(ISBLANK(D72),"  ",IF(F72&gt;0,D72/F72,IF(D72&gt;0,1,0)))</f>
        <v>1</v>
      </c>
      <c r="F72" s="58">
        <f>D72+B72</f>
        <v>24649219</v>
      </c>
      <c r="G72" s="46">
        <f>IF(ISBLANK(F72),"  ",IF(F76&gt;0,F72/F76,IF(F72&gt;0,1,0)))</f>
        <v>6.3010062164297193E-2</v>
      </c>
      <c r="H72" s="3">
        <v>0</v>
      </c>
      <c r="I72" s="42">
        <f>IF(ISBLANK(H72),"  ",IF(L72&gt;0,H72/L72,IF(H72&gt;0,1,0)))</f>
        <v>0</v>
      </c>
      <c r="J72" s="93">
        <v>24000000</v>
      </c>
      <c r="K72" s="44">
        <f>IF(ISBLANK(J72),"  ",IF(L72&gt;0,J72/L72,IF(J72&gt;0,1,0)))</f>
        <v>1</v>
      </c>
      <c r="L72" s="58">
        <f>J72+H72</f>
        <v>24000000</v>
      </c>
      <c r="M72" s="46">
        <f>IF(ISBLANK(L72),"  ",IF(L76&gt;0,L72/L76,IF(L72&gt;0,1,0)))</f>
        <v>6.1040590690609985E-2</v>
      </c>
      <c r="N72" s="162"/>
      <c r="O72" s="162"/>
      <c r="P72" s="162"/>
      <c r="Q72" s="162"/>
    </row>
    <row r="73" spans="1:17" ht="15" customHeight="1" x14ac:dyDescent="0.2">
      <c r="A73" s="130" t="s">
        <v>70</v>
      </c>
      <c r="B73" s="32">
        <v>0</v>
      </c>
      <c r="C73" s="48">
        <f t="shared" si="0"/>
        <v>0</v>
      </c>
      <c r="D73" s="80">
        <v>22794043</v>
      </c>
      <c r="E73" s="49">
        <f>IF(ISBLANK(D73),"  ",IF(F73&gt;0,D73/F73,IF(D73&gt;0,1,0)))</f>
        <v>1</v>
      </c>
      <c r="F73" s="34">
        <f>D73+B73</f>
        <v>22794043</v>
      </c>
      <c r="G73" s="51">
        <f>IF(ISBLANK(F73),"  ",IF(F76&gt;0,F73/F76,IF(F73&gt;0,1,0)))</f>
        <v>5.8267731176621179E-2</v>
      </c>
      <c r="H73" s="32">
        <v>0</v>
      </c>
      <c r="I73" s="48">
        <f>IF(ISBLANK(H73),"  ",IF(L73&gt;0,H73/L73,IF(H73&gt;0,1,0)))</f>
        <v>0</v>
      </c>
      <c r="J73" s="80">
        <v>25563202</v>
      </c>
      <c r="K73" s="49">
        <f>IF(ISBLANK(J73),"  ",IF(L73&gt;0,J73/L73,IF(J73&gt;0,1,0)))</f>
        <v>1</v>
      </c>
      <c r="L73" s="34">
        <f>J73+H73</f>
        <v>25563202</v>
      </c>
      <c r="M73" s="51">
        <f>IF(ISBLANK(L73),"  ",IF(L76&gt;0,L73/L76,IF(L73&gt;0,1,0)))</f>
        <v>6.5016372917640938E-2</v>
      </c>
      <c r="N73" s="162"/>
      <c r="O73" s="162"/>
      <c r="P73" s="162"/>
      <c r="Q73" s="162"/>
    </row>
    <row r="74" spans="1:17" s="77" customFormat="1" ht="15" customHeight="1" x14ac:dyDescent="0.25">
      <c r="A74" s="167" t="s">
        <v>71</v>
      </c>
      <c r="B74" s="110">
        <v>0</v>
      </c>
      <c r="C74" s="84">
        <f t="shared" si="0"/>
        <v>0</v>
      </c>
      <c r="D74" s="111">
        <v>47443262</v>
      </c>
      <c r="E74" s="75">
        <f>IF(ISBLANK(D74),"  ",IF(F74&gt;0,D74/F74,IF(D74&gt;0,1,0)))</f>
        <v>1</v>
      </c>
      <c r="F74" s="112">
        <f>F73+F72+F71+F70+F69</f>
        <v>47443262</v>
      </c>
      <c r="G74" s="74">
        <f>IF(ISBLANK(F74),"  ",IF(F76&gt;0,F74/F76,IF(F74&gt;0,1,0)))</f>
        <v>0.12127779334091837</v>
      </c>
      <c r="H74" s="110">
        <v>0</v>
      </c>
      <c r="I74" s="84">
        <f>IF(ISBLANK(H74),"  ",IF(L74&gt;0,H74/L74,IF(H74&gt;0,1,0)))</f>
        <v>0</v>
      </c>
      <c r="J74" s="111">
        <v>49563202</v>
      </c>
      <c r="K74" s="75">
        <f>IF(ISBLANK(J74),"  ",IF(L74&gt;0,J74/L74,IF(J74&gt;0,1,0)))</f>
        <v>1</v>
      </c>
      <c r="L74" s="112">
        <f>L73+L72+L71+L70+L69</f>
        <v>49563202</v>
      </c>
      <c r="M74" s="74">
        <f>IF(ISBLANK(L74),"  ",IF(L76&gt;0,L74/L76,IF(L74&gt;0,1,0)))</f>
        <v>0.12605696360825094</v>
      </c>
      <c r="N74" s="164"/>
      <c r="O74" s="164"/>
      <c r="P74" s="164"/>
      <c r="Q74" s="164"/>
    </row>
    <row r="75" spans="1:17" s="77" customFormat="1" ht="15" customHeight="1" x14ac:dyDescent="0.25">
      <c r="A75" s="167" t="s">
        <v>72</v>
      </c>
      <c r="B75" s="110">
        <v>0</v>
      </c>
      <c r="C75" s="84">
        <f>IF(ISBLANK(B75),"  ",IF(F75&gt;0,B75/F75,IF(B75&gt;0,1,0)))</f>
        <v>0</v>
      </c>
      <c r="D75" s="111">
        <v>0</v>
      </c>
      <c r="E75" s="75">
        <f>IF(ISBLANK(D75),"  ",IF(F75&gt;0,D75/F75,IF(D75&gt;0,1,0)))</f>
        <v>0</v>
      </c>
      <c r="F75" s="113">
        <f>D75+B75</f>
        <v>0</v>
      </c>
      <c r="G75" s="74">
        <f>IF(ISBLANK(F75),"  ",IF(F76&gt;0,F75/F76,IF(F75&gt;0,1,0)))</f>
        <v>0</v>
      </c>
      <c r="H75" s="110">
        <v>0</v>
      </c>
      <c r="I75" s="84">
        <f>IF(ISBLANK(H75),"  ",IF(L75&gt;0,H75/L75,IF(H75&gt;0,1,0)))</f>
        <v>0</v>
      </c>
      <c r="J75" s="111">
        <v>0</v>
      </c>
      <c r="K75" s="75">
        <f>IF(ISBLANK(J75),"  ",IF(L75&gt;0,J75/L75,IF(J75&gt;0,1,0)))</f>
        <v>0</v>
      </c>
      <c r="L75" s="113">
        <f>J75+H75</f>
        <v>0</v>
      </c>
      <c r="M75" s="74">
        <f>IF(ISBLANK(L75),"  ",IF(L76&gt;0,L75/L76,IF(L75&gt;0,1,0)))</f>
        <v>0</v>
      </c>
      <c r="N75" s="164"/>
      <c r="O75" s="164"/>
      <c r="P75" s="164"/>
      <c r="Q75" s="164"/>
    </row>
    <row r="76" spans="1:17" s="77" customFormat="1" ht="15" customHeight="1" thickBot="1" x14ac:dyDescent="0.3">
      <c r="A76" s="168" t="s">
        <v>73</v>
      </c>
      <c r="B76" s="115">
        <v>179313142</v>
      </c>
      <c r="C76" s="116">
        <f t="shared" si="0"/>
        <v>0.45837282813282842</v>
      </c>
      <c r="D76" s="115">
        <v>211881822</v>
      </c>
      <c r="E76" s="117">
        <f>IF(ISBLANK(D76),"  ",IF(F76&gt;0,D76/F76,IF(D76&gt;0,1,0)))</f>
        <v>0.54162717186717158</v>
      </c>
      <c r="F76" s="115">
        <f>F74+F67+F47+F40+F48+F75</f>
        <v>391194964</v>
      </c>
      <c r="G76" s="118">
        <f>IF(ISBLANK(F76),"  ",IF(F76&gt;0,F76/F76,IF(F76&gt;0,1,0)))</f>
        <v>1</v>
      </c>
      <c r="H76" s="115">
        <v>175214574</v>
      </c>
      <c r="I76" s="116">
        <f>IF(ISBLANK(H76),"  ",IF(L76&gt;0,H76/L76,IF(H76&gt;0,1,0)))</f>
        <v>0.44563337894014976</v>
      </c>
      <c r="J76" s="115">
        <v>217966418</v>
      </c>
      <c r="K76" s="117">
        <f>IF(ISBLANK(J76),"  ",IF(L76&gt;0,J76/L76,IF(J76&gt;0,1,0)))</f>
        <v>0.55436662105985024</v>
      </c>
      <c r="L76" s="115">
        <f>L74+L67+L47+L40+L48+L75</f>
        <v>393180992</v>
      </c>
      <c r="M76" s="118">
        <f>IF(ISBLANK(L76),"  ",IF(L76&gt;0,L76/L76,IF(L76&gt;0,1,0)))</f>
        <v>1</v>
      </c>
      <c r="N76" s="164"/>
      <c r="O76" s="164"/>
      <c r="P76" s="164"/>
      <c r="Q76" s="164"/>
    </row>
    <row r="77" spans="1:17" ht="15" thickTop="1" x14ac:dyDescent="0.2">
      <c r="A77" s="169"/>
      <c r="B77" s="170"/>
      <c r="C77" s="171"/>
      <c r="D77" s="170"/>
      <c r="E77" s="171"/>
      <c r="F77" s="170"/>
      <c r="G77" s="171"/>
      <c r="H77" s="170"/>
      <c r="I77" s="171"/>
      <c r="J77" s="170"/>
      <c r="K77" s="171"/>
      <c r="L77" s="170"/>
      <c r="M77" s="171"/>
      <c r="N77" s="162"/>
      <c r="O77" s="162"/>
      <c r="P77" s="162"/>
      <c r="Q77" s="162"/>
    </row>
    <row r="78" spans="1:17" ht="16.5" customHeight="1" x14ac:dyDescent="0.2">
      <c r="A78" s="171" t="s">
        <v>4</v>
      </c>
      <c r="B78" s="170"/>
      <c r="C78" s="171"/>
      <c r="D78" s="170"/>
      <c r="E78" s="171"/>
      <c r="F78" s="170"/>
      <c r="G78" s="171"/>
      <c r="H78" s="170"/>
      <c r="I78" s="171"/>
      <c r="J78" s="170"/>
      <c r="K78" s="171"/>
      <c r="L78" s="170"/>
      <c r="M78" s="171"/>
      <c r="N78" s="162"/>
      <c r="O78" s="162"/>
      <c r="P78" s="162"/>
      <c r="Q78" s="162"/>
    </row>
    <row r="79" spans="1:17" x14ac:dyDescent="0.2">
      <c r="A79" s="171" t="s">
        <v>74</v>
      </c>
      <c r="B79" s="170"/>
      <c r="C79" s="171"/>
      <c r="D79" s="170"/>
      <c r="E79" s="171"/>
      <c r="F79" s="170"/>
      <c r="G79" s="171"/>
      <c r="H79" s="170"/>
      <c r="I79" s="171"/>
      <c r="J79" s="170"/>
      <c r="K79" s="171"/>
      <c r="L79" s="170"/>
      <c r="M79" s="171"/>
      <c r="N79" s="162"/>
      <c r="O79" s="162"/>
      <c r="P79" s="162"/>
      <c r="Q79" s="162"/>
    </row>
  </sheetData>
  <hyperlinks>
    <hyperlink ref="O2" location="Home!A1" tooltip="Home" display="Home"/>
  </hyperlinks>
  <printOptions horizontalCentered="1" verticalCentered="1"/>
  <pageMargins left="0.25" right="0.25" top="0.75" bottom="0.75" header="0.3" footer="0.3"/>
  <pageSetup scale="44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9"/>
  <sheetViews>
    <sheetView zoomScale="75" zoomScaleNormal="75" workbookViewId="0">
      <pane xSplit="1" ySplit="10" topLeftCell="B11" activePane="bottomRight" state="frozen"/>
      <selection activeCell="A4" sqref="A4:XFD76"/>
      <selection pane="topRight" activeCell="A4" sqref="A4:XFD76"/>
      <selection pane="bottomLeft" activeCell="A4" sqref="A4:XFD76"/>
      <selection pane="bottomRight" activeCell="G31" sqref="G31"/>
    </sheetView>
  </sheetViews>
  <sheetFormatPr defaultColWidth="12.42578125" defaultRowHeight="14.25" x14ac:dyDescent="0.2"/>
  <cols>
    <col min="1" max="1" width="63.42578125" style="6" customWidth="1"/>
    <col min="2" max="2" width="20.7109375" style="120" customWidth="1"/>
    <col min="3" max="3" width="20.7109375" style="6" customWidth="1"/>
    <col min="4" max="4" width="20.7109375" style="120" customWidth="1"/>
    <col min="5" max="5" width="20.7109375" style="6" customWidth="1"/>
    <col min="6" max="6" width="20.7109375" style="120" customWidth="1"/>
    <col min="7" max="7" width="20.7109375" style="6" customWidth="1"/>
    <col min="8" max="8" width="20.7109375" style="120" customWidth="1"/>
    <col min="9" max="9" width="20.7109375" style="6" customWidth="1"/>
    <col min="10" max="10" width="20.7109375" style="120" customWidth="1"/>
    <col min="11" max="11" width="20.7109375" style="6" customWidth="1"/>
    <col min="12" max="12" width="20.7109375" style="120" customWidth="1"/>
    <col min="13" max="13" width="20.7109375" style="6" customWidth="1"/>
    <col min="14" max="256" width="12.42578125" style="6"/>
    <col min="257" max="257" width="186.7109375" style="6" customWidth="1"/>
    <col min="258" max="258" width="56.42578125" style="6" customWidth="1"/>
    <col min="259" max="263" width="45.5703125" style="6" customWidth="1"/>
    <col min="264" max="264" width="54.7109375" style="6" customWidth="1"/>
    <col min="265" max="269" width="45.5703125" style="6" customWidth="1"/>
    <col min="270" max="512" width="12.42578125" style="6"/>
    <col min="513" max="513" width="186.7109375" style="6" customWidth="1"/>
    <col min="514" max="514" width="56.42578125" style="6" customWidth="1"/>
    <col min="515" max="519" width="45.5703125" style="6" customWidth="1"/>
    <col min="520" max="520" width="54.7109375" style="6" customWidth="1"/>
    <col min="521" max="525" width="45.5703125" style="6" customWidth="1"/>
    <col min="526" max="768" width="12.42578125" style="6"/>
    <col min="769" max="769" width="186.7109375" style="6" customWidth="1"/>
    <col min="770" max="770" width="56.42578125" style="6" customWidth="1"/>
    <col min="771" max="775" width="45.5703125" style="6" customWidth="1"/>
    <col min="776" max="776" width="54.7109375" style="6" customWidth="1"/>
    <col min="777" max="781" width="45.5703125" style="6" customWidth="1"/>
    <col min="782" max="1024" width="12.42578125" style="6"/>
    <col min="1025" max="1025" width="186.7109375" style="6" customWidth="1"/>
    <col min="1026" max="1026" width="56.42578125" style="6" customWidth="1"/>
    <col min="1027" max="1031" width="45.5703125" style="6" customWidth="1"/>
    <col min="1032" max="1032" width="54.7109375" style="6" customWidth="1"/>
    <col min="1033" max="1037" width="45.5703125" style="6" customWidth="1"/>
    <col min="1038" max="1280" width="12.42578125" style="6"/>
    <col min="1281" max="1281" width="186.7109375" style="6" customWidth="1"/>
    <col min="1282" max="1282" width="56.42578125" style="6" customWidth="1"/>
    <col min="1283" max="1287" width="45.5703125" style="6" customWidth="1"/>
    <col min="1288" max="1288" width="54.7109375" style="6" customWidth="1"/>
    <col min="1289" max="1293" width="45.5703125" style="6" customWidth="1"/>
    <col min="1294" max="1536" width="12.42578125" style="6"/>
    <col min="1537" max="1537" width="186.7109375" style="6" customWidth="1"/>
    <col min="1538" max="1538" width="56.42578125" style="6" customWidth="1"/>
    <col min="1539" max="1543" width="45.5703125" style="6" customWidth="1"/>
    <col min="1544" max="1544" width="54.7109375" style="6" customWidth="1"/>
    <col min="1545" max="1549" width="45.5703125" style="6" customWidth="1"/>
    <col min="1550" max="1792" width="12.42578125" style="6"/>
    <col min="1793" max="1793" width="186.7109375" style="6" customWidth="1"/>
    <col min="1794" max="1794" width="56.42578125" style="6" customWidth="1"/>
    <col min="1795" max="1799" width="45.5703125" style="6" customWidth="1"/>
    <col min="1800" max="1800" width="54.7109375" style="6" customWidth="1"/>
    <col min="1801" max="1805" width="45.5703125" style="6" customWidth="1"/>
    <col min="1806" max="2048" width="12.42578125" style="6"/>
    <col min="2049" max="2049" width="186.7109375" style="6" customWidth="1"/>
    <col min="2050" max="2050" width="56.42578125" style="6" customWidth="1"/>
    <col min="2051" max="2055" width="45.5703125" style="6" customWidth="1"/>
    <col min="2056" max="2056" width="54.7109375" style="6" customWidth="1"/>
    <col min="2057" max="2061" width="45.5703125" style="6" customWidth="1"/>
    <col min="2062" max="2304" width="12.42578125" style="6"/>
    <col min="2305" max="2305" width="186.7109375" style="6" customWidth="1"/>
    <col min="2306" max="2306" width="56.42578125" style="6" customWidth="1"/>
    <col min="2307" max="2311" width="45.5703125" style="6" customWidth="1"/>
    <col min="2312" max="2312" width="54.7109375" style="6" customWidth="1"/>
    <col min="2313" max="2317" width="45.5703125" style="6" customWidth="1"/>
    <col min="2318" max="2560" width="12.42578125" style="6"/>
    <col min="2561" max="2561" width="186.7109375" style="6" customWidth="1"/>
    <col min="2562" max="2562" width="56.42578125" style="6" customWidth="1"/>
    <col min="2563" max="2567" width="45.5703125" style="6" customWidth="1"/>
    <col min="2568" max="2568" width="54.7109375" style="6" customWidth="1"/>
    <col min="2569" max="2573" width="45.5703125" style="6" customWidth="1"/>
    <col min="2574" max="2816" width="12.42578125" style="6"/>
    <col min="2817" max="2817" width="186.7109375" style="6" customWidth="1"/>
    <col min="2818" max="2818" width="56.42578125" style="6" customWidth="1"/>
    <col min="2819" max="2823" width="45.5703125" style="6" customWidth="1"/>
    <col min="2824" max="2824" width="54.7109375" style="6" customWidth="1"/>
    <col min="2825" max="2829" width="45.5703125" style="6" customWidth="1"/>
    <col min="2830" max="3072" width="12.42578125" style="6"/>
    <col min="3073" max="3073" width="186.7109375" style="6" customWidth="1"/>
    <col min="3074" max="3074" width="56.42578125" style="6" customWidth="1"/>
    <col min="3075" max="3079" width="45.5703125" style="6" customWidth="1"/>
    <col min="3080" max="3080" width="54.7109375" style="6" customWidth="1"/>
    <col min="3081" max="3085" width="45.5703125" style="6" customWidth="1"/>
    <col min="3086" max="3328" width="12.42578125" style="6"/>
    <col min="3329" max="3329" width="186.7109375" style="6" customWidth="1"/>
    <col min="3330" max="3330" width="56.42578125" style="6" customWidth="1"/>
    <col min="3331" max="3335" width="45.5703125" style="6" customWidth="1"/>
    <col min="3336" max="3336" width="54.7109375" style="6" customWidth="1"/>
    <col min="3337" max="3341" width="45.5703125" style="6" customWidth="1"/>
    <col min="3342" max="3584" width="12.42578125" style="6"/>
    <col min="3585" max="3585" width="186.7109375" style="6" customWidth="1"/>
    <col min="3586" max="3586" width="56.42578125" style="6" customWidth="1"/>
    <col min="3587" max="3591" width="45.5703125" style="6" customWidth="1"/>
    <col min="3592" max="3592" width="54.7109375" style="6" customWidth="1"/>
    <col min="3593" max="3597" width="45.5703125" style="6" customWidth="1"/>
    <col min="3598" max="3840" width="12.42578125" style="6"/>
    <col min="3841" max="3841" width="186.7109375" style="6" customWidth="1"/>
    <col min="3842" max="3842" width="56.42578125" style="6" customWidth="1"/>
    <col min="3843" max="3847" width="45.5703125" style="6" customWidth="1"/>
    <col min="3848" max="3848" width="54.7109375" style="6" customWidth="1"/>
    <col min="3849" max="3853" width="45.5703125" style="6" customWidth="1"/>
    <col min="3854" max="4096" width="12.42578125" style="6"/>
    <col min="4097" max="4097" width="186.7109375" style="6" customWidth="1"/>
    <col min="4098" max="4098" width="56.42578125" style="6" customWidth="1"/>
    <col min="4099" max="4103" width="45.5703125" style="6" customWidth="1"/>
    <col min="4104" max="4104" width="54.7109375" style="6" customWidth="1"/>
    <col min="4105" max="4109" width="45.5703125" style="6" customWidth="1"/>
    <col min="4110" max="4352" width="12.42578125" style="6"/>
    <col min="4353" max="4353" width="186.7109375" style="6" customWidth="1"/>
    <col min="4354" max="4354" width="56.42578125" style="6" customWidth="1"/>
    <col min="4355" max="4359" width="45.5703125" style="6" customWidth="1"/>
    <col min="4360" max="4360" width="54.7109375" style="6" customWidth="1"/>
    <col min="4361" max="4365" width="45.5703125" style="6" customWidth="1"/>
    <col min="4366" max="4608" width="12.42578125" style="6"/>
    <col min="4609" max="4609" width="186.7109375" style="6" customWidth="1"/>
    <col min="4610" max="4610" width="56.42578125" style="6" customWidth="1"/>
    <col min="4611" max="4615" width="45.5703125" style="6" customWidth="1"/>
    <col min="4616" max="4616" width="54.7109375" style="6" customWidth="1"/>
    <col min="4617" max="4621" width="45.5703125" style="6" customWidth="1"/>
    <col min="4622" max="4864" width="12.42578125" style="6"/>
    <col min="4865" max="4865" width="186.7109375" style="6" customWidth="1"/>
    <col min="4866" max="4866" width="56.42578125" style="6" customWidth="1"/>
    <col min="4867" max="4871" width="45.5703125" style="6" customWidth="1"/>
    <col min="4872" max="4872" width="54.7109375" style="6" customWidth="1"/>
    <col min="4873" max="4877" width="45.5703125" style="6" customWidth="1"/>
    <col min="4878" max="5120" width="12.42578125" style="6"/>
    <col min="5121" max="5121" width="186.7109375" style="6" customWidth="1"/>
    <col min="5122" max="5122" width="56.42578125" style="6" customWidth="1"/>
    <col min="5123" max="5127" width="45.5703125" style="6" customWidth="1"/>
    <col min="5128" max="5128" width="54.7109375" style="6" customWidth="1"/>
    <col min="5129" max="5133" width="45.5703125" style="6" customWidth="1"/>
    <col min="5134" max="5376" width="12.42578125" style="6"/>
    <col min="5377" max="5377" width="186.7109375" style="6" customWidth="1"/>
    <col min="5378" max="5378" width="56.42578125" style="6" customWidth="1"/>
    <col min="5379" max="5383" width="45.5703125" style="6" customWidth="1"/>
    <col min="5384" max="5384" width="54.7109375" style="6" customWidth="1"/>
    <col min="5385" max="5389" width="45.5703125" style="6" customWidth="1"/>
    <col min="5390" max="5632" width="12.42578125" style="6"/>
    <col min="5633" max="5633" width="186.7109375" style="6" customWidth="1"/>
    <col min="5634" max="5634" width="56.42578125" style="6" customWidth="1"/>
    <col min="5635" max="5639" width="45.5703125" style="6" customWidth="1"/>
    <col min="5640" max="5640" width="54.7109375" style="6" customWidth="1"/>
    <col min="5641" max="5645" width="45.5703125" style="6" customWidth="1"/>
    <col min="5646" max="5888" width="12.42578125" style="6"/>
    <col min="5889" max="5889" width="186.7109375" style="6" customWidth="1"/>
    <col min="5890" max="5890" width="56.42578125" style="6" customWidth="1"/>
    <col min="5891" max="5895" width="45.5703125" style="6" customWidth="1"/>
    <col min="5896" max="5896" width="54.7109375" style="6" customWidth="1"/>
    <col min="5897" max="5901" width="45.5703125" style="6" customWidth="1"/>
    <col min="5902" max="6144" width="12.42578125" style="6"/>
    <col min="6145" max="6145" width="186.7109375" style="6" customWidth="1"/>
    <col min="6146" max="6146" width="56.42578125" style="6" customWidth="1"/>
    <col min="6147" max="6151" width="45.5703125" style="6" customWidth="1"/>
    <col min="6152" max="6152" width="54.7109375" style="6" customWidth="1"/>
    <col min="6153" max="6157" width="45.5703125" style="6" customWidth="1"/>
    <col min="6158" max="6400" width="12.42578125" style="6"/>
    <col min="6401" max="6401" width="186.7109375" style="6" customWidth="1"/>
    <col min="6402" max="6402" width="56.42578125" style="6" customWidth="1"/>
    <col min="6403" max="6407" width="45.5703125" style="6" customWidth="1"/>
    <col min="6408" max="6408" width="54.7109375" style="6" customWidth="1"/>
    <col min="6409" max="6413" width="45.5703125" style="6" customWidth="1"/>
    <col min="6414" max="6656" width="12.42578125" style="6"/>
    <col min="6657" max="6657" width="186.7109375" style="6" customWidth="1"/>
    <col min="6658" max="6658" width="56.42578125" style="6" customWidth="1"/>
    <col min="6659" max="6663" width="45.5703125" style="6" customWidth="1"/>
    <col min="6664" max="6664" width="54.7109375" style="6" customWidth="1"/>
    <col min="6665" max="6669" width="45.5703125" style="6" customWidth="1"/>
    <col min="6670" max="6912" width="12.42578125" style="6"/>
    <col min="6913" max="6913" width="186.7109375" style="6" customWidth="1"/>
    <col min="6914" max="6914" width="56.42578125" style="6" customWidth="1"/>
    <col min="6915" max="6919" width="45.5703125" style="6" customWidth="1"/>
    <col min="6920" max="6920" width="54.7109375" style="6" customWidth="1"/>
    <col min="6921" max="6925" width="45.5703125" style="6" customWidth="1"/>
    <col min="6926" max="7168" width="12.42578125" style="6"/>
    <col min="7169" max="7169" width="186.7109375" style="6" customWidth="1"/>
    <col min="7170" max="7170" width="56.42578125" style="6" customWidth="1"/>
    <col min="7171" max="7175" width="45.5703125" style="6" customWidth="1"/>
    <col min="7176" max="7176" width="54.7109375" style="6" customWidth="1"/>
    <col min="7177" max="7181" width="45.5703125" style="6" customWidth="1"/>
    <col min="7182" max="7424" width="12.42578125" style="6"/>
    <col min="7425" max="7425" width="186.7109375" style="6" customWidth="1"/>
    <col min="7426" max="7426" width="56.42578125" style="6" customWidth="1"/>
    <col min="7427" max="7431" width="45.5703125" style="6" customWidth="1"/>
    <col min="7432" max="7432" width="54.7109375" style="6" customWidth="1"/>
    <col min="7433" max="7437" width="45.5703125" style="6" customWidth="1"/>
    <col min="7438" max="7680" width="12.42578125" style="6"/>
    <col min="7681" max="7681" width="186.7109375" style="6" customWidth="1"/>
    <col min="7682" max="7682" width="56.42578125" style="6" customWidth="1"/>
    <col min="7683" max="7687" width="45.5703125" style="6" customWidth="1"/>
    <col min="7688" max="7688" width="54.7109375" style="6" customWidth="1"/>
    <col min="7689" max="7693" width="45.5703125" style="6" customWidth="1"/>
    <col min="7694" max="7936" width="12.42578125" style="6"/>
    <col min="7937" max="7937" width="186.7109375" style="6" customWidth="1"/>
    <col min="7938" max="7938" width="56.42578125" style="6" customWidth="1"/>
    <col min="7939" max="7943" width="45.5703125" style="6" customWidth="1"/>
    <col min="7944" max="7944" width="54.7109375" style="6" customWidth="1"/>
    <col min="7945" max="7949" width="45.5703125" style="6" customWidth="1"/>
    <col min="7950" max="8192" width="12.42578125" style="6"/>
    <col min="8193" max="8193" width="186.7109375" style="6" customWidth="1"/>
    <col min="8194" max="8194" width="56.42578125" style="6" customWidth="1"/>
    <col min="8195" max="8199" width="45.5703125" style="6" customWidth="1"/>
    <col min="8200" max="8200" width="54.7109375" style="6" customWidth="1"/>
    <col min="8201" max="8205" width="45.5703125" style="6" customWidth="1"/>
    <col min="8206" max="8448" width="12.42578125" style="6"/>
    <col min="8449" max="8449" width="186.7109375" style="6" customWidth="1"/>
    <col min="8450" max="8450" width="56.42578125" style="6" customWidth="1"/>
    <col min="8451" max="8455" width="45.5703125" style="6" customWidth="1"/>
    <col min="8456" max="8456" width="54.7109375" style="6" customWidth="1"/>
    <col min="8457" max="8461" width="45.5703125" style="6" customWidth="1"/>
    <col min="8462" max="8704" width="12.42578125" style="6"/>
    <col min="8705" max="8705" width="186.7109375" style="6" customWidth="1"/>
    <col min="8706" max="8706" width="56.42578125" style="6" customWidth="1"/>
    <col min="8707" max="8711" width="45.5703125" style="6" customWidth="1"/>
    <col min="8712" max="8712" width="54.7109375" style="6" customWidth="1"/>
    <col min="8713" max="8717" width="45.5703125" style="6" customWidth="1"/>
    <col min="8718" max="8960" width="12.42578125" style="6"/>
    <col min="8961" max="8961" width="186.7109375" style="6" customWidth="1"/>
    <col min="8962" max="8962" width="56.42578125" style="6" customWidth="1"/>
    <col min="8963" max="8967" width="45.5703125" style="6" customWidth="1"/>
    <col min="8968" max="8968" width="54.7109375" style="6" customWidth="1"/>
    <col min="8969" max="8973" width="45.5703125" style="6" customWidth="1"/>
    <col min="8974" max="9216" width="12.42578125" style="6"/>
    <col min="9217" max="9217" width="186.7109375" style="6" customWidth="1"/>
    <col min="9218" max="9218" width="56.42578125" style="6" customWidth="1"/>
    <col min="9219" max="9223" width="45.5703125" style="6" customWidth="1"/>
    <col min="9224" max="9224" width="54.7109375" style="6" customWidth="1"/>
    <col min="9225" max="9229" width="45.5703125" style="6" customWidth="1"/>
    <col min="9230" max="9472" width="12.42578125" style="6"/>
    <col min="9473" max="9473" width="186.7109375" style="6" customWidth="1"/>
    <col min="9474" max="9474" width="56.42578125" style="6" customWidth="1"/>
    <col min="9475" max="9479" width="45.5703125" style="6" customWidth="1"/>
    <col min="9480" max="9480" width="54.7109375" style="6" customWidth="1"/>
    <col min="9481" max="9485" width="45.5703125" style="6" customWidth="1"/>
    <col min="9486" max="9728" width="12.42578125" style="6"/>
    <col min="9729" max="9729" width="186.7109375" style="6" customWidth="1"/>
    <col min="9730" max="9730" width="56.42578125" style="6" customWidth="1"/>
    <col min="9731" max="9735" width="45.5703125" style="6" customWidth="1"/>
    <col min="9736" max="9736" width="54.7109375" style="6" customWidth="1"/>
    <col min="9737" max="9741" width="45.5703125" style="6" customWidth="1"/>
    <col min="9742" max="9984" width="12.42578125" style="6"/>
    <col min="9985" max="9985" width="186.7109375" style="6" customWidth="1"/>
    <col min="9986" max="9986" width="56.42578125" style="6" customWidth="1"/>
    <col min="9987" max="9991" width="45.5703125" style="6" customWidth="1"/>
    <col min="9992" max="9992" width="54.7109375" style="6" customWidth="1"/>
    <col min="9993" max="9997" width="45.5703125" style="6" customWidth="1"/>
    <col min="9998" max="10240" width="12.42578125" style="6"/>
    <col min="10241" max="10241" width="186.7109375" style="6" customWidth="1"/>
    <col min="10242" max="10242" width="56.42578125" style="6" customWidth="1"/>
    <col min="10243" max="10247" width="45.5703125" style="6" customWidth="1"/>
    <col min="10248" max="10248" width="54.7109375" style="6" customWidth="1"/>
    <col min="10249" max="10253" width="45.5703125" style="6" customWidth="1"/>
    <col min="10254" max="10496" width="12.42578125" style="6"/>
    <col min="10497" max="10497" width="186.7109375" style="6" customWidth="1"/>
    <col min="10498" max="10498" width="56.42578125" style="6" customWidth="1"/>
    <col min="10499" max="10503" width="45.5703125" style="6" customWidth="1"/>
    <col min="10504" max="10504" width="54.7109375" style="6" customWidth="1"/>
    <col min="10505" max="10509" width="45.5703125" style="6" customWidth="1"/>
    <col min="10510" max="10752" width="12.42578125" style="6"/>
    <col min="10753" max="10753" width="186.7109375" style="6" customWidth="1"/>
    <col min="10754" max="10754" width="56.42578125" style="6" customWidth="1"/>
    <col min="10755" max="10759" width="45.5703125" style="6" customWidth="1"/>
    <col min="10760" max="10760" width="54.7109375" style="6" customWidth="1"/>
    <col min="10761" max="10765" width="45.5703125" style="6" customWidth="1"/>
    <col min="10766" max="11008" width="12.42578125" style="6"/>
    <col min="11009" max="11009" width="186.7109375" style="6" customWidth="1"/>
    <col min="11010" max="11010" width="56.42578125" style="6" customWidth="1"/>
    <col min="11011" max="11015" width="45.5703125" style="6" customWidth="1"/>
    <col min="11016" max="11016" width="54.7109375" style="6" customWidth="1"/>
    <col min="11017" max="11021" width="45.5703125" style="6" customWidth="1"/>
    <col min="11022" max="11264" width="12.42578125" style="6"/>
    <col min="11265" max="11265" width="186.7109375" style="6" customWidth="1"/>
    <col min="11266" max="11266" width="56.42578125" style="6" customWidth="1"/>
    <col min="11267" max="11271" width="45.5703125" style="6" customWidth="1"/>
    <col min="11272" max="11272" width="54.7109375" style="6" customWidth="1"/>
    <col min="11273" max="11277" width="45.5703125" style="6" customWidth="1"/>
    <col min="11278" max="11520" width="12.42578125" style="6"/>
    <col min="11521" max="11521" width="186.7109375" style="6" customWidth="1"/>
    <col min="11522" max="11522" width="56.42578125" style="6" customWidth="1"/>
    <col min="11523" max="11527" width="45.5703125" style="6" customWidth="1"/>
    <col min="11528" max="11528" width="54.7109375" style="6" customWidth="1"/>
    <col min="11529" max="11533" width="45.5703125" style="6" customWidth="1"/>
    <col min="11534" max="11776" width="12.42578125" style="6"/>
    <col min="11777" max="11777" width="186.7109375" style="6" customWidth="1"/>
    <col min="11778" max="11778" width="56.42578125" style="6" customWidth="1"/>
    <col min="11779" max="11783" width="45.5703125" style="6" customWidth="1"/>
    <col min="11784" max="11784" width="54.7109375" style="6" customWidth="1"/>
    <col min="11785" max="11789" width="45.5703125" style="6" customWidth="1"/>
    <col min="11790" max="12032" width="12.42578125" style="6"/>
    <col min="12033" max="12033" width="186.7109375" style="6" customWidth="1"/>
    <col min="12034" max="12034" width="56.42578125" style="6" customWidth="1"/>
    <col min="12035" max="12039" width="45.5703125" style="6" customWidth="1"/>
    <col min="12040" max="12040" width="54.7109375" style="6" customWidth="1"/>
    <col min="12041" max="12045" width="45.5703125" style="6" customWidth="1"/>
    <col min="12046" max="12288" width="12.42578125" style="6"/>
    <col min="12289" max="12289" width="186.7109375" style="6" customWidth="1"/>
    <col min="12290" max="12290" width="56.42578125" style="6" customWidth="1"/>
    <col min="12291" max="12295" width="45.5703125" style="6" customWidth="1"/>
    <col min="12296" max="12296" width="54.7109375" style="6" customWidth="1"/>
    <col min="12297" max="12301" width="45.5703125" style="6" customWidth="1"/>
    <col min="12302" max="12544" width="12.42578125" style="6"/>
    <col min="12545" max="12545" width="186.7109375" style="6" customWidth="1"/>
    <col min="12546" max="12546" width="56.42578125" style="6" customWidth="1"/>
    <col min="12547" max="12551" width="45.5703125" style="6" customWidth="1"/>
    <col min="12552" max="12552" width="54.7109375" style="6" customWidth="1"/>
    <col min="12553" max="12557" width="45.5703125" style="6" customWidth="1"/>
    <col min="12558" max="12800" width="12.42578125" style="6"/>
    <col min="12801" max="12801" width="186.7109375" style="6" customWidth="1"/>
    <col min="12802" max="12802" width="56.42578125" style="6" customWidth="1"/>
    <col min="12803" max="12807" width="45.5703125" style="6" customWidth="1"/>
    <col min="12808" max="12808" width="54.7109375" style="6" customWidth="1"/>
    <col min="12809" max="12813" width="45.5703125" style="6" customWidth="1"/>
    <col min="12814" max="13056" width="12.42578125" style="6"/>
    <col min="13057" max="13057" width="186.7109375" style="6" customWidth="1"/>
    <col min="13058" max="13058" width="56.42578125" style="6" customWidth="1"/>
    <col min="13059" max="13063" width="45.5703125" style="6" customWidth="1"/>
    <col min="13064" max="13064" width="54.7109375" style="6" customWidth="1"/>
    <col min="13065" max="13069" width="45.5703125" style="6" customWidth="1"/>
    <col min="13070" max="13312" width="12.42578125" style="6"/>
    <col min="13313" max="13313" width="186.7109375" style="6" customWidth="1"/>
    <col min="13314" max="13314" width="56.42578125" style="6" customWidth="1"/>
    <col min="13315" max="13319" width="45.5703125" style="6" customWidth="1"/>
    <col min="13320" max="13320" width="54.7109375" style="6" customWidth="1"/>
    <col min="13321" max="13325" width="45.5703125" style="6" customWidth="1"/>
    <col min="13326" max="13568" width="12.42578125" style="6"/>
    <col min="13569" max="13569" width="186.7109375" style="6" customWidth="1"/>
    <col min="13570" max="13570" width="56.42578125" style="6" customWidth="1"/>
    <col min="13571" max="13575" width="45.5703125" style="6" customWidth="1"/>
    <col min="13576" max="13576" width="54.7109375" style="6" customWidth="1"/>
    <col min="13577" max="13581" width="45.5703125" style="6" customWidth="1"/>
    <col min="13582" max="13824" width="12.42578125" style="6"/>
    <col min="13825" max="13825" width="186.7109375" style="6" customWidth="1"/>
    <col min="13826" max="13826" width="56.42578125" style="6" customWidth="1"/>
    <col min="13827" max="13831" width="45.5703125" style="6" customWidth="1"/>
    <col min="13832" max="13832" width="54.7109375" style="6" customWidth="1"/>
    <col min="13833" max="13837" width="45.5703125" style="6" customWidth="1"/>
    <col min="13838" max="14080" width="12.42578125" style="6"/>
    <col min="14081" max="14081" width="186.7109375" style="6" customWidth="1"/>
    <col min="14082" max="14082" width="56.42578125" style="6" customWidth="1"/>
    <col min="14083" max="14087" width="45.5703125" style="6" customWidth="1"/>
    <col min="14088" max="14088" width="54.7109375" style="6" customWidth="1"/>
    <col min="14089" max="14093" width="45.5703125" style="6" customWidth="1"/>
    <col min="14094" max="14336" width="12.42578125" style="6"/>
    <col min="14337" max="14337" width="186.7109375" style="6" customWidth="1"/>
    <col min="14338" max="14338" width="56.42578125" style="6" customWidth="1"/>
    <col min="14339" max="14343" width="45.5703125" style="6" customWidth="1"/>
    <col min="14344" max="14344" width="54.7109375" style="6" customWidth="1"/>
    <col min="14345" max="14349" width="45.5703125" style="6" customWidth="1"/>
    <col min="14350" max="14592" width="12.42578125" style="6"/>
    <col min="14593" max="14593" width="186.7109375" style="6" customWidth="1"/>
    <col min="14594" max="14594" width="56.42578125" style="6" customWidth="1"/>
    <col min="14595" max="14599" width="45.5703125" style="6" customWidth="1"/>
    <col min="14600" max="14600" width="54.7109375" style="6" customWidth="1"/>
    <col min="14601" max="14605" width="45.5703125" style="6" customWidth="1"/>
    <col min="14606" max="14848" width="12.42578125" style="6"/>
    <col min="14849" max="14849" width="186.7109375" style="6" customWidth="1"/>
    <col min="14850" max="14850" width="56.42578125" style="6" customWidth="1"/>
    <col min="14851" max="14855" width="45.5703125" style="6" customWidth="1"/>
    <col min="14856" max="14856" width="54.7109375" style="6" customWidth="1"/>
    <col min="14857" max="14861" width="45.5703125" style="6" customWidth="1"/>
    <col min="14862" max="15104" width="12.42578125" style="6"/>
    <col min="15105" max="15105" width="186.7109375" style="6" customWidth="1"/>
    <col min="15106" max="15106" width="56.42578125" style="6" customWidth="1"/>
    <col min="15107" max="15111" width="45.5703125" style="6" customWidth="1"/>
    <col min="15112" max="15112" width="54.7109375" style="6" customWidth="1"/>
    <col min="15113" max="15117" width="45.5703125" style="6" customWidth="1"/>
    <col min="15118" max="15360" width="12.42578125" style="6"/>
    <col min="15361" max="15361" width="186.7109375" style="6" customWidth="1"/>
    <col min="15362" max="15362" width="56.42578125" style="6" customWidth="1"/>
    <col min="15363" max="15367" width="45.5703125" style="6" customWidth="1"/>
    <col min="15368" max="15368" width="54.7109375" style="6" customWidth="1"/>
    <col min="15369" max="15373" width="45.5703125" style="6" customWidth="1"/>
    <col min="15374" max="15616" width="12.42578125" style="6"/>
    <col min="15617" max="15617" width="186.7109375" style="6" customWidth="1"/>
    <col min="15618" max="15618" width="56.42578125" style="6" customWidth="1"/>
    <col min="15619" max="15623" width="45.5703125" style="6" customWidth="1"/>
    <col min="15624" max="15624" width="54.7109375" style="6" customWidth="1"/>
    <col min="15625" max="15629" width="45.5703125" style="6" customWidth="1"/>
    <col min="15630" max="15872" width="12.42578125" style="6"/>
    <col min="15873" max="15873" width="186.7109375" style="6" customWidth="1"/>
    <col min="15874" max="15874" width="56.42578125" style="6" customWidth="1"/>
    <col min="15875" max="15879" width="45.5703125" style="6" customWidth="1"/>
    <col min="15880" max="15880" width="54.7109375" style="6" customWidth="1"/>
    <col min="15881" max="15885" width="45.5703125" style="6" customWidth="1"/>
    <col min="15886" max="16128" width="12.42578125" style="6"/>
    <col min="16129" max="16129" width="186.7109375" style="6" customWidth="1"/>
    <col min="16130" max="16130" width="56.42578125" style="6" customWidth="1"/>
    <col min="16131" max="16135" width="45.5703125" style="6" customWidth="1"/>
    <col min="16136" max="16136" width="54.7109375" style="6" customWidth="1"/>
    <col min="16137" max="16141" width="45.5703125" style="6" customWidth="1"/>
    <col min="16142" max="16384" width="12.42578125" style="6"/>
  </cols>
  <sheetData>
    <row r="1" spans="1:17" s="196" customFormat="1" ht="19.5" customHeight="1" thickBot="1" x14ac:dyDescent="0.3">
      <c r="A1" s="186" t="s">
        <v>0</v>
      </c>
      <c r="B1" s="187"/>
      <c r="C1" s="188"/>
      <c r="D1" s="187"/>
      <c r="E1" s="189"/>
      <c r="F1" s="190"/>
      <c r="G1" s="189"/>
      <c r="H1" s="190"/>
      <c r="I1" s="191"/>
      <c r="J1" s="192" t="s">
        <v>1</v>
      </c>
      <c r="K1" s="193" t="str">
        <f>[3]Revenue!B2</f>
        <v>University of Louisiana at Monroe (ULM)</v>
      </c>
      <c r="L1" s="194"/>
      <c r="M1" s="193"/>
      <c r="N1" s="195"/>
      <c r="O1" s="195"/>
      <c r="P1" s="195"/>
      <c r="Q1" s="195"/>
    </row>
    <row r="2" spans="1:17" s="196" customFormat="1" ht="19.5" customHeight="1" thickBot="1" x14ac:dyDescent="0.3">
      <c r="A2" s="186" t="s">
        <v>2</v>
      </c>
      <c r="B2" s="187"/>
      <c r="C2" s="188"/>
      <c r="D2" s="187"/>
      <c r="E2" s="188"/>
      <c r="F2" s="187"/>
      <c r="G2" s="188"/>
      <c r="H2" s="187"/>
      <c r="I2" s="188"/>
      <c r="J2" s="187"/>
      <c r="K2" s="188"/>
      <c r="L2" s="187"/>
      <c r="M2" s="189"/>
      <c r="O2" s="221" t="s">
        <v>182</v>
      </c>
    </row>
    <row r="3" spans="1:17" s="196" customFormat="1" ht="19.5" customHeight="1" thickBot="1" x14ac:dyDescent="0.3">
      <c r="A3" s="197" t="s">
        <v>3</v>
      </c>
      <c r="B3" s="198"/>
      <c r="C3" s="199"/>
      <c r="D3" s="198"/>
      <c r="E3" s="199"/>
      <c r="F3" s="198"/>
      <c r="G3" s="199"/>
      <c r="H3" s="198"/>
      <c r="I3" s="199"/>
      <c r="J3" s="198"/>
      <c r="K3" s="199"/>
      <c r="L3" s="198"/>
      <c r="M3" s="200"/>
      <c r="N3" s="195"/>
      <c r="O3" s="195"/>
      <c r="P3" s="195"/>
      <c r="Q3" s="195"/>
    </row>
    <row r="4" spans="1:17" ht="15" customHeight="1" thickTop="1" x14ac:dyDescent="0.2">
      <c r="A4" s="7"/>
      <c r="B4" s="8"/>
      <c r="C4" s="9"/>
      <c r="D4" s="8"/>
      <c r="E4" s="9"/>
      <c r="F4" s="8"/>
      <c r="G4" s="10"/>
      <c r="H4" s="8" t="s">
        <v>4</v>
      </c>
      <c r="I4" s="9"/>
      <c r="J4" s="8"/>
      <c r="K4" s="9"/>
      <c r="L4" s="8"/>
      <c r="M4" s="10"/>
    </row>
    <row r="5" spans="1:17" ht="15" customHeight="1" x14ac:dyDescent="0.2">
      <c r="A5" s="11"/>
      <c r="B5" s="3"/>
      <c r="C5" s="12"/>
      <c r="D5" s="3"/>
      <c r="E5" s="12"/>
      <c r="F5" s="3"/>
      <c r="G5" s="13"/>
      <c r="H5" s="3"/>
      <c r="I5" s="12"/>
      <c r="J5" s="3"/>
      <c r="K5" s="12"/>
      <c r="L5" s="3"/>
      <c r="M5" s="13"/>
    </row>
    <row r="6" spans="1:17" ht="15" customHeight="1" x14ac:dyDescent="0.25">
      <c r="A6" s="14"/>
      <c r="B6" s="15" t="s">
        <v>128</v>
      </c>
      <c r="C6" s="16"/>
      <c r="D6" s="17"/>
      <c r="E6" s="16"/>
      <c r="F6" s="17"/>
      <c r="G6" s="18"/>
      <c r="H6" s="15" t="s">
        <v>129</v>
      </c>
      <c r="I6" s="16"/>
      <c r="J6" s="17"/>
      <c r="K6" s="16"/>
      <c r="L6" s="17"/>
      <c r="M6" s="19" t="s">
        <v>4</v>
      </c>
    </row>
    <row r="7" spans="1:17" ht="15" customHeight="1" x14ac:dyDescent="0.2">
      <c r="A7" s="11" t="s">
        <v>4</v>
      </c>
      <c r="B7" s="3" t="s">
        <v>4</v>
      </c>
      <c r="C7" s="12"/>
      <c r="D7" s="3" t="s">
        <v>4</v>
      </c>
      <c r="E7" s="12"/>
      <c r="F7" s="3" t="s">
        <v>4</v>
      </c>
      <c r="G7" s="13"/>
      <c r="H7" s="3" t="s">
        <v>4</v>
      </c>
      <c r="I7" s="12"/>
      <c r="J7" s="3" t="s">
        <v>4</v>
      </c>
      <c r="K7" s="12"/>
      <c r="L7" s="3" t="s">
        <v>4</v>
      </c>
      <c r="M7" s="13"/>
    </row>
    <row r="8" spans="1:17" ht="15" customHeight="1" x14ac:dyDescent="0.2">
      <c r="A8" s="11" t="s">
        <v>4</v>
      </c>
      <c r="B8" s="3" t="s">
        <v>4</v>
      </c>
      <c r="C8" s="12"/>
      <c r="D8" s="3" t="s">
        <v>4</v>
      </c>
      <c r="E8" s="12"/>
      <c r="F8" s="3" t="s">
        <v>4</v>
      </c>
      <c r="G8" s="13"/>
      <c r="H8" s="3" t="s">
        <v>4</v>
      </c>
      <c r="I8" s="12"/>
      <c r="J8" s="3" t="s">
        <v>4</v>
      </c>
      <c r="K8" s="12"/>
      <c r="L8" s="3" t="s">
        <v>4</v>
      </c>
      <c r="M8" s="13"/>
    </row>
    <row r="9" spans="1:17" ht="15" customHeight="1" x14ac:dyDescent="0.25">
      <c r="A9" s="20" t="s">
        <v>4</v>
      </c>
      <c r="B9" s="21" t="s">
        <v>4</v>
      </c>
      <c r="C9" s="22" t="s">
        <v>5</v>
      </c>
      <c r="D9" s="23" t="s">
        <v>4</v>
      </c>
      <c r="E9" s="22" t="s">
        <v>5</v>
      </c>
      <c r="F9" s="23" t="s">
        <v>4</v>
      </c>
      <c r="G9" s="24" t="s">
        <v>5</v>
      </c>
      <c r="H9" s="21" t="s">
        <v>4</v>
      </c>
      <c r="I9" s="22" t="s">
        <v>5</v>
      </c>
      <c r="J9" s="23" t="s">
        <v>4</v>
      </c>
      <c r="K9" s="22" t="s">
        <v>5</v>
      </c>
      <c r="L9" s="23" t="s">
        <v>4</v>
      </c>
      <c r="M9" s="24" t="s">
        <v>5</v>
      </c>
      <c r="N9" s="25"/>
    </row>
    <row r="10" spans="1:17" ht="15" customHeight="1" x14ac:dyDescent="0.25">
      <c r="A10" s="26" t="s">
        <v>6</v>
      </c>
      <c r="B10" s="27" t="s">
        <v>7</v>
      </c>
      <c r="C10" s="28" t="s">
        <v>8</v>
      </c>
      <c r="D10" s="29" t="s">
        <v>9</v>
      </c>
      <c r="E10" s="28" t="s">
        <v>8</v>
      </c>
      <c r="F10" s="29" t="s">
        <v>8</v>
      </c>
      <c r="G10" s="30" t="s">
        <v>8</v>
      </c>
      <c r="H10" s="27" t="s">
        <v>7</v>
      </c>
      <c r="I10" s="28" t="s">
        <v>8</v>
      </c>
      <c r="J10" s="29" t="s">
        <v>9</v>
      </c>
      <c r="K10" s="28" t="s">
        <v>8</v>
      </c>
      <c r="L10" s="29" t="s">
        <v>8</v>
      </c>
      <c r="M10" s="30" t="s">
        <v>8</v>
      </c>
      <c r="N10" s="25"/>
    </row>
    <row r="11" spans="1:17" ht="15" customHeight="1" x14ac:dyDescent="0.2">
      <c r="A11" s="31" t="s">
        <v>10</v>
      </c>
      <c r="B11" s="32" t="s">
        <v>4</v>
      </c>
      <c r="C11" s="33"/>
      <c r="D11" s="34" t="s">
        <v>4</v>
      </c>
      <c r="E11" s="33"/>
      <c r="F11" s="34" t="s">
        <v>4</v>
      </c>
      <c r="G11" s="35"/>
      <c r="H11" s="32" t="s">
        <v>4</v>
      </c>
      <c r="I11" s="33"/>
      <c r="J11" s="34" t="s">
        <v>4</v>
      </c>
      <c r="K11" s="33"/>
      <c r="L11" s="34" t="s">
        <v>4</v>
      </c>
      <c r="M11" s="35" t="s">
        <v>10</v>
      </c>
      <c r="N11" s="25"/>
    </row>
    <row r="12" spans="1:17" ht="15" customHeight="1" x14ac:dyDescent="0.25">
      <c r="A12" s="14" t="s">
        <v>11</v>
      </c>
      <c r="B12" s="36" t="s">
        <v>4</v>
      </c>
      <c r="C12" s="37" t="s">
        <v>4</v>
      </c>
      <c r="D12" s="38"/>
      <c r="E12" s="39"/>
      <c r="F12" s="38"/>
      <c r="G12" s="40"/>
      <c r="H12" s="36"/>
      <c r="I12" s="39"/>
      <c r="J12" s="38"/>
      <c r="K12" s="39"/>
      <c r="L12" s="38"/>
      <c r="M12" s="40"/>
      <c r="N12" s="25"/>
    </row>
    <row r="13" spans="1:17" s="5" customFormat="1" ht="15" customHeight="1" x14ac:dyDescent="0.2">
      <c r="A13" s="41" t="s">
        <v>12</v>
      </c>
      <c r="B13" s="4">
        <v>23937086</v>
      </c>
      <c r="C13" s="42">
        <f t="shared" ref="C13:C76" si="0">IF(ISBLANK(B13),"  ",IF(F13&gt;0,B13/F13,IF(B13&gt;0,1,0)))</f>
        <v>1</v>
      </c>
      <c r="D13" s="43">
        <v>0</v>
      </c>
      <c r="E13" s="44">
        <f>IF(ISBLANK(D13),"  ",IF(F13&gt;0,D13/F13,IF(D13&gt;0,1,0)))</f>
        <v>0</v>
      </c>
      <c r="F13" s="45">
        <f>D13+B13</f>
        <v>23937086</v>
      </c>
      <c r="G13" s="46">
        <f>IF(ISBLANK(F13),"  ",IF(F76&gt;0,F13/F76,IF(F13&gt;0,1,0)))</f>
        <v>0.16266871858073687</v>
      </c>
      <c r="H13" s="4">
        <v>24316359</v>
      </c>
      <c r="I13" s="42">
        <f>IF(ISBLANK(H13),"  ",IF(L13&gt;0,H13/L13,IF(H13&gt;0,1,0)))</f>
        <v>1</v>
      </c>
      <c r="J13" s="43">
        <v>0</v>
      </c>
      <c r="K13" s="44">
        <f>IF(ISBLANK(J13),"  ",IF(L13&gt;0,J13/L13,IF(J13&gt;0,1,0)))</f>
        <v>0</v>
      </c>
      <c r="L13" s="45">
        <f t="shared" ref="L13:L34" si="1">J13+H13</f>
        <v>24316359</v>
      </c>
      <c r="M13" s="47">
        <f>IF(ISBLANK(L13),"  ",IF(L76&gt;0,L13/L76,IF(L13&gt;0,1,0)))</f>
        <v>0.1642412619616207</v>
      </c>
      <c r="N13" s="25"/>
    </row>
    <row r="14" spans="1:17" ht="15" customHeight="1" x14ac:dyDescent="0.2">
      <c r="A14" s="11" t="s">
        <v>13</v>
      </c>
      <c r="B14" s="3">
        <v>0</v>
      </c>
      <c r="C14" s="48">
        <f t="shared" si="0"/>
        <v>0</v>
      </c>
      <c r="D14" s="93">
        <v>0</v>
      </c>
      <c r="E14" s="49">
        <f>IF(ISBLANK(D14),"  ",IF(F14&gt;0,D14/F14,IF(D14&gt;0,1,0)))</f>
        <v>0</v>
      </c>
      <c r="F14" s="50">
        <f>D14+B14</f>
        <v>0</v>
      </c>
      <c r="G14" s="51">
        <f>IF(ISBLANK(F14),"  ",IF(F76&gt;0,F14/F76,IF(F14&gt;0,1,0)))</f>
        <v>0</v>
      </c>
      <c r="H14" s="3">
        <v>0</v>
      </c>
      <c r="I14" s="48">
        <f>IF(ISBLANK(H14),"  ",IF(L14&gt;0,H14/L14,IF(H14&gt;0,1,0)))</f>
        <v>0</v>
      </c>
      <c r="J14" s="93">
        <v>0</v>
      </c>
      <c r="K14" s="49">
        <f>IF(ISBLANK(J14),"  ",IF(L14&gt;0,J14/L14,IF(J14&gt;0,1,0)))</f>
        <v>0</v>
      </c>
      <c r="L14" s="50">
        <f t="shared" si="1"/>
        <v>0</v>
      </c>
      <c r="M14" s="51">
        <f>IF(ISBLANK(L14),"  ",IF(L76&gt;0,L14/L76,IF(L14&gt;0,1,0)))</f>
        <v>0</v>
      </c>
      <c r="N14" s="25"/>
    </row>
    <row r="15" spans="1:17" ht="15" customHeight="1" x14ac:dyDescent="0.2">
      <c r="A15" s="31" t="s">
        <v>14</v>
      </c>
      <c r="B15" s="79">
        <v>1881129</v>
      </c>
      <c r="C15" s="53">
        <f t="shared" si="0"/>
        <v>1</v>
      </c>
      <c r="D15" s="80">
        <v>0</v>
      </c>
      <c r="E15" s="55">
        <f>IF(ISBLANK(D15),"  ",IF(F15&gt;0,D15/F15,IF(D15&gt;0,1,0)))</f>
        <v>0</v>
      </c>
      <c r="F15" s="38">
        <f>D15+B15</f>
        <v>1881129</v>
      </c>
      <c r="G15" s="56">
        <f>IF(ISBLANK(F15),"  ",IF(F76&gt;0,F15/F76,IF(F15&gt;0,1,0)))</f>
        <v>1.2783546164101302E-2</v>
      </c>
      <c r="H15" s="79">
        <v>1879249</v>
      </c>
      <c r="I15" s="53">
        <f>IF(ISBLANK(H15),"  ",IF(L15&gt;0,H15/L15,IF(H15&gt;0,1,0)))</f>
        <v>1</v>
      </c>
      <c r="J15" s="80">
        <v>0</v>
      </c>
      <c r="K15" s="55">
        <f>IF(ISBLANK(J15),"  ",IF(L15&gt;0,J15/L15,IF(J15&gt;0,1,0)))</f>
        <v>0</v>
      </c>
      <c r="L15" s="38">
        <f t="shared" si="1"/>
        <v>1879249</v>
      </c>
      <c r="M15" s="56">
        <f>IF(ISBLANK(L15),"  ",IF(L76&gt;0,L15/L76,IF(L15&gt;0,1,0)))</f>
        <v>1.269311031721952E-2</v>
      </c>
      <c r="N15" s="25"/>
    </row>
    <row r="16" spans="1:17" ht="15" customHeight="1" x14ac:dyDescent="0.2">
      <c r="A16" s="57" t="s">
        <v>15</v>
      </c>
      <c r="B16" s="3">
        <v>0</v>
      </c>
      <c r="C16" s="42">
        <f t="shared" si="0"/>
        <v>0</v>
      </c>
      <c r="D16" s="93">
        <v>0</v>
      </c>
      <c r="E16" s="44">
        <f>IF(ISBLANK(D16),"  ",IF(F16&gt;0,D16/F16,IF(D16&gt;0,1,0)))</f>
        <v>0</v>
      </c>
      <c r="F16" s="58">
        <f t="shared" ref="F16:F39" si="2">D16+B16</f>
        <v>0</v>
      </c>
      <c r="G16" s="46">
        <f>IF(ISBLANK(F16),"  ",IF(F76&gt;0,F16/F76,IF(F16&gt;0,1,0)))</f>
        <v>0</v>
      </c>
      <c r="H16" s="3">
        <v>0</v>
      </c>
      <c r="I16" s="42">
        <f t="shared" ref="I16:I34" si="3">IF(ISBLANK(H16),"  ",IF(L16&gt;0,H16/L16,IF(H16&gt;0,1,0)))</f>
        <v>0</v>
      </c>
      <c r="J16" s="93">
        <v>0</v>
      </c>
      <c r="K16" s="44">
        <f t="shared" ref="K16:K34" si="4">IF(ISBLANK(J16),"  ",IF(L16&gt;0,J16/L16,IF(J16&gt;0,1,0)))</f>
        <v>0</v>
      </c>
      <c r="L16" s="58">
        <f t="shared" si="1"/>
        <v>0</v>
      </c>
      <c r="M16" s="46">
        <f>IF(ISBLANK(L16),"  ",IF(L76&gt;0,L16/L76,IF(L16&gt;0,1,0)))</f>
        <v>0</v>
      </c>
      <c r="N16" s="25"/>
    </row>
    <row r="17" spans="1:14" ht="15" customHeight="1" x14ac:dyDescent="0.2">
      <c r="A17" s="59" t="s">
        <v>16</v>
      </c>
      <c r="B17" s="32">
        <v>1881129</v>
      </c>
      <c r="C17" s="48">
        <f t="shared" si="0"/>
        <v>1</v>
      </c>
      <c r="D17" s="80">
        <v>0</v>
      </c>
      <c r="E17" s="44">
        <f t="shared" ref="E17:E34" si="5">IF(ISBLANK(D17),"  ",IF(F17&gt;0,D17/F17,IF(D17&gt;0,1,0)))</f>
        <v>0</v>
      </c>
      <c r="F17" s="34">
        <f t="shared" si="2"/>
        <v>1881129</v>
      </c>
      <c r="G17" s="51">
        <f>IF(ISBLANK(F17),"  ",IF(F76&gt;0,F17/F76,IF(F17&gt;0,1,0)))</f>
        <v>1.2783546164101302E-2</v>
      </c>
      <c r="H17" s="32">
        <v>1879249</v>
      </c>
      <c r="I17" s="48">
        <f t="shared" si="3"/>
        <v>1</v>
      </c>
      <c r="J17" s="80">
        <v>0</v>
      </c>
      <c r="K17" s="49">
        <f t="shared" si="4"/>
        <v>0</v>
      </c>
      <c r="L17" s="34">
        <f t="shared" si="1"/>
        <v>1879249</v>
      </c>
      <c r="M17" s="51">
        <f>IF(ISBLANK(L17),"  ",IF(L76&gt;0,L17/L76,IF(L17&gt;0,1,0)))</f>
        <v>1.269311031721952E-2</v>
      </c>
      <c r="N17" s="25"/>
    </row>
    <row r="18" spans="1:14" ht="15" customHeight="1" x14ac:dyDescent="0.2">
      <c r="A18" s="59" t="s">
        <v>17</v>
      </c>
      <c r="B18" s="32">
        <v>0</v>
      </c>
      <c r="C18" s="48">
        <f t="shared" si="0"/>
        <v>0</v>
      </c>
      <c r="D18" s="80">
        <v>0</v>
      </c>
      <c r="E18" s="44">
        <f t="shared" si="5"/>
        <v>0</v>
      </c>
      <c r="F18" s="34">
        <f t="shared" si="2"/>
        <v>0</v>
      </c>
      <c r="G18" s="51">
        <f>IF(ISBLANK(F18),"  ",IF(F76&gt;0,F18/F76,IF(F18&gt;0,1,0)))</f>
        <v>0</v>
      </c>
      <c r="H18" s="32">
        <v>0</v>
      </c>
      <c r="I18" s="48">
        <f t="shared" si="3"/>
        <v>0</v>
      </c>
      <c r="J18" s="80">
        <v>0</v>
      </c>
      <c r="K18" s="49">
        <f t="shared" si="4"/>
        <v>0</v>
      </c>
      <c r="L18" s="34">
        <f t="shared" si="1"/>
        <v>0</v>
      </c>
      <c r="M18" s="51">
        <f>IF(ISBLANK(L18),"  ",IF(L76&gt;0,L18/L76,IF(L18&gt;0,1,0)))</f>
        <v>0</v>
      </c>
      <c r="N18" s="25"/>
    </row>
    <row r="19" spans="1:14" ht="15" customHeight="1" x14ac:dyDescent="0.2">
      <c r="A19" s="59" t="s">
        <v>18</v>
      </c>
      <c r="B19" s="32">
        <v>0</v>
      </c>
      <c r="C19" s="48">
        <f t="shared" si="0"/>
        <v>0</v>
      </c>
      <c r="D19" s="80">
        <v>0</v>
      </c>
      <c r="E19" s="44">
        <f t="shared" si="5"/>
        <v>0</v>
      </c>
      <c r="F19" s="34">
        <f t="shared" si="2"/>
        <v>0</v>
      </c>
      <c r="G19" s="51">
        <f>IF(ISBLANK(F19),"  ",IF(F76&gt;0,F19/F76,IF(F19&gt;0,1,0)))</f>
        <v>0</v>
      </c>
      <c r="H19" s="32">
        <v>0</v>
      </c>
      <c r="I19" s="48">
        <f t="shared" si="3"/>
        <v>0</v>
      </c>
      <c r="J19" s="80">
        <v>0</v>
      </c>
      <c r="K19" s="49">
        <f t="shared" si="4"/>
        <v>0</v>
      </c>
      <c r="L19" s="34">
        <f t="shared" si="1"/>
        <v>0</v>
      </c>
      <c r="M19" s="51">
        <f>IF(ISBLANK(L19),"  ",IF(L76&gt;0,L19/L76,IF(L19&gt;0,1,0)))</f>
        <v>0</v>
      </c>
      <c r="N19" s="25"/>
    </row>
    <row r="20" spans="1:14" ht="15" customHeight="1" x14ac:dyDescent="0.2">
      <c r="A20" s="59" t="s">
        <v>19</v>
      </c>
      <c r="B20" s="32">
        <v>0</v>
      </c>
      <c r="C20" s="48">
        <f t="shared" si="0"/>
        <v>0</v>
      </c>
      <c r="D20" s="80">
        <v>0</v>
      </c>
      <c r="E20" s="44">
        <f t="shared" si="5"/>
        <v>0</v>
      </c>
      <c r="F20" s="34">
        <f>D20+B20</f>
        <v>0</v>
      </c>
      <c r="G20" s="51">
        <f>IF(ISBLANK(F20),"  ",IF(F76&gt;0,F20/F76,IF(F20&gt;0,1,0)))</f>
        <v>0</v>
      </c>
      <c r="H20" s="32">
        <v>0</v>
      </c>
      <c r="I20" s="48">
        <f t="shared" si="3"/>
        <v>0</v>
      </c>
      <c r="J20" s="80">
        <v>0</v>
      </c>
      <c r="K20" s="49">
        <f t="shared" si="4"/>
        <v>0</v>
      </c>
      <c r="L20" s="34">
        <f t="shared" si="1"/>
        <v>0</v>
      </c>
      <c r="M20" s="51">
        <f>IF(ISBLANK(L20),"  ",IF(L76&gt;0,L20/L76,IF(L20&gt;0,1,0)))</f>
        <v>0</v>
      </c>
      <c r="N20" s="25"/>
    </row>
    <row r="21" spans="1:14" ht="15" customHeight="1" x14ac:dyDescent="0.2">
      <c r="A21" s="59" t="s">
        <v>20</v>
      </c>
      <c r="B21" s="32">
        <v>0</v>
      </c>
      <c r="C21" s="48">
        <f t="shared" si="0"/>
        <v>0</v>
      </c>
      <c r="D21" s="80">
        <v>0</v>
      </c>
      <c r="E21" s="44">
        <f t="shared" si="5"/>
        <v>0</v>
      </c>
      <c r="F21" s="34">
        <f t="shared" si="2"/>
        <v>0</v>
      </c>
      <c r="G21" s="51">
        <f>IF(ISBLANK(F21),"  ",IF(F76&gt;0,F21/F76,IF(F21&gt;0,1,0)))</f>
        <v>0</v>
      </c>
      <c r="H21" s="32">
        <v>0</v>
      </c>
      <c r="I21" s="48">
        <f t="shared" si="3"/>
        <v>0</v>
      </c>
      <c r="J21" s="80">
        <v>0</v>
      </c>
      <c r="K21" s="49">
        <f t="shared" si="4"/>
        <v>0</v>
      </c>
      <c r="L21" s="34">
        <f t="shared" si="1"/>
        <v>0</v>
      </c>
      <c r="M21" s="51">
        <f>IF(ISBLANK(L21),"  ",IF(L76&gt;0,L21/L76,IF(L21&gt;0,1,0)))</f>
        <v>0</v>
      </c>
      <c r="N21" s="25"/>
    </row>
    <row r="22" spans="1:14" ht="15" customHeight="1" x14ac:dyDescent="0.2">
      <c r="A22" s="59" t="s">
        <v>21</v>
      </c>
      <c r="B22" s="32">
        <v>0</v>
      </c>
      <c r="C22" s="48">
        <f t="shared" si="0"/>
        <v>0</v>
      </c>
      <c r="D22" s="80">
        <v>0</v>
      </c>
      <c r="E22" s="44">
        <f t="shared" si="5"/>
        <v>0</v>
      </c>
      <c r="F22" s="34">
        <f t="shared" si="2"/>
        <v>0</v>
      </c>
      <c r="G22" s="51">
        <f>IF(ISBLANK(F22),"  ",IF(F76&gt;0,F22/F76,IF(F22&gt;0,1,0)))</f>
        <v>0</v>
      </c>
      <c r="H22" s="32">
        <v>0</v>
      </c>
      <c r="I22" s="48">
        <f t="shared" si="3"/>
        <v>0</v>
      </c>
      <c r="J22" s="80">
        <v>0</v>
      </c>
      <c r="K22" s="49">
        <f t="shared" si="4"/>
        <v>0</v>
      </c>
      <c r="L22" s="34">
        <f t="shared" si="1"/>
        <v>0</v>
      </c>
      <c r="M22" s="51">
        <f>IF(ISBLANK(L22),"  ",IF(L76&gt;0,L22/L76,IF(L22&gt;0,1,0)))</f>
        <v>0</v>
      </c>
      <c r="N22" s="25"/>
    </row>
    <row r="23" spans="1:14" ht="15" customHeight="1" x14ac:dyDescent="0.2">
      <c r="A23" s="59" t="s">
        <v>22</v>
      </c>
      <c r="B23" s="32">
        <v>0</v>
      </c>
      <c r="C23" s="48">
        <f t="shared" si="0"/>
        <v>0</v>
      </c>
      <c r="D23" s="80">
        <v>0</v>
      </c>
      <c r="E23" s="44">
        <f t="shared" si="5"/>
        <v>0</v>
      </c>
      <c r="F23" s="34">
        <f t="shared" si="2"/>
        <v>0</v>
      </c>
      <c r="G23" s="51">
        <f>IF(ISBLANK(F23),"  ",IF(F76&gt;0,F23/F76,IF(F23&gt;0,1,0)))</f>
        <v>0</v>
      </c>
      <c r="H23" s="32">
        <v>0</v>
      </c>
      <c r="I23" s="48">
        <f t="shared" si="3"/>
        <v>0</v>
      </c>
      <c r="J23" s="80">
        <v>0</v>
      </c>
      <c r="K23" s="49">
        <f t="shared" si="4"/>
        <v>0</v>
      </c>
      <c r="L23" s="34">
        <f t="shared" si="1"/>
        <v>0</v>
      </c>
      <c r="M23" s="51">
        <f>IF(ISBLANK(L23),"  ",IF(L76&gt;0,L23/L76,IF(L23&gt;0,1,0)))</f>
        <v>0</v>
      </c>
      <c r="N23" s="25"/>
    </row>
    <row r="24" spans="1:14" ht="15" customHeight="1" x14ac:dyDescent="0.2">
      <c r="A24" s="59" t="s">
        <v>23</v>
      </c>
      <c r="B24" s="32">
        <v>0</v>
      </c>
      <c r="C24" s="48">
        <f t="shared" si="0"/>
        <v>0</v>
      </c>
      <c r="D24" s="80">
        <v>0</v>
      </c>
      <c r="E24" s="44">
        <f t="shared" si="5"/>
        <v>0</v>
      </c>
      <c r="F24" s="34">
        <f t="shared" si="2"/>
        <v>0</v>
      </c>
      <c r="G24" s="51">
        <f>IF(ISBLANK(F24),"  ",IF(F76&gt;0,F24/F76,IF(F24&gt;0,1,0)))</f>
        <v>0</v>
      </c>
      <c r="H24" s="32">
        <v>0</v>
      </c>
      <c r="I24" s="48">
        <f t="shared" si="3"/>
        <v>0</v>
      </c>
      <c r="J24" s="80">
        <v>0</v>
      </c>
      <c r="K24" s="49">
        <f t="shared" si="4"/>
        <v>0</v>
      </c>
      <c r="L24" s="34">
        <f t="shared" si="1"/>
        <v>0</v>
      </c>
      <c r="M24" s="51">
        <f>IF(ISBLANK(L24),"  ",IF(L76&gt;0,L24/L76,IF(L24&gt;0,1,0)))</f>
        <v>0</v>
      </c>
      <c r="N24" s="25"/>
    </row>
    <row r="25" spans="1:14" ht="15" customHeight="1" x14ac:dyDescent="0.2">
      <c r="A25" s="59" t="s">
        <v>24</v>
      </c>
      <c r="B25" s="32">
        <v>0</v>
      </c>
      <c r="C25" s="48">
        <f t="shared" si="0"/>
        <v>0</v>
      </c>
      <c r="D25" s="80">
        <v>0</v>
      </c>
      <c r="E25" s="44">
        <f t="shared" si="5"/>
        <v>0</v>
      </c>
      <c r="F25" s="34">
        <f t="shared" si="2"/>
        <v>0</v>
      </c>
      <c r="G25" s="51">
        <f>IF(ISBLANK(F25),"  ",IF(F76&gt;0,F25/F76,IF(F25&gt;0,1,0)))</f>
        <v>0</v>
      </c>
      <c r="H25" s="32">
        <v>0</v>
      </c>
      <c r="I25" s="48">
        <f t="shared" si="3"/>
        <v>0</v>
      </c>
      <c r="J25" s="80">
        <v>0</v>
      </c>
      <c r="K25" s="49">
        <f t="shared" si="4"/>
        <v>0</v>
      </c>
      <c r="L25" s="34">
        <f t="shared" si="1"/>
        <v>0</v>
      </c>
      <c r="M25" s="51">
        <f>IF(ISBLANK(L25),"  ",IF(L76&gt;0,L25/L76,IF(L25&gt;0,1,0)))</f>
        <v>0</v>
      </c>
      <c r="N25" s="25"/>
    </row>
    <row r="26" spans="1:14" ht="15" customHeight="1" x14ac:dyDescent="0.2">
      <c r="A26" s="59" t="s">
        <v>25</v>
      </c>
      <c r="B26" s="32">
        <v>0</v>
      </c>
      <c r="C26" s="48">
        <f t="shared" si="0"/>
        <v>0</v>
      </c>
      <c r="D26" s="80">
        <v>0</v>
      </c>
      <c r="E26" s="44">
        <f t="shared" si="5"/>
        <v>0</v>
      </c>
      <c r="F26" s="34">
        <f t="shared" si="2"/>
        <v>0</v>
      </c>
      <c r="G26" s="51">
        <f>IF(ISBLANK(F26),"  ",IF(F76&gt;0,F26/F76,IF(F26&gt;0,1,0)))</f>
        <v>0</v>
      </c>
      <c r="H26" s="32">
        <v>0</v>
      </c>
      <c r="I26" s="48">
        <f t="shared" si="3"/>
        <v>0</v>
      </c>
      <c r="J26" s="80">
        <v>0</v>
      </c>
      <c r="K26" s="49">
        <f t="shared" si="4"/>
        <v>0</v>
      </c>
      <c r="L26" s="34">
        <f t="shared" si="1"/>
        <v>0</v>
      </c>
      <c r="M26" s="51">
        <f>IF(ISBLANK(L26),"  ",IF(L76&gt;0,L26/L76,IF(L26&gt;0,1,0)))</f>
        <v>0</v>
      </c>
      <c r="N26" s="25"/>
    </row>
    <row r="27" spans="1:14" ht="15" customHeight="1" x14ac:dyDescent="0.2">
      <c r="A27" s="59" t="s">
        <v>26</v>
      </c>
      <c r="B27" s="32">
        <v>0</v>
      </c>
      <c r="C27" s="48">
        <f t="shared" si="0"/>
        <v>0</v>
      </c>
      <c r="D27" s="80">
        <v>0</v>
      </c>
      <c r="E27" s="44">
        <f t="shared" si="5"/>
        <v>0</v>
      </c>
      <c r="F27" s="34">
        <f t="shared" si="2"/>
        <v>0</v>
      </c>
      <c r="G27" s="51">
        <f>IF(ISBLANK(F27),"  ",IF(F76&gt;0,F27/F76,IF(F27&gt;0,1,0)))</f>
        <v>0</v>
      </c>
      <c r="H27" s="32">
        <v>0</v>
      </c>
      <c r="I27" s="48">
        <f t="shared" si="3"/>
        <v>0</v>
      </c>
      <c r="J27" s="80">
        <v>0</v>
      </c>
      <c r="K27" s="49">
        <f t="shared" si="4"/>
        <v>0</v>
      </c>
      <c r="L27" s="34">
        <f t="shared" si="1"/>
        <v>0</v>
      </c>
      <c r="M27" s="51">
        <f>IF(ISBLANK(L27),"  ",IF(L76&gt;0,L27/L76,IF(L27&gt;0,1,0)))</f>
        <v>0</v>
      </c>
      <c r="N27" s="25"/>
    </row>
    <row r="28" spans="1:14" ht="15" customHeight="1" x14ac:dyDescent="0.2">
      <c r="A28" s="60" t="s">
        <v>27</v>
      </c>
      <c r="B28" s="32">
        <v>0</v>
      </c>
      <c r="C28" s="48">
        <f t="shared" si="0"/>
        <v>0</v>
      </c>
      <c r="D28" s="80">
        <v>0</v>
      </c>
      <c r="E28" s="44">
        <f t="shared" si="5"/>
        <v>0</v>
      </c>
      <c r="F28" s="34">
        <f t="shared" si="2"/>
        <v>0</v>
      </c>
      <c r="G28" s="51">
        <f>IF(ISBLANK(F28),"  ",IF(F76&gt;0,F28/F76,IF(F28&gt;0,1,0)))</f>
        <v>0</v>
      </c>
      <c r="H28" s="32">
        <v>0</v>
      </c>
      <c r="I28" s="48">
        <f t="shared" si="3"/>
        <v>0</v>
      </c>
      <c r="J28" s="80">
        <v>0</v>
      </c>
      <c r="K28" s="49">
        <f t="shared" si="4"/>
        <v>0</v>
      </c>
      <c r="L28" s="34">
        <f t="shared" si="1"/>
        <v>0</v>
      </c>
      <c r="M28" s="51">
        <f>IF(ISBLANK(L28),"  ",IF(L76&gt;0,L28/L76,IF(L28&gt;0,1,0)))</f>
        <v>0</v>
      </c>
      <c r="N28" s="25"/>
    </row>
    <row r="29" spans="1:14" ht="15" customHeight="1" x14ac:dyDescent="0.2">
      <c r="A29" s="60" t="s">
        <v>28</v>
      </c>
      <c r="B29" s="32">
        <v>0</v>
      </c>
      <c r="C29" s="48">
        <f t="shared" si="0"/>
        <v>0</v>
      </c>
      <c r="D29" s="80">
        <v>0</v>
      </c>
      <c r="E29" s="44">
        <f t="shared" si="5"/>
        <v>0</v>
      </c>
      <c r="F29" s="34">
        <f t="shared" si="2"/>
        <v>0</v>
      </c>
      <c r="G29" s="51">
        <f>IF(ISBLANK(F29),"  ",IF(F76&gt;0,F29/F76,IF(F29&gt;0,1,0)))</f>
        <v>0</v>
      </c>
      <c r="H29" s="32">
        <v>0</v>
      </c>
      <c r="I29" s="48">
        <f t="shared" si="3"/>
        <v>0</v>
      </c>
      <c r="J29" s="80">
        <v>0</v>
      </c>
      <c r="K29" s="49">
        <f t="shared" si="4"/>
        <v>0</v>
      </c>
      <c r="L29" s="34">
        <f t="shared" si="1"/>
        <v>0</v>
      </c>
      <c r="M29" s="51">
        <f>IF(ISBLANK(L29),"  ",IF(L76&gt;0,L29/L76,IF(L29&gt;0,1,0)))</f>
        <v>0</v>
      </c>
      <c r="N29" s="25"/>
    </row>
    <row r="30" spans="1:14" ht="15" customHeight="1" x14ac:dyDescent="0.2">
      <c r="A30" s="60" t="s">
        <v>29</v>
      </c>
      <c r="B30" s="32">
        <v>0</v>
      </c>
      <c r="C30" s="48">
        <f t="shared" si="0"/>
        <v>0</v>
      </c>
      <c r="D30" s="80">
        <v>0</v>
      </c>
      <c r="E30" s="44">
        <f>IF(ISBLANK(D30),"  ",IF(F30&gt;0,D30/F30,IF(D30&gt;0,1,0)))</f>
        <v>0</v>
      </c>
      <c r="F30" s="34">
        <f t="shared" si="2"/>
        <v>0</v>
      </c>
      <c r="G30" s="51">
        <f>IF(ISBLANK(F30),"  ",IF(F76&gt;0,F30/F76,IF(F30&gt;0,1,0)))</f>
        <v>0</v>
      </c>
      <c r="H30" s="32">
        <v>0</v>
      </c>
      <c r="I30" s="48">
        <f t="shared" si="3"/>
        <v>0</v>
      </c>
      <c r="J30" s="80">
        <v>0</v>
      </c>
      <c r="K30" s="49">
        <f>IF(ISBLANK(J30),"  ",IF(L30&gt;0,J30/L30,IF(J30&gt;0,1,0)))</f>
        <v>0</v>
      </c>
      <c r="L30" s="34">
        <f t="shared" si="1"/>
        <v>0</v>
      </c>
      <c r="M30" s="51">
        <f>IF(ISBLANK(L30),"  ",IF(L76&gt;0,L30/L76,IF(L30&gt;0,1,0)))</f>
        <v>0</v>
      </c>
      <c r="N30" s="25"/>
    </row>
    <row r="31" spans="1:14" ht="15" customHeight="1" x14ac:dyDescent="0.2">
      <c r="A31" s="60" t="s">
        <v>30</v>
      </c>
      <c r="B31" s="32">
        <v>0</v>
      </c>
      <c r="C31" s="48">
        <f t="shared" si="0"/>
        <v>0</v>
      </c>
      <c r="D31" s="80">
        <v>0</v>
      </c>
      <c r="E31" s="44">
        <f>IF(ISBLANK(D31),"  ",IF(F31&gt;0,D31/F31,IF(D31&gt;0,1,0)))</f>
        <v>0</v>
      </c>
      <c r="F31" s="34">
        <f t="shared" si="2"/>
        <v>0</v>
      </c>
      <c r="G31" s="51">
        <f>IF(ISBLANK(F31),"  ",IF(F76&gt;0,F31/F76,IF(F31&gt;0,1,0)))</f>
        <v>0</v>
      </c>
      <c r="H31" s="32">
        <v>0</v>
      </c>
      <c r="I31" s="48">
        <f t="shared" si="3"/>
        <v>0</v>
      </c>
      <c r="J31" s="80">
        <v>0</v>
      </c>
      <c r="K31" s="49">
        <f>IF(ISBLANK(J31),"  ",IF(L31&gt;0,J31/L31,IF(J31&gt;0,1,0)))</f>
        <v>0</v>
      </c>
      <c r="L31" s="34">
        <f t="shared" si="1"/>
        <v>0</v>
      </c>
      <c r="M31" s="51">
        <f>IF(ISBLANK(L31),"  ",IF(L76&gt;0,L31/L76,IF(L31&gt;0,1,0)))</f>
        <v>0</v>
      </c>
      <c r="N31" s="25"/>
    </row>
    <row r="32" spans="1:14" ht="15" customHeight="1" x14ac:dyDescent="0.2">
      <c r="A32" s="60" t="s">
        <v>31</v>
      </c>
      <c r="B32" s="32">
        <v>0</v>
      </c>
      <c r="C32" s="48">
        <f t="shared" si="0"/>
        <v>0</v>
      </c>
      <c r="D32" s="80">
        <v>0</v>
      </c>
      <c r="E32" s="44">
        <f>IF(ISBLANK(D32),"  ",IF(F32&gt;0,D32/F32,IF(D32&gt;0,1,0)))</f>
        <v>0</v>
      </c>
      <c r="F32" s="34">
        <f t="shared" si="2"/>
        <v>0</v>
      </c>
      <c r="G32" s="51">
        <f>IF(ISBLANK(F32),"  ",IF(F76&gt;0,F32/F76,IF(F32&gt;0,1,0)))</f>
        <v>0</v>
      </c>
      <c r="H32" s="32">
        <v>0</v>
      </c>
      <c r="I32" s="48">
        <f t="shared" si="3"/>
        <v>0</v>
      </c>
      <c r="J32" s="80">
        <v>0</v>
      </c>
      <c r="K32" s="49">
        <f>IF(ISBLANK(J32),"  ",IF(L32&gt;0,J32/L32,IF(J32&gt;0,1,0)))</f>
        <v>0</v>
      </c>
      <c r="L32" s="34">
        <f t="shared" si="1"/>
        <v>0</v>
      </c>
      <c r="M32" s="51">
        <f>IF(ISBLANK(L32),"  ",IF(L76&gt;0,L32/L76,IF(L32&gt;0,1,0)))</f>
        <v>0</v>
      </c>
      <c r="N32" s="25"/>
    </row>
    <row r="33" spans="1:14" ht="15" customHeight="1" x14ac:dyDescent="0.2">
      <c r="A33" s="61" t="s">
        <v>75</v>
      </c>
      <c r="B33" s="32">
        <v>0</v>
      </c>
      <c r="C33" s="48">
        <f>IF(ISBLANK(B33),"  ",IF(F33&gt;0,B33/F33,IF(B33&gt;0,1,0)))</f>
        <v>0</v>
      </c>
      <c r="D33" s="80">
        <v>0</v>
      </c>
      <c r="E33" s="44">
        <f>IF(ISBLANK(D33),"  ",IF(F33&gt;0,D33/F33,IF(D33&gt;0,1,0)))</f>
        <v>0</v>
      </c>
      <c r="F33" s="34">
        <f t="shared" si="2"/>
        <v>0</v>
      </c>
      <c r="G33" s="51">
        <f>IF(ISBLANK(F33),"  ",IF(F76&gt;0,F33/F76,IF(F33&gt;0,1,0)))</f>
        <v>0</v>
      </c>
      <c r="H33" s="32">
        <v>0</v>
      </c>
      <c r="I33" s="48">
        <f>IF(ISBLANK(H33),"  ",IF(L33&gt;0,H33/L33,IF(H33&gt;0,1,0)))</f>
        <v>0</v>
      </c>
      <c r="J33" s="80">
        <v>0</v>
      </c>
      <c r="K33" s="49">
        <f>IF(ISBLANK(J33),"  ",IF(L33&gt;0,J33/L33,IF(J33&gt;0,1,0)))</f>
        <v>0</v>
      </c>
      <c r="L33" s="34">
        <f t="shared" si="1"/>
        <v>0</v>
      </c>
      <c r="M33" s="51">
        <f>IF(ISBLANK(L33),"  ",IF(L76&gt;0,L33/L76,IF(L33&gt;0,1,0)))</f>
        <v>0</v>
      </c>
      <c r="N33" s="25"/>
    </row>
    <row r="34" spans="1:14" ht="15" customHeight="1" x14ac:dyDescent="0.2">
      <c r="A34" s="60" t="s">
        <v>32</v>
      </c>
      <c r="B34" s="32">
        <v>0</v>
      </c>
      <c r="C34" s="48">
        <f t="shared" si="0"/>
        <v>0</v>
      </c>
      <c r="D34" s="80">
        <v>0</v>
      </c>
      <c r="E34" s="44">
        <f t="shared" si="5"/>
        <v>0</v>
      </c>
      <c r="F34" s="34">
        <f t="shared" si="2"/>
        <v>0</v>
      </c>
      <c r="G34" s="51">
        <f>IF(ISBLANK(F34),"  ",IF(F76&gt;0,F34/F76,IF(F34&gt;0,1,0)))</f>
        <v>0</v>
      </c>
      <c r="H34" s="32">
        <v>0</v>
      </c>
      <c r="I34" s="48">
        <f t="shared" si="3"/>
        <v>0</v>
      </c>
      <c r="J34" s="80">
        <v>0</v>
      </c>
      <c r="K34" s="49">
        <f t="shared" si="4"/>
        <v>0</v>
      </c>
      <c r="L34" s="34">
        <f t="shared" si="1"/>
        <v>0</v>
      </c>
      <c r="M34" s="51">
        <f>IF(ISBLANK(L34),"  ",IF(L76&gt;0,L34/L76,IF(L34&gt;0,1,0)))</f>
        <v>0</v>
      </c>
      <c r="N34" s="25"/>
    </row>
    <row r="35" spans="1:14" ht="15" customHeight="1" x14ac:dyDescent="0.25">
      <c r="A35" s="62" t="s">
        <v>33</v>
      </c>
      <c r="B35" s="121"/>
      <c r="C35" s="64" t="s">
        <v>4</v>
      </c>
      <c r="D35" s="80"/>
      <c r="E35" s="66" t="s">
        <v>4</v>
      </c>
      <c r="F35" s="34"/>
      <c r="G35" s="67" t="s">
        <v>4</v>
      </c>
      <c r="H35" s="121" t="s">
        <v>4</v>
      </c>
      <c r="I35" s="64" t="s">
        <v>4</v>
      </c>
      <c r="J35" s="80"/>
      <c r="K35" s="66" t="s">
        <v>4</v>
      </c>
      <c r="L35" s="34"/>
      <c r="M35" s="67" t="s">
        <v>4</v>
      </c>
      <c r="N35" s="25"/>
    </row>
    <row r="36" spans="1:14" ht="15" customHeight="1" x14ac:dyDescent="0.2">
      <c r="A36" s="57" t="s">
        <v>34</v>
      </c>
      <c r="B36" s="32">
        <v>0</v>
      </c>
      <c r="C36" s="48">
        <f t="shared" si="0"/>
        <v>0</v>
      </c>
      <c r="D36" s="80">
        <v>0</v>
      </c>
      <c r="E36" s="49">
        <f>IF(ISBLANK(D36),"  ",IF(F36&gt;0,D36/F36,IF(D36&gt;0,1,0)))</f>
        <v>0</v>
      </c>
      <c r="F36" s="34">
        <f t="shared" si="2"/>
        <v>0</v>
      </c>
      <c r="G36" s="51">
        <f>IF(ISBLANK(F36),"  ",IF(F76&gt;0,F36/F76,IF(F36&gt;0,1,0)))</f>
        <v>0</v>
      </c>
      <c r="H36" s="32">
        <v>0</v>
      </c>
      <c r="I36" s="48">
        <f>IF(ISBLANK(H36),"  ",IF(L36&gt;0,H36/L36,IF(H36&gt;0,1,0)))</f>
        <v>0</v>
      </c>
      <c r="J36" s="80">
        <v>0</v>
      </c>
      <c r="K36" s="49">
        <f>IF(ISBLANK(J36),"  ",IF(L36&gt;0,J36/L36,IF(J36&gt;0,1,0)))</f>
        <v>0</v>
      </c>
      <c r="L36" s="34">
        <f>J36+H36</f>
        <v>0</v>
      </c>
      <c r="M36" s="51">
        <f>IF(ISBLANK(L36),"  ",IF(L76&gt;0,L36/L76,IF(L36&gt;0,1,0)))</f>
        <v>0</v>
      </c>
      <c r="N36" s="25"/>
    </row>
    <row r="37" spans="1:14" ht="15" customHeight="1" x14ac:dyDescent="0.25">
      <c r="A37" s="62" t="s">
        <v>35</v>
      </c>
      <c r="B37" s="121"/>
      <c r="C37" s="64" t="s">
        <v>4</v>
      </c>
      <c r="D37" s="80"/>
      <c r="E37" s="66" t="s">
        <v>4</v>
      </c>
      <c r="F37" s="34"/>
      <c r="G37" s="67" t="s">
        <v>4</v>
      </c>
      <c r="H37" s="121"/>
      <c r="I37" s="64" t="s">
        <v>4</v>
      </c>
      <c r="J37" s="80"/>
      <c r="K37" s="66" t="s">
        <v>4</v>
      </c>
      <c r="L37" s="34"/>
      <c r="M37" s="67" t="s">
        <v>4</v>
      </c>
      <c r="N37" s="25"/>
    </row>
    <row r="38" spans="1:14" ht="15" customHeight="1" x14ac:dyDescent="0.2">
      <c r="A38" s="59" t="s">
        <v>34</v>
      </c>
      <c r="B38" s="69">
        <v>0</v>
      </c>
      <c r="C38" s="48">
        <f t="shared" si="0"/>
        <v>0</v>
      </c>
      <c r="D38" s="70">
        <v>0</v>
      </c>
      <c r="E38" s="49">
        <f>IF(ISBLANK(D38),"  ",IF(F38&gt;0,D38/F38,IF(D38&gt;0,1,0)))</f>
        <v>0</v>
      </c>
      <c r="F38" s="68">
        <f t="shared" si="2"/>
        <v>0</v>
      </c>
      <c r="G38" s="51">
        <f>IF(ISBLANK(F38),"  ",IF(F76&gt;0,F38/F76,IF(F38&gt;0,1,0)))</f>
        <v>0</v>
      </c>
      <c r="H38" s="69">
        <v>0</v>
      </c>
      <c r="I38" s="48">
        <f>IF(ISBLANK(H38),"  ",IF(L38&gt;0,H38/L38,IF(H38&gt;0,1,0)))</f>
        <v>0</v>
      </c>
      <c r="J38" s="70">
        <v>0</v>
      </c>
      <c r="K38" s="49">
        <f>IF(ISBLANK(J38),"  ",IF(L38&gt;0,J38/L38,IF(J38&gt;0,1,0)))</f>
        <v>0</v>
      </c>
      <c r="L38" s="68">
        <f>J38+H38</f>
        <v>0</v>
      </c>
      <c r="M38" s="51">
        <f>IF(ISBLANK(L38),"  ",IF(L76&gt;0,L38/L76,IF(L38&gt;0,1,0)))</f>
        <v>0</v>
      </c>
      <c r="N38" s="25"/>
    </row>
    <row r="39" spans="1:14" ht="15" customHeight="1" x14ac:dyDescent="0.2">
      <c r="A39" s="59" t="s">
        <v>36</v>
      </c>
      <c r="B39" s="69"/>
      <c r="C39" s="48" t="str">
        <f t="shared" si="0"/>
        <v xml:space="preserve">  </v>
      </c>
      <c r="D39" s="70"/>
      <c r="E39" s="44" t="str">
        <f>IF(ISBLANK(D39),"  ",IF(F39&gt;0,D39/F39,IF(D39&gt;0,1,0)))</f>
        <v xml:space="preserve">  </v>
      </c>
      <c r="F39" s="34">
        <f t="shared" si="2"/>
        <v>0</v>
      </c>
      <c r="G39" s="51">
        <f>IF(ISBLANK(F39),"  ",IF(F76&gt;0,F39/F76,IF(F39&gt;0,1,0)))</f>
        <v>0</v>
      </c>
      <c r="H39" s="69"/>
      <c r="I39" s="48" t="str">
        <f>IF(ISBLANK(H39),"  ",IF(L39&gt;0,H39/L39,IF(H39&gt;0,1,0)))</f>
        <v xml:space="preserve">  </v>
      </c>
      <c r="J39" s="70"/>
      <c r="K39" s="49" t="str">
        <f>IF(ISBLANK(J39),"  ",IF(L39&gt;0,J39/L39,IF(J39&gt;0,1,0)))</f>
        <v xml:space="preserve">  </v>
      </c>
      <c r="L39" s="34">
        <f>J39+H39</f>
        <v>0</v>
      </c>
      <c r="M39" s="51">
        <f>IF(ISBLANK(L39),"  ",IF(L76&gt;0,L39/L76,IF(L39&gt;0,1,0)))</f>
        <v>0</v>
      </c>
      <c r="N39" s="25"/>
    </row>
    <row r="40" spans="1:14" s="77" customFormat="1" ht="15" customHeight="1" x14ac:dyDescent="0.25">
      <c r="A40" s="62" t="s">
        <v>37</v>
      </c>
      <c r="B40" s="71">
        <v>25818215</v>
      </c>
      <c r="C40" s="84">
        <f t="shared" si="0"/>
        <v>1</v>
      </c>
      <c r="D40" s="122">
        <v>0</v>
      </c>
      <c r="E40" s="73">
        <f>IF(ISBLANK(D40),"  ",IF(F40&gt;0,D40/F40,IF(D40&gt;0,1,0)))</f>
        <v>0</v>
      </c>
      <c r="F40" s="71">
        <f>F39+F38+F36+F34+F29+F28+F26+F27+F25+F24+F23+F22+F21+F20+F19+F18+F17+F16+F14+F13+F30+F31+F32+F33</f>
        <v>25818215</v>
      </c>
      <c r="G40" s="74">
        <f>IF(ISBLANK(F40),"  ",IF(F76&gt;0,F40/F76,IF(F40&gt;0,1,0)))</f>
        <v>0.17545226474483819</v>
      </c>
      <c r="H40" s="71">
        <v>26195608</v>
      </c>
      <c r="I40" s="84">
        <f>IF(ISBLANK(H40),"  ",IF(L40&gt;0,H40/L40,IF(H40&gt;0,1,0)))</f>
        <v>1</v>
      </c>
      <c r="J40" s="122">
        <v>0</v>
      </c>
      <c r="K40" s="75">
        <f>IF(ISBLANK(J40),"  ",IF(L40&gt;0,J40/L40,IF(J40&gt;0,1,0)))</f>
        <v>0</v>
      </c>
      <c r="L40" s="71">
        <f>L39+L38+L36+L34+L29+L28+L26+L27+L25+L24+L23+L22+L21+L20+L19+L18+L17+L16+L14+L13+L30+L31+L32+L33</f>
        <v>26195608</v>
      </c>
      <c r="M40" s="74">
        <f>IF(ISBLANK(L40),"  ",IF(L76&gt;0,L40/L76,IF(L40&gt;0,1,0)))</f>
        <v>0.17693437227884021</v>
      </c>
      <c r="N40" s="76"/>
    </row>
    <row r="41" spans="1:14" ht="15" customHeight="1" x14ac:dyDescent="0.25">
      <c r="A41" s="78" t="s">
        <v>38</v>
      </c>
      <c r="B41" s="79"/>
      <c r="C41" s="64" t="s">
        <v>4</v>
      </c>
      <c r="D41" s="80"/>
      <c r="E41" s="66" t="s">
        <v>4</v>
      </c>
      <c r="F41" s="34"/>
      <c r="G41" s="67" t="s">
        <v>4</v>
      </c>
      <c r="H41" s="79"/>
      <c r="I41" s="64" t="s">
        <v>4</v>
      </c>
      <c r="J41" s="80"/>
      <c r="K41" s="66" t="s">
        <v>4</v>
      </c>
      <c r="L41" s="34"/>
      <c r="M41" s="67" t="s">
        <v>4</v>
      </c>
      <c r="N41" s="25"/>
    </row>
    <row r="42" spans="1:14" ht="15" customHeight="1" x14ac:dyDescent="0.2">
      <c r="A42" s="11" t="s">
        <v>39</v>
      </c>
      <c r="B42" s="36">
        <v>0</v>
      </c>
      <c r="C42" s="42">
        <f t="shared" si="0"/>
        <v>0</v>
      </c>
      <c r="D42" s="123">
        <v>0</v>
      </c>
      <c r="E42" s="44">
        <f t="shared" ref="E42:E48" si="6">IF(ISBLANK(D42),"  ",IF(F42&gt;0,D42/F42,IF(D42&gt;0,1,0)))</f>
        <v>0</v>
      </c>
      <c r="F42" s="38">
        <f>D42+B42</f>
        <v>0</v>
      </c>
      <c r="G42" s="46">
        <f>IF(ISBLANK(F42),"  ",IF(D76&gt;0,F42/D76,IF(F42&gt;0,1,0)))</f>
        <v>0</v>
      </c>
      <c r="H42" s="36">
        <v>0</v>
      </c>
      <c r="I42" s="42">
        <f t="shared" ref="I42:I48" si="7">IF(ISBLANK(H42),"  ",IF(L42&gt;0,H42/L42,IF(H42&gt;0,1,0)))</f>
        <v>0</v>
      </c>
      <c r="J42" s="123">
        <v>0</v>
      </c>
      <c r="K42" s="44">
        <f t="shared" ref="K42:K48" si="8">IF(ISBLANK(J42),"  ",IF(L42&gt;0,J42/L42,IF(J42&gt;0,1,0)))</f>
        <v>0</v>
      </c>
      <c r="L42" s="38">
        <f>J42+H42</f>
        <v>0</v>
      </c>
      <c r="M42" s="46">
        <f>IF(ISBLANK(L42),"  ",IF(J76&gt;0,L42/J76,IF(L42&gt;0,1,0)))</f>
        <v>0</v>
      </c>
      <c r="N42" s="25"/>
    </row>
    <row r="43" spans="1:14" ht="15" customHeight="1" x14ac:dyDescent="0.2">
      <c r="A43" s="81" t="s">
        <v>40</v>
      </c>
      <c r="B43" s="32">
        <v>0</v>
      </c>
      <c r="C43" s="48">
        <f t="shared" si="0"/>
        <v>0</v>
      </c>
      <c r="D43" s="80">
        <v>0</v>
      </c>
      <c r="E43" s="49">
        <f t="shared" si="6"/>
        <v>0</v>
      </c>
      <c r="F43" s="34">
        <f>D43+B43</f>
        <v>0</v>
      </c>
      <c r="G43" s="51">
        <f>IF(ISBLANK(F43),"  ",IF(D76&gt;0,F43/D76,IF(F43&gt;0,1,0)))</f>
        <v>0</v>
      </c>
      <c r="H43" s="32">
        <v>0</v>
      </c>
      <c r="I43" s="48">
        <f t="shared" si="7"/>
        <v>0</v>
      </c>
      <c r="J43" s="80">
        <v>0</v>
      </c>
      <c r="K43" s="49">
        <f t="shared" si="8"/>
        <v>0</v>
      </c>
      <c r="L43" s="34">
        <f>J43+H43</f>
        <v>0</v>
      </c>
      <c r="M43" s="51">
        <f>IF(ISBLANK(L43),"  ",IF(J76&gt;0,L43/J76,IF(L43&gt;0,1,0)))</f>
        <v>0</v>
      </c>
      <c r="N43" s="25"/>
    </row>
    <row r="44" spans="1:14" ht="15" customHeight="1" x14ac:dyDescent="0.2">
      <c r="A44" s="82" t="s">
        <v>41</v>
      </c>
      <c r="B44" s="32">
        <v>0</v>
      </c>
      <c r="C44" s="48">
        <f t="shared" si="0"/>
        <v>0</v>
      </c>
      <c r="D44" s="80">
        <v>0</v>
      </c>
      <c r="E44" s="49">
        <f t="shared" si="6"/>
        <v>0</v>
      </c>
      <c r="F44" s="68">
        <f>D44+B44</f>
        <v>0</v>
      </c>
      <c r="G44" s="51">
        <f>IF(ISBLANK(F44),"  ",IF(D76&gt;0,F44/D76,IF(F44&gt;0,1,0)))</f>
        <v>0</v>
      </c>
      <c r="H44" s="32">
        <v>0</v>
      </c>
      <c r="I44" s="48">
        <f t="shared" si="7"/>
        <v>0</v>
      </c>
      <c r="J44" s="80">
        <v>0</v>
      </c>
      <c r="K44" s="49">
        <f t="shared" si="8"/>
        <v>0</v>
      </c>
      <c r="L44" s="68">
        <f>J44+H44</f>
        <v>0</v>
      </c>
      <c r="M44" s="51">
        <f>IF(ISBLANK(L44),"  ",IF(J76&gt;0,L44/J76,IF(L44&gt;0,1,0)))</f>
        <v>0</v>
      </c>
      <c r="N44" s="25"/>
    </row>
    <row r="45" spans="1:14" ht="15" customHeight="1" x14ac:dyDescent="0.2">
      <c r="A45" s="31" t="s">
        <v>42</v>
      </c>
      <c r="B45" s="32">
        <v>0</v>
      </c>
      <c r="C45" s="48">
        <f t="shared" si="0"/>
        <v>0</v>
      </c>
      <c r="D45" s="80">
        <v>0</v>
      </c>
      <c r="E45" s="49">
        <f t="shared" si="6"/>
        <v>0</v>
      </c>
      <c r="F45" s="68">
        <f>D45+B45</f>
        <v>0</v>
      </c>
      <c r="G45" s="51">
        <f>IF(ISBLANK(F45),"  ",IF(D76&gt;0,F45/D76,IF(F45&gt;0,1,0)))</f>
        <v>0</v>
      </c>
      <c r="H45" s="32">
        <v>0</v>
      </c>
      <c r="I45" s="48">
        <f t="shared" si="7"/>
        <v>0</v>
      </c>
      <c r="J45" s="80">
        <v>0</v>
      </c>
      <c r="K45" s="49">
        <f t="shared" si="8"/>
        <v>0</v>
      </c>
      <c r="L45" s="68">
        <f>J45+H45</f>
        <v>0</v>
      </c>
      <c r="M45" s="51">
        <f>IF(ISBLANK(L45),"  ",IF(J76&gt;0,L45/J76,IF(L45&gt;0,1,0)))</f>
        <v>0</v>
      </c>
      <c r="N45" s="25"/>
    </row>
    <row r="46" spans="1:14" ht="15" customHeight="1" x14ac:dyDescent="0.2">
      <c r="A46" s="81" t="s">
        <v>43</v>
      </c>
      <c r="B46" s="32">
        <v>0</v>
      </c>
      <c r="C46" s="48">
        <f t="shared" si="0"/>
        <v>0</v>
      </c>
      <c r="D46" s="80">
        <v>0</v>
      </c>
      <c r="E46" s="49">
        <f t="shared" si="6"/>
        <v>0</v>
      </c>
      <c r="F46" s="68">
        <f>D46+B46</f>
        <v>0</v>
      </c>
      <c r="G46" s="51">
        <f>IF(ISBLANK(F46),"  ",IF(F76&gt;0,F46/F76,IF(F46&gt;0,1,0)))</f>
        <v>0</v>
      </c>
      <c r="H46" s="32">
        <v>0</v>
      </c>
      <c r="I46" s="48">
        <f t="shared" si="7"/>
        <v>0</v>
      </c>
      <c r="J46" s="80">
        <v>0</v>
      </c>
      <c r="K46" s="49">
        <f t="shared" si="8"/>
        <v>0</v>
      </c>
      <c r="L46" s="68">
        <f>J46+H46</f>
        <v>0</v>
      </c>
      <c r="M46" s="51">
        <f>IF(ISBLANK(L46),"  ",IF(L76&gt;0,L46/L76,IF(L46&gt;0,1,0)))</f>
        <v>0</v>
      </c>
      <c r="N46" s="25"/>
    </row>
    <row r="47" spans="1:14" s="77" customFormat="1" ht="15" customHeight="1" x14ac:dyDescent="0.25">
      <c r="A47" s="78" t="s">
        <v>44</v>
      </c>
      <c r="B47" s="106">
        <v>0</v>
      </c>
      <c r="C47" s="84">
        <f t="shared" si="0"/>
        <v>0</v>
      </c>
      <c r="D47" s="107">
        <v>0</v>
      </c>
      <c r="E47" s="75">
        <f t="shared" si="6"/>
        <v>0</v>
      </c>
      <c r="F47" s="86">
        <f>F46+F45+F44+F43+F42</f>
        <v>0</v>
      </c>
      <c r="G47" s="74">
        <f>IF(ISBLANK(F47),"  ",IF(F76&gt;0,F47/F76,IF(F47&gt;0,1,0)))</f>
        <v>0</v>
      </c>
      <c r="H47" s="106">
        <v>0</v>
      </c>
      <c r="I47" s="84">
        <f t="shared" si="7"/>
        <v>0</v>
      </c>
      <c r="J47" s="107">
        <v>0</v>
      </c>
      <c r="K47" s="75">
        <f t="shared" si="8"/>
        <v>0</v>
      </c>
      <c r="L47" s="86">
        <f>L46+L45+L44+L43+L42</f>
        <v>0</v>
      </c>
      <c r="M47" s="74">
        <f>IF(ISBLANK(L47),"  ",IF(L76&gt;0,L47/L76,IF(L47&gt;0,1,0)))</f>
        <v>0</v>
      </c>
      <c r="N47" s="76"/>
    </row>
    <row r="48" spans="1:14" s="77" customFormat="1" ht="15" customHeight="1" x14ac:dyDescent="0.25">
      <c r="A48" s="87" t="s">
        <v>45</v>
      </c>
      <c r="B48" s="124">
        <v>0</v>
      </c>
      <c r="C48" s="84">
        <f t="shared" si="0"/>
        <v>0</v>
      </c>
      <c r="D48" s="111">
        <v>0</v>
      </c>
      <c r="E48" s="75">
        <f t="shared" si="6"/>
        <v>0</v>
      </c>
      <c r="F48" s="90">
        <f>D48+B48</f>
        <v>0</v>
      </c>
      <c r="G48" s="74">
        <f>IF(ISBLANK(F48),"  ",IF(F76&gt;0,F48/F76,IF(F48&gt;0,1,0)))</f>
        <v>0</v>
      </c>
      <c r="H48" s="124">
        <v>0</v>
      </c>
      <c r="I48" s="84">
        <f t="shared" si="7"/>
        <v>0</v>
      </c>
      <c r="J48" s="111">
        <v>0</v>
      </c>
      <c r="K48" s="75">
        <f t="shared" si="8"/>
        <v>0</v>
      </c>
      <c r="L48" s="90">
        <f>J48+H48</f>
        <v>0</v>
      </c>
      <c r="M48" s="74">
        <f>IF(ISBLANK(L48),"  ",IF(L76&gt;0,L48/L76,IF(L48&gt;0,1,0)))</f>
        <v>0</v>
      </c>
      <c r="N48" s="76"/>
    </row>
    <row r="49" spans="1:14" ht="15" customHeight="1" x14ac:dyDescent="0.25">
      <c r="A49" s="14" t="s">
        <v>46</v>
      </c>
      <c r="B49" s="91"/>
      <c r="C49" s="92" t="s">
        <v>4</v>
      </c>
      <c r="D49" s="93"/>
      <c r="E49" s="94" t="s">
        <v>4</v>
      </c>
      <c r="F49" s="38"/>
      <c r="G49" s="95" t="s">
        <v>4</v>
      </c>
      <c r="H49" s="91"/>
      <c r="I49" s="92" t="s">
        <v>4</v>
      </c>
      <c r="J49" s="93"/>
      <c r="K49" s="94" t="s">
        <v>4</v>
      </c>
      <c r="L49" s="38"/>
      <c r="M49" s="95" t="s">
        <v>4</v>
      </c>
      <c r="N49" s="25"/>
    </row>
    <row r="50" spans="1:14" ht="15" customHeight="1" x14ac:dyDescent="0.2">
      <c r="A50" s="11" t="s">
        <v>47</v>
      </c>
      <c r="B50" s="91">
        <v>55218510</v>
      </c>
      <c r="C50" s="42">
        <f t="shared" si="0"/>
        <v>1</v>
      </c>
      <c r="D50" s="93">
        <v>0</v>
      </c>
      <c r="E50" s="44">
        <f t="shared" ref="E50:E67" si="9">IF(ISBLANK(D50),"  ",IF(F50&gt;0,D50/F50,IF(D50&gt;0,1,0)))</f>
        <v>0</v>
      </c>
      <c r="F50" s="96">
        <f t="shared" ref="F50:F55" si="10">D50+B50</f>
        <v>55218510</v>
      </c>
      <c r="G50" s="46">
        <f>IF(ISBLANK(F50),"  ",IF(F76&gt;0,F50/F76,IF(F50&gt;0,1,0)))</f>
        <v>0.37524719022347186</v>
      </c>
      <c r="H50" s="91">
        <v>57031309</v>
      </c>
      <c r="I50" s="42">
        <f t="shared" ref="I50:I67" si="11">IF(ISBLANK(H50),"  ",IF(L50&gt;0,H50/L50,IF(H50&gt;0,1,0)))</f>
        <v>1</v>
      </c>
      <c r="J50" s="93">
        <v>0</v>
      </c>
      <c r="K50" s="44">
        <f t="shared" ref="K50:K67" si="12">IF(ISBLANK(J50),"  ",IF(L50&gt;0,J50/L50,IF(J50&gt;0,1,0)))</f>
        <v>0</v>
      </c>
      <c r="L50" s="96">
        <f t="shared" ref="L50:L66" si="13">J50+H50</f>
        <v>57031309</v>
      </c>
      <c r="M50" s="46">
        <f>IF(ISBLANK(L50),"  ",IF(L76&gt;0,L50/L76,IF(L50&gt;0,1,0)))</f>
        <v>0.38520956864813255</v>
      </c>
      <c r="N50" s="25"/>
    </row>
    <row r="51" spans="1:14" ht="15" customHeight="1" x14ac:dyDescent="0.2">
      <c r="A51" s="31" t="s">
        <v>48</v>
      </c>
      <c r="B51" s="79">
        <v>1576498</v>
      </c>
      <c r="C51" s="48">
        <f t="shared" si="0"/>
        <v>1</v>
      </c>
      <c r="D51" s="80">
        <v>0</v>
      </c>
      <c r="E51" s="49">
        <f t="shared" si="9"/>
        <v>0</v>
      </c>
      <c r="F51" s="97">
        <f t="shared" si="10"/>
        <v>1576498</v>
      </c>
      <c r="G51" s="51">
        <f>IF(ISBLANK(F51),"  ",IF(F76&gt;0,F51/F76,IF(F51&gt;0,1,0)))</f>
        <v>1.0713372108246364E-2</v>
      </c>
      <c r="H51" s="79">
        <v>1696000</v>
      </c>
      <c r="I51" s="48">
        <f t="shared" si="11"/>
        <v>1</v>
      </c>
      <c r="J51" s="80">
        <v>0</v>
      </c>
      <c r="K51" s="49">
        <f t="shared" si="12"/>
        <v>0</v>
      </c>
      <c r="L51" s="97">
        <f t="shared" si="13"/>
        <v>1696000</v>
      </c>
      <c r="M51" s="51">
        <f>IF(ISBLANK(L51),"  ",IF(L76&gt;0,L51/L76,IF(L51&gt;0,1,0)))</f>
        <v>1.1455381962690577E-2</v>
      </c>
      <c r="N51" s="25"/>
    </row>
    <row r="52" spans="1:14" ht="15" customHeight="1" x14ac:dyDescent="0.2">
      <c r="A52" s="98" t="s">
        <v>49</v>
      </c>
      <c r="B52" s="125">
        <v>1849122</v>
      </c>
      <c r="C52" s="48">
        <f t="shared" si="0"/>
        <v>1</v>
      </c>
      <c r="D52" s="126">
        <v>0</v>
      </c>
      <c r="E52" s="49">
        <f t="shared" si="9"/>
        <v>0</v>
      </c>
      <c r="F52" s="99">
        <f t="shared" si="10"/>
        <v>1849122</v>
      </c>
      <c r="G52" s="51">
        <f>IF(ISBLANK(F52),"  ",IF(F76&gt;0,F52/F76,IF(F52&gt;0,1,0)))</f>
        <v>1.2566036911905205E-2</v>
      </c>
      <c r="H52" s="125">
        <v>1686770</v>
      </c>
      <c r="I52" s="48">
        <f t="shared" si="11"/>
        <v>1</v>
      </c>
      <c r="J52" s="126">
        <v>0</v>
      </c>
      <c r="K52" s="49">
        <f t="shared" si="12"/>
        <v>0</v>
      </c>
      <c r="L52" s="99">
        <f t="shared" si="13"/>
        <v>1686770</v>
      </c>
      <c r="M52" s="51">
        <f>IF(ISBLANK(L52),"  ",IF(L76&gt;0,L52/L76,IF(L52&gt;0,1,0)))</f>
        <v>1.1393039288447869E-2</v>
      </c>
      <c r="N52" s="25"/>
    </row>
    <row r="53" spans="1:14" ht="15" customHeight="1" x14ac:dyDescent="0.2">
      <c r="A53" s="98" t="s">
        <v>50</v>
      </c>
      <c r="B53" s="125">
        <v>924561</v>
      </c>
      <c r="C53" s="48">
        <f t="shared" si="0"/>
        <v>1</v>
      </c>
      <c r="D53" s="126">
        <v>0</v>
      </c>
      <c r="E53" s="49">
        <f t="shared" si="9"/>
        <v>0</v>
      </c>
      <c r="F53" s="99">
        <f t="shared" si="10"/>
        <v>924561</v>
      </c>
      <c r="G53" s="51">
        <f>IF(ISBLANK(F53),"  ",IF(F76&gt;0,F53/F76,IF(F53&gt;0,1,0)))</f>
        <v>6.2830184559526025E-3</v>
      </c>
      <c r="H53" s="125">
        <v>971905</v>
      </c>
      <c r="I53" s="48">
        <f t="shared" si="11"/>
        <v>1</v>
      </c>
      <c r="J53" s="126">
        <v>0</v>
      </c>
      <c r="K53" s="49">
        <f t="shared" si="12"/>
        <v>0</v>
      </c>
      <c r="L53" s="99">
        <f t="shared" si="13"/>
        <v>971905</v>
      </c>
      <c r="M53" s="51">
        <f>IF(ISBLANK(L53),"  ",IF(L76&gt;0,L53/L76,IF(L53&gt;0,1,0)))</f>
        <v>6.564589036821218E-3</v>
      </c>
      <c r="N53" s="25"/>
    </row>
    <row r="54" spans="1:14" ht="15" customHeight="1" x14ac:dyDescent="0.2">
      <c r="A54" s="98" t="s">
        <v>51</v>
      </c>
      <c r="B54" s="125">
        <v>0</v>
      </c>
      <c r="C54" s="48">
        <f>IF(ISBLANK(B54),"  ",IF(F54&gt;0,B54/F54,IF(B54&gt;0,1,0)))</f>
        <v>0</v>
      </c>
      <c r="D54" s="126">
        <v>312597</v>
      </c>
      <c r="E54" s="49">
        <f>IF(ISBLANK(D54),"  ",IF(F54&gt;0,D54/F54,IF(D54&gt;0,1,0)))</f>
        <v>1</v>
      </c>
      <c r="F54" s="99">
        <f t="shared" si="10"/>
        <v>312597</v>
      </c>
      <c r="G54" s="51">
        <f>IF(ISBLANK(F54),"  ",IF(F76&gt;0,F54/F76,IF(F54&gt;0,1,0)))</f>
        <v>2.1243084234305967E-3</v>
      </c>
      <c r="H54" s="125">
        <v>0</v>
      </c>
      <c r="I54" s="48">
        <f>IF(ISBLANK(H54),"  ",IF(L54&gt;0,H54/L54,IF(H54&gt;0,1,0)))</f>
        <v>0</v>
      </c>
      <c r="J54" s="126">
        <v>313900</v>
      </c>
      <c r="K54" s="49">
        <f>IF(ISBLANK(J54),"  ",IF(L54&gt;0,J54/L54,IF(J54&gt;0,1,0)))</f>
        <v>1</v>
      </c>
      <c r="L54" s="99">
        <f t="shared" si="13"/>
        <v>313900</v>
      </c>
      <c r="M54" s="51">
        <f>IF(ISBLANK(L54),"  ",IF(L76&gt;0,L54/L76,IF(L54&gt;0,1,0)))</f>
        <v>2.1201912724578844E-3</v>
      </c>
      <c r="N54" s="25"/>
    </row>
    <row r="55" spans="1:14" ht="15" customHeight="1" x14ac:dyDescent="0.2">
      <c r="A55" s="31" t="s">
        <v>52</v>
      </c>
      <c r="B55" s="79">
        <v>3308262</v>
      </c>
      <c r="C55" s="48">
        <f t="shared" si="0"/>
        <v>0.28105154908051683</v>
      </c>
      <c r="D55" s="80">
        <v>8462753</v>
      </c>
      <c r="E55" s="49">
        <f t="shared" si="9"/>
        <v>0.71894845091948312</v>
      </c>
      <c r="F55" s="97">
        <f t="shared" si="10"/>
        <v>11771015</v>
      </c>
      <c r="G55" s="51">
        <f>IF(ISBLANK(F55),"  ",IF(F76&gt;0,F55/F76,IF(F55&gt;0,1,0)))</f>
        <v>7.9992022690006312E-2</v>
      </c>
      <c r="H55" s="79">
        <v>3296126</v>
      </c>
      <c r="I55" s="48">
        <f t="shared" si="11"/>
        <v>0.28289061271627086</v>
      </c>
      <c r="J55" s="80">
        <v>8355466</v>
      </c>
      <c r="K55" s="49">
        <f t="shared" si="12"/>
        <v>0.71710938728372908</v>
      </c>
      <c r="L55" s="97">
        <f t="shared" si="13"/>
        <v>11651592</v>
      </c>
      <c r="M55" s="51">
        <f>IF(ISBLANK(L55),"  ",IF(L76&gt;0,L55/L76,IF(L55&gt;0,1,0)))</f>
        <v>7.8698960397069473E-2</v>
      </c>
      <c r="N55" s="25"/>
    </row>
    <row r="56" spans="1:14" s="77" customFormat="1" ht="15" customHeight="1" x14ac:dyDescent="0.25">
      <c r="A56" s="87" t="s">
        <v>53</v>
      </c>
      <c r="B56" s="127">
        <v>62876953</v>
      </c>
      <c r="C56" s="84">
        <f t="shared" si="0"/>
        <v>0.87752870971921171</v>
      </c>
      <c r="D56" s="107">
        <v>8775350</v>
      </c>
      <c r="E56" s="75">
        <f t="shared" si="9"/>
        <v>0.12247129028078832</v>
      </c>
      <c r="F56" s="100">
        <f>F55+F53+F52+F51+F50+F54</f>
        <v>71652303</v>
      </c>
      <c r="G56" s="74">
        <f>IF(ISBLANK(F56),"  ",IF(F76&gt;0,F56/F76,IF(F56&gt;0,1,0)))</f>
        <v>0.48692594881301293</v>
      </c>
      <c r="H56" s="127">
        <v>64682110</v>
      </c>
      <c r="I56" s="84">
        <f t="shared" si="11"/>
        <v>0.8818106127816705</v>
      </c>
      <c r="J56" s="107">
        <v>8669366</v>
      </c>
      <c r="K56" s="75">
        <f t="shared" si="12"/>
        <v>0.11818938721832946</v>
      </c>
      <c r="L56" s="97">
        <f t="shared" si="13"/>
        <v>73351476</v>
      </c>
      <c r="M56" s="74">
        <f>IF(ISBLANK(L56),"  ",IF(L76&gt;0,L56/L76,IF(L56&gt;0,1,0)))</f>
        <v>0.49544173060561958</v>
      </c>
      <c r="N56" s="76"/>
    </row>
    <row r="57" spans="1:14" ht="15" customHeight="1" x14ac:dyDescent="0.2">
      <c r="A57" s="41" t="s">
        <v>54</v>
      </c>
      <c r="B57" s="128">
        <v>0</v>
      </c>
      <c r="C57" s="48">
        <f t="shared" si="0"/>
        <v>0</v>
      </c>
      <c r="D57" s="129">
        <v>0</v>
      </c>
      <c r="E57" s="49">
        <f t="shared" si="9"/>
        <v>0</v>
      </c>
      <c r="F57" s="101">
        <f t="shared" ref="F57:F66" si="14">D57+B57</f>
        <v>0</v>
      </c>
      <c r="G57" s="51">
        <f>IF(ISBLANK(F57),"  ",IF(F76&gt;0,F57/F76,IF(F57&gt;0,1,0)))</f>
        <v>0</v>
      </c>
      <c r="H57" s="128">
        <v>0</v>
      </c>
      <c r="I57" s="48">
        <f t="shared" si="11"/>
        <v>0</v>
      </c>
      <c r="J57" s="129">
        <v>0</v>
      </c>
      <c r="K57" s="49">
        <f t="shared" si="12"/>
        <v>0</v>
      </c>
      <c r="L57" s="101">
        <f t="shared" si="13"/>
        <v>0</v>
      </c>
      <c r="M57" s="51">
        <f>IF(ISBLANK(L57),"  ",IF(L76&gt;0,L57/L76,IF(L57&gt;0,1,0)))</f>
        <v>0</v>
      </c>
      <c r="N57" s="25"/>
    </row>
    <row r="58" spans="1:14" ht="15" customHeight="1" x14ac:dyDescent="0.2">
      <c r="A58" s="102" t="s">
        <v>55</v>
      </c>
      <c r="B58" s="32">
        <v>0</v>
      </c>
      <c r="C58" s="48">
        <f t="shared" si="0"/>
        <v>0</v>
      </c>
      <c r="D58" s="80">
        <v>0</v>
      </c>
      <c r="E58" s="49">
        <f t="shared" si="9"/>
        <v>0</v>
      </c>
      <c r="F58" s="34">
        <f t="shared" si="14"/>
        <v>0</v>
      </c>
      <c r="G58" s="51">
        <f>IF(ISBLANK(F58),"  ",IF(F76&gt;0,F58/F76,IF(F58&gt;0,1,0)))</f>
        <v>0</v>
      </c>
      <c r="H58" s="32">
        <v>0</v>
      </c>
      <c r="I58" s="48">
        <f t="shared" si="11"/>
        <v>0</v>
      </c>
      <c r="J58" s="80">
        <v>0</v>
      </c>
      <c r="K58" s="49">
        <f t="shared" si="12"/>
        <v>0</v>
      </c>
      <c r="L58" s="34">
        <f t="shared" si="13"/>
        <v>0</v>
      </c>
      <c r="M58" s="51">
        <f>IF(ISBLANK(L58),"  ",IF(L76&gt;0,L58/L76,IF(L58&gt;0,1,0)))</f>
        <v>0</v>
      </c>
      <c r="N58" s="25"/>
    </row>
    <row r="59" spans="1:14" ht="15" customHeight="1" x14ac:dyDescent="0.2">
      <c r="A59" s="82" t="s">
        <v>56</v>
      </c>
      <c r="B59" s="32">
        <v>70955</v>
      </c>
      <c r="C59" s="48">
        <f t="shared" si="0"/>
        <v>1</v>
      </c>
      <c r="D59" s="80">
        <v>0</v>
      </c>
      <c r="E59" s="49">
        <f t="shared" si="9"/>
        <v>0</v>
      </c>
      <c r="F59" s="34">
        <f t="shared" si="14"/>
        <v>70955</v>
      </c>
      <c r="G59" s="51">
        <f>IF(ISBLANK(F59),"  ",IF(F76&gt;0,F59/F76,IF(F59&gt;0,1,0)))</f>
        <v>4.8218730245177648E-4</v>
      </c>
      <c r="H59" s="32">
        <v>33050</v>
      </c>
      <c r="I59" s="48">
        <f t="shared" si="11"/>
        <v>1</v>
      </c>
      <c r="J59" s="80">
        <v>0</v>
      </c>
      <c r="K59" s="49">
        <f t="shared" si="12"/>
        <v>0</v>
      </c>
      <c r="L59" s="34">
        <f t="shared" si="13"/>
        <v>33050</v>
      </c>
      <c r="M59" s="51">
        <f>IF(ISBLANK(L59),"  ",IF(L76&gt;0,L59/L76,IF(L59&gt;0,1,0)))</f>
        <v>2.2323135251587476E-4</v>
      </c>
      <c r="N59" s="25"/>
    </row>
    <row r="60" spans="1:14" ht="15" customHeight="1" x14ac:dyDescent="0.2">
      <c r="A60" s="81" t="s">
        <v>57</v>
      </c>
      <c r="B60" s="69">
        <v>817898</v>
      </c>
      <c r="C60" s="48">
        <f t="shared" si="0"/>
        <v>8.7997504776719374E-2</v>
      </c>
      <c r="D60" s="70">
        <v>8476661</v>
      </c>
      <c r="E60" s="49">
        <f t="shared" si="9"/>
        <v>0.91200249522328058</v>
      </c>
      <c r="F60" s="68">
        <f t="shared" si="14"/>
        <v>9294559</v>
      </c>
      <c r="G60" s="51">
        <f>IF(ISBLANK(F60),"  ",IF(F76&gt;0,F60/F76,IF(F60&gt;0,1,0)))</f>
        <v>6.3162826181225859E-2</v>
      </c>
      <c r="H60" s="69">
        <v>860000</v>
      </c>
      <c r="I60" s="48">
        <f t="shared" si="11"/>
        <v>9.1880341880341887E-2</v>
      </c>
      <c r="J60" s="70">
        <v>8500000</v>
      </c>
      <c r="K60" s="49">
        <f t="shared" si="12"/>
        <v>0.90811965811965811</v>
      </c>
      <c r="L60" s="68">
        <f t="shared" si="13"/>
        <v>9360000</v>
      </c>
      <c r="M60" s="51">
        <f>IF(ISBLANK(L60),"  ",IF(L76&gt;0,L60/L76,IF(L60&gt;0,1,0)))</f>
        <v>6.3220740077113091E-2</v>
      </c>
      <c r="N60" s="25"/>
    </row>
    <row r="61" spans="1:14" ht="15" customHeight="1" x14ac:dyDescent="0.2">
      <c r="A61" s="103" t="s">
        <v>58</v>
      </c>
      <c r="B61" s="32">
        <v>0</v>
      </c>
      <c r="C61" s="48">
        <f t="shared" si="0"/>
        <v>0</v>
      </c>
      <c r="D61" s="80">
        <v>0</v>
      </c>
      <c r="E61" s="49">
        <f t="shared" si="9"/>
        <v>0</v>
      </c>
      <c r="F61" s="34">
        <f t="shared" si="14"/>
        <v>0</v>
      </c>
      <c r="G61" s="51">
        <f>IF(ISBLANK(F61),"  ",IF(F76&gt;0,F61/F76,IF(F61&gt;0,1,0)))</f>
        <v>0</v>
      </c>
      <c r="H61" s="32">
        <v>0</v>
      </c>
      <c r="I61" s="48">
        <f t="shared" si="11"/>
        <v>0</v>
      </c>
      <c r="J61" s="80">
        <v>0</v>
      </c>
      <c r="K61" s="49">
        <f t="shared" si="12"/>
        <v>0</v>
      </c>
      <c r="L61" s="34">
        <f t="shared" si="13"/>
        <v>0</v>
      </c>
      <c r="M61" s="51">
        <f>IF(ISBLANK(L61),"  ",IF(L76&gt;0,L61/L76,IF(L61&gt;0,1,0)))</f>
        <v>0</v>
      </c>
      <c r="N61" s="25"/>
    </row>
    <row r="62" spans="1:14" ht="15" customHeight="1" x14ac:dyDescent="0.2">
      <c r="A62" s="103" t="s">
        <v>59</v>
      </c>
      <c r="B62" s="32">
        <v>0</v>
      </c>
      <c r="C62" s="48">
        <f t="shared" si="0"/>
        <v>0</v>
      </c>
      <c r="D62" s="80">
        <v>9021092</v>
      </c>
      <c r="E62" s="49">
        <f t="shared" si="9"/>
        <v>1</v>
      </c>
      <c r="F62" s="34">
        <f t="shared" si="14"/>
        <v>9021092</v>
      </c>
      <c r="G62" s="51">
        <f>IF(ISBLANK(F62),"  ",IF(F76&gt;0,F62/F76,IF(F62&gt;0,1,0)))</f>
        <v>6.1304432621369899E-2</v>
      </c>
      <c r="H62" s="32">
        <v>0</v>
      </c>
      <c r="I62" s="48">
        <f t="shared" si="11"/>
        <v>0</v>
      </c>
      <c r="J62" s="80">
        <v>8070545</v>
      </c>
      <c r="K62" s="49">
        <f t="shared" si="12"/>
        <v>1</v>
      </c>
      <c r="L62" s="34">
        <f t="shared" si="13"/>
        <v>8070545</v>
      </c>
      <c r="M62" s="51">
        <f>IF(ISBLANK(L62),"  ",IF(L76&gt;0,L62/L76,IF(L62&gt;0,1,0)))</f>
        <v>5.4511306380944945E-2</v>
      </c>
      <c r="N62" s="25"/>
    </row>
    <row r="63" spans="1:14" ht="15" customHeight="1" x14ac:dyDescent="0.2">
      <c r="A63" s="104" t="s">
        <v>60</v>
      </c>
      <c r="B63" s="32">
        <v>0</v>
      </c>
      <c r="C63" s="48">
        <f t="shared" si="0"/>
        <v>0</v>
      </c>
      <c r="D63" s="80">
        <v>6037904</v>
      </c>
      <c r="E63" s="49">
        <f t="shared" si="9"/>
        <v>1</v>
      </c>
      <c r="F63" s="34">
        <f t="shared" si="14"/>
        <v>6037904</v>
      </c>
      <c r="G63" s="51">
        <f>IF(ISBLANK(F63),"  ",IF(F76&gt;0,F63/F76,IF(F63&gt;0,1,0)))</f>
        <v>4.1031648822814334E-2</v>
      </c>
      <c r="H63" s="32">
        <v>0</v>
      </c>
      <c r="I63" s="48">
        <f t="shared" si="11"/>
        <v>0</v>
      </c>
      <c r="J63" s="80">
        <v>6874451</v>
      </c>
      <c r="K63" s="49">
        <f t="shared" si="12"/>
        <v>1</v>
      </c>
      <c r="L63" s="34">
        <f t="shared" si="13"/>
        <v>6874451</v>
      </c>
      <c r="M63" s="51">
        <f>IF(ISBLANK(L63),"  ",IF(L76&gt;0,L63/L76,IF(L63&gt;0,1,0)))</f>
        <v>4.6432465795283137E-2</v>
      </c>
      <c r="N63" s="25"/>
    </row>
    <row r="64" spans="1:14" ht="15" customHeight="1" x14ac:dyDescent="0.2">
      <c r="A64" s="104" t="s">
        <v>61</v>
      </c>
      <c r="B64" s="32">
        <v>0</v>
      </c>
      <c r="C64" s="48">
        <f t="shared" si="0"/>
        <v>0</v>
      </c>
      <c r="D64" s="80">
        <v>0</v>
      </c>
      <c r="E64" s="49">
        <f t="shared" si="9"/>
        <v>0</v>
      </c>
      <c r="F64" s="34">
        <f t="shared" si="14"/>
        <v>0</v>
      </c>
      <c r="G64" s="51">
        <f>IF(ISBLANK(F64),"  ",IF(F76&gt;0,F64/F76,IF(F64&gt;0,1,0)))</f>
        <v>0</v>
      </c>
      <c r="H64" s="32">
        <v>0</v>
      </c>
      <c r="I64" s="48">
        <f t="shared" si="11"/>
        <v>0</v>
      </c>
      <c r="J64" s="80">
        <v>0</v>
      </c>
      <c r="K64" s="49">
        <f t="shared" si="12"/>
        <v>0</v>
      </c>
      <c r="L64" s="34">
        <f t="shared" si="13"/>
        <v>0</v>
      </c>
      <c r="M64" s="51">
        <f>IF(ISBLANK(L64),"  ",IF(L76&gt;0,L64/L76,IF(L64&gt;0,1,0)))</f>
        <v>0</v>
      </c>
      <c r="N64" s="25"/>
    </row>
    <row r="65" spans="1:14" ht="15" customHeight="1" x14ac:dyDescent="0.2">
      <c r="A65" s="82" t="s">
        <v>62</v>
      </c>
      <c r="B65" s="32">
        <v>0</v>
      </c>
      <c r="C65" s="48">
        <f t="shared" si="0"/>
        <v>0</v>
      </c>
      <c r="D65" s="80">
        <v>696258</v>
      </c>
      <c r="E65" s="49">
        <f t="shared" si="9"/>
        <v>1</v>
      </c>
      <c r="F65" s="34">
        <f t="shared" si="14"/>
        <v>696258</v>
      </c>
      <c r="G65" s="51">
        <f>IF(ISBLANK(F65),"  ",IF(F76&gt;0,F65/F76,IF(F65&gt;0,1,0)))</f>
        <v>4.7315448781688257E-3</v>
      </c>
      <c r="H65" s="32">
        <v>0</v>
      </c>
      <c r="I65" s="48">
        <f t="shared" si="11"/>
        <v>0</v>
      </c>
      <c r="J65" s="80">
        <v>700000</v>
      </c>
      <c r="K65" s="49">
        <f t="shared" si="12"/>
        <v>1</v>
      </c>
      <c r="L65" s="34">
        <f t="shared" si="13"/>
        <v>700000</v>
      </c>
      <c r="M65" s="51">
        <f>IF(ISBLANK(L65),"  ",IF(L76&gt;0,L65/L76,IF(L65&gt;0,1,0)))</f>
        <v>4.7280468006387997E-3</v>
      </c>
      <c r="N65" s="25"/>
    </row>
    <row r="66" spans="1:14" ht="15" customHeight="1" x14ac:dyDescent="0.2">
      <c r="A66" s="81" t="s">
        <v>63</v>
      </c>
      <c r="B66" s="32">
        <v>595153</v>
      </c>
      <c r="C66" s="48">
        <f t="shared" si="0"/>
        <v>8.7640569891290307E-2</v>
      </c>
      <c r="D66" s="80">
        <v>6195686</v>
      </c>
      <c r="E66" s="49">
        <f t="shared" si="9"/>
        <v>0.91235943010870968</v>
      </c>
      <c r="F66" s="34">
        <f t="shared" si="14"/>
        <v>6790839</v>
      </c>
      <c r="G66" s="51">
        <f>IF(ISBLANK(F66),"  ",IF(F76&gt;0,F66/F76,IF(F66&gt;0,1,0)))</f>
        <v>4.614835231899541E-2</v>
      </c>
      <c r="H66" s="32">
        <v>652550</v>
      </c>
      <c r="I66" s="48">
        <f t="shared" si="11"/>
        <v>0.10113056078604582</v>
      </c>
      <c r="J66" s="80">
        <v>5800000</v>
      </c>
      <c r="K66" s="49">
        <f t="shared" si="12"/>
        <v>0.89886943921395412</v>
      </c>
      <c r="L66" s="34">
        <f t="shared" si="13"/>
        <v>6452550</v>
      </c>
      <c r="M66" s="51">
        <f>IF(ISBLANK(L66),"  ",IF(L76&gt;0,L66/L76,IF(L66&gt;0,1,0)))</f>
        <v>4.3582797690659841E-2</v>
      </c>
      <c r="N66" s="25"/>
    </row>
    <row r="67" spans="1:14" s="77" customFormat="1" ht="15" customHeight="1" x14ac:dyDescent="0.25">
      <c r="A67" s="105" t="s">
        <v>64</v>
      </c>
      <c r="B67" s="106">
        <v>64360959</v>
      </c>
      <c r="C67" s="84">
        <f t="shared" si="0"/>
        <v>0.62146126966430681</v>
      </c>
      <c r="D67" s="107">
        <v>39202951</v>
      </c>
      <c r="E67" s="75">
        <f t="shared" si="9"/>
        <v>0.37853873033569319</v>
      </c>
      <c r="F67" s="106">
        <f>F66+F65+F64+F63+F62+F61+F60+F59+F58+F57+F56</f>
        <v>103563910</v>
      </c>
      <c r="G67" s="74">
        <f>IF(ISBLANK(F67),"  ",IF(F76&gt;0,F67/F76,IF(F67&gt;0,1,0)))</f>
        <v>0.70378694093803906</v>
      </c>
      <c r="H67" s="106">
        <v>66227710</v>
      </c>
      <c r="I67" s="84">
        <f t="shared" si="11"/>
        <v>0.63169020543584831</v>
      </c>
      <c r="J67" s="107">
        <v>38614362</v>
      </c>
      <c r="K67" s="75">
        <f t="shared" si="12"/>
        <v>0.36830979456415169</v>
      </c>
      <c r="L67" s="106">
        <f>L66+L65+L64+L63+L62+L61+L60+L59+L58+L57+L56</f>
        <v>104842072</v>
      </c>
      <c r="M67" s="74">
        <f>IF(ISBLANK(L67),"  ",IF(L76&gt;0,L67/L76,IF(L67&gt;0,1,0)))</f>
        <v>0.70814031870277527</v>
      </c>
      <c r="N67" s="76"/>
    </row>
    <row r="68" spans="1:14" ht="15" customHeight="1" x14ac:dyDescent="0.25">
      <c r="A68" s="14" t="s">
        <v>65</v>
      </c>
      <c r="B68" s="79"/>
      <c r="C68" s="64" t="s">
        <v>4</v>
      </c>
      <c r="D68" s="80"/>
      <c r="E68" s="66" t="s">
        <v>4</v>
      </c>
      <c r="F68" s="34"/>
      <c r="G68" s="67" t="s">
        <v>4</v>
      </c>
      <c r="H68" s="79"/>
      <c r="I68" s="64" t="s">
        <v>4</v>
      </c>
      <c r="J68" s="80"/>
      <c r="K68" s="66" t="s">
        <v>4</v>
      </c>
      <c r="L68" s="34"/>
      <c r="M68" s="67" t="s">
        <v>4</v>
      </c>
    </row>
    <row r="69" spans="1:14" ht="15" customHeight="1" x14ac:dyDescent="0.2">
      <c r="A69" s="108" t="s">
        <v>66</v>
      </c>
      <c r="B69" s="3">
        <v>0</v>
      </c>
      <c r="C69" s="42">
        <f t="shared" si="0"/>
        <v>0</v>
      </c>
      <c r="D69" s="93">
        <v>14920</v>
      </c>
      <c r="E69" s="44">
        <f>IF(ISBLANK(D69),"  ",IF(F69&gt;0,D69/F69,IF(D69&gt;0,1,0)))</f>
        <v>1</v>
      </c>
      <c r="F69" s="58">
        <f>D69+B69</f>
        <v>14920</v>
      </c>
      <c r="G69" s="46">
        <f>IF(ISBLANK(F69),"  ",IF(F76&gt;0,F69/F76,IF(F69&gt;0,1,0)))</f>
        <v>1.0139150944373906E-4</v>
      </c>
      <c r="H69" s="3">
        <v>0</v>
      </c>
      <c r="I69" s="42">
        <f>IF(ISBLANK(H69),"  ",IF(L69&gt;0,H69/L69,IF(H69&gt;0,1,0)))</f>
        <v>0</v>
      </c>
      <c r="J69" s="93">
        <v>15000</v>
      </c>
      <c r="K69" s="44">
        <f>IF(ISBLANK(J69),"  ",IF(L69&gt;0,J69/L69,IF(J69&gt;0,1,0)))</f>
        <v>1</v>
      </c>
      <c r="L69" s="58">
        <f>J69+H69</f>
        <v>15000</v>
      </c>
      <c r="M69" s="46">
        <f>IF(ISBLANK(L69),"  ",IF(L76&gt;0,L69/L76,IF(L69&gt;0,1,0)))</f>
        <v>1.0131528858511714E-4</v>
      </c>
    </row>
    <row r="70" spans="1:14" ht="15" customHeight="1" x14ac:dyDescent="0.2">
      <c r="A70" s="31" t="s">
        <v>67</v>
      </c>
      <c r="B70" s="32">
        <v>0</v>
      </c>
      <c r="C70" s="48">
        <f t="shared" si="0"/>
        <v>0</v>
      </c>
      <c r="D70" s="80">
        <v>0</v>
      </c>
      <c r="E70" s="49">
        <f>IF(ISBLANK(D70),"  ",IF(F70&gt;0,D70/F70,IF(D70&gt;0,1,0)))</f>
        <v>0</v>
      </c>
      <c r="F70" s="34">
        <f>D70+B70</f>
        <v>0</v>
      </c>
      <c r="G70" s="51">
        <f>IF(ISBLANK(F70),"  ",IF(F76&gt;0,F70/F76,IF(F70&gt;0,1,0)))</f>
        <v>0</v>
      </c>
      <c r="H70" s="32">
        <v>0</v>
      </c>
      <c r="I70" s="48">
        <f>IF(ISBLANK(H70),"  ",IF(L70&gt;0,H70/L70,IF(H70&gt;0,1,0)))</f>
        <v>0</v>
      </c>
      <c r="J70" s="80">
        <v>0</v>
      </c>
      <c r="K70" s="49">
        <f>IF(ISBLANK(J70),"  ",IF(L70&gt;0,J70/L70,IF(J70&gt;0,1,0)))</f>
        <v>0</v>
      </c>
      <c r="L70" s="34">
        <f>J70+H70</f>
        <v>0</v>
      </c>
      <c r="M70" s="51">
        <f>IF(ISBLANK(L70),"  ",IF(L76&gt;0,L70/L76,IF(L70&gt;0,1,0)))</f>
        <v>0</v>
      </c>
    </row>
    <row r="71" spans="1:14" ht="15" customHeight="1" x14ac:dyDescent="0.25">
      <c r="A71" s="109" t="s">
        <v>68</v>
      </c>
      <c r="B71" s="79"/>
      <c r="C71" s="64" t="s">
        <v>4</v>
      </c>
      <c r="D71" s="80"/>
      <c r="E71" s="66" t="s">
        <v>4</v>
      </c>
      <c r="F71" s="34"/>
      <c r="G71" s="67" t="s">
        <v>4</v>
      </c>
      <c r="H71" s="79"/>
      <c r="I71" s="64" t="s">
        <v>4</v>
      </c>
      <c r="J71" s="80"/>
      <c r="K71" s="66" t="s">
        <v>4</v>
      </c>
      <c r="L71" s="34"/>
      <c r="M71" s="67" t="s">
        <v>4</v>
      </c>
    </row>
    <row r="72" spans="1:14" ht="15" customHeight="1" x14ac:dyDescent="0.2">
      <c r="A72" s="82" t="s">
        <v>69</v>
      </c>
      <c r="B72" s="3">
        <v>0</v>
      </c>
      <c r="C72" s="42">
        <f t="shared" si="0"/>
        <v>0</v>
      </c>
      <c r="D72" s="93">
        <v>13714385</v>
      </c>
      <c r="E72" s="44">
        <f>IF(ISBLANK(D72),"  ",IF(F72&gt;0,D72/F72,IF(D72&gt;0,1,0)))</f>
        <v>1</v>
      </c>
      <c r="F72" s="58">
        <f>D72+B72</f>
        <v>13714385</v>
      </c>
      <c r="G72" s="46">
        <f>IF(ISBLANK(F72),"  ",IF(F76&gt;0,F72/F76,IF(F72&gt;0,1,0)))</f>
        <v>9.3198538622156393E-2</v>
      </c>
      <c r="H72" s="3">
        <v>0</v>
      </c>
      <c r="I72" s="42">
        <f>IF(ISBLANK(H72),"  ",IF(L72&gt;0,H72/L72,IF(H72&gt;0,1,0)))</f>
        <v>0</v>
      </c>
      <c r="J72" s="93">
        <v>13500000</v>
      </c>
      <c r="K72" s="44">
        <f>IF(ISBLANK(J72),"  ",IF(L72&gt;0,J72/L72,IF(J72&gt;0,1,0)))</f>
        <v>1</v>
      </c>
      <c r="L72" s="58">
        <f>J72+H72</f>
        <v>13500000</v>
      </c>
      <c r="M72" s="46">
        <f>IF(ISBLANK(L72),"  ",IF(L76&gt;0,L72/L76,IF(L72&gt;0,1,0)))</f>
        <v>9.1183759726605418E-2</v>
      </c>
    </row>
    <row r="73" spans="1:14" ht="15" customHeight="1" x14ac:dyDescent="0.2">
      <c r="A73" s="31" t="s">
        <v>70</v>
      </c>
      <c r="B73" s="32">
        <v>0</v>
      </c>
      <c r="C73" s="48">
        <f t="shared" si="0"/>
        <v>0</v>
      </c>
      <c r="D73" s="80">
        <v>4040931</v>
      </c>
      <c r="E73" s="49">
        <f>IF(ISBLANK(D73),"  ",IF(F73&gt;0,D73/F73,IF(D73&gt;0,1,0)))</f>
        <v>1</v>
      </c>
      <c r="F73" s="34">
        <f>D73+B73</f>
        <v>4040931</v>
      </c>
      <c r="G73" s="51">
        <f>IF(ISBLANK(F73),"  ",IF(F76&gt;0,F73/F76,IF(F73&gt;0,1,0)))</f>
        <v>2.7460864185522651E-2</v>
      </c>
      <c r="H73" s="32">
        <v>0</v>
      </c>
      <c r="I73" s="48">
        <f>IF(ISBLANK(H73),"  ",IF(L73&gt;0,H73/L73,IF(H73&gt;0,1,0)))</f>
        <v>0</v>
      </c>
      <c r="J73" s="80">
        <v>3500000</v>
      </c>
      <c r="K73" s="49">
        <f>IF(ISBLANK(J73),"  ",IF(L73&gt;0,J73/L73,IF(J73&gt;0,1,0)))</f>
        <v>1</v>
      </c>
      <c r="L73" s="34">
        <f>J73+H73</f>
        <v>3500000</v>
      </c>
      <c r="M73" s="51">
        <f>IF(ISBLANK(L73),"  ",IF(L76&gt;0,L73/L76,IF(L73&gt;0,1,0)))</f>
        <v>2.3640234003193997E-2</v>
      </c>
    </row>
    <row r="74" spans="1:14" s="77" customFormat="1" ht="15" customHeight="1" x14ac:dyDescent="0.25">
      <c r="A74" s="78" t="s">
        <v>71</v>
      </c>
      <c r="B74" s="110">
        <v>0</v>
      </c>
      <c r="C74" s="84">
        <f t="shared" si="0"/>
        <v>0</v>
      </c>
      <c r="D74" s="111">
        <v>17770236</v>
      </c>
      <c r="E74" s="75">
        <f>IF(ISBLANK(D74),"  ",IF(F74&gt;0,D74/F74,IF(D74&gt;0,1,0)))</f>
        <v>1</v>
      </c>
      <c r="F74" s="112">
        <f>F73+F72+F71+F70+F69</f>
        <v>17770236</v>
      </c>
      <c r="G74" s="74">
        <f>IF(ISBLANK(F74),"  ",IF(F76&gt;0,F74/F76,IF(F74&gt;0,1,0)))</f>
        <v>0.12076079431712278</v>
      </c>
      <c r="H74" s="110">
        <v>0</v>
      </c>
      <c r="I74" s="84">
        <f>IF(ISBLANK(H74),"  ",IF(L74&gt;0,H74/L74,IF(H74&gt;0,1,0)))</f>
        <v>0</v>
      </c>
      <c r="J74" s="111">
        <v>17015000</v>
      </c>
      <c r="K74" s="75">
        <f>IF(ISBLANK(J74),"  ",IF(L74&gt;0,J74/L74,IF(J74&gt;0,1,0)))</f>
        <v>1</v>
      </c>
      <c r="L74" s="112">
        <f>L73+L72+L71+L70+L69</f>
        <v>17015000</v>
      </c>
      <c r="M74" s="74">
        <f>IF(ISBLANK(L74),"  ",IF(L76&gt;0,L74/L76,IF(L74&gt;0,1,0)))</f>
        <v>0.11492530901838453</v>
      </c>
    </row>
    <row r="75" spans="1:14" s="77" customFormat="1" ht="15" customHeight="1" x14ac:dyDescent="0.25">
      <c r="A75" s="78" t="s">
        <v>72</v>
      </c>
      <c r="B75" s="110">
        <v>0</v>
      </c>
      <c r="C75" s="84">
        <f>IF(ISBLANK(B75),"  ",IF(F75&gt;0,B75/F75,IF(B75&gt;0,1,0)))</f>
        <v>0</v>
      </c>
      <c r="D75" s="111">
        <v>0</v>
      </c>
      <c r="E75" s="75">
        <f>IF(ISBLANK(D75),"  ",IF(F75&gt;0,D75/F75,IF(D75&gt;0,1,0)))</f>
        <v>0</v>
      </c>
      <c r="F75" s="113">
        <f>D75+B75</f>
        <v>0</v>
      </c>
      <c r="G75" s="74">
        <f>IF(ISBLANK(F75),"  ",IF(F76&gt;0,F75/F76,IF(F75&gt;0,1,0)))</f>
        <v>0</v>
      </c>
      <c r="H75" s="110">
        <v>0</v>
      </c>
      <c r="I75" s="84">
        <f>IF(ISBLANK(H75),"  ",IF(L75&gt;0,H75/L75,IF(H75&gt;0,1,0)))</f>
        <v>0</v>
      </c>
      <c r="J75" s="111">
        <v>0</v>
      </c>
      <c r="K75" s="75">
        <f>IF(ISBLANK(J75),"  ",IF(L75&gt;0,J75/L75,IF(J75&gt;0,1,0)))</f>
        <v>0</v>
      </c>
      <c r="L75" s="113">
        <f>J75+H75</f>
        <v>0</v>
      </c>
      <c r="M75" s="74">
        <f>IF(ISBLANK(L75),"  ",IF(L76&gt;0,L75/L76,IF(L75&gt;0,1,0)))</f>
        <v>0</v>
      </c>
    </row>
    <row r="76" spans="1:14" s="77" customFormat="1" ht="15" customHeight="1" thickBot="1" x14ac:dyDescent="0.3">
      <c r="A76" s="114" t="s">
        <v>73</v>
      </c>
      <c r="B76" s="115">
        <v>90179174</v>
      </c>
      <c r="C76" s="116">
        <f t="shared" si="0"/>
        <v>0.61282859063335038</v>
      </c>
      <c r="D76" s="115">
        <v>56973187</v>
      </c>
      <c r="E76" s="117">
        <f>IF(ISBLANK(D76),"  ",IF(F76&gt;0,D76/F76,IF(D76&gt;0,1,0)))</f>
        <v>0.38717140936664957</v>
      </c>
      <c r="F76" s="115">
        <f>F74+F67+F47+F40+F48+F75</f>
        <v>147152361</v>
      </c>
      <c r="G76" s="118">
        <f>IF(ISBLANK(F76),"  ",IF(F76&gt;0,F76/F76,IF(F76&gt;0,1,0)))</f>
        <v>1</v>
      </c>
      <c r="H76" s="115">
        <v>92423318</v>
      </c>
      <c r="I76" s="116">
        <f>IF(ISBLANK(H76),"  ",IF(L76&gt;0,H76/L76,IF(H76&gt;0,1,0)))</f>
        <v>0.62425967567760343</v>
      </c>
      <c r="J76" s="115">
        <v>55629362</v>
      </c>
      <c r="K76" s="117">
        <f>IF(ISBLANK(J76),"  ",IF(L76&gt;0,J76/L76,IF(J76&gt;0,1,0)))</f>
        <v>0.37574032432239657</v>
      </c>
      <c r="L76" s="115">
        <f>L74+L67+L47+L40+L48+L75</f>
        <v>148052680</v>
      </c>
      <c r="M76" s="118">
        <f>IF(ISBLANK(L76),"  ",IF(L76&gt;0,L76/L76,IF(L76&gt;0,1,0)))</f>
        <v>1</v>
      </c>
    </row>
    <row r="77" spans="1:14" ht="15" thickTop="1" x14ac:dyDescent="0.2">
      <c r="A77" s="119"/>
      <c r="B77" s="1"/>
      <c r="C77" s="2"/>
      <c r="D77" s="1"/>
      <c r="E77" s="2"/>
      <c r="F77" s="1"/>
      <c r="G77" s="2"/>
      <c r="H77" s="1"/>
      <c r="I77" s="2"/>
      <c r="J77" s="1"/>
      <c r="K77" s="2"/>
      <c r="L77" s="1"/>
      <c r="M77" s="2"/>
    </row>
    <row r="78" spans="1:14" ht="16.5" customHeight="1" x14ac:dyDescent="0.2">
      <c r="A78" s="2" t="s">
        <v>4</v>
      </c>
      <c r="B78" s="1"/>
      <c r="C78" s="2"/>
      <c r="D78" s="1"/>
      <c r="E78" s="2"/>
      <c r="F78" s="1"/>
      <c r="G78" s="2"/>
      <c r="H78" s="1"/>
      <c r="I78" s="2"/>
      <c r="J78" s="1"/>
      <c r="K78" s="2"/>
      <c r="L78" s="1"/>
      <c r="M78" s="2"/>
    </row>
    <row r="79" spans="1:14" x14ac:dyDescent="0.2">
      <c r="A79" s="2" t="s">
        <v>74</v>
      </c>
      <c r="B79" s="1"/>
      <c r="C79" s="2"/>
      <c r="D79" s="1"/>
      <c r="E79" s="2"/>
      <c r="F79" s="1"/>
      <c r="G79" s="2"/>
      <c r="H79" s="1"/>
      <c r="I79" s="2"/>
      <c r="J79" s="1"/>
      <c r="K79" s="2"/>
      <c r="L79" s="1"/>
      <c r="M79" s="2"/>
    </row>
  </sheetData>
  <hyperlinks>
    <hyperlink ref="O2" location="Home!A1" tooltip="Home" display="Home"/>
  </hyperlinks>
  <printOptions horizontalCentered="1" verticalCentered="1"/>
  <pageMargins left="0.25" right="0.25" top="0.75" bottom="0.75" header="0.3" footer="0.3"/>
  <pageSetup scale="44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9"/>
  <sheetViews>
    <sheetView zoomScale="75" zoomScaleNormal="75" workbookViewId="0">
      <pane xSplit="1" ySplit="10" topLeftCell="B11" activePane="bottomRight" state="frozen"/>
      <selection activeCell="A4" sqref="A4:XFD76"/>
      <selection pane="topRight" activeCell="A4" sqref="A4:XFD76"/>
      <selection pane="bottomLeft" activeCell="A4" sqref="A4:XFD76"/>
      <selection pane="bottomRight" activeCell="G48" sqref="G48"/>
    </sheetView>
  </sheetViews>
  <sheetFormatPr defaultColWidth="12.42578125" defaultRowHeight="14.25" x14ac:dyDescent="0.2"/>
  <cols>
    <col min="1" max="1" width="63.42578125" style="6" customWidth="1"/>
    <col min="2" max="2" width="20.7109375" style="120" customWidth="1"/>
    <col min="3" max="3" width="20.7109375" style="6" customWidth="1"/>
    <col min="4" max="4" width="20.7109375" style="120" customWidth="1"/>
    <col min="5" max="5" width="20.7109375" style="6" customWidth="1"/>
    <col min="6" max="6" width="20.7109375" style="120" customWidth="1"/>
    <col min="7" max="7" width="20.7109375" style="6" customWidth="1"/>
    <col min="8" max="8" width="20.7109375" style="120" customWidth="1"/>
    <col min="9" max="9" width="20.7109375" style="6" customWidth="1"/>
    <col min="10" max="10" width="20.7109375" style="120" customWidth="1"/>
    <col min="11" max="11" width="20.7109375" style="6" customWidth="1"/>
    <col min="12" max="12" width="20.7109375" style="120" customWidth="1"/>
    <col min="13" max="13" width="20.7109375" style="6" customWidth="1"/>
    <col min="14" max="256" width="12.42578125" style="6"/>
    <col min="257" max="257" width="186.7109375" style="6" customWidth="1"/>
    <col min="258" max="258" width="56.42578125" style="6" customWidth="1"/>
    <col min="259" max="263" width="45.5703125" style="6" customWidth="1"/>
    <col min="264" max="264" width="54.7109375" style="6" customWidth="1"/>
    <col min="265" max="269" width="45.5703125" style="6" customWidth="1"/>
    <col min="270" max="512" width="12.42578125" style="6"/>
    <col min="513" max="513" width="186.7109375" style="6" customWidth="1"/>
    <col min="514" max="514" width="56.42578125" style="6" customWidth="1"/>
    <col min="515" max="519" width="45.5703125" style="6" customWidth="1"/>
    <col min="520" max="520" width="54.7109375" style="6" customWidth="1"/>
    <col min="521" max="525" width="45.5703125" style="6" customWidth="1"/>
    <col min="526" max="768" width="12.42578125" style="6"/>
    <col min="769" max="769" width="186.7109375" style="6" customWidth="1"/>
    <col min="770" max="770" width="56.42578125" style="6" customWidth="1"/>
    <col min="771" max="775" width="45.5703125" style="6" customWidth="1"/>
    <col min="776" max="776" width="54.7109375" style="6" customWidth="1"/>
    <col min="777" max="781" width="45.5703125" style="6" customWidth="1"/>
    <col min="782" max="1024" width="12.42578125" style="6"/>
    <col min="1025" max="1025" width="186.7109375" style="6" customWidth="1"/>
    <col min="1026" max="1026" width="56.42578125" style="6" customWidth="1"/>
    <col min="1027" max="1031" width="45.5703125" style="6" customWidth="1"/>
    <col min="1032" max="1032" width="54.7109375" style="6" customWidth="1"/>
    <col min="1033" max="1037" width="45.5703125" style="6" customWidth="1"/>
    <col min="1038" max="1280" width="12.42578125" style="6"/>
    <col min="1281" max="1281" width="186.7109375" style="6" customWidth="1"/>
    <col min="1282" max="1282" width="56.42578125" style="6" customWidth="1"/>
    <col min="1283" max="1287" width="45.5703125" style="6" customWidth="1"/>
    <col min="1288" max="1288" width="54.7109375" style="6" customWidth="1"/>
    <col min="1289" max="1293" width="45.5703125" style="6" customWidth="1"/>
    <col min="1294" max="1536" width="12.42578125" style="6"/>
    <col min="1537" max="1537" width="186.7109375" style="6" customWidth="1"/>
    <col min="1538" max="1538" width="56.42578125" style="6" customWidth="1"/>
    <col min="1539" max="1543" width="45.5703125" style="6" customWidth="1"/>
    <col min="1544" max="1544" width="54.7109375" style="6" customWidth="1"/>
    <col min="1545" max="1549" width="45.5703125" style="6" customWidth="1"/>
    <col min="1550" max="1792" width="12.42578125" style="6"/>
    <col min="1793" max="1793" width="186.7109375" style="6" customWidth="1"/>
    <col min="1794" max="1794" width="56.42578125" style="6" customWidth="1"/>
    <col min="1795" max="1799" width="45.5703125" style="6" customWidth="1"/>
    <col min="1800" max="1800" width="54.7109375" style="6" customWidth="1"/>
    <col min="1801" max="1805" width="45.5703125" style="6" customWidth="1"/>
    <col min="1806" max="2048" width="12.42578125" style="6"/>
    <col min="2049" max="2049" width="186.7109375" style="6" customWidth="1"/>
    <col min="2050" max="2050" width="56.42578125" style="6" customWidth="1"/>
    <col min="2051" max="2055" width="45.5703125" style="6" customWidth="1"/>
    <col min="2056" max="2056" width="54.7109375" style="6" customWidth="1"/>
    <col min="2057" max="2061" width="45.5703125" style="6" customWidth="1"/>
    <col min="2062" max="2304" width="12.42578125" style="6"/>
    <col min="2305" max="2305" width="186.7109375" style="6" customWidth="1"/>
    <col min="2306" max="2306" width="56.42578125" style="6" customWidth="1"/>
    <col min="2307" max="2311" width="45.5703125" style="6" customWidth="1"/>
    <col min="2312" max="2312" width="54.7109375" style="6" customWidth="1"/>
    <col min="2313" max="2317" width="45.5703125" style="6" customWidth="1"/>
    <col min="2318" max="2560" width="12.42578125" style="6"/>
    <col min="2561" max="2561" width="186.7109375" style="6" customWidth="1"/>
    <col min="2562" max="2562" width="56.42578125" style="6" customWidth="1"/>
    <col min="2563" max="2567" width="45.5703125" style="6" customWidth="1"/>
    <col min="2568" max="2568" width="54.7109375" style="6" customWidth="1"/>
    <col min="2569" max="2573" width="45.5703125" style="6" customWidth="1"/>
    <col min="2574" max="2816" width="12.42578125" style="6"/>
    <col min="2817" max="2817" width="186.7109375" style="6" customWidth="1"/>
    <col min="2818" max="2818" width="56.42578125" style="6" customWidth="1"/>
    <col min="2819" max="2823" width="45.5703125" style="6" customWidth="1"/>
    <col min="2824" max="2824" width="54.7109375" style="6" customWidth="1"/>
    <col min="2825" max="2829" width="45.5703125" style="6" customWidth="1"/>
    <col min="2830" max="3072" width="12.42578125" style="6"/>
    <col min="3073" max="3073" width="186.7109375" style="6" customWidth="1"/>
    <col min="3074" max="3074" width="56.42578125" style="6" customWidth="1"/>
    <col min="3075" max="3079" width="45.5703125" style="6" customWidth="1"/>
    <col min="3080" max="3080" width="54.7109375" style="6" customWidth="1"/>
    <col min="3081" max="3085" width="45.5703125" style="6" customWidth="1"/>
    <col min="3086" max="3328" width="12.42578125" style="6"/>
    <col min="3329" max="3329" width="186.7109375" style="6" customWidth="1"/>
    <col min="3330" max="3330" width="56.42578125" style="6" customWidth="1"/>
    <col min="3331" max="3335" width="45.5703125" style="6" customWidth="1"/>
    <col min="3336" max="3336" width="54.7109375" style="6" customWidth="1"/>
    <col min="3337" max="3341" width="45.5703125" style="6" customWidth="1"/>
    <col min="3342" max="3584" width="12.42578125" style="6"/>
    <col min="3585" max="3585" width="186.7109375" style="6" customWidth="1"/>
    <col min="3586" max="3586" width="56.42578125" style="6" customWidth="1"/>
    <col min="3587" max="3591" width="45.5703125" style="6" customWidth="1"/>
    <col min="3592" max="3592" width="54.7109375" style="6" customWidth="1"/>
    <col min="3593" max="3597" width="45.5703125" style="6" customWidth="1"/>
    <col min="3598" max="3840" width="12.42578125" style="6"/>
    <col min="3841" max="3841" width="186.7109375" style="6" customWidth="1"/>
    <col min="3842" max="3842" width="56.42578125" style="6" customWidth="1"/>
    <col min="3843" max="3847" width="45.5703125" style="6" customWidth="1"/>
    <col min="3848" max="3848" width="54.7109375" style="6" customWidth="1"/>
    <col min="3849" max="3853" width="45.5703125" style="6" customWidth="1"/>
    <col min="3854" max="4096" width="12.42578125" style="6"/>
    <col min="4097" max="4097" width="186.7109375" style="6" customWidth="1"/>
    <col min="4098" max="4098" width="56.42578125" style="6" customWidth="1"/>
    <col min="4099" max="4103" width="45.5703125" style="6" customWidth="1"/>
    <col min="4104" max="4104" width="54.7109375" style="6" customWidth="1"/>
    <col min="4105" max="4109" width="45.5703125" style="6" customWidth="1"/>
    <col min="4110" max="4352" width="12.42578125" style="6"/>
    <col min="4353" max="4353" width="186.7109375" style="6" customWidth="1"/>
    <col min="4354" max="4354" width="56.42578125" style="6" customWidth="1"/>
    <col min="4355" max="4359" width="45.5703125" style="6" customWidth="1"/>
    <col min="4360" max="4360" width="54.7109375" style="6" customWidth="1"/>
    <col min="4361" max="4365" width="45.5703125" style="6" customWidth="1"/>
    <col min="4366" max="4608" width="12.42578125" style="6"/>
    <col min="4609" max="4609" width="186.7109375" style="6" customWidth="1"/>
    <col min="4610" max="4610" width="56.42578125" style="6" customWidth="1"/>
    <col min="4611" max="4615" width="45.5703125" style="6" customWidth="1"/>
    <col min="4616" max="4616" width="54.7109375" style="6" customWidth="1"/>
    <col min="4617" max="4621" width="45.5703125" style="6" customWidth="1"/>
    <col min="4622" max="4864" width="12.42578125" style="6"/>
    <col min="4865" max="4865" width="186.7109375" style="6" customWidth="1"/>
    <col min="4866" max="4866" width="56.42578125" style="6" customWidth="1"/>
    <col min="4867" max="4871" width="45.5703125" style="6" customWidth="1"/>
    <col min="4872" max="4872" width="54.7109375" style="6" customWidth="1"/>
    <col min="4873" max="4877" width="45.5703125" style="6" customWidth="1"/>
    <col min="4878" max="5120" width="12.42578125" style="6"/>
    <col min="5121" max="5121" width="186.7109375" style="6" customWidth="1"/>
    <col min="5122" max="5122" width="56.42578125" style="6" customWidth="1"/>
    <col min="5123" max="5127" width="45.5703125" style="6" customWidth="1"/>
    <col min="5128" max="5128" width="54.7109375" style="6" customWidth="1"/>
    <col min="5129" max="5133" width="45.5703125" style="6" customWidth="1"/>
    <col min="5134" max="5376" width="12.42578125" style="6"/>
    <col min="5377" max="5377" width="186.7109375" style="6" customWidth="1"/>
    <col min="5378" max="5378" width="56.42578125" style="6" customWidth="1"/>
    <col min="5379" max="5383" width="45.5703125" style="6" customWidth="1"/>
    <col min="5384" max="5384" width="54.7109375" style="6" customWidth="1"/>
    <col min="5385" max="5389" width="45.5703125" style="6" customWidth="1"/>
    <col min="5390" max="5632" width="12.42578125" style="6"/>
    <col min="5633" max="5633" width="186.7109375" style="6" customWidth="1"/>
    <col min="5634" max="5634" width="56.42578125" style="6" customWidth="1"/>
    <col min="5635" max="5639" width="45.5703125" style="6" customWidth="1"/>
    <col min="5640" max="5640" width="54.7109375" style="6" customWidth="1"/>
    <col min="5641" max="5645" width="45.5703125" style="6" customWidth="1"/>
    <col min="5646" max="5888" width="12.42578125" style="6"/>
    <col min="5889" max="5889" width="186.7109375" style="6" customWidth="1"/>
    <col min="5890" max="5890" width="56.42578125" style="6" customWidth="1"/>
    <col min="5891" max="5895" width="45.5703125" style="6" customWidth="1"/>
    <col min="5896" max="5896" width="54.7109375" style="6" customWidth="1"/>
    <col min="5897" max="5901" width="45.5703125" style="6" customWidth="1"/>
    <col min="5902" max="6144" width="12.42578125" style="6"/>
    <col min="6145" max="6145" width="186.7109375" style="6" customWidth="1"/>
    <col min="6146" max="6146" width="56.42578125" style="6" customWidth="1"/>
    <col min="6147" max="6151" width="45.5703125" style="6" customWidth="1"/>
    <col min="6152" max="6152" width="54.7109375" style="6" customWidth="1"/>
    <col min="6153" max="6157" width="45.5703125" style="6" customWidth="1"/>
    <col min="6158" max="6400" width="12.42578125" style="6"/>
    <col min="6401" max="6401" width="186.7109375" style="6" customWidth="1"/>
    <col min="6402" max="6402" width="56.42578125" style="6" customWidth="1"/>
    <col min="6403" max="6407" width="45.5703125" style="6" customWidth="1"/>
    <col min="6408" max="6408" width="54.7109375" style="6" customWidth="1"/>
    <col min="6409" max="6413" width="45.5703125" style="6" customWidth="1"/>
    <col min="6414" max="6656" width="12.42578125" style="6"/>
    <col min="6657" max="6657" width="186.7109375" style="6" customWidth="1"/>
    <col min="6658" max="6658" width="56.42578125" style="6" customWidth="1"/>
    <col min="6659" max="6663" width="45.5703125" style="6" customWidth="1"/>
    <col min="6664" max="6664" width="54.7109375" style="6" customWidth="1"/>
    <col min="6665" max="6669" width="45.5703125" style="6" customWidth="1"/>
    <col min="6670" max="6912" width="12.42578125" style="6"/>
    <col min="6913" max="6913" width="186.7109375" style="6" customWidth="1"/>
    <col min="6914" max="6914" width="56.42578125" style="6" customWidth="1"/>
    <col min="6915" max="6919" width="45.5703125" style="6" customWidth="1"/>
    <col min="6920" max="6920" width="54.7109375" style="6" customWidth="1"/>
    <col min="6921" max="6925" width="45.5703125" style="6" customWidth="1"/>
    <col min="6926" max="7168" width="12.42578125" style="6"/>
    <col min="7169" max="7169" width="186.7109375" style="6" customWidth="1"/>
    <col min="7170" max="7170" width="56.42578125" style="6" customWidth="1"/>
    <col min="7171" max="7175" width="45.5703125" style="6" customWidth="1"/>
    <col min="7176" max="7176" width="54.7109375" style="6" customWidth="1"/>
    <col min="7177" max="7181" width="45.5703125" style="6" customWidth="1"/>
    <col min="7182" max="7424" width="12.42578125" style="6"/>
    <col min="7425" max="7425" width="186.7109375" style="6" customWidth="1"/>
    <col min="7426" max="7426" width="56.42578125" style="6" customWidth="1"/>
    <col min="7427" max="7431" width="45.5703125" style="6" customWidth="1"/>
    <col min="7432" max="7432" width="54.7109375" style="6" customWidth="1"/>
    <col min="7433" max="7437" width="45.5703125" style="6" customWidth="1"/>
    <col min="7438" max="7680" width="12.42578125" style="6"/>
    <col min="7681" max="7681" width="186.7109375" style="6" customWidth="1"/>
    <col min="7682" max="7682" width="56.42578125" style="6" customWidth="1"/>
    <col min="7683" max="7687" width="45.5703125" style="6" customWidth="1"/>
    <col min="7688" max="7688" width="54.7109375" style="6" customWidth="1"/>
    <col min="7689" max="7693" width="45.5703125" style="6" customWidth="1"/>
    <col min="7694" max="7936" width="12.42578125" style="6"/>
    <col min="7937" max="7937" width="186.7109375" style="6" customWidth="1"/>
    <col min="7938" max="7938" width="56.42578125" style="6" customWidth="1"/>
    <col min="7939" max="7943" width="45.5703125" style="6" customWidth="1"/>
    <col min="7944" max="7944" width="54.7109375" style="6" customWidth="1"/>
    <col min="7945" max="7949" width="45.5703125" style="6" customWidth="1"/>
    <col min="7950" max="8192" width="12.42578125" style="6"/>
    <col min="8193" max="8193" width="186.7109375" style="6" customWidth="1"/>
    <col min="8194" max="8194" width="56.42578125" style="6" customWidth="1"/>
    <col min="8195" max="8199" width="45.5703125" style="6" customWidth="1"/>
    <col min="8200" max="8200" width="54.7109375" style="6" customWidth="1"/>
    <col min="8201" max="8205" width="45.5703125" style="6" customWidth="1"/>
    <col min="8206" max="8448" width="12.42578125" style="6"/>
    <col min="8449" max="8449" width="186.7109375" style="6" customWidth="1"/>
    <col min="8450" max="8450" width="56.42578125" style="6" customWidth="1"/>
    <col min="8451" max="8455" width="45.5703125" style="6" customWidth="1"/>
    <col min="8456" max="8456" width="54.7109375" style="6" customWidth="1"/>
    <col min="8457" max="8461" width="45.5703125" style="6" customWidth="1"/>
    <col min="8462" max="8704" width="12.42578125" style="6"/>
    <col min="8705" max="8705" width="186.7109375" style="6" customWidth="1"/>
    <col min="8706" max="8706" width="56.42578125" style="6" customWidth="1"/>
    <col min="8707" max="8711" width="45.5703125" style="6" customWidth="1"/>
    <col min="8712" max="8712" width="54.7109375" style="6" customWidth="1"/>
    <col min="8713" max="8717" width="45.5703125" style="6" customWidth="1"/>
    <col min="8718" max="8960" width="12.42578125" style="6"/>
    <col min="8961" max="8961" width="186.7109375" style="6" customWidth="1"/>
    <col min="8962" max="8962" width="56.42578125" style="6" customWidth="1"/>
    <col min="8963" max="8967" width="45.5703125" style="6" customWidth="1"/>
    <col min="8968" max="8968" width="54.7109375" style="6" customWidth="1"/>
    <col min="8969" max="8973" width="45.5703125" style="6" customWidth="1"/>
    <col min="8974" max="9216" width="12.42578125" style="6"/>
    <col min="9217" max="9217" width="186.7109375" style="6" customWidth="1"/>
    <col min="9218" max="9218" width="56.42578125" style="6" customWidth="1"/>
    <col min="9219" max="9223" width="45.5703125" style="6" customWidth="1"/>
    <col min="9224" max="9224" width="54.7109375" style="6" customWidth="1"/>
    <col min="9225" max="9229" width="45.5703125" style="6" customWidth="1"/>
    <col min="9230" max="9472" width="12.42578125" style="6"/>
    <col min="9473" max="9473" width="186.7109375" style="6" customWidth="1"/>
    <col min="9474" max="9474" width="56.42578125" style="6" customWidth="1"/>
    <col min="9475" max="9479" width="45.5703125" style="6" customWidth="1"/>
    <col min="9480" max="9480" width="54.7109375" style="6" customWidth="1"/>
    <col min="9481" max="9485" width="45.5703125" style="6" customWidth="1"/>
    <col min="9486" max="9728" width="12.42578125" style="6"/>
    <col min="9729" max="9729" width="186.7109375" style="6" customWidth="1"/>
    <col min="9730" max="9730" width="56.42578125" style="6" customWidth="1"/>
    <col min="9731" max="9735" width="45.5703125" style="6" customWidth="1"/>
    <col min="9736" max="9736" width="54.7109375" style="6" customWidth="1"/>
    <col min="9737" max="9741" width="45.5703125" style="6" customWidth="1"/>
    <col min="9742" max="9984" width="12.42578125" style="6"/>
    <col min="9985" max="9985" width="186.7109375" style="6" customWidth="1"/>
    <col min="9986" max="9986" width="56.42578125" style="6" customWidth="1"/>
    <col min="9987" max="9991" width="45.5703125" style="6" customWidth="1"/>
    <col min="9992" max="9992" width="54.7109375" style="6" customWidth="1"/>
    <col min="9993" max="9997" width="45.5703125" style="6" customWidth="1"/>
    <col min="9998" max="10240" width="12.42578125" style="6"/>
    <col min="10241" max="10241" width="186.7109375" style="6" customWidth="1"/>
    <col min="10242" max="10242" width="56.42578125" style="6" customWidth="1"/>
    <col min="10243" max="10247" width="45.5703125" style="6" customWidth="1"/>
    <col min="10248" max="10248" width="54.7109375" style="6" customWidth="1"/>
    <col min="10249" max="10253" width="45.5703125" style="6" customWidth="1"/>
    <col min="10254" max="10496" width="12.42578125" style="6"/>
    <col min="10497" max="10497" width="186.7109375" style="6" customWidth="1"/>
    <col min="10498" max="10498" width="56.42578125" style="6" customWidth="1"/>
    <col min="10499" max="10503" width="45.5703125" style="6" customWidth="1"/>
    <col min="10504" max="10504" width="54.7109375" style="6" customWidth="1"/>
    <col min="10505" max="10509" width="45.5703125" style="6" customWidth="1"/>
    <col min="10510" max="10752" width="12.42578125" style="6"/>
    <col min="10753" max="10753" width="186.7109375" style="6" customWidth="1"/>
    <col min="10754" max="10754" width="56.42578125" style="6" customWidth="1"/>
    <col min="10755" max="10759" width="45.5703125" style="6" customWidth="1"/>
    <col min="10760" max="10760" width="54.7109375" style="6" customWidth="1"/>
    <col min="10761" max="10765" width="45.5703125" style="6" customWidth="1"/>
    <col min="10766" max="11008" width="12.42578125" style="6"/>
    <col min="11009" max="11009" width="186.7109375" style="6" customWidth="1"/>
    <col min="11010" max="11010" width="56.42578125" style="6" customWidth="1"/>
    <col min="11011" max="11015" width="45.5703125" style="6" customWidth="1"/>
    <col min="11016" max="11016" width="54.7109375" style="6" customWidth="1"/>
    <col min="11017" max="11021" width="45.5703125" style="6" customWidth="1"/>
    <col min="11022" max="11264" width="12.42578125" style="6"/>
    <col min="11265" max="11265" width="186.7109375" style="6" customWidth="1"/>
    <col min="11266" max="11266" width="56.42578125" style="6" customWidth="1"/>
    <col min="11267" max="11271" width="45.5703125" style="6" customWidth="1"/>
    <col min="11272" max="11272" width="54.7109375" style="6" customWidth="1"/>
    <col min="11273" max="11277" width="45.5703125" style="6" customWidth="1"/>
    <col min="11278" max="11520" width="12.42578125" style="6"/>
    <col min="11521" max="11521" width="186.7109375" style="6" customWidth="1"/>
    <col min="11522" max="11522" width="56.42578125" style="6" customWidth="1"/>
    <col min="11523" max="11527" width="45.5703125" style="6" customWidth="1"/>
    <col min="11528" max="11528" width="54.7109375" style="6" customWidth="1"/>
    <col min="11529" max="11533" width="45.5703125" style="6" customWidth="1"/>
    <col min="11534" max="11776" width="12.42578125" style="6"/>
    <col min="11777" max="11777" width="186.7109375" style="6" customWidth="1"/>
    <col min="11778" max="11778" width="56.42578125" style="6" customWidth="1"/>
    <col min="11779" max="11783" width="45.5703125" style="6" customWidth="1"/>
    <col min="11784" max="11784" width="54.7109375" style="6" customWidth="1"/>
    <col min="11785" max="11789" width="45.5703125" style="6" customWidth="1"/>
    <col min="11790" max="12032" width="12.42578125" style="6"/>
    <col min="12033" max="12033" width="186.7109375" style="6" customWidth="1"/>
    <col min="12034" max="12034" width="56.42578125" style="6" customWidth="1"/>
    <col min="12035" max="12039" width="45.5703125" style="6" customWidth="1"/>
    <col min="12040" max="12040" width="54.7109375" style="6" customWidth="1"/>
    <col min="12041" max="12045" width="45.5703125" style="6" customWidth="1"/>
    <col min="12046" max="12288" width="12.42578125" style="6"/>
    <col min="12289" max="12289" width="186.7109375" style="6" customWidth="1"/>
    <col min="12290" max="12290" width="56.42578125" style="6" customWidth="1"/>
    <col min="12291" max="12295" width="45.5703125" style="6" customWidth="1"/>
    <col min="12296" max="12296" width="54.7109375" style="6" customWidth="1"/>
    <col min="12297" max="12301" width="45.5703125" style="6" customWidth="1"/>
    <col min="12302" max="12544" width="12.42578125" style="6"/>
    <col min="12545" max="12545" width="186.7109375" style="6" customWidth="1"/>
    <col min="12546" max="12546" width="56.42578125" style="6" customWidth="1"/>
    <col min="12547" max="12551" width="45.5703125" style="6" customWidth="1"/>
    <col min="12552" max="12552" width="54.7109375" style="6" customWidth="1"/>
    <col min="12553" max="12557" width="45.5703125" style="6" customWidth="1"/>
    <col min="12558" max="12800" width="12.42578125" style="6"/>
    <col min="12801" max="12801" width="186.7109375" style="6" customWidth="1"/>
    <col min="12802" max="12802" width="56.42578125" style="6" customWidth="1"/>
    <col min="12803" max="12807" width="45.5703125" style="6" customWidth="1"/>
    <col min="12808" max="12808" width="54.7109375" style="6" customWidth="1"/>
    <col min="12809" max="12813" width="45.5703125" style="6" customWidth="1"/>
    <col min="12814" max="13056" width="12.42578125" style="6"/>
    <col min="13057" max="13057" width="186.7109375" style="6" customWidth="1"/>
    <col min="13058" max="13058" width="56.42578125" style="6" customWidth="1"/>
    <col min="13059" max="13063" width="45.5703125" style="6" customWidth="1"/>
    <col min="13064" max="13064" width="54.7109375" style="6" customWidth="1"/>
    <col min="13065" max="13069" width="45.5703125" style="6" customWidth="1"/>
    <col min="13070" max="13312" width="12.42578125" style="6"/>
    <col min="13313" max="13313" width="186.7109375" style="6" customWidth="1"/>
    <col min="13314" max="13314" width="56.42578125" style="6" customWidth="1"/>
    <col min="13315" max="13319" width="45.5703125" style="6" customWidth="1"/>
    <col min="13320" max="13320" width="54.7109375" style="6" customWidth="1"/>
    <col min="13321" max="13325" width="45.5703125" style="6" customWidth="1"/>
    <col min="13326" max="13568" width="12.42578125" style="6"/>
    <col min="13569" max="13569" width="186.7109375" style="6" customWidth="1"/>
    <col min="13570" max="13570" width="56.42578125" style="6" customWidth="1"/>
    <col min="13571" max="13575" width="45.5703125" style="6" customWidth="1"/>
    <col min="13576" max="13576" width="54.7109375" style="6" customWidth="1"/>
    <col min="13577" max="13581" width="45.5703125" style="6" customWidth="1"/>
    <col min="13582" max="13824" width="12.42578125" style="6"/>
    <col min="13825" max="13825" width="186.7109375" style="6" customWidth="1"/>
    <col min="13826" max="13826" width="56.42578125" style="6" customWidth="1"/>
    <col min="13827" max="13831" width="45.5703125" style="6" customWidth="1"/>
    <col min="13832" max="13832" width="54.7109375" style="6" customWidth="1"/>
    <col min="13833" max="13837" width="45.5703125" style="6" customWidth="1"/>
    <col min="13838" max="14080" width="12.42578125" style="6"/>
    <col min="14081" max="14081" width="186.7109375" style="6" customWidth="1"/>
    <col min="14082" max="14082" width="56.42578125" style="6" customWidth="1"/>
    <col min="14083" max="14087" width="45.5703125" style="6" customWidth="1"/>
    <col min="14088" max="14088" width="54.7109375" style="6" customWidth="1"/>
    <col min="14089" max="14093" width="45.5703125" style="6" customWidth="1"/>
    <col min="14094" max="14336" width="12.42578125" style="6"/>
    <col min="14337" max="14337" width="186.7109375" style="6" customWidth="1"/>
    <col min="14338" max="14338" width="56.42578125" style="6" customWidth="1"/>
    <col min="14339" max="14343" width="45.5703125" style="6" customWidth="1"/>
    <col min="14344" max="14344" width="54.7109375" style="6" customWidth="1"/>
    <col min="14345" max="14349" width="45.5703125" style="6" customWidth="1"/>
    <col min="14350" max="14592" width="12.42578125" style="6"/>
    <col min="14593" max="14593" width="186.7109375" style="6" customWidth="1"/>
    <col min="14594" max="14594" width="56.42578125" style="6" customWidth="1"/>
    <col min="14595" max="14599" width="45.5703125" style="6" customWidth="1"/>
    <col min="14600" max="14600" width="54.7109375" style="6" customWidth="1"/>
    <col min="14601" max="14605" width="45.5703125" style="6" customWidth="1"/>
    <col min="14606" max="14848" width="12.42578125" style="6"/>
    <col min="14849" max="14849" width="186.7109375" style="6" customWidth="1"/>
    <col min="14850" max="14850" width="56.42578125" style="6" customWidth="1"/>
    <col min="14851" max="14855" width="45.5703125" style="6" customWidth="1"/>
    <col min="14856" max="14856" width="54.7109375" style="6" customWidth="1"/>
    <col min="14857" max="14861" width="45.5703125" style="6" customWidth="1"/>
    <col min="14862" max="15104" width="12.42578125" style="6"/>
    <col min="15105" max="15105" width="186.7109375" style="6" customWidth="1"/>
    <col min="15106" max="15106" width="56.42578125" style="6" customWidth="1"/>
    <col min="15107" max="15111" width="45.5703125" style="6" customWidth="1"/>
    <col min="15112" max="15112" width="54.7109375" style="6" customWidth="1"/>
    <col min="15113" max="15117" width="45.5703125" style="6" customWidth="1"/>
    <col min="15118" max="15360" width="12.42578125" style="6"/>
    <col min="15361" max="15361" width="186.7109375" style="6" customWidth="1"/>
    <col min="15362" max="15362" width="56.42578125" style="6" customWidth="1"/>
    <col min="15363" max="15367" width="45.5703125" style="6" customWidth="1"/>
    <col min="15368" max="15368" width="54.7109375" style="6" customWidth="1"/>
    <col min="15369" max="15373" width="45.5703125" style="6" customWidth="1"/>
    <col min="15374" max="15616" width="12.42578125" style="6"/>
    <col min="15617" max="15617" width="186.7109375" style="6" customWidth="1"/>
    <col min="15618" max="15618" width="56.42578125" style="6" customWidth="1"/>
    <col min="15619" max="15623" width="45.5703125" style="6" customWidth="1"/>
    <col min="15624" max="15624" width="54.7109375" style="6" customWidth="1"/>
    <col min="15625" max="15629" width="45.5703125" style="6" customWidth="1"/>
    <col min="15630" max="15872" width="12.42578125" style="6"/>
    <col min="15873" max="15873" width="186.7109375" style="6" customWidth="1"/>
    <col min="15874" max="15874" width="56.42578125" style="6" customWidth="1"/>
    <col min="15875" max="15879" width="45.5703125" style="6" customWidth="1"/>
    <col min="15880" max="15880" width="54.7109375" style="6" customWidth="1"/>
    <col min="15881" max="15885" width="45.5703125" style="6" customWidth="1"/>
    <col min="15886" max="16128" width="12.42578125" style="6"/>
    <col min="16129" max="16129" width="186.7109375" style="6" customWidth="1"/>
    <col min="16130" max="16130" width="56.42578125" style="6" customWidth="1"/>
    <col min="16131" max="16135" width="45.5703125" style="6" customWidth="1"/>
    <col min="16136" max="16136" width="54.7109375" style="6" customWidth="1"/>
    <col min="16137" max="16141" width="45.5703125" style="6" customWidth="1"/>
    <col min="16142" max="16384" width="12.42578125" style="6"/>
  </cols>
  <sheetData>
    <row r="1" spans="1:17" s="196" customFormat="1" ht="19.5" customHeight="1" thickBot="1" x14ac:dyDescent="0.3">
      <c r="A1" s="186" t="s">
        <v>0</v>
      </c>
      <c r="B1" s="187"/>
      <c r="C1" s="188"/>
      <c r="D1" s="187"/>
      <c r="E1" s="189"/>
      <c r="F1" s="190"/>
      <c r="G1" s="189"/>
      <c r="H1" s="190"/>
      <c r="I1" s="191"/>
      <c r="J1" s="192" t="s">
        <v>1</v>
      </c>
      <c r="K1" s="193" t="s">
        <v>91</v>
      </c>
      <c r="L1" s="194"/>
      <c r="M1" s="193"/>
      <c r="N1" s="195"/>
      <c r="O1" s="195"/>
      <c r="P1" s="195"/>
      <c r="Q1" s="195"/>
    </row>
    <row r="2" spans="1:17" s="196" customFormat="1" ht="19.5" customHeight="1" thickBot="1" x14ac:dyDescent="0.3">
      <c r="A2" s="186" t="s">
        <v>2</v>
      </c>
      <c r="B2" s="187"/>
      <c r="C2" s="188"/>
      <c r="D2" s="187"/>
      <c r="E2" s="188"/>
      <c r="F2" s="187"/>
      <c r="G2" s="188"/>
      <c r="H2" s="187"/>
      <c r="I2" s="188"/>
      <c r="J2" s="187"/>
      <c r="K2" s="188"/>
      <c r="L2" s="187"/>
      <c r="M2" s="189"/>
      <c r="O2" s="221" t="s">
        <v>182</v>
      </c>
    </row>
    <row r="3" spans="1:17" s="196" customFormat="1" ht="19.5" customHeight="1" thickBot="1" x14ac:dyDescent="0.3">
      <c r="A3" s="197" t="s">
        <v>3</v>
      </c>
      <c r="B3" s="198"/>
      <c r="C3" s="199"/>
      <c r="D3" s="198"/>
      <c r="E3" s="199"/>
      <c r="F3" s="198"/>
      <c r="G3" s="199"/>
      <c r="H3" s="198"/>
      <c r="I3" s="199"/>
      <c r="J3" s="198"/>
      <c r="K3" s="199"/>
      <c r="L3" s="198"/>
      <c r="M3" s="200"/>
      <c r="N3" s="195"/>
      <c r="O3" s="195"/>
      <c r="P3" s="195"/>
      <c r="Q3" s="195"/>
    </row>
    <row r="4" spans="1:17" ht="15" customHeight="1" thickTop="1" x14ac:dyDescent="0.2">
      <c r="A4" s="7"/>
      <c r="B4" s="8"/>
      <c r="C4" s="9"/>
      <c r="D4" s="8"/>
      <c r="E4" s="9"/>
      <c r="F4" s="8"/>
      <c r="G4" s="10"/>
      <c r="H4" s="8" t="s">
        <v>4</v>
      </c>
      <c r="I4" s="9"/>
      <c r="J4" s="8"/>
      <c r="K4" s="9"/>
      <c r="L4" s="8"/>
      <c r="M4" s="10"/>
    </row>
    <row r="5" spans="1:17" ht="15" customHeight="1" x14ac:dyDescent="0.2">
      <c r="A5" s="11"/>
      <c r="B5" s="3"/>
      <c r="C5" s="12"/>
      <c r="D5" s="3"/>
      <c r="E5" s="12"/>
      <c r="F5" s="3"/>
      <c r="G5" s="13"/>
      <c r="H5" s="3"/>
      <c r="I5" s="12"/>
      <c r="J5" s="3"/>
      <c r="K5" s="12"/>
      <c r="L5" s="3"/>
      <c r="M5" s="13"/>
    </row>
    <row r="6" spans="1:17" ht="15" customHeight="1" x14ac:dyDescent="0.25">
      <c r="A6" s="14"/>
      <c r="B6" s="15" t="s">
        <v>128</v>
      </c>
      <c r="C6" s="16"/>
      <c r="D6" s="17"/>
      <c r="E6" s="16"/>
      <c r="F6" s="17"/>
      <c r="G6" s="18"/>
      <c r="H6" s="15" t="s">
        <v>129</v>
      </c>
      <c r="I6" s="16"/>
      <c r="J6" s="17"/>
      <c r="K6" s="16"/>
      <c r="L6" s="17"/>
      <c r="M6" s="19" t="s">
        <v>4</v>
      </c>
    </row>
    <row r="7" spans="1:17" ht="15" customHeight="1" x14ac:dyDescent="0.2">
      <c r="A7" s="11" t="s">
        <v>4</v>
      </c>
      <c r="B7" s="3" t="s">
        <v>4</v>
      </c>
      <c r="C7" s="12"/>
      <c r="D7" s="3" t="s">
        <v>4</v>
      </c>
      <c r="E7" s="12"/>
      <c r="F7" s="3" t="s">
        <v>4</v>
      </c>
      <c r="G7" s="13"/>
      <c r="H7" s="3" t="s">
        <v>4</v>
      </c>
      <c r="I7" s="12"/>
      <c r="J7" s="3" t="s">
        <v>4</v>
      </c>
      <c r="K7" s="12"/>
      <c r="L7" s="3" t="s">
        <v>4</v>
      </c>
      <c r="M7" s="13"/>
    </row>
    <row r="8" spans="1:17" ht="15" customHeight="1" x14ac:dyDescent="0.2">
      <c r="A8" s="11" t="s">
        <v>4</v>
      </c>
      <c r="B8" s="3" t="s">
        <v>4</v>
      </c>
      <c r="C8" s="12"/>
      <c r="D8" s="3" t="s">
        <v>4</v>
      </c>
      <c r="E8" s="12"/>
      <c r="F8" s="3" t="s">
        <v>4</v>
      </c>
      <c r="G8" s="13"/>
      <c r="H8" s="3" t="s">
        <v>4</v>
      </c>
      <c r="I8" s="12"/>
      <c r="J8" s="3" t="s">
        <v>4</v>
      </c>
      <c r="K8" s="12"/>
      <c r="L8" s="3" t="s">
        <v>4</v>
      </c>
      <c r="M8" s="13"/>
    </row>
    <row r="9" spans="1:17" ht="15" customHeight="1" x14ac:dyDescent="0.25">
      <c r="A9" s="20" t="s">
        <v>4</v>
      </c>
      <c r="B9" s="21" t="s">
        <v>4</v>
      </c>
      <c r="C9" s="22" t="s">
        <v>5</v>
      </c>
      <c r="D9" s="23" t="s">
        <v>4</v>
      </c>
      <c r="E9" s="22" t="s">
        <v>5</v>
      </c>
      <c r="F9" s="23" t="s">
        <v>4</v>
      </c>
      <c r="G9" s="24" t="s">
        <v>5</v>
      </c>
      <c r="H9" s="21" t="s">
        <v>4</v>
      </c>
      <c r="I9" s="22" t="s">
        <v>5</v>
      </c>
      <c r="J9" s="23" t="s">
        <v>4</v>
      </c>
      <c r="K9" s="22" t="s">
        <v>5</v>
      </c>
      <c r="L9" s="23" t="s">
        <v>4</v>
      </c>
      <c r="M9" s="24" t="s">
        <v>5</v>
      </c>
      <c r="N9" s="25"/>
    </row>
    <row r="10" spans="1:17" ht="15" customHeight="1" x14ac:dyDescent="0.25">
      <c r="A10" s="26" t="s">
        <v>6</v>
      </c>
      <c r="B10" s="27" t="s">
        <v>7</v>
      </c>
      <c r="C10" s="28" t="s">
        <v>8</v>
      </c>
      <c r="D10" s="29" t="s">
        <v>9</v>
      </c>
      <c r="E10" s="28" t="s">
        <v>8</v>
      </c>
      <c r="F10" s="29" t="s">
        <v>8</v>
      </c>
      <c r="G10" s="30" t="s">
        <v>8</v>
      </c>
      <c r="H10" s="27" t="s">
        <v>7</v>
      </c>
      <c r="I10" s="28" t="s">
        <v>8</v>
      </c>
      <c r="J10" s="29" t="s">
        <v>9</v>
      </c>
      <c r="K10" s="28" t="s">
        <v>8</v>
      </c>
      <c r="L10" s="29" t="s">
        <v>8</v>
      </c>
      <c r="M10" s="30" t="s">
        <v>8</v>
      </c>
      <c r="N10" s="25"/>
    </row>
    <row r="11" spans="1:17" ht="15" customHeight="1" x14ac:dyDescent="0.2">
      <c r="A11" s="31" t="s">
        <v>10</v>
      </c>
      <c r="B11" s="32" t="s">
        <v>4</v>
      </c>
      <c r="C11" s="33"/>
      <c r="D11" s="34" t="s">
        <v>4</v>
      </c>
      <c r="E11" s="33"/>
      <c r="F11" s="34" t="s">
        <v>4</v>
      </c>
      <c r="G11" s="35"/>
      <c r="H11" s="32" t="s">
        <v>4</v>
      </c>
      <c r="I11" s="33"/>
      <c r="J11" s="34" t="s">
        <v>4</v>
      </c>
      <c r="K11" s="33"/>
      <c r="L11" s="34" t="s">
        <v>4</v>
      </c>
      <c r="M11" s="35" t="s">
        <v>10</v>
      </c>
      <c r="N11" s="25"/>
    </row>
    <row r="12" spans="1:17" ht="15" customHeight="1" x14ac:dyDescent="0.25">
      <c r="A12" s="14" t="s">
        <v>11</v>
      </c>
      <c r="B12" s="36" t="s">
        <v>4</v>
      </c>
      <c r="C12" s="37" t="s">
        <v>4</v>
      </c>
      <c r="D12" s="38"/>
      <c r="E12" s="39"/>
      <c r="F12" s="38"/>
      <c r="G12" s="40"/>
      <c r="H12" s="36"/>
      <c r="I12" s="39"/>
      <c r="J12" s="38"/>
      <c r="K12" s="39"/>
      <c r="L12" s="38"/>
      <c r="M12" s="40"/>
      <c r="N12" s="25"/>
    </row>
    <row r="13" spans="1:17" s="5" customFormat="1" ht="15" customHeight="1" x14ac:dyDescent="0.2">
      <c r="A13" s="41" t="s">
        <v>12</v>
      </c>
      <c r="B13" s="4">
        <v>26562492</v>
      </c>
      <c r="C13" s="42">
        <f t="shared" ref="C13:C76" si="0">IF(ISBLANK(B13),"  ",IF(F13&gt;0,B13/F13,IF(B13&gt;0,1,0)))</f>
        <v>1</v>
      </c>
      <c r="D13" s="43">
        <v>0</v>
      </c>
      <c r="E13" s="44">
        <f>IF(ISBLANK(D13),"  ",IF(F13&gt;0,D13/F13,IF(D13&gt;0,1,0)))</f>
        <v>0</v>
      </c>
      <c r="F13" s="45">
        <f>D13+B13</f>
        <v>26562492</v>
      </c>
      <c r="G13" s="46">
        <f>IF(ISBLANK(F13),"  ",IF(F76&gt;0,F13/F76,IF(F13&gt;0,1,0)))</f>
        <v>0.16807807786983386</v>
      </c>
      <c r="H13" s="4">
        <v>25648910</v>
      </c>
      <c r="I13" s="42">
        <f>IF(ISBLANK(H13),"  ",IF(L13&gt;0,H13/L13,IF(H13&gt;0,1,0)))</f>
        <v>1</v>
      </c>
      <c r="J13" s="43">
        <v>0</v>
      </c>
      <c r="K13" s="44">
        <f>IF(ISBLANK(J13),"  ",IF(L13&gt;0,J13/L13,IF(J13&gt;0,1,0)))</f>
        <v>0</v>
      </c>
      <c r="L13" s="45">
        <f t="shared" ref="L13:L34" si="1">J13+H13</f>
        <v>25648910</v>
      </c>
      <c r="M13" s="47">
        <f>IF(ISBLANK(L13),"  ",IF(L76&gt;0,L13/L76,IF(L13&gt;0,1,0)))</f>
        <v>0.1750543681231081</v>
      </c>
      <c r="N13" s="25"/>
    </row>
    <row r="14" spans="1:17" ht="15" customHeight="1" x14ac:dyDescent="0.2">
      <c r="A14" s="11" t="s">
        <v>13</v>
      </c>
      <c r="B14" s="3">
        <v>0</v>
      </c>
      <c r="C14" s="48">
        <f t="shared" si="0"/>
        <v>0</v>
      </c>
      <c r="D14" s="93">
        <v>0</v>
      </c>
      <c r="E14" s="49">
        <f>IF(ISBLANK(D14),"  ",IF(F14&gt;0,D14/F14,IF(D14&gt;0,1,0)))</f>
        <v>0</v>
      </c>
      <c r="F14" s="50">
        <f>D14+B14</f>
        <v>0</v>
      </c>
      <c r="G14" s="51">
        <f>IF(ISBLANK(F14),"  ",IF(F76&gt;0,F14/F76,IF(F14&gt;0,1,0)))</f>
        <v>0</v>
      </c>
      <c r="H14" s="3">
        <v>0</v>
      </c>
      <c r="I14" s="48">
        <f>IF(ISBLANK(H14),"  ",IF(L14&gt;0,H14/L14,IF(H14&gt;0,1,0)))</f>
        <v>0</v>
      </c>
      <c r="J14" s="93">
        <v>0</v>
      </c>
      <c r="K14" s="49">
        <f>IF(ISBLANK(J14),"  ",IF(L14&gt;0,J14/L14,IF(J14&gt;0,1,0)))</f>
        <v>0</v>
      </c>
      <c r="L14" s="50">
        <f t="shared" si="1"/>
        <v>0</v>
      </c>
      <c r="M14" s="51">
        <f>IF(ISBLANK(L14),"  ",IF(L76&gt;0,L14/L76,IF(L14&gt;0,1,0)))</f>
        <v>0</v>
      </c>
      <c r="N14" s="25"/>
    </row>
    <row r="15" spans="1:17" ht="15" customHeight="1" x14ac:dyDescent="0.2">
      <c r="A15" s="31" t="s">
        <v>14</v>
      </c>
      <c r="B15" s="79">
        <v>2550777.59</v>
      </c>
      <c r="C15" s="53">
        <f t="shared" si="0"/>
        <v>1</v>
      </c>
      <c r="D15" s="80">
        <v>0</v>
      </c>
      <c r="E15" s="55">
        <f>IF(ISBLANK(D15),"  ",IF(F15&gt;0,D15/F15,IF(D15&gt;0,1,0)))</f>
        <v>0</v>
      </c>
      <c r="F15" s="38">
        <f>D15+B15</f>
        <v>2550777.59</v>
      </c>
      <c r="G15" s="56">
        <f>IF(ISBLANK(F15),"  ",IF(F76&gt;0,F15/F76,IF(F15&gt;0,1,0)))</f>
        <v>1.6140420650315759E-2</v>
      </c>
      <c r="H15" s="79">
        <v>2548228</v>
      </c>
      <c r="I15" s="53">
        <f>IF(ISBLANK(H15),"  ",IF(L15&gt;0,H15/L15,IF(H15&gt;0,1,0)))</f>
        <v>1</v>
      </c>
      <c r="J15" s="80">
        <v>0</v>
      </c>
      <c r="K15" s="55">
        <f>IF(ISBLANK(J15),"  ",IF(L15&gt;0,J15/L15,IF(J15&gt;0,1,0)))</f>
        <v>0</v>
      </c>
      <c r="L15" s="38">
        <f t="shared" si="1"/>
        <v>2548228</v>
      </c>
      <c r="M15" s="56">
        <f>IF(ISBLANK(L15),"  ",IF(L76&gt;0,L15/L76,IF(L15&gt;0,1,0)))</f>
        <v>1.7391711475209338E-2</v>
      </c>
      <c r="N15" s="25"/>
    </row>
    <row r="16" spans="1:17" ht="15" customHeight="1" x14ac:dyDescent="0.2">
      <c r="A16" s="57" t="s">
        <v>15</v>
      </c>
      <c r="B16" s="3">
        <v>0</v>
      </c>
      <c r="C16" s="42">
        <f t="shared" si="0"/>
        <v>0</v>
      </c>
      <c r="D16" s="93">
        <v>0</v>
      </c>
      <c r="E16" s="44">
        <f>IF(ISBLANK(D16),"  ",IF(F16&gt;0,D16/F16,IF(D16&gt;0,1,0)))</f>
        <v>0</v>
      </c>
      <c r="F16" s="58">
        <f t="shared" ref="F16:F39" si="2">D16+B16</f>
        <v>0</v>
      </c>
      <c r="G16" s="46">
        <f>IF(ISBLANK(F16),"  ",IF(F76&gt;0,F16/F76,IF(F16&gt;0,1,0)))</f>
        <v>0</v>
      </c>
      <c r="H16" s="3">
        <v>0</v>
      </c>
      <c r="I16" s="42">
        <f t="shared" ref="I16:I34" si="3">IF(ISBLANK(H16),"  ",IF(L16&gt;0,H16/L16,IF(H16&gt;0,1,0)))</f>
        <v>0</v>
      </c>
      <c r="J16" s="93">
        <v>0</v>
      </c>
      <c r="K16" s="44">
        <f t="shared" ref="K16:K34" si="4">IF(ISBLANK(J16),"  ",IF(L16&gt;0,J16/L16,IF(J16&gt;0,1,0)))</f>
        <v>0</v>
      </c>
      <c r="L16" s="58">
        <f t="shared" si="1"/>
        <v>0</v>
      </c>
      <c r="M16" s="46">
        <f>IF(ISBLANK(L16),"  ",IF(L76&gt;0,L16/L76,IF(L16&gt;0,1,0)))</f>
        <v>0</v>
      </c>
      <c r="N16" s="25"/>
    </row>
    <row r="17" spans="1:14" ht="15" customHeight="1" x14ac:dyDescent="0.2">
      <c r="A17" s="59" t="s">
        <v>16</v>
      </c>
      <c r="B17" s="32">
        <v>2550777.59</v>
      </c>
      <c r="C17" s="48">
        <f t="shared" si="0"/>
        <v>1</v>
      </c>
      <c r="D17" s="80">
        <v>0</v>
      </c>
      <c r="E17" s="44">
        <f t="shared" ref="E17:E34" si="5">IF(ISBLANK(D17),"  ",IF(F17&gt;0,D17/F17,IF(D17&gt;0,1,0)))</f>
        <v>0</v>
      </c>
      <c r="F17" s="34">
        <f t="shared" si="2"/>
        <v>2550777.59</v>
      </c>
      <c r="G17" s="51">
        <f>IF(ISBLANK(F17),"  ",IF(F76&gt;0,F17/F76,IF(F17&gt;0,1,0)))</f>
        <v>1.6140420650315759E-2</v>
      </c>
      <c r="H17" s="32">
        <v>2548228</v>
      </c>
      <c r="I17" s="48">
        <f t="shared" si="3"/>
        <v>1</v>
      </c>
      <c r="J17" s="80">
        <v>0</v>
      </c>
      <c r="K17" s="49">
        <f t="shared" si="4"/>
        <v>0</v>
      </c>
      <c r="L17" s="34">
        <f t="shared" si="1"/>
        <v>2548228</v>
      </c>
      <c r="M17" s="51">
        <f>IF(ISBLANK(L17),"  ",IF(L76&gt;0,L17/L76,IF(L17&gt;0,1,0)))</f>
        <v>1.7391711475209338E-2</v>
      </c>
      <c r="N17" s="25"/>
    </row>
    <row r="18" spans="1:14" ht="15" customHeight="1" x14ac:dyDescent="0.2">
      <c r="A18" s="59" t="s">
        <v>17</v>
      </c>
      <c r="B18" s="32">
        <v>0</v>
      </c>
      <c r="C18" s="48">
        <f t="shared" si="0"/>
        <v>0</v>
      </c>
      <c r="D18" s="80">
        <v>0</v>
      </c>
      <c r="E18" s="44">
        <f t="shared" si="5"/>
        <v>0</v>
      </c>
      <c r="F18" s="34">
        <f t="shared" si="2"/>
        <v>0</v>
      </c>
      <c r="G18" s="51">
        <f>IF(ISBLANK(F18),"  ",IF(F76&gt;0,F18/F76,IF(F18&gt;0,1,0)))</f>
        <v>0</v>
      </c>
      <c r="H18" s="32">
        <v>0</v>
      </c>
      <c r="I18" s="48">
        <f t="shared" si="3"/>
        <v>0</v>
      </c>
      <c r="J18" s="80">
        <v>0</v>
      </c>
      <c r="K18" s="49">
        <f t="shared" si="4"/>
        <v>0</v>
      </c>
      <c r="L18" s="34">
        <f t="shared" si="1"/>
        <v>0</v>
      </c>
      <c r="M18" s="51">
        <f>IF(ISBLANK(L18),"  ",IF(L76&gt;0,L18/L76,IF(L18&gt;0,1,0)))</f>
        <v>0</v>
      </c>
      <c r="N18" s="25"/>
    </row>
    <row r="19" spans="1:14" ht="15" customHeight="1" x14ac:dyDescent="0.2">
      <c r="A19" s="59" t="s">
        <v>18</v>
      </c>
      <c r="B19" s="32">
        <v>0</v>
      </c>
      <c r="C19" s="48">
        <f t="shared" si="0"/>
        <v>0</v>
      </c>
      <c r="D19" s="80">
        <v>0</v>
      </c>
      <c r="E19" s="44">
        <f t="shared" si="5"/>
        <v>0</v>
      </c>
      <c r="F19" s="34">
        <f t="shared" si="2"/>
        <v>0</v>
      </c>
      <c r="G19" s="51">
        <f>IF(ISBLANK(F19),"  ",IF(F76&gt;0,F19/F76,IF(F19&gt;0,1,0)))</f>
        <v>0</v>
      </c>
      <c r="H19" s="32">
        <v>0</v>
      </c>
      <c r="I19" s="48">
        <f t="shared" si="3"/>
        <v>0</v>
      </c>
      <c r="J19" s="80">
        <v>0</v>
      </c>
      <c r="K19" s="49">
        <f t="shared" si="4"/>
        <v>0</v>
      </c>
      <c r="L19" s="34">
        <f t="shared" si="1"/>
        <v>0</v>
      </c>
      <c r="M19" s="51">
        <f>IF(ISBLANK(L19),"  ",IF(L76&gt;0,L19/L76,IF(L19&gt;0,1,0)))</f>
        <v>0</v>
      </c>
      <c r="N19" s="25"/>
    </row>
    <row r="20" spans="1:14" ht="15" customHeight="1" x14ac:dyDescent="0.2">
      <c r="A20" s="59" t="s">
        <v>19</v>
      </c>
      <c r="B20" s="32">
        <v>0</v>
      </c>
      <c r="C20" s="48">
        <f t="shared" si="0"/>
        <v>0</v>
      </c>
      <c r="D20" s="80">
        <v>0</v>
      </c>
      <c r="E20" s="44">
        <f t="shared" si="5"/>
        <v>0</v>
      </c>
      <c r="F20" s="34">
        <f>D20+B20</f>
        <v>0</v>
      </c>
      <c r="G20" s="51">
        <f>IF(ISBLANK(F20),"  ",IF(F76&gt;0,F20/F76,IF(F20&gt;0,1,0)))</f>
        <v>0</v>
      </c>
      <c r="H20" s="32">
        <v>0</v>
      </c>
      <c r="I20" s="48">
        <f t="shared" si="3"/>
        <v>0</v>
      </c>
      <c r="J20" s="80">
        <v>0</v>
      </c>
      <c r="K20" s="49">
        <f t="shared" si="4"/>
        <v>0</v>
      </c>
      <c r="L20" s="34">
        <f t="shared" si="1"/>
        <v>0</v>
      </c>
      <c r="M20" s="51">
        <f>IF(ISBLANK(L20),"  ",IF(L76&gt;0,L20/L76,IF(L20&gt;0,1,0)))</f>
        <v>0</v>
      </c>
      <c r="N20" s="25"/>
    </row>
    <row r="21" spans="1:14" ht="15" customHeight="1" x14ac:dyDescent="0.2">
      <c r="A21" s="59" t="s">
        <v>20</v>
      </c>
      <c r="B21" s="32">
        <v>0</v>
      </c>
      <c r="C21" s="48">
        <f t="shared" si="0"/>
        <v>0</v>
      </c>
      <c r="D21" s="80">
        <v>0</v>
      </c>
      <c r="E21" s="44">
        <f t="shared" si="5"/>
        <v>0</v>
      </c>
      <c r="F21" s="34">
        <f t="shared" si="2"/>
        <v>0</v>
      </c>
      <c r="G21" s="51">
        <f>IF(ISBLANK(F21),"  ",IF(F76&gt;0,F21/F76,IF(F21&gt;0,1,0)))</f>
        <v>0</v>
      </c>
      <c r="H21" s="32">
        <v>0</v>
      </c>
      <c r="I21" s="48">
        <f t="shared" si="3"/>
        <v>0</v>
      </c>
      <c r="J21" s="80">
        <v>0</v>
      </c>
      <c r="K21" s="49">
        <f t="shared" si="4"/>
        <v>0</v>
      </c>
      <c r="L21" s="34">
        <f t="shared" si="1"/>
        <v>0</v>
      </c>
      <c r="M21" s="51">
        <f>IF(ISBLANK(L21),"  ",IF(L76&gt;0,L21/L76,IF(L21&gt;0,1,0)))</f>
        <v>0</v>
      </c>
      <c r="N21" s="25"/>
    </row>
    <row r="22" spans="1:14" ht="15" customHeight="1" x14ac:dyDescent="0.2">
      <c r="A22" s="59" t="s">
        <v>21</v>
      </c>
      <c r="B22" s="32">
        <v>0</v>
      </c>
      <c r="C22" s="48">
        <f t="shared" si="0"/>
        <v>0</v>
      </c>
      <c r="D22" s="80">
        <v>0</v>
      </c>
      <c r="E22" s="44">
        <f t="shared" si="5"/>
        <v>0</v>
      </c>
      <c r="F22" s="34">
        <f t="shared" si="2"/>
        <v>0</v>
      </c>
      <c r="G22" s="51">
        <f>IF(ISBLANK(F22),"  ",IF(F76&gt;0,F22/F76,IF(F22&gt;0,1,0)))</f>
        <v>0</v>
      </c>
      <c r="H22" s="32">
        <v>0</v>
      </c>
      <c r="I22" s="48">
        <f t="shared" si="3"/>
        <v>0</v>
      </c>
      <c r="J22" s="80">
        <v>0</v>
      </c>
      <c r="K22" s="49">
        <f t="shared" si="4"/>
        <v>0</v>
      </c>
      <c r="L22" s="34">
        <f t="shared" si="1"/>
        <v>0</v>
      </c>
      <c r="M22" s="51">
        <f>IF(ISBLANK(L22),"  ",IF(L76&gt;0,L22/L76,IF(L22&gt;0,1,0)))</f>
        <v>0</v>
      </c>
      <c r="N22" s="25"/>
    </row>
    <row r="23" spans="1:14" ht="15" customHeight="1" x14ac:dyDescent="0.2">
      <c r="A23" s="59" t="s">
        <v>22</v>
      </c>
      <c r="B23" s="32">
        <v>0</v>
      </c>
      <c r="C23" s="48">
        <f t="shared" si="0"/>
        <v>0</v>
      </c>
      <c r="D23" s="80">
        <v>0</v>
      </c>
      <c r="E23" s="44">
        <f t="shared" si="5"/>
        <v>0</v>
      </c>
      <c r="F23" s="34">
        <f t="shared" si="2"/>
        <v>0</v>
      </c>
      <c r="G23" s="51">
        <f>IF(ISBLANK(F23),"  ",IF(F76&gt;0,F23/F76,IF(F23&gt;0,1,0)))</f>
        <v>0</v>
      </c>
      <c r="H23" s="32">
        <v>0</v>
      </c>
      <c r="I23" s="48">
        <f t="shared" si="3"/>
        <v>0</v>
      </c>
      <c r="J23" s="80">
        <v>0</v>
      </c>
      <c r="K23" s="49">
        <f t="shared" si="4"/>
        <v>0</v>
      </c>
      <c r="L23" s="34">
        <f t="shared" si="1"/>
        <v>0</v>
      </c>
      <c r="M23" s="51">
        <f>IF(ISBLANK(L23),"  ",IF(L76&gt;0,L23/L76,IF(L23&gt;0,1,0)))</f>
        <v>0</v>
      </c>
      <c r="N23" s="25"/>
    </row>
    <row r="24" spans="1:14" ht="15" customHeight="1" x14ac:dyDescent="0.2">
      <c r="A24" s="59" t="s">
        <v>23</v>
      </c>
      <c r="B24" s="32">
        <v>0</v>
      </c>
      <c r="C24" s="48">
        <f t="shared" si="0"/>
        <v>0</v>
      </c>
      <c r="D24" s="80">
        <v>0</v>
      </c>
      <c r="E24" s="44">
        <f t="shared" si="5"/>
        <v>0</v>
      </c>
      <c r="F24" s="34">
        <f t="shared" si="2"/>
        <v>0</v>
      </c>
      <c r="G24" s="51">
        <f>IF(ISBLANK(F24),"  ",IF(F76&gt;0,F24/F76,IF(F24&gt;0,1,0)))</f>
        <v>0</v>
      </c>
      <c r="H24" s="32">
        <v>0</v>
      </c>
      <c r="I24" s="48">
        <f t="shared" si="3"/>
        <v>0</v>
      </c>
      <c r="J24" s="80">
        <v>0</v>
      </c>
      <c r="K24" s="49">
        <f t="shared" si="4"/>
        <v>0</v>
      </c>
      <c r="L24" s="34">
        <f t="shared" si="1"/>
        <v>0</v>
      </c>
      <c r="M24" s="51">
        <f>IF(ISBLANK(L24),"  ",IF(L76&gt;0,L24/L76,IF(L24&gt;0,1,0)))</f>
        <v>0</v>
      </c>
      <c r="N24" s="25"/>
    </row>
    <row r="25" spans="1:14" ht="15" customHeight="1" x14ac:dyDescent="0.2">
      <c r="A25" s="59" t="s">
        <v>24</v>
      </c>
      <c r="B25" s="32">
        <v>0</v>
      </c>
      <c r="C25" s="48">
        <f t="shared" si="0"/>
        <v>0</v>
      </c>
      <c r="D25" s="80">
        <v>0</v>
      </c>
      <c r="E25" s="44">
        <f t="shared" si="5"/>
        <v>0</v>
      </c>
      <c r="F25" s="34">
        <f t="shared" si="2"/>
        <v>0</v>
      </c>
      <c r="G25" s="51">
        <f>IF(ISBLANK(F25),"  ",IF(F76&gt;0,F25/F76,IF(F25&gt;0,1,0)))</f>
        <v>0</v>
      </c>
      <c r="H25" s="32">
        <v>0</v>
      </c>
      <c r="I25" s="48">
        <f t="shared" si="3"/>
        <v>0</v>
      </c>
      <c r="J25" s="80">
        <v>0</v>
      </c>
      <c r="K25" s="49">
        <f t="shared" si="4"/>
        <v>0</v>
      </c>
      <c r="L25" s="34">
        <f t="shared" si="1"/>
        <v>0</v>
      </c>
      <c r="M25" s="51">
        <f>IF(ISBLANK(L25),"  ",IF(L76&gt;0,L25/L76,IF(L25&gt;0,1,0)))</f>
        <v>0</v>
      </c>
      <c r="N25" s="25"/>
    </row>
    <row r="26" spans="1:14" ht="15" customHeight="1" x14ac:dyDescent="0.2">
      <c r="A26" s="59" t="s">
        <v>25</v>
      </c>
      <c r="B26" s="32">
        <v>0</v>
      </c>
      <c r="C26" s="48">
        <f t="shared" si="0"/>
        <v>0</v>
      </c>
      <c r="D26" s="80">
        <v>0</v>
      </c>
      <c r="E26" s="44">
        <f t="shared" si="5"/>
        <v>0</v>
      </c>
      <c r="F26" s="34">
        <f t="shared" si="2"/>
        <v>0</v>
      </c>
      <c r="G26" s="51">
        <f>IF(ISBLANK(F26),"  ",IF(F76&gt;0,F26/F76,IF(F26&gt;0,1,0)))</f>
        <v>0</v>
      </c>
      <c r="H26" s="32">
        <v>0</v>
      </c>
      <c r="I26" s="48">
        <f t="shared" si="3"/>
        <v>0</v>
      </c>
      <c r="J26" s="80">
        <v>0</v>
      </c>
      <c r="K26" s="49">
        <f t="shared" si="4"/>
        <v>0</v>
      </c>
      <c r="L26" s="34">
        <f t="shared" si="1"/>
        <v>0</v>
      </c>
      <c r="M26" s="51">
        <f>IF(ISBLANK(L26),"  ",IF(L76&gt;0,L26/L76,IF(L26&gt;0,1,0)))</f>
        <v>0</v>
      </c>
      <c r="N26" s="25"/>
    </row>
    <row r="27" spans="1:14" ht="15" customHeight="1" x14ac:dyDescent="0.2">
      <c r="A27" s="59" t="s">
        <v>26</v>
      </c>
      <c r="B27" s="32">
        <v>0</v>
      </c>
      <c r="C27" s="48">
        <f t="shared" si="0"/>
        <v>0</v>
      </c>
      <c r="D27" s="80">
        <v>0</v>
      </c>
      <c r="E27" s="44">
        <f t="shared" si="5"/>
        <v>0</v>
      </c>
      <c r="F27" s="34">
        <f t="shared" si="2"/>
        <v>0</v>
      </c>
      <c r="G27" s="51">
        <f>IF(ISBLANK(F27),"  ",IF(F76&gt;0,F27/F76,IF(F27&gt;0,1,0)))</f>
        <v>0</v>
      </c>
      <c r="H27" s="32">
        <v>0</v>
      </c>
      <c r="I27" s="48">
        <f t="shared" si="3"/>
        <v>0</v>
      </c>
      <c r="J27" s="80">
        <v>0</v>
      </c>
      <c r="K27" s="49">
        <f t="shared" si="4"/>
        <v>0</v>
      </c>
      <c r="L27" s="34">
        <f t="shared" si="1"/>
        <v>0</v>
      </c>
      <c r="M27" s="51">
        <f>IF(ISBLANK(L27),"  ",IF(L76&gt;0,L27/L76,IF(L27&gt;0,1,0)))</f>
        <v>0</v>
      </c>
      <c r="N27" s="25"/>
    </row>
    <row r="28" spans="1:14" ht="15" customHeight="1" x14ac:dyDescent="0.2">
      <c r="A28" s="60" t="s">
        <v>27</v>
      </c>
      <c r="B28" s="32">
        <v>0</v>
      </c>
      <c r="C28" s="48">
        <f t="shared" si="0"/>
        <v>0</v>
      </c>
      <c r="D28" s="80">
        <v>0</v>
      </c>
      <c r="E28" s="44">
        <f t="shared" si="5"/>
        <v>0</v>
      </c>
      <c r="F28" s="34">
        <f t="shared" si="2"/>
        <v>0</v>
      </c>
      <c r="G28" s="51">
        <f>IF(ISBLANK(F28),"  ",IF(F76&gt;0,F28/F76,IF(F28&gt;0,1,0)))</f>
        <v>0</v>
      </c>
      <c r="H28" s="32">
        <v>0</v>
      </c>
      <c r="I28" s="48">
        <f t="shared" si="3"/>
        <v>0</v>
      </c>
      <c r="J28" s="80">
        <v>0</v>
      </c>
      <c r="K28" s="49">
        <f t="shared" si="4"/>
        <v>0</v>
      </c>
      <c r="L28" s="34">
        <f t="shared" si="1"/>
        <v>0</v>
      </c>
      <c r="M28" s="51">
        <f>IF(ISBLANK(L28),"  ",IF(L76&gt;0,L28/L76,IF(L28&gt;0,1,0)))</f>
        <v>0</v>
      </c>
      <c r="N28" s="25"/>
    </row>
    <row r="29" spans="1:14" ht="15" customHeight="1" x14ac:dyDescent="0.2">
      <c r="A29" s="60" t="s">
        <v>28</v>
      </c>
      <c r="B29" s="32">
        <v>0</v>
      </c>
      <c r="C29" s="48">
        <f t="shared" si="0"/>
        <v>0</v>
      </c>
      <c r="D29" s="80">
        <v>0</v>
      </c>
      <c r="E29" s="44">
        <f t="shared" si="5"/>
        <v>0</v>
      </c>
      <c r="F29" s="34">
        <f t="shared" si="2"/>
        <v>0</v>
      </c>
      <c r="G29" s="51">
        <f>IF(ISBLANK(F29),"  ",IF(F76&gt;0,F29/F76,IF(F29&gt;0,1,0)))</f>
        <v>0</v>
      </c>
      <c r="H29" s="32">
        <v>0</v>
      </c>
      <c r="I29" s="48">
        <f t="shared" si="3"/>
        <v>0</v>
      </c>
      <c r="J29" s="80">
        <v>0</v>
      </c>
      <c r="K29" s="49">
        <f t="shared" si="4"/>
        <v>0</v>
      </c>
      <c r="L29" s="34">
        <f t="shared" si="1"/>
        <v>0</v>
      </c>
      <c r="M29" s="51">
        <f>IF(ISBLANK(L29),"  ",IF(L76&gt;0,L29/L76,IF(L29&gt;0,1,0)))</f>
        <v>0</v>
      </c>
      <c r="N29" s="25"/>
    </row>
    <row r="30" spans="1:14" ht="15" customHeight="1" x14ac:dyDescent="0.2">
      <c r="A30" s="60" t="s">
        <v>29</v>
      </c>
      <c r="B30" s="32">
        <v>0</v>
      </c>
      <c r="C30" s="48">
        <f t="shared" si="0"/>
        <v>0</v>
      </c>
      <c r="D30" s="80">
        <v>0</v>
      </c>
      <c r="E30" s="44">
        <f>IF(ISBLANK(D30),"  ",IF(F30&gt;0,D30/F30,IF(D30&gt;0,1,0)))</f>
        <v>0</v>
      </c>
      <c r="F30" s="34">
        <f t="shared" si="2"/>
        <v>0</v>
      </c>
      <c r="G30" s="51">
        <f>IF(ISBLANK(F30),"  ",IF(F76&gt;0,F30/F76,IF(F30&gt;0,1,0)))</f>
        <v>0</v>
      </c>
      <c r="H30" s="32">
        <v>0</v>
      </c>
      <c r="I30" s="48">
        <f t="shared" si="3"/>
        <v>0</v>
      </c>
      <c r="J30" s="80">
        <v>0</v>
      </c>
      <c r="K30" s="49">
        <f>IF(ISBLANK(J30),"  ",IF(L30&gt;0,J30/L30,IF(J30&gt;0,1,0)))</f>
        <v>0</v>
      </c>
      <c r="L30" s="34">
        <f t="shared" si="1"/>
        <v>0</v>
      </c>
      <c r="M30" s="51">
        <f>IF(ISBLANK(L30),"  ",IF(L76&gt;0,L30/L76,IF(L30&gt;0,1,0)))</f>
        <v>0</v>
      </c>
      <c r="N30" s="25"/>
    </row>
    <row r="31" spans="1:14" ht="15" customHeight="1" x14ac:dyDescent="0.2">
      <c r="A31" s="60" t="s">
        <v>30</v>
      </c>
      <c r="B31" s="32">
        <v>0</v>
      </c>
      <c r="C31" s="48">
        <f t="shared" si="0"/>
        <v>0</v>
      </c>
      <c r="D31" s="80">
        <v>0</v>
      </c>
      <c r="E31" s="44">
        <f>IF(ISBLANK(D31),"  ",IF(F31&gt;0,D31/F31,IF(D31&gt;0,1,0)))</f>
        <v>0</v>
      </c>
      <c r="F31" s="34">
        <f t="shared" si="2"/>
        <v>0</v>
      </c>
      <c r="G31" s="51">
        <f>IF(ISBLANK(F31),"  ",IF(F76&gt;0,F31/F76,IF(F31&gt;0,1,0)))</f>
        <v>0</v>
      </c>
      <c r="H31" s="32">
        <v>0</v>
      </c>
      <c r="I31" s="48">
        <f t="shared" si="3"/>
        <v>0</v>
      </c>
      <c r="J31" s="80">
        <v>0</v>
      </c>
      <c r="K31" s="49">
        <f>IF(ISBLANK(J31),"  ",IF(L31&gt;0,J31/L31,IF(J31&gt;0,1,0)))</f>
        <v>0</v>
      </c>
      <c r="L31" s="34">
        <f t="shared" si="1"/>
        <v>0</v>
      </c>
      <c r="M31" s="51">
        <f>IF(ISBLANK(L31),"  ",IF(L76&gt;0,L31/L76,IF(L31&gt;0,1,0)))</f>
        <v>0</v>
      </c>
      <c r="N31" s="25"/>
    </row>
    <row r="32" spans="1:14" ht="15" customHeight="1" x14ac:dyDescent="0.2">
      <c r="A32" s="60" t="s">
        <v>31</v>
      </c>
      <c r="B32" s="32">
        <v>0</v>
      </c>
      <c r="C32" s="48">
        <f t="shared" si="0"/>
        <v>0</v>
      </c>
      <c r="D32" s="80">
        <v>0</v>
      </c>
      <c r="E32" s="44">
        <f>IF(ISBLANK(D32),"  ",IF(F32&gt;0,D32/F32,IF(D32&gt;0,1,0)))</f>
        <v>0</v>
      </c>
      <c r="F32" s="34">
        <f t="shared" si="2"/>
        <v>0</v>
      </c>
      <c r="G32" s="51">
        <f>IF(ISBLANK(F32),"  ",IF(F76&gt;0,F32/F76,IF(F32&gt;0,1,0)))</f>
        <v>0</v>
      </c>
      <c r="H32" s="32">
        <v>0</v>
      </c>
      <c r="I32" s="48">
        <f t="shared" si="3"/>
        <v>0</v>
      </c>
      <c r="J32" s="80">
        <v>0</v>
      </c>
      <c r="K32" s="49">
        <f>IF(ISBLANK(J32),"  ",IF(L32&gt;0,J32/L32,IF(J32&gt;0,1,0)))</f>
        <v>0</v>
      </c>
      <c r="L32" s="34">
        <f t="shared" si="1"/>
        <v>0</v>
      </c>
      <c r="M32" s="51">
        <f>IF(ISBLANK(L32),"  ",IF(L76&gt;0,L32/L76,IF(L32&gt;0,1,0)))</f>
        <v>0</v>
      </c>
      <c r="N32" s="25"/>
    </row>
    <row r="33" spans="1:14" ht="15" customHeight="1" x14ac:dyDescent="0.2">
      <c r="A33" s="61" t="s">
        <v>75</v>
      </c>
      <c r="B33" s="32">
        <v>0</v>
      </c>
      <c r="C33" s="48">
        <f>IF(ISBLANK(B33),"  ",IF(F33&gt;0,B33/F33,IF(B33&gt;0,1,0)))</f>
        <v>0</v>
      </c>
      <c r="D33" s="80">
        <v>0</v>
      </c>
      <c r="E33" s="44">
        <f>IF(ISBLANK(D33),"  ",IF(F33&gt;0,D33/F33,IF(D33&gt;0,1,0)))</f>
        <v>0</v>
      </c>
      <c r="F33" s="34">
        <f t="shared" si="2"/>
        <v>0</v>
      </c>
      <c r="G33" s="51">
        <f>IF(ISBLANK(F33),"  ",IF(F76&gt;0,F33/F76,IF(F33&gt;0,1,0)))</f>
        <v>0</v>
      </c>
      <c r="H33" s="32">
        <v>0</v>
      </c>
      <c r="I33" s="48">
        <f>IF(ISBLANK(H33),"  ",IF(L33&gt;0,H33/L33,IF(H33&gt;0,1,0)))</f>
        <v>0</v>
      </c>
      <c r="J33" s="80">
        <v>0</v>
      </c>
      <c r="K33" s="49">
        <f>IF(ISBLANK(J33),"  ",IF(L33&gt;0,J33/L33,IF(J33&gt;0,1,0)))</f>
        <v>0</v>
      </c>
      <c r="L33" s="34">
        <f t="shared" si="1"/>
        <v>0</v>
      </c>
      <c r="M33" s="51">
        <f>IF(ISBLANK(L33),"  ",IF(L76&gt;0,L33/L76,IF(L33&gt;0,1,0)))</f>
        <v>0</v>
      </c>
      <c r="N33" s="25"/>
    </row>
    <row r="34" spans="1:14" ht="15" customHeight="1" x14ac:dyDescent="0.2">
      <c r="A34" s="60" t="s">
        <v>32</v>
      </c>
      <c r="B34" s="32">
        <v>0</v>
      </c>
      <c r="C34" s="48">
        <f t="shared" si="0"/>
        <v>0</v>
      </c>
      <c r="D34" s="80">
        <v>0</v>
      </c>
      <c r="E34" s="44">
        <f t="shared" si="5"/>
        <v>0</v>
      </c>
      <c r="F34" s="34">
        <f t="shared" si="2"/>
        <v>0</v>
      </c>
      <c r="G34" s="51">
        <f>IF(ISBLANK(F34),"  ",IF(F76&gt;0,F34/F76,IF(F34&gt;0,1,0)))</f>
        <v>0</v>
      </c>
      <c r="H34" s="32">
        <v>0</v>
      </c>
      <c r="I34" s="48">
        <f t="shared" si="3"/>
        <v>0</v>
      </c>
      <c r="J34" s="80">
        <v>0</v>
      </c>
      <c r="K34" s="49">
        <f t="shared" si="4"/>
        <v>0</v>
      </c>
      <c r="L34" s="34">
        <f t="shared" si="1"/>
        <v>0</v>
      </c>
      <c r="M34" s="51">
        <f>IF(ISBLANK(L34),"  ",IF(L76&gt;0,L34/L76,IF(L34&gt;0,1,0)))</f>
        <v>0</v>
      </c>
      <c r="N34" s="25"/>
    </row>
    <row r="35" spans="1:14" ht="15" customHeight="1" x14ac:dyDescent="0.25">
      <c r="A35" s="62" t="s">
        <v>33</v>
      </c>
      <c r="B35" s="121"/>
      <c r="C35" s="64" t="s">
        <v>4</v>
      </c>
      <c r="D35" s="80"/>
      <c r="E35" s="66" t="s">
        <v>4</v>
      </c>
      <c r="F35" s="34"/>
      <c r="G35" s="67" t="s">
        <v>4</v>
      </c>
      <c r="H35" s="121" t="s">
        <v>4</v>
      </c>
      <c r="I35" s="64" t="s">
        <v>4</v>
      </c>
      <c r="J35" s="80"/>
      <c r="K35" s="66" t="s">
        <v>4</v>
      </c>
      <c r="L35" s="34"/>
      <c r="M35" s="67" t="s">
        <v>4</v>
      </c>
      <c r="N35" s="25"/>
    </row>
    <row r="36" spans="1:14" ht="15" customHeight="1" x14ac:dyDescent="0.2">
      <c r="A36" s="57" t="s">
        <v>34</v>
      </c>
      <c r="B36" s="32">
        <v>0</v>
      </c>
      <c r="C36" s="48">
        <f t="shared" si="0"/>
        <v>0</v>
      </c>
      <c r="D36" s="80">
        <v>0</v>
      </c>
      <c r="E36" s="49">
        <f>IF(ISBLANK(D36),"  ",IF(F36&gt;0,D36/F36,IF(D36&gt;0,1,0)))</f>
        <v>0</v>
      </c>
      <c r="F36" s="34">
        <f t="shared" si="2"/>
        <v>0</v>
      </c>
      <c r="G36" s="51">
        <f>IF(ISBLANK(F36),"  ",IF(F76&gt;0,F36/F76,IF(F36&gt;0,1,0)))</f>
        <v>0</v>
      </c>
      <c r="H36" s="32">
        <v>0</v>
      </c>
      <c r="I36" s="48">
        <f>IF(ISBLANK(H36),"  ",IF(L36&gt;0,H36/L36,IF(H36&gt;0,1,0)))</f>
        <v>0</v>
      </c>
      <c r="J36" s="80">
        <v>0</v>
      </c>
      <c r="K36" s="49">
        <f>IF(ISBLANK(J36),"  ",IF(L36&gt;0,J36/L36,IF(J36&gt;0,1,0)))</f>
        <v>0</v>
      </c>
      <c r="L36" s="34">
        <f>J36+H36</f>
        <v>0</v>
      </c>
      <c r="M36" s="51">
        <f>IF(ISBLANK(L36),"  ",IF(L76&gt;0,L36/L76,IF(L36&gt;0,1,0)))</f>
        <v>0</v>
      </c>
      <c r="N36" s="25"/>
    </row>
    <row r="37" spans="1:14" ht="15" customHeight="1" x14ac:dyDescent="0.25">
      <c r="A37" s="62" t="s">
        <v>35</v>
      </c>
      <c r="B37" s="121"/>
      <c r="C37" s="64" t="s">
        <v>4</v>
      </c>
      <c r="D37" s="80"/>
      <c r="E37" s="66" t="s">
        <v>4</v>
      </c>
      <c r="F37" s="34"/>
      <c r="G37" s="67" t="s">
        <v>4</v>
      </c>
      <c r="H37" s="121"/>
      <c r="I37" s="64" t="s">
        <v>4</v>
      </c>
      <c r="J37" s="80"/>
      <c r="K37" s="66" t="s">
        <v>4</v>
      </c>
      <c r="L37" s="34"/>
      <c r="M37" s="67" t="s">
        <v>4</v>
      </c>
      <c r="N37" s="25"/>
    </row>
    <row r="38" spans="1:14" ht="15" customHeight="1" x14ac:dyDescent="0.2">
      <c r="A38" s="59" t="s">
        <v>34</v>
      </c>
      <c r="B38" s="69">
        <v>0</v>
      </c>
      <c r="C38" s="48">
        <f t="shared" si="0"/>
        <v>0</v>
      </c>
      <c r="D38" s="70">
        <v>0</v>
      </c>
      <c r="E38" s="49">
        <f>IF(ISBLANK(D38),"  ",IF(F38&gt;0,D38/F38,IF(D38&gt;0,1,0)))</f>
        <v>0</v>
      </c>
      <c r="F38" s="68">
        <f t="shared" si="2"/>
        <v>0</v>
      </c>
      <c r="G38" s="51">
        <f>IF(ISBLANK(F38),"  ",IF(F76&gt;0,F38/F76,IF(F38&gt;0,1,0)))</f>
        <v>0</v>
      </c>
      <c r="H38" s="69">
        <v>0</v>
      </c>
      <c r="I38" s="48">
        <f>IF(ISBLANK(H38),"  ",IF(L38&gt;0,H38/L38,IF(H38&gt;0,1,0)))</f>
        <v>0</v>
      </c>
      <c r="J38" s="70">
        <v>0</v>
      </c>
      <c r="K38" s="49">
        <f>IF(ISBLANK(J38),"  ",IF(L38&gt;0,J38/L38,IF(J38&gt;0,1,0)))</f>
        <v>0</v>
      </c>
      <c r="L38" s="68">
        <f>J38+H38</f>
        <v>0</v>
      </c>
      <c r="M38" s="51">
        <f>IF(ISBLANK(L38),"  ",IF(L76&gt;0,L38/L76,IF(L38&gt;0,1,0)))</f>
        <v>0</v>
      </c>
      <c r="N38" s="25"/>
    </row>
    <row r="39" spans="1:14" ht="15" customHeight="1" x14ac:dyDescent="0.2">
      <c r="A39" s="59" t="s">
        <v>36</v>
      </c>
      <c r="B39" s="69"/>
      <c r="C39" s="48" t="str">
        <f t="shared" si="0"/>
        <v xml:space="preserve">  </v>
      </c>
      <c r="D39" s="70"/>
      <c r="E39" s="44" t="str">
        <f>IF(ISBLANK(D39),"  ",IF(F39&gt;0,D39/F39,IF(D39&gt;0,1,0)))</f>
        <v xml:space="preserve">  </v>
      </c>
      <c r="F39" s="34">
        <f t="shared" si="2"/>
        <v>0</v>
      </c>
      <c r="G39" s="51">
        <f>IF(ISBLANK(F39),"  ",IF(F76&gt;0,F39/F76,IF(F39&gt;0,1,0)))</f>
        <v>0</v>
      </c>
      <c r="H39" s="69"/>
      <c r="I39" s="48" t="str">
        <f>IF(ISBLANK(H39),"  ",IF(L39&gt;0,H39/L39,IF(H39&gt;0,1,0)))</f>
        <v xml:space="preserve">  </v>
      </c>
      <c r="J39" s="70"/>
      <c r="K39" s="49" t="str">
        <f>IF(ISBLANK(J39),"  ",IF(L39&gt;0,J39/L39,IF(J39&gt;0,1,0)))</f>
        <v xml:space="preserve">  </v>
      </c>
      <c r="L39" s="34">
        <f>J39+H39</f>
        <v>0</v>
      </c>
      <c r="M39" s="51">
        <f>IF(ISBLANK(L39),"  ",IF(L76&gt;0,L39/L76,IF(L39&gt;0,1,0)))</f>
        <v>0</v>
      </c>
      <c r="N39" s="25"/>
    </row>
    <row r="40" spans="1:14" s="77" customFormat="1" ht="15" customHeight="1" x14ac:dyDescent="0.25">
      <c r="A40" s="62" t="s">
        <v>37</v>
      </c>
      <c r="B40" s="71">
        <v>29113269.59</v>
      </c>
      <c r="C40" s="84">
        <f t="shared" si="0"/>
        <v>1</v>
      </c>
      <c r="D40" s="122">
        <v>0</v>
      </c>
      <c r="E40" s="73">
        <f>IF(ISBLANK(D40),"  ",IF(F40&gt;0,D40/F40,IF(D40&gt;0,1,0)))</f>
        <v>0</v>
      </c>
      <c r="F40" s="71">
        <f>F39+F38+F36+F34+F29+F28+F26+F27+F25+F24+F23+F22+F21+F20+F19+F18+F17+F16+F14+F13+F30+F31+F32+F33</f>
        <v>29113269.59</v>
      </c>
      <c r="G40" s="74">
        <f>IF(ISBLANK(F40),"  ",IF(F76&gt;0,F40/F76,IF(F40&gt;0,1,0)))</f>
        <v>0.18421849852014963</v>
      </c>
      <c r="H40" s="71">
        <v>28197138</v>
      </c>
      <c r="I40" s="84">
        <f>IF(ISBLANK(H40),"  ",IF(L40&gt;0,H40/L40,IF(H40&gt;0,1,0)))</f>
        <v>1</v>
      </c>
      <c r="J40" s="122">
        <v>0</v>
      </c>
      <c r="K40" s="75">
        <f>IF(ISBLANK(J40),"  ",IF(L40&gt;0,J40/L40,IF(J40&gt;0,1,0)))</f>
        <v>0</v>
      </c>
      <c r="L40" s="71">
        <f>L39+L38+L36+L34+L29+L28+L26+L27+L25+L24+L23+L22+L21+L20+L19+L18+L17+L16+L14+L13+L30+L31+L32+L33</f>
        <v>28197138</v>
      </c>
      <c r="M40" s="74">
        <f>IF(ISBLANK(L40),"  ",IF(L76&gt;0,L40/L76,IF(L40&gt;0,1,0)))</f>
        <v>0.19244607959831744</v>
      </c>
      <c r="N40" s="76"/>
    </row>
    <row r="41" spans="1:14" ht="15" customHeight="1" x14ac:dyDescent="0.25">
      <c r="A41" s="78" t="s">
        <v>38</v>
      </c>
      <c r="B41" s="79"/>
      <c r="C41" s="64" t="s">
        <v>4</v>
      </c>
      <c r="D41" s="80"/>
      <c r="E41" s="66" t="s">
        <v>4</v>
      </c>
      <c r="F41" s="34"/>
      <c r="G41" s="67" t="s">
        <v>4</v>
      </c>
      <c r="H41" s="79"/>
      <c r="I41" s="64" t="s">
        <v>4</v>
      </c>
      <c r="J41" s="80"/>
      <c r="K41" s="66" t="s">
        <v>4</v>
      </c>
      <c r="L41" s="34"/>
      <c r="M41" s="67" t="s">
        <v>4</v>
      </c>
      <c r="N41" s="25"/>
    </row>
    <row r="42" spans="1:14" ht="15" customHeight="1" x14ac:dyDescent="0.2">
      <c r="A42" s="11" t="s">
        <v>39</v>
      </c>
      <c r="B42" s="36">
        <v>0</v>
      </c>
      <c r="C42" s="42">
        <f t="shared" si="0"/>
        <v>0</v>
      </c>
      <c r="D42" s="123">
        <v>0</v>
      </c>
      <c r="E42" s="44">
        <f t="shared" ref="E42:E48" si="6">IF(ISBLANK(D42),"  ",IF(F42&gt;0,D42/F42,IF(D42&gt;0,1,0)))</f>
        <v>0</v>
      </c>
      <c r="F42" s="38">
        <f>D42+B42</f>
        <v>0</v>
      </c>
      <c r="G42" s="46">
        <f>IF(ISBLANK(F42),"  ",IF(D76&gt;0,F42/D76,IF(F42&gt;0,1,0)))</f>
        <v>0</v>
      </c>
      <c r="H42" s="36">
        <v>0</v>
      </c>
      <c r="I42" s="42">
        <f t="shared" ref="I42:I48" si="7">IF(ISBLANK(H42),"  ",IF(L42&gt;0,H42/L42,IF(H42&gt;0,1,0)))</f>
        <v>0</v>
      </c>
      <c r="J42" s="123">
        <v>0</v>
      </c>
      <c r="K42" s="44">
        <f t="shared" ref="K42:K48" si="8">IF(ISBLANK(J42),"  ",IF(L42&gt;0,J42/L42,IF(J42&gt;0,1,0)))</f>
        <v>0</v>
      </c>
      <c r="L42" s="38">
        <f>J42+H42</f>
        <v>0</v>
      </c>
      <c r="M42" s="46">
        <f>IF(ISBLANK(L42),"  ",IF(J76&gt;0,L42/J76,IF(L42&gt;0,1,0)))</f>
        <v>0</v>
      </c>
      <c r="N42" s="25"/>
    </row>
    <row r="43" spans="1:14" ht="15" customHeight="1" x14ac:dyDescent="0.2">
      <c r="A43" s="81" t="s">
        <v>40</v>
      </c>
      <c r="B43" s="32">
        <v>0</v>
      </c>
      <c r="C43" s="48">
        <f t="shared" si="0"/>
        <v>0</v>
      </c>
      <c r="D43" s="80">
        <v>0</v>
      </c>
      <c r="E43" s="49">
        <f t="shared" si="6"/>
        <v>0</v>
      </c>
      <c r="F43" s="34">
        <f>D43+B43</f>
        <v>0</v>
      </c>
      <c r="G43" s="51">
        <f>IF(ISBLANK(F43),"  ",IF(D76&gt;0,F43/D76,IF(F43&gt;0,1,0)))</f>
        <v>0</v>
      </c>
      <c r="H43" s="32">
        <v>0</v>
      </c>
      <c r="I43" s="48">
        <f t="shared" si="7"/>
        <v>0</v>
      </c>
      <c r="J43" s="80">
        <v>0</v>
      </c>
      <c r="K43" s="49">
        <f t="shared" si="8"/>
        <v>0</v>
      </c>
      <c r="L43" s="34">
        <f>J43+H43</f>
        <v>0</v>
      </c>
      <c r="M43" s="51">
        <f>IF(ISBLANK(L43),"  ",IF(J76&gt;0,L43/J76,IF(L43&gt;0,1,0)))</f>
        <v>0</v>
      </c>
      <c r="N43" s="25"/>
    </row>
    <row r="44" spans="1:14" ht="15" customHeight="1" x14ac:dyDescent="0.2">
      <c r="A44" s="82" t="s">
        <v>41</v>
      </c>
      <c r="B44" s="32">
        <v>0</v>
      </c>
      <c r="C44" s="48">
        <f t="shared" si="0"/>
        <v>0</v>
      </c>
      <c r="D44" s="80">
        <v>0</v>
      </c>
      <c r="E44" s="49">
        <f t="shared" si="6"/>
        <v>0</v>
      </c>
      <c r="F44" s="68">
        <f>D44+B44</f>
        <v>0</v>
      </c>
      <c r="G44" s="51">
        <f>IF(ISBLANK(F44),"  ",IF(D76&gt;0,F44/D76,IF(F44&gt;0,1,0)))</f>
        <v>0</v>
      </c>
      <c r="H44" s="32">
        <v>0</v>
      </c>
      <c r="I44" s="48">
        <f t="shared" si="7"/>
        <v>0</v>
      </c>
      <c r="J44" s="80">
        <v>0</v>
      </c>
      <c r="K44" s="49">
        <f t="shared" si="8"/>
        <v>0</v>
      </c>
      <c r="L44" s="68">
        <f>J44+H44</f>
        <v>0</v>
      </c>
      <c r="M44" s="51">
        <f>IF(ISBLANK(L44),"  ",IF(J76&gt;0,L44/J76,IF(L44&gt;0,1,0)))</f>
        <v>0</v>
      </c>
      <c r="N44" s="25"/>
    </row>
    <row r="45" spans="1:14" ht="15" customHeight="1" x14ac:dyDescent="0.2">
      <c r="A45" s="31" t="s">
        <v>42</v>
      </c>
      <c r="B45" s="32">
        <v>0</v>
      </c>
      <c r="C45" s="48">
        <f t="shared" si="0"/>
        <v>0</v>
      </c>
      <c r="D45" s="80">
        <v>0</v>
      </c>
      <c r="E45" s="49">
        <f t="shared" si="6"/>
        <v>0</v>
      </c>
      <c r="F45" s="68">
        <f>D45+B45</f>
        <v>0</v>
      </c>
      <c r="G45" s="51">
        <f>IF(ISBLANK(F45),"  ",IF(D76&gt;0,F45/D76,IF(F45&gt;0,1,0)))</f>
        <v>0</v>
      </c>
      <c r="H45" s="32">
        <v>0</v>
      </c>
      <c r="I45" s="48">
        <f t="shared" si="7"/>
        <v>0</v>
      </c>
      <c r="J45" s="80">
        <v>0</v>
      </c>
      <c r="K45" s="49">
        <f t="shared" si="8"/>
        <v>0</v>
      </c>
      <c r="L45" s="68">
        <f>J45+H45</f>
        <v>0</v>
      </c>
      <c r="M45" s="51">
        <f>IF(ISBLANK(L45),"  ",IF(J76&gt;0,L45/J76,IF(L45&gt;0,1,0)))</f>
        <v>0</v>
      </c>
      <c r="N45" s="25"/>
    </row>
    <row r="46" spans="1:14" ht="15" customHeight="1" x14ac:dyDescent="0.2">
      <c r="A46" s="81" t="s">
        <v>43</v>
      </c>
      <c r="B46" s="32">
        <v>0</v>
      </c>
      <c r="C46" s="48">
        <f t="shared" si="0"/>
        <v>0</v>
      </c>
      <c r="D46" s="80">
        <v>0</v>
      </c>
      <c r="E46" s="49">
        <f t="shared" si="6"/>
        <v>0</v>
      </c>
      <c r="F46" s="68">
        <f>D46+B46</f>
        <v>0</v>
      </c>
      <c r="G46" s="51">
        <f>IF(ISBLANK(F46),"  ",IF(F76&gt;0,F46/F76,IF(F46&gt;0,1,0)))</f>
        <v>0</v>
      </c>
      <c r="H46" s="32">
        <v>0</v>
      </c>
      <c r="I46" s="48">
        <f t="shared" si="7"/>
        <v>0</v>
      </c>
      <c r="J46" s="80">
        <v>0</v>
      </c>
      <c r="K46" s="49">
        <f t="shared" si="8"/>
        <v>0</v>
      </c>
      <c r="L46" s="68">
        <f>J46+H46</f>
        <v>0</v>
      </c>
      <c r="M46" s="51">
        <f>IF(ISBLANK(L46),"  ",IF(L76&gt;0,L46/L76,IF(L46&gt;0,1,0)))</f>
        <v>0</v>
      </c>
      <c r="N46" s="25"/>
    </row>
    <row r="47" spans="1:14" s="77" customFormat="1" ht="15" customHeight="1" x14ac:dyDescent="0.25">
      <c r="A47" s="78" t="s">
        <v>44</v>
      </c>
      <c r="B47" s="106">
        <v>0</v>
      </c>
      <c r="C47" s="84">
        <f t="shared" si="0"/>
        <v>0</v>
      </c>
      <c r="D47" s="107">
        <v>0</v>
      </c>
      <c r="E47" s="75">
        <f t="shared" si="6"/>
        <v>0</v>
      </c>
      <c r="F47" s="86">
        <f>F46+F45+F44+F43+F42</f>
        <v>0</v>
      </c>
      <c r="G47" s="74">
        <f>IF(ISBLANK(F47),"  ",IF(F76&gt;0,F47/F76,IF(F47&gt;0,1,0)))</f>
        <v>0</v>
      </c>
      <c r="H47" s="106">
        <v>0</v>
      </c>
      <c r="I47" s="84">
        <f t="shared" si="7"/>
        <v>0</v>
      </c>
      <c r="J47" s="107">
        <v>0</v>
      </c>
      <c r="K47" s="75">
        <f t="shared" si="8"/>
        <v>0</v>
      </c>
      <c r="L47" s="86">
        <f>L46+L45+L44+L43+L42</f>
        <v>0</v>
      </c>
      <c r="M47" s="74">
        <f>IF(ISBLANK(L47),"  ",IF(L76&gt;0,L47/L76,IF(L47&gt;0,1,0)))</f>
        <v>0</v>
      </c>
      <c r="N47" s="76"/>
    </row>
    <row r="48" spans="1:14" s="77" customFormat="1" ht="15" customHeight="1" x14ac:dyDescent="0.25">
      <c r="A48" s="87" t="s">
        <v>45</v>
      </c>
      <c r="B48" s="124">
        <v>0</v>
      </c>
      <c r="C48" s="84">
        <f t="shared" si="0"/>
        <v>0</v>
      </c>
      <c r="D48" s="111">
        <v>0</v>
      </c>
      <c r="E48" s="75">
        <f t="shared" si="6"/>
        <v>0</v>
      </c>
      <c r="F48" s="90">
        <f>D48+B48</f>
        <v>0</v>
      </c>
      <c r="G48" s="74">
        <f>IF(ISBLANK(F48),"  ",IF(F76&gt;0,F48/F76,IF(F48&gt;0,1,0)))</f>
        <v>0</v>
      </c>
      <c r="H48" s="124">
        <v>0</v>
      </c>
      <c r="I48" s="84">
        <f t="shared" si="7"/>
        <v>0</v>
      </c>
      <c r="J48" s="111">
        <v>0</v>
      </c>
      <c r="K48" s="75">
        <f t="shared" si="8"/>
        <v>0</v>
      </c>
      <c r="L48" s="90">
        <f>J48+H48</f>
        <v>0</v>
      </c>
      <c r="M48" s="74">
        <f>IF(ISBLANK(L48),"  ",IF(L76&gt;0,L48/L76,IF(L48&gt;0,1,0)))</f>
        <v>0</v>
      </c>
      <c r="N48" s="76"/>
    </row>
    <row r="49" spans="1:14" ht="15" customHeight="1" x14ac:dyDescent="0.25">
      <c r="A49" s="14" t="s">
        <v>46</v>
      </c>
      <c r="B49" s="91"/>
      <c r="C49" s="92" t="s">
        <v>4</v>
      </c>
      <c r="D49" s="93"/>
      <c r="E49" s="94" t="s">
        <v>4</v>
      </c>
      <c r="F49" s="38"/>
      <c r="G49" s="95" t="s">
        <v>4</v>
      </c>
      <c r="H49" s="91"/>
      <c r="I49" s="92" t="s">
        <v>4</v>
      </c>
      <c r="J49" s="93"/>
      <c r="K49" s="94" t="s">
        <v>4</v>
      </c>
      <c r="L49" s="38"/>
      <c r="M49" s="95" t="s">
        <v>4</v>
      </c>
      <c r="N49" s="25"/>
    </row>
    <row r="50" spans="1:14" ht="15" customHeight="1" x14ac:dyDescent="0.2">
      <c r="A50" s="11" t="s">
        <v>47</v>
      </c>
      <c r="B50" s="91">
        <v>41223057.899999999</v>
      </c>
      <c r="C50" s="42">
        <f t="shared" si="0"/>
        <v>0.94448961132595577</v>
      </c>
      <c r="D50" s="93">
        <v>2422798.4500000002</v>
      </c>
      <c r="E50" s="44">
        <f t="shared" ref="E50:E67" si="9">IF(ISBLANK(D50),"  ",IF(F50&gt;0,D50/F50,IF(D50&gt;0,1,0)))</f>
        <v>5.5510388674044196E-2</v>
      </c>
      <c r="F50" s="96">
        <f t="shared" ref="F50:F55" si="10">D50+B50</f>
        <v>43645856.350000001</v>
      </c>
      <c r="G50" s="46">
        <f>IF(ISBLANK(F50),"  ",IF(F76&gt;0,F50/F76,IF(F50&gt;0,1,0)))</f>
        <v>0.2761755802991257</v>
      </c>
      <c r="H50" s="91">
        <v>43149035</v>
      </c>
      <c r="I50" s="42">
        <f t="shared" ref="I50:I67" si="11">IF(ISBLANK(H50),"  ",IF(L50&gt;0,H50/L50,IF(H50&gt;0,1,0)))</f>
        <v>1</v>
      </c>
      <c r="J50" s="93">
        <v>0</v>
      </c>
      <c r="K50" s="44">
        <f t="shared" ref="K50:K67" si="12">IF(ISBLANK(J50),"  ",IF(L50&gt;0,J50/L50,IF(J50&gt;0,1,0)))</f>
        <v>0</v>
      </c>
      <c r="L50" s="96">
        <f t="shared" ref="L50:L66" si="13">J50+H50</f>
        <v>43149035</v>
      </c>
      <c r="M50" s="46">
        <f>IF(ISBLANK(L50),"  ",IF(L76&gt;0,L50/L76,IF(L50&gt;0,1,0)))</f>
        <v>0.29449310154103531</v>
      </c>
      <c r="N50" s="25"/>
    </row>
    <row r="51" spans="1:14" ht="15" customHeight="1" x14ac:dyDescent="0.2">
      <c r="A51" s="31" t="s">
        <v>48</v>
      </c>
      <c r="B51" s="79">
        <v>3340428.81</v>
      </c>
      <c r="C51" s="48">
        <f t="shared" si="0"/>
        <v>1</v>
      </c>
      <c r="D51" s="80">
        <v>0</v>
      </c>
      <c r="E51" s="49">
        <f t="shared" si="9"/>
        <v>0</v>
      </c>
      <c r="F51" s="97">
        <f t="shared" si="10"/>
        <v>3340428.81</v>
      </c>
      <c r="G51" s="51">
        <f>IF(ISBLANK(F51),"  ",IF(F76&gt;0,F51/F76,IF(F51&gt;0,1,0)))</f>
        <v>2.1137054973826119E-2</v>
      </c>
      <c r="H51" s="79">
        <v>3004062</v>
      </c>
      <c r="I51" s="48">
        <f t="shared" si="11"/>
        <v>1</v>
      </c>
      <c r="J51" s="80">
        <v>0</v>
      </c>
      <c r="K51" s="49">
        <f t="shared" si="12"/>
        <v>0</v>
      </c>
      <c r="L51" s="97">
        <f t="shared" si="13"/>
        <v>3004062</v>
      </c>
      <c r="M51" s="51">
        <f>IF(ISBLANK(L51),"  ",IF(L76&gt;0,L51/L76,IF(L51&gt;0,1,0)))</f>
        <v>2.0502788430878365E-2</v>
      </c>
      <c r="N51" s="25"/>
    </row>
    <row r="52" spans="1:14" ht="15" customHeight="1" x14ac:dyDescent="0.2">
      <c r="A52" s="98" t="s">
        <v>49</v>
      </c>
      <c r="B52" s="125">
        <v>1575420</v>
      </c>
      <c r="C52" s="48">
        <f t="shared" si="0"/>
        <v>1</v>
      </c>
      <c r="D52" s="126">
        <v>0</v>
      </c>
      <c r="E52" s="49">
        <f t="shared" si="9"/>
        <v>0</v>
      </c>
      <c r="F52" s="99">
        <f t="shared" si="10"/>
        <v>1575420</v>
      </c>
      <c r="G52" s="51">
        <f>IF(ISBLANK(F52),"  ",IF(F76&gt;0,F52/F76,IF(F52&gt;0,1,0)))</f>
        <v>9.968701936463405E-3</v>
      </c>
      <c r="H52" s="125">
        <v>1621321</v>
      </c>
      <c r="I52" s="48">
        <f t="shared" si="11"/>
        <v>1</v>
      </c>
      <c r="J52" s="126">
        <v>0</v>
      </c>
      <c r="K52" s="49">
        <f t="shared" si="12"/>
        <v>0</v>
      </c>
      <c r="L52" s="99">
        <f t="shared" si="13"/>
        <v>1621321</v>
      </c>
      <c r="M52" s="51">
        <f>IF(ISBLANK(L52),"  ",IF(L76&gt;0,L52/L76,IF(L52&gt;0,1,0)))</f>
        <v>1.1065551057714567E-2</v>
      </c>
      <c r="N52" s="25"/>
    </row>
    <row r="53" spans="1:14" ht="15" customHeight="1" x14ac:dyDescent="0.2">
      <c r="A53" s="98" t="s">
        <v>50</v>
      </c>
      <c r="B53" s="125">
        <v>972520</v>
      </c>
      <c r="C53" s="48">
        <f t="shared" si="0"/>
        <v>1</v>
      </c>
      <c r="D53" s="126">
        <v>0</v>
      </c>
      <c r="E53" s="49">
        <f t="shared" si="9"/>
        <v>0</v>
      </c>
      <c r="F53" s="99">
        <f t="shared" si="10"/>
        <v>972520</v>
      </c>
      <c r="G53" s="51">
        <f>IF(ISBLANK(F53),"  ",IF(F76&gt;0,F53/F76,IF(F53&gt;0,1,0)))</f>
        <v>6.1537634454617756E-3</v>
      </c>
      <c r="H53" s="125">
        <v>999922</v>
      </c>
      <c r="I53" s="48">
        <f t="shared" si="11"/>
        <v>1</v>
      </c>
      <c r="J53" s="126">
        <v>0</v>
      </c>
      <c r="K53" s="49">
        <f t="shared" si="12"/>
        <v>0</v>
      </c>
      <c r="L53" s="99">
        <f t="shared" si="13"/>
        <v>999922</v>
      </c>
      <c r="M53" s="51">
        <f>IF(ISBLANK(L53),"  ",IF(L76&gt;0,L53/L76,IF(L53&gt;0,1,0)))</f>
        <v>6.8244893791741829E-3</v>
      </c>
      <c r="N53" s="25"/>
    </row>
    <row r="54" spans="1:14" ht="15" customHeight="1" x14ac:dyDescent="0.2">
      <c r="A54" s="98" t="s">
        <v>51</v>
      </c>
      <c r="B54" s="125">
        <v>0</v>
      </c>
      <c r="C54" s="48">
        <f>IF(ISBLANK(B54),"  ",IF(F54&gt;0,B54/F54,IF(B54&gt;0,1,0)))</f>
        <v>0</v>
      </c>
      <c r="D54" s="126">
        <v>1403978.17</v>
      </c>
      <c r="E54" s="49">
        <f>IF(ISBLANK(D54),"  ",IF(F54&gt;0,D54/F54,IF(D54&gt;0,1,0)))</f>
        <v>1</v>
      </c>
      <c r="F54" s="99">
        <f t="shared" si="10"/>
        <v>1403978.17</v>
      </c>
      <c r="G54" s="51">
        <f>IF(ISBLANK(F54),"  ",IF(F76&gt;0,F54/F76,IF(F54&gt;0,1,0)))</f>
        <v>8.8838785225726132E-3</v>
      </c>
      <c r="H54" s="125">
        <v>0</v>
      </c>
      <c r="I54" s="48">
        <f>IF(ISBLANK(H54),"  ",IF(L54&gt;0,H54/L54,IF(H54&gt;0,1,0)))</f>
        <v>0</v>
      </c>
      <c r="J54" s="126">
        <v>1456321</v>
      </c>
      <c r="K54" s="49">
        <f>IF(ISBLANK(J54),"  ",IF(L54&gt;0,J54/L54,IF(J54&gt;0,1,0)))</f>
        <v>1</v>
      </c>
      <c r="L54" s="99">
        <f t="shared" si="13"/>
        <v>1456321</v>
      </c>
      <c r="M54" s="51">
        <f>IF(ISBLANK(L54),"  ",IF(L76&gt;0,L54/L76,IF(L54&gt;0,1,0)))</f>
        <v>9.939422472121151E-3</v>
      </c>
      <c r="N54" s="25"/>
    </row>
    <row r="55" spans="1:14" ht="15" customHeight="1" x14ac:dyDescent="0.2">
      <c r="A55" s="31" t="s">
        <v>52</v>
      </c>
      <c r="B55" s="79">
        <v>12220134.689999999</v>
      </c>
      <c r="C55" s="48">
        <f t="shared" si="0"/>
        <v>0.73308801111392363</v>
      </c>
      <c r="D55" s="80">
        <v>4449261.76</v>
      </c>
      <c r="E55" s="49">
        <f t="shared" si="9"/>
        <v>0.26691198888607631</v>
      </c>
      <c r="F55" s="97">
        <f t="shared" si="10"/>
        <v>16669396.449999999</v>
      </c>
      <c r="G55" s="51">
        <f>IF(ISBLANK(F55),"  ",IF(F76&gt;0,F55/F76,IF(F55&gt;0,1,0)))</f>
        <v>0.10547805961000317</v>
      </c>
      <c r="H55" s="79">
        <v>14653096</v>
      </c>
      <c r="I55" s="48">
        <f t="shared" si="11"/>
        <v>1</v>
      </c>
      <c r="J55" s="80">
        <v>0</v>
      </c>
      <c r="K55" s="49">
        <f t="shared" si="12"/>
        <v>0</v>
      </c>
      <c r="L55" s="97">
        <f t="shared" si="13"/>
        <v>14653096</v>
      </c>
      <c r="M55" s="51">
        <f>IF(ISBLANK(L55),"  ",IF(L76&gt;0,L55/L76,IF(L55&gt;0,1,0)))</f>
        <v>0.10000769862451242</v>
      </c>
      <c r="N55" s="25"/>
    </row>
    <row r="56" spans="1:14" s="77" customFormat="1" ht="15" customHeight="1" x14ac:dyDescent="0.25">
      <c r="A56" s="87" t="s">
        <v>53</v>
      </c>
      <c r="B56" s="127">
        <v>59331561.399999999</v>
      </c>
      <c r="C56" s="84">
        <f t="shared" si="0"/>
        <v>0.87758715873761484</v>
      </c>
      <c r="D56" s="107">
        <v>8276038.3799999999</v>
      </c>
      <c r="E56" s="75">
        <f t="shared" si="9"/>
        <v>0.12241284126238507</v>
      </c>
      <c r="F56" s="100">
        <f>F55+F53+F52+F51+F50+F54</f>
        <v>67607599.780000001</v>
      </c>
      <c r="G56" s="74">
        <f>IF(ISBLANK(F56),"  ",IF(F76&gt;0,F56/F76,IF(F56&gt;0,1,0)))</f>
        <v>0.42779703878745279</v>
      </c>
      <c r="H56" s="127">
        <v>63427436</v>
      </c>
      <c r="I56" s="84">
        <f t="shared" si="11"/>
        <v>0.97755492179652914</v>
      </c>
      <c r="J56" s="107">
        <v>1456321</v>
      </c>
      <c r="K56" s="75">
        <f t="shared" si="12"/>
        <v>2.2445078203470862E-2</v>
      </c>
      <c r="L56" s="97">
        <f t="shared" si="13"/>
        <v>64883757</v>
      </c>
      <c r="M56" s="74">
        <f>IF(ISBLANK(L56),"  ",IF(L76&gt;0,L56/L76,IF(L56&gt;0,1,0)))</f>
        <v>0.442833051505436</v>
      </c>
      <c r="N56" s="76"/>
    </row>
    <row r="57" spans="1:14" ht="15" customHeight="1" x14ac:dyDescent="0.2">
      <c r="A57" s="41" t="s">
        <v>54</v>
      </c>
      <c r="B57" s="128">
        <v>0</v>
      </c>
      <c r="C57" s="48">
        <f t="shared" si="0"/>
        <v>0</v>
      </c>
      <c r="D57" s="129">
        <v>0</v>
      </c>
      <c r="E57" s="49">
        <f t="shared" si="9"/>
        <v>0</v>
      </c>
      <c r="F57" s="101">
        <f t="shared" ref="F57:F66" si="14">D57+B57</f>
        <v>0</v>
      </c>
      <c r="G57" s="51">
        <f>IF(ISBLANK(F57),"  ",IF(F76&gt;0,F57/F76,IF(F57&gt;0,1,0)))</f>
        <v>0</v>
      </c>
      <c r="H57" s="128">
        <v>0</v>
      </c>
      <c r="I57" s="48">
        <f t="shared" si="11"/>
        <v>0</v>
      </c>
      <c r="J57" s="129">
        <v>0</v>
      </c>
      <c r="K57" s="49">
        <f t="shared" si="12"/>
        <v>0</v>
      </c>
      <c r="L57" s="101">
        <f t="shared" si="13"/>
        <v>0</v>
      </c>
      <c r="M57" s="51">
        <f>IF(ISBLANK(L57),"  ",IF(L76&gt;0,L57/L76,IF(L57&gt;0,1,0)))</f>
        <v>0</v>
      </c>
      <c r="N57" s="25"/>
    </row>
    <row r="58" spans="1:14" ht="15" customHeight="1" x14ac:dyDescent="0.2">
      <c r="A58" s="102" t="s">
        <v>55</v>
      </c>
      <c r="B58" s="32">
        <v>0</v>
      </c>
      <c r="C58" s="48">
        <f t="shared" si="0"/>
        <v>0</v>
      </c>
      <c r="D58" s="80">
        <v>0</v>
      </c>
      <c r="E58" s="49">
        <f t="shared" si="9"/>
        <v>0</v>
      </c>
      <c r="F58" s="34">
        <f t="shared" si="14"/>
        <v>0</v>
      </c>
      <c r="G58" s="51">
        <f>IF(ISBLANK(F58),"  ",IF(F76&gt;0,F58/F76,IF(F58&gt;0,1,0)))</f>
        <v>0</v>
      </c>
      <c r="H58" s="32">
        <v>0</v>
      </c>
      <c r="I58" s="48">
        <f t="shared" si="11"/>
        <v>0</v>
      </c>
      <c r="J58" s="80">
        <v>0</v>
      </c>
      <c r="K58" s="49">
        <f t="shared" si="12"/>
        <v>0</v>
      </c>
      <c r="L58" s="34">
        <f t="shared" si="13"/>
        <v>0</v>
      </c>
      <c r="M58" s="51">
        <f>IF(ISBLANK(L58),"  ",IF(L76&gt;0,L58/L76,IF(L58&gt;0,1,0)))</f>
        <v>0</v>
      </c>
      <c r="N58" s="25"/>
    </row>
    <row r="59" spans="1:14" ht="15" customHeight="1" x14ac:dyDescent="0.2">
      <c r="A59" s="82" t="s">
        <v>56</v>
      </c>
      <c r="B59" s="32">
        <v>341622.26</v>
      </c>
      <c r="C59" s="48">
        <f t="shared" si="0"/>
        <v>1</v>
      </c>
      <c r="D59" s="80">
        <v>0</v>
      </c>
      <c r="E59" s="49">
        <f t="shared" si="9"/>
        <v>0</v>
      </c>
      <c r="F59" s="34">
        <f t="shared" si="14"/>
        <v>341622.26</v>
      </c>
      <c r="G59" s="51">
        <f>IF(ISBLANK(F59),"  ",IF(F76&gt;0,F59/F76,IF(F59&gt;0,1,0)))</f>
        <v>2.1616651336158008E-3</v>
      </c>
      <c r="H59" s="32">
        <v>468100</v>
      </c>
      <c r="I59" s="48">
        <f t="shared" si="11"/>
        <v>1</v>
      </c>
      <c r="J59" s="80">
        <v>0</v>
      </c>
      <c r="K59" s="49">
        <f t="shared" si="12"/>
        <v>0</v>
      </c>
      <c r="L59" s="34">
        <f t="shared" si="13"/>
        <v>468100</v>
      </c>
      <c r="M59" s="51">
        <f>IF(ISBLANK(L59),"  ",IF(L76&gt;0,L59/L76,IF(L59&gt;0,1,0)))</f>
        <v>3.1947926722198684E-3</v>
      </c>
      <c r="N59" s="25"/>
    </row>
    <row r="60" spans="1:14" ht="15" customHeight="1" x14ac:dyDescent="0.2">
      <c r="A60" s="81" t="s">
        <v>57</v>
      </c>
      <c r="B60" s="69">
        <v>0</v>
      </c>
      <c r="C60" s="48">
        <f t="shared" si="0"/>
        <v>0</v>
      </c>
      <c r="D60" s="70">
        <v>23754410.699999999</v>
      </c>
      <c r="E60" s="49">
        <f t="shared" si="9"/>
        <v>1</v>
      </c>
      <c r="F60" s="68">
        <f t="shared" si="14"/>
        <v>23754410.699999999</v>
      </c>
      <c r="G60" s="51">
        <f>IF(ISBLANK(F60),"  ",IF(F76&gt;0,F60/F76,IF(F60&gt;0,1,0)))</f>
        <v>0.15030953012189574</v>
      </c>
      <c r="H60" s="69">
        <v>0</v>
      </c>
      <c r="I60" s="48">
        <f t="shared" si="11"/>
        <v>0</v>
      </c>
      <c r="J60" s="70">
        <v>24350000</v>
      </c>
      <c r="K60" s="49">
        <f t="shared" si="12"/>
        <v>1</v>
      </c>
      <c r="L60" s="68">
        <f t="shared" si="13"/>
        <v>24350000</v>
      </c>
      <c r="M60" s="51">
        <f>IF(ISBLANK(L60),"  ",IF(L76&gt;0,L60/L76,IF(L60&gt;0,1,0)))</f>
        <v>0.16618927914666481</v>
      </c>
      <c r="N60" s="25"/>
    </row>
    <row r="61" spans="1:14" ht="15" customHeight="1" x14ac:dyDescent="0.2">
      <c r="A61" s="103" t="s">
        <v>58</v>
      </c>
      <c r="B61" s="32">
        <v>0</v>
      </c>
      <c r="C61" s="48">
        <f t="shared" si="0"/>
        <v>0</v>
      </c>
      <c r="D61" s="80">
        <v>0</v>
      </c>
      <c r="E61" s="49">
        <f t="shared" si="9"/>
        <v>0</v>
      </c>
      <c r="F61" s="34">
        <f t="shared" si="14"/>
        <v>0</v>
      </c>
      <c r="G61" s="51">
        <f>IF(ISBLANK(F61),"  ",IF(F76&gt;0,F61/F76,IF(F61&gt;0,1,0)))</f>
        <v>0</v>
      </c>
      <c r="H61" s="32">
        <v>0</v>
      </c>
      <c r="I61" s="48">
        <f t="shared" si="11"/>
        <v>0</v>
      </c>
      <c r="J61" s="80">
        <v>0</v>
      </c>
      <c r="K61" s="49">
        <f t="shared" si="12"/>
        <v>0</v>
      </c>
      <c r="L61" s="34">
        <f t="shared" si="13"/>
        <v>0</v>
      </c>
      <c r="M61" s="51">
        <f>IF(ISBLANK(L61),"  ",IF(L76&gt;0,L61/L76,IF(L61&gt;0,1,0)))</f>
        <v>0</v>
      </c>
      <c r="N61" s="25"/>
    </row>
    <row r="62" spans="1:14" ht="15" customHeight="1" x14ac:dyDescent="0.2">
      <c r="A62" s="103" t="s">
        <v>59</v>
      </c>
      <c r="B62" s="32">
        <v>0</v>
      </c>
      <c r="C62" s="48">
        <f t="shared" si="0"/>
        <v>0</v>
      </c>
      <c r="D62" s="80">
        <v>1285070.96</v>
      </c>
      <c r="E62" s="49">
        <f t="shared" si="9"/>
        <v>1</v>
      </c>
      <c r="F62" s="34">
        <f t="shared" si="14"/>
        <v>1285070.96</v>
      </c>
      <c r="G62" s="51">
        <f>IF(ISBLANK(F62),"  ",IF(F76&gt;0,F62/F76,IF(F62&gt;0,1,0)))</f>
        <v>8.1314756493156663E-3</v>
      </c>
      <c r="H62" s="32">
        <v>0</v>
      </c>
      <c r="I62" s="48">
        <f t="shared" si="11"/>
        <v>0</v>
      </c>
      <c r="J62" s="80">
        <v>3940079</v>
      </c>
      <c r="K62" s="49">
        <f t="shared" si="12"/>
        <v>1</v>
      </c>
      <c r="L62" s="34">
        <f t="shared" si="13"/>
        <v>3940079</v>
      </c>
      <c r="M62" s="51">
        <f>IF(ISBLANK(L62),"  ",IF(L76&gt;0,L62/L76,IF(L62&gt;0,1,0)))</f>
        <v>2.6891124796341353E-2</v>
      </c>
      <c r="N62" s="25"/>
    </row>
    <row r="63" spans="1:14" ht="15" customHeight="1" x14ac:dyDescent="0.2">
      <c r="A63" s="104" t="s">
        <v>60</v>
      </c>
      <c r="B63" s="32">
        <v>0</v>
      </c>
      <c r="C63" s="48">
        <f t="shared" si="0"/>
        <v>0</v>
      </c>
      <c r="D63" s="80">
        <v>12594983.1</v>
      </c>
      <c r="E63" s="49">
        <f t="shared" si="9"/>
        <v>1</v>
      </c>
      <c r="F63" s="34">
        <f t="shared" si="14"/>
        <v>12594983.1</v>
      </c>
      <c r="G63" s="51">
        <f>IF(ISBLANK(F63),"  ",IF(F76&gt;0,F63/F76,IF(F63&gt;0,1,0)))</f>
        <v>7.969660942395923E-2</v>
      </c>
      <c r="H63" s="32">
        <v>0</v>
      </c>
      <c r="I63" s="48">
        <f t="shared" si="11"/>
        <v>0</v>
      </c>
      <c r="J63" s="80">
        <v>0</v>
      </c>
      <c r="K63" s="49">
        <f t="shared" si="12"/>
        <v>0</v>
      </c>
      <c r="L63" s="34">
        <f t="shared" si="13"/>
        <v>0</v>
      </c>
      <c r="M63" s="51">
        <f>IF(ISBLANK(L63),"  ",IF(L76&gt;0,L63/L76,IF(L63&gt;0,1,0)))</f>
        <v>0</v>
      </c>
      <c r="N63" s="25"/>
    </row>
    <row r="64" spans="1:14" ht="15" customHeight="1" x14ac:dyDescent="0.2">
      <c r="A64" s="104" t="s">
        <v>61</v>
      </c>
      <c r="B64" s="32">
        <v>0</v>
      </c>
      <c r="C64" s="48">
        <f t="shared" si="0"/>
        <v>0</v>
      </c>
      <c r="D64" s="80">
        <v>0</v>
      </c>
      <c r="E64" s="49">
        <f t="shared" si="9"/>
        <v>0</v>
      </c>
      <c r="F64" s="34">
        <f t="shared" si="14"/>
        <v>0</v>
      </c>
      <c r="G64" s="51">
        <f>IF(ISBLANK(F64),"  ",IF(F76&gt;0,F64/F76,IF(F64&gt;0,1,0)))</f>
        <v>0</v>
      </c>
      <c r="H64" s="32">
        <v>0</v>
      </c>
      <c r="I64" s="48">
        <f t="shared" si="11"/>
        <v>0</v>
      </c>
      <c r="J64" s="80">
        <v>0</v>
      </c>
      <c r="K64" s="49">
        <f t="shared" si="12"/>
        <v>0</v>
      </c>
      <c r="L64" s="34">
        <f t="shared" si="13"/>
        <v>0</v>
      </c>
      <c r="M64" s="51">
        <f>IF(ISBLANK(L64),"  ",IF(L76&gt;0,L64/L76,IF(L64&gt;0,1,0)))</f>
        <v>0</v>
      </c>
      <c r="N64" s="25"/>
    </row>
    <row r="65" spans="1:14" ht="15" customHeight="1" x14ac:dyDescent="0.2">
      <c r="A65" s="82" t="s">
        <v>62</v>
      </c>
      <c r="B65" s="32">
        <v>0</v>
      </c>
      <c r="C65" s="48">
        <f t="shared" si="0"/>
        <v>0</v>
      </c>
      <c r="D65" s="80">
        <v>2438570.3899999997</v>
      </c>
      <c r="E65" s="49">
        <f t="shared" si="9"/>
        <v>1</v>
      </c>
      <c r="F65" s="34">
        <f t="shared" si="14"/>
        <v>2438570.3899999997</v>
      </c>
      <c r="G65" s="51">
        <f>IF(ISBLANK(F65),"  ",IF(F76&gt;0,F65/F76,IF(F65&gt;0,1,0)))</f>
        <v>1.5430413076509957E-2</v>
      </c>
      <c r="H65" s="32">
        <v>0</v>
      </c>
      <c r="I65" s="48">
        <f t="shared" si="11"/>
        <v>0</v>
      </c>
      <c r="J65" s="80">
        <v>2500000</v>
      </c>
      <c r="K65" s="49">
        <f t="shared" si="12"/>
        <v>1</v>
      </c>
      <c r="L65" s="34">
        <f t="shared" si="13"/>
        <v>2500000</v>
      </c>
      <c r="M65" s="51">
        <f>IF(ISBLANK(L65),"  ",IF(L76&gt;0,L65/L76,IF(L65&gt;0,1,0)))</f>
        <v>1.7062554327172977E-2</v>
      </c>
      <c r="N65" s="25"/>
    </row>
    <row r="66" spans="1:14" ht="15" customHeight="1" x14ac:dyDescent="0.2">
      <c r="A66" s="81" t="s">
        <v>63</v>
      </c>
      <c r="B66" s="32">
        <v>1256809.57</v>
      </c>
      <c r="C66" s="48">
        <f t="shared" si="0"/>
        <v>0.26940715723751624</v>
      </c>
      <c r="D66" s="80">
        <v>3408283.9</v>
      </c>
      <c r="E66" s="49">
        <f t="shared" si="9"/>
        <v>0.73059284276248382</v>
      </c>
      <c r="F66" s="34">
        <f t="shared" si="14"/>
        <v>4665093.47</v>
      </c>
      <c r="G66" s="51">
        <f>IF(ISBLANK(F66),"  ",IF(F76&gt;0,F66/F76,IF(F66&gt;0,1,0)))</f>
        <v>2.951906558769838E-2</v>
      </c>
      <c r="H66" s="32">
        <v>5850606</v>
      </c>
      <c r="I66" s="48">
        <f t="shared" si="11"/>
        <v>1</v>
      </c>
      <c r="J66" s="80">
        <v>0</v>
      </c>
      <c r="K66" s="49">
        <f t="shared" si="12"/>
        <v>0</v>
      </c>
      <c r="L66" s="34">
        <f t="shared" si="13"/>
        <v>5850606</v>
      </c>
      <c r="M66" s="51">
        <f>IF(ISBLANK(L66),"  ",IF(L76&gt;0,L66/L76,IF(L66&gt;0,1,0)))</f>
        <v>3.9930513088753672E-2</v>
      </c>
      <c r="N66" s="25"/>
    </row>
    <row r="67" spans="1:14" s="77" customFormat="1" ht="15" customHeight="1" x14ac:dyDescent="0.25">
      <c r="A67" s="105" t="s">
        <v>64</v>
      </c>
      <c r="B67" s="106">
        <v>60929993.229999997</v>
      </c>
      <c r="C67" s="84">
        <f t="shared" si="0"/>
        <v>0.54069949176316889</v>
      </c>
      <c r="D67" s="107">
        <v>51757357.43</v>
      </c>
      <c r="E67" s="75">
        <f t="shared" si="9"/>
        <v>0.45930050823683105</v>
      </c>
      <c r="F67" s="106">
        <f>F66+F65+F64+F63+F62+F61+F60+F59+F58+F57+F56</f>
        <v>112687350.66</v>
      </c>
      <c r="G67" s="74">
        <f>IF(ISBLANK(F67),"  ",IF(F76&gt;0,F67/F76,IF(F67&gt;0,1,0)))</f>
        <v>0.71304579778044752</v>
      </c>
      <c r="H67" s="106">
        <v>69746142</v>
      </c>
      <c r="I67" s="84">
        <f t="shared" si="11"/>
        <v>0.68383570634017532</v>
      </c>
      <c r="J67" s="107">
        <v>32246400</v>
      </c>
      <c r="K67" s="75">
        <f t="shared" si="12"/>
        <v>0.31616429365982468</v>
      </c>
      <c r="L67" s="106">
        <f>L66+L65+L64+L63+L62+L61+L60+L59+L58+L57+L56</f>
        <v>101992542</v>
      </c>
      <c r="M67" s="74">
        <f>IF(ISBLANK(L67),"  ",IF(L76&gt;0,L67/L76,IF(L67&gt;0,1,0)))</f>
        <v>0.69610131553658872</v>
      </c>
      <c r="N67" s="76"/>
    </row>
    <row r="68" spans="1:14" ht="15" customHeight="1" x14ac:dyDescent="0.25">
      <c r="A68" s="14" t="s">
        <v>65</v>
      </c>
      <c r="B68" s="79"/>
      <c r="C68" s="64" t="s">
        <v>4</v>
      </c>
      <c r="D68" s="80"/>
      <c r="E68" s="66" t="s">
        <v>4</v>
      </c>
      <c r="F68" s="34"/>
      <c r="G68" s="67" t="s">
        <v>4</v>
      </c>
      <c r="H68" s="79"/>
      <c r="I68" s="64" t="s">
        <v>4</v>
      </c>
      <c r="J68" s="80"/>
      <c r="K68" s="66" t="s">
        <v>4</v>
      </c>
      <c r="L68" s="34"/>
      <c r="M68" s="67" t="s">
        <v>4</v>
      </c>
    </row>
    <row r="69" spans="1:14" ht="15" customHeight="1" x14ac:dyDescent="0.2">
      <c r="A69" s="108" t="s">
        <v>66</v>
      </c>
      <c r="B69" s="3">
        <v>0</v>
      </c>
      <c r="C69" s="42">
        <f t="shared" si="0"/>
        <v>0</v>
      </c>
      <c r="D69" s="93">
        <v>0</v>
      </c>
      <c r="E69" s="44">
        <f>IF(ISBLANK(D69),"  ",IF(F69&gt;0,D69/F69,IF(D69&gt;0,1,0)))</f>
        <v>0</v>
      </c>
      <c r="F69" s="58">
        <f>D69+B69</f>
        <v>0</v>
      </c>
      <c r="G69" s="46">
        <f>IF(ISBLANK(F69),"  ",IF(F76&gt;0,F69/F76,IF(F69&gt;0,1,0)))</f>
        <v>0</v>
      </c>
      <c r="H69" s="3">
        <v>0</v>
      </c>
      <c r="I69" s="42">
        <f>IF(ISBLANK(H69),"  ",IF(L69&gt;0,H69/L69,IF(H69&gt;0,1,0)))</f>
        <v>0</v>
      </c>
      <c r="J69" s="93">
        <v>0</v>
      </c>
      <c r="K69" s="44">
        <f>IF(ISBLANK(J69),"  ",IF(L69&gt;0,J69/L69,IF(J69&gt;0,1,0)))</f>
        <v>0</v>
      </c>
      <c r="L69" s="58">
        <f>J69+H69</f>
        <v>0</v>
      </c>
      <c r="M69" s="46">
        <f>IF(ISBLANK(L69),"  ",IF(L76&gt;0,L69/L76,IF(L69&gt;0,1,0)))</f>
        <v>0</v>
      </c>
    </row>
    <row r="70" spans="1:14" ht="15" customHeight="1" x14ac:dyDescent="0.2">
      <c r="A70" s="31" t="s">
        <v>67</v>
      </c>
      <c r="B70" s="32">
        <v>0</v>
      </c>
      <c r="C70" s="48">
        <f t="shared" si="0"/>
        <v>0</v>
      </c>
      <c r="D70" s="80">
        <v>0</v>
      </c>
      <c r="E70" s="49">
        <f>IF(ISBLANK(D70),"  ",IF(F70&gt;0,D70/F70,IF(D70&gt;0,1,0)))</f>
        <v>0</v>
      </c>
      <c r="F70" s="34">
        <f>D70+B70</f>
        <v>0</v>
      </c>
      <c r="G70" s="51">
        <f>IF(ISBLANK(F70),"  ",IF(F76&gt;0,F70/F76,IF(F70&gt;0,1,0)))</f>
        <v>0</v>
      </c>
      <c r="H70" s="32">
        <v>0</v>
      </c>
      <c r="I70" s="48">
        <f>IF(ISBLANK(H70),"  ",IF(L70&gt;0,H70/L70,IF(H70&gt;0,1,0)))</f>
        <v>0</v>
      </c>
      <c r="J70" s="80">
        <v>0</v>
      </c>
      <c r="K70" s="49">
        <f>IF(ISBLANK(J70),"  ",IF(L70&gt;0,J70/L70,IF(J70&gt;0,1,0)))</f>
        <v>0</v>
      </c>
      <c r="L70" s="34">
        <f>J70+H70</f>
        <v>0</v>
      </c>
      <c r="M70" s="51">
        <f>IF(ISBLANK(L70),"  ",IF(L76&gt;0,L70/L76,IF(L70&gt;0,1,0)))</f>
        <v>0</v>
      </c>
    </row>
    <row r="71" spans="1:14" ht="15" customHeight="1" x14ac:dyDescent="0.25">
      <c r="A71" s="109" t="s">
        <v>68</v>
      </c>
      <c r="B71" s="79"/>
      <c r="C71" s="64" t="s">
        <v>4</v>
      </c>
      <c r="D71" s="80"/>
      <c r="E71" s="66" t="s">
        <v>4</v>
      </c>
      <c r="F71" s="34"/>
      <c r="G71" s="67" t="s">
        <v>4</v>
      </c>
      <c r="H71" s="79"/>
      <c r="I71" s="64" t="s">
        <v>4</v>
      </c>
      <c r="J71" s="80"/>
      <c r="K71" s="66" t="s">
        <v>4</v>
      </c>
      <c r="L71" s="34"/>
      <c r="M71" s="67" t="s">
        <v>4</v>
      </c>
    </row>
    <row r="72" spans="1:14" ht="15" customHeight="1" x14ac:dyDescent="0.2">
      <c r="A72" s="82" t="s">
        <v>69</v>
      </c>
      <c r="B72" s="3">
        <v>0</v>
      </c>
      <c r="C72" s="42">
        <f t="shared" si="0"/>
        <v>0</v>
      </c>
      <c r="D72" s="93">
        <v>10913338</v>
      </c>
      <c r="E72" s="44">
        <f>IF(ISBLANK(D72),"  ",IF(F72&gt;0,D72/F72,IF(D72&gt;0,1,0)))</f>
        <v>1</v>
      </c>
      <c r="F72" s="58">
        <f>D72+B72</f>
        <v>10913338</v>
      </c>
      <c r="G72" s="46">
        <f>IF(ISBLANK(F72),"  ",IF(F76&gt;0,F72/F76,IF(F72&gt;0,1,0)))</f>
        <v>6.9055752531946818E-2</v>
      </c>
      <c r="H72" s="3">
        <v>0</v>
      </c>
      <c r="I72" s="42">
        <f>IF(ISBLANK(H72),"  ",IF(L72&gt;0,H72/L72,IF(H72&gt;0,1,0)))</f>
        <v>0</v>
      </c>
      <c r="J72" s="93">
        <v>10930000</v>
      </c>
      <c r="K72" s="44">
        <f>IF(ISBLANK(J72),"  ",IF(L72&gt;0,J72/L72,IF(J72&gt;0,1,0)))</f>
        <v>1</v>
      </c>
      <c r="L72" s="58">
        <f>J72+H72</f>
        <v>10930000</v>
      </c>
      <c r="M72" s="46">
        <f>IF(ISBLANK(L72),"  ",IF(L76&gt;0,L72/L76,IF(L72&gt;0,1,0)))</f>
        <v>7.4597487518400257E-2</v>
      </c>
    </row>
    <row r="73" spans="1:14" ht="15" customHeight="1" x14ac:dyDescent="0.2">
      <c r="A73" s="31" t="s">
        <v>70</v>
      </c>
      <c r="B73" s="32">
        <v>0</v>
      </c>
      <c r="C73" s="48">
        <f t="shared" si="0"/>
        <v>0</v>
      </c>
      <c r="D73" s="80">
        <v>5322665.78</v>
      </c>
      <c r="E73" s="49">
        <f>IF(ISBLANK(D73),"  ",IF(F73&gt;0,D73/F73,IF(D73&gt;0,1,0)))</f>
        <v>1</v>
      </c>
      <c r="F73" s="34">
        <f>D73+B73</f>
        <v>5322665.78</v>
      </c>
      <c r="G73" s="51">
        <f>IF(ISBLANK(F73),"  ",IF(F76&gt;0,F73/F76,IF(F73&gt;0,1,0)))</f>
        <v>3.3679951167455979E-2</v>
      </c>
      <c r="H73" s="32">
        <v>0</v>
      </c>
      <c r="I73" s="48">
        <f>IF(ISBLANK(H73),"  ",IF(L73&gt;0,H73/L73,IF(H73&gt;0,1,0)))</f>
        <v>0</v>
      </c>
      <c r="J73" s="80">
        <v>5400000</v>
      </c>
      <c r="K73" s="49">
        <f>IF(ISBLANK(J73),"  ",IF(L73&gt;0,J73/L73,IF(J73&gt;0,1,0)))</f>
        <v>1</v>
      </c>
      <c r="L73" s="34">
        <f>J73+H73</f>
        <v>5400000</v>
      </c>
      <c r="M73" s="51">
        <f>IF(ISBLANK(L73),"  ",IF(L76&gt;0,L73/L76,IF(L73&gt;0,1,0)))</f>
        <v>3.6855117346693632E-2</v>
      </c>
    </row>
    <row r="74" spans="1:14" s="77" customFormat="1" ht="15" customHeight="1" x14ac:dyDescent="0.25">
      <c r="A74" s="78" t="s">
        <v>71</v>
      </c>
      <c r="B74" s="110">
        <v>0</v>
      </c>
      <c r="C74" s="84">
        <f t="shared" si="0"/>
        <v>0</v>
      </c>
      <c r="D74" s="111">
        <v>16236003.780000001</v>
      </c>
      <c r="E74" s="75">
        <f>IF(ISBLANK(D74),"  ",IF(F74&gt;0,D74/F74,IF(D74&gt;0,1,0)))</f>
        <v>1</v>
      </c>
      <c r="F74" s="112">
        <f>F73+F72+F71+F70+F69</f>
        <v>16236003.780000001</v>
      </c>
      <c r="G74" s="74">
        <f>IF(ISBLANK(F74),"  ",IF(F76&gt;0,F74/F76,IF(F74&gt;0,1,0)))</f>
        <v>0.1027357036994028</v>
      </c>
      <c r="H74" s="110">
        <v>0</v>
      </c>
      <c r="I74" s="84">
        <f>IF(ISBLANK(H74),"  ",IF(L74&gt;0,H74/L74,IF(H74&gt;0,1,0)))</f>
        <v>0</v>
      </c>
      <c r="J74" s="111">
        <v>16330000</v>
      </c>
      <c r="K74" s="75">
        <f>IF(ISBLANK(J74),"  ",IF(L74&gt;0,J74/L74,IF(J74&gt;0,1,0)))</f>
        <v>1</v>
      </c>
      <c r="L74" s="112">
        <f>L73+L72+L71+L70+L69</f>
        <v>16330000</v>
      </c>
      <c r="M74" s="74">
        <f>IF(ISBLANK(L74),"  ",IF(L76&gt;0,L74/L76,IF(L74&gt;0,1,0)))</f>
        <v>0.1114526048650939</v>
      </c>
    </row>
    <row r="75" spans="1:14" s="77" customFormat="1" ht="15" customHeight="1" x14ac:dyDescent="0.25">
      <c r="A75" s="78" t="s">
        <v>72</v>
      </c>
      <c r="B75" s="110">
        <v>0</v>
      </c>
      <c r="C75" s="84">
        <f>IF(ISBLANK(B75),"  ",IF(F75&gt;0,B75/F75,IF(B75&gt;0,1,0)))</f>
        <v>0</v>
      </c>
      <c r="D75" s="111">
        <v>0</v>
      </c>
      <c r="E75" s="75">
        <f>IF(ISBLANK(D75),"  ",IF(F75&gt;0,D75/F75,IF(D75&gt;0,1,0)))</f>
        <v>0</v>
      </c>
      <c r="F75" s="113">
        <f>D75+B75</f>
        <v>0</v>
      </c>
      <c r="G75" s="74">
        <f>IF(ISBLANK(F75),"  ",IF(F76&gt;0,F75/F76,IF(F75&gt;0,1,0)))</f>
        <v>0</v>
      </c>
      <c r="H75" s="110">
        <v>0</v>
      </c>
      <c r="I75" s="84">
        <f>IF(ISBLANK(H75),"  ",IF(L75&gt;0,H75/L75,IF(H75&gt;0,1,0)))</f>
        <v>0</v>
      </c>
      <c r="J75" s="111">
        <v>0</v>
      </c>
      <c r="K75" s="75">
        <f>IF(ISBLANK(J75),"  ",IF(L75&gt;0,J75/L75,IF(J75&gt;0,1,0)))</f>
        <v>0</v>
      </c>
      <c r="L75" s="113">
        <f>J75+H75</f>
        <v>0</v>
      </c>
      <c r="M75" s="74">
        <f>IF(ISBLANK(L75),"  ",IF(L76&gt;0,L75/L76,IF(L75&gt;0,1,0)))</f>
        <v>0</v>
      </c>
    </row>
    <row r="76" spans="1:14" s="77" customFormat="1" ht="15" customHeight="1" thickBot="1" x14ac:dyDescent="0.3">
      <c r="A76" s="114" t="s">
        <v>73</v>
      </c>
      <c r="B76" s="115">
        <v>90043262.819999993</v>
      </c>
      <c r="C76" s="116">
        <f t="shared" si="0"/>
        <v>0.5697619989839009</v>
      </c>
      <c r="D76" s="115">
        <v>67993361.210000008</v>
      </c>
      <c r="E76" s="117">
        <f>IF(ISBLANK(D76),"  ",IF(F76&gt;0,D76/F76,IF(D76&gt;0,1,0)))</f>
        <v>0.4302380010160991</v>
      </c>
      <c r="F76" s="115">
        <f>F74+F67+F47+F40+F48+F75</f>
        <v>158036624.03</v>
      </c>
      <c r="G76" s="118">
        <f>IF(ISBLANK(F76),"  ",IF(F76&gt;0,F76/F76,IF(F76&gt;0,1,0)))</f>
        <v>1</v>
      </c>
      <c r="H76" s="115">
        <v>97943280</v>
      </c>
      <c r="I76" s="116">
        <f>IF(ISBLANK(H76),"  ",IF(L76&gt;0,H76/L76,IF(H76&gt;0,1,0)))</f>
        <v>0.66846501439260586</v>
      </c>
      <c r="J76" s="115">
        <v>48576400</v>
      </c>
      <c r="K76" s="117">
        <f>IF(ISBLANK(J76),"  ",IF(L76&gt;0,J76/L76,IF(J76&gt;0,1,0)))</f>
        <v>0.33153498560739419</v>
      </c>
      <c r="L76" s="115">
        <f>L74+L67+L47+L40+L48+L75</f>
        <v>146519680</v>
      </c>
      <c r="M76" s="118">
        <f>IF(ISBLANK(L76),"  ",IF(L76&gt;0,L76/L76,IF(L76&gt;0,1,0)))</f>
        <v>1</v>
      </c>
    </row>
    <row r="77" spans="1:14" ht="15" thickTop="1" x14ac:dyDescent="0.2">
      <c r="A77" s="119"/>
      <c r="B77" s="1"/>
      <c r="C77" s="2"/>
      <c r="D77" s="1"/>
      <c r="E77" s="2"/>
      <c r="F77" s="1"/>
      <c r="G77" s="2"/>
      <c r="H77" s="1"/>
      <c r="I77" s="2"/>
      <c r="J77" s="1"/>
      <c r="K77" s="2"/>
      <c r="L77" s="1"/>
      <c r="M77" s="2"/>
    </row>
    <row r="78" spans="1:14" ht="16.5" customHeight="1" x14ac:dyDescent="0.2">
      <c r="A78" s="2" t="s">
        <v>4</v>
      </c>
      <c r="B78" s="1"/>
      <c r="C78" s="2"/>
      <c r="D78" s="1"/>
      <c r="E78" s="2"/>
      <c r="F78" s="1"/>
      <c r="G78" s="2"/>
      <c r="H78" s="1"/>
      <c r="I78" s="2"/>
      <c r="J78" s="1"/>
      <c r="K78" s="2"/>
      <c r="L78" s="1"/>
      <c r="M78" s="2"/>
    </row>
    <row r="79" spans="1:14" x14ac:dyDescent="0.2">
      <c r="A79" s="2" t="s">
        <v>74</v>
      </c>
      <c r="B79" s="1"/>
      <c r="C79" s="2"/>
      <c r="D79" s="1"/>
      <c r="E79" s="2"/>
      <c r="F79" s="1"/>
      <c r="G79" s="2"/>
      <c r="H79" s="1"/>
      <c r="I79" s="2"/>
      <c r="J79" s="1"/>
      <c r="K79" s="2"/>
      <c r="L79" s="1"/>
      <c r="M79" s="2"/>
    </row>
  </sheetData>
  <hyperlinks>
    <hyperlink ref="O2" location="Home!A1" tooltip="Home" display="Home"/>
  </hyperlinks>
  <printOptions horizontalCentered="1" verticalCentered="1"/>
  <pageMargins left="0.25" right="0.25" top="0.75" bottom="0.75" header="0.3" footer="0.3"/>
  <pageSetup scale="44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9"/>
  <sheetViews>
    <sheetView zoomScale="75" zoomScaleNormal="75" workbookViewId="0">
      <pane xSplit="1" ySplit="10" topLeftCell="B11" activePane="bottomRight" state="frozen"/>
      <selection activeCell="A4" sqref="A4:XFD76"/>
      <selection pane="topRight" activeCell="A4" sqref="A4:XFD76"/>
      <selection pane="bottomLeft" activeCell="A4" sqref="A4:XFD76"/>
      <selection pane="bottomRight" activeCell="C34" sqref="C34"/>
    </sheetView>
  </sheetViews>
  <sheetFormatPr defaultColWidth="12.42578125" defaultRowHeight="14.25" x14ac:dyDescent="0.2"/>
  <cols>
    <col min="1" max="1" width="63.42578125" style="6" customWidth="1"/>
    <col min="2" max="2" width="20.7109375" style="120" customWidth="1"/>
    <col min="3" max="3" width="20.7109375" style="6" customWidth="1"/>
    <col min="4" max="4" width="20.7109375" style="120" customWidth="1"/>
    <col min="5" max="5" width="20.7109375" style="6" customWidth="1"/>
    <col min="6" max="6" width="20.7109375" style="120" customWidth="1"/>
    <col min="7" max="7" width="20.7109375" style="6" customWidth="1"/>
    <col min="8" max="8" width="20.7109375" style="120" customWidth="1"/>
    <col min="9" max="9" width="20.7109375" style="6" customWidth="1"/>
    <col min="10" max="10" width="20.7109375" style="120" customWidth="1"/>
    <col min="11" max="11" width="20.7109375" style="6" customWidth="1"/>
    <col min="12" max="12" width="20.7109375" style="120" customWidth="1"/>
    <col min="13" max="13" width="20.7109375" style="6" customWidth="1"/>
    <col min="14" max="256" width="12.42578125" style="6"/>
    <col min="257" max="257" width="186.7109375" style="6" customWidth="1"/>
    <col min="258" max="258" width="56.42578125" style="6" customWidth="1"/>
    <col min="259" max="263" width="45.5703125" style="6" customWidth="1"/>
    <col min="264" max="264" width="54.7109375" style="6" customWidth="1"/>
    <col min="265" max="269" width="45.5703125" style="6" customWidth="1"/>
    <col min="270" max="512" width="12.42578125" style="6"/>
    <col min="513" max="513" width="186.7109375" style="6" customWidth="1"/>
    <col min="514" max="514" width="56.42578125" style="6" customWidth="1"/>
    <col min="515" max="519" width="45.5703125" style="6" customWidth="1"/>
    <col min="520" max="520" width="54.7109375" style="6" customWidth="1"/>
    <col min="521" max="525" width="45.5703125" style="6" customWidth="1"/>
    <col min="526" max="768" width="12.42578125" style="6"/>
    <col min="769" max="769" width="186.7109375" style="6" customWidth="1"/>
    <col min="770" max="770" width="56.42578125" style="6" customWidth="1"/>
    <col min="771" max="775" width="45.5703125" style="6" customWidth="1"/>
    <col min="776" max="776" width="54.7109375" style="6" customWidth="1"/>
    <col min="777" max="781" width="45.5703125" style="6" customWidth="1"/>
    <col min="782" max="1024" width="12.42578125" style="6"/>
    <col min="1025" max="1025" width="186.7109375" style="6" customWidth="1"/>
    <col min="1026" max="1026" width="56.42578125" style="6" customWidth="1"/>
    <col min="1027" max="1031" width="45.5703125" style="6" customWidth="1"/>
    <col min="1032" max="1032" width="54.7109375" style="6" customWidth="1"/>
    <col min="1033" max="1037" width="45.5703125" style="6" customWidth="1"/>
    <col min="1038" max="1280" width="12.42578125" style="6"/>
    <col min="1281" max="1281" width="186.7109375" style="6" customWidth="1"/>
    <col min="1282" max="1282" width="56.42578125" style="6" customWidth="1"/>
    <col min="1283" max="1287" width="45.5703125" style="6" customWidth="1"/>
    <col min="1288" max="1288" width="54.7109375" style="6" customWidth="1"/>
    <col min="1289" max="1293" width="45.5703125" style="6" customWidth="1"/>
    <col min="1294" max="1536" width="12.42578125" style="6"/>
    <col min="1537" max="1537" width="186.7109375" style="6" customWidth="1"/>
    <col min="1538" max="1538" width="56.42578125" style="6" customWidth="1"/>
    <col min="1539" max="1543" width="45.5703125" style="6" customWidth="1"/>
    <col min="1544" max="1544" width="54.7109375" style="6" customWidth="1"/>
    <col min="1545" max="1549" width="45.5703125" style="6" customWidth="1"/>
    <col min="1550" max="1792" width="12.42578125" style="6"/>
    <col min="1793" max="1793" width="186.7109375" style="6" customWidth="1"/>
    <col min="1794" max="1794" width="56.42578125" style="6" customWidth="1"/>
    <col min="1795" max="1799" width="45.5703125" style="6" customWidth="1"/>
    <col min="1800" max="1800" width="54.7109375" style="6" customWidth="1"/>
    <col min="1801" max="1805" width="45.5703125" style="6" customWidth="1"/>
    <col min="1806" max="2048" width="12.42578125" style="6"/>
    <col min="2049" max="2049" width="186.7109375" style="6" customWidth="1"/>
    <col min="2050" max="2050" width="56.42578125" style="6" customWidth="1"/>
    <col min="2051" max="2055" width="45.5703125" style="6" customWidth="1"/>
    <col min="2056" max="2056" width="54.7109375" style="6" customWidth="1"/>
    <col min="2057" max="2061" width="45.5703125" style="6" customWidth="1"/>
    <col min="2062" max="2304" width="12.42578125" style="6"/>
    <col min="2305" max="2305" width="186.7109375" style="6" customWidth="1"/>
    <col min="2306" max="2306" width="56.42578125" style="6" customWidth="1"/>
    <col min="2307" max="2311" width="45.5703125" style="6" customWidth="1"/>
    <col min="2312" max="2312" width="54.7109375" style="6" customWidth="1"/>
    <col min="2313" max="2317" width="45.5703125" style="6" customWidth="1"/>
    <col min="2318" max="2560" width="12.42578125" style="6"/>
    <col min="2561" max="2561" width="186.7109375" style="6" customWidth="1"/>
    <col min="2562" max="2562" width="56.42578125" style="6" customWidth="1"/>
    <col min="2563" max="2567" width="45.5703125" style="6" customWidth="1"/>
    <col min="2568" max="2568" width="54.7109375" style="6" customWidth="1"/>
    <col min="2569" max="2573" width="45.5703125" style="6" customWidth="1"/>
    <col min="2574" max="2816" width="12.42578125" style="6"/>
    <col min="2817" max="2817" width="186.7109375" style="6" customWidth="1"/>
    <col min="2818" max="2818" width="56.42578125" style="6" customWidth="1"/>
    <col min="2819" max="2823" width="45.5703125" style="6" customWidth="1"/>
    <col min="2824" max="2824" width="54.7109375" style="6" customWidth="1"/>
    <col min="2825" max="2829" width="45.5703125" style="6" customWidth="1"/>
    <col min="2830" max="3072" width="12.42578125" style="6"/>
    <col min="3073" max="3073" width="186.7109375" style="6" customWidth="1"/>
    <col min="3074" max="3074" width="56.42578125" style="6" customWidth="1"/>
    <col min="3075" max="3079" width="45.5703125" style="6" customWidth="1"/>
    <col min="3080" max="3080" width="54.7109375" style="6" customWidth="1"/>
    <col min="3081" max="3085" width="45.5703125" style="6" customWidth="1"/>
    <col min="3086" max="3328" width="12.42578125" style="6"/>
    <col min="3329" max="3329" width="186.7109375" style="6" customWidth="1"/>
    <col min="3330" max="3330" width="56.42578125" style="6" customWidth="1"/>
    <col min="3331" max="3335" width="45.5703125" style="6" customWidth="1"/>
    <col min="3336" max="3336" width="54.7109375" style="6" customWidth="1"/>
    <col min="3337" max="3341" width="45.5703125" style="6" customWidth="1"/>
    <col min="3342" max="3584" width="12.42578125" style="6"/>
    <col min="3585" max="3585" width="186.7109375" style="6" customWidth="1"/>
    <col min="3586" max="3586" width="56.42578125" style="6" customWidth="1"/>
    <col min="3587" max="3591" width="45.5703125" style="6" customWidth="1"/>
    <col min="3592" max="3592" width="54.7109375" style="6" customWidth="1"/>
    <col min="3593" max="3597" width="45.5703125" style="6" customWidth="1"/>
    <col min="3598" max="3840" width="12.42578125" style="6"/>
    <col min="3841" max="3841" width="186.7109375" style="6" customWidth="1"/>
    <col min="3842" max="3842" width="56.42578125" style="6" customWidth="1"/>
    <col min="3843" max="3847" width="45.5703125" style="6" customWidth="1"/>
    <col min="3848" max="3848" width="54.7109375" style="6" customWidth="1"/>
    <col min="3849" max="3853" width="45.5703125" style="6" customWidth="1"/>
    <col min="3854" max="4096" width="12.42578125" style="6"/>
    <col min="4097" max="4097" width="186.7109375" style="6" customWidth="1"/>
    <col min="4098" max="4098" width="56.42578125" style="6" customWidth="1"/>
    <col min="4099" max="4103" width="45.5703125" style="6" customWidth="1"/>
    <col min="4104" max="4104" width="54.7109375" style="6" customWidth="1"/>
    <col min="4105" max="4109" width="45.5703125" style="6" customWidth="1"/>
    <col min="4110" max="4352" width="12.42578125" style="6"/>
    <col min="4353" max="4353" width="186.7109375" style="6" customWidth="1"/>
    <col min="4354" max="4354" width="56.42578125" style="6" customWidth="1"/>
    <col min="4355" max="4359" width="45.5703125" style="6" customWidth="1"/>
    <col min="4360" max="4360" width="54.7109375" style="6" customWidth="1"/>
    <col min="4361" max="4365" width="45.5703125" style="6" customWidth="1"/>
    <col min="4366" max="4608" width="12.42578125" style="6"/>
    <col min="4609" max="4609" width="186.7109375" style="6" customWidth="1"/>
    <col min="4610" max="4610" width="56.42578125" style="6" customWidth="1"/>
    <col min="4611" max="4615" width="45.5703125" style="6" customWidth="1"/>
    <col min="4616" max="4616" width="54.7109375" style="6" customWidth="1"/>
    <col min="4617" max="4621" width="45.5703125" style="6" customWidth="1"/>
    <col min="4622" max="4864" width="12.42578125" style="6"/>
    <col min="4865" max="4865" width="186.7109375" style="6" customWidth="1"/>
    <col min="4866" max="4866" width="56.42578125" style="6" customWidth="1"/>
    <col min="4867" max="4871" width="45.5703125" style="6" customWidth="1"/>
    <col min="4872" max="4872" width="54.7109375" style="6" customWidth="1"/>
    <col min="4873" max="4877" width="45.5703125" style="6" customWidth="1"/>
    <col min="4878" max="5120" width="12.42578125" style="6"/>
    <col min="5121" max="5121" width="186.7109375" style="6" customWidth="1"/>
    <col min="5122" max="5122" width="56.42578125" style="6" customWidth="1"/>
    <col min="5123" max="5127" width="45.5703125" style="6" customWidth="1"/>
    <col min="5128" max="5128" width="54.7109375" style="6" customWidth="1"/>
    <col min="5129" max="5133" width="45.5703125" style="6" customWidth="1"/>
    <col min="5134" max="5376" width="12.42578125" style="6"/>
    <col min="5377" max="5377" width="186.7109375" style="6" customWidth="1"/>
    <col min="5378" max="5378" width="56.42578125" style="6" customWidth="1"/>
    <col min="5379" max="5383" width="45.5703125" style="6" customWidth="1"/>
    <col min="5384" max="5384" width="54.7109375" style="6" customWidth="1"/>
    <col min="5385" max="5389" width="45.5703125" style="6" customWidth="1"/>
    <col min="5390" max="5632" width="12.42578125" style="6"/>
    <col min="5633" max="5633" width="186.7109375" style="6" customWidth="1"/>
    <col min="5634" max="5634" width="56.42578125" style="6" customWidth="1"/>
    <col min="5635" max="5639" width="45.5703125" style="6" customWidth="1"/>
    <col min="5640" max="5640" width="54.7109375" style="6" customWidth="1"/>
    <col min="5641" max="5645" width="45.5703125" style="6" customWidth="1"/>
    <col min="5646" max="5888" width="12.42578125" style="6"/>
    <col min="5889" max="5889" width="186.7109375" style="6" customWidth="1"/>
    <col min="5890" max="5890" width="56.42578125" style="6" customWidth="1"/>
    <col min="5891" max="5895" width="45.5703125" style="6" customWidth="1"/>
    <col min="5896" max="5896" width="54.7109375" style="6" customWidth="1"/>
    <col min="5897" max="5901" width="45.5703125" style="6" customWidth="1"/>
    <col min="5902" max="6144" width="12.42578125" style="6"/>
    <col min="6145" max="6145" width="186.7109375" style="6" customWidth="1"/>
    <col min="6146" max="6146" width="56.42578125" style="6" customWidth="1"/>
    <col min="6147" max="6151" width="45.5703125" style="6" customWidth="1"/>
    <col min="6152" max="6152" width="54.7109375" style="6" customWidth="1"/>
    <col min="6153" max="6157" width="45.5703125" style="6" customWidth="1"/>
    <col min="6158" max="6400" width="12.42578125" style="6"/>
    <col min="6401" max="6401" width="186.7109375" style="6" customWidth="1"/>
    <col min="6402" max="6402" width="56.42578125" style="6" customWidth="1"/>
    <col min="6403" max="6407" width="45.5703125" style="6" customWidth="1"/>
    <col min="6408" max="6408" width="54.7109375" style="6" customWidth="1"/>
    <col min="6409" max="6413" width="45.5703125" style="6" customWidth="1"/>
    <col min="6414" max="6656" width="12.42578125" style="6"/>
    <col min="6657" max="6657" width="186.7109375" style="6" customWidth="1"/>
    <col min="6658" max="6658" width="56.42578125" style="6" customWidth="1"/>
    <col min="6659" max="6663" width="45.5703125" style="6" customWidth="1"/>
    <col min="6664" max="6664" width="54.7109375" style="6" customWidth="1"/>
    <col min="6665" max="6669" width="45.5703125" style="6" customWidth="1"/>
    <col min="6670" max="6912" width="12.42578125" style="6"/>
    <col min="6913" max="6913" width="186.7109375" style="6" customWidth="1"/>
    <col min="6914" max="6914" width="56.42578125" style="6" customWidth="1"/>
    <col min="6915" max="6919" width="45.5703125" style="6" customWidth="1"/>
    <col min="6920" max="6920" width="54.7109375" style="6" customWidth="1"/>
    <col min="6921" max="6925" width="45.5703125" style="6" customWidth="1"/>
    <col min="6926" max="7168" width="12.42578125" style="6"/>
    <col min="7169" max="7169" width="186.7109375" style="6" customWidth="1"/>
    <col min="7170" max="7170" width="56.42578125" style="6" customWidth="1"/>
    <col min="7171" max="7175" width="45.5703125" style="6" customWidth="1"/>
    <col min="7176" max="7176" width="54.7109375" style="6" customWidth="1"/>
    <col min="7177" max="7181" width="45.5703125" style="6" customWidth="1"/>
    <col min="7182" max="7424" width="12.42578125" style="6"/>
    <col min="7425" max="7425" width="186.7109375" style="6" customWidth="1"/>
    <col min="7426" max="7426" width="56.42578125" style="6" customWidth="1"/>
    <col min="7427" max="7431" width="45.5703125" style="6" customWidth="1"/>
    <col min="7432" max="7432" width="54.7109375" style="6" customWidth="1"/>
    <col min="7433" max="7437" width="45.5703125" style="6" customWidth="1"/>
    <col min="7438" max="7680" width="12.42578125" style="6"/>
    <col min="7681" max="7681" width="186.7109375" style="6" customWidth="1"/>
    <col min="7682" max="7682" width="56.42578125" style="6" customWidth="1"/>
    <col min="7683" max="7687" width="45.5703125" style="6" customWidth="1"/>
    <col min="7688" max="7688" width="54.7109375" style="6" customWidth="1"/>
    <col min="7689" max="7693" width="45.5703125" style="6" customWidth="1"/>
    <col min="7694" max="7936" width="12.42578125" style="6"/>
    <col min="7937" max="7937" width="186.7109375" style="6" customWidth="1"/>
    <col min="7938" max="7938" width="56.42578125" style="6" customWidth="1"/>
    <col min="7939" max="7943" width="45.5703125" style="6" customWidth="1"/>
    <col min="7944" max="7944" width="54.7109375" style="6" customWidth="1"/>
    <col min="7945" max="7949" width="45.5703125" style="6" customWidth="1"/>
    <col min="7950" max="8192" width="12.42578125" style="6"/>
    <col min="8193" max="8193" width="186.7109375" style="6" customWidth="1"/>
    <col min="8194" max="8194" width="56.42578125" style="6" customWidth="1"/>
    <col min="8195" max="8199" width="45.5703125" style="6" customWidth="1"/>
    <col min="8200" max="8200" width="54.7109375" style="6" customWidth="1"/>
    <col min="8201" max="8205" width="45.5703125" style="6" customWidth="1"/>
    <col min="8206" max="8448" width="12.42578125" style="6"/>
    <col min="8449" max="8449" width="186.7109375" style="6" customWidth="1"/>
    <col min="8450" max="8450" width="56.42578125" style="6" customWidth="1"/>
    <col min="8451" max="8455" width="45.5703125" style="6" customWidth="1"/>
    <col min="8456" max="8456" width="54.7109375" style="6" customWidth="1"/>
    <col min="8457" max="8461" width="45.5703125" style="6" customWidth="1"/>
    <col min="8462" max="8704" width="12.42578125" style="6"/>
    <col min="8705" max="8705" width="186.7109375" style="6" customWidth="1"/>
    <col min="8706" max="8706" width="56.42578125" style="6" customWidth="1"/>
    <col min="8707" max="8711" width="45.5703125" style="6" customWidth="1"/>
    <col min="8712" max="8712" width="54.7109375" style="6" customWidth="1"/>
    <col min="8713" max="8717" width="45.5703125" style="6" customWidth="1"/>
    <col min="8718" max="8960" width="12.42578125" style="6"/>
    <col min="8961" max="8961" width="186.7109375" style="6" customWidth="1"/>
    <col min="8962" max="8962" width="56.42578125" style="6" customWidth="1"/>
    <col min="8963" max="8967" width="45.5703125" style="6" customWidth="1"/>
    <col min="8968" max="8968" width="54.7109375" style="6" customWidth="1"/>
    <col min="8969" max="8973" width="45.5703125" style="6" customWidth="1"/>
    <col min="8974" max="9216" width="12.42578125" style="6"/>
    <col min="9217" max="9217" width="186.7109375" style="6" customWidth="1"/>
    <col min="9218" max="9218" width="56.42578125" style="6" customWidth="1"/>
    <col min="9219" max="9223" width="45.5703125" style="6" customWidth="1"/>
    <col min="9224" max="9224" width="54.7109375" style="6" customWidth="1"/>
    <col min="9225" max="9229" width="45.5703125" style="6" customWidth="1"/>
    <col min="9230" max="9472" width="12.42578125" style="6"/>
    <col min="9473" max="9473" width="186.7109375" style="6" customWidth="1"/>
    <col min="9474" max="9474" width="56.42578125" style="6" customWidth="1"/>
    <col min="9475" max="9479" width="45.5703125" style="6" customWidth="1"/>
    <col min="9480" max="9480" width="54.7109375" style="6" customWidth="1"/>
    <col min="9481" max="9485" width="45.5703125" style="6" customWidth="1"/>
    <col min="9486" max="9728" width="12.42578125" style="6"/>
    <col min="9729" max="9729" width="186.7109375" style="6" customWidth="1"/>
    <col min="9730" max="9730" width="56.42578125" style="6" customWidth="1"/>
    <col min="9731" max="9735" width="45.5703125" style="6" customWidth="1"/>
    <col min="9736" max="9736" width="54.7109375" style="6" customWidth="1"/>
    <col min="9737" max="9741" width="45.5703125" style="6" customWidth="1"/>
    <col min="9742" max="9984" width="12.42578125" style="6"/>
    <col min="9985" max="9985" width="186.7109375" style="6" customWidth="1"/>
    <col min="9986" max="9986" width="56.42578125" style="6" customWidth="1"/>
    <col min="9987" max="9991" width="45.5703125" style="6" customWidth="1"/>
    <col min="9992" max="9992" width="54.7109375" style="6" customWidth="1"/>
    <col min="9993" max="9997" width="45.5703125" style="6" customWidth="1"/>
    <col min="9998" max="10240" width="12.42578125" style="6"/>
    <col min="10241" max="10241" width="186.7109375" style="6" customWidth="1"/>
    <col min="10242" max="10242" width="56.42578125" style="6" customWidth="1"/>
    <col min="10243" max="10247" width="45.5703125" style="6" customWidth="1"/>
    <col min="10248" max="10248" width="54.7109375" style="6" customWidth="1"/>
    <col min="10249" max="10253" width="45.5703125" style="6" customWidth="1"/>
    <col min="10254" max="10496" width="12.42578125" style="6"/>
    <col min="10497" max="10497" width="186.7109375" style="6" customWidth="1"/>
    <col min="10498" max="10498" width="56.42578125" style="6" customWidth="1"/>
    <col min="10499" max="10503" width="45.5703125" style="6" customWidth="1"/>
    <col min="10504" max="10504" width="54.7109375" style="6" customWidth="1"/>
    <col min="10505" max="10509" width="45.5703125" style="6" customWidth="1"/>
    <col min="10510" max="10752" width="12.42578125" style="6"/>
    <col min="10753" max="10753" width="186.7109375" style="6" customWidth="1"/>
    <col min="10754" max="10754" width="56.42578125" style="6" customWidth="1"/>
    <col min="10755" max="10759" width="45.5703125" style="6" customWidth="1"/>
    <col min="10760" max="10760" width="54.7109375" style="6" customWidth="1"/>
    <col min="10761" max="10765" width="45.5703125" style="6" customWidth="1"/>
    <col min="10766" max="11008" width="12.42578125" style="6"/>
    <col min="11009" max="11009" width="186.7109375" style="6" customWidth="1"/>
    <col min="11010" max="11010" width="56.42578125" style="6" customWidth="1"/>
    <col min="11011" max="11015" width="45.5703125" style="6" customWidth="1"/>
    <col min="11016" max="11016" width="54.7109375" style="6" customWidth="1"/>
    <col min="11017" max="11021" width="45.5703125" style="6" customWidth="1"/>
    <col min="11022" max="11264" width="12.42578125" style="6"/>
    <col min="11265" max="11265" width="186.7109375" style="6" customWidth="1"/>
    <col min="11266" max="11266" width="56.42578125" style="6" customWidth="1"/>
    <col min="11267" max="11271" width="45.5703125" style="6" customWidth="1"/>
    <col min="11272" max="11272" width="54.7109375" style="6" customWidth="1"/>
    <col min="11273" max="11277" width="45.5703125" style="6" customWidth="1"/>
    <col min="11278" max="11520" width="12.42578125" style="6"/>
    <col min="11521" max="11521" width="186.7109375" style="6" customWidth="1"/>
    <col min="11522" max="11522" width="56.42578125" style="6" customWidth="1"/>
    <col min="11523" max="11527" width="45.5703125" style="6" customWidth="1"/>
    <col min="11528" max="11528" width="54.7109375" style="6" customWidth="1"/>
    <col min="11529" max="11533" width="45.5703125" style="6" customWidth="1"/>
    <col min="11534" max="11776" width="12.42578125" style="6"/>
    <col min="11777" max="11777" width="186.7109375" style="6" customWidth="1"/>
    <col min="11778" max="11778" width="56.42578125" style="6" customWidth="1"/>
    <col min="11779" max="11783" width="45.5703125" style="6" customWidth="1"/>
    <col min="11784" max="11784" width="54.7109375" style="6" customWidth="1"/>
    <col min="11785" max="11789" width="45.5703125" style="6" customWidth="1"/>
    <col min="11790" max="12032" width="12.42578125" style="6"/>
    <col min="12033" max="12033" width="186.7109375" style="6" customWidth="1"/>
    <col min="12034" max="12034" width="56.42578125" style="6" customWidth="1"/>
    <col min="12035" max="12039" width="45.5703125" style="6" customWidth="1"/>
    <col min="12040" max="12040" width="54.7109375" style="6" customWidth="1"/>
    <col min="12041" max="12045" width="45.5703125" style="6" customWidth="1"/>
    <col min="12046" max="12288" width="12.42578125" style="6"/>
    <col min="12289" max="12289" width="186.7109375" style="6" customWidth="1"/>
    <col min="12290" max="12290" width="56.42578125" style="6" customWidth="1"/>
    <col min="12291" max="12295" width="45.5703125" style="6" customWidth="1"/>
    <col min="12296" max="12296" width="54.7109375" style="6" customWidth="1"/>
    <col min="12297" max="12301" width="45.5703125" style="6" customWidth="1"/>
    <col min="12302" max="12544" width="12.42578125" style="6"/>
    <col min="12545" max="12545" width="186.7109375" style="6" customWidth="1"/>
    <col min="12546" max="12546" width="56.42578125" style="6" customWidth="1"/>
    <col min="12547" max="12551" width="45.5703125" style="6" customWidth="1"/>
    <col min="12552" max="12552" width="54.7109375" style="6" customWidth="1"/>
    <col min="12553" max="12557" width="45.5703125" style="6" customWidth="1"/>
    <col min="12558" max="12800" width="12.42578125" style="6"/>
    <col min="12801" max="12801" width="186.7109375" style="6" customWidth="1"/>
    <col min="12802" max="12802" width="56.42578125" style="6" customWidth="1"/>
    <col min="12803" max="12807" width="45.5703125" style="6" customWidth="1"/>
    <col min="12808" max="12808" width="54.7109375" style="6" customWidth="1"/>
    <col min="12809" max="12813" width="45.5703125" style="6" customWidth="1"/>
    <col min="12814" max="13056" width="12.42578125" style="6"/>
    <col min="13057" max="13057" width="186.7109375" style="6" customWidth="1"/>
    <col min="13058" max="13058" width="56.42578125" style="6" customWidth="1"/>
    <col min="13059" max="13063" width="45.5703125" style="6" customWidth="1"/>
    <col min="13064" max="13064" width="54.7109375" style="6" customWidth="1"/>
    <col min="13065" max="13069" width="45.5703125" style="6" customWidth="1"/>
    <col min="13070" max="13312" width="12.42578125" style="6"/>
    <col min="13313" max="13313" width="186.7109375" style="6" customWidth="1"/>
    <col min="13314" max="13314" width="56.42578125" style="6" customWidth="1"/>
    <col min="13315" max="13319" width="45.5703125" style="6" customWidth="1"/>
    <col min="13320" max="13320" width="54.7109375" style="6" customWidth="1"/>
    <col min="13321" max="13325" width="45.5703125" style="6" customWidth="1"/>
    <col min="13326" max="13568" width="12.42578125" style="6"/>
    <col min="13569" max="13569" width="186.7109375" style="6" customWidth="1"/>
    <col min="13570" max="13570" width="56.42578125" style="6" customWidth="1"/>
    <col min="13571" max="13575" width="45.5703125" style="6" customWidth="1"/>
    <col min="13576" max="13576" width="54.7109375" style="6" customWidth="1"/>
    <col min="13577" max="13581" width="45.5703125" style="6" customWidth="1"/>
    <col min="13582" max="13824" width="12.42578125" style="6"/>
    <col min="13825" max="13825" width="186.7109375" style="6" customWidth="1"/>
    <col min="13826" max="13826" width="56.42578125" style="6" customWidth="1"/>
    <col min="13827" max="13831" width="45.5703125" style="6" customWidth="1"/>
    <col min="13832" max="13832" width="54.7109375" style="6" customWidth="1"/>
    <col min="13833" max="13837" width="45.5703125" style="6" customWidth="1"/>
    <col min="13838" max="14080" width="12.42578125" style="6"/>
    <col min="14081" max="14081" width="186.7109375" style="6" customWidth="1"/>
    <col min="14082" max="14082" width="56.42578125" style="6" customWidth="1"/>
    <col min="14083" max="14087" width="45.5703125" style="6" customWidth="1"/>
    <col min="14088" max="14088" width="54.7109375" style="6" customWidth="1"/>
    <col min="14089" max="14093" width="45.5703125" style="6" customWidth="1"/>
    <col min="14094" max="14336" width="12.42578125" style="6"/>
    <col min="14337" max="14337" width="186.7109375" style="6" customWidth="1"/>
    <col min="14338" max="14338" width="56.42578125" style="6" customWidth="1"/>
    <col min="14339" max="14343" width="45.5703125" style="6" customWidth="1"/>
    <col min="14344" max="14344" width="54.7109375" style="6" customWidth="1"/>
    <col min="14345" max="14349" width="45.5703125" style="6" customWidth="1"/>
    <col min="14350" max="14592" width="12.42578125" style="6"/>
    <col min="14593" max="14593" width="186.7109375" style="6" customWidth="1"/>
    <col min="14594" max="14594" width="56.42578125" style="6" customWidth="1"/>
    <col min="14595" max="14599" width="45.5703125" style="6" customWidth="1"/>
    <col min="14600" max="14600" width="54.7109375" style="6" customWidth="1"/>
    <col min="14601" max="14605" width="45.5703125" style="6" customWidth="1"/>
    <col min="14606" max="14848" width="12.42578125" style="6"/>
    <col min="14849" max="14849" width="186.7109375" style="6" customWidth="1"/>
    <col min="14850" max="14850" width="56.42578125" style="6" customWidth="1"/>
    <col min="14851" max="14855" width="45.5703125" style="6" customWidth="1"/>
    <col min="14856" max="14856" width="54.7109375" style="6" customWidth="1"/>
    <col min="14857" max="14861" width="45.5703125" style="6" customWidth="1"/>
    <col min="14862" max="15104" width="12.42578125" style="6"/>
    <col min="15105" max="15105" width="186.7109375" style="6" customWidth="1"/>
    <col min="15106" max="15106" width="56.42578125" style="6" customWidth="1"/>
    <col min="15107" max="15111" width="45.5703125" style="6" customWidth="1"/>
    <col min="15112" max="15112" width="54.7109375" style="6" customWidth="1"/>
    <col min="15113" max="15117" width="45.5703125" style="6" customWidth="1"/>
    <col min="15118" max="15360" width="12.42578125" style="6"/>
    <col min="15361" max="15361" width="186.7109375" style="6" customWidth="1"/>
    <col min="15362" max="15362" width="56.42578125" style="6" customWidth="1"/>
    <col min="15363" max="15367" width="45.5703125" style="6" customWidth="1"/>
    <col min="15368" max="15368" width="54.7109375" style="6" customWidth="1"/>
    <col min="15369" max="15373" width="45.5703125" style="6" customWidth="1"/>
    <col min="15374" max="15616" width="12.42578125" style="6"/>
    <col min="15617" max="15617" width="186.7109375" style="6" customWidth="1"/>
    <col min="15618" max="15618" width="56.42578125" style="6" customWidth="1"/>
    <col min="15619" max="15623" width="45.5703125" style="6" customWidth="1"/>
    <col min="15624" max="15624" width="54.7109375" style="6" customWidth="1"/>
    <col min="15625" max="15629" width="45.5703125" style="6" customWidth="1"/>
    <col min="15630" max="15872" width="12.42578125" style="6"/>
    <col min="15873" max="15873" width="186.7109375" style="6" customWidth="1"/>
    <col min="15874" max="15874" width="56.42578125" style="6" customWidth="1"/>
    <col min="15875" max="15879" width="45.5703125" style="6" customWidth="1"/>
    <col min="15880" max="15880" width="54.7109375" style="6" customWidth="1"/>
    <col min="15881" max="15885" width="45.5703125" style="6" customWidth="1"/>
    <col min="15886" max="16128" width="12.42578125" style="6"/>
    <col min="16129" max="16129" width="186.7109375" style="6" customWidth="1"/>
    <col min="16130" max="16130" width="56.42578125" style="6" customWidth="1"/>
    <col min="16131" max="16135" width="45.5703125" style="6" customWidth="1"/>
    <col min="16136" max="16136" width="54.7109375" style="6" customWidth="1"/>
    <col min="16137" max="16141" width="45.5703125" style="6" customWidth="1"/>
    <col min="16142" max="16384" width="12.42578125" style="6"/>
  </cols>
  <sheetData>
    <row r="1" spans="1:17" s="196" customFormat="1" ht="19.5" customHeight="1" thickBot="1" x14ac:dyDescent="0.3">
      <c r="A1" s="186" t="s">
        <v>0</v>
      </c>
      <c r="B1" s="187"/>
      <c r="C1" s="188"/>
      <c r="D1" s="187"/>
      <c r="E1" s="189"/>
      <c r="F1" s="190"/>
      <c r="G1" s="189"/>
      <c r="H1" s="190"/>
      <c r="I1" s="191"/>
      <c r="J1" s="192" t="s">
        <v>1</v>
      </c>
      <c r="K1" s="193" t="s">
        <v>86</v>
      </c>
      <c r="L1" s="194"/>
      <c r="M1" s="193"/>
      <c r="N1" s="195"/>
      <c r="O1" s="195"/>
      <c r="P1" s="195"/>
      <c r="Q1" s="195"/>
    </row>
    <row r="2" spans="1:17" s="196" customFormat="1" ht="19.5" customHeight="1" thickBot="1" x14ac:dyDescent="0.3">
      <c r="A2" s="186" t="s">
        <v>2</v>
      </c>
      <c r="B2" s="187"/>
      <c r="C2" s="188"/>
      <c r="D2" s="187"/>
      <c r="E2" s="188"/>
      <c r="F2" s="187"/>
      <c r="G2" s="188"/>
      <c r="H2" s="187"/>
      <c r="I2" s="188"/>
      <c r="J2" s="187"/>
      <c r="K2" s="188"/>
      <c r="L2" s="187"/>
      <c r="M2" s="189"/>
      <c r="O2" s="221" t="s">
        <v>182</v>
      </c>
    </row>
    <row r="3" spans="1:17" s="196" customFormat="1" ht="19.5" customHeight="1" thickBot="1" x14ac:dyDescent="0.3">
      <c r="A3" s="197" t="s">
        <v>3</v>
      </c>
      <c r="B3" s="198"/>
      <c r="C3" s="199"/>
      <c r="D3" s="198"/>
      <c r="E3" s="199"/>
      <c r="F3" s="198"/>
      <c r="G3" s="199"/>
      <c r="H3" s="198"/>
      <c r="I3" s="199"/>
      <c r="J3" s="198"/>
      <c r="K3" s="199"/>
      <c r="L3" s="198"/>
      <c r="M3" s="200"/>
      <c r="N3" s="195"/>
      <c r="O3" s="195"/>
      <c r="P3" s="195"/>
      <c r="Q3" s="195"/>
    </row>
    <row r="4" spans="1:17" ht="15" customHeight="1" thickTop="1" x14ac:dyDescent="0.2">
      <c r="A4" s="7"/>
      <c r="B4" s="8"/>
      <c r="C4" s="9"/>
      <c r="D4" s="8"/>
      <c r="E4" s="9"/>
      <c r="F4" s="8"/>
      <c r="G4" s="10"/>
      <c r="H4" s="8" t="s">
        <v>4</v>
      </c>
      <c r="I4" s="9"/>
      <c r="J4" s="8"/>
      <c r="K4" s="9"/>
      <c r="L4" s="8"/>
      <c r="M4" s="10"/>
    </row>
    <row r="5" spans="1:17" ht="15" customHeight="1" x14ac:dyDescent="0.2">
      <c r="A5" s="11"/>
      <c r="B5" s="3"/>
      <c r="C5" s="12"/>
      <c r="D5" s="3"/>
      <c r="E5" s="12"/>
      <c r="F5" s="3"/>
      <c r="G5" s="13"/>
      <c r="H5" s="3"/>
      <c r="I5" s="12"/>
      <c r="J5" s="3"/>
      <c r="K5" s="12"/>
      <c r="L5" s="3"/>
      <c r="M5" s="13"/>
    </row>
    <row r="6" spans="1:17" ht="15" customHeight="1" x14ac:dyDescent="0.25">
      <c r="A6" s="14"/>
      <c r="B6" s="15" t="s">
        <v>128</v>
      </c>
      <c r="C6" s="16"/>
      <c r="D6" s="17"/>
      <c r="E6" s="16"/>
      <c r="F6" s="17"/>
      <c r="G6" s="18"/>
      <c r="H6" s="15" t="s">
        <v>129</v>
      </c>
      <c r="I6" s="16"/>
      <c r="J6" s="17"/>
      <c r="K6" s="16"/>
      <c r="L6" s="17"/>
      <c r="M6" s="19" t="s">
        <v>4</v>
      </c>
    </row>
    <row r="7" spans="1:17" ht="15" customHeight="1" x14ac:dyDescent="0.2">
      <c r="A7" s="11" t="s">
        <v>4</v>
      </c>
      <c r="B7" s="3" t="s">
        <v>4</v>
      </c>
      <c r="C7" s="12"/>
      <c r="D7" s="3" t="s">
        <v>4</v>
      </c>
      <c r="E7" s="12"/>
      <c r="F7" s="3" t="s">
        <v>4</v>
      </c>
      <c r="G7" s="13"/>
      <c r="H7" s="3" t="s">
        <v>4</v>
      </c>
      <c r="I7" s="12"/>
      <c r="J7" s="3" t="s">
        <v>4</v>
      </c>
      <c r="K7" s="12"/>
      <c r="L7" s="3" t="s">
        <v>4</v>
      </c>
      <c r="M7" s="13"/>
    </row>
    <row r="8" spans="1:17" ht="15" customHeight="1" x14ac:dyDescent="0.2">
      <c r="A8" s="11" t="s">
        <v>4</v>
      </c>
      <c r="B8" s="3" t="s">
        <v>4</v>
      </c>
      <c r="C8" s="12"/>
      <c r="D8" s="3" t="s">
        <v>4</v>
      </c>
      <c r="E8" s="12"/>
      <c r="F8" s="3" t="s">
        <v>4</v>
      </c>
      <c r="G8" s="13"/>
      <c r="H8" s="3" t="s">
        <v>4</v>
      </c>
      <c r="I8" s="12"/>
      <c r="J8" s="3" t="s">
        <v>4</v>
      </c>
      <c r="K8" s="12"/>
      <c r="L8" s="3" t="s">
        <v>4</v>
      </c>
      <c r="M8" s="13"/>
    </row>
    <row r="9" spans="1:17" ht="15" customHeight="1" x14ac:dyDescent="0.25">
      <c r="A9" s="20" t="s">
        <v>4</v>
      </c>
      <c r="B9" s="21" t="s">
        <v>4</v>
      </c>
      <c r="C9" s="22" t="s">
        <v>5</v>
      </c>
      <c r="D9" s="23" t="s">
        <v>4</v>
      </c>
      <c r="E9" s="22" t="s">
        <v>5</v>
      </c>
      <c r="F9" s="23" t="s">
        <v>4</v>
      </c>
      <c r="G9" s="24" t="s">
        <v>5</v>
      </c>
      <c r="H9" s="21" t="s">
        <v>4</v>
      </c>
      <c r="I9" s="22" t="s">
        <v>5</v>
      </c>
      <c r="J9" s="23" t="s">
        <v>4</v>
      </c>
      <c r="K9" s="22" t="s">
        <v>5</v>
      </c>
      <c r="L9" s="23" t="s">
        <v>4</v>
      </c>
      <c r="M9" s="24" t="s">
        <v>5</v>
      </c>
      <c r="N9" s="25"/>
    </row>
    <row r="10" spans="1:17" ht="15" customHeight="1" x14ac:dyDescent="0.25">
      <c r="A10" s="26" t="s">
        <v>6</v>
      </c>
      <c r="B10" s="27" t="s">
        <v>7</v>
      </c>
      <c r="C10" s="28" t="s">
        <v>8</v>
      </c>
      <c r="D10" s="29" t="s">
        <v>9</v>
      </c>
      <c r="E10" s="28" t="s">
        <v>8</v>
      </c>
      <c r="F10" s="29" t="s">
        <v>8</v>
      </c>
      <c r="G10" s="30" t="s">
        <v>8</v>
      </c>
      <c r="H10" s="27" t="s">
        <v>7</v>
      </c>
      <c r="I10" s="28" t="s">
        <v>8</v>
      </c>
      <c r="J10" s="29" t="s">
        <v>9</v>
      </c>
      <c r="K10" s="28" t="s">
        <v>8</v>
      </c>
      <c r="L10" s="29" t="s">
        <v>8</v>
      </c>
      <c r="M10" s="30" t="s">
        <v>8</v>
      </c>
      <c r="N10" s="25"/>
    </row>
    <row r="11" spans="1:17" ht="15" customHeight="1" x14ac:dyDescent="0.2">
      <c r="A11" s="31" t="s">
        <v>10</v>
      </c>
      <c r="B11" s="32" t="s">
        <v>4</v>
      </c>
      <c r="C11" s="33"/>
      <c r="D11" s="80" t="s">
        <v>4</v>
      </c>
      <c r="E11" s="33"/>
      <c r="F11" s="34" t="s">
        <v>4</v>
      </c>
      <c r="G11" s="35"/>
      <c r="H11" s="32" t="s">
        <v>4</v>
      </c>
      <c r="I11" s="33"/>
      <c r="J11" s="34" t="s">
        <v>4</v>
      </c>
      <c r="K11" s="33"/>
      <c r="L11" s="34" t="s">
        <v>4</v>
      </c>
      <c r="M11" s="35" t="s">
        <v>10</v>
      </c>
      <c r="N11" s="25"/>
    </row>
    <row r="12" spans="1:17" ht="15" customHeight="1" x14ac:dyDescent="0.25">
      <c r="A12" s="14" t="s">
        <v>11</v>
      </c>
      <c r="B12" s="36" t="s">
        <v>4</v>
      </c>
      <c r="C12" s="37" t="s">
        <v>4</v>
      </c>
      <c r="D12" s="123"/>
      <c r="E12" s="39"/>
      <c r="F12" s="38"/>
      <c r="G12" s="40"/>
      <c r="H12" s="36"/>
      <c r="I12" s="39"/>
      <c r="J12" s="123"/>
      <c r="K12" s="39"/>
      <c r="L12" s="38"/>
      <c r="M12" s="40"/>
      <c r="N12" s="25"/>
    </row>
    <row r="13" spans="1:17" s="5" customFormat="1" ht="15" customHeight="1" x14ac:dyDescent="0.2">
      <c r="A13" s="41" t="s">
        <v>12</v>
      </c>
      <c r="B13" s="4">
        <f>+LSU!B13+LSUA!B13+LSUS!B13+LSUE!B13+HSCS!B13+HSCNO!B13+LSUAg!B13+PBRC!B13</f>
        <v>355564050.93000001</v>
      </c>
      <c r="C13" s="42">
        <f>IF(ISBLANK(B13),"  ",IF(F13&gt;0,B13/F13,IF(B13&gt;0,1,0)))</f>
        <v>1</v>
      </c>
      <c r="D13" s="43">
        <f>+LSU!D13+LSUA!D13+LSUS!D13+LSUE!D13+HSCS!D13+HSCNO!D13+LSUAg!D13+PBRC!D13</f>
        <v>0</v>
      </c>
      <c r="E13" s="44">
        <f>IF(ISBLANK(D13),"  ",IF(F13&gt;0,D13/F13,IF(D13&gt;0,1,0)))</f>
        <v>0</v>
      </c>
      <c r="F13" s="45">
        <f>D13+B13</f>
        <v>355564050.93000001</v>
      </c>
      <c r="G13" s="46">
        <f>IF(ISBLANK(F13),"  ",IF(F76&gt;0,F13/F76,IF(F13&gt;0,1,0)))</f>
        <v>0.15746043598163079</v>
      </c>
      <c r="H13" s="4">
        <f>+LSU!H13+LSUA!H13+LSUS!H13+LSUE!H13+HSCS!H13+HSCNO!H13+LSUAg!H13+PBRC!H13</f>
        <v>351477172</v>
      </c>
      <c r="I13" s="42">
        <f>IF(ISBLANK(H13),"  ",IF(L13&gt;0,H13/L13,IF(H13&gt;0,1,0)))</f>
        <v>1</v>
      </c>
      <c r="J13" s="43">
        <f>+LSU!J13+LSUA!J13+LSUS!J13+LSUE!J13+HSCS!J13+HSCNO!J13+LSUAg!J13+PBRC!J13</f>
        <v>0</v>
      </c>
      <c r="K13" s="44">
        <f>IF(ISBLANK(J13),"  ",IF(L13&gt;0,J13/L13,IF(J13&gt;0,1,0)))</f>
        <v>0</v>
      </c>
      <c r="L13" s="45">
        <f t="shared" ref="L13:L34" si="0">J13+H13</f>
        <v>351477172</v>
      </c>
      <c r="M13" s="47">
        <f>IF(ISBLANK(L13),"  ",IF(L76&gt;0,L13/L76,IF(L13&gt;0,1,0)))</f>
        <v>0.15429518974321577</v>
      </c>
      <c r="N13" s="25"/>
    </row>
    <row r="14" spans="1:17" ht="15" customHeight="1" x14ac:dyDescent="0.2">
      <c r="A14" s="11" t="s">
        <v>13</v>
      </c>
      <c r="B14" s="4">
        <f>+LSU!B14+LSUA!B14+LSUS!B14+LSUE!B14+HSCS!B14+HSCNO!B14+LSUAg!B14+PBRC!B14</f>
        <v>0</v>
      </c>
      <c r="C14" s="48">
        <f>IF(ISBLANK(B14),"  ",IF(F14&gt;0,B14/F14,IF(B14&gt;0,1,0)))</f>
        <v>0</v>
      </c>
      <c r="D14" s="43">
        <f>+LSU!D14+LSUA!D14+LSUS!D14+LSUE!D14+HSCS!D14+HSCNO!D14+LSUAg!D14+PBRC!D14</f>
        <v>0</v>
      </c>
      <c r="E14" s="49">
        <f>IF(ISBLANK(D14),"  ",IF(F14&gt;0,D14/F14,IF(D14&gt;0,1,0)))</f>
        <v>0</v>
      </c>
      <c r="F14" s="50">
        <f>D14+B14</f>
        <v>0</v>
      </c>
      <c r="G14" s="51">
        <f>IF(ISBLANK(F14),"  ",IF(F76&gt;0,F14/F76,IF(F14&gt;0,1,0)))</f>
        <v>0</v>
      </c>
      <c r="H14" s="4">
        <f>+LSU!H14+LSUA!H14+LSUS!H14+LSUE!H14+HSCS!H14+HSCNO!H14+LSUAg!H14+PBRC!H14</f>
        <v>0</v>
      </c>
      <c r="I14" s="48">
        <f>IF(ISBLANK(H14),"  ",IF(L14&gt;0,H14/L14,IF(H14&gt;0,1,0)))</f>
        <v>0</v>
      </c>
      <c r="J14" s="43">
        <f>+LSU!J14+LSUA!J14+LSUS!J14+LSUE!J14+HSCS!J14+HSCNO!J14+LSUAg!J14+PBRC!J14</f>
        <v>0</v>
      </c>
      <c r="K14" s="49">
        <f>IF(ISBLANK(J14),"  ",IF(L14&gt;0,J14/L14,IF(J14&gt;0,1,0)))</f>
        <v>0</v>
      </c>
      <c r="L14" s="50">
        <f t="shared" si="0"/>
        <v>0</v>
      </c>
      <c r="M14" s="51">
        <f>IF(ISBLANK(L14),"  ",IF(L76&gt;0,L14/L76,IF(L14&gt;0,1,0)))</f>
        <v>0</v>
      </c>
      <c r="N14" s="25"/>
    </row>
    <row r="15" spans="1:17" ht="15" customHeight="1" x14ac:dyDescent="0.2">
      <c r="A15" s="31" t="s">
        <v>14</v>
      </c>
      <c r="B15" s="52">
        <f>+LSU!B15+LSUA!B15+LSUS!B15+LSUE!B15+HSCS!B15+HSCNO!B15+LSUAg!B15+PBRC!B15</f>
        <v>29836638.530000001</v>
      </c>
      <c r="C15" s="53">
        <f t="shared" ref="C15:C76" si="1">IF(ISBLANK(B15),"  ",IF(F15&gt;0,B15/F15,IF(B15&gt;0,1,0)))</f>
        <v>1</v>
      </c>
      <c r="D15" s="54">
        <f>+LSU!D15+LSUA!D15+LSUS!D15+LSUE!D15+HSCS!D15+HSCNO!D15+LSUAg!D15+PBRC!D15</f>
        <v>0</v>
      </c>
      <c r="E15" s="55">
        <f>IF(ISBLANK(D15),"  ",IF(F15&gt;0,D15/F15,IF(D15&gt;0,1,0)))</f>
        <v>0</v>
      </c>
      <c r="F15" s="38">
        <f>D15+B15</f>
        <v>29836638.530000001</v>
      </c>
      <c r="G15" s="56">
        <f>IF(ISBLANK(F15),"  ",IF(F76&gt;0,F15/F76,IF(F15&gt;0,1,0)))</f>
        <v>1.3213062734750534E-2</v>
      </c>
      <c r="H15" s="52">
        <f>+LSU!H15+LSUA!H15+LSUS!H15+LSUE!H15+HSCS!H15+HSCNO!H15+LSUAg!H15+PBRC!H15</f>
        <v>29860004</v>
      </c>
      <c r="I15" s="53">
        <f>IF(ISBLANK(H15),"  ",IF(L15&gt;0,H15/L15,IF(H15&gt;0,1,0)))</f>
        <v>1</v>
      </c>
      <c r="J15" s="54">
        <f>+LSU!J15+LSUA!J15+LSUS!J15+LSUE!J15+HSCS!J15+HSCNO!J15+LSUAg!J15+PBRC!J15</f>
        <v>0</v>
      </c>
      <c r="K15" s="55">
        <f>IF(ISBLANK(J15),"  ",IF(L15&gt;0,J15/L15,IF(J15&gt;0,1,0)))</f>
        <v>0</v>
      </c>
      <c r="L15" s="38">
        <f t="shared" si="0"/>
        <v>29860004</v>
      </c>
      <c r="M15" s="56">
        <f>IF(ISBLANK(L15),"  ",IF(L76&gt;0,L15/L76,IF(L15&gt;0,1,0)))</f>
        <v>1.3108262356546961E-2</v>
      </c>
      <c r="N15" s="25"/>
    </row>
    <row r="16" spans="1:17" ht="15" customHeight="1" x14ac:dyDescent="0.2">
      <c r="A16" s="57" t="s">
        <v>15</v>
      </c>
      <c r="B16" s="4">
        <f>+LSU!B16+LSUA!B16+LSUS!B16+LSUE!B16+HSCS!B16+HSCNO!B16+LSUAg!B16+PBRC!B16</f>
        <v>0</v>
      </c>
      <c r="C16" s="42">
        <f t="shared" si="1"/>
        <v>0</v>
      </c>
      <c r="D16" s="43">
        <f>+LSU!D16+LSUA!D16+LSUS!D16+LSUE!D16+HSCS!D16+HSCNO!D16+LSUAg!D16+PBRC!D16</f>
        <v>0</v>
      </c>
      <c r="E16" s="44">
        <f>IF(ISBLANK(D16),"  ",IF(F16&gt;0,D16/F16,IF(D16&gt;0,1,0)))</f>
        <v>0</v>
      </c>
      <c r="F16" s="58">
        <f t="shared" ref="F16:F39" si="2">D16+B16</f>
        <v>0</v>
      </c>
      <c r="G16" s="46">
        <f>IF(ISBLANK(F16),"  ",IF(F76&gt;0,F16/F76,IF(F16&gt;0,1,0)))</f>
        <v>0</v>
      </c>
      <c r="H16" s="4">
        <f>+LSU!H16+LSUA!H16+LSUS!H16+LSUE!H16+HSCS!H16+HSCNO!H16+LSUAg!H16+PBRC!H16</f>
        <v>0</v>
      </c>
      <c r="I16" s="42">
        <f t="shared" ref="I16:I34" si="3">IF(ISBLANK(H16),"  ",IF(L16&gt;0,H16/L16,IF(H16&gt;0,1,0)))</f>
        <v>0</v>
      </c>
      <c r="J16" s="43">
        <f>+LSU!J16+LSUA!J16+LSUS!J16+LSUE!J16+HSCS!J16+HSCNO!J16+LSUAg!J16+PBRC!J16</f>
        <v>0</v>
      </c>
      <c r="K16" s="44">
        <f t="shared" ref="K16:K34" si="4">IF(ISBLANK(J16),"  ",IF(L16&gt;0,J16/L16,IF(J16&gt;0,1,0)))</f>
        <v>0</v>
      </c>
      <c r="L16" s="58">
        <f t="shared" si="0"/>
        <v>0</v>
      </c>
      <c r="M16" s="46">
        <f>IF(ISBLANK(L16),"  ",IF(L76&gt;0,L16/L76,IF(L16&gt;0,1,0)))</f>
        <v>0</v>
      </c>
      <c r="N16" s="25"/>
    </row>
    <row r="17" spans="1:14" ht="15" customHeight="1" x14ac:dyDescent="0.2">
      <c r="A17" s="59" t="s">
        <v>16</v>
      </c>
      <c r="B17" s="4">
        <f>+LSU!B17+LSUA!B17+LSUS!B17+LSUE!B17+HSCS!B17+HSCNO!B17+LSUAg!B17+PBRC!B17</f>
        <v>19587107.02</v>
      </c>
      <c r="C17" s="48">
        <f t="shared" si="1"/>
        <v>1</v>
      </c>
      <c r="D17" s="43">
        <f>+LSU!D17+LSUA!D17+LSUS!D17+LSUE!D17+HSCS!D17+HSCNO!D17+LSUAg!D17+PBRC!D17</f>
        <v>0</v>
      </c>
      <c r="E17" s="44">
        <f t="shared" ref="E17:E34" si="5">IF(ISBLANK(D17),"  ",IF(F17&gt;0,D17/F17,IF(D17&gt;0,1,0)))</f>
        <v>0</v>
      </c>
      <c r="F17" s="34">
        <f t="shared" si="2"/>
        <v>19587107.02</v>
      </c>
      <c r="G17" s="51">
        <f>IF(ISBLANK(F17),"  ",IF(F76&gt;0,F17/F76,IF(F17&gt;0,1,0)))</f>
        <v>8.6740895287956074E-3</v>
      </c>
      <c r="H17" s="4">
        <f>+LSU!H17+LSUA!H17+LSUS!H17+LSUE!H17+HSCS!H17+HSCNO!H17+LSUAg!H17+PBRC!H17</f>
        <v>19567239</v>
      </c>
      <c r="I17" s="48">
        <f t="shared" si="3"/>
        <v>1</v>
      </c>
      <c r="J17" s="43">
        <f>+LSU!J17+LSUA!J17+LSUS!J17+LSUE!J17+HSCS!J17+HSCNO!J17+LSUAg!J17+PBRC!J17</f>
        <v>0</v>
      </c>
      <c r="K17" s="49">
        <f t="shared" si="4"/>
        <v>0</v>
      </c>
      <c r="L17" s="34">
        <f t="shared" si="0"/>
        <v>19567239</v>
      </c>
      <c r="M17" s="51">
        <f>IF(ISBLANK(L17),"  ",IF(L76&gt;0,L17/L76,IF(L17&gt;0,1,0)))</f>
        <v>8.5898348307407325E-3</v>
      </c>
      <c r="N17" s="25"/>
    </row>
    <row r="18" spans="1:14" ht="15" customHeight="1" x14ac:dyDescent="0.2">
      <c r="A18" s="59" t="s">
        <v>17</v>
      </c>
      <c r="B18" s="4">
        <f>+LSU!B18+LSUA!B18+LSUS!B18+LSUE!B18+HSCS!B18+HSCNO!B18+LSUAg!B18+PBRC!B18</f>
        <v>6017842</v>
      </c>
      <c r="C18" s="48">
        <f t="shared" si="1"/>
        <v>1</v>
      </c>
      <c r="D18" s="43">
        <f>+LSU!D18+LSUA!D18+LSUS!D18+LSUE!D18+HSCS!D18+HSCNO!D18+LSUAg!D18+PBRC!D18</f>
        <v>0</v>
      </c>
      <c r="E18" s="44">
        <f t="shared" si="5"/>
        <v>0</v>
      </c>
      <c r="F18" s="34">
        <f t="shared" si="2"/>
        <v>6017842</v>
      </c>
      <c r="G18" s="51">
        <f>IF(ISBLANK(F18),"  ",IF(F76&gt;0,F18/F76,IF(F18&gt;0,1,0)))</f>
        <v>2.6649826452087469E-3</v>
      </c>
      <c r="H18" s="4">
        <f>+LSU!H18+LSUA!H18+LSUS!H18+LSUE!H18+HSCS!H18+HSCNO!H18+LSUAg!H18+PBRC!H18</f>
        <v>5845116</v>
      </c>
      <c r="I18" s="48">
        <f t="shared" si="3"/>
        <v>1</v>
      </c>
      <c r="J18" s="43">
        <f>+LSU!J18+LSUA!J18+LSUS!J18+LSUE!J18+HSCS!J18+HSCNO!J18+LSUAg!J18+PBRC!J18</f>
        <v>0</v>
      </c>
      <c r="K18" s="49">
        <f t="shared" si="4"/>
        <v>0</v>
      </c>
      <c r="L18" s="34">
        <f t="shared" si="0"/>
        <v>5845116</v>
      </c>
      <c r="M18" s="51">
        <f>IF(ISBLANK(L18),"  ",IF(L76&gt;0,L18/L76,IF(L18&gt;0,1,0)))</f>
        <v>2.5659512313678978E-3</v>
      </c>
      <c r="N18" s="25"/>
    </row>
    <row r="19" spans="1:14" ht="15" customHeight="1" x14ac:dyDescent="0.2">
      <c r="A19" s="59" t="s">
        <v>18</v>
      </c>
      <c r="B19" s="4">
        <f>+LSU!B19+LSUA!B19+LSUS!B19+LSUE!B19+HSCS!B19+HSCNO!B19+LSUAg!B19+PBRC!B19</f>
        <v>0</v>
      </c>
      <c r="C19" s="48">
        <f t="shared" si="1"/>
        <v>0</v>
      </c>
      <c r="D19" s="43">
        <f>+LSU!D19+LSUA!D19+LSUS!D19+LSUE!D19+HSCS!D19+HSCNO!D19+LSUAg!D19+PBRC!D19</f>
        <v>0</v>
      </c>
      <c r="E19" s="44">
        <f t="shared" si="5"/>
        <v>0</v>
      </c>
      <c r="F19" s="34">
        <f t="shared" si="2"/>
        <v>0</v>
      </c>
      <c r="G19" s="51">
        <f>IF(ISBLANK(F19),"  ",IF(F76&gt;0,F19/F76,IF(F19&gt;0,1,0)))</f>
        <v>0</v>
      </c>
      <c r="H19" s="4">
        <f>+LSU!H19+LSUA!H19+LSUS!H19+LSUE!H19+HSCS!H19+HSCNO!H19+LSUAg!H19+PBRC!H19</f>
        <v>0</v>
      </c>
      <c r="I19" s="48">
        <f t="shared" si="3"/>
        <v>0</v>
      </c>
      <c r="J19" s="43">
        <f>+LSU!J19+LSUA!J19+LSUS!J19+LSUE!J19+HSCS!J19+HSCNO!J19+LSUAg!J19+PBRC!J19</f>
        <v>0</v>
      </c>
      <c r="K19" s="49">
        <f t="shared" si="4"/>
        <v>0</v>
      </c>
      <c r="L19" s="34">
        <f t="shared" si="0"/>
        <v>0</v>
      </c>
      <c r="M19" s="51">
        <f>IF(ISBLANK(L19),"  ",IF(L76&gt;0,L19/L76,IF(L19&gt;0,1,0)))</f>
        <v>0</v>
      </c>
      <c r="N19" s="25"/>
    </row>
    <row r="20" spans="1:14" ht="15" customHeight="1" x14ac:dyDescent="0.2">
      <c r="A20" s="59" t="s">
        <v>19</v>
      </c>
      <c r="B20" s="4">
        <f>+LSU!B20+LSUA!B20+LSUS!B20+LSUE!B20+HSCS!B20+HSCNO!B20+LSUAg!B20+PBRC!B20</f>
        <v>0</v>
      </c>
      <c r="C20" s="48">
        <f t="shared" si="1"/>
        <v>0</v>
      </c>
      <c r="D20" s="43">
        <f>+LSU!D20+LSUA!D20+LSUS!D20+LSUE!D20+HSCS!D20+HSCNO!D20+LSUAg!D20+PBRC!D20</f>
        <v>0</v>
      </c>
      <c r="E20" s="44">
        <f t="shared" si="5"/>
        <v>0</v>
      </c>
      <c r="F20" s="34">
        <f>D20+B20</f>
        <v>0</v>
      </c>
      <c r="G20" s="51">
        <f>IF(ISBLANK(F20),"  ",IF(F76&gt;0,F20/F76,IF(F20&gt;0,1,0)))</f>
        <v>0</v>
      </c>
      <c r="H20" s="4">
        <f>+LSU!H20+LSUA!H20+LSUS!H20+LSUE!H20+HSCS!H20+HSCNO!H20+LSUAg!H20+PBRC!H20</f>
        <v>0</v>
      </c>
      <c r="I20" s="48">
        <f t="shared" si="3"/>
        <v>0</v>
      </c>
      <c r="J20" s="43">
        <f>+LSU!J20+LSUA!J20+LSUS!J20+LSUE!J20+HSCS!J20+HSCNO!J20+LSUAg!J20+PBRC!J20</f>
        <v>0</v>
      </c>
      <c r="K20" s="49">
        <f t="shared" si="4"/>
        <v>0</v>
      </c>
      <c r="L20" s="34">
        <f t="shared" si="0"/>
        <v>0</v>
      </c>
      <c r="M20" s="51">
        <f>IF(ISBLANK(L20),"  ",IF(L76&gt;0,L20/L76,IF(L20&gt;0,1,0)))</f>
        <v>0</v>
      </c>
      <c r="N20" s="25"/>
    </row>
    <row r="21" spans="1:14" ht="15" customHeight="1" x14ac:dyDescent="0.2">
      <c r="A21" s="59" t="s">
        <v>20</v>
      </c>
      <c r="B21" s="4">
        <f>+LSU!B21+LSUA!B21+LSUS!B21+LSUE!B21+HSCS!B21+HSCNO!B21+LSUAg!B21+PBRC!B21</f>
        <v>0</v>
      </c>
      <c r="C21" s="48">
        <f t="shared" si="1"/>
        <v>0</v>
      </c>
      <c r="D21" s="43">
        <f>+LSU!D21+LSUA!D21+LSUS!D21+LSUE!D21+HSCS!D21+HSCNO!D21+LSUAg!D21+PBRC!D21</f>
        <v>0</v>
      </c>
      <c r="E21" s="44">
        <f t="shared" si="5"/>
        <v>0</v>
      </c>
      <c r="F21" s="34">
        <f t="shared" si="2"/>
        <v>0</v>
      </c>
      <c r="G21" s="51">
        <f>IF(ISBLANK(F21),"  ",IF(F76&gt;0,F21/F76,IF(F21&gt;0,1,0)))</f>
        <v>0</v>
      </c>
      <c r="H21" s="4">
        <f>+LSU!H21+LSUA!H21+LSUS!H21+LSUE!H21+HSCS!H21+HSCNO!H21+LSUAg!H21+PBRC!H21</f>
        <v>0</v>
      </c>
      <c r="I21" s="48">
        <f t="shared" si="3"/>
        <v>0</v>
      </c>
      <c r="J21" s="43">
        <f>+LSU!J21+LSUA!J21+LSUS!J21+LSUE!J21+HSCS!J21+HSCNO!J21+LSUAg!J21+PBRC!J21</f>
        <v>0</v>
      </c>
      <c r="K21" s="49">
        <f t="shared" si="4"/>
        <v>0</v>
      </c>
      <c r="L21" s="34">
        <f t="shared" si="0"/>
        <v>0</v>
      </c>
      <c r="M21" s="51">
        <f>IF(ISBLANK(L21),"  ",IF(L76&gt;0,L21/L76,IF(L21&gt;0,1,0)))</f>
        <v>0</v>
      </c>
      <c r="N21" s="25"/>
    </row>
    <row r="22" spans="1:14" ht="15" customHeight="1" x14ac:dyDescent="0.2">
      <c r="A22" s="59" t="s">
        <v>21</v>
      </c>
      <c r="B22" s="4">
        <f>+LSU!B22+LSUA!B22+LSUS!B22+LSUE!B22+HSCS!B22+HSCNO!B22+LSUAg!B22+PBRC!B22</f>
        <v>0</v>
      </c>
      <c r="C22" s="48">
        <f t="shared" si="1"/>
        <v>0</v>
      </c>
      <c r="D22" s="43">
        <f>+LSU!D22+LSUA!D22+LSUS!D22+LSUE!D22+HSCS!D22+HSCNO!D22+LSUAg!D22+PBRC!D22</f>
        <v>0</v>
      </c>
      <c r="E22" s="44">
        <f t="shared" si="5"/>
        <v>0</v>
      </c>
      <c r="F22" s="34">
        <f t="shared" si="2"/>
        <v>0</v>
      </c>
      <c r="G22" s="51">
        <f>IF(ISBLANK(F22),"  ",IF(F76&gt;0,F22/F76,IF(F22&gt;0,1,0)))</f>
        <v>0</v>
      </c>
      <c r="H22" s="4">
        <f>+LSU!H22+LSUA!H22+LSUS!H22+LSUE!H22+HSCS!H22+HSCNO!H22+LSUAg!H22+PBRC!H22</f>
        <v>0</v>
      </c>
      <c r="I22" s="48">
        <f t="shared" si="3"/>
        <v>0</v>
      </c>
      <c r="J22" s="43">
        <f>+LSU!J22+LSUA!J22+LSUS!J22+LSUE!J22+HSCS!J22+HSCNO!J22+LSUAg!J22+PBRC!J22</f>
        <v>0</v>
      </c>
      <c r="K22" s="49">
        <f t="shared" si="4"/>
        <v>0</v>
      </c>
      <c r="L22" s="34">
        <f t="shared" si="0"/>
        <v>0</v>
      </c>
      <c r="M22" s="51">
        <f>IF(ISBLANK(L22),"  ",IF(L76&gt;0,L22/L76,IF(L22&gt;0,1,0)))</f>
        <v>0</v>
      </c>
      <c r="N22" s="25"/>
    </row>
    <row r="23" spans="1:14" ht="15" customHeight="1" x14ac:dyDescent="0.2">
      <c r="A23" s="59" t="s">
        <v>22</v>
      </c>
      <c r="B23" s="4">
        <f>+LSU!B23+LSUA!B23+LSUS!B23+LSUE!B23+HSCS!B23+HSCNO!B23+LSUAg!B23+PBRC!B23</f>
        <v>750000</v>
      </c>
      <c r="C23" s="48">
        <f t="shared" si="1"/>
        <v>1</v>
      </c>
      <c r="D23" s="43">
        <f>+LSU!D23+LSUA!D23+LSUS!D23+LSUE!D23+HSCS!D23+HSCNO!D23+LSUAg!D23+PBRC!D23</f>
        <v>0</v>
      </c>
      <c r="E23" s="44">
        <f t="shared" si="5"/>
        <v>0</v>
      </c>
      <c r="F23" s="34">
        <f t="shared" si="2"/>
        <v>750000</v>
      </c>
      <c r="G23" s="51">
        <f>IF(ISBLANK(F23),"  ",IF(F76&gt;0,F23/F76,IF(F23&gt;0,1,0)))</f>
        <v>3.3213517136318303E-4</v>
      </c>
      <c r="H23" s="4">
        <f>+LSU!H23+LSUA!H23+LSUS!H23+LSUE!H23+HSCS!H23+HSCNO!H23+LSUAg!H23+PBRC!H23</f>
        <v>750000</v>
      </c>
      <c r="I23" s="48">
        <f t="shared" si="3"/>
        <v>1</v>
      </c>
      <c r="J23" s="43">
        <f>+LSU!J23+LSUA!J23+LSUS!J23+LSUE!J23+HSCS!J23+HSCNO!J23+LSUAg!J23+PBRC!J23</f>
        <v>0</v>
      </c>
      <c r="K23" s="49">
        <f t="shared" si="4"/>
        <v>0</v>
      </c>
      <c r="L23" s="34">
        <f t="shared" si="0"/>
        <v>750000</v>
      </c>
      <c r="M23" s="51">
        <f>IF(ISBLANK(L23),"  ",IF(L76&gt;0,L23/L76,IF(L23&gt;0,1,0)))</f>
        <v>3.2924298226518059E-4</v>
      </c>
      <c r="N23" s="25"/>
    </row>
    <row r="24" spans="1:14" ht="15" customHeight="1" x14ac:dyDescent="0.2">
      <c r="A24" s="59" t="s">
        <v>23</v>
      </c>
      <c r="B24" s="4">
        <f>+LSU!B24+LSUA!B24+LSUS!B24+LSUE!B24+HSCS!B24+HSCNO!B24+LSUAg!B24+PBRC!B24</f>
        <v>3271689.51</v>
      </c>
      <c r="C24" s="48">
        <f t="shared" si="1"/>
        <v>1</v>
      </c>
      <c r="D24" s="43">
        <f>+LSU!D24+LSUA!D24+LSUS!D24+LSUE!D24+HSCS!D24+HSCNO!D24+LSUAg!D24+PBRC!D24</f>
        <v>0</v>
      </c>
      <c r="E24" s="44">
        <f t="shared" si="5"/>
        <v>0</v>
      </c>
      <c r="F24" s="34">
        <f t="shared" si="2"/>
        <v>3271689.51</v>
      </c>
      <c r="G24" s="51">
        <f>IF(ISBLANK(F24),"  ",IF(F76&gt;0,F24/F76,IF(F24&gt;0,1,0)))</f>
        <v>1.4488575414013044E-3</v>
      </c>
      <c r="H24" s="4">
        <f>+LSU!H24+LSUA!H24+LSUS!H24+LSUE!H24+HSCS!H24+HSCNO!H24+LSUAg!H24+PBRC!H24</f>
        <v>3487649</v>
      </c>
      <c r="I24" s="48">
        <f t="shared" si="3"/>
        <v>1</v>
      </c>
      <c r="J24" s="43">
        <f>+LSU!J24+LSUA!J24+LSUS!J24+LSUE!J24+HSCS!J24+HSCNO!J24+LSUAg!J24+PBRC!J24</f>
        <v>0</v>
      </c>
      <c r="K24" s="49">
        <f t="shared" si="4"/>
        <v>0</v>
      </c>
      <c r="L24" s="34">
        <f t="shared" si="0"/>
        <v>3487649</v>
      </c>
      <c r="M24" s="51">
        <f>IF(ISBLANK(L24),"  ",IF(L76&gt;0,L24/L76,IF(L24&gt;0,1,0)))</f>
        <v>1.5310452771388997E-3</v>
      </c>
      <c r="N24" s="25"/>
    </row>
    <row r="25" spans="1:14" ht="15" customHeight="1" x14ac:dyDescent="0.2">
      <c r="A25" s="59" t="s">
        <v>24</v>
      </c>
      <c r="B25" s="4">
        <f>+LSU!B25+LSUA!B25+LSUS!B25+LSUE!B25+HSCS!B25+HSCNO!B25+LSUAg!B25+PBRC!B25</f>
        <v>210000</v>
      </c>
      <c r="C25" s="48">
        <f t="shared" si="1"/>
        <v>1</v>
      </c>
      <c r="D25" s="43">
        <f>+LSU!D25+LSUA!D25+LSUS!D25+LSUE!D25+HSCS!D25+HSCNO!D25+LSUAg!D25+PBRC!D25</f>
        <v>0</v>
      </c>
      <c r="E25" s="44">
        <f t="shared" si="5"/>
        <v>0</v>
      </c>
      <c r="F25" s="34">
        <f t="shared" si="2"/>
        <v>210000</v>
      </c>
      <c r="G25" s="51">
        <f>IF(ISBLANK(F25),"  ",IF(F76&gt;0,F25/F76,IF(F25&gt;0,1,0)))</f>
        <v>9.2997847981691258E-5</v>
      </c>
      <c r="H25" s="4">
        <f>+LSU!H25+LSUA!H25+LSUS!H25+LSUE!H25+HSCS!H25+HSCNO!H25+LSUAg!H25+PBRC!H25</f>
        <v>210000</v>
      </c>
      <c r="I25" s="48">
        <f t="shared" si="3"/>
        <v>1</v>
      </c>
      <c r="J25" s="43">
        <f>+LSU!J25+LSUA!J25+LSUS!J25+LSUE!J25+HSCS!J25+HSCNO!J25+LSUAg!J25+PBRC!J25</f>
        <v>0</v>
      </c>
      <c r="K25" s="49">
        <f t="shared" si="4"/>
        <v>0</v>
      </c>
      <c r="L25" s="34">
        <f t="shared" si="0"/>
        <v>210000</v>
      </c>
      <c r="M25" s="51">
        <f>IF(ISBLANK(L25),"  ",IF(L76&gt;0,L25/L76,IF(L25&gt;0,1,0)))</f>
        <v>9.2188035034250558E-5</v>
      </c>
      <c r="N25" s="25"/>
    </row>
    <row r="26" spans="1:14" ht="15" customHeight="1" x14ac:dyDescent="0.2">
      <c r="A26" s="59" t="s">
        <v>25</v>
      </c>
      <c r="B26" s="4">
        <f>+LSU!B26+LSUA!B26+LSUS!B26+LSUE!B26+HSCS!B26+HSCNO!B26+LSUAg!B26+PBRC!B26</f>
        <v>0</v>
      </c>
      <c r="C26" s="48">
        <f t="shared" si="1"/>
        <v>0</v>
      </c>
      <c r="D26" s="43">
        <f>+LSU!D26+LSUA!D26+LSUS!D26+LSUE!D26+HSCS!D26+HSCNO!D26+LSUAg!D26+PBRC!D26</f>
        <v>0</v>
      </c>
      <c r="E26" s="44">
        <f t="shared" si="5"/>
        <v>0</v>
      </c>
      <c r="F26" s="34">
        <f t="shared" si="2"/>
        <v>0</v>
      </c>
      <c r="G26" s="51">
        <f>IF(ISBLANK(F26),"  ",IF(F76&gt;0,F26/F76,IF(F26&gt;0,1,0)))</f>
        <v>0</v>
      </c>
      <c r="H26" s="4">
        <f>+LSU!H26+LSUA!H26+LSUS!H26+LSUE!H26+HSCS!H26+HSCNO!H26+LSUAg!H26+PBRC!H26</f>
        <v>0</v>
      </c>
      <c r="I26" s="48">
        <f t="shared" si="3"/>
        <v>0</v>
      </c>
      <c r="J26" s="43">
        <f>+LSU!J26+LSUA!J26+LSUS!J26+LSUE!J26+HSCS!J26+HSCNO!J26+LSUAg!J26+PBRC!J26</f>
        <v>0</v>
      </c>
      <c r="K26" s="49">
        <f t="shared" si="4"/>
        <v>0</v>
      </c>
      <c r="L26" s="34">
        <f t="shared" si="0"/>
        <v>0</v>
      </c>
      <c r="M26" s="51">
        <f>IF(ISBLANK(L26),"  ",IF(L76&gt;0,L26/L76,IF(L26&gt;0,1,0)))</f>
        <v>0</v>
      </c>
      <c r="N26" s="25"/>
    </row>
    <row r="27" spans="1:14" ht="15" customHeight="1" x14ac:dyDescent="0.2">
      <c r="A27" s="59" t="s">
        <v>26</v>
      </c>
      <c r="B27" s="4">
        <f>+LSU!B27+LSUA!B27+LSUS!B27+LSUE!B27+HSCS!B27+HSCNO!B27+LSUAg!B27+PBRC!B27</f>
        <v>0</v>
      </c>
      <c r="C27" s="48">
        <f t="shared" si="1"/>
        <v>0</v>
      </c>
      <c r="D27" s="43">
        <f>+LSU!D27+LSUA!D27+LSUS!D27+LSUE!D27+HSCS!D27+HSCNO!D27+LSUAg!D27+PBRC!D27</f>
        <v>0</v>
      </c>
      <c r="E27" s="44">
        <f t="shared" si="5"/>
        <v>0</v>
      </c>
      <c r="F27" s="34">
        <f t="shared" si="2"/>
        <v>0</v>
      </c>
      <c r="G27" s="51">
        <f>IF(ISBLANK(F27),"  ",IF(F76&gt;0,F27/F76,IF(F27&gt;0,1,0)))</f>
        <v>0</v>
      </c>
      <c r="H27" s="4">
        <f>+LSU!H27+LSUA!H27+LSUS!H27+LSUE!H27+HSCS!H27+HSCNO!H27+LSUAg!H27+PBRC!H27</f>
        <v>0</v>
      </c>
      <c r="I27" s="48">
        <f t="shared" si="3"/>
        <v>0</v>
      </c>
      <c r="J27" s="43">
        <f>+LSU!J27+LSUA!J27+LSUS!J27+LSUE!J27+HSCS!J27+HSCNO!J27+LSUAg!J27+PBRC!J27</f>
        <v>0</v>
      </c>
      <c r="K27" s="49">
        <f t="shared" si="4"/>
        <v>0</v>
      </c>
      <c r="L27" s="34">
        <f t="shared" si="0"/>
        <v>0</v>
      </c>
      <c r="M27" s="51">
        <f>IF(ISBLANK(L27),"  ",IF(L76&gt;0,L27/L76,IF(L27&gt;0,1,0)))</f>
        <v>0</v>
      </c>
      <c r="N27" s="25"/>
    </row>
    <row r="28" spans="1:14" ht="15" customHeight="1" x14ac:dyDescent="0.2">
      <c r="A28" s="60" t="s">
        <v>27</v>
      </c>
      <c r="B28" s="4">
        <f>+LSU!B28+LSUA!B28+LSUS!B28+LSUE!B28+HSCS!B28+HSCNO!B28+LSUAg!B28+PBRC!B28</f>
        <v>0</v>
      </c>
      <c r="C28" s="48">
        <f t="shared" si="1"/>
        <v>0</v>
      </c>
      <c r="D28" s="43">
        <f>+LSU!D28+LSUA!D28+LSUS!D28+LSUE!D28+HSCS!D28+HSCNO!D28+LSUAg!D28+PBRC!D28</f>
        <v>0</v>
      </c>
      <c r="E28" s="44">
        <f t="shared" si="5"/>
        <v>0</v>
      </c>
      <c r="F28" s="34">
        <f t="shared" si="2"/>
        <v>0</v>
      </c>
      <c r="G28" s="51">
        <f>IF(ISBLANK(F28),"  ",IF(F76&gt;0,F28/F76,IF(F28&gt;0,1,0)))</f>
        <v>0</v>
      </c>
      <c r="H28" s="4">
        <f>+LSU!H28+LSUA!H28+LSUS!H28+LSUE!H28+HSCS!H28+HSCNO!H28+LSUAg!H28+PBRC!H28</f>
        <v>0</v>
      </c>
      <c r="I28" s="48">
        <f t="shared" si="3"/>
        <v>0</v>
      </c>
      <c r="J28" s="43">
        <f>+LSU!J28+LSUA!J28+LSUS!J28+LSUE!J28+HSCS!J28+HSCNO!J28+LSUAg!J28+PBRC!J28</f>
        <v>0</v>
      </c>
      <c r="K28" s="49">
        <f t="shared" si="4"/>
        <v>0</v>
      </c>
      <c r="L28" s="34">
        <f t="shared" si="0"/>
        <v>0</v>
      </c>
      <c r="M28" s="51">
        <f>IF(ISBLANK(L28),"  ",IF(L76&gt;0,L28/L76,IF(L28&gt;0,1,0)))</f>
        <v>0</v>
      </c>
      <c r="N28" s="25"/>
    </row>
    <row r="29" spans="1:14" ht="15" customHeight="1" x14ac:dyDescent="0.2">
      <c r="A29" s="60" t="s">
        <v>28</v>
      </c>
      <c r="B29" s="4">
        <f>+LSU!B29+LSUA!B29+LSUS!B29+LSUE!B29+HSCS!B29+HSCNO!B29+LSUAg!B29+PBRC!B29</f>
        <v>0</v>
      </c>
      <c r="C29" s="48">
        <f t="shared" si="1"/>
        <v>0</v>
      </c>
      <c r="D29" s="43">
        <f>+LSU!D29+LSUA!D29+LSUS!D29+LSUE!D29+HSCS!D29+HSCNO!D29+LSUAg!D29+PBRC!D29</f>
        <v>0</v>
      </c>
      <c r="E29" s="44">
        <f t="shared" si="5"/>
        <v>0</v>
      </c>
      <c r="F29" s="34">
        <f t="shared" si="2"/>
        <v>0</v>
      </c>
      <c r="G29" s="51">
        <f>IF(ISBLANK(F29),"  ",IF(F76&gt;0,F29/F76,IF(F29&gt;0,1,0)))</f>
        <v>0</v>
      </c>
      <c r="H29" s="4">
        <f>+LSU!H29+LSUA!H29+LSUS!H29+LSUE!H29+HSCS!H29+HSCNO!H29+LSUAg!H29+PBRC!H29</f>
        <v>0</v>
      </c>
      <c r="I29" s="48">
        <f t="shared" si="3"/>
        <v>0</v>
      </c>
      <c r="J29" s="43">
        <f>+LSU!J29+LSUA!J29+LSUS!J29+LSUE!J29+HSCS!J29+HSCNO!J29+LSUAg!J29+PBRC!J29</f>
        <v>0</v>
      </c>
      <c r="K29" s="49">
        <f t="shared" si="4"/>
        <v>0</v>
      </c>
      <c r="L29" s="34">
        <f t="shared" si="0"/>
        <v>0</v>
      </c>
      <c r="M29" s="51">
        <f>IF(ISBLANK(L29),"  ",IF(L76&gt;0,L29/L76,IF(L29&gt;0,1,0)))</f>
        <v>0</v>
      </c>
      <c r="N29" s="25"/>
    </row>
    <row r="30" spans="1:14" ht="15" customHeight="1" x14ac:dyDescent="0.2">
      <c r="A30" s="60" t="s">
        <v>29</v>
      </c>
      <c r="B30" s="4">
        <f>+LSU!B30+LSUA!B30+LSUS!B30+LSUE!B30+HSCS!B30+HSCNO!B30+LSUAg!B30+PBRC!B30</f>
        <v>0</v>
      </c>
      <c r="C30" s="48">
        <f t="shared" si="1"/>
        <v>0</v>
      </c>
      <c r="D30" s="43">
        <f>+LSU!D30+LSUA!D30+LSUS!D30+LSUE!D30+HSCS!D30+HSCNO!D30+LSUAg!D30+PBRC!D30</f>
        <v>0</v>
      </c>
      <c r="E30" s="44">
        <f>IF(ISBLANK(D30),"  ",IF(F30&gt;0,D30/F30,IF(D30&gt;0,1,0)))</f>
        <v>0</v>
      </c>
      <c r="F30" s="34">
        <f t="shared" si="2"/>
        <v>0</v>
      </c>
      <c r="G30" s="51">
        <f>IF(ISBLANK(F30),"  ",IF(F76&gt;0,F30/F76,IF(F30&gt;0,1,0)))</f>
        <v>0</v>
      </c>
      <c r="H30" s="4">
        <f>+LSU!H30+LSUA!H30+LSUS!H30+LSUE!H30+HSCS!H30+HSCNO!H30+LSUAg!H30+PBRC!H30</f>
        <v>0</v>
      </c>
      <c r="I30" s="48">
        <f t="shared" si="3"/>
        <v>0</v>
      </c>
      <c r="J30" s="43">
        <f>+LSU!J30+LSUA!J30+LSUS!J30+LSUE!J30+HSCS!J30+HSCNO!J30+LSUAg!J30+PBRC!J30</f>
        <v>0</v>
      </c>
      <c r="K30" s="49">
        <f>IF(ISBLANK(J30),"  ",IF(L30&gt;0,J30/L30,IF(J30&gt;0,1,0)))</f>
        <v>0</v>
      </c>
      <c r="L30" s="34">
        <f t="shared" si="0"/>
        <v>0</v>
      </c>
      <c r="M30" s="51">
        <f>IF(ISBLANK(L30),"  ",IF(L76&gt;0,L30/L76,IF(L30&gt;0,1,0)))</f>
        <v>0</v>
      </c>
      <c r="N30" s="25"/>
    </row>
    <row r="31" spans="1:14" ht="15" customHeight="1" x14ac:dyDescent="0.2">
      <c r="A31" s="60" t="s">
        <v>30</v>
      </c>
      <c r="B31" s="4">
        <f>+LSU!B31+LSUA!B31+LSUS!B31+LSUE!B31+HSCS!B31+HSCNO!B31+LSUAg!B31+PBRC!B31</f>
        <v>0</v>
      </c>
      <c r="C31" s="48">
        <f t="shared" si="1"/>
        <v>0</v>
      </c>
      <c r="D31" s="43">
        <f>+LSU!D31+LSUA!D31+LSUS!D31+LSUE!D31+HSCS!D31+HSCNO!D31+LSUAg!D31+PBRC!D31</f>
        <v>0</v>
      </c>
      <c r="E31" s="44">
        <f>IF(ISBLANK(D31),"  ",IF(F31&gt;0,D31/F31,IF(D31&gt;0,1,0)))</f>
        <v>0</v>
      </c>
      <c r="F31" s="34">
        <f t="shared" si="2"/>
        <v>0</v>
      </c>
      <c r="G31" s="51">
        <f>IF(ISBLANK(F31),"  ",IF(F76&gt;0,F31/F76,IF(F31&gt;0,1,0)))</f>
        <v>0</v>
      </c>
      <c r="H31" s="4">
        <f>+LSU!H31+LSUA!H31+LSUS!H31+LSUE!H31+HSCS!H31+HSCNO!H31+LSUAg!H31+PBRC!H31</f>
        <v>0</v>
      </c>
      <c r="I31" s="48">
        <f t="shared" si="3"/>
        <v>0</v>
      </c>
      <c r="J31" s="43">
        <f>+LSU!J31+LSUA!J31+LSUS!J31+LSUE!J31+HSCS!J31+HSCNO!J31+LSUAg!J31+PBRC!J31</f>
        <v>0</v>
      </c>
      <c r="K31" s="49">
        <f>IF(ISBLANK(J31),"  ",IF(L31&gt;0,J31/L31,IF(J31&gt;0,1,0)))</f>
        <v>0</v>
      </c>
      <c r="L31" s="34">
        <f t="shared" si="0"/>
        <v>0</v>
      </c>
      <c r="M31" s="51">
        <f>IF(ISBLANK(L31),"  ",IF(L76&gt;0,L31/L76,IF(L31&gt;0,1,0)))</f>
        <v>0</v>
      </c>
      <c r="N31" s="25"/>
    </row>
    <row r="32" spans="1:14" ht="15" customHeight="1" x14ac:dyDescent="0.2">
      <c r="A32" s="60" t="s">
        <v>31</v>
      </c>
      <c r="B32" s="4">
        <f>+LSU!B32+LSUA!B32+LSUS!B32+LSUE!B32+HSCS!B32+HSCNO!B32+LSUAg!B32+PBRC!B32</f>
        <v>0</v>
      </c>
      <c r="C32" s="48">
        <f t="shared" si="1"/>
        <v>0</v>
      </c>
      <c r="D32" s="43">
        <f>+LSU!D32+LSUA!D32+LSUS!D32+LSUE!D32+HSCS!D32+HSCNO!D32+LSUAg!D32+PBRC!D32</f>
        <v>0</v>
      </c>
      <c r="E32" s="44">
        <f>IF(ISBLANK(D32),"  ",IF(F32&gt;0,D32/F32,IF(D32&gt;0,1,0)))</f>
        <v>0</v>
      </c>
      <c r="F32" s="34">
        <f t="shared" si="2"/>
        <v>0</v>
      </c>
      <c r="G32" s="51">
        <f>IF(ISBLANK(F32),"  ",IF(F76&gt;0,F32/F76,IF(F32&gt;0,1,0)))</f>
        <v>0</v>
      </c>
      <c r="H32" s="4">
        <f>+LSU!H32+LSUA!H32+LSUS!H32+LSUE!H32+HSCS!H32+HSCNO!H32+LSUAg!H32+PBRC!H32</f>
        <v>0</v>
      </c>
      <c r="I32" s="48">
        <f t="shared" si="3"/>
        <v>0</v>
      </c>
      <c r="J32" s="43">
        <f>+LSU!J32+LSUA!J32+LSUS!J32+LSUE!J32+HSCS!J32+HSCNO!J32+LSUAg!J32+PBRC!J32</f>
        <v>0</v>
      </c>
      <c r="K32" s="49">
        <f>IF(ISBLANK(J32),"  ",IF(L32&gt;0,J32/L32,IF(J32&gt;0,1,0)))</f>
        <v>0</v>
      </c>
      <c r="L32" s="34">
        <f t="shared" si="0"/>
        <v>0</v>
      </c>
      <c r="M32" s="51">
        <f>IF(ISBLANK(L32),"  ",IF(L76&gt;0,L32/L76,IF(L32&gt;0,1,0)))</f>
        <v>0</v>
      </c>
      <c r="N32" s="25"/>
    </row>
    <row r="33" spans="1:14" ht="15" customHeight="1" x14ac:dyDescent="0.2">
      <c r="A33" s="61" t="s">
        <v>75</v>
      </c>
      <c r="B33" s="4">
        <f>+LSU!B33+LSUA!B33+LSUS!B33+LSUE!B33+HSCS!B33+HSCNO!B33+LSUAg!B33+PBRC!B33</f>
        <v>0</v>
      </c>
      <c r="C33" s="48">
        <f>IF(ISBLANK(B33),"  ",IF(F33&gt;0,B33/F33,IF(B33&gt;0,1,0)))</f>
        <v>0</v>
      </c>
      <c r="D33" s="43">
        <f>+LSU!D33+LSUA!D33+LSUS!D33+LSUE!D33+HSCS!D33+HSCNO!D33+LSUAg!D33+PBRC!D33</f>
        <v>0</v>
      </c>
      <c r="E33" s="44">
        <f>IF(ISBLANK(D33),"  ",IF(F33&gt;0,D33/F33,IF(D33&gt;0,1,0)))</f>
        <v>0</v>
      </c>
      <c r="F33" s="34">
        <f t="shared" si="2"/>
        <v>0</v>
      </c>
      <c r="G33" s="51">
        <f>IF(ISBLANK(F33),"  ",IF(F76&gt;0,F33/F76,IF(F33&gt;0,1,0)))</f>
        <v>0</v>
      </c>
      <c r="H33" s="4">
        <f>+LSU!H33+LSUA!H33+LSUS!H33+LSUE!H33+HSCS!H33+HSCNO!H33+LSUAg!H33+PBRC!H33</f>
        <v>0</v>
      </c>
      <c r="I33" s="48">
        <f>IF(ISBLANK(H33),"  ",IF(L33&gt;0,H33/L33,IF(H33&gt;0,1,0)))</f>
        <v>0</v>
      </c>
      <c r="J33" s="43">
        <f>+LSU!J33+LSUA!J33+LSUS!J33+LSUE!J33+HSCS!J33+HSCNO!J33+LSUAg!J33+PBRC!J33</f>
        <v>0</v>
      </c>
      <c r="K33" s="49">
        <f>IF(ISBLANK(J33),"  ",IF(L33&gt;0,J33/L33,IF(J33&gt;0,1,0)))</f>
        <v>0</v>
      </c>
      <c r="L33" s="34">
        <f t="shared" si="0"/>
        <v>0</v>
      </c>
      <c r="M33" s="51">
        <f>IF(ISBLANK(L33),"  ",IF(L76&gt;0,L33/L76,IF(L33&gt;0,1,0)))</f>
        <v>0</v>
      </c>
      <c r="N33" s="25"/>
    </row>
    <row r="34" spans="1:14" ht="15" customHeight="1" x14ac:dyDescent="0.2">
      <c r="A34" s="60" t="s">
        <v>32</v>
      </c>
      <c r="B34" s="4">
        <f>+LSU!B34+LSUA!B34+LSUS!B34+LSUE!B34+HSCS!B34+HSCNO!B34+LSUAg!B34+PBRC!B34</f>
        <v>0</v>
      </c>
      <c r="C34" s="48">
        <f t="shared" si="1"/>
        <v>0</v>
      </c>
      <c r="D34" s="43">
        <f>+LSU!D34+LSUA!D34+LSUS!D34+LSUE!D34+HSCS!D34+HSCNO!D34+LSUAg!D34+PBRC!D34</f>
        <v>0</v>
      </c>
      <c r="E34" s="44">
        <f t="shared" si="5"/>
        <v>0</v>
      </c>
      <c r="F34" s="34">
        <f t="shared" si="2"/>
        <v>0</v>
      </c>
      <c r="G34" s="51">
        <f>IF(ISBLANK(F34),"  ",IF(F76&gt;0,F34/F76,IF(F34&gt;0,1,0)))</f>
        <v>0</v>
      </c>
      <c r="H34" s="4">
        <f>+LSU!H34+LSUA!H34+LSUS!H34+LSUE!H34+HSCS!H34+HSCNO!H34+LSUAg!H34+PBRC!H34</f>
        <v>0</v>
      </c>
      <c r="I34" s="48">
        <f t="shared" si="3"/>
        <v>0</v>
      </c>
      <c r="J34" s="43">
        <f>+LSU!J34+LSUA!J34+LSUS!J34+LSUE!J34+HSCS!J34+HSCNO!J34+LSUAg!J34+PBRC!J34</f>
        <v>0</v>
      </c>
      <c r="K34" s="49">
        <f t="shared" si="4"/>
        <v>0</v>
      </c>
      <c r="L34" s="34">
        <f t="shared" si="0"/>
        <v>0</v>
      </c>
      <c r="M34" s="51">
        <f>IF(ISBLANK(L34),"  ",IF(L76&gt;0,L34/L76,IF(L34&gt;0,1,0)))</f>
        <v>0</v>
      </c>
      <c r="N34" s="25"/>
    </row>
    <row r="35" spans="1:14" ht="15" customHeight="1" x14ac:dyDescent="0.25">
      <c r="A35" s="62" t="s">
        <v>33</v>
      </c>
      <c r="B35" s="63"/>
      <c r="C35" s="64" t="s">
        <v>4</v>
      </c>
      <c r="D35" s="65"/>
      <c r="E35" s="66" t="s">
        <v>4</v>
      </c>
      <c r="F35" s="34"/>
      <c r="G35" s="67" t="s">
        <v>4</v>
      </c>
      <c r="H35" s="63"/>
      <c r="I35" s="64" t="s">
        <v>4</v>
      </c>
      <c r="J35" s="65"/>
      <c r="K35" s="66" t="s">
        <v>4</v>
      </c>
      <c r="L35" s="34"/>
      <c r="M35" s="67" t="s">
        <v>4</v>
      </c>
      <c r="N35" s="25"/>
    </row>
    <row r="36" spans="1:14" ht="15" customHeight="1" x14ac:dyDescent="0.2">
      <c r="A36" s="57" t="s">
        <v>34</v>
      </c>
      <c r="B36" s="4">
        <f>+LSU!B36+LSUA!B36+LSUS!B36+LSUE!B36+HSCS!B36+HSCNO!B36+LSUAg!B36+PBRC!B36</f>
        <v>0</v>
      </c>
      <c r="C36" s="48">
        <f t="shared" si="1"/>
        <v>0</v>
      </c>
      <c r="D36" s="43">
        <f>+LSU!D36+LSUA!D36+LSUS!D36+LSUE!D36+HSCS!D36+HSCNO!D36+LSUAg!D36+PBRC!D36</f>
        <v>0</v>
      </c>
      <c r="E36" s="49">
        <f>IF(ISBLANK(D36),"  ",IF(F36&gt;0,D36/F36,IF(D36&gt;0,1,0)))</f>
        <v>0</v>
      </c>
      <c r="F36" s="34">
        <f t="shared" si="2"/>
        <v>0</v>
      </c>
      <c r="G36" s="51">
        <f>IF(ISBLANK(F36),"  ",IF(F76&gt;0,F36/F76,IF(F36&gt;0,1,0)))</f>
        <v>0</v>
      </c>
      <c r="H36" s="4">
        <f>+LSU!H36+LSUA!H36+LSUS!H36+LSUE!H36+HSCS!H36+HSCNO!H36+LSUAg!H36+PBRC!H36</f>
        <v>0</v>
      </c>
      <c r="I36" s="48">
        <f>IF(ISBLANK(H36),"  ",IF(L36&gt;0,H36/L36,IF(H36&gt;0,1,0)))</f>
        <v>0</v>
      </c>
      <c r="J36" s="43">
        <f>+LSU!J36+LSUA!J36+LSUS!J36+LSUE!J36+HSCS!J36+HSCNO!J36+LSUAg!J36+PBRC!J36</f>
        <v>0</v>
      </c>
      <c r="K36" s="49">
        <f>IF(ISBLANK(J36),"  ",IF(L36&gt;0,J36/L36,IF(J36&gt;0,1,0)))</f>
        <v>0</v>
      </c>
      <c r="L36" s="34">
        <f>J36+H36</f>
        <v>0</v>
      </c>
      <c r="M36" s="51">
        <f>IF(ISBLANK(L36),"  ",IF(L76&gt;0,L36/L76,IF(L36&gt;0,1,0)))</f>
        <v>0</v>
      </c>
      <c r="N36" s="25"/>
    </row>
    <row r="37" spans="1:14" ht="15" customHeight="1" x14ac:dyDescent="0.25">
      <c r="A37" s="62" t="s">
        <v>35</v>
      </c>
      <c r="B37" s="63"/>
      <c r="C37" s="64" t="s">
        <v>4</v>
      </c>
      <c r="D37" s="65"/>
      <c r="E37" s="66" t="s">
        <v>4</v>
      </c>
      <c r="F37" s="34"/>
      <c r="G37" s="67" t="s">
        <v>4</v>
      </c>
      <c r="H37" s="63"/>
      <c r="I37" s="64" t="s">
        <v>4</v>
      </c>
      <c r="J37" s="65"/>
      <c r="K37" s="66" t="s">
        <v>4</v>
      </c>
      <c r="L37" s="34"/>
      <c r="M37" s="67" t="s">
        <v>4</v>
      </c>
      <c r="N37" s="25"/>
    </row>
    <row r="38" spans="1:14" ht="15" customHeight="1" x14ac:dyDescent="0.2">
      <c r="A38" s="59" t="s">
        <v>34</v>
      </c>
      <c r="B38" s="4">
        <f>+LSU!B38+LSUA!B38+LSUS!B38+LSUE!B38+HSCS!B38+HSCNO!B38+LSUAg!B38+PBRC!B38</f>
        <v>0</v>
      </c>
      <c r="C38" s="48">
        <f t="shared" si="1"/>
        <v>0</v>
      </c>
      <c r="D38" s="43">
        <f>+LSU!D38+LSUA!D38+LSUS!D38+LSUE!D38+HSCS!D38+HSCNO!D38+LSUAg!D38+PBRC!D38</f>
        <v>0</v>
      </c>
      <c r="E38" s="49">
        <f>IF(ISBLANK(D38),"  ",IF(F38&gt;0,D38/F38,IF(D38&gt;0,1,0)))</f>
        <v>0</v>
      </c>
      <c r="F38" s="68">
        <f t="shared" si="2"/>
        <v>0</v>
      </c>
      <c r="G38" s="51">
        <f>IF(ISBLANK(F38),"  ",IF(F76&gt;0,F38/F76,IF(F38&gt;0,1,0)))</f>
        <v>0</v>
      </c>
      <c r="H38" s="4">
        <f>+LSU!H38+LSUA!H38+LSUS!H38+LSUE!H38+HSCS!H38+HSCNO!H38+LSUAg!H38+PBRC!H38</f>
        <v>0</v>
      </c>
      <c r="I38" s="48">
        <f>IF(ISBLANK(H38),"  ",IF(L38&gt;0,H38/L38,IF(H38&gt;0,1,0)))</f>
        <v>0</v>
      </c>
      <c r="J38" s="43">
        <f>+LSU!J38+LSUA!J38+LSUS!J38+LSUE!J38+HSCS!J38+HSCNO!J38+LSUAg!J38+PBRC!J38</f>
        <v>0</v>
      </c>
      <c r="K38" s="49">
        <f>IF(ISBLANK(J38),"  ",IF(L38&gt;0,J38/L38,IF(J38&gt;0,1,0)))</f>
        <v>0</v>
      </c>
      <c r="L38" s="68">
        <f>J38+H38</f>
        <v>0</v>
      </c>
      <c r="M38" s="51">
        <f>IF(ISBLANK(L38),"  ",IF(L76&gt;0,L38/L76,IF(L38&gt;0,1,0)))</f>
        <v>0</v>
      </c>
      <c r="N38" s="25"/>
    </row>
    <row r="39" spans="1:14" ht="15" customHeight="1" x14ac:dyDescent="0.2">
      <c r="A39" s="59" t="s">
        <v>36</v>
      </c>
      <c r="B39" s="69"/>
      <c r="C39" s="48" t="str">
        <f t="shared" si="1"/>
        <v xml:space="preserve">  </v>
      </c>
      <c r="D39" s="70"/>
      <c r="E39" s="44" t="str">
        <f>IF(ISBLANK(D39),"  ",IF(F39&gt;0,D39/F39,IF(D39&gt;0,1,0)))</f>
        <v xml:space="preserve">  </v>
      </c>
      <c r="F39" s="34">
        <f t="shared" si="2"/>
        <v>0</v>
      </c>
      <c r="G39" s="51">
        <f>IF(ISBLANK(F39),"  ",IF(F76&gt;0,F39/F76,IF(F39&gt;0,1,0)))</f>
        <v>0</v>
      </c>
      <c r="H39" s="69"/>
      <c r="I39" s="48" t="str">
        <f>IF(ISBLANK(H39),"  ",IF(L39&gt;0,H39/L39,IF(H39&gt;0,1,0)))</f>
        <v xml:space="preserve">  </v>
      </c>
      <c r="J39" s="70"/>
      <c r="K39" s="49" t="str">
        <f>IF(ISBLANK(J39),"  ",IF(L39&gt;0,J39/L39,IF(J39&gt;0,1,0)))</f>
        <v xml:space="preserve">  </v>
      </c>
      <c r="L39" s="34">
        <f>J39+H39</f>
        <v>0</v>
      </c>
      <c r="M39" s="51">
        <f>IF(ISBLANK(L39),"  ",IF(L76&gt;0,L39/L76,IF(L39&gt;0,1,0)))</f>
        <v>0</v>
      </c>
      <c r="N39" s="25"/>
    </row>
    <row r="40" spans="1:14" s="77" customFormat="1" ht="15" customHeight="1" x14ac:dyDescent="0.25">
      <c r="A40" s="62" t="s">
        <v>37</v>
      </c>
      <c r="B40" s="71">
        <f>B39+B38+B36+B34+B29+B28+B26+B27+B25+B24+B23+B22+B21+B20+B19+B18+B17+B16+B14+B13+B30+B31+B32</f>
        <v>385400689.46000004</v>
      </c>
      <c r="C40" s="84">
        <f t="shared" si="1"/>
        <v>1</v>
      </c>
      <c r="D40" s="122">
        <f>D39+D38+D36+D34+D29+D28+D26+D27+D25+D24+D23+D22+D21+D20+D19+D18+D17+D16+D14+D13+D30+D31+D32</f>
        <v>0</v>
      </c>
      <c r="E40" s="73">
        <f>IF(ISBLANK(D40),"  ",IF(F40&gt;0,D40/F40,IF(D40&gt;0,1,0)))</f>
        <v>0</v>
      </c>
      <c r="F40" s="71">
        <f>F39+F38+F36+F34+F29+F28+F26+F27+F25+F24+F23+F22+F21+F20+F19+F18+F17+F16+F14+F13+F30+F31+F32</f>
        <v>385400689.46000004</v>
      </c>
      <c r="G40" s="74">
        <f>IF(ISBLANK(F40),"  ",IF(F76&gt;0,F40/F76,IF(F40&gt;0,1,0)))</f>
        <v>0.17067349871638135</v>
      </c>
      <c r="H40" s="71">
        <f>H39+H38+H36+H34+H29+H28+H26+H27+H25+H24+H23+H22+H21+H20+H19+H18+H17+H16+H14+H13+H30+H31+H32</f>
        <v>381337176</v>
      </c>
      <c r="I40" s="84">
        <f>IF(ISBLANK(H40),"  ",IF(L40&gt;0,H40/L40,IF(H40&gt;0,1,0)))</f>
        <v>1</v>
      </c>
      <c r="J40" s="122">
        <f>J39+J38+J36+J34+J29+J28+J26+J27+J25+J24+J23+J22+J21+J20+J19+J18+J17+J16+J14+J13+J30+J31+J32</f>
        <v>0</v>
      </c>
      <c r="K40" s="75">
        <f>IF(ISBLANK(J40),"  ",IF(L40&gt;0,J40/L40,IF(J40&gt;0,1,0)))</f>
        <v>0</v>
      </c>
      <c r="L40" s="71">
        <f>L39+L38+L36+L34+L29+L28+L26+L27+L25+L24+L23+L22+L21+L20+L19+L18+L17+L16+L14+L13+L30+L31+L32</f>
        <v>381337176</v>
      </c>
      <c r="M40" s="74">
        <f>IF(ISBLANK(L40),"  ",IF(L76&gt;0,L40/L76,IF(L40&gt;0,1,0)))</f>
        <v>0.16740345209976273</v>
      </c>
      <c r="N40" s="76"/>
    </row>
    <row r="41" spans="1:14" ht="15" customHeight="1" x14ac:dyDescent="0.25">
      <c r="A41" s="78" t="s">
        <v>38</v>
      </c>
      <c r="B41" s="79"/>
      <c r="C41" s="64" t="s">
        <v>4</v>
      </c>
      <c r="D41" s="80"/>
      <c r="E41" s="66" t="s">
        <v>4</v>
      </c>
      <c r="F41" s="34"/>
      <c r="G41" s="67" t="s">
        <v>4</v>
      </c>
      <c r="H41" s="79"/>
      <c r="I41" s="64" t="s">
        <v>4</v>
      </c>
      <c r="J41" s="80"/>
      <c r="K41" s="66" t="s">
        <v>4</v>
      </c>
      <c r="L41" s="34"/>
      <c r="M41" s="67" t="s">
        <v>4</v>
      </c>
      <c r="N41" s="25"/>
    </row>
    <row r="42" spans="1:14" ht="15" customHeight="1" x14ac:dyDescent="0.2">
      <c r="A42" s="11" t="s">
        <v>39</v>
      </c>
      <c r="B42" s="4">
        <f>+LSU!B42+LSUA!B42+LSUS!B42+LSUE!B42+HSCS!B42+HSCNO!B42+LSUAg!B42+PBRC!B42</f>
        <v>0</v>
      </c>
      <c r="C42" s="42">
        <f t="shared" si="1"/>
        <v>0</v>
      </c>
      <c r="D42" s="43">
        <f>+LSU!D42+LSUA!D42+LSUS!D42+LSUE!D42+HSCS!D42+HSCNO!D42+LSUAg!D42+PBRC!D42</f>
        <v>0</v>
      </c>
      <c r="E42" s="44">
        <f t="shared" ref="E42:E48" si="6">IF(ISBLANK(D42),"  ",IF(F42&gt;0,D42/F42,IF(D42&gt;0,1,0)))</f>
        <v>0</v>
      </c>
      <c r="F42" s="38">
        <f>D42+B42</f>
        <v>0</v>
      </c>
      <c r="G42" s="46">
        <f>IF(ISBLANK(F42),"  ",IF(D76&gt;0,F42/D76,IF(F42&gt;0,1,0)))</f>
        <v>0</v>
      </c>
      <c r="H42" s="4">
        <f>+LSU!H42+LSUA!H42+LSUS!H42+LSUE!H42+HSCS!H42+HSCNO!H42+LSUAg!H42+PBRC!H42</f>
        <v>0</v>
      </c>
      <c r="I42" s="42">
        <f t="shared" ref="I42:I48" si="7">IF(ISBLANK(H42),"  ",IF(L42&gt;0,H42/L42,IF(H42&gt;0,1,0)))</f>
        <v>0</v>
      </c>
      <c r="J42" s="43">
        <f>+LSU!J42+LSUA!J42+LSUS!J42+LSUE!J42+HSCS!J42+HSCNO!J42+LSUAg!J42+PBRC!J42</f>
        <v>0</v>
      </c>
      <c r="K42" s="44">
        <f t="shared" ref="K42:K48" si="8">IF(ISBLANK(J42),"  ",IF(L42&gt;0,J42/L42,IF(J42&gt;0,1,0)))</f>
        <v>0</v>
      </c>
      <c r="L42" s="38">
        <f>J42+H42</f>
        <v>0</v>
      </c>
      <c r="M42" s="46">
        <f>IF(ISBLANK(L42),"  ",IF(J76&gt;0,L42/J76,IF(L42&gt;0,1,0)))</f>
        <v>0</v>
      </c>
      <c r="N42" s="25"/>
    </row>
    <row r="43" spans="1:14" ht="15" customHeight="1" x14ac:dyDescent="0.2">
      <c r="A43" s="81" t="s">
        <v>40</v>
      </c>
      <c r="B43" s="4">
        <f>+LSU!B43+LSUA!B43+LSUS!B43+LSUE!B43+HSCS!B43+HSCNO!B43+LSUAg!B43+PBRC!B43</f>
        <v>0</v>
      </c>
      <c r="C43" s="48">
        <f t="shared" si="1"/>
        <v>0</v>
      </c>
      <c r="D43" s="43">
        <f>+LSU!D43+LSUA!D43+LSUS!D43+LSUE!D43+HSCS!D43+HSCNO!D43+LSUAg!D43+PBRC!D43</f>
        <v>0</v>
      </c>
      <c r="E43" s="49">
        <f t="shared" si="6"/>
        <v>0</v>
      </c>
      <c r="F43" s="34">
        <f>D43+B43</f>
        <v>0</v>
      </c>
      <c r="G43" s="51">
        <f>IF(ISBLANK(F43),"  ",IF(D76&gt;0,F43/D76,IF(F43&gt;0,1,0)))</f>
        <v>0</v>
      </c>
      <c r="H43" s="4">
        <f>+LSU!H43+LSUA!H43+LSUS!H43+LSUE!H43+HSCS!H43+HSCNO!H43+LSUAg!H43+PBRC!H43</f>
        <v>0</v>
      </c>
      <c r="I43" s="48">
        <f t="shared" si="7"/>
        <v>0</v>
      </c>
      <c r="J43" s="43">
        <f>+LSU!J43+LSUA!J43+LSUS!J43+LSUE!J43+HSCS!J43+HSCNO!J43+LSUAg!J43+PBRC!J43</f>
        <v>0</v>
      </c>
      <c r="K43" s="49">
        <f t="shared" si="8"/>
        <v>0</v>
      </c>
      <c r="L43" s="34">
        <f>J43+H43</f>
        <v>0</v>
      </c>
      <c r="M43" s="51">
        <f>IF(ISBLANK(L43),"  ",IF(J76&gt;0,L43/J76,IF(L43&gt;0,1,0)))</f>
        <v>0</v>
      </c>
      <c r="N43" s="25"/>
    </row>
    <row r="44" spans="1:14" ht="15" customHeight="1" x14ac:dyDescent="0.2">
      <c r="A44" s="82" t="s">
        <v>41</v>
      </c>
      <c r="B44" s="4">
        <f>+LSU!B44+LSUA!B44+LSUS!B44+LSUE!B44+HSCS!B44+HSCNO!B44+LSUAg!B44+PBRC!B44</f>
        <v>0</v>
      </c>
      <c r="C44" s="48">
        <f t="shared" si="1"/>
        <v>0</v>
      </c>
      <c r="D44" s="43">
        <f>+LSU!D44+LSUA!D44+LSUS!D44+LSUE!D44+HSCS!D44+HSCNO!D44+LSUAg!D44+PBRC!D44</f>
        <v>0</v>
      </c>
      <c r="E44" s="49">
        <f t="shared" si="6"/>
        <v>0</v>
      </c>
      <c r="F44" s="68">
        <f>D44+B44</f>
        <v>0</v>
      </c>
      <c r="G44" s="51">
        <f>IF(ISBLANK(F44),"  ",IF(D76&gt;0,F44/D76,IF(F44&gt;0,1,0)))</f>
        <v>0</v>
      </c>
      <c r="H44" s="4">
        <f>+LSU!H44+LSUA!H44+LSUS!H44+LSUE!H44+HSCS!H44+HSCNO!H44+LSUAg!H44+PBRC!H44</f>
        <v>0</v>
      </c>
      <c r="I44" s="48">
        <f t="shared" si="7"/>
        <v>0</v>
      </c>
      <c r="J44" s="43">
        <f>+LSU!J44+LSUA!J44+LSUS!J44+LSUE!J44+HSCS!J44+HSCNO!J44+LSUAg!J44+PBRC!J44</f>
        <v>0</v>
      </c>
      <c r="K44" s="49">
        <f t="shared" si="8"/>
        <v>0</v>
      </c>
      <c r="L44" s="68">
        <f>J44+H44</f>
        <v>0</v>
      </c>
      <c r="M44" s="51">
        <f>IF(ISBLANK(L44),"  ",IF(J76&gt;0,L44/J76,IF(L44&gt;0,1,0)))</f>
        <v>0</v>
      </c>
      <c r="N44" s="25"/>
    </row>
    <row r="45" spans="1:14" ht="15" customHeight="1" x14ac:dyDescent="0.2">
      <c r="A45" s="31" t="s">
        <v>42</v>
      </c>
      <c r="B45" s="4">
        <f>+LSU!B45+LSUA!B45+LSUS!B45+LSUE!B45+HSCS!B45+HSCNO!B45+LSUAg!B45+PBRC!B45</f>
        <v>7419044.7699999996</v>
      </c>
      <c r="C45" s="48">
        <f t="shared" si="1"/>
        <v>1</v>
      </c>
      <c r="D45" s="43">
        <f>+LSU!D45+LSUA!D45+LSUS!D45+LSUE!D45+HSCS!D45+HSCNO!D45+LSUAg!D45+PBRC!D45</f>
        <v>0</v>
      </c>
      <c r="E45" s="49">
        <f t="shared" si="6"/>
        <v>0</v>
      </c>
      <c r="F45" s="68">
        <f>D45+B45</f>
        <v>7419044.7699999996</v>
      </c>
      <c r="G45" s="51">
        <f>IF(ISBLANK(F45),"  ",IF(D76&gt;0,F45/D76,IF(F45&gt;0,1,0)))</f>
        <v>5.6665705639691007E-3</v>
      </c>
      <c r="H45" s="4">
        <f>+LSU!H45+LSUA!H45+LSUS!H45+LSUE!H45+HSCS!H45+HSCNO!H45+LSUAg!H45+PBRC!H45</f>
        <v>7472774</v>
      </c>
      <c r="I45" s="48">
        <f t="shared" si="7"/>
        <v>1</v>
      </c>
      <c r="J45" s="43">
        <f>+LSU!J45+LSUA!J45+LSUS!J45+LSUE!J45+HSCS!J45+HSCNO!J45+LSUAg!J45+PBRC!J45</f>
        <v>0</v>
      </c>
      <c r="K45" s="49">
        <f t="shared" si="8"/>
        <v>0</v>
      </c>
      <c r="L45" s="68">
        <f>J45+H45</f>
        <v>7472774</v>
      </c>
      <c r="M45" s="51">
        <f>IF(ISBLANK(L45),"  ",IF(J76&gt;0,L45/J76,IF(L45&gt;0,1,0)))</f>
        <v>5.6890541272217651E-3</v>
      </c>
      <c r="N45" s="25"/>
    </row>
    <row r="46" spans="1:14" ht="15" customHeight="1" x14ac:dyDescent="0.2">
      <c r="A46" s="81" t="s">
        <v>43</v>
      </c>
      <c r="B46" s="4">
        <f>+LSU!B46+LSUA!B46+LSUS!B46+LSUE!B46+HSCS!B46+HSCNO!B46+LSUAg!B46+PBRC!B46</f>
        <v>0</v>
      </c>
      <c r="C46" s="48">
        <f t="shared" si="1"/>
        <v>0</v>
      </c>
      <c r="D46" s="43">
        <f>+LSU!D46+LSUA!D46+LSUS!D46+LSUE!D46+HSCS!D46+HSCNO!D46+LSUAg!D46+PBRC!D46</f>
        <v>0</v>
      </c>
      <c r="E46" s="49">
        <f t="shared" si="6"/>
        <v>0</v>
      </c>
      <c r="F46" s="68">
        <f>D46+B46</f>
        <v>0</v>
      </c>
      <c r="G46" s="51">
        <f>IF(ISBLANK(F46),"  ",IF(F76&gt;0,F46/F76,IF(F46&gt;0,1,0)))</f>
        <v>0</v>
      </c>
      <c r="H46" s="4">
        <f>+LSU!H46+LSUA!H46+LSUS!H46+LSUE!H46+HSCS!H46+HSCNO!H46+LSUAg!H46+PBRC!H46</f>
        <v>0</v>
      </c>
      <c r="I46" s="48">
        <f t="shared" si="7"/>
        <v>0</v>
      </c>
      <c r="J46" s="43">
        <f>+LSU!J46+LSUA!J46+LSUS!J46+LSUE!J46+HSCS!J46+HSCNO!J46+LSUAg!J46+PBRC!J46</f>
        <v>0</v>
      </c>
      <c r="K46" s="49">
        <f t="shared" si="8"/>
        <v>0</v>
      </c>
      <c r="L46" s="68">
        <f>J46+H46</f>
        <v>0</v>
      </c>
      <c r="M46" s="51">
        <f>IF(ISBLANK(L46),"  ",IF(L76&gt;0,L46/L76,IF(L46&gt;0,1,0)))</f>
        <v>0</v>
      </c>
      <c r="N46" s="25"/>
    </row>
    <row r="47" spans="1:14" s="77" customFormat="1" ht="15" customHeight="1" x14ac:dyDescent="0.25">
      <c r="A47" s="78" t="s">
        <v>44</v>
      </c>
      <c r="B47" s="83">
        <f>B46+B45+B44+B43+B42</f>
        <v>7419044.7699999996</v>
      </c>
      <c r="C47" s="84">
        <f t="shared" si="1"/>
        <v>1</v>
      </c>
      <c r="D47" s="85">
        <f>D46+D45+D44+D43+D42</f>
        <v>0</v>
      </c>
      <c r="E47" s="75">
        <f t="shared" si="6"/>
        <v>0</v>
      </c>
      <c r="F47" s="86">
        <f>F46+F45+F44+F43+F42</f>
        <v>7419044.7699999996</v>
      </c>
      <c r="G47" s="74">
        <f>IF(ISBLANK(F47),"  ",IF(F76&gt;0,F47/F76,IF(F47&gt;0,1,0)))</f>
        <v>3.2855009413801026E-3</v>
      </c>
      <c r="H47" s="83">
        <f>H46+H45+H44+H43+H42</f>
        <v>7472774</v>
      </c>
      <c r="I47" s="84">
        <f t="shared" si="7"/>
        <v>1</v>
      </c>
      <c r="J47" s="85">
        <f>J46+J45+J44+J43+J42</f>
        <v>0</v>
      </c>
      <c r="K47" s="75">
        <f t="shared" si="8"/>
        <v>0</v>
      </c>
      <c r="L47" s="86">
        <f>L46+L45+L44+L43+L42</f>
        <v>7472774</v>
      </c>
      <c r="M47" s="74">
        <f>IF(ISBLANK(L47),"  ",IF(L76&gt;0,L47/L76,IF(L47&gt;0,1,0)))</f>
        <v>3.2804778634049365E-3</v>
      </c>
      <c r="N47" s="76"/>
    </row>
    <row r="48" spans="1:14" s="77" customFormat="1" ht="15" customHeight="1" x14ac:dyDescent="0.25">
      <c r="A48" s="87" t="s">
        <v>45</v>
      </c>
      <c r="B48" s="88">
        <f>+LSU!B48+LSUA!B48+LSUS!B48+LSUE!B48+HSCS!B48+HSCNO!B48+LSUAg!B48+PBRC!B48</f>
        <v>0</v>
      </c>
      <c r="C48" s="84">
        <f t="shared" si="1"/>
        <v>0</v>
      </c>
      <c r="D48" s="89">
        <f>+LSU!D48+LSUA!D48+LSUS!D48+LSUE!D48+HSCS!D48+HSCNO!D48+LSUAg!D48+PBRC!D48</f>
        <v>0</v>
      </c>
      <c r="E48" s="75">
        <f t="shared" si="6"/>
        <v>0</v>
      </c>
      <c r="F48" s="90">
        <f>D48+B48</f>
        <v>0</v>
      </c>
      <c r="G48" s="74">
        <f>IF(ISBLANK(F48),"  ",IF(F76&gt;0,F48/F76,IF(F48&gt;0,1,0)))</f>
        <v>0</v>
      </c>
      <c r="H48" s="88">
        <f>+LSU!H48+LSUA!H48+LSUS!H48+LSUE!H48+HSCS!H48+HSCNO!H48+LSUAg!H48+PBRC!H48</f>
        <v>0</v>
      </c>
      <c r="I48" s="84">
        <f t="shared" si="7"/>
        <v>0</v>
      </c>
      <c r="J48" s="89">
        <f>+LSU!J48+LSUA!J48+LSUS!J48+LSUE!J48+HSCS!J48+HSCNO!J48+LSUAg!J48+PBRC!J48</f>
        <v>0</v>
      </c>
      <c r="K48" s="75">
        <f t="shared" si="8"/>
        <v>0</v>
      </c>
      <c r="L48" s="90">
        <f>J48+H48</f>
        <v>0</v>
      </c>
      <c r="M48" s="74">
        <f>IF(ISBLANK(L48),"  ",IF(L76&gt;0,L48/L76,IF(L48&gt;0,1,0)))</f>
        <v>0</v>
      </c>
      <c r="N48" s="76"/>
    </row>
    <row r="49" spans="1:14" ht="15" customHeight="1" x14ac:dyDescent="0.25">
      <c r="A49" s="14" t="s">
        <v>46</v>
      </c>
      <c r="B49" s="91"/>
      <c r="C49" s="92" t="s">
        <v>4</v>
      </c>
      <c r="D49" s="93"/>
      <c r="E49" s="94" t="s">
        <v>4</v>
      </c>
      <c r="F49" s="38"/>
      <c r="G49" s="95" t="s">
        <v>4</v>
      </c>
      <c r="H49" s="91"/>
      <c r="I49" s="92" t="s">
        <v>4</v>
      </c>
      <c r="J49" s="93"/>
      <c r="K49" s="94" t="s">
        <v>4</v>
      </c>
      <c r="L49" s="38"/>
      <c r="M49" s="95" t="s">
        <v>4</v>
      </c>
      <c r="N49" s="25"/>
    </row>
    <row r="50" spans="1:14" ht="15" customHeight="1" x14ac:dyDescent="0.2">
      <c r="A50" s="11" t="s">
        <v>47</v>
      </c>
      <c r="B50" s="4">
        <f>+LSU!B50+LSUA!B50+LSUS!B50+LSUE!B50+HSCS!B50+HSCNO!B50+LSUAg!B50+PBRC!B50</f>
        <v>363225242.17000002</v>
      </c>
      <c r="C50" s="42">
        <f t="shared" si="1"/>
        <v>0.97594763378443383</v>
      </c>
      <c r="D50" s="43">
        <f>+LSU!D50+LSUA!D50+LSUS!D50+LSUE!D50+HSCS!D50+HSCNO!D50+LSUAg!D50+PBRC!D50</f>
        <v>8951737</v>
      </c>
      <c r="E50" s="44">
        <f t="shared" ref="E50:E56" si="9">IF(ISBLANK(D50),"  ",IF(F50&gt;0,D50/F50,IF(D50&gt;0,1,0)))</f>
        <v>2.4052366215566216E-2</v>
      </c>
      <c r="F50" s="96">
        <f t="shared" ref="F50:F55" si="10">D50+B50</f>
        <v>372176979.17000002</v>
      </c>
      <c r="G50" s="46">
        <f>IF(ISBLANK(F50),"  ",IF(F76&gt;0,F50/F76,IF(F50&gt;0,1,0)))</f>
        <v>0.16481741967207969</v>
      </c>
      <c r="H50" s="4">
        <f>+LSU!H50+LSUA!H50+LSUS!H50+LSUE!H50+HSCS!H50+HSCNO!H50+LSUAg!H50+PBRC!H50</f>
        <v>347709617</v>
      </c>
      <c r="I50" s="42">
        <f t="shared" ref="I50:I56" si="11">IF(ISBLANK(H50),"  ",IF(L50&gt;0,H50/L50,IF(H50&gt;0,1,0)))</f>
        <v>0.96510627509371716</v>
      </c>
      <c r="J50" s="43">
        <f>+LSU!J50+LSUA!J50+LSUS!J50+LSUE!J50+HSCS!J50+HSCNO!J50+LSUAg!J50+PBRC!J50</f>
        <v>12571552</v>
      </c>
      <c r="K50" s="44">
        <f t="shared" ref="K50:K67" si="12">IF(ISBLANK(J50),"  ",IF(L50&gt;0,J50/L50,IF(J50&gt;0,1,0)))</f>
        <v>3.4893724906282848E-2</v>
      </c>
      <c r="L50" s="96">
        <f t="shared" ref="L50:L66" si="13">J50+H50</f>
        <v>360281169</v>
      </c>
      <c r="M50" s="46">
        <f>IF(ISBLANK(L50),"  ",IF(L76&gt;0,L50/L76,IF(L50&gt;0,1,0)))</f>
        <v>0.15816006204739402</v>
      </c>
      <c r="N50" s="25"/>
    </row>
    <row r="51" spans="1:14" ht="15" customHeight="1" x14ac:dyDescent="0.2">
      <c r="A51" s="31" t="s">
        <v>48</v>
      </c>
      <c r="B51" s="4">
        <f>+LSU!B51+LSUA!B51+LSUS!B51+LSUE!B51+HSCS!B51+HSCNO!B51+LSUAg!B51+PBRC!B51</f>
        <v>80660910.110000014</v>
      </c>
      <c r="C51" s="48">
        <f t="shared" si="1"/>
        <v>1</v>
      </c>
      <c r="D51" s="43">
        <f>+LSU!D51+LSUA!D51+LSUS!D51+LSUE!D51+HSCS!D51+HSCNO!D51+LSUAg!D51+PBRC!D51</f>
        <v>0</v>
      </c>
      <c r="E51" s="49">
        <f t="shared" si="9"/>
        <v>0</v>
      </c>
      <c r="F51" s="97">
        <f t="shared" si="10"/>
        <v>80660910.110000014</v>
      </c>
      <c r="G51" s="51">
        <f>IF(ISBLANK(F51),"  ",IF(F76&gt;0,F51/F76,IF(F51&gt;0,1,0)))</f>
        <v>3.572043360226021E-2</v>
      </c>
      <c r="H51" s="4">
        <f>+LSU!H51+LSUA!H51+LSUS!H51+LSUE!H51+HSCS!H51+HSCNO!H51+LSUAg!H51+PBRC!H51</f>
        <v>91732139</v>
      </c>
      <c r="I51" s="48">
        <f t="shared" si="11"/>
        <v>1</v>
      </c>
      <c r="J51" s="43">
        <f>+LSU!J51+LSUA!J51+LSUS!J51+LSUE!J51+HSCS!J51+HSCNO!J51+LSUAg!J51+PBRC!J51</f>
        <v>0</v>
      </c>
      <c r="K51" s="49">
        <f t="shared" si="12"/>
        <v>0</v>
      </c>
      <c r="L51" s="97">
        <f t="shared" si="13"/>
        <v>91732139</v>
      </c>
      <c r="M51" s="51">
        <f>IF(ISBLANK(L51),"  ",IF(L76&gt;0,L51/L76,IF(L51&gt;0,1,0)))</f>
        <v>4.0269550685232108E-2</v>
      </c>
      <c r="N51" s="25"/>
    </row>
    <row r="52" spans="1:14" ht="15" customHeight="1" x14ac:dyDescent="0.2">
      <c r="A52" s="98" t="s">
        <v>49</v>
      </c>
      <c r="B52" s="4">
        <f>+LSU!B52+LSUA!B52+LSUS!B52+LSUE!B52+HSCS!B52+HSCNO!B52+LSUAg!B52+PBRC!B52</f>
        <v>17280100.060000002</v>
      </c>
      <c r="C52" s="48">
        <f t="shared" si="1"/>
        <v>1</v>
      </c>
      <c r="D52" s="43">
        <f>+LSU!D52+LSUA!D52+LSUS!D52+LSUE!D52+HSCS!D52+HSCNO!D52+LSUAg!D52+PBRC!D52</f>
        <v>0</v>
      </c>
      <c r="E52" s="49">
        <f t="shared" si="9"/>
        <v>0</v>
      </c>
      <c r="F52" s="99">
        <f t="shared" si="10"/>
        <v>17280100.060000002</v>
      </c>
      <c r="G52" s="51">
        <f>IF(ISBLANK(F52),"  ",IF(F76&gt;0,F52/F76,IF(F52&gt;0,1,0)))</f>
        <v>7.6524386594680671E-3</v>
      </c>
      <c r="H52" s="4">
        <f>+LSU!H52+LSUA!H52+LSUS!H52+LSUE!H52+HSCS!H52+HSCNO!H52+LSUAg!H52+PBRC!H52</f>
        <v>17830603</v>
      </c>
      <c r="I52" s="48">
        <f t="shared" si="11"/>
        <v>1</v>
      </c>
      <c r="J52" s="43">
        <f>+LSU!J52+LSUA!J52+LSUS!J52+LSUE!J52+HSCS!J52+HSCNO!J52+LSUAg!J52+PBRC!J52</f>
        <v>0</v>
      </c>
      <c r="K52" s="49">
        <f t="shared" si="12"/>
        <v>0</v>
      </c>
      <c r="L52" s="99">
        <f t="shared" si="13"/>
        <v>17830603</v>
      </c>
      <c r="M52" s="51">
        <f>IF(ISBLANK(L52),"  ",IF(L76&gt;0,L52/L76,IF(L52&gt;0,1,0)))</f>
        <v>7.8274678764086343E-3</v>
      </c>
      <c r="N52" s="25"/>
    </row>
    <row r="53" spans="1:14" ht="15" customHeight="1" x14ac:dyDescent="0.2">
      <c r="A53" s="98" t="s">
        <v>50</v>
      </c>
      <c r="B53" s="4">
        <f>+LSU!B53+LSUA!B53+LSUS!B53+LSUE!B53+HSCS!B53+HSCNO!B53+LSUAg!B53+PBRC!B53</f>
        <v>6774907.7999999998</v>
      </c>
      <c r="C53" s="48">
        <f t="shared" si="1"/>
        <v>1</v>
      </c>
      <c r="D53" s="43">
        <f>+LSU!D53+LSUA!D53+LSUS!D53+LSUE!D53+HSCS!D53+HSCNO!D53+LSUAg!D53+PBRC!D53</f>
        <v>0</v>
      </c>
      <c r="E53" s="49">
        <f t="shared" si="9"/>
        <v>0</v>
      </c>
      <c r="F53" s="99">
        <f t="shared" si="10"/>
        <v>6774907.7999999998</v>
      </c>
      <c r="G53" s="51">
        <f>IF(ISBLANK(F53),"  ",IF(F76&gt;0,F53/F76,IF(F53&gt;0,1,0)))</f>
        <v>3.000246884163687E-3</v>
      </c>
      <c r="H53" s="4">
        <f>+LSU!H53+LSUA!H53+LSUS!H53+LSUE!H53+HSCS!H53+HSCNO!H53+LSUAg!H53+PBRC!H53</f>
        <v>7092015</v>
      </c>
      <c r="I53" s="48">
        <f t="shared" si="11"/>
        <v>1</v>
      </c>
      <c r="J53" s="43">
        <f>+LSU!J53+LSUA!J53+LSUS!J53+LSUE!J53+HSCS!J53+HSCNO!J53+LSUAg!J53+PBRC!J53</f>
        <v>0</v>
      </c>
      <c r="K53" s="49">
        <f t="shared" si="12"/>
        <v>0</v>
      </c>
      <c r="L53" s="99">
        <f t="shared" si="13"/>
        <v>7092015</v>
      </c>
      <c r="M53" s="51">
        <f>IF(ISBLANK(L53),"  ",IF(L76&gt;0,L53/L76,IF(L53&gt;0,1,0)))</f>
        <v>3.1133282251591928E-3</v>
      </c>
      <c r="N53" s="25"/>
    </row>
    <row r="54" spans="1:14" ht="15" customHeight="1" x14ac:dyDescent="0.2">
      <c r="A54" s="98" t="s">
        <v>51</v>
      </c>
      <c r="B54" s="4">
        <f>+LSU!B54+LSUA!B54+LSUS!B54+LSUE!B54+HSCS!B54+HSCNO!B54+LSUAg!B54+PBRC!B54</f>
        <v>0</v>
      </c>
      <c r="C54" s="48">
        <f>IF(ISBLANK(B54),"  ",IF(F54&gt;0,B54/F54,IF(B54&gt;0,1,0)))</f>
        <v>0</v>
      </c>
      <c r="D54" s="43">
        <f>+LSU!D54+LSUA!D54+LSUS!D54+LSUE!D54+HSCS!D54+HSCNO!D54+LSUAg!D54+PBRC!D54</f>
        <v>2583538.67</v>
      </c>
      <c r="E54" s="49">
        <f t="shared" si="9"/>
        <v>1</v>
      </c>
      <c r="F54" s="99">
        <f t="shared" si="10"/>
        <v>2583538.67</v>
      </c>
      <c r="G54" s="51">
        <f>IF(ISBLANK(F54),"  ",IF(F76&gt;0,F54/F76,IF(F54&gt;0,1,0)))</f>
        <v>1.1441120785118132E-3</v>
      </c>
      <c r="H54" s="4">
        <f>+LSU!H54+LSUA!H54+LSUS!H54+LSUE!H54+HSCS!H54+HSCNO!H54+LSUAg!H54+PBRC!H54</f>
        <v>0</v>
      </c>
      <c r="I54" s="48">
        <f t="shared" si="11"/>
        <v>0</v>
      </c>
      <c r="J54" s="43">
        <f>+LSU!J54+LSUA!J54+LSUS!J54+LSUE!J54+HSCS!J54+HSCNO!J54+LSUAg!J54+PBRC!J54</f>
        <v>3285370</v>
      </c>
      <c r="K54" s="49">
        <f>IF(ISBLANK(J54),"  ",IF(L54&gt;0,J54/L54,IF(J54&gt;0,1,0)))</f>
        <v>1</v>
      </c>
      <c r="L54" s="99">
        <f t="shared" si="13"/>
        <v>3285370</v>
      </c>
      <c r="M54" s="51">
        <f>IF(ISBLANK(L54),"  ",IF(L76&gt;0,L54/L76,IF(L54&gt;0,1,0)))</f>
        <v>1.4422466888594084E-3</v>
      </c>
      <c r="N54" s="25"/>
    </row>
    <row r="55" spans="1:14" ht="15" customHeight="1" x14ac:dyDescent="0.2">
      <c r="A55" s="31" t="s">
        <v>52</v>
      </c>
      <c r="B55" s="4">
        <f>+LSU!B55+LSUA!B55+LSUS!B55+LSUE!B55+HSCS!B55+HSCNO!B55+LSUAg!B55+PBRC!B55</f>
        <v>51463239.649999999</v>
      </c>
      <c r="C55" s="48">
        <f>IF(ISBLANK(B55),"  ",IF(F55&gt;0,B55/F55,IF(B55&gt;0,1,0)))</f>
        <v>0.56954207879911267</v>
      </c>
      <c r="D55" s="43">
        <f>+LSU!D55+LSUA!D55+LSUS!D55+LSUE!D55+HSCS!D55+HSCNO!D55+LSUAg!D55+PBRC!D55</f>
        <v>38895737.439999998</v>
      </c>
      <c r="E55" s="49">
        <f t="shared" si="9"/>
        <v>0.43045792120088727</v>
      </c>
      <c r="F55" s="99">
        <f t="shared" si="10"/>
        <v>90358977.090000004</v>
      </c>
      <c r="G55" s="51">
        <f>IF(ISBLANK(F55),"  ",IF(F76&gt;0,F55/F76,IF(F55&gt;0,1,0)))</f>
        <v>4.0015192453318776E-2</v>
      </c>
      <c r="H55" s="4">
        <f>+LSU!H55+LSUA!H55+LSUS!H55+LSUE!H55+HSCS!H55+HSCNO!H55+LSUAg!H55+PBRC!H55</f>
        <v>70468970</v>
      </c>
      <c r="I55" s="48">
        <f t="shared" si="11"/>
        <v>0.64265160963098145</v>
      </c>
      <c r="J55" s="43">
        <f>+LSU!J55+LSUA!J55+LSUS!J55+LSUE!J55+HSCS!J55+HSCNO!J55+LSUAg!J55+PBRC!J55</f>
        <v>39184486</v>
      </c>
      <c r="K55" s="49">
        <f t="shared" si="12"/>
        <v>0.35734839036901855</v>
      </c>
      <c r="L55" s="97">
        <f t="shared" si="13"/>
        <v>109653456</v>
      </c>
      <c r="M55" s="51">
        <f>IF(ISBLANK(L55),"  ",IF(L76&gt;0,L55/L76,IF(L55&gt;0,1,0)))</f>
        <v>4.8136841158831677E-2</v>
      </c>
      <c r="N55" s="25"/>
    </row>
    <row r="56" spans="1:14" s="77" customFormat="1" ht="15" customHeight="1" x14ac:dyDescent="0.25">
      <c r="A56" s="87" t="s">
        <v>53</v>
      </c>
      <c r="B56" s="83">
        <f>B55+B53+B52+B51+B50</f>
        <v>519404399.79000002</v>
      </c>
      <c r="C56" s="84">
        <f t="shared" si="1"/>
        <v>0.9114989837971863</v>
      </c>
      <c r="D56" s="85">
        <f>D55+D53+D52+D51+D50</f>
        <v>47847474.439999998</v>
      </c>
      <c r="E56" s="75">
        <f t="shared" si="9"/>
        <v>8.3967183079224877E-2</v>
      </c>
      <c r="F56" s="100">
        <f>F55+F53+F52+F51+F50+F54</f>
        <v>569835412.89999998</v>
      </c>
      <c r="G56" s="74">
        <f>IF(ISBLANK(F56),"  ",IF(F76&gt;0,F56/F76,IF(F56&gt;0,1,0)))</f>
        <v>0.25234984334980221</v>
      </c>
      <c r="H56" s="83">
        <f>H55+H53+H52+H51+H50</f>
        <v>534833344</v>
      </c>
      <c r="I56" s="84">
        <f t="shared" si="11"/>
        <v>0.91176785740046007</v>
      </c>
      <c r="J56" s="85">
        <f>J55+J53+J52+J51+J50</f>
        <v>51756038</v>
      </c>
      <c r="K56" s="75">
        <f t="shared" si="12"/>
        <v>8.8232142599539931E-2</v>
      </c>
      <c r="L56" s="97">
        <f t="shared" si="13"/>
        <v>586589382</v>
      </c>
      <c r="M56" s="74">
        <f>IF(ISBLANK(L56),"  ",IF(L76&gt;0,L56/L76,IF(L56&gt;0,1,0)))</f>
        <v>0.25750724999302566</v>
      </c>
      <c r="N56" s="76"/>
    </row>
    <row r="57" spans="1:14" ht="15" customHeight="1" x14ac:dyDescent="0.2">
      <c r="A57" s="41" t="s">
        <v>54</v>
      </c>
      <c r="B57" s="4">
        <f>+LSU!B57+LSUA!B57+LSUS!B57+LSUE!B57+HSCS!B57+HSCNO!B57+LSUAg!B57+PBRC!B57</f>
        <v>0</v>
      </c>
      <c r="C57" s="48">
        <f t="shared" ref="C57:C66" si="14">IF(ISBLANK(B57),"  ",IF(F57&gt;0,B57/F57,IF(B57&gt;0,1,0)))</f>
        <v>0</v>
      </c>
      <c r="D57" s="43">
        <f>+LSU!D57+LSUA!D57+LSUS!D57+LSUE!D57+HSCS!D57+HSCNO!D57+LSUAg!D57+PBRC!D57</f>
        <v>0</v>
      </c>
      <c r="E57" s="49">
        <f t="shared" ref="E57:E66" si="15">IF(ISBLANK(D57),"  ",IF(F57&gt;0,D57/F57,IF(D57&gt;0,1,0)))</f>
        <v>0</v>
      </c>
      <c r="F57" s="99">
        <f t="shared" ref="F57:F66" si="16">D57+B57</f>
        <v>0</v>
      </c>
      <c r="G57" s="51">
        <f>IF(ISBLANK(F57),"  ",IF(F76&gt;0,F57/F76,IF(F57&gt;0,1,0)))</f>
        <v>0</v>
      </c>
      <c r="H57" s="4">
        <f>+LSU!H57+LSUA!H57+LSUS!H57+LSUE!H57+HSCS!H57+HSCNO!H57+LSUAg!H57+PBRC!H57</f>
        <v>0</v>
      </c>
      <c r="I57" s="48">
        <f t="shared" ref="I57:I66" si="17">IF(ISBLANK(H57),"  ",IF(L57&gt;0,H57/L57,IF(H57&gt;0,1,0)))</f>
        <v>0</v>
      </c>
      <c r="J57" s="43">
        <f>+LSU!J57+LSUA!J57+LSUS!J57+LSUE!J57+HSCS!J57+HSCNO!J57+LSUAg!J57+PBRC!J57</f>
        <v>0</v>
      </c>
      <c r="K57" s="49">
        <f t="shared" si="12"/>
        <v>0</v>
      </c>
      <c r="L57" s="101">
        <f t="shared" si="13"/>
        <v>0</v>
      </c>
      <c r="M57" s="51">
        <f>IF(ISBLANK(L57),"  ",IF(L76&gt;0,L57/L76,IF(L57&gt;0,1,0)))</f>
        <v>0</v>
      </c>
      <c r="N57" s="25"/>
    </row>
    <row r="58" spans="1:14" ht="15" customHeight="1" x14ac:dyDescent="0.2">
      <c r="A58" s="102" t="s">
        <v>55</v>
      </c>
      <c r="B58" s="4">
        <f>+LSU!B58+LSUA!B58+LSUS!B58+LSUE!B58+HSCS!B58+HSCNO!B58+LSUAg!B58+PBRC!B58</f>
        <v>0</v>
      </c>
      <c r="C58" s="48">
        <f t="shared" si="14"/>
        <v>0</v>
      </c>
      <c r="D58" s="43">
        <f>+LSU!D58+LSUA!D58+LSUS!D58+LSUE!D58+HSCS!D58+HSCNO!D58+LSUAg!D58+PBRC!D58</f>
        <v>11751271.33</v>
      </c>
      <c r="E58" s="49">
        <f t="shared" si="15"/>
        <v>1</v>
      </c>
      <c r="F58" s="99">
        <f t="shared" si="16"/>
        <v>11751271.33</v>
      </c>
      <c r="G58" s="51">
        <f>IF(ISBLANK(F58),"  ",IF(F76&gt;0,F58/F76,IF(F58&gt;0,1,0)))</f>
        <v>5.204014022566413E-3</v>
      </c>
      <c r="H58" s="4">
        <f>+LSU!H58+LSUA!H58+LSUS!H58+LSUE!H58+HSCS!H58+HSCNO!H58+LSUAg!H58+PBRC!H58</f>
        <v>0</v>
      </c>
      <c r="I58" s="48">
        <f t="shared" si="17"/>
        <v>0</v>
      </c>
      <c r="J58" s="43">
        <f>+LSU!J58+LSUA!J58+LSUS!J58+LSUE!J58+HSCS!J58+HSCNO!J58+LSUAg!J58+PBRC!J58</f>
        <v>12118000</v>
      </c>
      <c r="K58" s="49">
        <f t="shared" si="12"/>
        <v>1</v>
      </c>
      <c r="L58" s="34">
        <f t="shared" si="13"/>
        <v>12118000</v>
      </c>
      <c r="M58" s="51">
        <f>IF(ISBLANK(L58),"  ",IF(L76&gt;0,L58/L76,IF(L58&gt;0,1,0)))</f>
        <v>5.3196886121192775E-3</v>
      </c>
      <c r="N58" s="25"/>
    </row>
    <row r="59" spans="1:14" ht="15" customHeight="1" x14ac:dyDescent="0.2">
      <c r="A59" s="82" t="s">
        <v>56</v>
      </c>
      <c r="B59" s="4">
        <f>+LSU!B59+LSUA!B59+LSUS!B59+LSUE!B59+HSCS!B59+HSCNO!B59+LSUAg!B59+PBRC!B59</f>
        <v>7764597.2300000004</v>
      </c>
      <c r="C59" s="48">
        <f t="shared" si="14"/>
        <v>0.15736466625159587</v>
      </c>
      <c r="D59" s="43">
        <f>+LSU!D59+LSUA!D59+LSUS!D59+LSUE!D59+HSCS!D59+HSCNO!D59+LSUAg!D59+PBRC!D59</f>
        <v>41576830.009999998</v>
      </c>
      <c r="E59" s="49">
        <f t="shared" si="15"/>
        <v>0.84263533374840416</v>
      </c>
      <c r="F59" s="99">
        <f t="shared" si="16"/>
        <v>49341427.239999995</v>
      </c>
      <c r="G59" s="51">
        <f>IF(ISBLANK(F59),"  ",IF(F76&gt;0,F59/F76,IF(F59&gt;0,1,0)))</f>
        <v>2.1850697855548568E-2</v>
      </c>
      <c r="H59" s="4">
        <f>+LSU!H59+LSUA!H59+LSUS!H59+LSUE!H59+HSCS!H59+HSCNO!H59+LSUAg!H59+PBRC!H59</f>
        <v>7690630</v>
      </c>
      <c r="I59" s="48">
        <f t="shared" si="17"/>
        <v>0.16463564876866263</v>
      </c>
      <c r="J59" s="43">
        <f>+LSU!J59+LSUA!J59+LSUS!J59+LSUE!J59+HSCS!J59+HSCNO!J59+LSUAg!J59+PBRC!J59</f>
        <v>39022400</v>
      </c>
      <c r="K59" s="49">
        <f t="shared" si="12"/>
        <v>0.83536435123133734</v>
      </c>
      <c r="L59" s="34">
        <f t="shared" si="13"/>
        <v>46713030</v>
      </c>
      <c r="M59" s="51">
        <f>IF(ISBLANK(L59),"  ",IF(L76&gt;0,L59/L76,IF(L59&gt;0,1,0)))</f>
        <v>2.0506583077123799E-2</v>
      </c>
      <c r="N59" s="25"/>
    </row>
    <row r="60" spans="1:14" ht="15" customHeight="1" x14ac:dyDescent="0.2">
      <c r="A60" s="81" t="s">
        <v>57</v>
      </c>
      <c r="B60" s="4">
        <f>+LSU!B60+LSUA!B60+LSUS!B60+LSUE!B60+HSCS!B60+HSCNO!B60+LSUAg!B60+PBRC!B60</f>
        <v>0</v>
      </c>
      <c r="C60" s="48">
        <f t="shared" si="14"/>
        <v>0</v>
      </c>
      <c r="D60" s="43">
        <f>+LSU!D60+LSUA!D60+LSUS!D60+LSUE!D60+HSCS!D60+HSCNO!D60+LSUAg!D60+PBRC!D60</f>
        <v>65829195.470000006</v>
      </c>
      <c r="E60" s="49">
        <f t="shared" si="15"/>
        <v>1</v>
      </c>
      <c r="F60" s="99">
        <f t="shared" si="16"/>
        <v>65829195.470000006</v>
      </c>
      <c r="G60" s="51">
        <f>IF(ISBLANK(F60),"  ",IF(F76&gt;0,F60/F76,IF(F60&gt;0,1,0)))</f>
        <v>2.91522548241719E-2</v>
      </c>
      <c r="H60" s="4">
        <f>+LSU!H60+LSUA!H60+LSUS!H60+LSUE!H60+HSCS!H60+HSCNO!H60+LSUAg!H60+PBRC!H60</f>
        <v>0</v>
      </c>
      <c r="I60" s="48">
        <f t="shared" si="17"/>
        <v>0</v>
      </c>
      <c r="J60" s="43">
        <f>+LSU!J60+LSUA!J60+LSUS!J60+LSUE!J60+HSCS!J60+HSCNO!J60+LSUAg!J60+PBRC!J60</f>
        <v>71192240</v>
      </c>
      <c r="K60" s="49">
        <f t="shared" si="12"/>
        <v>1</v>
      </c>
      <c r="L60" s="68">
        <f t="shared" si="13"/>
        <v>71192240</v>
      </c>
      <c r="M60" s="51">
        <f>IF(ISBLANK(L60),"  ",IF(L76&gt;0,L60/L76,IF(L60&gt;0,1,0)))</f>
        <v>3.1252727215651303E-2</v>
      </c>
      <c r="N60" s="25"/>
    </row>
    <row r="61" spans="1:14" ht="15" customHeight="1" x14ac:dyDescent="0.2">
      <c r="A61" s="103" t="s">
        <v>58</v>
      </c>
      <c r="B61" s="4">
        <f>+LSU!B61+LSUA!B61+LSUS!B61+LSUE!B61+HSCS!B61+HSCNO!B61+LSUAg!B61+PBRC!B61</f>
        <v>0</v>
      </c>
      <c r="C61" s="48">
        <f t="shared" si="14"/>
        <v>0</v>
      </c>
      <c r="D61" s="43">
        <f>+LSU!D61+LSUA!D61+LSUS!D61+LSUE!D61+HSCS!D61+HSCNO!D61+LSUAg!D61+PBRC!D61</f>
        <v>0</v>
      </c>
      <c r="E61" s="49">
        <f t="shared" si="15"/>
        <v>0</v>
      </c>
      <c r="F61" s="99">
        <f t="shared" si="16"/>
        <v>0</v>
      </c>
      <c r="G61" s="51">
        <f>IF(ISBLANK(F61),"  ",IF(F76&gt;0,F61/F76,IF(F61&gt;0,1,0)))</f>
        <v>0</v>
      </c>
      <c r="H61" s="4">
        <f>+LSU!H61+LSUA!H61+LSUS!H61+LSUE!H61+HSCS!H61+HSCNO!H61+LSUAg!H61+PBRC!H61</f>
        <v>0</v>
      </c>
      <c r="I61" s="48">
        <f t="shared" si="17"/>
        <v>0</v>
      </c>
      <c r="J61" s="43">
        <f>+LSU!J61+LSUA!J61+LSUS!J61+LSUE!J61+HSCS!J61+HSCNO!J61+LSUAg!J61+PBRC!J61</f>
        <v>0</v>
      </c>
      <c r="K61" s="49">
        <f t="shared" si="12"/>
        <v>0</v>
      </c>
      <c r="L61" s="34">
        <f t="shared" si="13"/>
        <v>0</v>
      </c>
      <c r="M61" s="51">
        <f>IF(ISBLANK(L61),"  ",IF(L76&gt;0,L61/L76,IF(L61&gt;0,1,0)))</f>
        <v>0</v>
      </c>
      <c r="N61" s="25"/>
    </row>
    <row r="62" spans="1:14" ht="15" customHeight="1" x14ac:dyDescent="0.2">
      <c r="A62" s="103" t="s">
        <v>59</v>
      </c>
      <c r="B62" s="4">
        <f>+LSU!B62+LSUA!B62+LSUS!B62+LSUE!B62+HSCS!B62+HSCNO!B62+LSUAg!B62+PBRC!B62</f>
        <v>0</v>
      </c>
      <c r="C62" s="48">
        <f t="shared" si="14"/>
        <v>0</v>
      </c>
      <c r="D62" s="43">
        <f>+LSU!D62+LSUA!D62+LSUS!D62+LSUE!D62+HSCS!D62+HSCNO!D62+LSUAg!D62+PBRC!D62</f>
        <v>133129450.01000001</v>
      </c>
      <c r="E62" s="49">
        <f t="shared" si="15"/>
        <v>1</v>
      </c>
      <c r="F62" s="99">
        <f t="shared" si="16"/>
        <v>133129450.01000001</v>
      </c>
      <c r="G62" s="51">
        <f>IF(ISBLANK(F62),"  ",IF(F76&gt;0,F62/F76,IF(F62&gt;0,1,0)))</f>
        <v>5.8955963590076883E-2</v>
      </c>
      <c r="H62" s="4">
        <f>+LSU!H62+LSUA!H62+LSUS!H62+LSUE!H62+HSCS!H62+HSCNO!H62+LSUAg!H62+PBRC!H62</f>
        <v>0</v>
      </c>
      <c r="I62" s="48">
        <f t="shared" si="17"/>
        <v>0</v>
      </c>
      <c r="J62" s="43">
        <f>+LSU!J62+LSUA!J62+LSUS!J62+LSUE!J62+HSCS!J62+HSCNO!J62+LSUAg!J62+PBRC!J62</f>
        <v>129166500</v>
      </c>
      <c r="K62" s="49">
        <f t="shared" si="12"/>
        <v>1</v>
      </c>
      <c r="L62" s="34">
        <f t="shared" si="13"/>
        <v>129166500</v>
      </c>
      <c r="M62" s="51">
        <f>IF(ISBLANK(L62),"  ",IF(L76&gt;0,L62/L76,IF(L62&gt;0,1,0)))</f>
        <v>5.6702884891673931E-2</v>
      </c>
      <c r="N62" s="25"/>
    </row>
    <row r="63" spans="1:14" ht="15" customHeight="1" x14ac:dyDescent="0.2">
      <c r="A63" s="104" t="s">
        <v>60</v>
      </c>
      <c r="B63" s="4">
        <f>+LSU!B63+LSUA!B63+LSUS!B63+LSUE!B63+HSCS!B63+HSCNO!B63+LSUAg!B63+PBRC!B63</f>
        <v>0</v>
      </c>
      <c r="C63" s="48">
        <f t="shared" si="14"/>
        <v>0</v>
      </c>
      <c r="D63" s="43">
        <f>+LSU!D63+LSUA!D63+LSUS!D63+LSUE!D63+HSCS!D63+HSCNO!D63+LSUAg!D63+PBRC!D63</f>
        <v>109541399.41</v>
      </c>
      <c r="E63" s="49">
        <f t="shared" si="15"/>
        <v>1</v>
      </c>
      <c r="F63" s="99">
        <f t="shared" si="16"/>
        <v>109541399.41</v>
      </c>
      <c r="G63" s="51">
        <f>IF(ISBLANK(F63),"  ",IF(F76&gt;0,F63/F76,IF(F63&gt;0,1,0)))</f>
        <v>4.8510068619204302E-2</v>
      </c>
      <c r="H63" s="4">
        <f>+LSU!H63+LSUA!H63+LSUS!H63+LSUE!H63+HSCS!H63+HSCNO!H63+LSUAg!H63+PBRC!H63</f>
        <v>0</v>
      </c>
      <c r="I63" s="48">
        <f t="shared" si="17"/>
        <v>0</v>
      </c>
      <c r="J63" s="43">
        <f>+LSU!J63+LSUA!J63+LSUS!J63+LSUE!J63+HSCS!J63+HSCNO!J63+LSUAg!J63+PBRC!J63</f>
        <v>128575066</v>
      </c>
      <c r="K63" s="49">
        <f t="shared" si="12"/>
        <v>1</v>
      </c>
      <c r="L63" s="34">
        <f t="shared" si="13"/>
        <v>128575066</v>
      </c>
      <c r="M63" s="51">
        <f>IF(ISBLANK(L63),"  ",IF(L76&gt;0,L63/L76,IF(L63&gt;0,1,0)))</f>
        <v>5.6443250899709897E-2</v>
      </c>
      <c r="N63" s="25"/>
    </row>
    <row r="64" spans="1:14" ht="15" customHeight="1" x14ac:dyDescent="0.2">
      <c r="A64" s="104" t="s">
        <v>61</v>
      </c>
      <c r="B64" s="4">
        <f>+LSU!B64+LSUA!B64+LSUS!B64+LSUE!B64+HSCS!B64+HSCNO!B64+LSUAg!B64+PBRC!B64</f>
        <v>0</v>
      </c>
      <c r="C64" s="48">
        <f t="shared" si="14"/>
        <v>0</v>
      </c>
      <c r="D64" s="43">
        <f>+LSU!D64+LSUA!D64+LSUS!D64+LSUE!D64+HSCS!D64+HSCNO!D64+LSUAg!D64+PBRC!D64</f>
        <v>11730887.310000001</v>
      </c>
      <c r="E64" s="49">
        <f t="shared" si="15"/>
        <v>1</v>
      </c>
      <c r="F64" s="99">
        <f t="shared" si="16"/>
        <v>11730887.310000001</v>
      </c>
      <c r="G64" s="51">
        <f>IF(ISBLANK(F64),"  ",IF(F76&gt;0,F64/F76,IF(F64&gt;0,1,0)))</f>
        <v>5.1949870225987196E-3</v>
      </c>
      <c r="H64" s="4">
        <f>+LSU!H64+LSUA!H64+LSUS!H64+LSUE!H64+HSCS!H64+HSCNO!H64+LSUAg!H64+PBRC!H64</f>
        <v>0</v>
      </c>
      <c r="I64" s="48">
        <f t="shared" si="17"/>
        <v>0</v>
      </c>
      <c r="J64" s="43">
        <f>+LSU!J64+LSUA!J64+LSUS!J64+LSUE!J64+HSCS!J64+HSCNO!J64+LSUAg!J64+PBRC!J64</f>
        <v>7700227</v>
      </c>
      <c r="K64" s="49">
        <f t="shared" si="12"/>
        <v>1</v>
      </c>
      <c r="L64" s="34">
        <f t="shared" si="13"/>
        <v>7700227</v>
      </c>
      <c r="M64" s="51">
        <f>IF(ISBLANK(L64),"  ",IF(L76&gt;0,L64/L76,IF(L64&gt;0,1,0)))</f>
        <v>3.3803276021318195E-3</v>
      </c>
      <c r="N64" s="25"/>
    </row>
    <row r="65" spans="1:14" ht="15" customHeight="1" x14ac:dyDescent="0.2">
      <c r="A65" s="82" t="s">
        <v>62</v>
      </c>
      <c r="B65" s="4">
        <f>+LSU!B65+LSUA!B65+LSUS!B65+LSUE!B65+HSCS!B65+HSCNO!B65+LSUAg!B65+PBRC!B65</f>
        <v>0</v>
      </c>
      <c r="C65" s="48">
        <f t="shared" si="14"/>
        <v>0</v>
      </c>
      <c r="D65" s="43">
        <f>+LSU!D65+LSUA!D65+LSUS!D65+LSUE!D65+HSCS!D65+HSCNO!D65+LSUAg!D65+PBRC!D65</f>
        <v>601782522.25999999</v>
      </c>
      <c r="E65" s="49">
        <f t="shared" si="15"/>
        <v>1</v>
      </c>
      <c r="F65" s="99">
        <f t="shared" si="16"/>
        <v>601782522.25999999</v>
      </c>
      <c r="G65" s="51">
        <f>IF(ISBLANK(F65),"  ",IF(F76&gt;0,F65/F76,IF(F65&gt;0,1,0)))</f>
        <v>0.26649752153892481</v>
      </c>
      <c r="H65" s="4">
        <f>+LSU!H65+LSUA!H65+LSUS!H65+LSUE!H65+HSCS!H65+HSCNO!H65+LSUAg!H65+PBRC!H65</f>
        <v>0</v>
      </c>
      <c r="I65" s="48">
        <f t="shared" si="17"/>
        <v>0</v>
      </c>
      <c r="J65" s="43">
        <f>+LSU!J65+LSUA!J65+LSUS!J65+LSUE!J65+HSCS!J65+HSCNO!J65+LSUAg!J65+PBRC!J65</f>
        <v>618442095</v>
      </c>
      <c r="K65" s="49">
        <f t="shared" si="12"/>
        <v>1</v>
      </c>
      <c r="L65" s="34">
        <f t="shared" si="13"/>
        <v>618442095</v>
      </c>
      <c r="M65" s="51">
        <f>IF(ISBLANK(L65),"  ",IF(L76&gt;0,L65/L76,IF(L65&gt;0,1,0)))</f>
        <v>0.27149029295483484</v>
      </c>
      <c r="N65" s="25"/>
    </row>
    <row r="66" spans="1:14" ht="15" customHeight="1" x14ac:dyDescent="0.2">
      <c r="A66" s="81" t="s">
        <v>63</v>
      </c>
      <c r="B66" s="4">
        <f>+LSU!B66+LSUA!B66+LSUS!B66+LSUE!B66+HSCS!B66+HSCNO!B66+LSUAg!B66+PBRC!B66</f>
        <v>14015567.060000001</v>
      </c>
      <c r="C66" s="48">
        <f t="shared" si="14"/>
        <v>0.13021616854758902</v>
      </c>
      <c r="D66" s="43">
        <f>+LSU!D66+LSUA!D66+LSUS!D66+LSUE!D66+HSCS!D66+HSCNO!D66+LSUAg!D66+PBRC!D66</f>
        <v>93617511.200000003</v>
      </c>
      <c r="E66" s="49">
        <f t="shared" si="15"/>
        <v>0.869783831452411</v>
      </c>
      <c r="F66" s="99">
        <f t="shared" si="16"/>
        <v>107633078.26000001</v>
      </c>
      <c r="G66" s="51">
        <f>IF(ISBLANK(F66),"  ",IF(F76&gt;0,F66/F76,IF(F66&gt;0,1,0)))</f>
        <v>4.7664974522975988E-2</v>
      </c>
      <c r="H66" s="4">
        <f>+LSU!H66+LSUA!H66+LSUS!H66+LSUE!H66+HSCS!H66+HSCNO!H66+LSUAg!H66+PBRC!H66</f>
        <v>20065280</v>
      </c>
      <c r="I66" s="48">
        <f t="shared" si="17"/>
        <v>0.22369863366023127</v>
      </c>
      <c r="J66" s="43">
        <f>+LSU!J66+LSUA!J66+LSUS!J66+LSUE!J66+HSCS!J66+HSCNO!J66+LSUAg!J66+PBRC!J66</f>
        <v>69632541</v>
      </c>
      <c r="K66" s="49">
        <f t="shared" si="12"/>
        <v>0.77630136633976876</v>
      </c>
      <c r="L66" s="34">
        <f t="shared" si="13"/>
        <v>89697821</v>
      </c>
      <c r="M66" s="51">
        <f>IF(ISBLANK(L66),"  ",IF(L76&gt;0,L66/L76,IF(L66&gt;0,1,0)))</f>
        <v>3.9376504118304456E-2</v>
      </c>
      <c r="N66" s="25"/>
    </row>
    <row r="67" spans="1:14" s="77" customFormat="1" ht="15" customHeight="1" x14ac:dyDescent="0.25">
      <c r="A67" s="105" t="s">
        <v>64</v>
      </c>
      <c r="B67" s="106">
        <f>B66+B65+B64+B63+B62+B61+B60+B59+B58+B57+B56</f>
        <v>541184564.08000004</v>
      </c>
      <c r="C67" s="84">
        <f t="shared" si="1"/>
        <v>0.32590197975953122</v>
      </c>
      <c r="D67" s="107">
        <f>D66+D65+D64+D63+D62+D61+D60+D59+D58+D57+D56</f>
        <v>1116806541.4400001</v>
      </c>
      <c r="E67" s="75">
        <f>IF(ISBLANK(D67),"  ",IF(F67&gt;0,D67/F67,IF(D67&gt;0,1,0)))</f>
        <v>0.67254221022070315</v>
      </c>
      <c r="F67" s="106">
        <f>F66+F65+F64+F63+F62+F61+F60+F59+F58+F57+F56</f>
        <v>1660574644.1899996</v>
      </c>
      <c r="G67" s="74">
        <f>IF(ISBLANK(F67),"  ",IF(F76&gt;0,F67/F76,IF(F67&gt;0,1,0)))</f>
        <v>0.73538032534586961</v>
      </c>
      <c r="H67" s="106">
        <f>H66+H65+H64+H63+H62+H61+H60+H59+H58+H57+H56</f>
        <v>562589254</v>
      </c>
      <c r="I67" s="84">
        <f>IF(ISBLANK(H67),"  ",IF(L67&gt;0,H67/L67,IF(H67&gt;0,1,0)))</f>
        <v>0.33285476923916918</v>
      </c>
      <c r="J67" s="107">
        <f>J66+J65+J64+J63+J62+J61+J60+J59+J58+J57+J56</f>
        <v>1127605107</v>
      </c>
      <c r="K67" s="75">
        <f t="shared" si="12"/>
        <v>0.66714523076083088</v>
      </c>
      <c r="L67" s="106">
        <f>L66+L65+L64+L63+L62+L61+L60+L59+L58+L57+L56</f>
        <v>1690194361</v>
      </c>
      <c r="M67" s="74">
        <f>IF(ISBLANK(L67),"  ",IF(L76&gt;0,L67/L76,IF(L67&gt;0,1,0)))</f>
        <v>0.74197950936457491</v>
      </c>
      <c r="N67" s="76"/>
    </row>
    <row r="68" spans="1:14" ht="15" customHeight="1" x14ac:dyDescent="0.25">
      <c r="A68" s="14" t="s">
        <v>65</v>
      </c>
      <c r="B68" s="79"/>
      <c r="C68" s="64" t="s">
        <v>4</v>
      </c>
      <c r="D68" s="80"/>
      <c r="E68" s="66" t="s">
        <v>4</v>
      </c>
      <c r="F68" s="34"/>
      <c r="G68" s="67" t="s">
        <v>4</v>
      </c>
      <c r="H68" s="79"/>
      <c r="I68" s="64" t="s">
        <v>4</v>
      </c>
      <c r="J68" s="80"/>
      <c r="K68" s="66" t="s">
        <v>4</v>
      </c>
      <c r="L68" s="34"/>
      <c r="M68" s="67" t="s">
        <v>4</v>
      </c>
    </row>
    <row r="69" spans="1:14" ht="15" customHeight="1" x14ac:dyDescent="0.2">
      <c r="A69" s="108" t="s">
        <v>66</v>
      </c>
      <c r="B69" s="4">
        <f>+LSU!B69+LSUA!B69+LSUS!B69+LSUE!B69+HSCS!B69+HSCNO!B69+LSUAg!B69+PBRC!B69</f>
        <v>0</v>
      </c>
      <c r="C69" s="42">
        <f>IF(ISBLANK(B69),"  ",IF(F69&gt;0,B69/F69,IF(B69&gt;0,1,0)))</f>
        <v>0</v>
      </c>
      <c r="D69" s="43">
        <f>+LSU!D69+LSUA!D69+LSUS!D69+LSUE!D69+HSCS!D69+HSCNO!D69+LSUAg!D69+PBRC!D69</f>
        <v>6460</v>
      </c>
      <c r="E69" s="44">
        <f>IF(ISBLANK(D69),"  ",IF(F69&gt;0,D69/F69,IF(D69&gt;0,1,0)))</f>
        <v>1</v>
      </c>
      <c r="F69" s="160">
        <f>D69+B69</f>
        <v>6460</v>
      </c>
      <c r="G69" s="46">
        <f>IF(ISBLANK(F69),"  ",IF(F76&gt;0,F69/F76,IF(F69&gt;0,1,0)))</f>
        <v>2.8607909426748834E-6</v>
      </c>
      <c r="H69" s="4">
        <f>+LSU!H69+LSUA!H69+LSUS!H69+LSUE!H69+HSCS!H69+HSCNO!H69+LSUAg!H69+PBRC!H69</f>
        <v>0</v>
      </c>
      <c r="I69" s="42">
        <f>IF(ISBLANK(H69),"  ",IF(L69&gt;0,H69/L69,IF(H69&gt;0,1,0)))</f>
        <v>0</v>
      </c>
      <c r="J69" s="43">
        <f>+LSU!J69+LSUA!J69+LSUS!J69+LSUE!J69+HSCS!J69+HSCNO!J69+LSUAg!J69+PBRC!J69</f>
        <v>6500</v>
      </c>
      <c r="K69" s="44">
        <f>IF(ISBLANK(J69),"  ",IF(L69&gt;0,J69/L69,IF(J69&gt;0,1,0)))</f>
        <v>1</v>
      </c>
      <c r="L69" s="58">
        <f>J69+H69</f>
        <v>6500</v>
      </c>
      <c r="M69" s="46">
        <f>IF(ISBLANK(L69),"  ",IF(L76&gt;0,L69/L76,IF(L69&gt;0,1,0)))</f>
        <v>2.8534391796315651E-6</v>
      </c>
    </row>
    <row r="70" spans="1:14" ht="15" customHeight="1" x14ac:dyDescent="0.2">
      <c r="A70" s="31" t="s">
        <v>67</v>
      </c>
      <c r="B70" s="4">
        <f>+LSU!B70+LSUA!B70+LSUS!B70+LSUE!B70+HSCS!B70+HSCNO!B70+LSUAg!B70+PBRC!B70</f>
        <v>0</v>
      </c>
      <c r="C70" s="48">
        <f>IF(ISBLANK(B70),"  ",IF(F70&gt;0,B70/F70,IF(B70&gt;0,1,0)))</f>
        <v>0</v>
      </c>
      <c r="D70" s="43">
        <f>+LSU!D70+LSUA!D70+LSUS!D70+LSUE!D70+HSCS!D70+HSCNO!D70+LSUAg!D70+PBRC!D70</f>
        <v>0</v>
      </c>
      <c r="E70" s="49">
        <f>IF(ISBLANK(D70),"  ",IF(F70&gt;0,D70/F70,IF(D70&gt;0,1,0)))</f>
        <v>0</v>
      </c>
      <c r="F70" s="99">
        <f>D70+B70</f>
        <v>0</v>
      </c>
      <c r="G70" s="51">
        <f>IF(ISBLANK(F70),"  ",IF(F76&gt;0,F70/F76,IF(F70&gt;0,1,0)))</f>
        <v>0</v>
      </c>
      <c r="H70" s="4">
        <f>+LSU!H70+LSUA!H70+LSUS!H70+LSUE!H70+HSCS!H70+HSCNO!H70+LSUAg!H70+PBRC!H70</f>
        <v>0</v>
      </c>
      <c r="I70" s="48">
        <f>IF(ISBLANK(H70),"  ",IF(L70&gt;0,H70/L70,IF(H70&gt;0,1,0)))</f>
        <v>0</v>
      </c>
      <c r="J70" s="43">
        <f>+LSU!J70+LSUA!J70+LSUS!J70+LSUE!J70+HSCS!J70+HSCNO!J70+LSUAg!J70+PBRC!J70</f>
        <v>0</v>
      </c>
      <c r="K70" s="49">
        <f>IF(ISBLANK(J70),"  ",IF(L70&gt;0,J70/L70,IF(J70&gt;0,1,0)))</f>
        <v>0</v>
      </c>
      <c r="L70" s="34">
        <f>J70+H70</f>
        <v>0</v>
      </c>
      <c r="M70" s="51">
        <f>IF(ISBLANK(L70),"  ",IF(L76&gt;0,L70/L76,IF(L70&gt;0,1,0)))</f>
        <v>0</v>
      </c>
    </row>
    <row r="71" spans="1:14" ht="15" customHeight="1" x14ac:dyDescent="0.25">
      <c r="A71" s="109" t="s">
        <v>68</v>
      </c>
      <c r="B71" s="79"/>
      <c r="C71" s="64" t="s">
        <v>4</v>
      </c>
      <c r="D71" s="80"/>
      <c r="E71" s="66" t="s">
        <v>4</v>
      </c>
      <c r="F71" s="34"/>
      <c r="G71" s="67" t="s">
        <v>4</v>
      </c>
      <c r="H71" s="79"/>
      <c r="I71" s="64" t="s">
        <v>4</v>
      </c>
      <c r="J71" s="80"/>
      <c r="K71" s="66" t="s">
        <v>4</v>
      </c>
      <c r="L71" s="34"/>
      <c r="M71" s="67" t="s">
        <v>4</v>
      </c>
    </row>
    <row r="72" spans="1:14" ht="15" customHeight="1" x14ac:dyDescent="0.2">
      <c r="A72" s="82" t="s">
        <v>69</v>
      </c>
      <c r="B72" s="4">
        <f>+LSU!B72+LSUA!B72+LSUS!B72+LSUE!B72+HSCS!B72+HSCNO!B72+LSUAg!B72+PBRC!B72</f>
        <v>0</v>
      </c>
      <c r="C72" s="42">
        <f>IF(ISBLANK(B72),"  ",IF(F72&gt;0,B72/F72,IF(B72&gt;0,1,0)))</f>
        <v>0</v>
      </c>
      <c r="D72" s="43">
        <f>+LSU!D72+LSUA!D72+LSUS!D72+LSUE!D72+HSCS!D72+HSCNO!D72+LSUAg!D72+PBRC!D72</f>
        <v>40767603.100000001</v>
      </c>
      <c r="E72" s="44">
        <f>IF(ISBLANK(D72),"  ",IF(F72&gt;0,D72/F72,IF(D72&gt;0,1,0)))</f>
        <v>1</v>
      </c>
      <c r="F72" s="160">
        <f>D72+B72</f>
        <v>40767603.100000001</v>
      </c>
      <c r="G72" s="46">
        <f>IF(ISBLANK(F72),"  ",IF(F76&gt;0,F72/F76,IF(F72&gt;0,1,0)))</f>
        <v>1.8053806455579642E-2</v>
      </c>
      <c r="H72" s="4">
        <f>+LSU!H72+LSUA!H72+LSUS!H72+LSUE!H72+HSCS!H72+HSCNO!H72+LSUAg!H72+PBRC!H72</f>
        <v>0</v>
      </c>
      <c r="I72" s="42">
        <f>IF(ISBLANK(H72),"  ",IF(L72&gt;0,H72/L72,IF(H72&gt;0,1,0)))</f>
        <v>0</v>
      </c>
      <c r="J72" s="43">
        <f>+LSU!J72+LSUA!J72+LSUS!J72+LSUE!J72+HSCS!J72+HSCNO!J72+LSUAg!J72+PBRC!J72</f>
        <v>34900000</v>
      </c>
      <c r="K72" s="44">
        <f>IF(ISBLANK(J72),"  ",IF(L72&gt;0,J72/L72,IF(J72&gt;0,1,0)))</f>
        <v>1</v>
      </c>
      <c r="L72" s="58">
        <f>J72+H72</f>
        <v>34900000</v>
      </c>
      <c r="M72" s="46">
        <f>IF(ISBLANK(L72),"  ",IF(L76&gt;0,L72/L76,IF(L72&gt;0,1,0)))</f>
        <v>1.5320773441406402E-2</v>
      </c>
    </row>
    <row r="73" spans="1:14" ht="15" customHeight="1" x14ac:dyDescent="0.2">
      <c r="A73" s="31" t="s">
        <v>70</v>
      </c>
      <c r="B73" s="4">
        <f>+LSU!B73+LSUA!B73+LSUS!B73+LSUE!B73+HSCS!B73+HSCNO!B73+LSUAg!B73+PBRC!B73</f>
        <v>12263533</v>
      </c>
      <c r="C73" s="48">
        <f>IF(ISBLANK(B73),"  ",IF(F73&gt;0,B73/F73,IF(B73&gt;0,1,0)))</f>
        <v>7.4801208376024053E-2</v>
      </c>
      <c r="D73" s="43">
        <f>+LSU!D73+LSUA!D73+LSUS!D73+LSUE!D73+HSCS!D73+HSCNO!D73+LSUAg!D73+PBRC!D73</f>
        <v>151684794.38999999</v>
      </c>
      <c r="E73" s="49">
        <f>IF(ISBLANK(D73),"  ",IF(F73&gt;0,D73/F73,IF(D73&gt;0,1,0)))</f>
        <v>0.925198791623976</v>
      </c>
      <c r="F73" s="99">
        <f>D73+B73</f>
        <v>163948327.38999999</v>
      </c>
      <c r="G73" s="51">
        <f>IF(ISBLANK(F73),"  ",IF(F76&gt;0,F73/F76,IF(F73&gt;0,1,0)))</f>
        <v>7.2604007749846503E-2</v>
      </c>
      <c r="H73" s="4">
        <f>+LSU!H73+LSUA!H73+LSUS!H73+LSUE!H73+HSCS!H73+HSCNO!H73+LSUAg!H73+PBRC!H73</f>
        <v>13018275</v>
      </c>
      <c r="I73" s="48">
        <f>IF(ISBLANK(H73),"  ",IF(L73&gt;0,H73/L73,IF(H73&gt;0,1,0)))</f>
        <v>7.9359367996270719E-2</v>
      </c>
      <c r="J73" s="43">
        <f>+LSU!J73+LSUA!J73+LSUS!J73+LSUE!J73+HSCS!J73+HSCNO!J73+LSUAg!J73+PBRC!J73</f>
        <v>151023795</v>
      </c>
      <c r="K73" s="49">
        <f>IF(ISBLANK(J73),"  ",IF(L73&gt;0,J73/L73,IF(J73&gt;0,1,0)))</f>
        <v>0.92064063200372925</v>
      </c>
      <c r="L73" s="34">
        <f>J73+H73</f>
        <v>164042070</v>
      </c>
      <c r="M73" s="51">
        <f>IF(ISBLANK(L73),"  ",IF(L76&gt;0,L73/L76,IF(L73&gt;0,1,0)))</f>
        <v>7.2012933791671341E-2</v>
      </c>
    </row>
    <row r="74" spans="1:14" s="77" customFormat="1" ht="15" customHeight="1" x14ac:dyDescent="0.25">
      <c r="A74" s="78" t="s">
        <v>71</v>
      </c>
      <c r="B74" s="110">
        <f>B73+B72+B70+B69</f>
        <v>12263533</v>
      </c>
      <c r="C74" s="84">
        <f t="shared" si="1"/>
        <v>5.9903232717473734E-2</v>
      </c>
      <c r="D74" s="111">
        <f>D73+D72+D70+D69</f>
        <v>192458857.48999998</v>
      </c>
      <c r="E74" s="75">
        <f>IF(ISBLANK(D74),"  ",IF(F74&gt;0,D74/F74,IF(D74&gt;0,1,0)))</f>
        <v>0.94009676728252622</v>
      </c>
      <c r="F74" s="112">
        <f>F73+F72+F71+F70+F69</f>
        <v>204722390.48999998</v>
      </c>
      <c r="G74" s="74">
        <f>IF(ISBLANK(F74),"  ",IF(F76&gt;0,F74/F76,IF(F74&gt;0,1,0)))</f>
        <v>9.0660674996368817E-2</v>
      </c>
      <c r="H74" s="110">
        <f>H73+H72+H70+H69</f>
        <v>13018275</v>
      </c>
      <c r="I74" s="84">
        <f>IF(ISBLANK(H74),"  ",IF(L74&gt;0,H74/L74,IF(H74&gt;0,1,0)))</f>
        <v>6.5435378600610203E-2</v>
      </c>
      <c r="J74" s="111">
        <f>J73+J72+J70+J69</f>
        <v>185930295</v>
      </c>
      <c r="K74" s="75">
        <f>IF(ISBLANK(J74),"  ",IF(L74&gt;0,J74/L74,IF(J74&gt;0,1,0)))</f>
        <v>0.93456462139938978</v>
      </c>
      <c r="L74" s="112">
        <f>L73+L72+L71+L70+L69</f>
        <v>198948570</v>
      </c>
      <c r="M74" s="74">
        <f>IF(ISBLANK(L74),"  ",IF(L76&gt;0,L74/L76,IF(L74&gt;0,1,0)))</f>
        <v>8.7336560672257382E-2</v>
      </c>
    </row>
    <row r="75" spans="1:14" s="77" customFormat="1" ht="15" customHeight="1" x14ac:dyDescent="0.25">
      <c r="A75" s="78" t="s">
        <v>72</v>
      </c>
      <c r="B75" s="88">
        <f>+LSU!B75+LSUA!B75+LSUS!B75+LSUE!B75+HSCS!B75+HSCNO!B75+LSUAg!B75+PBRC!B75</f>
        <v>0</v>
      </c>
      <c r="C75" s="84">
        <f>IF(ISBLANK(B75),"  ",IF(F75&gt;0,B75/F75,IF(B75&gt;0,1,0)))</f>
        <v>0</v>
      </c>
      <c r="D75" s="89">
        <f>+LSU!D75+LSUA!D75+LSUS!D75+LSUE!D75+HSCS!D75+HSCNO!D75+LSUAg!D75+PBRC!D75</f>
        <v>0</v>
      </c>
      <c r="E75" s="75">
        <f>IF(ISBLANK(D75),"  ",IF(F75&gt;0,D75/F75,IF(D75&gt;0,1,0)))</f>
        <v>0</v>
      </c>
      <c r="F75" s="113">
        <f>D75+B75</f>
        <v>0</v>
      </c>
      <c r="G75" s="74">
        <f>IF(ISBLANK(F75),"  ",IF(F76&gt;0,F75/F76,IF(F75&gt;0,1,0)))</f>
        <v>0</v>
      </c>
      <c r="H75" s="88">
        <f>+LSU!H75+LSUA!H75+LSUS!H75+LSUE!H75+HSCS!H75+HSCNO!H75+LSUAg!H75+PBRC!H75</f>
        <v>0</v>
      </c>
      <c r="I75" s="84">
        <f>IF(ISBLANK(H75),"  ",IF(L75&gt;0,H75/L75,IF(H75&gt;0,1,0)))</f>
        <v>0</v>
      </c>
      <c r="J75" s="89">
        <f>+LSU!J75+LSUA!J75+LSUS!J75+LSUE!J75+HSCS!J75+HSCNO!J75+LSUAg!J75+PBRC!J75</f>
        <v>0</v>
      </c>
      <c r="K75" s="75">
        <f>IF(ISBLANK(J75),"  ",IF(L75&gt;0,J75/L75,IF(J75&gt;0,1,0)))</f>
        <v>0</v>
      </c>
      <c r="L75" s="113">
        <f>J75+H75</f>
        <v>0</v>
      </c>
      <c r="M75" s="74">
        <f>IF(ISBLANK(L75),"  ",IF(L76&gt;0,L75/L76,IF(L75&gt;0,1,0)))</f>
        <v>0</v>
      </c>
    </row>
    <row r="76" spans="1:14" s="77" customFormat="1" ht="15" customHeight="1" thickBot="1" x14ac:dyDescent="0.3">
      <c r="A76" s="114" t="s">
        <v>73</v>
      </c>
      <c r="B76" s="115">
        <f>B74+B67+B47+B40+B48+B75</f>
        <v>946267831.31000006</v>
      </c>
      <c r="C76" s="116">
        <f t="shared" si="1"/>
        <v>0.41905177107681929</v>
      </c>
      <c r="D76" s="115">
        <f>D74+D67+D47+D40+D48+D75</f>
        <v>1309265398.9300001</v>
      </c>
      <c r="E76" s="117">
        <f>IF(ISBLANK(D76),"  ",IF(F76&gt;0,D76/F76,IF(D76&gt;0,1,0)))</f>
        <v>0.57980411684466904</v>
      </c>
      <c r="F76" s="115">
        <f>F74+F67+F47+F40+F48+F75</f>
        <v>2258116768.9099998</v>
      </c>
      <c r="G76" s="118">
        <f>IF(ISBLANK(F76),"  ",IF(F76&gt;0,F76/F76,IF(F76&gt;0,1,0)))</f>
        <v>1</v>
      </c>
      <c r="H76" s="115">
        <f>H74+H67+H47+H40+H48+H75</f>
        <v>964417479</v>
      </c>
      <c r="I76" s="116">
        <f>IF(ISBLANK(H76),"  ",IF(L76&gt;0,H76/L76,IF(H76&gt;0,1,0)))</f>
        <v>0.42337024924616956</v>
      </c>
      <c r="J76" s="115">
        <f>J74+J67+J47+J40+J48+J75</f>
        <v>1313535402</v>
      </c>
      <c r="K76" s="117">
        <f>IF(ISBLANK(J76),"  ",IF(L76&gt;0,J76/L76,IF(J76&gt;0,1,0)))</f>
        <v>0.57662975075383049</v>
      </c>
      <c r="L76" s="115">
        <f>L74+L67+L47+L40+L48+L75</f>
        <v>2277952881</v>
      </c>
      <c r="M76" s="118">
        <f>IF(ISBLANK(L76),"  ",IF(L76&gt;0,L76/L76,IF(L76&gt;0,1,0)))</f>
        <v>1</v>
      </c>
    </row>
    <row r="77" spans="1:14" ht="15" thickTop="1" x14ac:dyDescent="0.2">
      <c r="A77" s="119"/>
      <c r="B77" s="1"/>
      <c r="C77" s="2"/>
      <c r="D77" s="1"/>
      <c r="E77" s="2"/>
      <c r="F77" s="1"/>
      <c r="G77" s="2"/>
      <c r="H77" s="1"/>
      <c r="I77" s="2"/>
      <c r="J77" s="1"/>
      <c r="K77" s="2"/>
      <c r="L77" s="1"/>
      <c r="M77" s="2"/>
    </row>
    <row r="78" spans="1:14" x14ac:dyDescent="0.2">
      <c r="A78" s="2" t="s">
        <v>4</v>
      </c>
      <c r="B78" s="1"/>
      <c r="C78" s="2"/>
      <c r="D78" s="1"/>
      <c r="E78" s="2"/>
      <c r="F78" s="1"/>
      <c r="G78" s="2"/>
      <c r="H78" s="1"/>
      <c r="I78" s="2"/>
      <c r="J78" s="1"/>
      <c r="K78" s="2"/>
      <c r="L78" s="1"/>
      <c r="M78" s="2"/>
    </row>
    <row r="79" spans="1:14" x14ac:dyDescent="0.2">
      <c r="A79" s="2" t="s">
        <v>74</v>
      </c>
      <c r="B79" s="1"/>
      <c r="C79" s="2"/>
      <c r="D79" s="1"/>
      <c r="E79" s="2"/>
      <c r="F79" s="1"/>
      <c r="G79" s="2"/>
      <c r="H79" s="1"/>
      <c r="I79" s="2"/>
      <c r="J79" s="1"/>
      <c r="K79" s="2"/>
      <c r="L79" s="1"/>
      <c r="M79" s="2"/>
    </row>
  </sheetData>
  <hyperlinks>
    <hyperlink ref="O2" location="Home!A1" tooltip="Home" display="Home"/>
  </hyperlinks>
  <printOptions horizontalCentered="1" verticalCentered="1"/>
  <pageMargins left="0.25" right="0.25" top="0.75" bottom="0.75" header="0.3" footer="0.3"/>
  <pageSetup scale="44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9"/>
  <sheetViews>
    <sheetView zoomScale="75" zoomScaleNormal="75" workbookViewId="0">
      <pane xSplit="1" ySplit="10" topLeftCell="B11" activePane="bottomRight" state="frozen"/>
      <selection activeCell="A4" sqref="A4:XFD76"/>
      <selection pane="topRight" activeCell="A4" sqref="A4:XFD76"/>
      <selection pane="bottomLeft" activeCell="A4" sqref="A4:XFD76"/>
      <selection pane="bottomRight" activeCell="N6" sqref="N6"/>
    </sheetView>
  </sheetViews>
  <sheetFormatPr defaultColWidth="12.42578125" defaultRowHeight="14.25" x14ac:dyDescent="0.2"/>
  <cols>
    <col min="1" max="1" width="63.42578125" style="6" customWidth="1"/>
    <col min="2" max="2" width="20.7109375" style="120" customWidth="1"/>
    <col min="3" max="3" width="20.7109375" style="6" customWidth="1"/>
    <col min="4" max="4" width="20.7109375" style="120" customWidth="1"/>
    <col min="5" max="5" width="20.7109375" style="6" customWidth="1"/>
    <col min="6" max="6" width="20.7109375" style="120" customWidth="1"/>
    <col min="7" max="7" width="20.7109375" style="6" customWidth="1"/>
    <col min="8" max="8" width="20.7109375" style="120" customWidth="1"/>
    <col min="9" max="9" width="20.7109375" style="6" customWidth="1"/>
    <col min="10" max="10" width="20.7109375" style="120" customWidth="1"/>
    <col min="11" max="11" width="20.7109375" style="6" customWidth="1"/>
    <col min="12" max="12" width="20.7109375" style="120" customWidth="1"/>
    <col min="13" max="13" width="20.7109375" style="6" customWidth="1"/>
    <col min="14" max="16384" width="12.42578125" style="6"/>
  </cols>
  <sheetData>
    <row r="1" spans="1:17" s="196" customFormat="1" ht="19.5" customHeight="1" thickBot="1" x14ac:dyDescent="0.3">
      <c r="A1" s="186" t="s">
        <v>0</v>
      </c>
      <c r="B1" s="187"/>
      <c r="C1" s="188"/>
      <c r="D1" s="187"/>
      <c r="E1" s="189"/>
      <c r="F1" s="190"/>
      <c r="G1" s="189"/>
      <c r="H1" s="190"/>
      <c r="I1" s="191"/>
      <c r="J1" s="192" t="s">
        <v>1</v>
      </c>
      <c r="K1" s="193" t="s">
        <v>83</v>
      </c>
      <c r="L1" s="194"/>
      <c r="M1" s="193"/>
      <c r="N1" s="195"/>
      <c r="O1" s="195"/>
      <c r="P1" s="195"/>
      <c r="Q1" s="195"/>
    </row>
    <row r="2" spans="1:17" s="196" customFormat="1" ht="19.5" customHeight="1" thickBot="1" x14ac:dyDescent="0.3">
      <c r="A2" s="186" t="s">
        <v>2</v>
      </c>
      <c r="B2" s="187"/>
      <c r="C2" s="188"/>
      <c r="D2" s="187"/>
      <c r="E2" s="188"/>
      <c r="F2" s="187"/>
      <c r="G2" s="188"/>
      <c r="H2" s="187"/>
      <c r="I2" s="188"/>
      <c r="J2" s="187"/>
      <c r="K2" s="188"/>
      <c r="L2" s="187"/>
      <c r="M2" s="189"/>
      <c r="O2" s="221" t="s">
        <v>182</v>
      </c>
    </row>
    <row r="3" spans="1:17" s="196" customFormat="1" ht="19.5" customHeight="1" thickBot="1" x14ac:dyDescent="0.3">
      <c r="A3" s="197" t="s">
        <v>3</v>
      </c>
      <c r="B3" s="198"/>
      <c r="C3" s="199"/>
      <c r="D3" s="198"/>
      <c r="E3" s="199"/>
      <c r="F3" s="198"/>
      <c r="G3" s="199"/>
      <c r="H3" s="198"/>
      <c r="I3" s="199"/>
      <c r="J3" s="198"/>
      <c r="K3" s="199"/>
      <c r="L3" s="198"/>
      <c r="M3" s="200"/>
      <c r="N3" s="195"/>
      <c r="O3" s="195"/>
      <c r="P3" s="195"/>
      <c r="Q3" s="195"/>
    </row>
    <row r="4" spans="1:17" ht="15" customHeight="1" thickTop="1" x14ac:dyDescent="0.2">
      <c r="A4" s="7"/>
      <c r="B4" s="8"/>
      <c r="C4" s="9"/>
      <c r="D4" s="8"/>
      <c r="E4" s="9"/>
      <c r="F4" s="8"/>
      <c r="G4" s="10"/>
      <c r="H4" s="8" t="s">
        <v>4</v>
      </c>
      <c r="I4" s="9"/>
      <c r="J4" s="8"/>
      <c r="K4" s="9"/>
      <c r="L4" s="8"/>
      <c r="M4" s="10"/>
    </row>
    <row r="5" spans="1:17" ht="15" customHeight="1" x14ac:dyDescent="0.2">
      <c r="A5" s="11"/>
      <c r="B5" s="3"/>
      <c r="C5" s="12"/>
      <c r="D5" s="3"/>
      <c r="E5" s="12"/>
      <c r="F5" s="3"/>
      <c r="G5" s="13"/>
      <c r="H5" s="3"/>
      <c r="I5" s="12"/>
      <c r="J5" s="3"/>
      <c r="K5" s="12"/>
      <c r="L5" s="3"/>
      <c r="M5" s="13"/>
    </row>
    <row r="6" spans="1:17" ht="15" customHeight="1" x14ac:dyDescent="0.25">
      <c r="A6" s="14"/>
      <c r="B6" s="15" t="s">
        <v>128</v>
      </c>
      <c r="C6" s="16"/>
      <c r="D6" s="17"/>
      <c r="E6" s="16"/>
      <c r="F6" s="17"/>
      <c r="G6" s="18"/>
      <c r="H6" s="15" t="s">
        <v>129</v>
      </c>
      <c r="I6" s="16"/>
      <c r="J6" s="17"/>
      <c r="K6" s="16"/>
      <c r="L6" s="17"/>
      <c r="M6" s="19" t="s">
        <v>4</v>
      </c>
    </row>
    <row r="7" spans="1:17" ht="15" customHeight="1" x14ac:dyDescent="0.2">
      <c r="A7" s="11" t="s">
        <v>4</v>
      </c>
      <c r="B7" s="3" t="s">
        <v>4</v>
      </c>
      <c r="C7" s="12"/>
      <c r="D7" s="3" t="s">
        <v>4</v>
      </c>
      <c r="E7" s="12"/>
      <c r="F7" s="3" t="s">
        <v>4</v>
      </c>
      <c r="G7" s="13"/>
      <c r="H7" s="3" t="s">
        <v>4</v>
      </c>
      <c r="I7" s="12"/>
      <c r="J7" s="3" t="s">
        <v>4</v>
      </c>
      <c r="K7" s="12"/>
      <c r="L7" s="3" t="s">
        <v>4</v>
      </c>
      <c r="M7" s="13"/>
    </row>
    <row r="8" spans="1:17" ht="15" customHeight="1" x14ac:dyDescent="0.2">
      <c r="A8" s="11" t="s">
        <v>4</v>
      </c>
      <c r="B8" s="3" t="s">
        <v>4</v>
      </c>
      <c r="C8" s="12"/>
      <c r="D8" s="3" t="s">
        <v>4</v>
      </c>
      <c r="E8" s="12"/>
      <c r="F8" s="3" t="s">
        <v>4</v>
      </c>
      <c r="G8" s="13"/>
      <c r="H8" s="3" t="s">
        <v>4</v>
      </c>
      <c r="I8" s="12"/>
      <c r="J8" s="3" t="s">
        <v>4</v>
      </c>
      <c r="K8" s="12"/>
      <c r="L8" s="3" t="s">
        <v>4</v>
      </c>
      <c r="M8" s="13"/>
    </row>
    <row r="9" spans="1:17" ht="15" customHeight="1" x14ac:dyDescent="0.25">
      <c r="A9" s="20" t="s">
        <v>4</v>
      </c>
      <c r="B9" s="21" t="s">
        <v>4</v>
      </c>
      <c r="C9" s="22" t="s">
        <v>5</v>
      </c>
      <c r="D9" s="23" t="s">
        <v>4</v>
      </c>
      <c r="E9" s="22" t="s">
        <v>5</v>
      </c>
      <c r="F9" s="23" t="s">
        <v>4</v>
      </c>
      <c r="G9" s="24" t="s">
        <v>5</v>
      </c>
      <c r="H9" s="21" t="s">
        <v>4</v>
      </c>
      <c r="I9" s="22" t="s">
        <v>5</v>
      </c>
      <c r="J9" s="23" t="s">
        <v>4</v>
      </c>
      <c r="K9" s="22" t="s">
        <v>5</v>
      </c>
      <c r="L9" s="23" t="s">
        <v>4</v>
      </c>
      <c r="M9" s="24" t="s">
        <v>5</v>
      </c>
      <c r="N9" s="25"/>
    </row>
    <row r="10" spans="1:17" ht="15" customHeight="1" x14ac:dyDescent="0.25">
      <c r="A10" s="26" t="s">
        <v>6</v>
      </c>
      <c r="B10" s="27" t="s">
        <v>7</v>
      </c>
      <c r="C10" s="28" t="s">
        <v>8</v>
      </c>
      <c r="D10" s="29" t="s">
        <v>9</v>
      </c>
      <c r="E10" s="28" t="s">
        <v>8</v>
      </c>
      <c r="F10" s="29" t="s">
        <v>8</v>
      </c>
      <c r="G10" s="30" t="s">
        <v>8</v>
      </c>
      <c r="H10" s="27" t="s">
        <v>7</v>
      </c>
      <c r="I10" s="28" t="s">
        <v>8</v>
      </c>
      <c r="J10" s="29" t="s">
        <v>9</v>
      </c>
      <c r="K10" s="28" t="s">
        <v>8</v>
      </c>
      <c r="L10" s="29" t="s">
        <v>8</v>
      </c>
      <c r="M10" s="30" t="s">
        <v>8</v>
      </c>
      <c r="N10" s="25"/>
    </row>
    <row r="11" spans="1:17" ht="15" customHeight="1" x14ac:dyDescent="0.2">
      <c r="A11" s="31" t="s">
        <v>10</v>
      </c>
      <c r="B11" s="32" t="s">
        <v>4</v>
      </c>
      <c r="C11" s="33"/>
      <c r="D11" s="34" t="s">
        <v>4</v>
      </c>
      <c r="E11" s="33"/>
      <c r="F11" s="34" t="s">
        <v>4</v>
      </c>
      <c r="G11" s="35"/>
      <c r="H11" s="32" t="s">
        <v>4</v>
      </c>
      <c r="I11" s="33"/>
      <c r="J11" s="34" t="s">
        <v>4</v>
      </c>
      <c r="K11" s="33"/>
      <c r="L11" s="34" t="s">
        <v>4</v>
      </c>
      <c r="M11" s="35" t="s">
        <v>10</v>
      </c>
      <c r="N11" s="25"/>
    </row>
    <row r="12" spans="1:17" ht="15" customHeight="1" x14ac:dyDescent="0.25">
      <c r="A12" s="14" t="s">
        <v>11</v>
      </c>
      <c r="B12" s="36" t="s">
        <v>4</v>
      </c>
      <c r="C12" s="39" t="s">
        <v>4</v>
      </c>
      <c r="D12" s="38"/>
      <c r="E12" s="39"/>
      <c r="F12" s="38"/>
      <c r="G12" s="40"/>
      <c r="H12" s="36"/>
      <c r="I12" s="39"/>
      <c r="J12" s="38"/>
      <c r="K12" s="39"/>
      <c r="L12" s="38"/>
      <c r="M12" s="40"/>
      <c r="N12" s="25"/>
    </row>
    <row r="13" spans="1:17" s="5" customFormat="1" ht="15" customHeight="1" x14ac:dyDescent="0.2">
      <c r="A13" s="41" t="s">
        <v>12</v>
      </c>
      <c r="B13" s="4">
        <v>117513766</v>
      </c>
      <c r="C13" s="44">
        <f>IF(ISBLANK(B13),"  ",IF(F13&gt;0,B13/F13,IF(B13&gt;0,1,0)))</f>
        <v>1</v>
      </c>
      <c r="D13" s="43">
        <v>0</v>
      </c>
      <c r="E13" s="44">
        <f>IF(ISBLANK(D13),"  ",IF(F13&gt;0,D13/F13,IF(D13&gt;0,1,0)))</f>
        <v>0</v>
      </c>
      <c r="F13" s="45">
        <f>D13+B13</f>
        <v>117513766</v>
      </c>
      <c r="G13" s="46">
        <f>IF(ISBLANK(F13),"  ",IF($F$76&gt;0,F13/$F$76,IF(F13&gt;0,1,0)))</f>
        <v>0.11415239026198039</v>
      </c>
      <c r="H13" s="4">
        <v>115801563</v>
      </c>
      <c r="I13" s="42">
        <f>IF(ISBLANK(H13),"  ",IF(L13&gt;0,H13/L13,IF(H13&gt;0,1,0)))</f>
        <v>1</v>
      </c>
      <c r="J13" s="43">
        <v>0</v>
      </c>
      <c r="K13" s="44">
        <f>IF(ISBLANK(J13),"  ",IF(L13&gt;0,J13/L13,IF(J13&gt;0,1,0)))</f>
        <v>0</v>
      </c>
      <c r="L13" s="45">
        <f t="shared" ref="L13:L34" si="0">J13+H13</f>
        <v>115801563</v>
      </c>
      <c r="M13" s="47">
        <f>IF(ISBLANK(L13),"  ",IF(L76&gt;0,L13/L76,IF(L13&gt;0,1,0)))</f>
        <v>0.10970809925169143</v>
      </c>
      <c r="N13" s="25"/>
    </row>
    <row r="14" spans="1:17" ht="15" customHeight="1" x14ac:dyDescent="0.2">
      <c r="A14" s="11" t="s">
        <v>13</v>
      </c>
      <c r="B14" s="3">
        <v>0</v>
      </c>
      <c r="C14" s="49">
        <f t="shared" ref="C14:C76" si="1">IF(ISBLANK(B14),"  ",IF(F14&gt;0,B14/F14,IF(B14&gt;0,1,0)))</f>
        <v>0</v>
      </c>
      <c r="D14" s="93">
        <v>0</v>
      </c>
      <c r="E14" s="49">
        <f t="shared" ref="E14:E76" si="2">IF(ISBLANK(D14),"  ",IF(F14&gt;0,D14/F14,IF(D14&gt;0,1,0)))</f>
        <v>0</v>
      </c>
      <c r="F14" s="50">
        <f t="shared" ref="F14:F76" si="3">D14+B14</f>
        <v>0</v>
      </c>
      <c r="G14" s="46">
        <f t="shared" ref="G14:G16" si="4">IF(ISBLANK(F14),"  ",IF($F$76&gt;0,F14/$F$76,IF(F14&gt;0,1,0)))</f>
        <v>0</v>
      </c>
      <c r="H14" s="3">
        <v>0</v>
      </c>
      <c r="I14" s="48">
        <f>IF(ISBLANK(H14),"  ",IF(L14&gt;0,H14/L14,IF(H14&gt;0,1,0)))</f>
        <v>0</v>
      </c>
      <c r="J14" s="93">
        <v>0</v>
      </c>
      <c r="K14" s="49">
        <f>IF(ISBLANK(J14),"  ",IF(L14&gt;0,J14/L14,IF(J14&gt;0,1,0)))</f>
        <v>0</v>
      </c>
      <c r="L14" s="50">
        <f t="shared" si="0"/>
        <v>0</v>
      </c>
      <c r="M14" s="51">
        <f>IF(ISBLANK(L14),"  ",IF(L76&gt;0,L14/L76,IF(L14&gt;0,1,0)))</f>
        <v>0</v>
      </c>
      <c r="N14" s="25"/>
    </row>
    <row r="15" spans="1:17" ht="15" customHeight="1" x14ac:dyDescent="0.2">
      <c r="A15" s="31" t="s">
        <v>14</v>
      </c>
      <c r="B15" s="79">
        <v>12876746.959999999</v>
      </c>
      <c r="C15" s="55">
        <f t="shared" si="1"/>
        <v>1</v>
      </c>
      <c r="D15" s="80">
        <v>0</v>
      </c>
      <c r="E15" s="55">
        <f t="shared" si="2"/>
        <v>0</v>
      </c>
      <c r="F15" s="38">
        <f t="shared" si="3"/>
        <v>12876746.959999999</v>
      </c>
      <c r="G15" s="46">
        <f t="shared" si="4"/>
        <v>1.2508419177738627E-2</v>
      </c>
      <c r="H15" s="79">
        <v>13083936</v>
      </c>
      <c r="I15" s="53">
        <f>IF(ISBLANK(H15),"  ",IF(L15&gt;0,H15/L15,IF(H15&gt;0,1,0)))</f>
        <v>1</v>
      </c>
      <c r="J15" s="80">
        <v>0</v>
      </c>
      <c r="K15" s="55">
        <f>IF(ISBLANK(J15),"  ",IF(L15&gt;0,J15/L15,IF(J15&gt;0,1,0)))</f>
        <v>0</v>
      </c>
      <c r="L15" s="38">
        <f t="shared" si="0"/>
        <v>13083936</v>
      </c>
      <c r="M15" s="56">
        <f>IF(ISBLANK(L15),"  ",IF(L76&gt;0,L15/L76,IF(L15&gt;0,1,0)))</f>
        <v>1.239546092560753E-2</v>
      </c>
      <c r="N15" s="25"/>
    </row>
    <row r="16" spans="1:17" ht="15" customHeight="1" x14ac:dyDescent="0.2">
      <c r="A16" s="57" t="s">
        <v>15</v>
      </c>
      <c r="B16" s="3">
        <v>0</v>
      </c>
      <c r="C16" s="44">
        <f t="shared" si="1"/>
        <v>0</v>
      </c>
      <c r="D16" s="93">
        <v>0</v>
      </c>
      <c r="E16" s="44">
        <f t="shared" si="2"/>
        <v>0</v>
      </c>
      <c r="F16" s="58">
        <f t="shared" si="3"/>
        <v>0</v>
      </c>
      <c r="G16" s="46">
        <f t="shared" si="4"/>
        <v>0</v>
      </c>
      <c r="H16" s="3">
        <v>0</v>
      </c>
      <c r="I16" s="42">
        <f t="shared" ref="I16:I34" si="5">IF(ISBLANK(H16),"  ",IF(L16&gt;0,H16/L16,IF(H16&gt;0,1,0)))</f>
        <v>0</v>
      </c>
      <c r="J16" s="93">
        <v>0</v>
      </c>
      <c r="K16" s="44">
        <f t="shared" ref="K16:K34" si="6">IF(ISBLANK(J16),"  ",IF(L16&gt;0,J16/L16,IF(J16&gt;0,1,0)))</f>
        <v>0</v>
      </c>
      <c r="L16" s="58">
        <f t="shared" si="0"/>
        <v>0</v>
      </c>
      <c r="M16" s="46">
        <f>IF(ISBLANK(L16),"  ",IF(L76&gt;0,L16/L76,IF(L16&gt;0,1,0)))</f>
        <v>0</v>
      </c>
      <c r="N16" s="25"/>
    </row>
    <row r="17" spans="1:14" ht="15" customHeight="1" x14ac:dyDescent="0.2">
      <c r="A17" s="59" t="s">
        <v>16</v>
      </c>
      <c r="B17" s="32">
        <v>8645057.4499999993</v>
      </c>
      <c r="C17" s="44">
        <f t="shared" si="1"/>
        <v>1</v>
      </c>
      <c r="D17" s="80">
        <v>0</v>
      </c>
      <c r="E17" s="44">
        <f t="shared" si="2"/>
        <v>0</v>
      </c>
      <c r="F17" s="34">
        <f t="shared" si="3"/>
        <v>8645057.4499999993</v>
      </c>
      <c r="G17" s="46">
        <f>IF(ISBLANK(F17),"  ",IF($F$76&gt;0,F17/$F$76,IF(F17&gt;0,1,0)))</f>
        <v>8.3977733457171379E-3</v>
      </c>
      <c r="H17" s="32">
        <v>8636287</v>
      </c>
      <c r="I17" s="48">
        <f t="shared" si="5"/>
        <v>1</v>
      </c>
      <c r="J17" s="80">
        <v>0</v>
      </c>
      <c r="K17" s="49">
        <f t="shared" si="6"/>
        <v>0</v>
      </c>
      <c r="L17" s="34">
        <f t="shared" si="0"/>
        <v>8636287</v>
      </c>
      <c r="M17" s="51">
        <f>IF(ISBLANK(L17),"  ",IF(L76&gt;0,L17/L76,IF(L17&gt;0,1,0)))</f>
        <v>8.18184665920349E-3</v>
      </c>
      <c r="N17" s="25"/>
    </row>
    <row r="18" spans="1:14" ht="15" customHeight="1" x14ac:dyDescent="0.2">
      <c r="A18" s="59" t="s">
        <v>17</v>
      </c>
      <c r="B18" s="32">
        <v>0</v>
      </c>
      <c r="C18" s="44">
        <f t="shared" si="1"/>
        <v>0</v>
      </c>
      <c r="D18" s="80">
        <v>0</v>
      </c>
      <c r="E18" s="44">
        <f t="shared" si="2"/>
        <v>0</v>
      </c>
      <c r="F18" s="34">
        <f t="shared" si="3"/>
        <v>0</v>
      </c>
      <c r="G18" s="46">
        <f t="shared" ref="G18:G76" si="7">IF(ISBLANK(F18),"  ",IF($F$76&gt;0,F18/$F$76,IF(F18&gt;0,1,0)))</f>
        <v>0</v>
      </c>
      <c r="H18" s="32">
        <v>0</v>
      </c>
      <c r="I18" s="48">
        <f t="shared" si="5"/>
        <v>0</v>
      </c>
      <c r="J18" s="80">
        <v>0</v>
      </c>
      <c r="K18" s="49">
        <f t="shared" si="6"/>
        <v>0</v>
      </c>
      <c r="L18" s="34">
        <f t="shared" si="0"/>
        <v>0</v>
      </c>
      <c r="M18" s="51">
        <f>IF(ISBLANK(L18),"  ",IF(L76&gt;0,L18/L76,IF(L18&gt;0,1,0)))</f>
        <v>0</v>
      </c>
      <c r="N18" s="25"/>
    </row>
    <row r="19" spans="1:14" ht="15" customHeight="1" x14ac:dyDescent="0.2">
      <c r="A19" s="59" t="s">
        <v>18</v>
      </c>
      <c r="B19" s="32">
        <v>0</v>
      </c>
      <c r="C19" s="44">
        <f t="shared" si="1"/>
        <v>0</v>
      </c>
      <c r="D19" s="80">
        <v>0</v>
      </c>
      <c r="E19" s="44">
        <f t="shared" si="2"/>
        <v>0</v>
      </c>
      <c r="F19" s="34">
        <f t="shared" si="3"/>
        <v>0</v>
      </c>
      <c r="G19" s="46">
        <f t="shared" si="7"/>
        <v>0</v>
      </c>
      <c r="H19" s="32">
        <v>0</v>
      </c>
      <c r="I19" s="48">
        <f t="shared" si="5"/>
        <v>0</v>
      </c>
      <c r="J19" s="80">
        <v>0</v>
      </c>
      <c r="K19" s="49">
        <f t="shared" si="6"/>
        <v>0</v>
      </c>
      <c r="L19" s="34">
        <f t="shared" si="0"/>
        <v>0</v>
      </c>
      <c r="M19" s="51">
        <f>IF(ISBLANK(L19),"  ",IF(L76&gt;0,L19/L76,IF(L19&gt;0,1,0)))</f>
        <v>0</v>
      </c>
      <c r="N19" s="25"/>
    </row>
    <row r="20" spans="1:14" ht="15" customHeight="1" x14ac:dyDescent="0.2">
      <c r="A20" s="59" t="s">
        <v>19</v>
      </c>
      <c r="B20" s="32">
        <v>0</v>
      </c>
      <c r="C20" s="44">
        <f t="shared" si="1"/>
        <v>0</v>
      </c>
      <c r="D20" s="80">
        <v>0</v>
      </c>
      <c r="E20" s="44">
        <f t="shared" si="2"/>
        <v>0</v>
      </c>
      <c r="F20" s="34">
        <f t="shared" si="3"/>
        <v>0</v>
      </c>
      <c r="G20" s="46">
        <f t="shared" si="7"/>
        <v>0</v>
      </c>
      <c r="H20" s="32">
        <v>0</v>
      </c>
      <c r="I20" s="48">
        <f t="shared" si="5"/>
        <v>0</v>
      </c>
      <c r="J20" s="80">
        <v>0</v>
      </c>
      <c r="K20" s="49">
        <f t="shared" si="6"/>
        <v>0</v>
      </c>
      <c r="L20" s="34">
        <f t="shared" si="0"/>
        <v>0</v>
      </c>
      <c r="M20" s="51">
        <f>IF(ISBLANK(L20),"  ",IF(L76&gt;0,L20/L76,IF(L20&gt;0,1,0)))</f>
        <v>0</v>
      </c>
      <c r="N20" s="25"/>
    </row>
    <row r="21" spans="1:14" ht="15" customHeight="1" x14ac:dyDescent="0.2">
      <c r="A21" s="59" t="s">
        <v>20</v>
      </c>
      <c r="B21" s="32">
        <v>0</v>
      </c>
      <c r="C21" s="44">
        <f t="shared" si="1"/>
        <v>0</v>
      </c>
      <c r="D21" s="80">
        <v>0</v>
      </c>
      <c r="E21" s="44">
        <f t="shared" si="2"/>
        <v>0</v>
      </c>
      <c r="F21" s="34">
        <f t="shared" si="3"/>
        <v>0</v>
      </c>
      <c r="G21" s="46">
        <f t="shared" si="7"/>
        <v>0</v>
      </c>
      <c r="H21" s="32">
        <v>0</v>
      </c>
      <c r="I21" s="48">
        <f t="shared" si="5"/>
        <v>0</v>
      </c>
      <c r="J21" s="80">
        <v>0</v>
      </c>
      <c r="K21" s="49">
        <f t="shared" si="6"/>
        <v>0</v>
      </c>
      <c r="L21" s="34">
        <f t="shared" si="0"/>
        <v>0</v>
      </c>
      <c r="M21" s="51">
        <f>IF(ISBLANK(L21),"  ",IF(L76&gt;0,L21/L76,IF(L21&gt;0,1,0)))</f>
        <v>0</v>
      </c>
      <c r="N21" s="25"/>
    </row>
    <row r="22" spans="1:14" ht="15" customHeight="1" x14ac:dyDescent="0.2">
      <c r="A22" s="59" t="s">
        <v>82</v>
      </c>
      <c r="B22" s="32">
        <v>0</v>
      </c>
      <c r="C22" s="44">
        <f t="shared" si="1"/>
        <v>0</v>
      </c>
      <c r="D22" s="80">
        <v>0</v>
      </c>
      <c r="E22" s="44">
        <f t="shared" si="2"/>
        <v>0</v>
      </c>
      <c r="F22" s="34">
        <f t="shared" si="3"/>
        <v>0</v>
      </c>
      <c r="G22" s="46">
        <f t="shared" si="7"/>
        <v>0</v>
      </c>
      <c r="H22" s="32">
        <v>0</v>
      </c>
      <c r="I22" s="48">
        <f t="shared" si="5"/>
        <v>0</v>
      </c>
      <c r="J22" s="80">
        <v>0</v>
      </c>
      <c r="K22" s="49">
        <f t="shared" si="6"/>
        <v>0</v>
      </c>
      <c r="L22" s="34">
        <f t="shared" si="0"/>
        <v>0</v>
      </c>
      <c r="M22" s="51">
        <f>IF(ISBLANK(L22),"  ",IF(L76&gt;0,L22/L76,IF(L22&gt;0,1,0)))</f>
        <v>0</v>
      </c>
      <c r="N22" s="25"/>
    </row>
    <row r="23" spans="1:14" ht="15" customHeight="1" x14ac:dyDescent="0.2">
      <c r="A23" s="59" t="s">
        <v>22</v>
      </c>
      <c r="B23" s="32">
        <v>750000</v>
      </c>
      <c r="C23" s="44">
        <f t="shared" si="1"/>
        <v>1</v>
      </c>
      <c r="D23" s="80">
        <v>0</v>
      </c>
      <c r="E23" s="44">
        <f t="shared" si="2"/>
        <v>0</v>
      </c>
      <c r="F23" s="34">
        <f t="shared" si="3"/>
        <v>750000</v>
      </c>
      <c r="G23" s="46">
        <f t="shared" si="7"/>
        <v>7.2854692357051428E-4</v>
      </c>
      <c r="H23" s="32">
        <v>750000</v>
      </c>
      <c r="I23" s="48">
        <f t="shared" si="5"/>
        <v>1</v>
      </c>
      <c r="J23" s="80">
        <v>0</v>
      </c>
      <c r="K23" s="49">
        <f t="shared" si="6"/>
        <v>0</v>
      </c>
      <c r="L23" s="34">
        <f t="shared" si="0"/>
        <v>750000</v>
      </c>
      <c r="M23" s="51">
        <f>IF(ISBLANK(L23),"  ",IF(L76&gt;0,L23/L76,IF(L23&gt;0,1,0)))</f>
        <v>7.1053509388960994E-4</v>
      </c>
      <c r="N23" s="25"/>
    </row>
    <row r="24" spans="1:14" ht="15" customHeight="1" x14ac:dyDescent="0.2">
      <c r="A24" s="59" t="s">
        <v>23</v>
      </c>
      <c r="B24" s="32">
        <v>3271689.51</v>
      </c>
      <c r="C24" s="44">
        <f t="shared" si="1"/>
        <v>1</v>
      </c>
      <c r="D24" s="80">
        <v>0</v>
      </c>
      <c r="E24" s="44">
        <f t="shared" si="2"/>
        <v>0</v>
      </c>
      <c r="F24" s="34">
        <f t="shared" si="3"/>
        <v>3271689.51</v>
      </c>
      <c r="G24" s="46">
        <f t="shared" si="7"/>
        <v>3.1781057698512306E-3</v>
      </c>
      <c r="H24" s="32">
        <v>3487649</v>
      </c>
      <c r="I24" s="48">
        <f t="shared" si="5"/>
        <v>1</v>
      </c>
      <c r="J24" s="80">
        <v>0</v>
      </c>
      <c r="K24" s="49">
        <f t="shared" si="6"/>
        <v>0</v>
      </c>
      <c r="L24" s="34">
        <f t="shared" si="0"/>
        <v>3487649</v>
      </c>
      <c r="M24" s="51">
        <f>IF(ISBLANK(L24),"  ",IF(L76&gt;0,L24/L76,IF(L24&gt;0,1,0)))</f>
        <v>3.304129346225339E-3</v>
      </c>
      <c r="N24" s="25"/>
    </row>
    <row r="25" spans="1:14" ht="15" customHeight="1" x14ac:dyDescent="0.2">
      <c r="A25" s="59" t="s">
        <v>24</v>
      </c>
      <c r="B25" s="32">
        <v>210000</v>
      </c>
      <c r="C25" s="44">
        <f t="shared" si="1"/>
        <v>1</v>
      </c>
      <c r="D25" s="80">
        <v>0</v>
      </c>
      <c r="E25" s="44">
        <f t="shared" si="2"/>
        <v>0</v>
      </c>
      <c r="F25" s="34">
        <f t="shared" si="3"/>
        <v>210000</v>
      </c>
      <c r="G25" s="46">
        <f t="shared" si="7"/>
        <v>2.0399313859974398E-4</v>
      </c>
      <c r="H25" s="32">
        <v>210000</v>
      </c>
      <c r="I25" s="48">
        <f t="shared" si="5"/>
        <v>1</v>
      </c>
      <c r="J25" s="80">
        <v>0</v>
      </c>
      <c r="K25" s="49">
        <f t="shared" si="6"/>
        <v>0</v>
      </c>
      <c r="L25" s="34">
        <f t="shared" si="0"/>
        <v>210000</v>
      </c>
      <c r="M25" s="51">
        <f>IF(ISBLANK(L25),"  ",IF(L76&gt;0,L25/L76,IF(L25&gt;0,1,0)))</f>
        <v>1.9894982628909077E-4</v>
      </c>
      <c r="N25" s="25"/>
    </row>
    <row r="26" spans="1:14" ht="15" customHeight="1" x14ac:dyDescent="0.2">
      <c r="A26" s="59" t="s">
        <v>25</v>
      </c>
      <c r="B26" s="32">
        <v>0</v>
      </c>
      <c r="C26" s="44">
        <f t="shared" si="1"/>
        <v>0</v>
      </c>
      <c r="D26" s="80">
        <v>0</v>
      </c>
      <c r="E26" s="44">
        <f t="shared" si="2"/>
        <v>0</v>
      </c>
      <c r="F26" s="34">
        <f t="shared" si="3"/>
        <v>0</v>
      </c>
      <c r="G26" s="46">
        <f t="shared" si="7"/>
        <v>0</v>
      </c>
      <c r="H26" s="32">
        <v>0</v>
      </c>
      <c r="I26" s="48">
        <f t="shared" si="5"/>
        <v>0</v>
      </c>
      <c r="J26" s="80">
        <v>0</v>
      </c>
      <c r="K26" s="49">
        <f t="shared" si="6"/>
        <v>0</v>
      </c>
      <c r="L26" s="34">
        <f t="shared" si="0"/>
        <v>0</v>
      </c>
      <c r="M26" s="51">
        <f>IF(ISBLANK(L26),"  ",IF(L76&gt;0,L26/L76,IF(L26&gt;0,1,0)))</f>
        <v>0</v>
      </c>
      <c r="N26" s="25"/>
    </row>
    <row r="27" spans="1:14" ht="15" customHeight="1" x14ac:dyDescent="0.2">
      <c r="A27" s="59" t="s">
        <v>26</v>
      </c>
      <c r="B27" s="32">
        <v>0</v>
      </c>
      <c r="C27" s="44">
        <f t="shared" si="1"/>
        <v>0</v>
      </c>
      <c r="D27" s="80">
        <v>0</v>
      </c>
      <c r="E27" s="44">
        <f t="shared" si="2"/>
        <v>0</v>
      </c>
      <c r="F27" s="34">
        <f t="shared" si="3"/>
        <v>0</v>
      </c>
      <c r="G27" s="46">
        <f t="shared" si="7"/>
        <v>0</v>
      </c>
      <c r="H27" s="32">
        <v>0</v>
      </c>
      <c r="I27" s="48">
        <f t="shared" si="5"/>
        <v>0</v>
      </c>
      <c r="J27" s="80">
        <v>0</v>
      </c>
      <c r="K27" s="49">
        <f t="shared" si="6"/>
        <v>0</v>
      </c>
      <c r="L27" s="34">
        <f t="shared" si="0"/>
        <v>0</v>
      </c>
      <c r="M27" s="51">
        <f>IF(ISBLANK(L27),"  ",IF(L76&gt;0,L27/L76,IF(L27&gt;0,1,0)))</f>
        <v>0</v>
      </c>
      <c r="N27" s="25"/>
    </row>
    <row r="28" spans="1:14" ht="15" customHeight="1" x14ac:dyDescent="0.2">
      <c r="A28" s="60" t="s">
        <v>27</v>
      </c>
      <c r="B28" s="32">
        <v>0</v>
      </c>
      <c r="C28" s="44">
        <f t="shared" si="1"/>
        <v>0</v>
      </c>
      <c r="D28" s="80">
        <v>0</v>
      </c>
      <c r="E28" s="44">
        <f t="shared" si="2"/>
        <v>0</v>
      </c>
      <c r="F28" s="34">
        <f t="shared" si="3"/>
        <v>0</v>
      </c>
      <c r="G28" s="46">
        <f t="shared" si="7"/>
        <v>0</v>
      </c>
      <c r="H28" s="32">
        <v>0</v>
      </c>
      <c r="I28" s="48">
        <f t="shared" si="5"/>
        <v>0</v>
      </c>
      <c r="J28" s="80">
        <v>0</v>
      </c>
      <c r="K28" s="49">
        <f t="shared" si="6"/>
        <v>0</v>
      </c>
      <c r="L28" s="34">
        <f t="shared" si="0"/>
        <v>0</v>
      </c>
      <c r="M28" s="51">
        <f>IF(ISBLANK(L28),"  ",IF(L76&gt;0,L28/L76,IF(L28&gt;0,1,0)))</f>
        <v>0</v>
      </c>
      <c r="N28" s="25"/>
    </row>
    <row r="29" spans="1:14" ht="15" customHeight="1" x14ac:dyDescent="0.2">
      <c r="A29" s="60" t="s">
        <v>28</v>
      </c>
      <c r="B29" s="32">
        <v>0</v>
      </c>
      <c r="C29" s="44">
        <f t="shared" si="1"/>
        <v>0</v>
      </c>
      <c r="D29" s="80">
        <v>0</v>
      </c>
      <c r="E29" s="44">
        <f t="shared" si="2"/>
        <v>0</v>
      </c>
      <c r="F29" s="34">
        <f t="shared" si="3"/>
        <v>0</v>
      </c>
      <c r="G29" s="46">
        <f t="shared" si="7"/>
        <v>0</v>
      </c>
      <c r="H29" s="32">
        <v>0</v>
      </c>
      <c r="I29" s="48">
        <f t="shared" si="5"/>
        <v>0</v>
      </c>
      <c r="J29" s="80">
        <v>0</v>
      </c>
      <c r="K29" s="49">
        <f t="shared" si="6"/>
        <v>0</v>
      </c>
      <c r="L29" s="34">
        <f t="shared" si="0"/>
        <v>0</v>
      </c>
      <c r="M29" s="51">
        <f>IF(ISBLANK(L29),"  ",IF(L76&gt;0,L29/L76,IF(L29&gt;0,1,0)))</f>
        <v>0</v>
      </c>
      <c r="N29" s="25"/>
    </row>
    <row r="30" spans="1:14" ht="15" customHeight="1" x14ac:dyDescent="0.2">
      <c r="A30" s="60" t="s">
        <v>29</v>
      </c>
      <c r="B30" s="32">
        <v>0</v>
      </c>
      <c r="C30" s="44">
        <f t="shared" si="1"/>
        <v>0</v>
      </c>
      <c r="D30" s="80">
        <v>0</v>
      </c>
      <c r="E30" s="44">
        <f t="shared" si="2"/>
        <v>0</v>
      </c>
      <c r="F30" s="34">
        <f t="shared" si="3"/>
        <v>0</v>
      </c>
      <c r="G30" s="46">
        <f t="shared" si="7"/>
        <v>0</v>
      </c>
      <c r="H30" s="32">
        <v>0</v>
      </c>
      <c r="I30" s="48">
        <f t="shared" si="5"/>
        <v>0</v>
      </c>
      <c r="J30" s="80">
        <v>0</v>
      </c>
      <c r="K30" s="49">
        <f>IF(ISBLANK(J30),"  ",IF(L30&gt;0,J30/L30,IF(J30&gt;0,1,0)))</f>
        <v>0</v>
      </c>
      <c r="L30" s="34">
        <f t="shared" si="0"/>
        <v>0</v>
      </c>
      <c r="M30" s="51">
        <f>IF(ISBLANK(L30),"  ",IF(L76&gt;0,L30/L76,IF(L30&gt;0,1,0)))</f>
        <v>0</v>
      </c>
      <c r="N30" s="25"/>
    </row>
    <row r="31" spans="1:14" ht="15" customHeight="1" x14ac:dyDescent="0.2">
      <c r="A31" s="60" t="s">
        <v>30</v>
      </c>
      <c r="B31" s="32">
        <v>0</v>
      </c>
      <c r="C31" s="44">
        <f t="shared" si="1"/>
        <v>0</v>
      </c>
      <c r="D31" s="80">
        <v>0</v>
      </c>
      <c r="E31" s="44">
        <f t="shared" si="2"/>
        <v>0</v>
      </c>
      <c r="F31" s="34">
        <f t="shared" si="3"/>
        <v>0</v>
      </c>
      <c r="G31" s="46">
        <f t="shared" si="7"/>
        <v>0</v>
      </c>
      <c r="H31" s="32">
        <v>0</v>
      </c>
      <c r="I31" s="48">
        <f t="shared" si="5"/>
        <v>0</v>
      </c>
      <c r="J31" s="80">
        <v>0</v>
      </c>
      <c r="K31" s="49">
        <f>IF(ISBLANK(J31),"  ",IF(L31&gt;0,J31/L31,IF(J31&gt;0,1,0)))</f>
        <v>0</v>
      </c>
      <c r="L31" s="34">
        <f t="shared" si="0"/>
        <v>0</v>
      </c>
      <c r="M31" s="51">
        <f>IF(ISBLANK(L31),"  ",IF(L76&gt;0,L31/L76,IF(L31&gt;0,1,0)))</f>
        <v>0</v>
      </c>
      <c r="N31" s="25"/>
    </row>
    <row r="32" spans="1:14" ht="15" customHeight="1" x14ac:dyDescent="0.2">
      <c r="A32" s="60" t="s">
        <v>31</v>
      </c>
      <c r="B32" s="32">
        <v>0</v>
      </c>
      <c r="C32" s="44">
        <f t="shared" si="1"/>
        <v>0</v>
      </c>
      <c r="D32" s="80">
        <v>0</v>
      </c>
      <c r="E32" s="44">
        <f t="shared" si="2"/>
        <v>0</v>
      </c>
      <c r="F32" s="34">
        <f t="shared" si="3"/>
        <v>0</v>
      </c>
      <c r="G32" s="46">
        <f t="shared" si="7"/>
        <v>0</v>
      </c>
      <c r="H32" s="32">
        <v>0</v>
      </c>
      <c r="I32" s="48">
        <f t="shared" si="5"/>
        <v>0</v>
      </c>
      <c r="J32" s="80">
        <v>0</v>
      </c>
      <c r="K32" s="49">
        <f>IF(ISBLANK(J32),"  ",IF(L32&gt;0,J32/L32,IF(J32&gt;0,1,0)))</f>
        <v>0</v>
      </c>
      <c r="L32" s="34">
        <f t="shared" si="0"/>
        <v>0</v>
      </c>
      <c r="M32" s="51">
        <f>IF(ISBLANK(L32),"  ",IF(L76&gt;0,L32/L76,IF(L32&gt;0,1,0)))</f>
        <v>0</v>
      </c>
      <c r="N32" s="25"/>
    </row>
    <row r="33" spans="1:14" ht="15" customHeight="1" x14ac:dyDescent="0.2">
      <c r="A33" s="61" t="s">
        <v>75</v>
      </c>
      <c r="B33" s="32">
        <v>0</v>
      </c>
      <c r="C33" s="44">
        <f t="shared" si="1"/>
        <v>0</v>
      </c>
      <c r="D33" s="80">
        <v>0</v>
      </c>
      <c r="E33" s="44">
        <f t="shared" si="2"/>
        <v>0</v>
      </c>
      <c r="F33" s="34">
        <f t="shared" si="3"/>
        <v>0</v>
      </c>
      <c r="G33" s="46">
        <f t="shared" si="7"/>
        <v>0</v>
      </c>
      <c r="H33" s="32">
        <v>0</v>
      </c>
      <c r="I33" s="48">
        <f>IF(ISBLANK(H33),"  ",IF(L33&gt;0,H33/L33,IF(H33&gt;0,1,0)))</f>
        <v>0</v>
      </c>
      <c r="J33" s="80">
        <v>0</v>
      </c>
      <c r="K33" s="49">
        <f>IF(ISBLANK(J33),"  ",IF(L33&gt;0,J33/L33,IF(J33&gt;0,1,0)))</f>
        <v>0</v>
      </c>
      <c r="L33" s="34">
        <f t="shared" si="0"/>
        <v>0</v>
      </c>
      <c r="M33" s="51">
        <f>IF(ISBLANK(L33),"  ",IF(L76&gt;0,L33/L76,IF(L33&gt;0,1,0)))</f>
        <v>0</v>
      </c>
      <c r="N33" s="25"/>
    </row>
    <row r="34" spans="1:14" ht="15" customHeight="1" x14ac:dyDescent="0.2">
      <c r="A34" s="60" t="s">
        <v>32</v>
      </c>
      <c r="B34" s="32">
        <v>0</v>
      </c>
      <c r="C34" s="44">
        <f t="shared" si="1"/>
        <v>0</v>
      </c>
      <c r="D34" s="80">
        <v>0</v>
      </c>
      <c r="E34" s="44">
        <f t="shared" si="2"/>
        <v>0</v>
      </c>
      <c r="F34" s="34">
        <f t="shared" si="3"/>
        <v>0</v>
      </c>
      <c r="G34" s="46">
        <f t="shared" si="7"/>
        <v>0</v>
      </c>
      <c r="H34" s="32">
        <v>0</v>
      </c>
      <c r="I34" s="48">
        <f t="shared" si="5"/>
        <v>0</v>
      </c>
      <c r="J34" s="80">
        <v>0</v>
      </c>
      <c r="K34" s="49">
        <f t="shared" si="6"/>
        <v>0</v>
      </c>
      <c r="L34" s="34">
        <f t="shared" si="0"/>
        <v>0</v>
      </c>
      <c r="M34" s="51">
        <f>IF(ISBLANK(L34),"  ",IF(L76&gt;0,L34/L76,IF(L34&gt;0,1,0)))</f>
        <v>0</v>
      </c>
      <c r="N34" s="25"/>
    </row>
    <row r="35" spans="1:14" ht="15" customHeight="1" x14ac:dyDescent="0.25">
      <c r="A35" s="62" t="s">
        <v>33</v>
      </c>
      <c r="B35" s="121"/>
      <c r="C35" s="66" t="str">
        <f t="shared" si="1"/>
        <v xml:space="preserve">  </v>
      </c>
      <c r="D35" s="80"/>
      <c r="E35" s="66" t="str">
        <f t="shared" si="2"/>
        <v xml:space="preserve">  </v>
      </c>
      <c r="F35" s="34">
        <f t="shared" si="3"/>
        <v>0</v>
      </c>
      <c r="G35" s="46">
        <f t="shared" si="7"/>
        <v>0</v>
      </c>
      <c r="H35" s="121" t="s">
        <v>4</v>
      </c>
      <c r="I35" s="64" t="s">
        <v>4</v>
      </c>
      <c r="J35" s="80"/>
      <c r="K35" s="66" t="s">
        <v>4</v>
      </c>
      <c r="L35" s="34"/>
      <c r="M35" s="67" t="s">
        <v>4</v>
      </c>
      <c r="N35" s="25"/>
    </row>
    <row r="36" spans="1:14" ht="15" customHeight="1" x14ac:dyDescent="0.2">
      <c r="A36" s="57" t="s">
        <v>34</v>
      </c>
      <c r="B36" s="32">
        <v>0</v>
      </c>
      <c r="C36" s="49">
        <f t="shared" si="1"/>
        <v>0</v>
      </c>
      <c r="D36" s="80">
        <v>0</v>
      </c>
      <c r="E36" s="49">
        <f t="shared" si="2"/>
        <v>0</v>
      </c>
      <c r="F36" s="34">
        <f t="shared" si="3"/>
        <v>0</v>
      </c>
      <c r="G36" s="46">
        <f t="shared" si="7"/>
        <v>0</v>
      </c>
      <c r="H36" s="32">
        <v>0</v>
      </c>
      <c r="I36" s="48">
        <f>IF(ISBLANK(H36),"  ",IF(L36&gt;0,H36/L36,IF(H36&gt;0,1,0)))</f>
        <v>0</v>
      </c>
      <c r="J36" s="80">
        <v>0</v>
      </c>
      <c r="K36" s="49">
        <f>IF(ISBLANK(J36),"  ",IF(L36&gt;0,J36/L36,IF(J36&gt;0,1,0)))</f>
        <v>0</v>
      </c>
      <c r="L36" s="34">
        <f>J36+H36</f>
        <v>0</v>
      </c>
      <c r="M36" s="51">
        <f>IF(ISBLANK(L36),"  ",IF(L76&gt;0,L36/L76,IF(L36&gt;0,1,0)))</f>
        <v>0</v>
      </c>
      <c r="N36" s="25"/>
    </row>
    <row r="37" spans="1:14" ht="15" customHeight="1" x14ac:dyDescent="0.25">
      <c r="A37" s="62" t="s">
        <v>35</v>
      </c>
      <c r="B37" s="121"/>
      <c r="C37" s="66" t="str">
        <f t="shared" si="1"/>
        <v xml:space="preserve">  </v>
      </c>
      <c r="D37" s="80"/>
      <c r="E37" s="66" t="str">
        <f t="shared" si="2"/>
        <v xml:space="preserve">  </v>
      </c>
      <c r="F37" s="34">
        <f t="shared" si="3"/>
        <v>0</v>
      </c>
      <c r="G37" s="46">
        <f t="shared" si="7"/>
        <v>0</v>
      </c>
      <c r="H37" s="121"/>
      <c r="I37" s="64" t="s">
        <v>4</v>
      </c>
      <c r="J37" s="80"/>
      <c r="K37" s="66" t="s">
        <v>4</v>
      </c>
      <c r="L37" s="34"/>
      <c r="M37" s="67" t="s">
        <v>4</v>
      </c>
      <c r="N37" s="25"/>
    </row>
    <row r="38" spans="1:14" ht="15" customHeight="1" x14ac:dyDescent="0.2">
      <c r="A38" s="59" t="s">
        <v>34</v>
      </c>
      <c r="B38" s="69">
        <v>0</v>
      </c>
      <c r="C38" s="49">
        <f t="shared" si="1"/>
        <v>0</v>
      </c>
      <c r="D38" s="70">
        <v>0</v>
      </c>
      <c r="E38" s="49">
        <f t="shared" si="2"/>
        <v>0</v>
      </c>
      <c r="F38" s="68">
        <f t="shared" si="3"/>
        <v>0</v>
      </c>
      <c r="G38" s="46">
        <f t="shared" si="7"/>
        <v>0</v>
      </c>
      <c r="H38" s="69">
        <v>0</v>
      </c>
      <c r="I38" s="48">
        <f>IF(ISBLANK(H38),"  ",IF(L38&gt;0,H38/L38,IF(H38&gt;0,1,0)))</f>
        <v>0</v>
      </c>
      <c r="J38" s="70">
        <v>0</v>
      </c>
      <c r="K38" s="49">
        <f>IF(ISBLANK(J38),"  ",IF(L38&gt;0,J38/L38,IF(J38&gt;0,1,0)))</f>
        <v>0</v>
      </c>
      <c r="L38" s="68">
        <f>J38+H38</f>
        <v>0</v>
      </c>
      <c r="M38" s="51">
        <f>IF(ISBLANK(L38),"  ",IF(L76&gt;0,L38/L76,IF(L38&gt;0,1,0)))</f>
        <v>0</v>
      </c>
      <c r="N38" s="25"/>
    </row>
    <row r="39" spans="1:14" ht="15" customHeight="1" x14ac:dyDescent="0.2">
      <c r="A39" s="59" t="s">
        <v>108</v>
      </c>
      <c r="B39" s="69"/>
      <c r="C39" s="44" t="str">
        <f t="shared" si="1"/>
        <v xml:space="preserve">  </v>
      </c>
      <c r="D39" s="70"/>
      <c r="E39" s="44" t="str">
        <f t="shared" si="2"/>
        <v xml:space="preserve">  </v>
      </c>
      <c r="F39" s="34">
        <f t="shared" si="3"/>
        <v>0</v>
      </c>
      <c r="G39" s="46">
        <f t="shared" si="7"/>
        <v>0</v>
      </c>
      <c r="H39" s="69"/>
      <c r="I39" s="48" t="str">
        <f>IF(ISBLANK(H39),"  ",IF(L39&gt;0,H39/L39,IF(H39&gt;0,1,0)))</f>
        <v xml:space="preserve">  </v>
      </c>
      <c r="J39" s="70"/>
      <c r="K39" s="49" t="str">
        <f>IF(ISBLANK(J39),"  ",IF(L39&gt;0,J39/L39,IF(J39&gt;0,1,0)))</f>
        <v xml:space="preserve">  </v>
      </c>
      <c r="L39" s="34">
        <f>J39+H39</f>
        <v>0</v>
      </c>
      <c r="M39" s="51">
        <f>IF(ISBLANK(L39),"  ",IF(L76&gt;0,L39/L76,IF(L39&gt;0,1,0)))</f>
        <v>0</v>
      </c>
      <c r="N39" s="25"/>
    </row>
    <row r="40" spans="1:14" s="77" customFormat="1" ht="15" customHeight="1" x14ac:dyDescent="0.25">
      <c r="A40" s="62" t="s">
        <v>37</v>
      </c>
      <c r="B40" s="71">
        <v>130390512.95999999</v>
      </c>
      <c r="C40" s="73">
        <f t="shared" si="1"/>
        <v>1</v>
      </c>
      <c r="D40" s="122">
        <v>0</v>
      </c>
      <c r="E40" s="73">
        <f t="shared" si="2"/>
        <v>0</v>
      </c>
      <c r="F40" s="71">
        <f t="shared" si="3"/>
        <v>130390512.95999999</v>
      </c>
      <c r="G40" s="229">
        <f t="shared" si="7"/>
        <v>0.12666080943971902</v>
      </c>
      <c r="H40" s="71">
        <v>128885499</v>
      </c>
      <c r="I40" s="84">
        <f>IF(ISBLANK(H40),"  ",IF(L40&gt;0,H40/L40,IF(H40&gt;0,1,0)))</f>
        <v>1</v>
      </c>
      <c r="J40" s="122">
        <v>0</v>
      </c>
      <c r="K40" s="75">
        <f>IF(ISBLANK(J40),"  ",IF(L40&gt;0,J40/L40,IF(J40&gt;0,1,0)))</f>
        <v>0</v>
      </c>
      <c r="L40" s="71">
        <f>L39+L38+L36+L34+L29+L28+L26+L27+L25+L24+L23+L22+L21+L20+L19+L18+L17+L16+L14+L13+L30+L31+L32+L33</f>
        <v>128885499</v>
      </c>
      <c r="M40" s="74">
        <f>IF(ISBLANK(L40),"  ",IF(L76&gt;0,L40/L76,IF(L40&gt;0,1,0)))</f>
        <v>0.12210356017729897</v>
      </c>
      <c r="N40" s="76"/>
    </row>
    <row r="41" spans="1:14" ht="15" customHeight="1" x14ac:dyDescent="0.25">
      <c r="A41" s="78" t="s">
        <v>38</v>
      </c>
      <c r="B41" s="79"/>
      <c r="C41" s="66" t="str">
        <f t="shared" si="1"/>
        <v xml:space="preserve">  </v>
      </c>
      <c r="D41" s="80"/>
      <c r="E41" s="66" t="str">
        <f t="shared" si="2"/>
        <v xml:space="preserve">  </v>
      </c>
      <c r="F41" s="34"/>
      <c r="G41" s="56"/>
      <c r="H41" s="79"/>
      <c r="I41" s="64" t="s">
        <v>4</v>
      </c>
      <c r="J41" s="80"/>
      <c r="K41" s="66" t="s">
        <v>4</v>
      </c>
      <c r="L41" s="34"/>
      <c r="M41" s="67" t="s">
        <v>4</v>
      </c>
      <c r="N41" s="25"/>
    </row>
    <row r="42" spans="1:14" ht="15" customHeight="1" x14ac:dyDescent="0.2">
      <c r="A42" s="11" t="s">
        <v>39</v>
      </c>
      <c r="B42" s="36">
        <v>0</v>
      </c>
      <c r="C42" s="44">
        <f t="shared" si="1"/>
        <v>0</v>
      </c>
      <c r="D42" s="123">
        <v>0</v>
      </c>
      <c r="E42" s="44">
        <f t="shared" si="2"/>
        <v>0</v>
      </c>
      <c r="F42" s="38">
        <f t="shared" si="3"/>
        <v>0</v>
      </c>
      <c r="G42" s="46">
        <f t="shared" si="7"/>
        <v>0</v>
      </c>
      <c r="H42" s="36">
        <v>0</v>
      </c>
      <c r="I42" s="42">
        <f t="shared" ref="I42:I48" si="8">IF(ISBLANK(H42),"  ",IF(L42&gt;0,H42/L42,IF(H42&gt;0,1,0)))</f>
        <v>0</v>
      </c>
      <c r="J42" s="123">
        <v>0</v>
      </c>
      <c r="K42" s="44">
        <f t="shared" ref="K42:K48" si="9">IF(ISBLANK(J42),"  ",IF(L42&gt;0,J42/L42,IF(J42&gt;0,1,0)))</f>
        <v>0</v>
      </c>
      <c r="L42" s="38">
        <f>J42+H42</f>
        <v>0</v>
      </c>
      <c r="M42" s="46">
        <f>IF(ISBLANK(L42),"  ",IF(J76&gt;0,L42/J76,IF(L42&gt;0,1,0)))</f>
        <v>0</v>
      </c>
      <c r="N42" s="25"/>
    </row>
    <row r="43" spans="1:14" ht="15" customHeight="1" x14ac:dyDescent="0.2">
      <c r="A43" s="81" t="s">
        <v>40</v>
      </c>
      <c r="B43" s="32">
        <v>0</v>
      </c>
      <c r="C43" s="49">
        <f t="shared" si="1"/>
        <v>0</v>
      </c>
      <c r="D43" s="80">
        <v>0</v>
      </c>
      <c r="E43" s="49">
        <f t="shared" si="2"/>
        <v>0</v>
      </c>
      <c r="F43" s="34">
        <f t="shared" si="3"/>
        <v>0</v>
      </c>
      <c r="G43" s="46">
        <f t="shared" si="7"/>
        <v>0</v>
      </c>
      <c r="H43" s="32">
        <v>0</v>
      </c>
      <c r="I43" s="48">
        <f t="shared" si="8"/>
        <v>0</v>
      </c>
      <c r="J43" s="80">
        <v>0</v>
      </c>
      <c r="K43" s="49">
        <f t="shared" si="9"/>
        <v>0</v>
      </c>
      <c r="L43" s="34">
        <f>J43+H43</f>
        <v>0</v>
      </c>
      <c r="M43" s="51">
        <f>IF(ISBLANK(L43),"  ",IF(J76&gt;0,L43/J76,IF(L43&gt;0,1,0)))</f>
        <v>0</v>
      </c>
      <c r="N43" s="25"/>
    </row>
    <row r="44" spans="1:14" ht="15" customHeight="1" x14ac:dyDescent="0.2">
      <c r="A44" s="82" t="s">
        <v>41</v>
      </c>
      <c r="B44" s="32">
        <v>0</v>
      </c>
      <c r="C44" s="49">
        <f t="shared" si="1"/>
        <v>0</v>
      </c>
      <c r="D44" s="80">
        <v>0</v>
      </c>
      <c r="E44" s="49">
        <f t="shared" si="2"/>
        <v>0</v>
      </c>
      <c r="F44" s="68">
        <f t="shared" si="3"/>
        <v>0</v>
      </c>
      <c r="G44" s="46">
        <f t="shared" si="7"/>
        <v>0</v>
      </c>
      <c r="H44" s="32">
        <v>0</v>
      </c>
      <c r="I44" s="48">
        <f t="shared" si="8"/>
        <v>0</v>
      </c>
      <c r="J44" s="80">
        <v>0</v>
      </c>
      <c r="K44" s="49">
        <f t="shared" si="9"/>
        <v>0</v>
      </c>
      <c r="L44" s="68">
        <f>J44+H44</f>
        <v>0</v>
      </c>
      <c r="M44" s="51">
        <f>IF(ISBLANK(L44),"  ",IF(J76&gt;0,L44/J76,IF(L44&gt;0,1,0)))</f>
        <v>0</v>
      </c>
      <c r="N44" s="25"/>
    </row>
    <row r="45" spans="1:14" ht="15" customHeight="1" x14ac:dyDescent="0.2">
      <c r="A45" s="31" t="s">
        <v>42</v>
      </c>
      <c r="B45" s="32">
        <v>7419044.7699999996</v>
      </c>
      <c r="C45" s="49">
        <f t="shared" si="1"/>
        <v>1</v>
      </c>
      <c r="D45" s="80">
        <v>0</v>
      </c>
      <c r="E45" s="49">
        <f t="shared" si="2"/>
        <v>0</v>
      </c>
      <c r="F45" s="68">
        <f t="shared" si="3"/>
        <v>7419044.7699999996</v>
      </c>
      <c r="G45" s="46">
        <f t="shared" si="7"/>
        <v>7.2068296573538837E-3</v>
      </c>
      <c r="H45" s="32">
        <v>7472774</v>
      </c>
      <c r="I45" s="48">
        <f t="shared" si="8"/>
        <v>1</v>
      </c>
      <c r="J45" s="80">
        <v>0</v>
      </c>
      <c r="K45" s="49">
        <f t="shared" si="9"/>
        <v>0</v>
      </c>
      <c r="L45" s="68">
        <f>J45+H45</f>
        <v>7472774</v>
      </c>
      <c r="M45" s="51">
        <f>IF(ISBLANK(L45),"  ",IF(J76&gt;0,L45/J76,IF(L45&gt;0,1,0)))</f>
        <v>1.4786810816965711E-2</v>
      </c>
      <c r="N45" s="25"/>
    </row>
    <row r="46" spans="1:14" ht="15" customHeight="1" x14ac:dyDescent="0.2">
      <c r="A46" s="81" t="s">
        <v>43</v>
      </c>
      <c r="B46" s="32">
        <v>0</v>
      </c>
      <c r="C46" s="49">
        <f t="shared" si="1"/>
        <v>0</v>
      </c>
      <c r="D46" s="80">
        <v>0</v>
      </c>
      <c r="E46" s="49">
        <f t="shared" si="2"/>
        <v>0</v>
      </c>
      <c r="F46" s="68">
        <f t="shared" si="3"/>
        <v>0</v>
      </c>
      <c r="G46" s="46">
        <f t="shared" si="7"/>
        <v>0</v>
      </c>
      <c r="H46" s="32">
        <v>0</v>
      </c>
      <c r="I46" s="48">
        <f t="shared" si="8"/>
        <v>0</v>
      </c>
      <c r="J46" s="80">
        <v>0</v>
      </c>
      <c r="K46" s="49">
        <f t="shared" si="9"/>
        <v>0</v>
      </c>
      <c r="L46" s="68">
        <f>J46+H46</f>
        <v>0</v>
      </c>
      <c r="M46" s="51">
        <f>IF(ISBLANK(L46),"  ",IF(L76&gt;0,L46/L76,IF(L46&gt;0,1,0)))</f>
        <v>0</v>
      </c>
      <c r="N46" s="25"/>
    </row>
    <row r="47" spans="1:14" s="77" customFormat="1" ht="15" customHeight="1" x14ac:dyDescent="0.25">
      <c r="A47" s="78" t="s">
        <v>44</v>
      </c>
      <c r="B47" s="106">
        <v>7419044.7699999996</v>
      </c>
      <c r="C47" s="75">
        <f t="shared" si="1"/>
        <v>1</v>
      </c>
      <c r="D47" s="107">
        <v>0</v>
      </c>
      <c r="E47" s="75">
        <f t="shared" si="2"/>
        <v>0</v>
      </c>
      <c r="F47" s="86">
        <f t="shared" si="3"/>
        <v>7419044.7699999996</v>
      </c>
      <c r="G47" s="229">
        <f t="shared" si="7"/>
        <v>7.2068296573538837E-3</v>
      </c>
      <c r="H47" s="106">
        <v>7472774</v>
      </c>
      <c r="I47" s="84">
        <f t="shared" si="8"/>
        <v>1</v>
      </c>
      <c r="J47" s="107">
        <v>0</v>
      </c>
      <c r="K47" s="75">
        <f t="shared" si="9"/>
        <v>0</v>
      </c>
      <c r="L47" s="86">
        <f>L46+L45+L44+L43+L42</f>
        <v>7472774</v>
      </c>
      <c r="M47" s="74">
        <f>IF(ISBLANK(L47),"  ",IF(L76&gt;0,L47/L76,IF(L47&gt;0,1,0)))</f>
        <v>7.0795575676077813E-3</v>
      </c>
      <c r="N47" s="76"/>
    </row>
    <row r="48" spans="1:14" s="77" customFormat="1" ht="15" customHeight="1" x14ac:dyDescent="0.25">
      <c r="A48" s="87" t="s">
        <v>87</v>
      </c>
      <c r="B48" s="124">
        <v>0</v>
      </c>
      <c r="C48" s="75">
        <f t="shared" si="1"/>
        <v>0</v>
      </c>
      <c r="D48" s="111">
        <v>0</v>
      </c>
      <c r="E48" s="75">
        <f t="shared" si="2"/>
        <v>0</v>
      </c>
      <c r="F48" s="90">
        <f t="shared" si="3"/>
        <v>0</v>
      </c>
      <c r="G48" s="229">
        <f t="shared" si="7"/>
        <v>0</v>
      </c>
      <c r="H48" s="124">
        <v>0</v>
      </c>
      <c r="I48" s="84">
        <f t="shared" si="8"/>
        <v>0</v>
      </c>
      <c r="J48" s="111">
        <v>0</v>
      </c>
      <c r="K48" s="75">
        <f t="shared" si="9"/>
        <v>0</v>
      </c>
      <c r="L48" s="90">
        <f>J48+H48</f>
        <v>0</v>
      </c>
      <c r="M48" s="74">
        <f>IF(ISBLANK(L48),"  ",IF(L76&gt;0,L48/L76,IF(L48&gt;0,1,0)))</f>
        <v>0</v>
      </c>
      <c r="N48" s="76"/>
    </row>
    <row r="49" spans="1:14" ht="15" customHeight="1" x14ac:dyDescent="0.25">
      <c r="A49" s="14" t="s">
        <v>46</v>
      </c>
      <c r="B49" s="91"/>
      <c r="C49" s="94" t="str">
        <f t="shared" si="1"/>
        <v xml:space="preserve">  </v>
      </c>
      <c r="D49" s="93"/>
      <c r="E49" s="94" t="str">
        <f t="shared" si="2"/>
        <v xml:space="preserve">  </v>
      </c>
      <c r="F49" s="38"/>
      <c r="G49" s="56"/>
      <c r="H49" s="91"/>
      <c r="I49" s="92" t="s">
        <v>4</v>
      </c>
      <c r="J49" s="93"/>
      <c r="K49" s="94" t="s">
        <v>4</v>
      </c>
      <c r="L49" s="38"/>
      <c r="M49" s="95" t="s">
        <v>4</v>
      </c>
      <c r="N49" s="25"/>
    </row>
    <row r="50" spans="1:14" ht="15" customHeight="1" x14ac:dyDescent="0.2">
      <c r="A50" s="11" t="s">
        <v>47</v>
      </c>
      <c r="B50" s="91">
        <v>242897834.84999999</v>
      </c>
      <c r="C50" s="44">
        <f t="shared" si="1"/>
        <v>0.96520528315078169</v>
      </c>
      <c r="D50" s="93">
        <v>8756232</v>
      </c>
      <c r="E50" s="44">
        <f t="shared" si="2"/>
        <v>3.4794716849218289E-2</v>
      </c>
      <c r="F50" s="96">
        <f t="shared" si="3"/>
        <v>251654066.84999999</v>
      </c>
      <c r="G50" s="46">
        <f t="shared" si="7"/>
        <v>0.24445572827676804</v>
      </c>
      <c r="H50" s="91">
        <v>227980440</v>
      </c>
      <c r="I50" s="42">
        <f t="shared" ref="I50:I67" si="10">IF(ISBLANK(H50),"  ",IF(L50&gt;0,H50/L50,IF(H50&gt;0,1,0)))</f>
        <v>0.94773873250652607</v>
      </c>
      <c r="J50" s="93">
        <v>12571552</v>
      </c>
      <c r="K50" s="44">
        <f t="shared" ref="K50:K67" si="11">IF(ISBLANK(J50),"  ",IF(L50&gt;0,J50/L50,IF(J50&gt;0,1,0)))</f>
        <v>5.2261267493473929E-2</v>
      </c>
      <c r="L50" s="96">
        <f t="shared" ref="L50:L66" si="12">J50+H50</f>
        <v>240551992</v>
      </c>
      <c r="M50" s="46">
        <f>IF(ISBLANK(L50),"  ",IF(L76&gt;0,L50/L76,IF(L50&gt;0,1,0)))</f>
        <v>0.22789417629473693</v>
      </c>
      <c r="N50" s="25"/>
    </row>
    <row r="51" spans="1:14" ht="15" customHeight="1" x14ac:dyDescent="0.2">
      <c r="A51" s="31" t="s">
        <v>48</v>
      </c>
      <c r="B51" s="79">
        <v>74084672.920000002</v>
      </c>
      <c r="C51" s="49">
        <f t="shared" si="1"/>
        <v>1</v>
      </c>
      <c r="D51" s="80">
        <v>0</v>
      </c>
      <c r="E51" s="49">
        <f t="shared" si="2"/>
        <v>0</v>
      </c>
      <c r="F51" s="97">
        <f t="shared" si="3"/>
        <v>74084672.920000002</v>
      </c>
      <c r="G51" s="46">
        <f t="shared" si="7"/>
        <v>7.1965547386125053E-2</v>
      </c>
      <c r="H51" s="79">
        <v>85674170</v>
      </c>
      <c r="I51" s="48">
        <f t="shared" si="10"/>
        <v>1</v>
      </c>
      <c r="J51" s="80">
        <v>0</v>
      </c>
      <c r="K51" s="49">
        <f t="shared" si="11"/>
        <v>0</v>
      </c>
      <c r="L51" s="97">
        <f t="shared" si="12"/>
        <v>85674170</v>
      </c>
      <c r="M51" s="51">
        <f>IF(ISBLANK(L51),"  ",IF(L76&gt;0,L51/L76,IF(L51&gt;0,1,0)))</f>
        <v>8.1166005899819205E-2</v>
      </c>
      <c r="N51" s="25"/>
    </row>
    <row r="52" spans="1:14" ht="15" customHeight="1" x14ac:dyDescent="0.2">
      <c r="A52" s="98" t="s">
        <v>49</v>
      </c>
      <c r="B52" s="125">
        <v>14276134.199999999</v>
      </c>
      <c r="C52" s="49">
        <f t="shared" si="1"/>
        <v>1</v>
      </c>
      <c r="D52" s="126">
        <v>0</v>
      </c>
      <c r="E52" s="49">
        <f t="shared" si="2"/>
        <v>0</v>
      </c>
      <c r="F52" s="99">
        <f t="shared" si="3"/>
        <v>14276134.199999999</v>
      </c>
      <c r="G52" s="46">
        <f t="shared" si="7"/>
        <v>1.3867778202519738E-2</v>
      </c>
      <c r="H52" s="125">
        <v>14792540</v>
      </c>
      <c r="I52" s="48">
        <f t="shared" si="10"/>
        <v>1</v>
      </c>
      <c r="J52" s="126">
        <v>0</v>
      </c>
      <c r="K52" s="49">
        <f t="shared" si="11"/>
        <v>0</v>
      </c>
      <c r="L52" s="99">
        <f t="shared" si="12"/>
        <v>14792540</v>
      </c>
      <c r="M52" s="51">
        <f>IF(ISBLANK(L52),"  ",IF(L76&gt;0,L52/L76,IF(L52&gt;0,1,0)))</f>
        <v>1.4014158397021081E-2</v>
      </c>
      <c r="N52" s="25"/>
    </row>
    <row r="53" spans="1:14" ht="15" customHeight="1" x14ac:dyDescent="0.2">
      <c r="A53" s="98" t="s">
        <v>50</v>
      </c>
      <c r="B53" s="125">
        <v>4855882.99</v>
      </c>
      <c r="C53" s="49">
        <f t="shared" si="1"/>
        <v>1</v>
      </c>
      <c r="D53" s="126">
        <v>0</v>
      </c>
      <c r="E53" s="49">
        <f t="shared" si="2"/>
        <v>0</v>
      </c>
      <c r="F53" s="99">
        <f t="shared" si="3"/>
        <v>4855882.99</v>
      </c>
      <c r="G53" s="46">
        <f t="shared" si="7"/>
        <v>4.7169848181105208E-3</v>
      </c>
      <c r="H53" s="125">
        <v>5072444</v>
      </c>
      <c r="I53" s="48">
        <f t="shared" si="10"/>
        <v>1</v>
      </c>
      <c r="J53" s="126">
        <v>0</v>
      </c>
      <c r="K53" s="49">
        <f t="shared" si="11"/>
        <v>0</v>
      </c>
      <c r="L53" s="99">
        <f t="shared" si="12"/>
        <v>5072444</v>
      </c>
      <c r="M53" s="51">
        <f>IF(ISBLANK(L53),"  ",IF(L76&gt;0,L53/L76,IF(L53&gt;0,1,0)))</f>
        <v>4.8055326317197177E-3</v>
      </c>
      <c r="N53" s="25"/>
    </row>
    <row r="54" spans="1:14" ht="15" customHeight="1" x14ac:dyDescent="0.2">
      <c r="A54" s="98" t="s">
        <v>51</v>
      </c>
      <c r="B54" s="125">
        <v>0</v>
      </c>
      <c r="C54" s="49">
        <f t="shared" si="1"/>
        <v>0</v>
      </c>
      <c r="D54" s="126">
        <v>0</v>
      </c>
      <c r="E54" s="49">
        <f t="shared" si="2"/>
        <v>0</v>
      </c>
      <c r="F54" s="99">
        <f t="shared" si="3"/>
        <v>0</v>
      </c>
      <c r="G54" s="46">
        <f t="shared" si="7"/>
        <v>0</v>
      </c>
      <c r="H54" s="125">
        <v>0</v>
      </c>
      <c r="I54" s="48">
        <f>IF(ISBLANK(H54),"  ",IF(L54&gt;0,H54/L54,IF(H54&gt;0,1,0)))</f>
        <v>0</v>
      </c>
      <c r="J54" s="126">
        <v>0</v>
      </c>
      <c r="K54" s="49">
        <f>IF(ISBLANK(J54),"  ",IF(L54&gt;0,J54/L54,IF(J54&gt;0,1,0)))</f>
        <v>0</v>
      </c>
      <c r="L54" s="99">
        <f t="shared" si="12"/>
        <v>0</v>
      </c>
      <c r="M54" s="51">
        <f>IF(ISBLANK(L54),"  ",IF(L76&gt;0,L54/L76,IF(L54&gt;0,1,0)))</f>
        <v>0</v>
      </c>
      <c r="N54" s="25"/>
    </row>
    <row r="55" spans="1:14" ht="15" customHeight="1" x14ac:dyDescent="0.2">
      <c r="A55" s="31" t="s">
        <v>52</v>
      </c>
      <c r="B55" s="79">
        <v>46641539.579999998</v>
      </c>
      <c r="C55" s="49">
        <f t="shared" si="1"/>
        <v>0.60709712199752508</v>
      </c>
      <c r="D55" s="80">
        <v>30185607</v>
      </c>
      <c r="E55" s="49">
        <f t="shared" si="2"/>
        <v>0.39290287800247498</v>
      </c>
      <c r="F55" s="97">
        <f t="shared" si="3"/>
        <v>76827146.579999998</v>
      </c>
      <c r="G55" s="46">
        <f t="shared" si="7"/>
        <v>7.462957505007993E-2</v>
      </c>
      <c r="H55" s="79">
        <v>62786497</v>
      </c>
      <c r="I55" s="48">
        <f t="shared" si="10"/>
        <v>0.67406181683890909</v>
      </c>
      <c r="J55" s="80">
        <v>30360000</v>
      </c>
      <c r="K55" s="49">
        <f t="shared" si="11"/>
        <v>0.32593818316109086</v>
      </c>
      <c r="L55" s="97">
        <f t="shared" si="12"/>
        <v>93146497</v>
      </c>
      <c r="M55" s="51">
        <f>IF(ISBLANK(L55),"  ",IF(L76&gt;0,L55/L76,IF(L55&gt;0,1,0)))</f>
        <v>8.8245139988511023E-2</v>
      </c>
      <c r="N55" s="25"/>
    </row>
    <row r="56" spans="1:14" s="77" customFormat="1" ht="15" customHeight="1" x14ac:dyDescent="0.25">
      <c r="A56" s="87" t="s">
        <v>53</v>
      </c>
      <c r="B56" s="127">
        <v>382756064.53999996</v>
      </c>
      <c r="C56" s="75">
        <f t="shared" si="1"/>
        <v>0.90765465354914621</v>
      </c>
      <c r="D56" s="107">
        <v>38941839</v>
      </c>
      <c r="E56" s="75">
        <f t="shared" si="2"/>
        <v>9.2345346450853738E-2</v>
      </c>
      <c r="F56" s="97">
        <f t="shared" si="3"/>
        <v>421697903.53999996</v>
      </c>
      <c r="G56" s="46">
        <f t="shared" si="7"/>
        <v>0.40963561373360324</v>
      </c>
      <c r="H56" s="127">
        <v>396306091</v>
      </c>
      <c r="I56" s="84">
        <f t="shared" si="10"/>
        <v>0.90225894186396038</v>
      </c>
      <c r="J56" s="107">
        <v>42931552</v>
      </c>
      <c r="K56" s="75">
        <f t="shared" si="11"/>
        <v>9.7741058136039588E-2</v>
      </c>
      <c r="L56" s="97">
        <f t="shared" si="12"/>
        <v>439237643</v>
      </c>
      <c r="M56" s="74">
        <f>IF(ISBLANK(L56),"  ",IF(L76&gt;0,L56/L76,IF(L56&gt;0,1,0)))</f>
        <v>0.41612501321180795</v>
      </c>
      <c r="N56" s="76"/>
    </row>
    <row r="57" spans="1:14" ht="15" customHeight="1" x14ac:dyDescent="0.2">
      <c r="A57" s="41" t="s">
        <v>54</v>
      </c>
      <c r="B57" s="128">
        <v>0</v>
      </c>
      <c r="C57" s="49">
        <f t="shared" si="1"/>
        <v>0</v>
      </c>
      <c r="D57" s="129">
        <v>0</v>
      </c>
      <c r="E57" s="49">
        <f t="shared" si="2"/>
        <v>0</v>
      </c>
      <c r="F57" s="101">
        <f t="shared" si="3"/>
        <v>0</v>
      </c>
      <c r="G57" s="46">
        <f t="shared" si="7"/>
        <v>0</v>
      </c>
      <c r="H57" s="128">
        <v>0</v>
      </c>
      <c r="I57" s="48">
        <f t="shared" si="10"/>
        <v>0</v>
      </c>
      <c r="J57" s="129">
        <v>0</v>
      </c>
      <c r="K57" s="49">
        <f t="shared" si="11"/>
        <v>0</v>
      </c>
      <c r="L57" s="101">
        <f t="shared" si="12"/>
        <v>0</v>
      </c>
      <c r="M57" s="51">
        <f>IF(ISBLANK(L57),"  ",IF(L76&gt;0,L57/L76,IF(L57&gt;0,1,0)))</f>
        <v>0</v>
      </c>
      <c r="N57" s="25"/>
    </row>
    <row r="58" spans="1:14" ht="15" customHeight="1" x14ac:dyDescent="0.2">
      <c r="A58" s="102" t="s">
        <v>55</v>
      </c>
      <c r="B58" s="32">
        <v>0</v>
      </c>
      <c r="C58" s="49">
        <f t="shared" si="1"/>
        <v>0</v>
      </c>
      <c r="D58" s="80">
        <v>0</v>
      </c>
      <c r="E58" s="49">
        <f t="shared" si="2"/>
        <v>0</v>
      </c>
      <c r="F58" s="34">
        <f t="shared" si="3"/>
        <v>0</v>
      </c>
      <c r="G58" s="46">
        <f t="shared" si="7"/>
        <v>0</v>
      </c>
      <c r="H58" s="32">
        <v>0</v>
      </c>
      <c r="I58" s="48">
        <f t="shared" si="10"/>
        <v>0</v>
      </c>
      <c r="J58" s="80">
        <v>0</v>
      </c>
      <c r="K58" s="49">
        <f t="shared" si="11"/>
        <v>0</v>
      </c>
      <c r="L58" s="34">
        <f t="shared" si="12"/>
        <v>0</v>
      </c>
      <c r="M58" s="51">
        <f>IF(ISBLANK(L58),"  ",IF(L76&gt;0,L58/L76,IF(L58&gt;0,1,0)))</f>
        <v>0</v>
      </c>
      <c r="N58" s="25"/>
    </row>
    <row r="59" spans="1:14" ht="15" customHeight="1" x14ac:dyDescent="0.2">
      <c r="A59" s="82" t="s">
        <v>56</v>
      </c>
      <c r="B59" s="32">
        <v>2270205.2200000002</v>
      </c>
      <c r="C59" s="49">
        <f t="shared" si="1"/>
        <v>0.10060922008870059</v>
      </c>
      <c r="D59" s="80">
        <v>20294379</v>
      </c>
      <c r="E59" s="49">
        <f t="shared" si="2"/>
        <v>0.89939077991129945</v>
      </c>
      <c r="F59" s="34">
        <f t="shared" si="3"/>
        <v>22564584.219999999</v>
      </c>
      <c r="G59" s="46">
        <f t="shared" si="7"/>
        <v>2.1919144553505028E-2</v>
      </c>
      <c r="H59" s="32">
        <v>1013075</v>
      </c>
      <c r="I59" s="48">
        <f t="shared" si="10"/>
        <v>4.7533028434423467E-2</v>
      </c>
      <c r="J59" s="80">
        <v>20300000</v>
      </c>
      <c r="K59" s="49">
        <f t="shared" si="11"/>
        <v>0.95246697156557658</v>
      </c>
      <c r="L59" s="34">
        <f t="shared" si="12"/>
        <v>21313075</v>
      </c>
      <c r="M59" s="51">
        <f>IF(ISBLANK(L59),"  ",IF(L76&gt;0,L59/L76,IF(L59&gt;0,1,0)))</f>
        <v>2.0191583661601731E-2</v>
      </c>
      <c r="N59" s="25"/>
    </row>
    <row r="60" spans="1:14" ht="15" customHeight="1" x14ac:dyDescent="0.2">
      <c r="A60" s="81" t="s">
        <v>57</v>
      </c>
      <c r="B60" s="69">
        <v>0</v>
      </c>
      <c r="C60" s="49">
        <f t="shared" si="1"/>
        <v>0</v>
      </c>
      <c r="D60" s="70">
        <v>36520911</v>
      </c>
      <c r="E60" s="49">
        <f t="shared" si="2"/>
        <v>1</v>
      </c>
      <c r="F60" s="68">
        <f t="shared" si="3"/>
        <v>36520911</v>
      </c>
      <c r="G60" s="46">
        <f t="shared" si="7"/>
        <v>3.5476263140056738E-2</v>
      </c>
      <c r="H60" s="69">
        <v>0</v>
      </c>
      <c r="I60" s="48">
        <f t="shared" si="10"/>
        <v>0</v>
      </c>
      <c r="J60" s="70">
        <v>36500000</v>
      </c>
      <c r="K60" s="49">
        <f t="shared" si="11"/>
        <v>1</v>
      </c>
      <c r="L60" s="68">
        <f t="shared" si="12"/>
        <v>36500000</v>
      </c>
      <c r="M60" s="51">
        <f>IF(ISBLANK(L60),"  ",IF(L76&gt;0,L60/L76,IF(L60&gt;0,1,0)))</f>
        <v>3.4579374569294351E-2</v>
      </c>
      <c r="N60" s="25"/>
    </row>
    <row r="61" spans="1:14" ht="15" customHeight="1" x14ac:dyDescent="0.2">
      <c r="A61" s="103" t="s">
        <v>58</v>
      </c>
      <c r="B61" s="32">
        <v>0</v>
      </c>
      <c r="C61" s="49">
        <f t="shared" si="1"/>
        <v>0</v>
      </c>
      <c r="D61" s="80">
        <v>0</v>
      </c>
      <c r="E61" s="49">
        <f t="shared" si="2"/>
        <v>0</v>
      </c>
      <c r="F61" s="34">
        <f t="shared" si="3"/>
        <v>0</v>
      </c>
      <c r="G61" s="46">
        <f t="shared" si="7"/>
        <v>0</v>
      </c>
      <c r="H61" s="32">
        <v>0</v>
      </c>
      <c r="I61" s="48">
        <f t="shared" si="10"/>
        <v>0</v>
      </c>
      <c r="J61" s="80">
        <v>0</v>
      </c>
      <c r="K61" s="49">
        <f t="shared" si="11"/>
        <v>0</v>
      </c>
      <c r="L61" s="34">
        <f t="shared" si="12"/>
        <v>0</v>
      </c>
      <c r="M61" s="51">
        <f>IF(ISBLANK(L61),"  ",IF(L76&gt;0,L61/L76,IF(L61&gt;0,1,0)))</f>
        <v>0</v>
      </c>
      <c r="N61" s="25"/>
    </row>
    <row r="62" spans="1:14" ht="15" customHeight="1" x14ac:dyDescent="0.2">
      <c r="A62" s="103" t="s">
        <v>59</v>
      </c>
      <c r="B62" s="32">
        <v>0</v>
      </c>
      <c r="C62" s="49">
        <f t="shared" si="1"/>
        <v>0</v>
      </c>
      <c r="D62" s="80">
        <v>132896967</v>
      </c>
      <c r="E62" s="49">
        <f t="shared" si="2"/>
        <v>1</v>
      </c>
      <c r="F62" s="34">
        <f t="shared" si="3"/>
        <v>132896967</v>
      </c>
      <c r="G62" s="46">
        <f t="shared" si="7"/>
        <v>0.1290955686129362</v>
      </c>
      <c r="H62" s="32">
        <v>0</v>
      </c>
      <c r="I62" s="48">
        <f t="shared" si="10"/>
        <v>0</v>
      </c>
      <c r="J62" s="80">
        <v>129100000</v>
      </c>
      <c r="K62" s="49">
        <f t="shared" si="11"/>
        <v>1</v>
      </c>
      <c r="L62" s="34">
        <f t="shared" si="12"/>
        <v>129100000</v>
      </c>
      <c r="M62" s="51">
        <f>IF(ISBLANK(L62),"  ",IF(L76&gt;0,L62/L76,IF(L62&gt;0,1,0)))</f>
        <v>0.12230677416153152</v>
      </c>
      <c r="N62" s="25"/>
    </row>
    <row r="63" spans="1:14" ht="15" customHeight="1" x14ac:dyDescent="0.2">
      <c r="A63" s="104" t="s">
        <v>60</v>
      </c>
      <c r="B63" s="32">
        <v>0</v>
      </c>
      <c r="C63" s="49">
        <f t="shared" si="1"/>
        <v>0</v>
      </c>
      <c r="D63" s="80">
        <v>85075141</v>
      </c>
      <c r="E63" s="49">
        <f t="shared" si="2"/>
        <v>1</v>
      </c>
      <c r="F63" s="34">
        <f t="shared" si="3"/>
        <v>85075141</v>
      </c>
      <c r="G63" s="46">
        <f t="shared" si="7"/>
        <v>8.2641642997170292E-2</v>
      </c>
      <c r="H63" s="32">
        <v>0</v>
      </c>
      <c r="I63" s="48">
        <f t="shared" si="10"/>
        <v>0</v>
      </c>
      <c r="J63" s="80">
        <v>105085974</v>
      </c>
      <c r="K63" s="49">
        <f t="shared" si="11"/>
        <v>1</v>
      </c>
      <c r="L63" s="34">
        <f t="shared" si="12"/>
        <v>105085974</v>
      </c>
      <c r="M63" s="51">
        <f>IF(ISBLANK(L63),"  ",IF(L76&gt;0,L63/L76,IF(L63&gt;0,1,0)))</f>
        <v>9.9556363203428144E-2</v>
      </c>
      <c r="N63" s="25"/>
    </row>
    <row r="64" spans="1:14" ht="15" customHeight="1" x14ac:dyDescent="0.2">
      <c r="A64" s="104" t="s">
        <v>61</v>
      </c>
      <c r="B64" s="32">
        <v>0</v>
      </c>
      <c r="C64" s="49">
        <f t="shared" si="1"/>
        <v>0</v>
      </c>
      <c r="D64" s="80">
        <v>7779951.0999999996</v>
      </c>
      <c r="E64" s="49">
        <f t="shared" si="2"/>
        <v>1</v>
      </c>
      <c r="F64" s="34">
        <f t="shared" si="3"/>
        <v>7779951.0999999996</v>
      </c>
      <c r="G64" s="46">
        <f t="shared" si="7"/>
        <v>7.5574125859120501E-3</v>
      </c>
      <c r="H64" s="32">
        <v>0</v>
      </c>
      <c r="I64" s="48">
        <f t="shared" si="10"/>
        <v>0</v>
      </c>
      <c r="J64" s="80">
        <v>3920000</v>
      </c>
      <c r="K64" s="49">
        <f t="shared" si="11"/>
        <v>1</v>
      </c>
      <c r="L64" s="34">
        <f t="shared" si="12"/>
        <v>3920000</v>
      </c>
      <c r="M64" s="51">
        <f>IF(ISBLANK(L64),"  ",IF(L76&gt;0,L64/L76,IF(L64&gt;0,1,0)))</f>
        <v>3.7137300907296947E-3</v>
      </c>
      <c r="N64" s="25"/>
    </row>
    <row r="65" spans="1:14" ht="15" customHeight="1" x14ac:dyDescent="0.2">
      <c r="A65" s="82" t="s">
        <v>62</v>
      </c>
      <c r="B65" s="32">
        <v>0</v>
      </c>
      <c r="C65" s="49">
        <f t="shared" si="1"/>
        <v>0</v>
      </c>
      <c r="D65" s="80">
        <v>41890663</v>
      </c>
      <c r="E65" s="49">
        <f t="shared" si="2"/>
        <v>1</v>
      </c>
      <c r="F65" s="34">
        <f t="shared" si="3"/>
        <v>41890663</v>
      </c>
      <c r="G65" s="46">
        <f t="shared" si="7"/>
        <v>4.0692418206638895E-2</v>
      </c>
      <c r="H65" s="32">
        <v>0</v>
      </c>
      <c r="I65" s="48">
        <f t="shared" si="10"/>
        <v>0</v>
      </c>
      <c r="J65" s="80">
        <v>41890000</v>
      </c>
      <c r="K65" s="49">
        <f t="shared" si="11"/>
        <v>1</v>
      </c>
      <c r="L65" s="34">
        <f t="shared" si="12"/>
        <v>41890000</v>
      </c>
      <c r="M65" s="51">
        <f>IF(ISBLANK(L65),"  ",IF(L76&gt;0,L65/L76,IF(L65&gt;0,1,0)))</f>
        <v>3.9685753444047678E-2</v>
      </c>
      <c r="N65" s="25"/>
    </row>
    <row r="66" spans="1:14" ht="15" customHeight="1" x14ac:dyDescent="0.2">
      <c r="A66" s="81" t="s">
        <v>63</v>
      </c>
      <c r="B66" s="32">
        <v>11320277.199999999</v>
      </c>
      <c r="C66" s="49">
        <f t="shared" si="1"/>
        <v>0.26193513746105018</v>
      </c>
      <c r="D66" s="80">
        <v>31897587</v>
      </c>
      <c r="E66" s="49">
        <f t="shared" si="2"/>
        <v>0.73806486253894976</v>
      </c>
      <c r="F66" s="34">
        <f t="shared" si="3"/>
        <v>43217864.200000003</v>
      </c>
      <c r="G66" s="46">
        <f t="shared" si="7"/>
        <v>4.1981656008264354E-2</v>
      </c>
      <c r="H66" s="32">
        <v>16497550</v>
      </c>
      <c r="I66" s="48">
        <f t="shared" si="10"/>
        <v>0.39151659268277345</v>
      </c>
      <c r="J66" s="80">
        <v>25640000</v>
      </c>
      <c r="K66" s="49">
        <f t="shared" si="11"/>
        <v>0.60848340731722661</v>
      </c>
      <c r="L66" s="34">
        <f t="shared" si="12"/>
        <v>42137550</v>
      </c>
      <c r="M66" s="51">
        <f>IF(ISBLANK(L66),"  ",IF(L76&gt;0,L66/L76,IF(L66&gt;0,1,0)))</f>
        <v>3.9920277394037508E-2</v>
      </c>
      <c r="N66" s="25"/>
    </row>
    <row r="67" spans="1:14" s="77" customFormat="1" ht="15" customHeight="1" x14ac:dyDescent="0.25">
      <c r="A67" s="105" t="s">
        <v>64</v>
      </c>
      <c r="B67" s="106">
        <v>396346546.95999998</v>
      </c>
      <c r="C67" s="75">
        <f t="shared" si="1"/>
        <v>0.50066261405366486</v>
      </c>
      <c r="D67" s="107">
        <v>395297438.10000002</v>
      </c>
      <c r="E67" s="75">
        <f t="shared" si="2"/>
        <v>0.4993373859463352</v>
      </c>
      <c r="F67" s="106">
        <f t="shared" si="3"/>
        <v>791643985.05999994</v>
      </c>
      <c r="G67" s="46">
        <f t="shared" si="7"/>
        <v>0.76899971983808679</v>
      </c>
      <c r="H67" s="106">
        <v>413816716</v>
      </c>
      <c r="I67" s="84">
        <f t="shared" si="10"/>
        <v>0.5051570755190381</v>
      </c>
      <c r="J67" s="107">
        <v>405367526</v>
      </c>
      <c r="K67" s="75">
        <f t="shared" si="11"/>
        <v>0.4948429244809619</v>
      </c>
      <c r="L67" s="106">
        <f>L66+L65+L64+L63+L62+L61+L60+L59+L58+L57+L56</f>
        <v>819184242</v>
      </c>
      <c r="M67" s="74">
        <f>IF(ISBLANK(L67),"  ",IF(L76&gt;0,L67/L76,IF(L67&gt;0,1,0)))</f>
        <v>0.77607886973647855</v>
      </c>
      <c r="N67" s="76"/>
    </row>
    <row r="68" spans="1:14" ht="15" customHeight="1" x14ac:dyDescent="0.25">
      <c r="A68" s="14" t="s">
        <v>65</v>
      </c>
      <c r="B68" s="79"/>
      <c r="C68" s="66" t="str">
        <f t="shared" si="1"/>
        <v xml:space="preserve">  </v>
      </c>
      <c r="D68" s="80"/>
      <c r="E68" s="66" t="str">
        <f t="shared" si="2"/>
        <v xml:space="preserve">  </v>
      </c>
      <c r="F68" s="34"/>
      <c r="G68" s="56"/>
      <c r="H68" s="79"/>
      <c r="I68" s="64" t="s">
        <v>4</v>
      </c>
      <c r="J68" s="80"/>
      <c r="K68" s="66" t="s">
        <v>4</v>
      </c>
      <c r="L68" s="34"/>
      <c r="M68" s="67" t="s">
        <v>4</v>
      </c>
    </row>
    <row r="69" spans="1:14" ht="15" customHeight="1" x14ac:dyDescent="0.2">
      <c r="A69" s="108" t="s">
        <v>66</v>
      </c>
      <c r="B69" s="3">
        <v>0</v>
      </c>
      <c r="C69" s="44">
        <f t="shared" si="1"/>
        <v>0</v>
      </c>
      <c r="D69" s="93">
        <v>0</v>
      </c>
      <c r="E69" s="44">
        <f t="shared" si="2"/>
        <v>0</v>
      </c>
      <c r="F69" s="58">
        <f t="shared" si="3"/>
        <v>0</v>
      </c>
      <c r="G69" s="46">
        <f t="shared" si="7"/>
        <v>0</v>
      </c>
      <c r="H69" s="3">
        <v>0</v>
      </c>
      <c r="I69" s="42">
        <f>IF(ISBLANK(H69),"  ",IF(L69&gt;0,H69/L69,IF(H69&gt;0,1,0)))</f>
        <v>0</v>
      </c>
      <c r="J69" s="93">
        <v>0</v>
      </c>
      <c r="K69" s="44">
        <f>IF(ISBLANK(J69),"  ",IF(L69&gt;0,J69/L69,IF(J69&gt;0,1,0)))</f>
        <v>0</v>
      </c>
      <c r="L69" s="58">
        <f>J69+H69</f>
        <v>0</v>
      </c>
      <c r="M69" s="46">
        <f>IF(ISBLANK(L69),"  ",IF(L76&gt;0,L69/L76,IF(L69&gt;0,1,0)))</f>
        <v>0</v>
      </c>
    </row>
    <row r="70" spans="1:14" ht="15" customHeight="1" x14ac:dyDescent="0.2">
      <c r="A70" s="31" t="s">
        <v>67</v>
      </c>
      <c r="B70" s="32">
        <v>0</v>
      </c>
      <c r="C70" s="49">
        <f t="shared" si="1"/>
        <v>0</v>
      </c>
      <c r="D70" s="80">
        <v>0</v>
      </c>
      <c r="E70" s="49">
        <f t="shared" si="2"/>
        <v>0</v>
      </c>
      <c r="F70" s="34">
        <f t="shared" si="3"/>
        <v>0</v>
      </c>
      <c r="G70" s="46">
        <f t="shared" si="7"/>
        <v>0</v>
      </c>
      <c r="H70" s="32">
        <v>0</v>
      </c>
      <c r="I70" s="48">
        <f>IF(ISBLANK(H70),"  ",IF(L70&gt;0,H70/L70,IF(H70&gt;0,1,0)))</f>
        <v>0</v>
      </c>
      <c r="J70" s="80">
        <v>0</v>
      </c>
      <c r="K70" s="49">
        <f>IF(ISBLANK(J70),"  ",IF(L70&gt;0,J70/L70,IF(J70&gt;0,1,0)))</f>
        <v>0</v>
      </c>
      <c r="L70" s="34">
        <f>J70+H70</f>
        <v>0</v>
      </c>
      <c r="M70" s="51">
        <f>IF(ISBLANK(L70),"  ",IF(L76&gt;0,L70/L76,IF(L70&gt;0,1,0)))</f>
        <v>0</v>
      </c>
    </row>
    <row r="71" spans="1:14" ht="15" customHeight="1" x14ac:dyDescent="0.25">
      <c r="A71" s="109" t="s">
        <v>68</v>
      </c>
      <c r="B71" s="79"/>
      <c r="C71" s="66" t="str">
        <f t="shared" si="1"/>
        <v xml:space="preserve">  </v>
      </c>
      <c r="D71" s="80"/>
      <c r="E71" s="66" t="str">
        <f t="shared" si="2"/>
        <v xml:space="preserve">  </v>
      </c>
      <c r="F71" s="34"/>
      <c r="G71" s="46"/>
      <c r="H71" s="79"/>
      <c r="I71" s="64" t="s">
        <v>4</v>
      </c>
      <c r="J71" s="80"/>
      <c r="K71" s="66" t="s">
        <v>4</v>
      </c>
      <c r="L71" s="34"/>
      <c r="M71" s="67" t="s">
        <v>4</v>
      </c>
    </row>
    <row r="72" spans="1:14" ht="15" customHeight="1" x14ac:dyDescent="0.2">
      <c r="A72" s="82" t="s">
        <v>69</v>
      </c>
      <c r="B72" s="3">
        <v>0</v>
      </c>
      <c r="C72" s="44">
        <f t="shared" si="1"/>
        <v>0</v>
      </c>
      <c r="D72" s="93">
        <v>24899899</v>
      </c>
      <c r="E72" s="44">
        <f t="shared" si="2"/>
        <v>1</v>
      </c>
      <c r="F72" s="58">
        <f t="shared" si="3"/>
        <v>24899899</v>
      </c>
      <c r="G72" s="46">
        <f t="shared" si="7"/>
        <v>2.4187659751555363E-2</v>
      </c>
      <c r="H72" s="3">
        <v>0</v>
      </c>
      <c r="I72" s="42">
        <f>IF(ISBLANK(H72),"  ",IF(L72&gt;0,H72/L72,IF(H72&gt;0,1,0)))</f>
        <v>0</v>
      </c>
      <c r="J72" s="93">
        <v>24900000</v>
      </c>
      <c r="K72" s="44">
        <f>IF(ISBLANK(J72),"  ",IF(L72&gt;0,J72/L72,IF(J72&gt;0,1,0)))</f>
        <v>1</v>
      </c>
      <c r="L72" s="58">
        <f>J72+H72</f>
        <v>24900000</v>
      </c>
      <c r="M72" s="46">
        <f>IF(ISBLANK(L72),"  ",IF(L76&gt;0,L72/L76,IF(L72&gt;0,1,0)))</f>
        <v>2.358976511713505E-2</v>
      </c>
    </row>
    <row r="73" spans="1:14" ht="15" customHeight="1" x14ac:dyDescent="0.2">
      <c r="A73" s="31" t="s">
        <v>70</v>
      </c>
      <c r="B73" s="32">
        <v>0</v>
      </c>
      <c r="C73" s="49">
        <f t="shared" si="1"/>
        <v>0</v>
      </c>
      <c r="D73" s="80">
        <v>75092947.640000001</v>
      </c>
      <c r="E73" s="49">
        <f t="shared" si="2"/>
        <v>1</v>
      </c>
      <c r="F73" s="34">
        <f t="shared" si="3"/>
        <v>75092947.640000001</v>
      </c>
      <c r="G73" s="46">
        <f t="shared" si="7"/>
        <v>7.2944981313284946E-2</v>
      </c>
      <c r="H73" s="32">
        <v>0</v>
      </c>
      <c r="I73" s="48">
        <f>IF(ISBLANK(H73),"  ",IF(L73&gt;0,H73/L73,IF(H73&gt;0,1,0)))</f>
        <v>0</v>
      </c>
      <c r="J73" s="80">
        <v>75100000</v>
      </c>
      <c r="K73" s="49">
        <f>IF(ISBLANK(J73),"  ",IF(L73&gt;0,J73/L73,IF(J73&gt;0,1,0)))</f>
        <v>1</v>
      </c>
      <c r="L73" s="34">
        <f>J73+H73</f>
        <v>75100000</v>
      </c>
      <c r="M73" s="51">
        <f>IF(ISBLANK(L73),"  ",IF(L76&gt;0,L73/L76,IF(L73&gt;0,1,0)))</f>
        <v>7.1148247401479611E-2</v>
      </c>
    </row>
    <row r="74" spans="1:14" s="77" customFormat="1" ht="15" customHeight="1" x14ac:dyDescent="0.25">
      <c r="A74" s="78" t="s">
        <v>71</v>
      </c>
      <c r="B74" s="110">
        <v>0</v>
      </c>
      <c r="C74" s="75">
        <f t="shared" si="1"/>
        <v>0</v>
      </c>
      <c r="D74" s="111">
        <v>99992846.640000001</v>
      </c>
      <c r="E74" s="75">
        <f t="shared" si="2"/>
        <v>1</v>
      </c>
      <c r="F74" s="112">
        <f t="shared" si="3"/>
        <v>99992846.640000001</v>
      </c>
      <c r="G74" s="229">
        <f t="shared" si="7"/>
        <v>9.7132641064840305E-2</v>
      </c>
      <c r="H74" s="110">
        <v>0</v>
      </c>
      <c r="I74" s="84">
        <f>IF(ISBLANK(H74),"  ",IF(L74&gt;0,H74/L74,IF(H74&gt;0,1,0)))</f>
        <v>0</v>
      </c>
      <c r="J74" s="111">
        <v>100000000</v>
      </c>
      <c r="K74" s="75">
        <f>IF(ISBLANK(J74),"  ",IF(L74&gt;0,J74/L74,IF(J74&gt;0,1,0)))</f>
        <v>1</v>
      </c>
      <c r="L74" s="112">
        <f>L73+L72+L71+L70+L69</f>
        <v>100000000</v>
      </c>
      <c r="M74" s="74">
        <f>IF(ISBLANK(L74),"  ",IF(L76&gt;0,L74/L76,IF(L74&gt;0,1,0)))</f>
        <v>9.4738012518614662E-2</v>
      </c>
    </row>
    <row r="75" spans="1:14" s="77" customFormat="1" ht="15" customHeight="1" x14ac:dyDescent="0.25">
      <c r="A75" s="78" t="s">
        <v>72</v>
      </c>
      <c r="B75" s="110">
        <v>0</v>
      </c>
      <c r="C75" s="75">
        <f t="shared" si="1"/>
        <v>0</v>
      </c>
      <c r="D75" s="111">
        <v>0</v>
      </c>
      <c r="E75" s="75">
        <f t="shared" si="2"/>
        <v>0</v>
      </c>
      <c r="F75" s="113">
        <f t="shared" si="3"/>
        <v>0</v>
      </c>
      <c r="G75" s="229">
        <f t="shared" si="7"/>
        <v>0</v>
      </c>
      <c r="H75" s="110">
        <v>0</v>
      </c>
      <c r="I75" s="84">
        <f>IF(ISBLANK(H75),"  ",IF(L75&gt;0,H75/L75,IF(H75&gt;0,1,0)))</f>
        <v>0</v>
      </c>
      <c r="J75" s="111">
        <v>0</v>
      </c>
      <c r="K75" s="75">
        <f>IF(ISBLANK(J75),"  ",IF(L75&gt;0,J75/L75,IF(J75&gt;0,1,0)))</f>
        <v>0</v>
      </c>
      <c r="L75" s="113">
        <f>J75+H75</f>
        <v>0</v>
      </c>
      <c r="M75" s="74">
        <f>IF(ISBLANK(L75),"  ",IF(L76&gt;0,L75/L76,IF(L75&gt;0,1,0)))</f>
        <v>0</v>
      </c>
    </row>
    <row r="76" spans="1:14" s="77" customFormat="1" ht="15" customHeight="1" thickBot="1" x14ac:dyDescent="0.3">
      <c r="A76" s="114" t="s">
        <v>73</v>
      </c>
      <c r="B76" s="115">
        <v>534156104.68999994</v>
      </c>
      <c r="C76" s="117">
        <f t="shared" si="1"/>
        <v>0.51887704903774534</v>
      </c>
      <c r="D76" s="115">
        <v>495290284.74000001</v>
      </c>
      <c r="E76" s="117">
        <f t="shared" si="2"/>
        <v>0.48112295096225471</v>
      </c>
      <c r="F76" s="115">
        <f t="shared" si="3"/>
        <v>1029446389.4299999</v>
      </c>
      <c r="G76" s="117">
        <f t="shared" si="7"/>
        <v>1</v>
      </c>
      <c r="H76" s="115">
        <v>550174989</v>
      </c>
      <c r="I76" s="116">
        <f>IF(ISBLANK(H76),"  ",IF(L76&gt;0,H76/L76,IF(H76&gt;0,1,0)))</f>
        <v>0.52122484995310681</v>
      </c>
      <c r="J76" s="115">
        <v>505367526</v>
      </c>
      <c r="K76" s="117">
        <f>IF(ISBLANK(J76),"  ",IF(L76&gt;0,J76/L76,IF(J76&gt;0,1,0)))</f>
        <v>0.47877515004689319</v>
      </c>
      <c r="L76" s="115">
        <f>L74+L67+L47+L40+L48+L75</f>
        <v>1055542515</v>
      </c>
      <c r="M76" s="118">
        <f>IF(ISBLANK(L76),"  ",IF(L76&gt;0,L76/L76,IF(L76&gt;0,1,0)))</f>
        <v>1</v>
      </c>
    </row>
    <row r="77" spans="1:14" ht="15" thickTop="1" x14ac:dyDescent="0.2">
      <c r="A77" s="119"/>
      <c r="B77" s="1"/>
      <c r="C77" s="2"/>
      <c r="D77" s="1"/>
      <c r="E77" s="2"/>
      <c r="F77" s="1"/>
      <c r="G77" s="2"/>
      <c r="H77" s="1"/>
      <c r="I77" s="2"/>
      <c r="J77" s="1"/>
      <c r="K77" s="2"/>
      <c r="L77" s="1"/>
      <c r="M77" s="2"/>
    </row>
    <row r="78" spans="1:14" ht="16.5" customHeight="1" x14ac:dyDescent="0.2">
      <c r="A78" s="2" t="s">
        <v>4</v>
      </c>
      <c r="B78" s="1"/>
      <c r="C78" s="2"/>
      <c r="D78" s="1"/>
      <c r="E78" s="2"/>
      <c r="F78" s="1"/>
      <c r="G78" s="2"/>
      <c r="H78" s="1"/>
      <c r="I78" s="2"/>
      <c r="J78" s="1"/>
      <c r="K78" s="2"/>
      <c r="L78" s="1"/>
      <c r="M78" s="2"/>
    </row>
    <row r="79" spans="1:14" x14ac:dyDescent="0.2">
      <c r="A79" s="2" t="s">
        <v>74</v>
      </c>
      <c r="B79" s="1"/>
      <c r="C79" s="2"/>
      <c r="D79" s="1"/>
      <c r="E79" s="2"/>
      <c r="F79" s="1"/>
      <c r="G79" s="2"/>
      <c r="H79" s="1"/>
      <c r="I79" s="2"/>
      <c r="J79" s="1"/>
      <c r="K79" s="2"/>
      <c r="L79" s="1"/>
      <c r="M79" s="2"/>
    </row>
  </sheetData>
  <hyperlinks>
    <hyperlink ref="O2" location="Home!A1" tooltip="Home" display="Home"/>
  </hyperlinks>
  <printOptions horizontalCentered="1" verticalCentered="1"/>
  <pageMargins left="0.25" right="0.25" top="0.75" bottom="0.75" header="0.3" footer="0.3"/>
  <pageSetup scale="44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1"/>
  <sheetViews>
    <sheetView zoomScale="75" zoomScaleNormal="75" workbookViewId="0">
      <pane xSplit="1" ySplit="10" topLeftCell="B11" activePane="bottomRight" state="frozen"/>
      <selection activeCell="M13" sqref="M13"/>
      <selection pane="topRight" activeCell="M13" sqref="M13"/>
      <selection pane="bottomLeft" activeCell="M13" sqref="M13"/>
      <selection pane="bottomRight" activeCell="P17" sqref="P17"/>
    </sheetView>
  </sheetViews>
  <sheetFormatPr defaultColWidth="12.42578125" defaultRowHeight="14.25" x14ac:dyDescent="0.2"/>
  <cols>
    <col min="1" max="1" width="63.42578125" style="6" customWidth="1"/>
    <col min="2" max="2" width="20.7109375" style="120" customWidth="1"/>
    <col min="3" max="3" width="20.7109375" style="6" customWidth="1"/>
    <col min="4" max="4" width="20.7109375" style="120" customWidth="1"/>
    <col min="5" max="5" width="20.7109375" style="6" customWidth="1"/>
    <col min="6" max="6" width="20.7109375" style="120" customWidth="1"/>
    <col min="7" max="7" width="20.7109375" style="6" customWidth="1"/>
    <col min="8" max="8" width="20.7109375" style="120" customWidth="1"/>
    <col min="9" max="9" width="20.7109375" style="6" customWidth="1"/>
    <col min="10" max="10" width="20.7109375" style="120" customWidth="1"/>
    <col min="11" max="11" width="20.7109375" style="6" customWidth="1"/>
    <col min="12" max="12" width="20.7109375" style="120" customWidth="1"/>
    <col min="13" max="13" width="20.7109375" style="6" customWidth="1"/>
    <col min="14" max="256" width="12.42578125" style="6"/>
    <col min="257" max="257" width="186.7109375" style="6" customWidth="1"/>
    <col min="258" max="258" width="56.42578125" style="6" customWidth="1"/>
    <col min="259" max="263" width="45.5703125" style="6" customWidth="1"/>
    <col min="264" max="264" width="54.7109375" style="6" customWidth="1"/>
    <col min="265" max="269" width="45.5703125" style="6" customWidth="1"/>
    <col min="270" max="512" width="12.42578125" style="6"/>
    <col min="513" max="513" width="186.7109375" style="6" customWidth="1"/>
    <col min="514" max="514" width="56.42578125" style="6" customWidth="1"/>
    <col min="515" max="519" width="45.5703125" style="6" customWidth="1"/>
    <col min="520" max="520" width="54.7109375" style="6" customWidth="1"/>
    <col min="521" max="525" width="45.5703125" style="6" customWidth="1"/>
    <col min="526" max="768" width="12.42578125" style="6"/>
    <col min="769" max="769" width="186.7109375" style="6" customWidth="1"/>
    <col min="770" max="770" width="56.42578125" style="6" customWidth="1"/>
    <col min="771" max="775" width="45.5703125" style="6" customWidth="1"/>
    <col min="776" max="776" width="54.7109375" style="6" customWidth="1"/>
    <col min="777" max="781" width="45.5703125" style="6" customWidth="1"/>
    <col min="782" max="1024" width="12.42578125" style="6"/>
    <col min="1025" max="1025" width="186.7109375" style="6" customWidth="1"/>
    <col min="1026" max="1026" width="56.42578125" style="6" customWidth="1"/>
    <col min="1027" max="1031" width="45.5703125" style="6" customWidth="1"/>
    <col min="1032" max="1032" width="54.7109375" style="6" customWidth="1"/>
    <col min="1033" max="1037" width="45.5703125" style="6" customWidth="1"/>
    <col min="1038" max="1280" width="12.42578125" style="6"/>
    <col min="1281" max="1281" width="186.7109375" style="6" customWidth="1"/>
    <col min="1282" max="1282" width="56.42578125" style="6" customWidth="1"/>
    <col min="1283" max="1287" width="45.5703125" style="6" customWidth="1"/>
    <col min="1288" max="1288" width="54.7109375" style="6" customWidth="1"/>
    <col min="1289" max="1293" width="45.5703125" style="6" customWidth="1"/>
    <col min="1294" max="1536" width="12.42578125" style="6"/>
    <col min="1537" max="1537" width="186.7109375" style="6" customWidth="1"/>
    <col min="1538" max="1538" width="56.42578125" style="6" customWidth="1"/>
    <col min="1539" max="1543" width="45.5703125" style="6" customWidth="1"/>
    <col min="1544" max="1544" width="54.7109375" style="6" customWidth="1"/>
    <col min="1545" max="1549" width="45.5703125" style="6" customWidth="1"/>
    <col min="1550" max="1792" width="12.42578125" style="6"/>
    <col min="1793" max="1793" width="186.7109375" style="6" customWidth="1"/>
    <col min="1794" max="1794" width="56.42578125" style="6" customWidth="1"/>
    <col min="1795" max="1799" width="45.5703125" style="6" customWidth="1"/>
    <col min="1800" max="1800" width="54.7109375" style="6" customWidth="1"/>
    <col min="1801" max="1805" width="45.5703125" style="6" customWidth="1"/>
    <col min="1806" max="2048" width="12.42578125" style="6"/>
    <col min="2049" max="2049" width="186.7109375" style="6" customWidth="1"/>
    <col min="2050" max="2050" width="56.42578125" style="6" customWidth="1"/>
    <col min="2051" max="2055" width="45.5703125" style="6" customWidth="1"/>
    <col min="2056" max="2056" width="54.7109375" style="6" customWidth="1"/>
    <col min="2057" max="2061" width="45.5703125" style="6" customWidth="1"/>
    <col min="2062" max="2304" width="12.42578125" style="6"/>
    <col min="2305" max="2305" width="186.7109375" style="6" customWidth="1"/>
    <col min="2306" max="2306" width="56.42578125" style="6" customWidth="1"/>
    <col min="2307" max="2311" width="45.5703125" style="6" customWidth="1"/>
    <col min="2312" max="2312" width="54.7109375" style="6" customWidth="1"/>
    <col min="2313" max="2317" width="45.5703125" style="6" customWidth="1"/>
    <col min="2318" max="2560" width="12.42578125" style="6"/>
    <col min="2561" max="2561" width="186.7109375" style="6" customWidth="1"/>
    <col min="2562" max="2562" width="56.42578125" style="6" customWidth="1"/>
    <col min="2563" max="2567" width="45.5703125" style="6" customWidth="1"/>
    <col min="2568" max="2568" width="54.7109375" style="6" customWidth="1"/>
    <col min="2569" max="2573" width="45.5703125" style="6" customWidth="1"/>
    <col min="2574" max="2816" width="12.42578125" style="6"/>
    <col min="2817" max="2817" width="186.7109375" style="6" customWidth="1"/>
    <col min="2818" max="2818" width="56.42578125" style="6" customWidth="1"/>
    <col min="2819" max="2823" width="45.5703125" style="6" customWidth="1"/>
    <col min="2824" max="2824" width="54.7109375" style="6" customWidth="1"/>
    <col min="2825" max="2829" width="45.5703125" style="6" customWidth="1"/>
    <col min="2830" max="3072" width="12.42578125" style="6"/>
    <col min="3073" max="3073" width="186.7109375" style="6" customWidth="1"/>
    <col min="3074" max="3074" width="56.42578125" style="6" customWidth="1"/>
    <col min="3075" max="3079" width="45.5703125" style="6" customWidth="1"/>
    <col min="3080" max="3080" width="54.7109375" style="6" customWidth="1"/>
    <col min="3081" max="3085" width="45.5703125" style="6" customWidth="1"/>
    <col min="3086" max="3328" width="12.42578125" style="6"/>
    <col min="3329" max="3329" width="186.7109375" style="6" customWidth="1"/>
    <col min="3330" max="3330" width="56.42578125" style="6" customWidth="1"/>
    <col min="3331" max="3335" width="45.5703125" style="6" customWidth="1"/>
    <col min="3336" max="3336" width="54.7109375" style="6" customWidth="1"/>
    <col min="3337" max="3341" width="45.5703125" style="6" customWidth="1"/>
    <col min="3342" max="3584" width="12.42578125" style="6"/>
    <col min="3585" max="3585" width="186.7109375" style="6" customWidth="1"/>
    <col min="3586" max="3586" width="56.42578125" style="6" customWidth="1"/>
    <col min="3587" max="3591" width="45.5703125" style="6" customWidth="1"/>
    <col min="3592" max="3592" width="54.7109375" style="6" customWidth="1"/>
    <col min="3593" max="3597" width="45.5703125" style="6" customWidth="1"/>
    <col min="3598" max="3840" width="12.42578125" style="6"/>
    <col min="3841" max="3841" width="186.7109375" style="6" customWidth="1"/>
    <col min="3842" max="3842" width="56.42578125" style="6" customWidth="1"/>
    <col min="3843" max="3847" width="45.5703125" style="6" customWidth="1"/>
    <col min="3848" max="3848" width="54.7109375" style="6" customWidth="1"/>
    <col min="3849" max="3853" width="45.5703125" style="6" customWidth="1"/>
    <col min="3854" max="4096" width="12.42578125" style="6"/>
    <col min="4097" max="4097" width="186.7109375" style="6" customWidth="1"/>
    <col min="4098" max="4098" width="56.42578125" style="6" customWidth="1"/>
    <col min="4099" max="4103" width="45.5703125" style="6" customWidth="1"/>
    <col min="4104" max="4104" width="54.7109375" style="6" customWidth="1"/>
    <col min="4105" max="4109" width="45.5703125" style="6" customWidth="1"/>
    <col min="4110" max="4352" width="12.42578125" style="6"/>
    <col min="4353" max="4353" width="186.7109375" style="6" customWidth="1"/>
    <col min="4354" max="4354" width="56.42578125" style="6" customWidth="1"/>
    <col min="4355" max="4359" width="45.5703125" style="6" customWidth="1"/>
    <col min="4360" max="4360" width="54.7109375" style="6" customWidth="1"/>
    <col min="4361" max="4365" width="45.5703125" style="6" customWidth="1"/>
    <col min="4366" max="4608" width="12.42578125" style="6"/>
    <col min="4609" max="4609" width="186.7109375" style="6" customWidth="1"/>
    <col min="4610" max="4610" width="56.42578125" style="6" customWidth="1"/>
    <col min="4611" max="4615" width="45.5703125" style="6" customWidth="1"/>
    <col min="4616" max="4616" width="54.7109375" style="6" customWidth="1"/>
    <col min="4617" max="4621" width="45.5703125" style="6" customWidth="1"/>
    <col min="4622" max="4864" width="12.42578125" style="6"/>
    <col min="4865" max="4865" width="186.7109375" style="6" customWidth="1"/>
    <col min="4866" max="4866" width="56.42578125" style="6" customWidth="1"/>
    <col min="4867" max="4871" width="45.5703125" style="6" customWidth="1"/>
    <col min="4872" max="4872" width="54.7109375" style="6" customWidth="1"/>
    <col min="4873" max="4877" width="45.5703125" style="6" customWidth="1"/>
    <col min="4878" max="5120" width="12.42578125" style="6"/>
    <col min="5121" max="5121" width="186.7109375" style="6" customWidth="1"/>
    <col min="5122" max="5122" width="56.42578125" style="6" customWidth="1"/>
    <col min="5123" max="5127" width="45.5703125" style="6" customWidth="1"/>
    <col min="5128" max="5128" width="54.7109375" style="6" customWidth="1"/>
    <col min="5129" max="5133" width="45.5703125" style="6" customWidth="1"/>
    <col min="5134" max="5376" width="12.42578125" style="6"/>
    <col min="5377" max="5377" width="186.7109375" style="6" customWidth="1"/>
    <col min="5378" max="5378" width="56.42578125" style="6" customWidth="1"/>
    <col min="5379" max="5383" width="45.5703125" style="6" customWidth="1"/>
    <col min="5384" max="5384" width="54.7109375" style="6" customWidth="1"/>
    <col min="5385" max="5389" width="45.5703125" style="6" customWidth="1"/>
    <col min="5390" max="5632" width="12.42578125" style="6"/>
    <col min="5633" max="5633" width="186.7109375" style="6" customWidth="1"/>
    <col min="5634" max="5634" width="56.42578125" style="6" customWidth="1"/>
    <col min="5635" max="5639" width="45.5703125" style="6" customWidth="1"/>
    <col min="5640" max="5640" width="54.7109375" style="6" customWidth="1"/>
    <col min="5641" max="5645" width="45.5703125" style="6" customWidth="1"/>
    <col min="5646" max="5888" width="12.42578125" style="6"/>
    <col min="5889" max="5889" width="186.7109375" style="6" customWidth="1"/>
    <col min="5890" max="5890" width="56.42578125" style="6" customWidth="1"/>
    <col min="5891" max="5895" width="45.5703125" style="6" customWidth="1"/>
    <col min="5896" max="5896" width="54.7109375" style="6" customWidth="1"/>
    <col min="5897" max="5901" width="45.5703125" style="6" customWidth="1"/>
    <col min="5902" max="6144" width="12.42578125" style="6"/>
    <col min="6145" max="6145" width="186.7109375" style="6" customWidth="1"/>
    <col min="6146" max="6146" width="56.42578125" style="6" customWidth="1"/>
    <col min="6147" max="6151" width="45.5703125" style="6" customWidth="1"/>
    <col min="6152" max="6152" width="54.7109375" style="6" customWidth="1"/>
    <col min="6153" max="6157" width="45.5703125" style="6" customWidth="1"/>
    <col min="6158" max="6400" width="12.42578125" style="6"/>
    <col min="6401" max="6401" width="186.7109375" style="6" customWidth="1"/>
    <col min="6402" max="6402" width="56.42578125" style="6" customWidth="1"/>
    <col min="6403" max="6407" width="45.5703125" style="6" customWidth="1"/>
    <col min="6408" max="6408" width="54.7109375" style="6" customWidth="1"/>
    <col min="6409" max="6413" width="45.5703125" style="6" customWidth="1"/>
    <col min="6414" max="6656" width="12.42578125" style="6"/>
    <col min="6657" max="6657" width="186.7109375" style="6" customWidth="1"/>
    <col min="6658" max="6658" width="56.42578125" style="6" customWidth="1"/>
    <col min="6659" max="6663" width="45.5703125" style="6" customWidth="1"/>
    <col min="6664" max="6664" width="54.7109375" style="6" customWidth="1"/>
    <col min="6665" max="6669" width="45.5703125" style="6" customWidth="1"/>
    <col min="6670" max="6912" width="12.42578125" style="6"/>
    <col min="6913" max="6913" width="186.7109375" style="6" customWidth="1"/>
    <col min="6914" max="6914" width="56.42578125" style="6" customWidth="1"/>
    <col min="6915" max="6919" width="45.5703125" style="6" customWidth="1"/>
    <col min="6920" max="6920" width="54.7109375" style="6" customWidth="1"/>
    <col min="6921" max="6925" width="45.5703125" style="6" customWidth="1"/>
    <col min="6926" max="7168" width="12.42578125" style="6"/>
    <col min="7169" max="7169" width="186.7109375" style="6" customWidth="1"/>
    <col min="7170" max="7170" width="56.42578125" style="6" customWidth="1"/>
    <col min="7171" max="7175" width="45.5703125" style="6" customWidth="1"/>
    <col min="7176" max="7176" width="54.7109375" style="6" customWidth="1"/>
    <col min="7177" max="7181" width="45.5703125" style="6" customWidth="1"/>
    <col min="7182" max="7424" width="12.42578125" style="6"/>
    <col min="7425" max="7425" width="186.7109375" style="6" customWidth="1"/>
    <col min="7426" max="7426" width="56.42578125" style="6" customWidth="1"/>
    <col min="7427" max="7431" width="45.5703125" style="6" customWidth="1"/>
    <col min="7432" max="7432" width="54.7109375" style="6" customWidth="1"/>
    <col min="7433" max="7437" width="45.5703125" style="6" customWidth="1"/>
    <col min="7438" max="7680" width="12.42578125" style="6"/>
    <col min="7681" max="7681" width="186.7109375" style="6" customWidth="1"/>
    <col min="7682" max="7682" width="56.42578125" style="6" customWidth="1"/>
    <col min="7683" max="7687" width="45.5703125" style="6" customWidth="1"/>
    <col min="7688" max="7688" width="54.7109375" style="6" customWidth="1"/>
    <col min="7689" max="7693" width="45.5703125" style="6" customWidth="1"/>
    <col min="7694" max="7936" width="12.42578125" style="6"/>
    <col min="7937" max="7937" width="186.7109375" style="6" customWidth="1"/>
    <col min="7938" max="7938" width="56.42578125" style="6" customWidth="1"/>
    <col min="7939" max="7943" width="45.5703125" style="6" customWidth="1"/>
    <col min="7944" max="7944" width="54.7109375" style="6" customWidth="1"/>
    <col min="7945" max="7949" width="45.5703125" style="6" customWidth="1"/>
    <col min="7950" max="8192" width="12.42578125" style="6"/>
    <col min="8193" max="8193" width="186.7109375" style="6" customWidth="1"/>
    <col min="8194" max="8194" width="56.42578125" style="6" customWidth="1"/>
    <col min="8195" max="8199" width="45.5703125" style="6" customWidth="1"/>
    <col min="8200" max="8200" width="54.7109375" style="6" customWidth="1"/>
    <col min="8201" max="8205" width="45.5703125" style="6" customWidth="1"/>
    <col min="8206" max="8448" width="12.42578125" style="6"/>
    <col min="8449" max="8449" width="186.7109375" style="6" customWidth="1"/>
    <col min="8450" max="8450" width="56.42578125" style="6" customWidth="1"/>
    <col min="8451" max="8455" width="45.5703125" style="6" customWidth="1"/>
    <col min="8456" max="8456" width="54.7109375" style="6" customWidth="1"/>
    <col min="8457" max="8461" width="45.5703125" style="6" customWidth="1"/>
    <col min="8462" max="8704" width="12.42578125" style="6"/>
    <col min="8705" max="8705" width="186.7109375" style="6" customWidth="1"/>
    <col min="8706" max="8706" width="56.42578125" style="6" customWidth="1"/>
    <col min="8707" max="8711" width="45.5703125" style="6" customWidth="1"/>
    <col min="8712" max="8712" width="54.7109375" style="6" customWidth="1"/>
    <col min="8713" max="8717" width="45.5703125" style="6" customWidth="1"/>
    <col min="8718" max="8960" width="12.42578125" style="6"/>
    <col min="8961" max="8961" width="186.7109375" style="6" customWidth="1"/>
    <col min="8962" max="8962" width="56.42578125" style="6" customWidth="1"/>
    <col min="8963" max="8967" width="45.5703125" style="6" customWidth="1"/>
    <col min="8968" max="8968" width="54.7109375" style="6" customWidth="1"/>
    <col min="8969" max="8973" width="45.5703125" style="6" customWidth="1"/>
    <col min="8974" max="9216" width="12.42578125" style="6"/>
    <col min="9217" max="9217" width="186.7109375" style="6" customWidth="1"/>
    <col min="9218" max="9218" width="56.42578125" style="6" customWidth="1"/>
    <col min="9219" max="9223" width="45.5703125" style="6" customWidth="1"/>
    <col min="9224" max="9224" width="54.7109375" style="6" customWidth="1"/>
    <col min="9225" max="9229" width="45.5703125" style="6" customWidth="1"/>
    <col min="9230" max="9472" width="12.42578125" style="6"/>
    <col min="9473" max="9473" width="186.7109375" style="6" customWidth="1"/>
    <col min="9474" max="9474" width="56.42578125" style="6" customWidth="1"/>
    <col min="9475" max="9479" width="45.5703125" style="6" customWidth="1"/>
    <col min="9480" max="9480" width="54.7109375" style="6" customWidth="1"/>
    <col min="9481" max="9485" width="45.5703125" style="6" customWidth="1"/>
    <col min="9486" max="9728" width="12.42578125" style="6"/>
    <col min="9729" max="9729" width="186.7109375" style="6" customWidth="1"/>
    <col min="9730" max="9730" width="56.42578125" style="6" customWidth="1"/>
    <col min="9731" max="9735" width="45.5703125" style="6" customWidth="1"/>
    <col min="9736" max="9736" width="54.7109375" style="6" customWidth="1"/>
    <col min="9737" max="9741" width="45.5703125" style="6" customWidth="1"/>
    <col min="9742" max="9984" width="12.42578125" style="6"/>
    <col min="9985" max="9985" width="186.7109375" style="6" customWidth="1"/>
    <col min="9986" max="9986" width="56.42578125" style="6" customWidth="1"/>
    <col min="9987" max="9991" width="45.5703125" style="6" customWidth="1"/>
    <col min="9992" max="9992" width="54.7109375" style="6" customWidth="1"/>
    <col min="9993" max="9997" width="45.5703125" style="6" customWidth="1"/>
    <col min="9998" max="10240" width="12.42578125" style="6"/>
    <col min="10241" max="10241" width="186.7109375" style="6" customWidth="1"/>
    <col min="10242" max="10242" width="56.42578125" style="6" customWidth="1"/>
    <col min="10243" max="10247" width="45.5703125" style="6" customWidth="1"/>
    <col min="10248" max="10248" width="54.7109375" style="6" customWidth="1"/>
    <col min="10249" max="10253" width="45.5703125" style="6" customWidth="1"/>
    <col min="10254" max="10496" width="12.42578125" style="6"/>
    <col min="10497" max="10497" width="186.7109375" style="6" customWidth="1"/>
    <col min="10498" max="10498" width="56.42578125" style="6" customWidth="1"/>
    <col min="10499" max="10503" width="45.5703125" style="6" customWidth="1"/>
    <col min="10504" max="10504" width="54.7109375" style="6" customWidth="1"/>
    <col min="10505" max="10509" width="45.5703125" style="6" customWidth="1"/>
    <col min="10510" max="10752" width="12.42578125" style="6"/>
    <col min="10753" max="10753" width="186.7109375" style="6" customWidth="1"/>
    <col min="10754" max="10754" width="56.42578125" style="6" customWidth="1"/>
    <col min="10755" max="10759" width="45.5703125" style="6" customWidth="1"/>
    <col min="10760" max="10760" width="54.7109375" style="6" customWidth="1"/>
    <col min="10761" max="10765" width="45.5703125" style="6" customWidth="1"/>
    <col min="10766" max="11008" width="12.42578125" style="6"/>
    <col min="11009" max="11009" width="186.7109375" style="6" customWidth="1"/>
    <col min="11010" max="11010" width="56.42578125" style="6" customWidth="1"/>
    <col min="11011" max="11015" width="45.5703125" style="6" customWidth="1"/>
    <col min="11016" max="11016" width="54.7109375" style="6" customWidth="1"/>
    <col min="11017" max="11021" width="45.5703125" style="6" customWidth="1"/>
    <col min="11022" max="11264" width="12.42578125" style="6"/>
    <col min="11265" max="11265" width="186.7109375" style="6" customWidth="1"/>
    <col min="11266" max="11266" width="56.42578125" style="6" customWidth="1"/>
    <col min="11267" max="11271" width="45.5703125" style="6" customWidth="1"/>
    <col min="11272" max="11272" width="54.7109375" style="6" customWidth="1"/>
    <col min="11273" max="11277" width="45.5703125" style="6" customWidth="1"/>
    <col min="11278" max="11520" width="12.42578125" style="6"/>
    <col min="11521" max="11521" width="186.7109375" style="6" customWidth="1"/>
    <col min="11522" max="11522" width="56.42578125" style="6" customWidth="1"/>
    <col min="11523" max="11527" width="45.5703125" style="6" customWidth="1"/>
    <col min="11528" max="11528" width="54.7109375" style="6" customWidth="1"/>
    <col min="11529" max="11533" width="45.5703125" style="6" customWidth="1"/>
    <col min="11534" max="11776" width="12.42578125" style="6"/>
    <col min="11777" max="11777" width="186.7109375" style="6" customWidth="1"/>
    <col min="11778" max="11778" width="56.42578125" style="6" customWidth="1"/>
    <col min="11779" max="11783" width="45.5703125" style="6" customWidth="1"/>
    <col min="11784" max="11784" width="54.7109375" style="6" customWidth="1"/>
    <col min="11785" max="11789" width="45.5703125" style="6" customWidth="1"/>
    <col min="11790" max="12032" width="12.42578125" style="6"/>
    <col min="12033" max="12033" width="186.7109375" style="6" customWidth="1"/>
    <col min="12034" max="12034" width="56.42578125" style="6" customWidth="1"/>
    <col min="12035" max="12039" width="45.5703125" style="6" customWidth="1"/>
    <col min="12040" max="12040" width="54.7109375" style="6" customWidth="1"/>
    <col min="12041" max="12045" width="45.5703125" style="6" customWidth="1"/>
    <col min="12046" max="12288" width="12.42578125" style="6"/>
    <col min="12289" max="12289" width="186.7109375" style="6" customWidth="1"/>
    <col min="12290" max="12290" width="56.42578125" style="6" customWidth="1"/>
    <col min="12291" max="12295" width="45.5703125" style="6" customWidth="1"/>
    <col min="12296" max="12296" width="54.7109375" style="6" customWidth="1"/>
    <col min="12297" max="12301" width="45.5703125" style="6" customWidth="1"/>
    <col min="12302" max="12544" width="12.42578125" style="6"/>
    <col min="12545" max="12545" width="186.7109375" style="6" customWidth="1"/>
    <col min="12546" max="12546" width="56.42578125" style="6" customWidth="1"/>
    <col min="12547" max="12551" width="45.5703125" style="6" customWidth="1"/>
    <col min="12552" max="12552" width="54.7109375" style="6" customWidth="1"/>
    <col min="12553" max="12557" width="45.5703125" style="6" customWidth="1"/>
    <col min="12558" max="12800" width="12.42578125" style="6"/>
    <col min="12801" max="12801" width="186.7109375" style="6" customWidth="1"/>
    <col min="12802" max="12802" width="56.42578125" style="6" customWidth="1"/>
    <col min="12803" max="12807" width="45.5703125" style="6" customWidth="1"/>
    <col min="12808" max="12808" width="54.7109375" style="6" customWidth="1"/>
    <col min="12809" max="12813" width="45.5703125" style="6" customWidth="1"/>
    <col min="12814" max="13056" width="12.42578125" style="6"/>
    <col min="13057" max="13057" width="186.7109375" style="6" customWidth="1"/>
    <col min="13058" max="13058" width="56.42578125" style="6" customWidth="1"/>
    <col min="13059" max="13063" width="45.5703125" style="6" customWidth="1"/>
    <col min="13064" max="13064" width="54.7109375" style="6" customWidth="1"/>
    <col min="13065" max="13069" width="45.5703125" style="6" customWidth="1"/>
    <col min="13070" max="13312" width="12.42578125" style="6"/>
    <col min="13313" max="13313" width="186.7109375" style="6" customWidth="1"/>
    <col min="13314" max="13314" width="56.42578125" style="6" customWidth="1"/>
    <col min="13315" max="13319" width="45.5703125" style="6" customWidth="1"/>
    <col min="13320" max="13320" width="54.7109375" style="6" customWidth="1"/>
    <col min="13321" max="13325" width="45.5703125" style="6" customWidth="1"/>
    <col min="13326" max="13568" width="12.42578125" style="6"/>
    <col min="13569" max="13569" width="186.7109375" style="6" customWidth="1"/>
    <col min="13570" max="13570" width="56.42578125" style="6" customWidth="1"/>
    <col min="13571" max="13575" width="45.5703125" style="6" customWidth="1"/>
    <col min="13576" max="13576" width="54.7109375" style="6" customWidth="1"/>
    <col min="13577" max="13581" width="45.5703125" style="6" customWidth="1"/>
    <col min="13582" max="13824" width="12.42578125" style="6"/>
    <col min="13825" max="13825" width="186.7109375" style="6" customWidth="1"/>
    <col min="13826" max="13826" width="56.42578125" style="6" customWidth="1"/>
    <col min="13827" max="13831" width="45.5703125" style="6" customWidth="1"/>
    <col min="13832" max="13832" width="54.7109375" style="6" customWidth="1"/>
    <col min="13833" max="13837" width="45.5703125" style="6" customWidth="1"/>
    <col min="13838" max="14080" width="12.42578125" style="6"/>
    <col min="14081" max="14081" width="186.7109375" style="6" customWidth="1"/>
    <col min="14082" max="14082" width="56.42578125" style="6" customWidth="1"/>
    <col min="14083" max="14087" width="45.5703125" style="6" customWidth="1"/>
    <col min="14088" max="14088" width="54.7109375" style="6" customWidth="1"/>
    <col min="14089" max="14093" width="45.5703125" style="6" customWidth="1"/>
    <col min="14094" max="14336" width="12.42578125" style="6"/>
    <col min="14337" max="14337" width="186.7109375" style="6" customWidth="1"/>
    <col min="14338" max="14338" width="56.42578125" style="6" customWidth="1"/>
    <col min="14339" max="14343" width="45.5703125" style="6" customWidth="1"/>
    <col min="14344" max="14344" width="54.7109375" style="6" customWidth="1"/>
    <col min="14345" max="14349" width="45.5703125" style="6" customWidth="1"/>
    <col min="14350" max="14592" width="12.42578125" style="6"/>
    <col min="14593" max="14593" width="186.7109375" style="6" customWidth="1"/>
    <col min="14594" max="14594" width="56.42578125" style="6" customWidth="1"/>
    <col min="14595" max="14599" width="45.5703125" style="6" customWidth="1"/>
    <col min="14600" max="14600" width="54.7109375" style="6" customWidth="1"/>
    <col min="14601" max="14605" width="45.5703125" style="6" customWidth="1"/>
    <col min="14606" max="14848" width="12.42578125" style="6"/>
    <col min="14849" max="14849" width="186.7109375" style="6" customWidth="1"/>
    <col min="14850" max="14850" width="56.42578125" style="6" customWidth="1"/>
    <col min="14851" max="14855" width="45.5703125" style="6" customWidth="1"/>
    <col min="14856" max="14856" width="54.7109375" style="6" customWidth="1"/>
    <col min="14857" max="14861" width="45.5703125" style="6" customWidth="1"/>
    <col min="14862" max="15104" width="12.42578125" style="6"/>
    <col min="15105" max="15105" width="186.7109375" style="6" customWidth="1"/>
    <col min="15106" max="15106" width="56.42578125" style="6" customWidth="1"/>
    <col min="15107" max="15111" width="45.5703125" style="6" customWidth="1"/>
    <col min="15112" max="15112" width="54.7109375" style="6" customWidth="1"/>
    <col min="15113" max="15117" width="45.5703125" style="6" customWidth="1"/>
    <col min="15118" max="15360" width="12.42578125" style="6"/>
    <col min="15361" max="15361" width="186.7109375" style="6" customWidth="1"/>
    <col min="15362" max="15362" width="56.42578125" style="6" customWidth="1"/>
    <col min="15363" max="15367" width="45.5703125" style="6" customWidth="1"/>
    <col min="15368" max="15368" width="54.7109375" style="6" customWidth="1"/>
    <col min="15369" max="15373" width="45.5703125" style="6" customWidth="1"/>
    <col min="15374" max="15616" width="12.42578125" style="6"/>
    <col min="15617" max="15617" width="186.7109375" style="6" customWidth="1"/>
    <col min="15618" max="15618" width="56.42578125" style="6" customWidth="1"/>
    <col min="15619" max="15623" width="45.5703125" style="6" customWidth="1"/>
    <col min="15624" max="15624" width="54.7109375" style="6" customWidth="1"/>
    <col min="15625" max="15629" width="45.5703125" style="6" customWidth="1"/>
    <col min="15630" max="15872" width="12.42578125" style="6"/>
    <col min="15873" max="15873" width="186.7109375" style="6" customWidth="1"/>
    <col min="15874" max="15874" width="56.42578125" style="6" customWidth="1"/>
    <col min="15875" max="15879" width="45.5703125" style="6" customWidth="1"/>
    <col min="15880" max="15880" width="54.7109375" style="6" customWidth="1"/>
    <col min="15881" max="15885" width="45.5703125" style="6" customWidth="1"/>
    <col min="15886" max="16128" width="12.42578125" style="6"/>
    <col min="16129" max="16129" width="186.7109375" style="6" customWidth="1"/>
    <col min="16130" max="16130" width="56.42578125" style="6" customWidth="1"/>
    <col min="16131" max="16135" width="45.5703125" style="6" customWidth="1"/>
    <col min="16136" max="16136" width="54.7109375" style="6" customWidth="1"/>
    <col min="16137" max="16141" width="45.5703125" style="6" customWidth="1"/>
    <col min="16142" max="16384" width="12.42578125" style="6"/>
  </cols>
  <sheetData>
    <row r="1" spans="1:17" s="196" customFormat="1" ht="19.5" customHeight="1" thickBot="1" x14ac:dyDescent="0.3">
      <c r="A1" s="186" t="s">
        <v>0</v>
      </c>
      <c r="B1" s="187"/>
      <c r="C1" s="188"/>
      <c r="D1" s="187"/>
      <c r="E1" s="189"/>
      <c r="F1" s="190"/>
      <c r="G1" s="189"/>
      <c r="H1" s="190"/>
      <c r="I1" s="191"/>
      <c r="J1" s="192" t="s">
        <v>1</v>
      </c>
      <c r="K1" s="193" t="s">
        <v>113</v>
      </c>
      <c r="L1" s="194"/>
      <c r="M1" s="193"/>
      <c r="N1" s="195"/>
      <c r="O1" s="195"/>
      <c r="P1" s="195"/>
      <c r="Q1" s="195"/>
    </row>
    <row r="2" spans="1:17" s="196" customFormat="1" ht="19.5" customHeight="1" thickBot="1" x14ac:dyDescent="0.3">
      <c r="A2" s="186" t="s">
        <v>2</v>
      </c>
      <c r="B2" s="187"/>
      <c r="C2" s="188"/>
      <c r="D2" s="187"/>
      <c r="E2" s="188"/>
      <c r="F2" s="187"/>
      <c r="G2" s="188"/>
      <c r="H2" s="187"/>
      <c r="I2" s="188"/>
      <c r="J2" s="187"/>
      <c r="K2" s="188"/>
      <c r="L2" s="187"/>
      <c r="M2" s="189"/>
      <c r="O2" s="221" t="s">
        <v>182</v>
      </c>
    </row>
    <row r="3" spans="1:17" s="196" customFormat="1" ht="19.5" customHeight="1" thickBot="1" x14ac:dyDescent="0.3">
      <c r="A3" s="197" t="s">
        <v>3</v>
      </c>
      <c r="B3" s="198"/>
      <c r="C3" s="199"/>
      <c r="D3" s="198"/>
      <c r="E3" s="199"/>
      <c r="F3" s="198"/>
      <c r="G3" s="199"/>
      <c r="H3" s="198"/>
      <c r="I3" s="199"/>
      <c r="J3" s="198"/>
      <c r="K3" s="199"/>
      <c r="L3" s="198"/>
      <c r="M3" s="200"/>
      <c r="N3" s="195"/>
      <c r="O3" s="195"/>
      <c r="P3" s="195"/>
      <c r="Q3" s="195"/>
    </row>
    <row r="4" spans="1:17" ht="15" customHeight="1" thickTop="1" x14ac:dyDescent="0.2">
      <c r="A4" s="7"/>
      <c r="B4" s="8"/>
      <c r="C4" s="9"/>
      <c r="D4" s="8"/>
      <c r="E4" s="9"/>
      <c r="F4" s="8"/>
      <c r="G4" s="10"/>
      <c r="H4" s="8" t="s">
        <v>4</v>
      </c>
      <c r="I4" s="9"/>
      <c r="J4" s="8"/>
      <c r="K4" s="9"/>
      <c r="L4" s="8"/>
      <c r="M4" s="10"/>
    </row>
    <row r="5" spans="1:17" ht="15" customHeight="1" x14ac:dyDescent="0.2">
      <c r="A5" s="11"/>
      <c r="B5" s="3"/>
      <c r="C5" s="12"/>
      <c r="D5" s="3"/>
      <c r="E5" s="12"/>
      <c r="F5" s="3"/>
      <c r="G5" s="13"/>
      <c r="H5" s="3"/>
      <c r="I5" s="12"/>
      <c r="J5" s="3"/>
      <c r="K5" s="12"/>
      <c r="L5" s="3"/>
      <c r="M5" s="13"/>
    </row>
    <row r="6" spans="1:17" ht="15" customHeight="1" x14ac:dyDescent="0.25">
      <c r="A6" s="14"/>
      <c r="B6" s="15" t="s">
        <v>128</v>
      </c>
      <c r="C6" s="16"/>
      <c r="D6" s="17"/>
      <c r="E6" s="16"/>
      <c r="F6" s="17"/>
      <c r="G6" s="18"/>
      <c r="H6" s="15" t="s">
        <v>129</v>
      </c>
      <c r="I6" s="16"/>
      <c r="J6" s="17"/>
      <c r="K6" s="16"/>
      <c r="L6" s="17"/>
      <c r="M6" s="19" t="s">
        <v>4</v>
      </c>
    </row>
    <row r="7" spans="1:17" ht="15" customHeight="1" x14ac:dyDescent="0.2">
      <c r="A7" s="11" t="s">
        <v>4</v>
      </c>
      <c r="B7" s="3" t="s">
        <v>4</v>
      </c>
      <c r="C7" s="12"/>
      <c r="D7" s="3" t="s">
        <v>4</v>
      </c>
      <c r="E7" s="12"/>
      <c r="F7" s="3" t="s">
        <v>4</v>
      </c>
      <c r="G7" s="13"/>
      <c r="H7" s="3" t="s">
        <v>4</v>
      </c>
      <c r="I7" s="12"/>
      <c r="J7" s="3" t="s">
        <v>4</v>
      </c>
      <c r="K7" s="12"/>
      <c r="L7" s="3" t="s">
        <v>4</v>
      </c>
      <c r="M7" s="13"/>
    </row>
    <row r="8" spans="1:17" ht="15" customHeight="1" x14ac:dyDescent="0.2">
      <c r="A8" s="11" t="s">
        <v>4</v>
      </c>
      <c r="B8" s="3" t="s">
        <v>4</v>
      </c>
      <c r="C8" s="12"/>
      <c r="D8" s="3" t="s">
        <v>4</v>
      </c>
      <c r="E8" s="12"/>
      <c r="F8" s="3" t="s">
        <v>4</v>
      </c>
      <c r="G8" s="13"/>
      <c r="H8" s="3" t="s">
        <v>4</v>
      </c>
      <c r="I8" s="12"/>
      <c r="J8" s="3" t="s">
        <v>4</v>
      </c>
      <c r="K8" s="12"/>
      <c r="L8" s="3" t="s">
        <v>4</v>
      </c>
      <c r="M8" s="13"/>
    </row>
    <row r="9" spans="1:17" ht="15" customHeight="1" x14ac:dyDescent="0.25">
      <c r="A9" s="20" t="s">
        <v>4</v>
      </c>
      <c r="B9" s="21" t="s">
        <v>4</v>
      </c>
      <c r="C9" s="22" t="s">
        <v>5</v>
      </c>
      <c r="D9" s="23" t="s">
        <v>4</v>
      </c>
      <c r="E9" s="22" t="s">
        <v>5</v>
      </c>
      <c r="F9" s="23" t="s">
        <v>4</v>
      </c>
      <c r="G9" s="24" t="s">
        <v>5</v>
      </c>
      <c r="H9" s="21" t="s">
        <v>4</v>
      </c>
      <c r="I9" s="22" t="s">
        <v>5</v>
      </c>
      <c r="J9" s="23" t="s">
        <v>4</v>
      </c>
      <c r="K9" s="22" t="s">
        <v>5</v>
      </c>
      <c r="L9" s="23" t="s">
        <v>4</v>
      </c>
      <c r="M9" s="24" t="s">
        <v>5</v>
      </c>
      <c r="N9" s="25"/>
    </row>
    <row r="10" spans="1:17" ht="15" customHeight="1" x14ac:dyDescent="0.25">
      <c r="A10" s="26" t="s">
        <v>6</v>
      </c>
      <c r="B10" s="27" t="s">
        <v>7</v>
      </c>
      <c r="C10" s="28" t="s">
        <v>8</v>
      </c>
      <c r="D10" s="29" t="s">
        <v>9</v>
      </c>
      <c r="E10" s="28" t="s">
        <v>8</v>
      </c>
      <c r="F10" s="29" t="s">
        <v>8</v>
      </c>
      <c r="G10" s="30" t="s">
        <v>8</v>
      </c>
      <c r="H10" s="27" t="s">
        <v>7</v>
      </c>
      <c r="I10" s="28" t="s">
        <v>8</v>
      </c>
      <c r="J10" s="29" t="s">
        <v>9</v>
      </c>
      <c r="K10" s="28" t="s">
        <v>8</v>
      </c>
      <c r="L10" s="29" t="s">
        <v>8</v>
      </c>
      <c r="M10" s="30" t="s">
        <v>8</v>
      </c>
      <c r="N10" s="25"/>
    </row>
    <row r="11" spans="1:17" ht="15" customHeight="1" x14ac:dyDescent="0.2">
      <c r="A11" s="31" t="s">
        <v>10</v>
      </c>
      <c r="B11" s="32" t="s">
        <v>4</v>
      </c>
      <c r="C11" s="33"/>
      <c r="D11" s="34" t="s">
        <v>4</v>
      </c>
      <c r="E11" s="33"/>
      <c r="F11" s="34" t="s">
        <v>4</v>
      </c>
      <c r="G11" s="35"/>
      <c r="H11" s="32" t="s">
        <v>4</v>
      </c>
      <c r="I11" s="33"/>
      <c r="J11" s="34" t="s">
        <v>4</v>
      </c>
      <c r="K11" s="33"/>
      <c r="L11" s="34" t="s">
        <v>4</v>
      </c>
      <c r="M11" s="35" t="s">
        <v>10</v>
      </c>
      <c r="N11" s="25"/>
    </row>
    <row r="12" spans="1:17" ht="15" customHeight="1" x14ac:dyDescent="0.25">
      <c r="A12" s="14" t="s">
        <v>11</v>
      </c>
      <c r="B12" s="36" t="s">
        <v>4</v>
      </c>
      <c r="C12" s="39" t="s">
        <v>4</v>
      </c>
      <c r="D12" s="38"/>
      <c r="E12" s="39"/>
      <c r="F12" s="38"/>
      <c r="G12" s="40"/>
      <c r="H12" s="36"/>
      <c r="I12" s="39"/>
      <c r="J12" s="38"/>
      <c r="K12" s="39"/>
      <c r="L12" s="38"/>
      <c r="M12" s="40"/>
      <c r="N12" s="25"/>
    </row>
    <row r="13" spans="1:17" s="5" customFormat="1" ht="15" customHeight="1" x14ac:dyDescent="0.2">
      <c r="A13" s="41" t="s">
        <v>12</v>
      </c>
      <c r="B13" s="4">
        <v>4847690</v>
      </c>
      <c r="C13" s="44">
        <f>IF(ISBLANK(B13),"  ",IF(F13&gt;0,B13/F13,IF(B13&gt;0,1,0)))</f>
        <v>1</v>
      </c>
      <c r="D13" s="43">
        <v>0</v>
      </c>
      <c r="E13" s="44">
        <f>IF(ISBLANK(D13),"  ",IF(F13&gt;0,D13/F13,IF(D13&gt;0,1,0)))</f>
        <v>0</v>
      </c>
      <c r="F13" s="45">
        <f>D13+B13</f>
        <v>4847690</v>
      </c>
      <c r="G13" s="46">
        <f>IF(ISBLANK(F13),"  ",IF($F$76&gt;0,F13/$F$76,IF(F13&gt;0,1,0)))</f>
        <v>0.14827741948855819</v>
      </c>
      <c r="H13" s="4">
        <v>4962613</v>
      </c>
      <c r="I13" s="42">
        <f>IF(ISBLANK(H13),"  ",IF(L13&gt;0,H13/L13,IF(H13&gt;0,1,0)))</f>
        <v>1</v>
      </c>
      <c r="J13" s="43">
        <v>0</v>
      </c>
      <c r="K13" s="44">
        <f>IF(ISBLANK(J13),"  ",IF(L13&gt;0,J13/L13,IF(J13&gt;0,1,0)))</f>
        <v>0</v>
      </c>
      <c r="L13" s="45">
        <f t="shared" ref="L13:L34" si="0">J13+H13</f>
        <v>4962613</v>
      </c>
      <c r="M13" s="47">
        <f>IF(ISBLANK(L13),"  ",IF(L76&gt;0,L13/L76,IF(L13&gt;0,1,0)))</f>
        <v>0.19924981792895963</v>
      </c>
      <c r="N13" s="25"/>
    </row>
    <row r="14" spans="1:17" ht="15" customHeight="1" x14ac:dyDescent="0.2">
      <c r="A14" s="11" t="s">
        <v>13</v>
      </c>
      <c r="B14" s="3">
        <v>0</v>
      </c>
      <c r="C14" s="49">
        <f t="shared" ref="C14:C76" si="1">IF(ISBLANK(B14),"  ",IF(F14&gt;0,B14/F14,IF(B14&gt;0,1,0)))</f>
        <v>0</v>
      </c>
      <c r="D14" s="93">
        <v>0</v>
      </c>
      <c r="E14" s="49">
        <f t="shared" ref="E14:E76" si="2">IF(ISBLANK(D14),"  ",IF(F14&gt;0,D14/F14,IF(D14&gt;0,1,0)))</f>
        <v>0</v>
      </c>
      <c r="F14" s="50">
        <f t="shared" ref="F14:F76" si="3">D14+B14</f>
        <v>0</v>
      </c>
      <c r="G14" s="46">
        <f t="shared" ref="G14:G16" si="4">IF(ISBLANK(F14),"  ",IF($F$76&gt;0,F14/$F$76,IF(F14&gt;0,1,0)))</f>
        <v>0</v>
      </c>
      <c r="H14" s="3">
        <v>0</v>
      </c>
      <c r="I14" s="48">
        <f>IF(ISBLANK(H14),"  ",IF(L14&gt;0,H14/L14,IF(H14&gt;0,1,0)))</f>
        <v>0</v>
      </c>
      <c r="J14" s="93">
        <v>0</v>
      </c>
      <c r="K14" s="49">
        <f>IF(ISBLANK(J14),"  ",IF(L14&gt;0,J14/L14,IF(J14&gt;0,1,0)))</f>
        <v>0</v>
      </c>
      <c r="L14" s="50">
        <f t="shared" si="0"/>
        <v>0</v>
      </c>
      <c r="M14" s="51">
        <f>IF(ISBLANK(L14),"  ",IF(L76&gt;0,L14/L76,IF(L14&gt;0,1,0)))</f>
        <v>0</v>
      </c>
      <c r="N14" s="25"/>
    </row>
    <row r="15" spans="1:17" ht="15" customHeight="1" x14ac:dyDescent="0.2">
      <c r="A15" s="31" t="s">
        <v>14</v>
      </c>
      <c r="B15" s="79">
        <v>267678.26</v>
      </c>
      <c r="C15" s="55">
        <f t="shared" si="1"/>
        <v>1</v>
      </c>
      <c r="D15" s="80">
        <v>0</v>
      </c>
      <c r="E15" s="55">
        <f t="shared" si="2"/>
        <v>0</v>
      </c>
      <c r="F15" s="38">
        <f t="shared" si="3"/>
        <v>267678.26</v>
      </c>
      <c r="G15" s="46">
        <f t="shared" si="4"/>
        <v>8.1875370838455745E-3</v>
      </c>
      <c r="H15" s="79">
        <v>267407</v>
      </c>
      <c r="I15" s="53">
        <f>IF(ISBLANK(H15),"  ",IF(L15&gt;0,H15/L15,IF(H15&gt;0,1,0)))</f>
        <v>1</v>
      </c>
      <c r="J15" s="80">
        <v>0</v>
      </c>
      <c r="K15" s="55">
        <f>IF(ISBLANK(J15),"  ",IF(L15&gt;0,J15/L15,IF(J15&gt;0,1,0)))</f>
        <v>0</v>
      </c>
      <c r="L15" s="38">
        <f t="shared" si="0"/>
        <v>267407</v>
      </c>
      <c r="M15" s="56">
        <f>IF(ISBLANK(L15),"  ",IF(L76&gt;0,L15/L76,IF(L15&gt;0,1,0)))</f>
        <v>1.0736439868055258E-2</v>
      </c>
      <c r="N15" s="25"/>
    </row>
    <row r="16" spans="1:17" ht="15" customHeight="1" x14ac:dyDescent="0.2">
      <c r="A16" s="57" t="s">
        <v>15</v>
      </c>
      <c r="B16" s="3">
        <v>0</v>
      </c>
      <c r="C16" s="44">
        <f t="shared" si="1"/>
        <v>0</v>
      </c>
      <c r="D16" s="93">
        <v>0</v>
      </c>
      <c r="E16" s="44">
        <f t="shared" si="2"/>
        <v>0</v>
      </c>
      <c r="F16" s="58">
        <f t="shared" si="3"/>
        <v>0</v>
      </c>
      <c r="G16" s="46">
        <f t="shared" si="4"/>
        <v>0</v>
      </c>
      <c r="H16" s="3">
        <v>0</v>
      </c>
      <c r="I16" s="42">
        <f t="shared" ref="I16:I34" si="5">IF(ISBLANK(H16),"  ",IF(L16&gt;0,H16/L16,IF(H16&gt;0,1,0)))</f>
        <v>0</v>
      </c>
      <c r="J16" s="93">
        <v>0</v>
      </c>
      <c r="K16" s="44">
        <f t="shared" ref="K16:K34" si="6">IF(ISBLANK(J16),"  ",IF(L16&gt;0,J16/L16,IF(J16&gt;0,1,0)))</f>
        <v>0</v>
      </c>
      <c r="L16" s="58">
        <f t="shared" si="0"/>
        <v>0</v>
      </c>
      <c r="M16" s="46">
        <f>IF(ISBLANK(L16),"  ",IF(L76&gt;0,L16/L76,IF(L16&gt;0,1,0)))</f>
        <v>0</v>
      </c>
      <c r="N16" s="25"/>
    </row>
    <row r="17" spans="1:14" ht="15" customHeight="1" x14ac:dyDescent="0.2">
      <c r="A17" s="59" t="s">
        <v>16</v>
      </c>
      <c r="B17" s="32">
        <v>267678.26</v>
      </c>
      <c r="C17" s="44">
        <f t="shared" si="1"/>
        <v>1</v>
      </c>
      <c r="D17" s="80">
        <v>0</v>
      </c>
      <c r="E17" s="44">
        <f t="shared" si="2"/>
        <v>0</v>
      </c>
      <c r="F17" s="34">
        <f t="shared" si="3"/>
        <v>267678.26</v>
      </c>
      <c r="G17" s="46">
        <f>IF(ISBLANK(F17),"  ",IF($F$76&gt;0,F17/$F$76,IF(F17&gt;0,1,0)))</f>
        <v>8.1875370838455745E-3</v>
      </c>
      <c r="H17" s="32">
        <v>267407</v>
      </c>
      <c r="I17" s="48">
        <f t="shared" si="5"/>
        <v>1</v>
      </c>
      <c r="J17" s="80">
        <v>0</v>
      </c>
      <c r="K17" s="49">
        <f t="shared" si="6"/>
        <v>0</v>
      </c>
      <c r="L17" s="34">
        <f t="shared" si="0"/>
        <v>267407</v>
      </c>
      <c r="M17" s="51">
        <f>IF(ISBLANK(L17),"  ",IF(L76&gt;0,L17/L76,IF(L17&gt;0,1,0)))</f>
        <v>1.0736439868055258E-2</v>
      </c>
      <c r="N17" s="25"/>
    </row>
    <row r="18" spans="1:14" ht="15" customHeight="1" x14ac:dyDescent="0.2">
      <c r="A18" s="59" t="s">
        <v>17</v>
      </c>
      <c r="B18" s="32">
        <v>0</v>
      </c>
      <c r="C18" s="44">
        <f t="shared" si="1"/>
        <v>0</v>
      </c>
      <c r="D18" s="80">
        <v>0</v>
      </c>
      <c r="E18" s="44">
        <f t="shared" si="2"/>
        <v>0</v>
      </c>
      <c r="F18" s="34">
        <f t="shared" si="3"/>
        <v>0</v>
      </c>
      <c r="G18" s="46">
        <f t="shared" ref="G18:G76" si="7">IF(ISBLANK(F18),"  ",IF($F$76&gt;0,F18/$F$76,IF(F18&gt;0,1,0)))</f>
        <v>0</v>
      </c>
      <c r="H18" s="32">
        <v>0</v>
      </c>
      <c r="I18" s="48">
        <f t="shared" si="5"/>
        <v>0</v>
      </c>
      <c r="J18" s="80">
        <v>0</v>
      </c>
      <c r="K18" s="49">
        <f t="shared" si="6"/>
        <v>0</v>
      </c>
      <c r="L18" s="34">
        <f t="shared" si="0"/>
        <v>0</v>
      </c>
      <c r="M18" s="51">
        <f>IF(ISBLANK(L18),"  ",IF(L76&gt;0,L18/L76,IF(L18&gt;0,1,0)))</f>
        <v>0</v>
      </c>
      <c r="N18" s="25"/>
    </row>
    <row r="19" spans="1:14" ht="15" customHeight="1" x14ac:dyDescent="0.2">
      <c r="A19" s="59" t="s">
        <v>18</v>
      </c>
      <c r="B19" s="32">
        <v>0</v>
      </c>
      <c r="C19" s="44">
        <f t="shared" si="1"/>
        <v>0</v>
      </c>
      <c r="D19" s="80">
        <v>0</v>
      </c>
      <c r="E19" s="44">
        <f t="shared" si="2"/>
        <v>0</v>
      </c>
      <c r="F19" s="34">
        <f t="shared" si="3"/>
        <v>0</v>
      </c>
      <c r="G19" s="46">
        <f t="shared" si="7"/>
        <v>0</v>
      </c>
      <c r="H19" s="32">
        <v>0</v>
      </c>
      <c r="I19" s="48">
        <f t="shared" si="5"/>
        <v>0</v>
      </c>
      <c r="J19" s="80">
        <v>0</v>
      </c>
      <c r="K19" s="49">
        <f t="shared" si="6"/>
        <v>0</v>
      </c>
      <c r="L19" s="34">
        <f t="shared" si="0"/>
        <v>0</v>
      </c>
      <c r="M19" s="51">
        <f>IF(ISBLANK(L19),"  ",IF(L76&gt;0,L19/L76,IF(L19&gt;0,1,0)))</f>
        <v>0</v>
      </c>
      <c r="N19" s="25"/>
    </row>
    <row r="20" spans="1:14" ht="15" customHeight="1" x14ac:dyDescent="0.2">
      <c r="A20" s="59" t="s">
        <v>19</v>
      </c>
      <c r="B20" s="32">
        <v>0</v>
      </c>
      <c r="C20" s="44">
        <f t="shared" si="1"/>
        <v>0</v>
      </c>
      <c r="D20" s="80">
        <v>0</v>
      </c>
      <c r="E20" s="44">
        <f t="shared" si="2"/>
        <v>0</v>
      </c>
      <c r="F20" s="34">
        <f t="shared" si="3"/>
        <v>0</v>
      </c>
      <c r="G20" s="46">
        <f t="shared" si="7"/>
        <v>0</v>
      </c>
      <c r="H20" s="32">
        <v>0</v>
      </c>
      <c r="I20" s="48">
        <f t="shared" si="5"/>
        <v>0</v>
      </c>
      <c r="J20" s="80">
        <v>0</v>
      </c>
      <c r="K20" s="49">
        <f t="shared" si="6"/>
        <v>0</v>
      </c>
      <c r="L20" s="34">
        <f t="shared" si="0"/>
        <v>0</v>
      </c>
      <c r="M20" s="51">
        <f>IF(ISBLANK(L20),"  ",IF(L76&gt;0,L20/L76,IF(L20&gt;0,1,0)))</f>
        <v>0</v>
      </c>
      <c r="N20" s="25"/>
    </row>
    <row r="21" spans="1:14" ht="15" customHeight="1" x14ac:dyDescent="0.2">
      <c r="A21" s="59" t="s">
        <v>20</v>
      </c>
      <c r="B21" s="32">
        <v>0</v>
      </c>
      <c r="C21" s="44">
        <f t="shared" si="1"/>
        <v>0</v>
      </c>
      <c r="D21" s="80">
        <v>0</v>
      </c>
      <c r="E21" s="44">
        <f t="shared" si="2"/>
        <v>0</v>
      </c>
      <c r="F21" s="34">
        <f t="shared" si="3"/>
        <v>0</v>
      </c>
      <c r="G21" s="46">
        <f t="shared" si="7"/>
        <v>0</v>
      </c>
      <c r="H21" s="32">
        <v>0</v>
      </c>
      <c r="I21" s="48">
        <f t="shared" si="5"/>
        <v>0</v>
      </c>
      <c r="J21" s="80">
        <v>0</v>
      </c>
      <c r="K21" s="49">
        <f t="shared" si="6"/>
        <v>0</v>
      </c>
      <c r="L21" s="34">
        <f t="shared" si="0"/>
        <v>0</v>
      </c>
      <c r="M21" s="51">
        <f>IF(ISBLANK(L21),"  ",IF(L76&gt;0,L21/L76,IF(L21&gt;0,1,0)))</f>
        <v>0</v>
      </c>
      <c r="N21" s="25"/>
    </row>
    <row r="22" spans="1:14" ht="15" customHeight="1" x14ac:dyDescent="0.2">
      <c r="A22" s="59" t="s">
        <v>21</v>
      </c>
      <c r="B22" s="32">
        <v>0</v>
      </c>
      <c r="C22" s="44">
        <f t="shared" si="1"/>
        <v>0</v>
      </c>
      <c r="D22" s="80">
        <v>0</v>
      </c>
      <c r="E22" s="44">
        <f t="shared" si="2"/>
        <v>0</v>
      </c>
      <c r="F22" s="34">
        <f t="shared" si="3"/>
        <v>0</v>
      </c>
      <c r="G22" s="46">
        <f t="shared" si="7"/>
        <v>0</v>
      </c>
      <c r="H22" s="32">
        <v>0</v>
      </c>
      <c r="I22" s="48">
        <f t="shared" si="5"/>
        <v>0</v>
      </c>
      <c r="J22" s="80">
        <v>0</v>
      </c>
      <c r="K22" s="49">
        <f t="shared" si="6"/>
        <v>0</v>
      </c>
      <c r="L22" s="34">
        <f t="shared" si="0"/>
        <v>0</v>
      </c>
      <c r="M22" s="51">
        <f>IF(ISBLANK(L22),"  ",IF(L76&gt;0,L22/L76,IF(L22&gt;0,1,0)))</f>
        <v>0</v>
      </c>
      <c r="N22" s="25"/>
    </row>
    <row r="23" spans="1:14" ht="15" customHeight="1" x14ac:dyDescent="0.2">
      <c r="A23" s="59" t="s">
        <v>22</v>
      </c>
      <c r="B23" s="32">
        <v>0</v>
      </c>
      <c r="C23" s="44">
        <f t="shared" si="1"/>
        <v>0</v>
      </c>
      <c r="D23" s="80">
        <v>0</v>
      </c>
      <c r="E23" s="44">
        <f t="shared" si="2"/>
        <v>0</v>
      </c>
      <c r="F23" s="34">
        <f t="shared" si="3"/>
        <v>0</v>
      </c>
      <c r="G23" s="46">
        <f t="shared" si="7"/>
        <v>0</v>
      </c>
      <c r="H23" s="32">
        <v>0</v>
      </c>
      <c r="I23" s="48">
        <f t="shared" si="5"/>
        <v>0</v>
      </c>
      <c r="J23" s="80">
        <v>0</v>
      </c>
      <c r="K23" s="49">
        <f t="shared" si="6"/>
        <v>0</v>
      </c>
      <c r="L23" s="34">
        <f t="shared" si="0"/>
        <v>0</v>
      </c>
      <c r="M23" s="51">
        <f>IF(ISBLANK(L23),"  ",IF(L76&gt;0,L23/L76,IF(L23&gt;0,1,0)))</f>
        <v>0</v>
      </c>
      <c r="N23" s="25"/>
    </row>
    <row r="24" spans="1:14" ht="15" customHeight="1" x14ac:dyDescent="0.2">
      <c r="A24" s="59" t="s">
        <v>23</v>
      </c>
      <c r="B24" s="32">
        <v>0</v>
      </c>
      <c r="C24" s="44">
        <f t="shared" si="1"/>
        <v>0</v>
      </c>
      <c r="D24" s="80">
        <v>0</v>
      </c>
      <c r="E24" s="44">
        <f t="shared" si="2"/>
        <v>0</v>
      </c>
      <c r="F24" s="34">
        <f t="shared" si="3"/>
        <v>0</v>
      </c>
      <c r="G24" s="46">
        <f t="shared" si="7"/>
        <v>0</v>
      </c>
      <c r="H24" s="32">
        <v>0</v>
      </c>
      <c r="I24" s="48">
        <f t="shared" si="5"/>
        <v>0</v>
      </c>
      <c r="J24" s="80">
        <v>0</v>
      </c>
      <c r="K24" s="49">
        <f t="shared" si="6"/>
        <v>0</v>
      </c>
      <c r="L24" s="34">
        <f t="shared" si="0"/>
        <v>0</v>
      </c>
      <c r="M24" s="51">
        <f>IF(ISBLANK(L24),"  ",IF(L76&gt;0,L24/L76,IF(L24&gt;0,1,0)))</f>
        <v>0</v>
      </c>
      <c r="N24" s="25"/>
    </row>
    <row r="25" spans="1:14" ht="15" customHeight="1" x14ac:dyDescent="0.2">
      <c r="A25" s="59" t="s">
        <v>24</v>
      </c>
      <c r="B25" s="32">
        <v>0</v>
      </c>
      <c r="C25" s="44">
        <f t="shared" si="1"/>
        <v>0</v>
      </c>
      <c r="D25" s="80">
        <v>0</v>
      </c>
      <c r="E25" s="44">
        <f t="shared" si="2"/>
        <v>0</v>
      </c>
      <c r="F25" s="34">
        <f t="shared" si="3"/>
        <v>0</v>
      </c>
      <c r="G25" s="46">
        <f t="shared" si="7"/>
        <v>0</v>
      </c>
      <c r="H25" s="32">
        <v>0</v>
      </c>
      <c r="I25" s="48">
        <f t="shared" si="5"/>
        <v>0</v>
      </c>
      <c r="J25" s="80">
        <v>0</v>
      </c>
      <c r="K25" s="49">
        <f t="shared" si="6"/>
        <v>0</v>
      </c>
      <c r="L25" s="34">
        <f t="shared" si="0"/>
        <v>0</v>
      </c>
      <c r="M25" s="51">
        <f>IF(ISBLANK(L25),"  ",IF(L76&gt;0,L25/L76,IF(L25&gt;0,1,0)))</f>
        <v>0</v>
      </c>
      <c r="N25" s="25"/>
    </row>
    <row r="26" spans="1:14" ht="15" customHeight="1" x14ac:dyDescent="0.2">
      <c r="A26" s="59" t="s">
        <v>25</v>
      </c>
      <c r="B26" s="32">
        <v>0</v>
      </c>
      <c r="C26" s="44">
        <f t="shared" si="1"/>
        <v>0</v>
      </c>
      <c r="D26" s="80">
        <v>0</v>
      </c>
      <c r="E26" s="44">
        <f t="shared" si="2"/>
        <v>0</v>
      </c>
      <c r="F26" s="34">
        <f t="shared" si="3"/>
        <v>0</v>
      </c>
      <c r="G26" s="46">
        <f t="shared" si="7"/>
        <v>0</v>
      </c>
      <c r="H26" s="32">
        <v>0</v>
      </c>
      <c r="I26" s="48">
        <f t="shared" si="5"/>
        <v>0</v>
      </c>
      <c r="J26" s="80">
        <v>0</v>
      </c>
      <c r="K26" s="49">
        <f t="shared" si="6"/>
        <v>0</v>
      </c>
      <c r="L26" s="34">
        <f t="shared" si="0"/>
        <v>0</v>
      </c>
      <c r="M26" s="51">
        <f>IF(ISBLANK(L26),"  ",IF(L76&gt;0,L26/L76,IF(L26&gt;0,1,0)))</f>
        <v>0</v>
      </c>
      <c r="N26" s="25"/>
    </row>
    <row r="27" spans="1:14" ht="15" customHeight="1" x14ac:dyDescent="0.2">
      <c r="A27" s="59" t="s">
        <v>26</v>
      </c>
      <c r="B27" s="32">
        <v>0</v>
      </c>
      <c r="C27" s="44">
        <f t="shared" si="1"/>
        <v>0</v>
      </c>
      <c r="D27" s="80">
        <v>0</v>
      </c>
      <c r="E27" s="44">
        <f t="shared" si="2"/>
        <v>0</v>
      </c>
      <c r="F27" s="34">
        <f t="shared" si="3"/>
        <v>0</v>
      </c>
      <c r="G27" s="46">
        <f t="shared" si="7"/>
        <v>0</v>
      </c>
      <c r="H27" s="32">
        <v>0</v>
      </c>
      <c r="I27" s="48">
        <f t="shared" si="5"/>
        <v>0</v>
      </c>
      <c r="J27" s="80">
        <v>0</v>
      </c>
      <c r="K27" s="49">
        <f t="shared" si="6"/>
        <v>0</v>
      </c>
      <c r="L27" s="34">
        <f t="shared" si="0"/>
        <v>0</v>
      </c>
      <c r="M27" s="51">
        <f>IF(ISBLANK(L27),"  ",IF(L76&gt;0,L27/L76,IF(L27&gt;0,1,0)))</f>
        <v>0</v>
      </c>
      <c r="N27" s="25"/>
    </row>
    <row r="28" spans="1:14" ht="15" customHeight="1" x14ac:dyDescent="0.2">
      <c r="A28" s="60" t="s">
        <v>27</v>
      </c>
      <c r="B28" s="32">
        <v>0</v>
      </c>
      <c r="C28" s="44">
        <f t="shared" si="1"/>
        <v>0</v>
      </c>
      <c r="D28" s="80">
        <v>0</v>
      </c>
      <c r="E28" s="44">
        <f t="shared" si="2"/>
        <v>0</v>
      </c>
      <c r="F28" s="34">
        <f t="shared" si="3"/>
        <v>0</v>
      </c>
      <c r="G28" s="46">
        <f t="shared" si="7"/>
        <v>0</v>
      </c>
      <c r="H28" s="32">
        <v>0</v>
      </c>
      <c r="I28" s="48">
        <f t="shared" si="5"/>
        <v>0</v>
      </c>
      <c r="J28" s="80">
        <v>0</v>
      </c>
      <c r="K28" s="49">
        <f t="shared" si="6"/>
        <v>0</v>
      </c>
      <c r="L28" s="34">
        <f t="shared" si="0"/>
        <v>0</v>
      </c>
      <c r="M28" s="51">
        <f>IF(ISBLANK(L28),"  ",IF(L76&gt;0,L28/L76,IF(L28&gt;0,1,0)))</f>
        <v>0</v>
      </c>
      <c r="N28" s="25"/>
    </row>
    <row r="29" spans="1:14" ht="15" customHeight="1" x14ac:dyDescent="0.2">
      <c r="A29" s="60" t="s">
        <v>28</v>
      </c>
      <c r="B29" s="32">
        <v>0</v>
      </c>
      <c r="C29" s="44">
        <f t="shared" si="1"/>
        <v>0</v>
      </c>
      <c r="D29" s="80">
        <v>0</v>
      </c>
      <c r="E29" s="44">
        <f t="shared" si="2"/>
        <v>0</v>
      </c>
      <c r="F29" s="34">
        <f t="shared" si="3"/>
        <v>0</v>
      </c>
      <c r="G29" s="46">
        <f t="shared" si="7"/>
        <v>0</v>
      </c>
      <c r="H29" s="32">
        <v>0</v>
      </c>
      <c r="I29" s="48">
        <f t="shared" si="5"/>
        <v>0</v>
      </c>
      <c r="J29" s="80">
        <v>0</v>
      </c>
      <c r="K29" s="49">
        <f t="shared" si="6"/>
        <v>0</v>
      </c>
      <c r="L29" s="34">
        <f t="shared" si="0"/>
        <v>0</v>
      </c>
      <c r="M29" s="51">
        <f>IF(ISBLANK(L29),"  ",IF(L76&gt;0,L29/L76,IF(L29&gt;0,1,0)))</f>
        <v>0</v>
      </c>
      <c r="N29" s="25"/>
    </row>
    <row r="30" spans="1:14" ht="15" customHeight="1" x14ac:dyDescent="0.2">
      <c r="A30" s="60" t="s">
        <v>29</v>
      </c>
      <c r="B30" s="32">
        <v>0</v>
      </c>
      <c r="C30" s="44">
        <f t="shared" si="1"/>
        <v>0</v>
      </c>
      <c r="D30" s="80">
        <v>0</v>
      </c>
      <c r="E30" s="44">
        <f t="shared" si="2"/>
        <v>0</v>
      </c>
      <c r="F30" s="34">
        <f t="shared" si="3"/>
        <v>0</v>
      </c>
      <c r="G30" s="46">
        <f t="shared" si="7"/>
        <v>0</v>
      </c>
      <c r="H30" s="32">
        <v>0</v>
      </c>
      <c r="I30" s="48">
        <f t="shared" si="5"/>
        <v>0</v>
      </c>
      <c r="J30" s="80">
        <v>0</v>
      </c>
      <c r="K30" s="49">
        <f>IF(ISBLANK(J30),"  ",IF(L30&gt;0,J30/L30,IF(J30&gt;0,1,0)))</f>
        <v>0</v>
      </c>
      <c r="L30" s="34">
        <f t="shared" si="0"/>
        <v>0</v>
      </c>
      <c r="M30" s="51">
        <f>IF(ISBLANK(L30),"  ",IF(L76&gt;0,L30/L76,IF(L30&gt;0,1,0)))</f>
        <v>0</v>
      </c>
      <c r="N30" s="25"/>
    </row>
    <row r="31" spans="1:14" ht="15" customHeight="1" x14ac:dyDescent="0.2">
      <c r="A31" s="60" t="s">
        <v>30</v>
      </c>
      <c r="B31" s="32">
        <v>0</v>
      </c>
      <c r="C31" s="44">
        <f t="shared" si="1"/>
        <v>0</v>
      </c>
      <c r="D31" s="80">
        <v>0</v>
      </c>
      <c r="E31" s="44">
        <f t="shared" si="2"/>
        <v>0</v>
      </c>
      <c r="F31" s="34">
        <f t="shared" si="3"/>
        <v>0</v>
      </c>
      <c r="G31" s="46">
        <f t="shared" si="7"/>
        <v>0</v>
      </c>
      <c r="H31" s="32">
        <v>0</v>
      </c>
      <c r="I31" s="48">
        <f t="shared" si="5"/>
        <v>0</v>
      </c>
      <c r="J31" s="80">
        <v>0</v>
      </c>
      <c r="K31" s="49">
        <f>IF(ISBLANK(J31),"  ",IF(L31&gt;0,J31/L31,IF(J31&gt;0,1,0)))</f>
        <v>0</v>
      </c>
      <c r="L31" s="34">
        <f t="shared" si="0"/>
        <v>0</v>
      </c>
      <c r="M31" s="51">
        <f>IF(ISBLANK(L31),"  ",IF(L76&gt;0,L31/L76,IF(L31&gt;0,1,0)))</f>
        <v>0</v>
      </c>
      <c r="N31" s="25"/>
    </row>
    <row r="32" spans="1:14" ht="15" customHeight="1" x14ac:dyDescent="0.2">
      <c r="A32" s="60" t="s">
        <v>31</v>
      </c>
      <c r="B32" s="32">
        <v>0</v>
      </c>
      <c r="C32" s="44">
        <f t="shared" si="1"/>
        <v>0</v>
      </c>
      <c r="D32" s="80">
        <v>0</v>
      </c>
      <c r="E32" s="44">
        <f t="shared" si="2"/>
        <v>0</v>
      </c>
      <c r="F32" s="34">
        <f t="shared" si="3"/>
        <v>0</v>
      </c>
      <c r="G32" s="46">
        <f t="shared" si="7"/>
        <v>0</v>
      </c>
      <c r="H32" s="32">
        <v>0</v>
      </c>
      <c r="I32" s="48">
        <f t="shared" si="5"/>
        <v>0</v>
      </c>
      <c r="J32" s="80">
        <v>0</v>
      </c>
      <c r="K32" s="49">
        <f>IF(ISBLANK(J32),"  ",IF(L32&gt;0,J32/L32,IF(J32&gt;0,1,0)))</f>
        <v>0</v>
      </c>
      <c r="L32" s="34">
        <f t="shared" si="0"/>
        <v>0</v>
      </c>
      <c r="M32" s="51">
        <f>IF(ISBLANK(L32),"  ",IF(L76&gt;0,L32/L76,IF(L32&gt;0,1,0)))</f>
        <v>0</v>
      </c>
      <c r="N32" s="25"/>
    </row>
    <row r="33" spans="1:14" ht="15" customHeight="1" x14ac:dyDescent="0.2">
      <c r="A33" s="61" t="s">
        <v>75</v>
      </c>
      <c r="B33" s="32">
        <v>0</v>
      </c>
      <c r="C33" s="44">
        <f t="shared" si="1"/>
        <v>0</v>
      </c>
      <c r="D33" s="80">
        <v>0</v>
      </c>
      <c r="E33" s="44">
        <f t="shared" si="2"/>
        <v>0</v>
      </c>
      <c r="F33" s="34">
        <f t="shared" si="3"/>
        <v>0</v>
      </c>
      <c r="G33" s="46">
        <f t="shared" si="7"/>
        <v>0</v>
      </c>
      <c r="H33" s="32">
        <v>0</v>
      </c>
      <c r="I33" s="48">
        <f>IF(ISBLANK(H33),"  ",IF(L33&gt;0,H33/L33,IF(H33&gt;0,1,0)))</f>
        <v>0</v>
      </c>
      <c r="J33" s="80">
        <v>0</v>
      </c>
      <c r="K33" s="49">
        <f>IF(ISBLANK(J33),"  ",IF(L33&gt;0,J33/L33,IF(J33&gt;0,1,0)))</f>
        <v>0</v>
      </c>
      <c r="L33" s="34">
        <f t="shared" si="0"/>
        <v>0</v>
      </c>
      <c r="M33" s="51">
        <f>IF(ISBLANK(L33),"  ",IF(L76&gt;0,L33/L76,IF(L33&gt;0,1,0)))</f>
        <v>0</v>
      </c>
      <c r="N33" s="25"/>
    </row>
    <row r="34" spans="1:14" ht="15" customHeight="1" x14ac:dyDescent="0.2">
      <c r="A34" s="60" t="s">
        <v>32</v>
      </c>
      <c r="B34" s="32">
        <v>0</v>
      </c>
      <c r="C34" s="44">
        <f t="shared" si="1"/>
        <v>0</v>
      </c>
      <c r="D34" s="80">
        <v>0</v>
      </c>
      <c r="E34" s="44">
        <f t="shared" si="2"/>
        <v>0</v>
      </c>
      <c r="F34" s="34">
        <f t="shared" si="3"/>
        <v>0</v>
      </c>
      <c r="G34" s="46">
        <f t="shared" si="7"/>
        <v>0</v>
      </c>
      <c r="H34" s="32">
        <v>0</v>
      </c>
      <c r="I34" s="48">
        <f t="shared" si="5"/>
        <v>0</v>
      </c>
      <c r="J34" s="80">
        <v>0</v>
      </c>
      <c r="K34" s="49">
        <f t="shared" si="6"/>
        <v>0</v>
      </c>
      <c r="L34" s="34">
        <f t="shared" si="0"/>
        <v>0</v>
      </c>
      <c r="M34" s="51">
        <f>IF(ISBLANK(L34),"  ",IF(L76&gt;0,L34/L76,IF(L34&gt;0,1,0)))</f>
        <v>0</v>
      </c>
      <c r="N34" s="25"/>
    </row>
    <row r="35" spans="1:14" ht="15" customHeight="1" x14ac:dyDescent="0.25">
      <c r="A35" s="62" t="s">
        <v>33</v>
      </c>
      <c r="B35" s="121"/>
      <c r="C35" s="66" t="str">
        <f t="shared" si="1"/>
        <v xml:space="preserve">  </v>
      </c>
      <c r="D35" s="80"/>
      <c r="E35" s="66" t="str">
        <f t="shared" si="2"/>
        <v xml:space="preserve">  </v>
      </c>
      <c r="F35" s="34">
        <f t="shared" si="3"/>
        <v>0</v>
      </c>
      <c r="G35" s="46">
        <f t="shared" si="7"/>
        <v>0</v>
      </c>
      <c r="H35" s="121" t="s">
        <v>4</v>
      </c>
      <c r="I35" s="64" t="s">
        <v>4</v>
      </c>
      <c r="J35" s="80"/>
      <c r="K35" s="66" t="s">
        <v>4</v>
      </c>
      <c r="L35" s="34"/>
      <c r="M35" s="67" t="s">
        <v>4</v>
      </c>
      <c r="N35" s="25"/>
    </row>
    <row r="36" spans="1:14" ht="15" customHeight="1" x14ac:dyDescent="0.2">
      <c r="A36" s="57" t="s">
        <v>34</v>
      </c>
      <c r="B36" s="32">
        <v>0</v>
      </c>
      <c r="C36" s="49">
        <f t="shared" si="1"/>
        <v>0</v>
      </c>
      <c r="D36" s="80">
        <v>0</v>
      </c>
      <c r="E36" s="49">
        <f t="shared" si="2"/>
        <v>0</v>
      </c>
      <c r="F36" s="34">
        <f t="shared" si="3"/>
        <v>0</v>
      </c>
      <c r="G36" s="46">
        <f t="shared" si="7"/>
        <v>0</v>
      </c>
      <c r="H36" s="32">
        <v>0</v>
      </c>
      <c r="I36" s="48">
        <f>IF(ISBLANK(H36),"  ",IF(L36&gt;0,H36/L36,IF(H36&gt;0,1,0)))</f>
        <v>0</v>
      </c>
      <c r="J36" s="80">
        <v>0</v>
      </c>
      <c r="K36" s="49">
        <f>IF(ISBLANK(J36),"  ",IF(L36&gt;0,J36/L36,IF(J36&gt;0,1,0)))</f>
        <v>0</v>
      </c>
      <c r="L36" s="34">
        <f>J36+H36</f>
        <v>0</v>
      </c>
      <c r="M36" s="51">
        <f>IF(ISBLANK(L36),"  ",IF(L76&gt;0,L36/L76,IF(L36&gt;0,1,0)))</f>
        <v>0</v>
      </c>
      <c r="N36" s="25"/>
    </row>
    <row r="37" spans="1:14" ht="15" customHeight="1" x14ac:dyDescent="0.25">
      <c r="A37" s="62" t="s">
        <v>35</v>
      </c>
      <c r="B37" s="121"/>
      <c r="C37" s="66" t="str">
        <f t="shared" si="1"/>
        <v xml:space="preserve">  </v>
      </c>
      <c r="D37" s="80"/>
      <c r="E37" s="66" t="str">
        <f t="shared" si="2"/>
        <v xml:space="preserve">  </v>
      </c>
      <c r="F37" s="34">
        <f t="shared" si="3"/>
        <v>0</v>
      </c>
      <c r="G37" s="46">
        <f t="shared" si="7"/>
        <v>0</v>
      </c>
      <c r="H37" s="121"/>
      <c r="I37" s="64" t="s">
        <v>4</v>
      </c>
      <c r="J37" s="80"/>
      <c r="K37" s="66" t="s">
        <v>4</v>
      </c>
      <c r="L37" s="34"/>
      <c r="M37" s="67" t="s">
        <v>4</v>
      </c>
      <c r="N37" s="25"/>
    </row>
    <row r="38" spans="1:14" ht="15" customHeight="1" x14ac:dyDescent="0.2">
      <c r="A38" s="59" t="s">
        <v>34</v>
      </c>
      <c r="B38" s="69">
        <v>0</v>
      </c>
      <c r="C38" s="49">
        <f t="shared" si="1"/>
        <v>0</v>
      </c>
      <c r="D38" s="70">
        <v>0</v>
      </c>
      <c r="E38" s="49">
        <f t="shared" si="2"/>
        <v>0</v>
      </c>
      <c r="F38" s="68">
        <f t="shared" si="3"/>
        <v>0</v>
      </c>
      <c r="G38" s="46">
        <f t="shared" si="7"/>
        <v>0</v>
      </c>
      <c r="H38" s="69">
        <v>0</v>
      </c>
      <c r="I38" s="48">
        <f>IF(ISBLANK(H38),"  ",IF(L38&gt;0,H38/L38,IF(H38&gt;0,1,0)))</f>
        <v>0</v>
      </c>
      <c r="J38" s="70">
        <v>0</v>
      </c>
      <c r="K38" s="49">
        <f>IF(ISBLANK(J38),"  ",IF(L38&gt;0,J38/L38,IF(J38&gt;0,1,0)))</f>
        <v>0</v>
      </c>
      <c r="L38" s="68">
        <f>J38+H38</f>
        <v>0</v>
      </c>
      <c r="M38" s="51">
        <f>IF(ISBLANK(L38),"  ",IF(L76&gt;0,L38/L76,IF(L38&gt;0,1,0)))</f>
        <v>0</v>
      </c>
      <c r="N38" s="25"/>
    </row>
    <row r="39" spans="1:14" ht="15" customHeight="1" x14ac:dyDescent="0.2">
      <c r="A39" s="59" t="s">
        <v>108</v>
      </c>
      <c r="B39" s="69"/>
      <c r="C39" s="44" t="str">
        <f t="shared" si="1"/>
        <v xml:space="preserve">  </v>
      </c>
      <c r="D39" s="70"/>
      <c r="E39" s="44" t="str">
        <f t="shared" si="2"/>
        <v xml:space="preserve">  </v>
      </c>
      <c r="F39" s="34">
        <f t="shared" si="3"/>
        <v>0</v>
      </c>
      <c r="G39" s="46">
        <f t="shared" si="7"/>
        <v>0</v>
      </c>
      <c r="H39" s="69"/>
      <c r="I39" s="48" t="str">
        <f>IF(ISBLANK(H39),"  ",IF(L39&gt;0,H39/L39,IF(H39&gt;0,1,0)))</f>
        <v xml:space="preserve">  </v>
      </c>
      <c r="J39" s="70"/>
      <c r="K39" s="49" t="str">
        <f>IF(ISBLANK(J39),"  ",IF(L39&gt;0,J39/L39,IF(J39&gt;0,1,0)))</f>
        <v xml:space="preserve">  </v>
      </c>
      <c r="L39" s="34">
        <f>J39+H39</f>
        <v>0</v>
      </c>
      <c r="M39" s="51">
        <f>IF(ISBLANK(L39),"  ",IF(L76&gt;0,L39/L76,IF(L39&gt;0,1,0)))</f>
        <v>0</v>
      </c>
      <c r="N39" s="25"/>
    </row>
    <row r="40" spans="1:14" s="77" customFormat="1" ht="15" customHeight="1" x14ac:dyDescent="0.25">
      <c r="A40" s="62" t="s">
        <v>37</v>
      </c>
      <c r="B40" s="71">
        <v>5115368.26</v>
      </c>
      <c r="C40" s="73">
        <f t="shared" si="1"/>
        <v>1</v>
      </c>
      <c r="D40" s="122">
        <v>0</v>
      </c>
      <c r="E40" s="73">
        <f t="shared" si="2"/>
        <v>0</v>
      </c>
      <c r="F40" s="71">
        <f t="shared" si="3"/>
        <v>5115368.26</v>
      </c>
      <c r="G40" s="229">
        <f t="shared" si="7"/>
        <v>0.15646495657240375</v>
      </c>
      <c r="H40" s="71">
        <v>5230020</v>
      </c>
      <c r="I40" s="84">
        <f>IF(ISBLANK(H40),"  ",IF(L40&gt;0,H40/L40,IF(H40&gt;0,1,0)))</f>
        <v>1</v>
      </c>
      <c r="J40" s="122">
        <v>0</v>
      </c>
      <c r="K40" s="75">
        <f>IF(ISBLANK(J40),"  ",IF(L40&gt;0,J40/L40,IF(J40&gt;0,1,0)))</f>
        <v>0</v>
      </c>
      <c r="L40" s="71">
        <f>L39+L38+L36+L34+L29+L28+L26+L27+L25+L24+L23+L22+L21+L20+L19+L18+L17+L16+L14+L13+L30+L31+L32+L33</f>
        <v>5230020</v>
      </c>
      <c r="M40" s="74">
        <f>IF(ISBLANK(L40),"  ",IF(L76&gt;0,L40/L76,IF(L40&gt;0,1,0)))</f>
        <v>0.20998625779701488</v>
      </c>
      <c r="N40" s="76"/>
    </row>
    <row r="41" spans="1:14" ht="15" customHeight="1" x14ac:dyDescent="0.25">
      <c r="A41" s="78" t="s">
        <v>38</v>
      </c>
      <c r="B41" s="79"/>
      <c r="C41" s="66" t="str">
        <f t="shared" si="1"/>
        <v xml:space="preserve">  </v>
      </c>
      <c r="D41" s="80"/>
      <c r="E41" s="66" t="str">
        <f t="shared" si="2"/>
        <v xml:space="preserve">  </v>
      </c>
      <c r="F41" s="34"/>
      <c r="G41" s="56"/>
      <c r="H41" s="79"/>
      <c r="I41" s="64" t="s">
        <v>4</v>
      </c>
      <c r="J41" s="80"/>
      <c r="K41" s="66" t="s">
        <v>4</v>
      </c>
      <c r="L41" s="34"/>
      <c r="M41" s="67" t="s">
        <v>4</v>
      </c>
      <c r="N41" s="25"/>
    </row>
    <row r="42" spans="1:14" ht="15" customHeight="1" x14ac:dyDescent="0.2">
      <c r="A42" s="11" t="s">
        <v>39</v>
      </c>
      <c r="B42" s="36">
        <v>0</v>
      </c>
      <c r="C42" s="44">
        <f t="shared" si="1"/>
        <v>0</v>
      </c>
      <c r="D42" s="123">
        <v>0</v>
      </c>
      <c r="E42" s="44">
        <f t="shared" si="2"/>
        <v>0</v>
      </c>
      <c r="F42" s="38">
        <f t="shared" si="3"/>
        <v>0</v>
      </c>
      <c r="G42" s="46">
        <f t="shared" si="7"/>
        <v>0</v>
      </c>
      <c r="H42" s="36">
        <v>0</v>
      </c>
      <c r="I42" s="42">
        <f t="shared" ref="I42:I48" si="8">IF(ISBLANK(H42),"  ",IF(L42&gt;0,H42/L42,IF(H42&gt;0,1,0)))</f>
        <v>0</v>
      </c>
      <c r="J42" s="123">
        <v>0</v>
      </c>
      <c r="K42" s="44">
        <f t="shared" ref="K42:K48" si="9">IF(ISBLANK(J42),"  ",IF(L42&gt;0,J42/L42,IF(J42&gt;0,1,0)))</f>
        <v>0</v>
      </c>
      <c r="L42" s="38">
        <f>J42+H42</f>
        <v>0</v>
      </c>
      <c r="M42" s="46">
        <f>IF(ISBLANK(L42),"  ",IF(J76&gt;0,L42/J76,IF(L42&gt;0,1,0)))</f>
        <v>0</v>
      </c>
      <c r="N42" s="25"/>
    </row>
    <row r="43" spans="1:14" ht="15" customHeight="1" x14ac:dyDescent="0.2">
      <c r="A43" s="81" t="s">
        <v>40</v>
      </c>
      <c r="B43" s="32">
        <v>0</v>
      </c>
      <c r="C43" s="49">
        <f t="shared" si="1"/>
        <v>0</v>
      </c>
      <c r="D43" s="80">
        <v>0</v>
      </c>
      <c r="E43" s="49">
        <f t="shared" si="2"/>
        <v>0</v>
      </c>
      <c r="F43" s="34">
        <f t="shared" si="3"/>
        <v>0</v>
      </c>
      <c r="G43" s="46">
        <f t="shared" si="7"/>
        <v>0</v>
      </c>
      <c r="H43" s="32">
        <v>0</v>
      </c>
      <c r="I43" s="48">
        <f t="shared" si="8"/>
        <v>0</v>
      </c>
      <c r="J43" s="80">
        <v>0</v>
      </c>
      <c r="K43" s="49">
        <f t="shared" si="9"/>
        <v>0</v>
      </c>
      <c r="L43" s="34">
        <f>J43+H43</f>
        <v>0</v>
      </c>
      <c r="M43" s="51">
        <f>IF(ISBLANK(L43),"  ",IF(J76&gt;0,L43/J76,IF(L43&gt;0,1,0)))</f>
        <v>0</v>
      </c>
      <c r="N43" s="25"/>
    </row>
    <row r="44" spans="1:14" ht="15" customHeight="1" x14ac:dyDescent="0.2">
      <c r="A44" s="82" t="s">
        <v>41</v>
      </c>
      <c r="B44" s="32">
        <v>0</v>
      </c>
      <c r="C44" s="49">
        <f t="shared" si="1"/>
        <v>0</v>
      </c>
      <c r="D44" s="80">
        <v>0</v>
      </c>
      <c r="E44" s="49">
        <f t="shared" si="2"/>
        <v>0</v>
      </c>
      <c r="F44" s="68">
        <f t="shared" si="3"/>
        <v>0</v>
      </c>
      <c r="G44" s="46">
        <f t="shared" si="7"/>
        <v>0</v>
      </c>
      <c r="H44" s="32">
        <v>0</v>
      </c>
      <c r="I44" s="48">
        <f t="shared" si="8"/>
        <v>0</v>
      </c>
      <c r="J44" s="80">
        <v>0</v>
      </c>
      <c r="K44" s="49">
        <f t="shared" si="9"/>
        <v>0</v>
      </c>
      <c r="L44" s="68">
        <f>J44+H44</f>
        <v>0</v>
      </c>
      <c r="M44" s="51">
        <f>IF(ISBLANK(L44),"  ",IF(J76&gt;0,L44/J76,IF(L44&gt;0,1,0)))</f>
        <v>0</v>
      </c>
      <c r="N44" s="25"/>
    </row>
    <row r="45" spans="1:14" ht="15" customHeight="1" x14ac:dyDescent="0.2">
      <c r="A45" s="31" t="s">
        <v>42</v>
      </c>
      <c r="B45" s="32">
        <v>0</v>
      </c>
      <c r="C45" s="49">
        <f t="shared" si="1"/>
        <v>0</v>
      </c>
      <c r="D45" s="80">
        <v>0</v>
      </c>
      <c r="E45" s="49">
        <f t="shared" si="2"/>
        <v>0</v>
      </c>
      <c r="F45" s="68">
        <f t="shared" si="3"/>
        <v>0</v>
      </c>
      <c r="G45" s="46">
        <f t="shared" si="7"/>
        <v>0</v>
      </c>
      <c r="H45" s="32">
        <v>0</v>
      </c>
      <c r="I45" s="48">
        <f t="shared" si="8"/>
        <v>0</v>
      </c>
      <c r="J45" s="80">
        <v>0</v>
      </c>
      <c r="K45" s="49">
        <f t="shared" si="9"/>
        <v>0</v>
      </c>
      <c r="L45" s="68">
        <f>J45+H45</f>
        <v>0</v>
      </c>
      <c r="M45" s="51">
        <f>IF(ISBLANK(L45),"  ",IF(J76&gt;0,L45/J76,IF(L45&gt;0,1,0)))</f>
        <v>0</v>
      </c>
      <c r="N45" s="25"/>
    </row>
    <row r="46" spans="1:14" ht="15" customHeight="1" x14ac:dyDescent="0.2">
      <c r="A46" s="81" t="s">
        <v>43</v>
      </c>
      <c r="B46" s="32">
        <v>0</v>
      </c>
      <c r="C46" s="49">
        <f t="shared" si="1"/>
        <v>0</v>
      </c>
      <c r="D46" s="80">
        <v>0</v>
      </c>
      <c r="E46" s="49">
        <f t="shared" si="2"/>
        <v>0</v>
      </c>
      <c r="F46" s="68">
        <f t="shared" si="3"/>
        <v>0</v>
      </c>
      <c r="G46" s="46">
        <f t="shared" si="7"/>
        <v>0</v>
      </c>
      <c r="H46" s="32">
        <v>0</v>
      </c>
      <c r="I46" s="48">
        <f t="shared" si="8"/>
        <v>0</v>
      </c>
      <c r="J46" s="80">
        <v>0</v>
      </c>
      <c r="K46" s="49">
        <f t="shared" si="9"/>
        <v>0</v>
      </c>
      <c r="L46" s="68">
        <f>J46+H46</f>
        <v>0</v>
      </c>
      <c r="M46" s="51">
        <f>IF(ISBLANK(L46),"  ",IF(L76&gt;0,L46/L76,IF(L46&gt;0,1,0)))</f>
        <v>0</v>
      </c>
      <c r="N46" s="25"/>
    </row>
    <row r="47" spans="1:14" s="77" customFormat="1" ht="15" customHeight="1" x14ac:dyDescent="0.25">
      <c r="A47" s="78" t="s">
        <v>44</v>
      </c>
      <c r="B47" s="106">
        <v>0</v>
      </c>
      <c r="C47" s="75">
        <f t="shared" si="1"/>
        <v>0</v>
      </c>
      <c r="D47" s="107">
        <v>0</v>
      </c>
      <c r="E47" s="75">
        <f t="shared" si="2"/>
        <v>0</v>
      </c>
      <c r="F47" s="86">
        <f t="shared" si="3"/>
        <v>0</v>
      </c>
      <c r="G47" s="229">
        <f t="shared" si="7"/>
        <v>0</v>
      </c>
      <c r="H47" s="106">
        <v>0</v>
      </c>
      <c r="I47" s="84">
        <f t="shared" si="8"/>
        <v>0</v>
      </c>
      <c r="J47" s="107">
        <v>0</v>
      </c>
      <c r="K47" s="75">
        <f t="shared" si="9"/>
        <v>0</v>
      </c>
      <c r="L47" s="86">
        <f>L46+L45+L44+L43+L42</f>
        <v>0</v>
      </c>
      <c r="M47" s="74">
        <f>IF(ISBLANK(L47),"  ",IF(L76&gt;0,L47/L76,IF(L47&gt;0,1,0)))</f>
        <v>0</v>
      </c>
      <c r="N47" s="76"/>
    </row>
    <row r="48" spans="1:14" s="77" customFormat="1" ht="15" customHeight="1" x14ac:dyDescent="0.25">
      <c r="A48" s="87" t="s">
        <v>87</v>
      </c>
      <c r="B48" s="124">
        <v>0</v>
      </c>
      <c r="C48" s="75">
        <f t="shared" si="1"/>
        <v>0</v>
      </c>
      <c r="D48" s="111">
        <v>0</v>
      </c>
      <c r="E48" s="75">
        <f t="shared" si="2"/>
        <v>0</v>
      </c>
      <c r="F48" s="90">
        <f t="shared" si="3"/>
        <v>0</v>
      </c>
      <c r="G48" s="229">
        <f t="shared" si="7"/>
        <v>0</v>
      </c>
      <c r="H48" s="124">
        <v>0</v>
      </c>
      <c r="I48" s="84">
        <f t="shared" si="8"/>
        <v>0</v>
      </c>
      <c r="J48" s="111">
        <v>0</v>
      </c>
      <c r="K48" s="75">
        <f t="shared" si="9"/>
        <v>0</v>
      </c>
      <c r="L48" s="90">
        <f>J48+H48</f>
        <v>0</v>
      </c>
      <c r="M48" s="74">
        <f>IF(ISBLANK(L48),"  ",IF(L76&gt;0,L48/L76,IF(L48&gt;0,1,0)))</f>
        <v>0</v>
      </c>
      <c r="N48" s="76"/>
    </row>
    <row r="49" spans="1:14" ht="15" customHeight="1" x14ac:dyDescent="0.25">
      <c r="A49" s="14" t="s">
        <v>46</v>
      </c>
      <c r="B49" s="91"/>
      <c r="C49" s="94" t="str">
        <f t="shared" si="1"/>
        <v xml:space="preserve">  </v>
      </c>
      <c r="D49" s="93"/>
      <c r="E49" s="94" t="str">
        <f t="shared" si="2"/>
        <v xml:space="preserve">  </v>
      </c>
      <c r="F49" s="38"/>
      <c r="G49" s="56"/>
      <c r="H49" s="91"/>
      <c r="I49" s="92" t="s">
        <v>4</v>
      </c>
      <c r="J49" s="93"/>
      <c r="K49" s="94" t="s">
        <v>4</v>
      </c>
      <c r="L49" s="38"/>
      <c r="M49" s="95" t="s">
        <v>4</v>
      </c>
      <c r="N49" s="25"/>
    </row>
    <row r="50" spans="1:14" ht="15" customHeight="1" x14ac:dyDescent="0.2">
      <c r="A50" s="11" t="s">
        <v>47</v>
      </c>
      <c r="B50" s="91">
        <v>13149402.58</v>
      </c>
      <c r="C50" s="44">
        <f t="shared" si="1"/>
        <v>1</v>
      </c>
      <c r="D50" s="93">
        <v>0</v>
      </c>
      <c r="E50" s="44">
        <f t="shared" si="2"/>
        <v>0</v>
      </c>
      <c r="F50" s="96">
        <f t="shared" si="3"/>
        <v>13149402.58</v>
      </c>
      <c r="G50" s="46">
        <f t="shared" si="7"/>
        <v>0.40220382953088779</v>
      </c>
      <c r="H50" s="91">
        <v>13434500</v>
      </c>
      <c r="I50" s="42">
        <f t="shared" ref="I50:I67" si="10">IF(ISBLANK(H50),"  ",IF(L50&gt;0,H50/L50,IF(H50&gt;0,1,0)))</f>
        <v>1</v>
      </c>
      <c r="J50" s="93">
        <v>0</v>
      </c>
      <c r="K50" s="44">
        <f t="shared" ref="K50:K67" si="11">IF(ISBLANK(J50),"  ",IF(L50&gt;0,J50/L50,IF(J50&gt;0,1,0)))</f>
        <v>0</v>
      </c>
      <c r="L50" s="96">
        <f t="shared" ref="L50:L66" si="12">J50+H50</f>
        <v>13434500</v>
      </c>
      <c r="M50" s="46">
        <f>IF(ISBLANK(L50),"  ",IF(L76&gt;0,L50/L76,IF(L50&gt;0,1,0)))</f>
        <v>0.53939762761404286</v>
      </c>
      <c r="N50" s="25"/>
    </row>
    <row r="51" spans="1:14" ht="15" customHeight="1" x14ac:dyDescent="0.2">
      <c r="A51" s="31" t="s">
        <v>48</v>
      </c>
      <c r="B51" s="79">
        <v>108387.92</v>
      </c>
      <c r="C51" s="49">
        <f t="shared" si="1"/>
        <v>1</v>
      </c>
      <c r="D51" s="80">
        <v>0</v>
      </c>
      <c r="E51" s="49">
        <f t="shared" si="2"/>
        <v>0</v>
      </c>
      <c r="F51" s="97">
        <f t="shared" si="3"/>
        <v>108387.92</v>
      </c>
      <c r="G51" s="46">
        <f t="shared" si="7"/>
        <v>3.3152864728009188E-3</v>
      </c>
      <c r="H51" s="79">
        <v>120000</v>
      </c>
      <c r="I51" s="48">
        <f t="shared" si="10"/>
        <v>1</v>
      </c>
      <c r="J51" s="80">
        <v>0</v>
      </c>
      <c r="K51" s="49">
        <f t="shared" si="11"/>
        <v>0</v>
      </c>
      <c r="L51" s="97">
        <f t="shared" si="12"/>
        <v>120000</v>
      </c>
      <c r="M51" s="51">
        <f>IF(ISBLANK(L51),"  ",IF(L76&gt;0,L51/L76,IF(L51&gt;0,1,0)))</f>
        <v>4.8180219073047119E-3</v>
      </c>
      <c r="N51" s="25"/>
    </row>
    <row r="52" spans="1:14" ht="15" customHeight="1" x14ac:dyDescent="0.2">
      <c r="A52" s="98" t="s">
        <v>49</v>
      </c>
      <c r="B52" s="125">
        <v>493910</v>
      </c>
      <c r="C52" s="49">
        <f t="shared" si="1"/>
        <v>1</v>
      </c>
      <c r="D52" s="126">
        <v>0</v>
      </c>
      <c r="E52" s="49">
        <f t="shared" si="2"/>
        <v>0</v>
      </c>
      <c r="F52" s="99">
        <f t="shared" si="3"/>
        <v>493910</v>
      </c>
      <c r="G52" s="46">
        <f t="shared" si="7"/>
        <v>1.510733983806592E-2</v>
      </c>
      <c r="H52" s="125">
        <v>500000</v>
      </c>
      <c r="I52" s="48">
        <f t="shared" si="10"/>
        <v>1</v>
      </c>
      <c r="J52" s="126">
        <v>0</v>
      </c>
      <c r="K52" s="49">
        <f t="shared" si="11"/>
        <v>0</v>
      </c>
      <c r="L52" s="99">
        <f t="shared" si="12"/>
        <v>500000</v>
      </c>
      <c r="M52" s="51">
        <f>IF(ISBLANK(L52),"  ",IF(L76&gt;0,L52/L76,IF(L52&gt;0,1,0)))</f>
        <v>2.0075091280436299E-2</v>
      </c>
      <c r="N52" s="25"/>
    </row>
    <row r="53" spans="1:14" ht="15" customHeight="1" x14ac:dyDescent="0.2">
      <c r="A53" s="98" t="s">
        <v>50</v>
      </c>
      <c r="B53" s="125">
        <v>222300</v>
      </c>
      <c r="C53" s="49">
        <f t="shared" si="1"/>
        <v>1</v>
      </c>
      <c r="D53" s="126">
        <v>0</v>
      </c>
      <c r="E53" s="49">
        <f t="shared" si="2"/>
        <v>0</v>
      </c>
      <c r="F53" s="99">
        <f t="shared" si="3"/>
        <v>222300</v>
      </c>
      <c r="G53" s="46">
        <f t="shared" si="7"/>
        <v>6.7995417100323013E-3</v>
      </c>
      <c r="H53" s="125">
        <v>300000</v>
      </c>
      <c r="I53" s="48">
        <f t="shared" si="10"/>
        <v>1</v>
      </c>
      <c r="J53" s="126">
        <v>0</v>
      </c>
      <c r="K53" s="49">
        <f t="shared" si="11"/>
        <v>0</v>
      </c>
      <c r="L53" s="99">
        <f t="shared" si="12"/>
        <v>300000</v>
      </c>
      <c r="M53" s="51">
        <f>IF(ISBLANK(L53),"  ",IF(L76&gt;0,L53/L76,IF(L53&gt;0,1,0)))</f>
        <v>1.2045054768261778E-2</v>
      </c>
      <c r="N53" s="25"/>
    </row>
    <row r="54" spans="1:14" ht="15" customHeight="1" x14ac:dyDescent="0.2">
      <c r="A54" s="98" t="s">
        <v>51</v>
      </c>
      <c r="B54" s="125">
        <v>0</v>
      </c>
      <c r="C54" s="49">
        <f t="shared" si="1"/>
        <v>0</v>
      </c>
      <c r="D54" s="126">
        <v>825058.5</v>
      </c>
      <c r="E54" s="49">
        <f t="shared" si="2"/>
        <v>1</v>
      </c>
      <c r="F54" s="99">
        <f t="shared" si="3"/>
        <v>825058.5</v>
      </c>
      <c r="G54" s="46">
        <f t="shared" si="7"/>
        <v>2.5236255888289184E-2</v>
      </c>
      <c r="H54" s="125">
        <v>0</v>
      </c>
      <c r="I54" s="48">
        <f>IF(ISBLANK(H54),"  ",IF(L54&gt;0,H54/L54,IF(H54&gt;0,1,0)))</f>
        <v>0</v>
      </c>
      <c r="J54" s="126">
        <v>959000</v>
      </c>
      <c r="K54" s="49">
        <f>IF(ISBLANK(J54),"  ",IF(L54&gt;0,J54/L54,IF(J54&gt;0,1,0)))</f>
        <v>1</v>
      </c>
      <c r="L54" s="99">
        <f t="shared" si="12"/>
        <v>959000</v>
      </c>
      <c r="M54" s="51">
        <f>IF(ISBLANK(L54),"  ",IF(L76&gt;0,L54/L76,IF(L54&gt;0,1,0)))</f>
        <v>3.8504025075876816E-2</v>
      </c>
      <c r="N54" s="25"/>
    </row>
    <row r="55" spans="1:14" ht="15" customHeight="1" x14ac:dyDescent="0.2">
      <c r="A55" s="31" t="s">
        <v>52</v>
      </c>
      <c r="B55" s="79">
        <v>1885681.5</v>
      </c>
      <c r="C55" s="49">
        <f t="shared" si="1"/>
        <v>0.6301018551580877</v>
      </c>
      <c r="D55" s="80">
        <v>1106979.8999999999</v>
      </c>
      <c r="E55" s="49">
        <f t="shared" si="2"/>
        <v>0.36989814484191225</v>
      </c>
      <c r="F55" s="97">
        <f t="shared" si="3"/>
        <v>2992661.4</v>
      </c>
      <c r="G55" s="46">
        <f t="shared" si="7"/>
        <v>9.1537229029706083E-2</v>
      </c>
      <c r="H55" s="79">
        <v>1973000</v>
      </c>
      <c r="I55" s="48">
        <f t="shared" si="10"/>
        <v>0.73516260768474084</v>
      </c>
      <c r="J55" s="80">
        <v>710760</v>
      </c>
      <c r="K55" s="49">
        <f t="shared" si="11"/>
        <v>0.26483739231525921</v>
      </c>
      <c r="L55" s="97">
        <f t="shared" si="12"/>
        <v>2683760</v>
      </c>
      <c r="M55" s="51">
        <f>IF(ISBLANK(L55),"  ",IF(L76&gt;0,L55/L76,IF(L55&gt;0,1,0)))</f>
        <v>0.10775345394956744</v>
      </c>
      <c r="N55" s="25"/>
    </row>
    <row r="56" spans="1:14" s="77" customFormat="1" ht="15" customHeight="1" x14ac:dyDescent="0.25">
      <c r="A56" s="87" t="s">
        <v>53</v>
      </c>
      <c r="B56" s="127">
        <v>15859682</v>
      </c>
      <c r="C56" s="75">
        <f t="shared" si="1"/>
        <v>0.89140800571483814</v>
      </c>
      <c r="D56" s="107">
        <v>1932038.4</v>
      </c>
      <c r="E56" s="75">
        <f t="shared" si="2"/>
        <v>0.10859199428516199</v>
      </c>
      <c r="F56" s="97">
        <f t="shared" si="3"/>
        <v>17791720.399999999</v>
      </c>
      <c r="G56" s="46">
        <f t="shared" si="7"/>
        <v>0.54419948246978211</v>
      </c>
      <c r="H56" s="127">
        <v>16327500</v>
      </c>
      <c r="I56" s="84">
        <f t="shared" si="10"/>
        <v>0.90722143259585075</v>
      </c>
      <c r="J56" s="107">
        <v>1669760</v>
      </c>
      <c r="K56" s="75">
        <f t="shared" si="11"/>
        <v>9.2778567404149304E-2</v>
      </c>
      <c r="L56" s="97">
        <f t="shared" si="12"/>
        <v>17997260</v>
      </c>
      <c r="M56" s="74">
        <f>IF(ISBLANK(L56),"  ",IF(L76&gt;0,L56/L76,IF(L56&gt;0,1,0)))</f>
        <v>0.72259327459548994</v>
      </c>
      <c r="N56" s="76"/>
    </row>
    <row r="57" spans="1:14" ht="15" customHeight="1" x14ac:dyDescent="0.2">
      <c r="A57" s="41" t="s">
        <v>54</v>
      </c>
      <c r="B57" s="128">
        <v>0</v>
      </c>
      <c r="C57" s="49">
        <f t="shared" si="1"/>
        <v>0</v>
      </c>
      <c r="D57" s="129">
        <v>0</v>
      </c>
      <c r="E57" s="49">
        <f t="shared" si="2"/>
        <v>0</v>
      </c>
      <c r="F57" s="101">
        <f t="shared" si="3"/>
        <v>0</v>
      </c>
      <c r="G57" s="46">
        <f t="shared" si="7"/>
        <v>0</v>
      </c>
      <c r="H57" s="128">
        <v>0</v>
      </c>
      <c r="I57" s="48">
        <f t="shared" si="10"/>
        <v>0</v>
      </c>
      <c r="J57" s="129">
        <v>0</v>
      </c>
      <c r="K57" s="49">
        <f t="shared" si="11"/>
        <v>0</v>
      </c>
      <c r="L57" s="101">
        <f t="shared" si="12"/>
        <v>0</v>
      </c>
      <c r="M57" s="51">
        <f>IF(ISBLANK(L57),"  ",IF(L76&gt;0,L57/L76,IF(L57&gt;0,1,0)))</f>
        <v>0</v>
      </c>
      <c r="N57" s="25"/>
    </row>
    <row r="58" spans="1:14" ht="15" customHeight="1" x14ac:dyDescent="0.2">
      <c r="A58" s="102" t="s">
        <v>55</v>
      </c>
      <c r="B58" s="32">
        <v>0</v>
      </c>
      <c r="C58" s="49">
        <f t="shared" si="1"/>
        <v>0</v>
      </c>
      <c r="D58" s="80">
        <v>0</v>
      </c>
      <c r="E58" s="49">
        <f t="shared" si="2"/>
        <v>0</v>
      </c>
      <c r="F58" s="34">
        <f t="shared" si="3"/>
        <v>0</v>
      </c>
      <c r="G58" s="46">
        <f t="shared" si="7"/>
        <v>0</v>
      </c>
      <c r="H58" s="32">
        <v>0</v>
      </c>
      <c r="I58" s="48">
        <f t="shared" si="10"/>
        <v>0</v>
      </c>
      <c r="J58" s="80">
        <v>0</v>
      </c>
      <c r="K58" s="49">
        <f t="shared" si="11"/>
        <v>0</v>
      </c>
      <c r="L58" s="34">
        <f t="shared" si="12"/>
        <v>0</v>
      </c>
      <c r="M58" s="51">
        <f>IF(ISBLANK(L58),"  ",IF(L76&gt;0,L58/L76,IF(L58&gt;0,1,0)))</f>
        <v>0</v>
      </c>
      <c r="N58" s="25"/>
    </row>
    <row r="59" spans="1:14" ht="15" customHeight="1" x14ac:dyDescent="0.2">
      <c r="A59" s="82" t="s">
        <v>56</v>
      </c>
      <c r="B59" s="32">
        <v>0</v>
      </c>
      <c r="C59" s="49">
        <f t="shared" si="1"/>
        <v>0</v>
      </c>
      <c r="D59" s="80">
        <v>206766.61</v>
      </c>
      <c r="E59" s="49">
        <f t="shared" si="2"/>
        <v>1</v>
      </c>
      <c r="F59" s="34">
        <f t="shared" si="3"/>
        <v>206766.61</v>
      </c>
      <c r="G59" s="46">
        <f t="shared" si="7"/>
        <v>6.3244183038100848E-3</v>
      </c>
      <c r="H59" s="32">
        <v>0</v>
      </c>
      <c r="I59" s="48">
        <f t="shared" si="10"/>
        <v>0</v>
      </c>
      <c r="J59" s="80">
        <v>0</v>
      </c>
      <c r="K59" s="49">
        <f t="shared" si="11"/>
        <v>0</v>
      </c>
      <c r="L59" s="34">
        <f t="shared" si="12"/>
        <v>0</v>
      </c>
      <c r="M59" s="51">
        <f>IF(ISBLANK(L59),"  ",IF(L76&gt;0,L59/L76,IF(L59&gt;0,1,0)))</f>
        <v>0</v>
      </c>
      <c r="N59" s="25"/>
    </row>
    <row r="60" spans="1:14" ht="15" customHeight="1" x14ac:dyDescent="0.2">
      <c r="A60" s="81" t="s">
        <v>57</v>
      </c>
      <c r="B60" s="69">
        <v>0</v>
      </c>
      <c r="C60" s="49">
        <f t="shared" si="1"/>
        <v>0</v>
      </c>
      <c r="D60" s="70">
        <v>602245.46</v>
      </c>
      <c r="E60" s="49">
        <f t="shared" si="2"/>
        <v>1</v>
      </c>
      <c r="F60" s="68">
        <f t="shared" si="3"/>
        <v>602245.46</v>
      </c>
      <c r="G60" s="46">
        <f t="shared" si="7"/>
        <v>1.8421021704667521E-2</v>
      </c>
      <c r="H60" s="69">
        <v>0</v>
      </c>
      <c r="I60" s="48">
        <f t="shared" si="10"/>
        <v>0</v>
      </c>
      <c r="J60" s="70">
        <v>0</v>
      </c>
      <c r="K60" s="49">
        <f t="shared" si="11"/>
        <v>0</v>
      </c>
      <c r="L60" s="68">
        <f t="shared" si="12"/>
        <v>0</v>
      </c>
      <c r="M60" s="51">
        <f>IF(ISBLANK(L60),"  ",IF(L76&gt;0,L60/L76,IF(L60&gt;0,1,0)))</f>
        <v>0</v>
      </c>
      <c r="N60" s="25"/>
    </row>
    <row r="61" spans="1:14" ht="15" customHeight="1" x14ac:dyDescent="0.2">
      <c r="A61" s="103" t="s">
        <v>58</v>
      </c>
      <c r="B61" s="32">
        <v>0</v>
      </c>
      <c r="C61" s="49">
        <f t="shared" si="1"/>
        <v>0</v>
      </c>
      <c r="D61" s="80">
        <v>0</v>
      </c>
      <c r="E61" s="49">
        <f t="shared" si="2"/>
        <v>0</v>
      </c>
      <c r="F61" s="34">
        <f t="shared" si="3"/>
        <v>0</v>
      </c>
      <c r="G61" s="46">
        <f t="shared" si="7"/>
        <v>0</v>
      </c>
      <c r="H61" s="32">
        <v>0</v>
      </c>
      <c r="I61" s="48">
        <f t="shared" si="10"/>
        <v>0</v>
      </c>
      <c r="J61" s="80">
        <v>0</v>
      </c>
      <c r="K61" s="49">
        <f t="shared" si="11"/>
        <v>0</v>
      </c>
      <c r="L61" s="34">
        <f t="shared" si="12"/>
        <v>0</v>
      </c>
      <c r="M61" s="51">
        <f>IF(ISBLANK(L61),"  ",IF(L76&gt;0,L61/L76,IF(L61&gt;0,1,0)))</f>
        <v>0</v>
      </c>
      <c r="N61" s="25"/>
    </row>
    <row r="62" spans="1:14" ht="15" customHeight="1" x14ac:dyDescent="0.2">
      <c r="A62" s="103" t="s">
        <v>59</v>
      </c>
      <c r="B62" s="32">
        <v>0</v>
      </c>
      <c r="C62" s="49">
        <f t="shared" si="1"/>
        <v>0</v>
      </c>
      <c r="D62" s="80">
        <v>155765.55999999994</v>
      </c>
      <c r="E62" s="49">
        <f t="shared" si="2"/>
        <v>1</v>
      </c>
      <c r="F62" s="34">
        <f t="shared" si="3"/>
        <v>155765.55999999994</v>
      </c>
      <c r="G62" s="46">
        <f t="shared" si="7"/>
        <v>4.7644373468580239E-3</v>
      </c>
      <c r="H62" s="32">
        <v>0</v>
      </c>
      <c r="I62" s="48">
        <f t="shared" si="10"/>
        <v>0</v>
      </c>
      <c r="J62" s="80">
        <v>0</v>
      </c>
      <c r="K62" s="49">
        <f t="shared" si="11"/>
        <v>0</v>
      </c>
      <c r="L62" s="34">
        <f t="shared" si="12"/>
        <v>0</v>
      </c>
      <c r="M62" s="51">
        <f>IF(ISBLANK(L62),"  ",IF(L76&gt;0,L62/L76,IF(L62&gt;0,1,0)))</f>
        <v>0</v>
      </c>
      <c r="N62" s="25"/>
    </row>
    <row r="63" spans="1:14" ht="15" customHeight="1" x14ac:dyDescent="0.2">
      <c r="A63" s="104" t="s">
        <v>60</v>
      </c>
      <c r="B63" s="32">
        <v>0</v>
      </c>
      <c r="C63" s="49">
        <f t="shared" si="1"/>
        <v>0</v>
      </c>
      <c r="D63" s="80">
        <v>1578647.71</v>
      </c>
      <c r="E63" s="49">
        <f t="shared" si="2"/>
        <v>1</v>
      </c>
      <c r="F63" s="34">
        <f t="shared" si="3"/>
        <v>1578647.71</v>
      </c>
      <c r="G63" s="46">
        <f t="shared" si="7"/>
        <v>4.828646401076013E-2</v>
      </c>
      <c r="H63" s="32">
        <v>0</v>
      </c>
      <c r="I63" s="48">
        <f t="shared" si="10"/>
        <v>0</v>
      </c>
      <c r="J63" s="80">
        <v>1499200</v>
      </c>
      <c r="K63" s="49">
        <f t="shared" si="11"/>
        <v>1</v>
      </c>
      <c r="L63" s="34">
        <f t="shared" si="12"/>
        <v>1499200</v>
      </c>
      <c r="M63" s="51">
        <f>IF(ISBLANK(L63),"  ",IF(L76&gt;0,L63/L76,IF(L63&gt;0,1,0)))</f>
        <v>6.0193153695260196E-2</v>
      </c>
      <c r="N63" s="25"/>
    </row>
    <row r="64" spans="1:14" ht="15" customHeight="1" x14ac:dyDescent="0.2">
      <c r="A64" s="104" t="s">
        <v>61</v>
      </c>
      <c r="B64" s="32">
        <v>0</v>
      </c>
      <c r="C64" s="49">
        <f t="shared" si="1"/>
        <v>0</v>
      </c>
      <c r="D64" s="80">
        <v>316241.36</v>
      </c>
      <c r="E64" s="49">
        <f t="shared" si="2"/>
        <v>1</v>
      </c>
      <c r="F64" s="34">
        <f t="shared" si="3"/>
        <v>316241.36</v>
      </c>
      <c r="G64" s="46">
        <f t="shared" si="7"/>
        <v>9.6729478981436821E-3</v>
      </c>
      <c r="H64" s="32">
        <v>0</v>
      </c>
      <c r="I64" s="48">
        <f t="shared" si="10"/>
        <v>0</v>
      </c>
      <c r="J64" s="80">
        <v>0</v>
      </c>
      <c r="K64" s="49">
        <f t="shared" si="11"/>
        <v>0</v>
      </c>
      <c r="L64" s="34">
        <f t="shared" si="12"/>
        <v>0</v>
      </c>
      <c r="M64" s="51">
        <f>IF(ISBLANK(L64),"  ",IF(L76&gt;0,L64/L76,IF(L64&gt;0,1,0)))</f>
        <v>0</v>
      </c>
      <c r="N64" s="25"/>
    </row>
    <row r="65" spans="1:14" ht="15" customHeight="1" x14ac:dyDescent="0.2">
      <c r="A65" s="82" t="s">
        <v>62</v>
      </c>
      <c r="B65" s="32">
        <v>0</v>
      </c>
      <c r="C65" s="49">
        <f t="shared" si="1"/>
        <v>0</v>
      </c>
      <c r="D65" s="80">
        <v>444810.79</v>
      </c>
      <c r="E65" s="49">
        <f t="shared" si="2"/>
        <v>1</v>
      </c>
      <c r="F65" s="34">
        <f t="shared" si="3"/>
        <v>444810.79</v>
      </c>
      <c r="G65" s="46">
        <f t="shared" si="7"/>
        <v>1.3605530902732428E-2</v>
      </c>
      <c r="H65" s="32">
        <v>0</v>
      </c>
      <c r="I65" s="48">
        <f t="shared" si="10"/>
        <v>0</v>
      </c>
      <c r="J65" s="80">
        <v>0</v>
      </c>
      <c r="K65" s="49">
        <f t="shared" si="11"/>
        <v>0</v>
      </c>
      <c r="L65" s="34">
        <f t="shared" si="12"/>
        <v>0</v>
      </c>
      <c r="M65" s="51">
        <f>IF(ISBLANK(L65),"  ",IF(L76&gt;0,L65/L76,IF(L65&gt;0,1,0)))</f>
        <v>0</v>
      </c>
      <c r="N65" s="25"/>
    </row>
    <row r="66" spans="1:14" ht="15" customHeight="1" x14ac:dyDescent="0.2">
      <c r="A66" s="81" t="s">
        <v>63</v>
      </c>
      <c r="B66" s="32">
        <v>99709</v>
      </c>
      <c r="C66" s="49">
        <f t="shared" si="1"/>
        <v>0.45312093983251583</v>
      </c>
      <c r="D66" s="80">
        <v>120340.42</v>
      </c>
      <c r="E66" s="49">
        <f t="shared" si="2"/>
        <v>0.54687906016748422</v>
      </c>
      <c r="F66" s="34">
        <f t="shared" si="3"/>
        <v>220049.41999999998</v>
      </c>
      <c r="G66" s="46">
        <f t="shared" si="7"/>
        <v>6.7307026970688981E-3</v>
      </c>
      <c r="H66" s="32">
        <v>63627</v>
      </c>
      <c r="I66" s="48">
        <f t="shared" si="10"/>
        <v>0.35346958729382744</v>
      </c>
      <c r="J66" s="80">
        <v>116380</v>
      </c>
      <c r="K66" s="49">
        <f t="shared" si="11"/>
        <v>0.64653041270617251</v>
      </c>
      <c r="L66" s="34">
        <f t="shared" si="12"/>
        <v>180007</v>
      </c>
      <c r="M66" s="51">
        <f>IF(ISBLANK(L66),"  ",IF(L76&gt;0,L66/L76,IF(L66&gt;0,1,0)))</f>
        <v>7.2273139122349932E-3</v>
      </c>
      <c r="N66" s="25"/>
    </row>
    <row r="67" spans="1:14" s="77" customFormat="1" ht="15" customHeight="1" x14ac:dyDescent="0.25">
      <c r="A67" s="105" t="s">
        <v>64</v>
      </c>
      <c r="B67" s="106">
        <v>15959391</v>
      </c>
      <c r="C67" s="75">
        <f t="shared" si="1"/>
        <v>0.74869608932117426</v>
      </c>
      <c r="D67" s="107">
        <v>5356856.3099999996</v>
      </c>
      <c r="E67" s="75">
        <f t="shared" si="2"/>
        <v>0.25130391067882574</v>
      </c>
      <c r="F67" s="106">
        <f t="shared" si="3"/>
        <v>21316247.309999999</v>
      </c>
      <c r="G67" s="46">
        <f t="shared" si="7"/>
        <v>0.65200500533382288</v>
      </c>
      <c r="H67" s="106">
        <v>16391127</v>
      </c>
      <c r="I67" s="84">
        <f t="shared" si="10"/>
        <v>0.83303201738401511</v>
      </c>
      <c r="J67" s="107">
        <v>3285340</v>
      </c>
      <c r="K67" s="75">
        <f t="shared" si="11"/>
        <v>0.16696798261598486</v>
      </c>
      <c r="L67" s="106">
        <f>L66+L65+L64+L63+L62+L61+L60+L59+L58+L57+L56</f>
        <v>19676467</v>
      </c>
      <c r="M67" s="74">
        <f>IF(ISBLANK(L67),"  ",IF(L76&gt;0,L67/L76,IF(L67&gt;0,1,0)))</f>
        <v>0.79001374220298515</v>
      </c>
      <c r="N67" s="76"/>
    </row>
    <row r="68" spans="1:14" ht="15" customHeight="1" x14ac:dyDescent="0.25">
      <c r="A68" s="14" t="s">
        <v>65</v>
      </c>
      <c r="B68" s="79"/>
      <c r="C68" s="66" t="str">
        <f t="shared" si="1"/>
        <v xml:space="preserve">  </v>
      </c>
      <c r="D68" s="80"/>
      <c r="E68" s="66" t="str">
        <f t="shared" si="2"/>
        <v xml:space="preserve">  </v>
      </c>
      <c r="F68" s="34"/>
      <c r="G68" s="56"/>
      <c r="H68" s="79"/>
      <c r="I68" s="64" t="s">
        <v>4</v>
      </c>
      <c r="J68" s="80"/>
      <c r="K68" s="66" t="s">
        <v>4</v>
      </c>
      <c r="L68" s="34"/>
      <c r="M68" s="67" t="s">
        <v>4</v>
      </c>
    </row>
    <row r="69" spans="1:14" ht="15" customHeight="1" x14ac:dyDescent="0.2">
      <c r="A69" s="108" t="s">
        <v>66</v>
      </c>
      <c r="B69" s="3">
        <v>0</v>
      </c>
      <c r="C69" s="44">
        <f t="shared" si="1"/>
        <v>0</v>
      </c>
      <c r="D69" s="93">
        <v>0</v>
      </c>
      <c r="E69" s="44">
        <f t="shared" si="2"/>
        <v>0</v>
      </c>
      <c r="F69" s="58">
        <f t="shared" si="3"/>
        <v>0</v>
      </c>
      <c r="G69" s="46">
        <f t="shared" si="7"/>
        <v>0</v>
      </c>
      <c r="H69" s="3">
        <v>0</v>
      </c>
      <c r="I69" s="42">
        <f>IF(ISBLANK(H69),"  ",IF(L69&gt;0,H69/L69,IF(H69&gt;0,1,0)))</f>
        <v>0</v>
      </c>
      <c r="J69" s="93">
        <v>0</v>
      </c>
      <c r="K69" s="44">
        <f>IF(ISBLANK(J69),"  ",IF(L69&gt;0,J69/L69,IF(J69&gt;0,1,0)))</f>
        <v>0</v>
      </c>
      <c r="L69" s="58">
        <f>J69+H69</f>
        <v>0</v>
      </c>
      <c r="M69" s="46">
        <f>IF(ISBLANK(L69),"  ",IF(L76&gt;0,L69/L76,IF(L69&gt;0,1,0)))</f>
        <v>0</v>
      </c>
    </row>
    <row r="70" spans="1:14" ht="15" customHeight="1" x14ac:dyDescent="0.2">
      <c r="A70" s="31" t="s">
        <v>67</v>
      </c>
      <c r="B70" s="32">
        <v>0</v>
      </c>
      <c r="C70" s="49">
        <f t="shared" si="1"/>
        <v>0</v>
      </c>
      <c r="D70" s="80">
        <v>0</v>
      </c>
      <c r="E70" s="49">
        <f t="shared" si="2"/>
        <v>0</v>
      </c>
      <c r="F70" s="34">
        <f t="shared" si="3"/>
        <v>0</v>
      </c>
      <c r="G70" s="46">
        <f t="shared" si="7"/>
        <v>0</v>
      </c>
      <c r="H70" s="32">
        <v>0</v>
      </c>
      <c r="I70" s="48">
        <f>IF(ISBLANK(H70),"  ",IF(L70&gt;0,H70/L70,IF(H70&gt;0,1,0)))</f>
        <v>0</v>
      </c>
      <c r="J70" s="80">
        <v>0</v>
      </c>
      <c r="K70" s="49">
        <f>IF(ISBLANK(J70),"  ",IF(L70&gt;0,J70/L70,IF(J70&gt;0,1,0)))</f>
        <v>0</v>
      </c>
      <c r="L70" s="34">
        <f>J70+H70</f>
        <v>0</v>
      </c>
      <c r="M70" s="51">
        <f>IF(ISBLANK(L70),"  ",IF(L76&gt;0,L70/L76,IF(L70&gt;0,1,0)))</f>
        <v>0</v>
      </c>
    </row>
    <row r="71" spans="1:14" ht="15" customHeight="1" x14ac:dyDescent="0.25">
      <c r="A71" s="109" t="s">
        <v>68</v>
      </c>
      <c r="B71" s="79"/>
      <c r="C71" s="66" t="str">
        <f t="shared" si="1"/>
        <v xml:space="preserve">  </v>
      </c>
      <c r="D71" s="80"/>
      <c r="E71" s="66" t="str">
        <f t="shared" si="2"/>
        <v xml:space="preserve">  </v>
      </c>
      <c r="F71" s="34"/>
      <c r="G71" s="46"/>
      <c r="H71" s="79"/>
      <c r="I71" s="64" t="s">
        <v>4</v>
      </c>
      <c r="J71" s="80"/>
      <c r="K71" s="66" t="s">
        <v>4</v>
      </c>
      <c r="L71" s="34"/>
      <c r="M71" s="67" t="s">
        <v>4</v>
      </c>
    </row>
    <row r="72" spans="1:14" ht="15" customHeight="1" x14ac:dyDescent="0.2">
      <c r="A72" s="82" t="s">
        <v>69</v>
      </c>
      <c r="B72" s="3">
        <v>0</v>
      </c>
      <c r="C72" s="44">
        <f t="shared" si="1"/>
        <v>0</v>
      </c>
      <c r="D72" s="93">
        <v>6073470</v>
      </c>
      <c r="E72" s="44">
        <f t="shared" si="2"/>
        <v>1</v>
      </c>
      <c r="F72" s="58">
        <f t="shared" si="3"/>
        <v>6073470</v>
      </c>
      <c r="G72" s="46">
        <f t="shared" si="7"/>
        <v>0.18577063693040882</v>
      </c>
      <c r="H72" s="3">
        <v>0</v>
      </c>
      <c r="I72" s="42">
        <f>IF(ISBLANK(H72),"  ",IF(L72&gt;0,H72/L72,IF(H72&gt;0,1,0)))</f>
        <v>0</v>
      </c>
      <c r="J72" s="93">
        <v>0</v>
      </c>
      <c r="K72" s="44">
        <f>IF(ISBLANK(J72),"  ",IF(L72&gt;0,J72/L72,IF(J72&gt;0,1,0)))</f>
        <v>0</v>
      </c>
      <c r="L72" s="58">
        <f>J72+H72</f>
        <v>0</v>
      </c>
      <c r="M72" s="46">
        <f>IF(ISBLANK(L72),"  ",IF(L76&gt;0,L72/L76,IF(L72&gt;0,1,0)))</f>
        <v>0</v>
      </c>
    </row>
    <row r="73" spans="1:14" ht="15" customHeight="1" x14ac:dyDescent="0.2">
      <c r="A73" s="31" t="s">
        <v>70</v>
      </c>
      <c r="B73" s="32">
        <v>0</v>
      </c>
      <c r="C73" s="49">
        <f t="shared" si="1"/>
        <v>0</v>
      </c>
      <c r="D73" s="80">
        <v>188294.29</v>
      </c>
      <c r="E73" s="49">
        <f t="shared" si="2"/>
        <v>1</v>
      </c>
      <c r="F73" s="34">
        <f t="shared" si="3"/>
        <v>188294.29</v>
      </c>
      <c r="G73" s="46">
        <f t="shared" si="7"/>
        <v>5.7594011633644538E-3</v>
      </c>
      <c r="H73" s="32">
        <v>0</v>
      </c>
      <c r="I73" s="48">
        <f>IF(ISBLANK(H73),"  ",IF(L73&gt;0,H73/L73,IF(H73&gt;0,1,0)))</f>
        <v>0</v>
      </c>
      <c r="J73" s="80">
        <v>0</v>
      </c>
      <c r="K73" s="49">
        <f>IF(ISBLANK(J73),"  ",IF(L73&gt;0,J73/L73,IF(J73&gt;0,1,0)))</f>
        <v>0</v>
      </c>
      <c r="L73" s="34">
        <f>J73+H73</f>
        <v>0</v>
      </c>
      <c r="M73" s="51">
        <f>IF(ISBLANK(L73),"  ",IF(L76&gt;0,L73/L76,IF(L73&gt;0,1,0)))</f>
        <v>0</v>
      </c>
    </row>
    <row r="74" spans="1:14" s="77" customFormat="1" ht="15" customHeight="1" x14ac:dyDescent="0.25">
      <c r="A74" s="78" t="s">
        <v>71</v>
      </c>
      <c r="B74" s="110">
        <v>0</v>
      </c>
      <c r="C74" s="75">
        <f t="shared" si="1"/>
        <v>0</v>
      </c>
      <c r="D74" s="111">
        <v>6261764.29</v>
      </c>
      <c r="E74" s="75">
        <f t="shared" si="2"/>
        <v>1</v>
      </c>
      <c r="F74" s="112">
        <f t="shared" si="3"/>
        <v>6261764.29</v>
      </c>
      <c r="G74" s="229">
        <f t="shared" si="7"/>
        <v>0.19153003809377328</v>
      </c>
      <c r="H74" s="110">
        <v>0</v>
      </c>
      <c r="I74" s="84">
        <f>IF(ISBLANK(H74),"  ",IF(L74&gt;0,H74/L74,IF(H74&gt;0,1,0)))</f>
        <v>0</v>
      </c>
      <c r="J74" s="111">
        <v>0</v>
      </c>
      <c r="K74" s="75">
        <f>IF(ISBLANK(J74),"  ",IF(L74&gt;0,J74/L74,IF(J74&gt;0,1,0)))</f>
        <v>0</v>
      </c>
      <c r="L74" s="112">
        <f>L73+L72+L71+L70+L69</f>
        <v>0</v>
      </c>
      <c r="M74" s="74">
        <f>IF(ISBLANK(L74),"  ",IF(L76&gt;0,L74/L76,IF(L74&gt;0,1,0)))</f>
        <v>0</v>
      </c>
    </row>
    <row r="75" spans="1:14" s="77" customFormat="1" ht="15" customHeight="1" x14ac:dyDescent="0.25">
      <c r="A75" s="78" t="s">
        <v>72</v>
      </c>
      <c r="B75" s="110">
        <v>0</v>
      </c>
      <c r="C75" s="75">
        <f t="shared" si="1"/>
        <v>0</v>
      </c>
      <c r="D75" s="111">
        <v>0</v>
      </c>
      <c r="E75" s="75">
        <f t="shared" si="2"/>
        <v>0</v>
      </c>
      <c r="F75" s="113">
        <f t="shared" si="3"/>
        <v>0</v>
      </c>
      <c r="G75" s="229">
        <f t="shared" si="7"/>
        <v>0</v>
      </c>
      <c r="H75" s="110">
        <v>0</v>
      </c>
      <c r="I75" s="84">
        <f>IF(ISBLANK(H75),"  ",IF(L75&gt;0,H75/L75,IF(H75&gt;0,1,0)))</f>
        <v>0</v>
      </c>
      <c r="J75" s="111">
        <v>0</v>
      </c>
      <c r="K75" s="75">
        <f>IF(ISBLANK(J75),"  ",IF(L75&gt;0,J75/L75,IF(J75&gt;0,1,0)))</f>
        <v>0</v>
      </c>
      <c r="L75" s="113">
        <f>J75+H75</f>
        <v>0</v>
      </c>
      <c r="M75" s="74">
        <f>IF(ISBLANK(L75),"  ",IF(L76&gt;0,L75/L76,IF(L75&gt;0,1,0)))</f>
        <v>0</v>
      </c>
    </row>
    <row r="76" spans="1:14" s="77" customFormat="1" ht="15" customHeight="1" thickBot="1" x14ac:dyDescent="0.3">
      <c r="A76" s="114" t="s">
        <v>73</v>
      </c>
      <c r="B76" s="115">
        <v>21074759.259999998</v>
      </c>
      <c r="C76" s="117">
        <f t="shared" si="1"/>
        <v>0.64461855428366832</v>
      </c>
      <c r="D76" s="115">
        <v>11618620.6</v>
      </c>
      <c r="E76" s="117">
        <f t="shared" si="2"/>
        <v>0.35538144571633162</v>
      </c>
      <c r="F76" s="115">
        <f t="shared" si="3"/>
        <v>32693379.859999999</v>
      </c>
      <c r="G76" s="117">
        <f t="shared" si="7"/>
        <v>1</v>
      </c>
      <c r="H76" s="115">
        <v>21621147</v>
      </c>
      <c r="I76" s="116">
        <f>IF(ISBLANK(H76),"  ",IF(L76&gt;0,H76/L76,IF(H76&gt;0,1,0)))</f>
        <v>0.86809299922546279</v>
      </c>
      <c r="J76" s="115">
        <v>3285340</v>
      </c>
      <c r="K76" s="117">
        <f>IF(ISBLANK(J76),"  ",IF(L76&gt;0,J76/L76,IF(J76&gt;0,1,0)))</f>
        <v>0.13190700077453718</v>
      </c>
      <c r="L76" s="115">
        <f>L74+L67+L47+L40+L48+L75</f>
        <v>24906487</v>
      </c>
      <c r="M76" s="118">
        <f>IF(ISBLANK(L76),"  ",IF(L76&gt;0,L76/L76,IF(L76&gt;0,1,0)))</f>
        <v>1</v>
      </c>
    </row>
    <row r="77" spans="1:14" ht="15" thickTop="1" x14ac:dyDescent="0.2">
      <c r="A77" s="119"/>
      <c r="B77" s="1"/>
      <c r="C77" s="2"/>
      <c r="D77" s="1"/>
      <c r="E77" s="2"/>
      <c r="F77" s="1"/>
      <c r="G77" s="2"/>
      <c r="H77" s="1">
        <v>21513894</v>
      </c>
      <c r="I77" s="2"/>
      <c r="J77" s="1"/>
      <c r="K77" s="2"/>
      <c r="L77" s="1"/>
      <c r="M77" s="2"/>
    </row>
    <row r="78" spans="1:14" ht="16.5" customHeight="1" x14ac:dyDescent="0.2">
      <c r="A78" s="2" t="s">
        <v>4</v>
      </c>
      <c r="B78" s="1"/>
      <c r="C78" s="2"/>
      <c r="D78" s="1"/>
      <c r="E78" s="2"/>
      <c r="F78" s="1"/>
      <c r="G78" s="2"/>
      <c r="H78" s="1"/>
      <c r="I78" s="2"/>
      <c r="J78" s="1"/>
      <c r="K78" s="2"/>
      <c r="L78" s="1"/>
      <c r="M78" s="2"/>
    </row>
    <row r="79" spans="1:14" x14ac:dyDescent="0.2">
      <c r="A79" s="2" t="s">
        <v>74</v>
      </c>
      <c r="B79" s="1"/>
      <c r="C79" s="2"/>
      <c r="D79" s="1"/>
      <c r="E79" s="2"/>
      <c r="F79" s="1"/>
      <c r="G79" s="2"/>
      <c r="H79" s="1"/>
      <c r="I79" s="2"/>
      <c r="J79" s="1"/>
      <c r="K79" s="2"/>
      <c r="L79" s="1"/>
      <c r="M79" s="2"/>
    </row>
    <row r="81" spans="7:7" x14ac:dyDescent="0.2">
      <c r="G81" s="6" t="s">
        <v>4</v>
      </c>
    </row>
  </sheetData>
  <hyperlinks>
    <hyperlink ref="O2" location="Home!A1" tooltip="Home" display="Home"/>
  </hyperlinks>
  <printOptions horizontalCentered="1" verticalCentered="1"/>
  <pageMargins left="0.25" right="0.25" top="0.75" bottom="0.75" header="0.3" footer="0.3"/>
  <pageSetup scale="44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9"/>
  <sheetViews>
    <sheetView zoomScale="75" zoomScaleNormal="75" workbookViewId="0">
      <pane xSplit="1" ySplit="10" topLeftCell="B11" activePane="bottomRight" state="frozen"/>
      <selection activeCell="G84" sqref="G84"/>
      <selection pane="topRight" activeCell="G84" sqref="G84"/>
      <selection pane="bottomLeft" activeCell="G84" sqref="G84"/>
      <selection pane="bottomRight" activeCell="O2" sqref="O2"/>
    </sheetView>
  </sheetViews>
  <sheetFormatPr defaultColWidth="12.42578125" defaultRowHeight="14.25" x14ac:dyDescent="0.2"/>
  <cols>
    <col min="1" max="1" width="63.42578125" style="6" customWidth="1"/>
    <col min="2" max="2" width="20.7109375" style="120" customWidth="1"/>
    <col min="3" max="3" width="20.7109375" style="6" customWidth="1"/>
    <col min="4" max="4" width="20.7109375" style="120" customWidth="1"/>
    <col min="5" max="5" width="20.7109375" style="6" customWidth="1"/>
    <col min="6" max="6" width="20.7109375" style="120" customWidth="1"/>
    <col min="7" max="7" width="20.7109375" style="6" customWidth="1"/>
    <col min="8" max="8" width="20.7109375" style="120" customWidth="1"/>
    <col min="9" max="9" width="20.7109375" style="6" customWidth="1"/>
    <col min="10" max="10" width="20.7109375" style="120" customWidth="1"/>
    <col min="11" max="11" width="20.7109375" style="6" customWidth="1"/>
    <col min="12" max="12" width="20.7109375" style="120" customWidth="1"/>
    <col min="13" max="13" width="20.7109375" style="6" customWidth="1"/>
    <col min="14" max="256" width="12.42578125" style="6"/>
    <col min="257" max="257" width="186.7109375" style="6" customWidth="1"/>
    <col min="258" max="258" width="56.42578125" style="6" customWidth="1"/>
    <col min="259" max="263" width="45.5703125" style="6" customWidth="1"/>
    <col min="264" max="264" width="54.7109375" style="6" customWidth="1"/>
    <col min="265" max="269" width="45.5703125" style="6" customWidth="1"/>
    <col min="270" max="512" width="12.42578125" style="6"/>
    <col min="513" max="513" width="186.7109375" style="6" customWidth="1"/>
    <col min="514" max="514" width="56.42578125" style="6" customWidth="1"/>
    <col min="515" max="519" width="45.5703125" style="6" customWidth="1"/>
    <col min="520" max="520" width="54.7109375" style="6" customWidth="1"/>
    <col min="521" max="525" width="45.5703125" style="6" customWidth="1"/>
    <col min="526" max="768" width="12.42578125" style="6"/>
    <col min="769" max="769" width="186.7109375" style="6" customWidth="1"/>
    <col min="770" max="770" width="56.42578125" style="6" customWidth="1"/>
    <col min="771" max="775" width="45.5703125" style="6" customWidth="1"/>
    <col min="776" max="776" width="54.7109375" style="6" customWidth="1"/>
    <col min="777" max="781" width="45.5703125" style="6" customWidth="1"/>
    <col min="782" max="1024" width="12.42578125" style="6"/>
    <col min="1025" max="1025" width="186.7109375" style="6" customWidth="1"/>
    <col min="1026" max="1026" width="56.42578125" style="6" customWidth="1"/>
    <col min="1027" max="1031" width="45.5703125" style="6" customWidth="1"/>
    <col min="1032" max="1032" width="54.7109375" style="6" customWidth="1"/>
    <col min="1033" max="1037" width="45.5703125" style="6" customWidth="1"/>
    <col min="1038" max="1280" width="12.42578125" style="6"/>
    <col min="1281" max="1281" width="186.7109375" style="6" customWidth="1"/>
    <col min="1282" max="1282" width="56.42578125" style="6" customWidth="1"/>
    <col min="1283" max="1287" width="45.5703125" style="6" customWidth="1"/>
    <col min="1288" max="1288" width="54.7109375" style="6" customWidth="1"/>
    <col min="1289" max="1293" width="45.5703125" style="6" customWidth="1"/>
    <col min="1294" max="1536" width="12.42578125" style="6"/>
    <col min="1537" max="1537" width="186.7109375" style="6" customWidth="1"/>
    <col min="1538" max="1538" width="56.42578125" style="6" customWidth="1"/>
    <col min="1539" max="1543" width="45.5703125" style="6" customWidth="1"/>
    <col min="1544" max="1544" width="54.7109375" style="6" customWidth="1"/>
    <col min="1545" max="1549" width="45.5703125" style="6" customWidth="1"/>
    <col min="1550" max="1792" width="12.42578125" style="6"/>
    <col min="1793" max="1793" width="186.7109375" style="6" customWidth="1"/>
    <col min="1794" max="1794" width="56.42578125" style="6" customWidth="1"/>
    <col min="1795" max="1799" width="45.5703125" style="6" customWidth="1"/>
    <col min="1800" max="1800" width="54.7109375" style="6" customWidth="1"/>
    <col min="1801" max="1805" width="45.5703125" style="6" customWidth="1"/>
    <col min="1806" max="2048" width="12.42578125" style="6"/>
    <col min="2049" max="2049" width="186.7109375" style="6" customWidth="1"/>
    <col min="2050" max="2050" width="56.42578125" style="6" customWidth="1"/>
    <col min="2051" max="2055" width="45.5703125" style="6" customWidth="1"/>
    <col min="2056" max="2056" width="54.7109375" style="6" customWidth="1"/>
    <col min="2057" max="2061" width="45.5703125" style="6" customWidth="1"/>
    <col min="2062" max="2304" width="12.42578125" style="6"/>
    <col min="2305" max="2305" width="186.7109375" style="6" customWidth="1"/>
    <col min="2306" max="2306" width="56.42578125" style="6" customWidth="1"/>
    <col min="2307" max="2311" width="45.5703125" style="6" customWidth="1"/>
    <col min="2312" max="2312" width="54.7109375" style="6" customWidth="1"/>
    <col min="2313" max="2317" width="45.5703125" style="6" customWidth="1"/>
    <col min="2318" max="2560" width="12.42578125" style="6"/>
    <col min="2561" max="2561" width="186.7109375" style="6" customWidth="1"/>
    <col min="2562" max="2562" width="56.42578125" style="6" customWidth="1"/>
    <col min="2563" max="2567" width="45.5703125" style="6" customWidth="1"/>
    <col min="2568" max="2568" width="54.7109375" style="6" customWidth="1"/>
    <col min="2569" max="2573" width="45.5703125" style="6" customWidth="1"/>
    <col min="2574" max="2816" width="12.42578125" style="6"/>
    <col min="2817" max="2817" width="186.7109375" style="6" customWidth="1"/>
    <col min="2818" max="2818" width="56.42578125" style="6" customWidth="1"/>
    <col min="2819" max="2823" width="45.5703125" style="6" customWidth="1"/>
    <col min="2824" max="2824" width="54.7109375" style="6" customWidth="1"/>
    <col min="2825" max="2829" width="45.5703125" style="6" customWidth="1"/>
    <col min="2830" max="3072" width="12.42578125" style="6"/>
    <col min="3073" max="3073" width="186.7109375" style="6" customWidth="1"/>
    <col min="3074" max="3074" width="56.42578125" style="6" customWidth="1"/>
    <col min="3075" max="3079" width="45.5703125" style="6" customWidth="1"/>
    <col min="3080" max="3080" width="54.7109375" style="6" customWidth="1"/>
    <col min="3081" max="3085" width="45.5703125" style="6" customWidth="1"/>
    <col min="3086" max="3328" width="12.42578125" style="6"/>
    <col min="3329" max="3329" width="186.7109375" style="6" customWidth="1"/>
    <col min="3330" max="3330" width="56.42578125" style="6" customWidth="1"/>
    <col min="3331" max="3335" width="45.5703125" style="6" customWidth="1"/>
    <col min="3336" max="3336" width="54.7109375" style="6" customWidth="1"/>
    <col min="3337" max="3341" width="45.5703125" style="6" customWidth="1"/>
    <col min="3342" max="3584" width="12.42578125" style="6"/>
    <col min="3585" max="3585" width="186.7109375" style="6" customWidth="1"/>
    <col min="3586" max="3586" width="56.42578125" style="6" customWidth="1"/>
    <col min="3587" max="3591" width="45.5703125" style="6" customWidth="1"/>
    <col min="3592" max="3592" width="54.7109375" style="6" customWidth="1"/>
    <col min="3593" max="3597" width="45.5703125" style="6" customWidth="1"/>
    <col min="3598" max="3840" width="12.42578125" style="6"/>
    <col min="3841" max="3841" width="186.7109375" style="6" customWidth="1"/>
    <col min="3842" max="3842" width="56.42578125" style="6" customWidth="1"/>
    <col min="3843" max="3847" width="45.5703125" style="6" customWidth="1"/>
    <col min="3848" max="3848" width="54.7109375" style="6" customWidth="1"/>
    <col min="3849" max="3853" width="45.5703125" style="6" customWidth="1"/>
    <col min="3854" max="4096" width="12.42578125" style="6"/>
    <col min="4097" max="4097" width="186.7109375" style="6" customWidth="1"/>
    <col min="4098" max="4098" width="56.42578125" style="6" customWidth="1"/>
    <col min="4099" max="4103" width="45.5703125" style="6" customWidth="1"/>
    <col min="4104" max="4104" width="54.7109375" style="6" customWidth="1"/>
    <col min="4105" max="4109" width="45.5703125" style="6" customWidth="1"/>
    <col min="4110" max="4352" width="12.42578125" style="6"/>
    <col min="4353" max="4353" width="186.7109375" style="6" customWidth="1"/>
    <col min="4354" max="4354" width="56.42578125" style="6" customWidth="1"/>
    <col min="4355" max="4359" width="45.5703125" style="6" customWidth="1"/>
    <col min="4360" max="4360" width="54.7109375" style="6" customWidth="1"/>
    <col min="4361" max="4365" width="45.5703125" style="6" customWidth="1"/>
    <col min="4366" max="4608" width="12.42578125" style="6"/>
    <col min="4609" max="4609" width="186.7109375" style="6" customWidth="1"/>
    <col min="4610" max="4610" width="56.42578125" style="6" customWidth="1"/>
    <col min="4611" max="4615" width="45.5703125" style="6" customWidth="1"/>
    <col min="4616" max="4616" width="54.7109375" style="6" customWidth="1"/>
    <col min="4617" max="4621" width="45.5703125" style="6" customWidth="1"/>
    <col min="4622" max="4864" width="12.42578125" style="6"/>
    <col min="4865" max="4865" width="186.7109375" style="6" customWidth="1"/>
    <col min="4866" max="4866" width="56.42578125" style="6" customWidth="1"/>
    <col min="4867" max="4871" width="45.5703125" style="6" customWidth="1"/>
    <col min="4872" max="4872" width="54.7109375" style="6" customWidth="1"/>
    <col min="4873" max="4877" width="45.5703125" style="6" customWidth="1"/>
    <col min="4878" max="5120" width="12.42578125" style="6"/>
    <col min="5121" max="5121" width="186.7109375" style="6" customWidth="1"/>
    <col min="5122" max="5122" width="56.42578125" style="6" customWidth="1"/>
    <col min="5123" max="5127" width="45.5703125" style="6" customWidth="1"/>
    <col min="5128" max="5128" width="54.7109375" style="6" customWidth="1"/>
    <col min="5129" max="5133" width="45.5703125" style="6" customWidth="1"/>
    <col min="5134" max="5376" width="12.42578125" style="6"/>
    <col min="5377" max="5377" width="186.7109375" style="6" customWidth="1"/>
    <col min="5378" max="5378" width="56.42578125" style="6" customWidth="1"/>
    <col min="5379" max="5383" width="45.5703125" style="6" customWidth="1"/>
    <col min="5384" max="5384" width="54.7109375" style="6" customWidth="1"/>
    <col min="5385" max="5389" width="45.5703125" style="6" customWidth="1"/>
    <col min="5390" max="5632" width="12.42578125" style="6"/>
    <col min="5633" max="5633" width="186.7109375" style="6" customWidth="1"/>
    <col min="5634" max="5634" width="56.42578125" style="6" customWidth="1"/>
    <col min="5635" max="5639" width="45.5703125" style="6" customWidth="1"/>
    <col min="5640" max="5640" width="54.7109375" style="6" customWidth="1"/>
    <col min="5641" max="5645" width="45.5703125" style="6" customWidth="1"/>
    <col min="5646" max="5888" width="12.42578125" style="6"/>
    <col min="5889" max="5889" width="186.7109375" style="6" customWidth="1"/>
    <col min="5890" max="5890" width="56.42578125" style="6" customWidth="1"/>
    <col min="5891" max="5895" width="45.5703125" style="6" customWidth="1"/>
    <col min="5896" max="5896" width="54.7109375" style="6" customWidth="1"/>
    <col min="5897" max="5901" width="45.5703125" style="6" customWidth="1"/>
    <col min="5902" max="6144" width="12.42578125" style="6"/>
    <col min="6145" max="6145" width="186.7109375" style="6" customWidth="1"/>
    <col min="6146" max="6146" width="56.42578125" style="6" customWidth="1"/>
    <col min="6147" max="6151" width="45.5703125" style="6" customWidth="1"/>
    <col min="6152" max="6152" width="54.7109375" style="6" customWidth="1"/>
    <col min="6153" max="6157" width="45.5703125" style="6" customWidth="1"/>
    <col min="6158" max="6400" width="12.42578125" style="6"/>
    <col min="6401" max="6401" width="186.7109375" style="6" customWidth="1"/>
    <col min="6402" max="6402" width="56.42578125" style="6" customWidth="1"/>
    <col min="6403" max="6407" width="45.5703125" style="6" customWidth="1"/>
    <col min="6408" max="6408" width="54.7109375" style="6" customWidth="1"/>
    <col min="6409" max="6413" width="45.5703125" style="6" customWidth="1"/>
    <col min="6414" max="6656" width="12.42578125" style="6"/>
    <col min="6657" max="6657" width="186.7109375" style="6" customWidth="1"/>
    <col min="6658" max="6658" width="56.42578125" style="6" customWidth="1"/>
    <col min="6659" max="6663" width="45.5703125" style="6" customWidth="1"/>
    <col min="6664" max="6664" width="54.7109375" style="6" customWidth="1"/>
    <col min="6665" max="6669" width="45.5703125" style="6" customWidth="1"/>
    <col min="6670" max="6912" width="12.42578125" style="6"/>
    <col min="6913" max="6913" width="186.7109375" style="6" customWidth="1"/>
    <col min="6914" max="6914" width="56.42578125" style="6" customWidth="1"/>
    <col min="6915" max="6919" width="45.5703125" style="6" customWidth="1"/>
    <col min="6920" max="6920" width="54.7109375" style="6" customWidth="1"/>
    <col min="6921" max="6925" width="45.5703125" style="6" customWidth="1"/>
    <col min="6926" max="7168" width="12.42578125" style="6"/>
    <col min="7169" max="7169" width="186.7109375" style="6" customWidth="1"/>
    <col min="7170" max="7170" width="56.42578125" style="6" customWidth="1"/>
    <col min="7171" max="7175" width="45.5703125" style="6" customWidth="1"/>
    <col min="7176" max="7176" width="54.7109375" style="6" customWidth="1"/>
    <col min="7177" max="7181" width="45.5703125" style="6" customWidth="1"/>
    <col min="7182" max="7424" width="12.42578125" style="6"/>
    <col min="7425" max="7425" width="186.7109375" style="6" customWidth="1"/>
    <col min="7426" max="7426" width="56.42578125" style="6" customWidth="1"/>
    <col min="7427" max="7431" width="45.5703125" style="6" customWidth="1"/>
    <col min="7432" max="7432" width="54.7109375" style="6" customWidth="1"/>
    <col min="7433" max="7437" width="45.5703125" style="6" customWidth="1"/>
    <col min="7438" max="7680" width="12.42578125" style="6"/>
    <col min="7681" max="7681" width="186.7109375" style="6" customWidth="1"/>
    <col min="7682" max="7682" width="56.42578125" style="6" customWidth="1"/>
    <col min="7683" max="7687" width="45.5703125" style="6" customWidth="1"/>
    <col min="7688" max="7688" width="54.7109375" style="6" customWidth="1"/>
    <col min="7689" max="7693" width="45.5703125" style="6" customWidth="1"/>
    <col min="7694" max="7936" width="12.42578125" style="6"/>
    <col min="7937" max="7937" width="186.7109375" style="6" customWidth="1"/>
    <col min="7938" max="7938" width="56.42578125" style="6" customWidth="1"/>
    <col min="7939" max="7943" width="45.5703125" style="6" customWidth="1"/>
    <col min="7944" max="7944" width="54.7109375" style="6" customWidth="1"/>
    <col min="7945" max="7949" width="45.5703125" style="6" customWidth="1"/>
    <col min="7950" max="8192" width="12.42578125" style="6"/>
    <col min="8193" max="8193" width="186.7109375" style="6" customWidth="1"/>
    <col min="8194" max="8194" width="56.42578125" style="6" customWidth="1"/>
    <col min="8195" max="8199" width="45.5703125" style="6" customWidth="1"/>
    <col min="8200" max="8200" width="54.7109375" style="6" customWidth="1"/>
    <col min="8201" max="8205" width="45.5703125" style="6" customWidth="1"/>
    <col min="8206" max="8448" width="12.42578125" style="6"/>
    <col min="8449" max="8449" width="186.7109375" style="6" customWidth="1"/>
    <col min="8450" max="8450" width="56.42578125" style="6" customWidth="1"/>
    <col min="8451" max="8455" width="45.5703125" style="6" customWidth="1"/>
    <col min="8456" max="8456" width="54.7109375" style="6" customWidth="1"/>
    <col min="8457" max="8461" width="45.5703125" style="6" customWidth="1"/>
    <col min="8462" max="8704" width="12.42578125" style="6"/>
    <col min="8705" max="8705" width="186.7109375" style="6" customWidth="1"/>
    <col min="8706" max="8706" width="56.42578125" style="6" customWidth="1"/>
    <col min="8707" max="8711" width="45.5703125" style="6" customWidth="1"/>
    <col min="8712" max="8712" width="54.7109375" style="6" customWidth="1"/>
    <col min="8713" max="8717" width="45.5703125" style="6" customWidth="1"/>
    <col min="8718" max="8960" width="12.42578125" style="6"/>
    <col min="8961" max="8961" width="186.7109375" style="6" customWidth="1"/>
    <col min="8962" max="8962" width="56.42578125" style="6" customWidth="1"/>
    <col min="8963" max="8967" width="45.5703125" style="6" customWidth="1"/>
    <col min="8968" max="8968" width="54.7109375" style="6" customWidth="1"/>
    <col min="8969" max="8973" width="45.5703125" style="6" customWidth="1"/>
    <col min="8974" max="9216" width="12.42578125" style="6"/>
    <col min="9217" max="9217" width="186.7109375" style="6" customWidth="1"/>
    <col min="9218" max="9218" width="56.42578125" style="6" customWidth="1"/>
    <col min="9219" max="9223" width="45.5703125" style="6" customWidth="1"/>
    <col min="9224" max="9224" width="54.7109375" style="6" customWidth="1"/>
    <col min="9225" max="9229" width="45.5703125" style="6" customWidth="1"/>
    <col min="9230" max="9472" width="12.42578125" style="6"/>
    <col min="9473" max="9473" width="186.7109375" style="6" customWidth="1"/>
    <col min="9474" max="9474" width="56.42578125" style="6" customWidth="1"/>
    <col min="9475" max="9479" width="45.5703125" style="6" customWidth="1"/>
    <col min="9480" max="9480" width="54.7109375" style="6" customWidth="1"/>
    <col min="9481" max="9485" width="45.5703125" style="6" customWidth="1"/>
    <col min="9486" max="9728" width="12.42578125" style="6"/>
    <col min="9729" max="9729" width="186.7109375" style="6" customWidth="1"/>
    <col min="9730" max="9730" width="56.42578125" style="6" customWidth="1"/>
    <col min="9731" max="9735" width="45.5703125" style="6" customWidth="1"/>
    <col min="9736" max="9736" width="54.7109375" style="6" customWidth="1"/>
    <col min="9737" max="9741" width="45.5703125" style="6" customWidth="1"/>
    <col min="9742" max="9984" width="12.42578125" style="6"/>
    <col min="9985" max="9985" width="186.7109375" style="6" customWidth="1"/>
    <col min="9986" max="9986" width="56.42578125" style="6" customWidth="1"/>
    <col min="9987" max="9991" width="45.5703125" style="6" customWidth="1"/>
    <col min="9992" max="9992" width="54.7109375" style="6" customWidth="1"/>
    <col min="9993" max="9997" width="45.5703125" style="6" customWidth="1"/>
    <col min="9998" max="10240" width="12.42578125" style="6"/>
    <col min="10241" max="10241" width="186.7109375" style="6" customWidth="1"/>
    <col min="10242" max="10242" width="56.42578125" style="6" customWidth="1"/>
    <col min="10243" max="10247" width="45.5703125" style="6" customWidth="1"/>
    <col min="10248" max="10248" width="54.7109375" style="6" customWidth="1"/>
    <col min="10249" max="10253" width="45.5703125" style="6" customWidth="1"/>
    <col min="10254" max="10496" width="12.42578125" style="6"/>
    <col min="10497" max="10497" width="186.7109375" style="6" customWidth="1"/>
    <col min="10498" max="10498" width="56.42578125" style="6" customWidth="1"/>
    <col min="10499" max="10503" width="45.5703125" style="6" customWidth="1"/>
    <col min="10504" max="10504" width="54.7109375" style="6" customWidth="1"/>
    <col min="10505" max="10509" width="45.5703125" style="6" customWidth="1"/>
    <col min="10510" max="10752" width="12.42578125" style="6"/>
    <col min="10753" max="10753" width="186.7109375" style="6" customWidth="1"/>
    <col min="10754" max="10754" width="56.42578125" style="6" customWidth="1"/>
    <col min="10755" max="10759" width="45.5703125" style="6" customWidth="1"/>
    <col min="10760" max="10760" width="54.7109375" style="6" customWidth="1"/>
    <col min="10761" max="10765" width="45.5703125" style="6" customWidth="1"/>
    <col min="10766" max="11008" width="12.42578125" style="6"/>
    <col min="11009" max="11009" width="186.7109375" style="6" customWidth="1"/>
    <col min="11010" max="11010" width="56.42578125" style="6" customWidth="1"/>
    <col min="11011" max="11015" width="45.5703125" style="6" customWidth="1"/>
    <col min="11016" max="11016" width="54.7109375" style="6" customWidth="1"/>
    <col min="11017" max="11021" width="45.5703125" style="6" customWidth="1"/>
    <col min="11022" max="11264" width="12.42578125" style="6"/>
    <col min="11265" max="11265" width="186.7109375" style="6" customWidth="1"/>
    <col min="11266" max="11266" width="56.42578125" style="6" customWidth="1"/>
    <col min="11267" max="11271" width="45.5703125" style="6" customWidth="1"/>
    <col min="11272" max="11272" width="54.7109375" style="6" customWidth="1"/>
    <col min="11273" max="11277" width="45.5703125" style="6" customWidth="1"/>
    <col min="11278" max="11520" width="12.42578125" style="6"/>
    <col min="11521" max="11521" width="186.7109375" style="6" customWidth="1"/>
    <col min="11522" max="11522" width="56.42578125" style="6" customWidth="1"/>
    <col min="11523" max="11527" width="45.5703125" style="6" customWidth="1"/>
    <col min="11528" max="11528" width="54.7109375" style="6" customWidth="1"/>
    <col min="11529" max="11533" width="45.5703125" style="6" customWidth="1"/>
    <col min="11534" max="11776" width="12.42578125" style="6"/>
    <col min="11777" max="11777" width="186.7109375" style="6" customWidth="1"/>
    <col min="11778" max="11778" width="56.42578125" style="6" customWidth="1"/>
    <col min="11779" max="11783" width="45.5703125" style="6" customWidth="1"/>
    <col min="11784" max="11784" width="54.7109375" style="6" customWidth="1"/>
    <col min="11785" max="11789" width="45.5703125" style="6" customWidth="1"/>
    <col min="11790" max="12032" width="12.42578125" style="6"/>
    <col min="12033" max="12033" width="186.7109375" style="6" customWidth="1"/>
    <col min="12034" max="12034" width="56.42578125" style="6" customWidth="1"/>
    <col min="12035" max="12039" width="45.5703125" style="6" customWidth="1"/>
    <col min="12040" max="12040" width="54.7109375" style="6" customWidth="1"/>
    <col min="12041" max="12045" width="45.5703125" style="6" customWidth="1"/>
    <col min="12046" max="12288" width="12.42578125" style="6"/>
    <col min="12289" max="12289" width="186.7109375" style="6" customWidth="1"/>
    <col min="12290" max="12290" width="56.42578125" style="6" customWidth="1"/>
    <col min="12291" max="12295" width="45.5703125" style="6" customWidth="1"/>
    <col min="12296" max="12296" width="54.7109375" style="6" customWidth="1"/>
    <col min="12297" max="12301" width="45.5703125" style="6" customWidth="1"/>
    <col min="12302" max="12544" width="12.42578125" style="6"/>
    <col min="12545" max="12545" width="186.7109375" style="6" customWidth="1"/>
    <col min="12546" max="12546" width="56.42578125" style="6" customWidth="1"/>
    <col min="12547" max="12551" width="45.5703125" style="6" customWidth="1"/>
    <col min="12552" max="12552" width="54.7109375" style="6" customWidth="1"/>
    <col min="12553" max="12557" width="45.5703125" style="6" customWidth="1"/>
    <col min="12558" max="12800" width="12.42578125" style="6"/>
    <col min="12801" max="12801" width="186.7109375" style="6" customWidth="1"/>
    <col min="12802" max="12802" width="56.42578125" style="6" customWidth="1"/>
    <col min="12803" max="12807" width="45.5703125" style="6" customWidth="1"/>
    <col min="12808" max="12808" width="54.7109375" style="6" customWidth="1"/>
    <col min="12809" max="12813" width="45.5703125" style="6" customWidth="1"/>
    <col min="12814" max="13056" width="12.42578125" style="6"/>
    <col min="13057" max="13057" width="186.7109375" style="6" customWidth="1"/>
    <col min="13058" max="13058" width="56.42578125" style="6" customWidth="1"/>
    <col min="13059" max="13063" width="45.5703125" style="6" customWidth="1"/>
    <col min="13064" max="13064" width="54.7109375" style="6" customWidth="1"/>
    <col min="13065" max="13069" width="45.5703125" style="6" customWidth="1"/>
    <col min="13070" max="13312" width="12.42578125" style="6"/>
    <col min="13313" max="13313" width="186.7109375" style="6" customWidth="1"/>
    <col min="13314" max="13314" width="56.42578125" style="6" customWidth="1"/>
    <col min="13315" max="13319" width="45.5703125" style="6" customWidth="1"/>
    <col min="13320" max="13320" width="54.7109375" style="6" customWidth="1"/>
    <col min="13321" max="13325" width="45.5703125" style="6" customWidth="1"/>
    <col min="13326" max="13568" width="12.42578125" style="6"/>
    <col min="13569" max="13569" width="186.7109375" style="6" customWidth="1"/>
    <col min="13570" max="13570" width="56.42578125" style="6" customWidth="1"/>
    <col min="13571" max="13575" width="45.5703125" style="6" customWidth="1"/>
    <col min="13576" max="13576" width="54.7109375" style="6" customWidth="1"/>
    <col min="13577" max="13581" width="45.5703125" style="6" customWidth="1"/>
    <col min="13582" max="13824" width="12.42578125" style="6"/>
    <col min="13825" max="13825" width="186.7109375" style="6" customWidth="1"/>
    <col min="13826" max="13826" width="56.42578125" style="6" customWidth="1"/>
    <col min="13827" max="13831" width="45.5703125" style="6" customWidth="1"/>
    <col min="13832" max="13832" width="54.7109375" style="6" customWidth="1"/>
    <col min="13833" max="13837" width="45.5703125" style="6" customWidth="1"/>
    <col min="13838" max="14080" width="12.42578125" style="6"/>
    <col min="14081" max="14081" width="186.7109375" style="6" customWidth="1"/>
    <col min="14082" max="14082" width="56.42578125" style="6" customWidth="1"/>
    <col min="14083" max="14087" width="45.5703125" style="6" customWidth="1"/>
    <col min="14088" max="14088" width="54.7109375" style="6" customWidth="1"/>
    <col min="14089" max="14093" width="45.5703125" style="6" customWidth="1"/>
    <col min="14094" max="14336" width="12.42578125" style="6"/>
    <col min="14337" max="14337" width="186.7109375" style="6" customWidth="1"/>
    <col min="14338" max="14338" width="56.42578125" style="6" customWidth="1"/>
    <col min="14339" max="14343" width="45.5703125" style="6" customWidth="1"/>
    <col min="14344" max="14344" width="54.7109375" style="6" customWidth="1"/>
    <col min="14345" max="14349" width="45.5703125" style="6" customWidth="1"/>
    <col min="14350" max="14592" width="12.42578125" style="6"/>
    <col min="14593" max="14593" width="186.7109375" style="6" customWidth="1"/>
    <col min="14594" max="14594" width="56.42578125" style="6" customWidth="1"/>
    <col min="14595" max="14599" width="45.5703125" style="6" customWidth="1"/>
    <col min="14600" max="14600" width="54.7109375" style="6" customWidth="1"/>
    <col min="14601" max="14605" width="45.5703125" style="6" customWidth="1"/>
    <col min="14606" max="14848" width="12.42578125" style="6"/>
    <col min="14849" max="14849" width="186.7109375" style="6" customWidth="1"/>
    <col min="14850" max="14850" width="56.42578125" style="6" customWidth="1"/>
    <col min="14851" max="14855" width="45.5703125" style="6" customWidth="1"/>
    <col min="14856" max="14856" width="54.7109375" style="6" customWidth="1"/>
    <col min="14857" max="14861" width="45.5703125" style="6" customWidth="1"/>
    <col min="14862" max="15104" width="12.42578125" style="6"/>
    <col min="15105" max="15105" width="186.7109375" style="6" customWidth="1"/>
    <col min="15106" max="15106" width="56.42578125" style="6" customWidth="1"/>
    <col min="15107" max="15111" width="45.5703125" style="6" customWidth="1"/>
    <col min="15112" max="15112" width="54.7109375" style="6" customWidth="1"/>
    <col min="15113" max="15117" width="45.5703125" style="6" customWidth="1"/>
    <col min="15118" max="15360" width="12.42578125" style="6"/>
    <col min="15361" max="15361" width="186.7109375" style="6" customWidth="1"/>
    <col min="15362" max="15362" width="56.42578125" style="6" customWidth="1"/>
    <col min="15363" max="15367" width="45.5703125" style="6" customWidth="1"/>
    <col min="15368" max="15368" width="54.7109375" style="6" customWidth="1"/>
    <col min="15369" max="15373" width="45.5703125" style="6" customWidth="1"/>
    <col min="15374" max="15616" width="12.42578125" style="6"/>
    <col min="15617" max="15617" width="186.7109375" style="6" customWidth="1"/>
    <col min="15618" max="15618" width="56.42578125" style="6" customWidth="1"/>
    <col min="15619" max="15623" width="45.5703125" style="6" customWidth="1"/>
    <col min="15624" max="15624" width="54.7109375" style="6" customWidth="1"/>
    <col min="15625" max="15629" width="45.5703125" style="6" customWidth="1"/>
    <col min="15630" max="15872" width="12.42578125" style="6"/>
    <col min="15873" max="15873" width="186.7109375" style="6" customWidth="1"/>
    <col min="15874" max="15874" width="56.42578125" style="6" customWidth="1"/>
    <col min="15875" max="15879" width="45.5703125" style="6" customWidth="1"/>
    <col min="15880" max="15880" width="54.7109375" style="6" customWidth="1"/>
    <col min="15881" max="15885" width="45.5703125" style="6" customWidth="1"/>
    <col min="15886" max="16128" width="12.42578125" style="6"/>
    <col min="16129" max="16129" width="186.7109375" style="6" customWidth="1"/>
    <col min="16130" max="16130" width="56.42578125" style="6" customWidth="1"/>
    <col min="16131" max="16135" width="45.5703125" style="6" customWidth="1"/>
    <col min="16136" max="16136" width="54.7109375" style="6" customWidth="1"/>
    <col min="16137" max="16141" width="45.5703125" style="6" customWidth="1"/>
    <col min="16142" max="16384" width="12.42578125" style="6"/>
  </cols>
  <sheetData>
    <row r="1" spans="1:17" s="196" customFormat="1" ht="19.5" customHeight="1" thickBot="1" x14ac:dyDescent="0.3">
      <c r="A1" s="186" t="s">
        <v>0</v>
      </c>
      <c r="B1" s="187"/>
      <c r="C1" s="188"/>
      <c r="D1" s="187"/>
      <c r="E1" s="189"/>
      <c r="F1" s="190"/>
      <c r="G1" s="189"/>
      <c r="H1" s="190"/>
      <c r="I1" s="191"/>
      <c r="J1" s="192" t="s">
        <v>1</v>
      </c>
      <c r="K1" s="193" t="s">
        <v>114</v>
      </c>
      <c r="L1" s="194"/>
      <c r="M1" s="193"/>
      <c r="N1" s="195"/>
      <c r="O1" s="195"/>
      <c r="P1" s="195"/>
      <c r="Q1" s="195"/>
    </row>
    <row r="2" spans="1:17" s="196" customFormat="1" ht="19.5" customHeight="1" thickBot="1" x14ac:dyDescent="0.3">
      <c r="A2" s="186" t="s">
        <v>2</v>
      </c>
      <c r="B2" s="187"/>
      <c r="C2" s="188"/>
      <c r="D2" s="187"/>
      <c r="E2" s="188"/>
      <c r="F2" s="187"/>
      <c r="G2" s="188"/>
      <c r="H2" s="187"/>
      <c r="I2" s="188"/>
      <c r="J2" s="187"/>
      <c r="K2" s="188"/>
      <c r="L2" s="187"/>
      <c r="M2" s="189"/>
      <c r="O2" s="221" t="s">
        <v>182</v>
      </c>
    </row>
    <row r="3" spans="1:17" s="196" customFormat="1" ht="19.5" customHeight="1" thickBot="1" x14ac:dyDescent="0.3">
      <c r="A3" s="197" t="s">
        <v>3</v>
      </c>
      <c r="B3" s="198"/>
      <c r="C3" s="199"/>
      <c r="D3" s="198"/>
      <c r="E3" s="199"/>
      <c r="F3" s="198"/>
      <c r="G3" s="199"/>
      <c r="H3" s="198"/>
      <c r="I3" s="199"/>
      <c r="J3" s="198"/>
      <c r="K3" s="199"/>
      <c r="L3" s="198"/>
      <c r="M3" s="200"/>
      <c r="N3" s="195"/>
      <c r="O3" s="195"/>
      <c r="P3" s="195"/>
      <c r="Q3" s="195"/>
    </row>
    <row r="4" spans="1:17" ht="15" customHeight="1" thickTop="1" x14ac:dyDescent="0.2">
      <c r="A4" s="7"/>
      <c r="B4" s="8"/>
      <c r="C4" s="9"/>
      <c r="D4" s="8"/>
      <c r="E4" s="9"/>
      <c r="F4" s="8"/>
      <c r="G4" s="10"/>
      <c r="H4" s="8" t="s">
        <v>4</v>
      </c>
      <c r="I4" s="9"/>
      <c r="J4" s="8"/>
      <c r="K4" s="9"/>
      <c r="L4" s="8"/>
      <c r="M4" s="10"/>
    </row>
    <row r="5" spans="1:17" ht="15" customHeight="1" x14ac:dyDescent="0.2">
      <c r="A5" s="11"/>
      <c r="B5" s="3"/>
      <c r="C5" s="12"/>
      <c r="D5" s="3"/>
      <c r="E5" s="12"/>
      <c r="F5" s="3"/>
      <c r="G5" s="13"/>
      <c r="H5" s="3"/>
      <c r="I5" s="12"/>
      <c r="J5" s="3"/>
      <c r="K5" s="12"/>
      <c r="L5" s="3"/>
      <c r="M5" s="13"/>
    </row>
    <row r="6" spans="1:17" ht="15" customHeight="1" x14ac:dyDescent="0.25">
      <c r="A6" s="14"/>
      <c r="B6" s="15" t="s">
        <v>128</v>
      </c>
      <c r="C6" s="16"/>
      <c r="D6" s="17"/>
      <c r="E6" s="16"/>
      <c r="F6" s="17"/>
      <c r="G6" s="18"/>
      <c r="H6" s="15" t="s">
        <v>129</v>
      </c>
      <c r="I6" s="16"/>
      <c r="J6" s="17"/>
      <c r="K6" s="16"/>
      <c r="L6" s="17"/>
      <c r="M6" s="19" t="s">
        <v>4</v>
      </c>
    </row>
    <row r="7" spans="1:17" ht="15" customHeight="1" x14ac:dyDescent="0.2">
      <c r="A7" s="11" t="s">
        <v>4</v>
      </c>
      <c r="B7" s="3" t="s">
        <v>4</v>
      </c>
      <c r="C7" s="12"/>
      <c r="D7" s="3" t="s">
        <v>4</v>
      </c>
      <c r="E7" s="12"/>
      <c r="F7" s="3" t="s">
        <v>4</v>
      </c>
      <c r="G7" s="13"/>
      <c r="H7" s="3" t="s">
        <v>4</v>
      </c>
      <c r="I7" s="12"/>
      <c r="J7" s="3" t="s">
        <v>4</v>
      </c>
      <c r="K7" s="12"/>
      <c r="L7" s="3" t="s">
        <v>4</v>
      </c>
      <c r="M7" s="13"/>
    </row>
    <row r="8" spans="1:17" ht="15" customHeight="1" x14ac:dyDescent="0.2">
      <c r="A8" s="11" t="s">
        <v>4</v>
      </c>
      <c r="B8" s="3" t="s">
        <v>4</v>
      </c>
      <c r="C8" s="12"/>
      <c r="D8" s="3" t="s">
        <v>4</v>
      </c>
      <c r="E8" s="12"/>
      <c r="F8" s="3" t="s">
        <v>4</v>
      </c>
      <c r="G8" s="13"/>
      <c r="H8" s="3" t="s">
        <v>4</v>
      </c>
      <c r="I8" s="12"/>
      <c r="J8" s="3" t="s">
        <v>4</v>
      </c>
      <c r="K8" s="12"/>
      <c r="L8" s="3" t="s">
        <v>4</v>
      </c>
      <c r="M8" s="13"/>
    </row>
    <row r="9" spans="1:17" ht="15" customHeight="1" x14ac:dyDescent="0.25">
      <c r="A9" s="20" t="s">
        <v>4</v>
      </c>
      <c r="B9" s="21" t="s">
        <v>4</v>
      </c>
      <c r="C9" s="22" t="s">
        <v>5</v>
      </c>
      <c r="D9" s="23" t="s">
        <v>4</v>
      </c>
      <c r="E9" s="22" t="s">
        <v>5</v>
      </c>
      <c r="F9" s="23" t="s">
        <v>4</v>
      </c>
      <c r="G9" s="24" t="s">
        <v>5</v>
      </c>
      <c r="H9" s="21" t="s">
        <v>4</v>
      </c>
      <c r="I9" s="22" t="s">
        <v>5</v>
      </c>
      <c r="J9" s="23" t="s">
        <v>4</v>
      </c>
      <c r="K9" s="22" t="s">
        <v>5</v>
      </c>
      <c r="L9" s="23" t="s">
        <v>4</v>
      </c>
      <c r="M9" s="24" t="s">
        <v>5</v>
      </c>
      <c r="N9" s="25"/>
    </row>
    <row r="10" spans="1:17" ht="15" customHeight="1" x14ac:dyDescent="0.25">
      <c r="A10" s="26" t="s">
        <v>6</v>
      </c>
      <c r="B10" s="27" t="s">
        <v>7</v>
      </c>
      <c r="C10" s="28" t="s">
        <v>8</v>
      </c>
      <c r="D10" s="29" t="s">
        <v>9</v>
      </c>
      <c r="E10" s="28" t="s">
        <v>8</v>
      </c>
      <c r="F10" s="29" t="s">
        <v>8</v>
      </c>
      <c r="G10" s="30" t="s">
        <v>8</v>
      </c>
      <c r="H10" s="27" t="s">
        <v>7</v>
      </c>
      <c r="I10" s="28" t="s">
        <v>8</v>
      </c>
      <c r="J10" s="29" t="s">
        <v>9</v>
      </c>
      <c r="K10" s="28" t="s">
        <v>8</v>
      </c>
      <c r="L10" s="29" t="s">
        <v>8</v>
      </c>
      <c r="M10" s="30" t="s">
        <v>8</v>
      </c>
      <c r="N10" s="25"/>
    </row>
    <row r="11" spans="1:17" ht="15" customHeight="1" x14ac:dyDescent="0.2">
      <c r="A11" s="31" t="s">
        <v>10</v>
      </c>
      <c r="B11" s="32" t="s">
        <v>4</v>
      </c>
      <c r="C11" s="33"/>
      <c r="D11" s="34" t="s">
        <v>4</v>
      </c>
      <c r="E11" s="33"/>
      <c r="F11" s="34" t="s">
        <v>4</v>
      </c>
      <c r="G11" s="35"/>
      <c r="H11" s="32" t="s">
        <v>4</v>
      </c>
      <c r="I11" s="33"/>
      <c r="J11" s="34" t="s">
        <v>4</v>
      </c>
      <c r="K11" s="33"/>
      <c r="L11" s="34" t="s">
        <v>4</v>
      </c>
      <c r="M11" s="35" t="s">
        <v>10</v>
      </c>
      <c r="N11" s="25"/>
    </row>
    <row r="12" spans="1:17" ht="15" customHeight="1" x14ac:dyDescent="0.25">
      <c r="A12" s="14" t="s">
        <v>11</v>
      </c>
      <c r="B12" s="36" t="s">
        <v>4</v>
      </c>
      <c r="C12" s="39" t="s">
        <v>4</v>
      </c>
      <c r="D12" s="38"/>
      <c r="E12" s="39"/>
      <c r="F12" s="38"/>
      <c r="G12" s="40"/>
      <c r="H12" s="36"/>
      <c r="I12" s="39"/>
      <c r="J12" s="38"/>
      <c r="K12" s="39"/>
      <c r="L12" s="38"/>
      <c r="M12" s="40"/>
      <c r="N12" s="25"/>
    </row>
    <row r="13" spans="1:17" s="5" customFormat="1" ht="15" customHeight="1" x14ac:dyDescent="0.2">
      <c r="A13" s="41" t="s">
        <v>12</v>
      </c>
      <c r="B13" s="4">
        <v>7615400</v>
      </c>
      <c r="C13" s="44">
        <f>IF(ISBLANK(B13),"  ",IF(F13&gt;0,B13/F13,IF(B13&gt;0,1,0)))</f>
        <v>1</v>
      </c>
      <c r="D13" s="43">
        <v>0</v>
      </c>
      <c r="E13" s="44">
        <f>IF(ISBLANK(D13),"  ",IF(F13&gt;0,D13/F13,IF(D13&gt;0,1,0)))</f>
        <v>0</v>
      </c>
      <c r="F13" s="45">
        <f>D13+B13</f>
        <v>7615400</v>
      </c>
      <c r="G13" s="46">
        <f>IF(ISBLANK(F13),"  ",IF(F76&gt;0,F13/F76,IF(F13&gt;0,1,0)))</f>
        <v>0.13295587171711742</v>
      </c>
      <c r="H13" s="4">
        <v>8060119</v>
      </c>
      <c r="I13" s="42">
        <f>IF(ISBLANK(H13),"  ",IF(L13&gt;0,H13/L13,IF(H13&gt;0,1,0)))</f>
        <v>1</v>
      </c>
      <c r="J13" s="43">
        <v>0</v>
      </c>
      <c r="K13" s="44">
        <f>IF(ISBLANK(J13),"  ",IF(L13&gt;0,J13/L13,IF(J13&gt;0,1,0)))</f>
        <v>0</v>
      </c>
      <c r="L13" s="45">
        <f t="shared" ref="L13:L34" si="0">J13+H13</f>
        <v>8060119</v>
      </c>
      <c r="M13" s="47">
        <f>IF(ISBLANK(L13),"  ",IF(L76&gt;0,L13/L76,IF(L13&gt;0,1,0)))</f>
        <v>0.13342559207104798</v>
      </c>
      <c r="N13" s="25"/>
    </row>
    <row r="14" spans="1:17" ht="15" customHeight="1" x14ac:dyDescent="0.2">
      <c r="A14" s="11" t="s">
        <v>13</v>
      </c>
      <c r="B14" s="3">
        <v>0</v>
      </c>
      <c r="C14" s="49">
        <f t="shared" ref="C14:C76" si="1">IF(ISBLANK(B14),"  ",IF(F14&gt;0,B14/F14,IF(B14&gt;0,1,0)))</f>
        <v>0</v>
      </c>
      <c r="D14" s="93">
        <v>0</v>
      </c>
      <c r="E14" s="49">
        <f t="shared" ref="E14:E76" si="2">IF(ISBLANK(D14),"  ",IF(F14&gt;0,D14/F14,IF(D14&gt;0,1,0)))</f>
        <v>0</v>
      </c>
      <c r="F14" s="50">
        <f t="shared" ref="F14:F76" si="3">D14+B14</f>
        <v>0</v>
      </c>
      <c r="G14" s="51">
        <f>IF(ISBLANK(F14),"  ",IF(F76&gt;0,F14/F76,IF(F14&gt;0,1,0)))</f>
        <v>0</v>
      </c>
      <c r="H14" s="3">
        <v>0</v>
      </c>
      <c r="I14" s="48">
        <f>IF(ISBLANK(H14),"  ",IF(L14&gt;0,H14/L14,IF(H14&gt;0,1,0)))</f>
        <v>0</v>
      </c>
      <c r="J14" s="93">
        <v>0</v>
      </c>
      <c r="K14" s="49">
        <f>IF(ISBLANK(J14),"  ",IF(L14&gt;0,J14/L14,IF(J14&gt;0,1,0)))</f>
        <v>0</v>
      </c>
      <c r="L14" s="50">
        <f t="shared" si="0"/>
        <v>0</v>
      </c>
      <c r="M14" s="51">
        <f>IF(ISBLANK(L14),"  ",IF(L76&gt;0,L14/L76,IF(L14&gt;0,1,0)))</f>
        <v>0</v>
      </c>
      <c r="N14" s="25"/>
    </row>
    <row r="15" spans="1:17" ht="15" customHeight="1" x14ac:dyDescent="0.2">
      <c r="A15" s="31" t="s">
        <v>14</v>
      </c>
      <c r="B15" s="79">
        <v>630028.69999999995</v>
      </c>
      <c r="C15" s="55">
        <f t="shared" si="1"/>
        <v>1</v>
      </c>
      <c r="D15" s="80">
        <v>0</v>
      </c>
      <c r="E15" s="55">
        <f t="shared" si="2"/>
        <v>0</v>
      </c>
      <c r="F15" s="38">
        <f t="shared" si="3"/>
        <v>630028.69999999995</v>
      </c>
      <c r="G15" s="56">
        <f>IF(ISBLANK(F15),"  ",IF(F76&gt;0,F15/F76,IF(F15&gt;0,1,0)))</f>
        <v>1.0999555507957854E-2</v>
      </c>
      <c r="H15" s="79">
        <v>629390</v>
      </c>
      <c r="I15" s="53">
        <f>IF(ISBLANK(H15),"  ",IF(L15&gt;0,H15/L15,IF(H15&gt;0,1,0)))</f>
        <v>1</v>
      </c>
      <c r="J15" s="80">
        <v>0</v>
      </c>
      <c r="K15" s="55">
        <f>IF(ISBLANK(J15),"  ",IF(L15&gt;0,J15/L15,IF(J15&gt;0,1,0)))</f>
        <v>0</v>
      </c>
      <c r="L15" s="38">
        <f t="shared" si="0"/>
        <v>629390</v>
      </c>
      <c r="M15" s="56">
        <f>IF(ISBLANK(L15),"  ",IF(L76&gt;0,L15/L76,IF(L15&gt;0,1,0)))</f>
        <v>1.0418795726663203E-2</v>
      </c>
      <c r="N15" s="25"/>
    </row>
    <row r="16" spans="1:17" ht="15" customHeight="1" x14ac:dyDescent="0.2">
      <c r="A16" s="57" t="s">
        <v>15</v>
      </c>
      <c r="B16" s="3">
        <v>0</v>
      </c>
      <c r="C16" s="44">
        <f t="shared" si="1"/>
        <v>0</v>
      </c>
      <c r="D16" s="93">
        <v>0</v>
      </c>
      <c r="E16" s="44">
        <f t="shared" si="2"/>
        <v>0</v>
      </c>
      <c r="F16" s="58">
        <f t="shared" si="3"/>
        <v>0</v>
      </c>
      <c r="G16" s="46">
        <f>IF(ISBLANK(F16),"  ",IF(F76&gt;0,F16/F76,IF(F16&gt;0,1,0)))</f>
        <v>0</v>
      </c>
      <c r="H16" s="3">
        <v>0</v>
      </c>
      <c r="I16" s="42">
        <f t="shared" ref="I16:I34" si="4">IF(ISBLANK(H16),"  ",IF(L16&gt;0,H16/L16,IF(H16&gt;0,1,0)))</f>
        <v>0</v>
      </c>
      <c r="J16" s="93">
        <v>0</v>
      </c>
      <c r="K16" s="44">
        <f t="shared" ref="K16:K34" si="5">IF(ISBLANK(J16),"  ",IF(L16&gt;0,J16/L16,IF(J16&gt;0,1,0)))</f>
        <v>0</v>
      </c>
      <c r="L16" s="58">
        <f t="shared" si="0"/>
        <v>0</v>
      </c>
      <c r="M16" s="46">
        <f>IF(ISBLANK(L16),"  ",IF(L76&gt;0,L16/L76,IF(L16&gt;0,1,0)))</f>
        <v>0</v>
      </c>
      <c r="N16" s="25"/>
    </row>
    <row r="17" spans="1:14" ht="15" customHeight="1" x14ac:dyDescent="0.2">
      <c r="A17" s="59" t="s">
        <v>16</v>
      </c>
      <c r="B17" s="32">
        <v>630028.69999999995</v>
      </c>
      <c r="C17" s="44">
        <f t="shared" si="1"/>
        <v>1</v>
      </c>
      <c r="D17" s="80">
        <v>0</v>
      </c>
      <c r="E17" s="44">
        <f t="shared" si="2"/>
        <v>0</v>
      </c>
      <c r="F17" s="34">
        <f t="shared" si="3"/>
        <v>630028.69999999995</v>
      </c>
      <c r="G17" s="51">
        <f>IF(ISBLANK(F17),"  ",IF(F76&gt;0,F17/F76,IF(F17&gt;0,1,0)))</f>
        <v>1.0999555507957854E-2</v>
      </c>
      <c r="H17" s="32">
        <v>629390</v>
      </c>
      <c r="I17" s="48">
        <f t="shared" si="4"/>
        <v>1</v>
      </c>
      <c r="J17" s="80">
        <v>0</v>
      </c>
      <c r="K17" s="49">
        <f t="shared" si="5"/>
        <v>0</v>
      </c>
      <c r="L17" s="34">
        <f t="shared" si="0"/>
        <v>629390</v>
      </c>
      <c r="M17" s="51">
        <f>IF(ISBLANK(L17),"  ",IF(L76&gt;0,L17/L76,IF(L17&gt;0,1,0)))</f>
        <v>1.0418795726663203E-2</v>
      </c>
      <c r="N17" s="25"/>
    </row>
    <row r="18" spans="1:14" ht="15" customHeight="1" x14ac:dyDescent="0.2">
      <c r="A18" s="59" t="s">
        <v>17</v>
      </c>
      <c r="B18" s="32">
        <v>0</v>
      </c>
      <c r="C18" s="44">
        <f t="shared" si="1"/>
        <v>0</v>
      </c>
      <c r="D18" s="80">
        <v>0</v>
      </c>
      <c r="E18" s="44">
        <f t="shared" si="2"/>
        <v>0</v>
      </c>
      <c r="F18" s="34">
        <f t="shared" si="3"/>
        <v>0</v>
      </c>
      <c r="G18" s="51">
        <f>IF(ISBLANK(F18),"  ",IF(F76&gt;0,F18/F76,IF(F18&gt;0,1,0)))</f>
        <v>0</v>
      </c>
      <c r="H18" s="32">
        <v>0</v>
      </c>
      <c r="I18" s="48">
        <f t="shared" si="4"/>
        <v>0</v>
      </c>
      <c r="J18" s="80">
        <v>0</v>
      </c>
      <c r="K18" s="49">
        <f t="shared" si="5"/>
        <v>0</v>
      </c>
      <c r="L18" s="34">
        <f t="shared" si="0"/>
        <v>0</v>
      </c>
      <c r="M18" s="51">
        <f>IF(ISBLANK(L18),"  ",IF(L76&gt;0,L18/L76,IF(L18&gt;0,1,0)))</f>
        <v>0</v>
      </c>
      <c r="N18" s="25"/>
    </row>
    <row r="19" spans="1:14" ht="15" customHeight="1" x14ac:dyDescent="0.2">
      <c r="A19" s="59" t="s">
        <v>18</v>
      </c>
      <c r="B19" s="32">
        <v>0</v>
      </c>
      <c r="C19" s="44">
        <f t="shared" si="1"/>
        <v>0</v>
      </c>
      <c r="D19" s="80">
        <v>0</v>
      </c>
      <c r="E19" s="44">
        <f t="shared" si="2"/>
        <v>0</v>
      </c>
      <c r="F19" s="34">
        <f t="shared" si="3"/>
        <v>0</v>
      </c>
      <c r="G19" s="51">
        <f>IF(ISBLANK(F19),"  ",IF(F76&gt;0,F19/F76,IF(F19&gt;0,1,0)))</f>
        <v>0</v>
      </c>
      <c r="H19" s="32">
        <v>0</v>
      </c>
      <c r="I19" s="48">
        <f t="shared" si="4"/>
        <v>0</v>
      </c>
      <c r="J19" s="80">
        <v>0</v>
      </c>
      <c r="K19" s="49">
        <f t="shared" si="5"/>
        <v>0</v>
      </c>
      <c r="L19" s="34">
        <f t="shared" si="0"/>
        <v>0</v>
      </c>
      <c r="M19" s="51">
        <f>IF(ISBLANK(L19),"  ",IF(L76&gt;0,L19/L76,IF(L19&gt;0,1,0)))</f>
        <v>0</v>
      </c>
      <c r="N19" s="25"/>
    </row>
    <row r="20" spans="1:14" ht="15" customHeight="1" x14ac:dyDescent="0.2">
      <c r="A20" s="59" t="s">
        <v>19</v>
      </c>
      <c r="B20" s="32">
        <v>0</v>
      </c>
      <c r="C20" s="44">
        <f t="shared" si="1"/>
        <v>0</v>
      </c>
      <c r="D20" s="80">
        <v>0</v>
      </c>
      <c r="E20" s="44">
        <f t="shared" si="2"/>
        <v>0</v>
      </c>
      <c r="F20" s="34">
        <f t="shared" si="3"/>
        <v>0</v>
      </c>
      <c r="G20" s="51">
        <f>IF(ISBLANK(F20),"  ",IF(F76&gt;0,F20/F76,IF(F20&gt;0,1,0)))</f>
        <v>0</v>
      </c>
      <c r="H20" s="32">
        <v>0</v>
      </c>
      <c r="I20" s="48">
        <f t="shared" si="4"/>
        <v>0</v>
      </c>
      <c r="J20" s="80">
        <v>0</v>
      </c>
      <c r="K20" s="49">
        <f t="shared" si="5"/>
        <v>0</v>
      </c>
      <c r="L20" s="34">
        <f t="shared" si="0"/>
        <v>0</v>
      </c>
      <c r="M20" s="51">
        <f>IF(ISBLANK(L20),"  ",IF(L76&gt;0,L20/L76,IF(L20&gt;0,1,0)))</f>
        <v>0</v>
      </c>
      <c r="N20" s="25"/>
    </row>
    <row r="21" spans="1:14" ht="15" customHeight="1" x14ac:dyDescent="0.2">
      <c r="A21" s="59" t="s">
        <v>20</v>
      </c>
      <c r="B21" s="32">
        <v>0</v>
      </c>
      <c r="C21" s="44">
        <f t="shared" si="1"/>
        <v>0</v>
      </c>
      <c r="D21" s="80">
        <v>0</v>
      </c>
      <c r="E21" s="44">
        <f t="shared" si="2"/>
        <v>0</v>
      </c>
      <c r="F21" s="34">
        <f t="shared" si="3"/>
        <v>0</v>
      </c>
      <c r="G21" s="51">
        <f>IF(ISBLANK(F21),"  ",IF(F76&gt;0,F21/F76,IF(F21&gt;0,1,0)))</f>
        <v>0</v>
      </c>
      <c r="H21" s="32">
        <v>0</v>
      </c>
      <c r="I21" s="48">
        <f t="shared" si="4"/>
        <v>0</v>
      </c>
      <c r="J21" s="80">
        <v>0</v>
      </c>
      <c r="K21" s="49">
        <f t="shared" si="5"/>
        <v>0</v>
      </c>
      <c r="L21" s="34">
        <f t="shared" si="0"/>
        <v>0</v>
      </c>
      <c r="M21" s="51">
        <f>IF(ISBLANK(L21),"  ",IF(L76&gt;0,L21/L76,IF(L21&gt;0,1,0)))</f>
        <v>0</v>
      </c>
      <c r="N21" s="25"/>
    </row>
    <row r="22" spans="1:14" ht="15" customHeight="1" x14ac:dyDescent="0.2">
      <c r="A22" s="59" t="s">
        <v>21</v>
      </c>
      <c r="B22" s="32">
        <v>0</v>
      </c>
      <c r="C22" s="44">
        <f t="shared" si="1"/>
        <v>0</v>
      </c>
      <c r="D22" s="80">
        <v>0</v>
      </c>
      <c r="E22" s="44">
        <f t="shared" si="2"/>
        <v>0</v>
      </c>
      <c r="F22" s="34">
        <f t="shared" si="3"/>
        <v>0</v>
      </c>
      <c r="G22" s="51">
        <f>IF(ISBLANK(F22),"  ",IF(F76&gt;0,F22/F76,IF(F22&gt;0,1,0)))</f>
        <v>0</v>
      </c>
      <c r="H22" s="32">
        <v>0</v>
      </c>
      <c r="I22" s="48">
        <f t="shared" si="4"/>
        <v>0</v>
      </c>
      <c r="J22" s="80">
        <v>0</v>
      </c>
      <c r="K22" s="49">
        <f t="shared" si="5"/>
        <v>0</v>
      </c>
      <c r="L22" s="34">
        <f t="shared" si="0"/>
        <v>0</v>
      </c>
      <c r="M22" s="51">
        <f>IF(ISBLANK(L22),"  ",IF(L76&gt;0,L22/L76,IF(L22&gt;0,1,0)))</f>
        <v>0</v>
      </c>
      <c r="N22" s="25"/>
    </row>
    <row r="23" spans="1:14" ht="15" customHeight="1" x14ac:dyDescent="0.2">
      <c r="A23" s="59" t="s">
        <v>22</v>
      </c>
      <c r="B23" s="32">
        <v>0</v>
      </c>
      <c r="C23" s="44">
        <f t="shared" si="1"/>
        <v>0</v>
      </c>
      <c r="D23" s="80">
        <v>0</v>
      </c>
      <c r="E23" s="44">
        <f t="shared" si="2"/>
        <v>0</v>
      </c>
      <c r="F23" s="34">
        <f t="shared" si="3"/>
        <v>0</v>
      </c>
      <c r="G23" s="51">
        <f>IF(ISBLANK(F23),"  ",IF(F76&gt;0,F23/F76,IF(F23&gt;0,1,0)))</f>
        <v>0</v>
      </c>
      <c r="H23" s="32">
        <v>0</v>
      </c>
      <c r="I23" s="48">
        <f t="shared" si="4"/>
        <v>0</v>
      </c>
      <c r="J23" s="80">
        <v>0</v>
      </c>
      <c r="K23" s="49">
        <f t="shared" si="5"/>
        <v>0</v>
      </c>
      <c r="L23" s="34">
        <f t="shared" si="0"/>
        <v>0</v>
      </c>
      <c r="M23" s="51">
        <f>IF(ISBLANK(L23),"  ",IF(L76&gt;0,L23/L76,IF(L23&gt;0,1,0)))</f>
        <v>0</v>
      </c>
      <c r="N23" s="25"/>
    </row>
    <row r="24" spans="1:14" ht="15" customHeight="1" x14ac:dyDescent="0.2">
      <c r="A24" s="59" t="s">
        <v>23</v>
      </c>
      <c r="B24" s="32">
        <v>0</v>
      </c>
      <c r="C24" s="44">
        <f t="shared" si="1"/>
        <v>0</v>
      </c>
      <c r="D24" s="80">
        <v>0</v>
      </c>
      <c r="E24" s="44">
        <f t="shared" si="2"/>
        <v>0</v>
      </c>
      <c r="F24" s="34">
        <f t="shared" si="3"/>
        <v>0</v>
      </c>
      <c r="G24" s="51">
        <f>IF(ISBLANK(F24),"  ",IF(F76&gt;0,F24/F76,IF(F24&gt;0,1,0)))</f>
        <v>0</v>
      </c>
      <c r="H24" s="32">
        <v>0</v>
      </c>
      <c r="I24" s="48">
        <f t="shared" si="4"/>
        <v>0</v>
      </c>
      <c r="J24" s="80">
        <v>0</v>
      </c>
      <c r="K24" s="49">
        <f t="shared" si="5"/>
        <v>0</v>
      </c>
      <c r="L24" s="34">
        <f t="shared" si="0"/>
        <v>0</v>
      </c>
      <c r="M24" s="51">
        <f>IF(ISBLANK(L24),"  ",IF(L76&gt;0,L24/L76,IF(L24&gt;0,1,0)))</f>
        <v>0</v>
      </c>
      <c r="N24" s="25"/>
    </row>
    <row r="25" spans="1:14" ht="15" customHeight="1" x14ac:dyDescent="0.2">
      <c r="A25" s="59" t="s">
        <v>24</v>
      </c>
      <c r="B25" s="32">
        <v>0</v>
      </c>
      <c r="C25" s="44">
        <f t="shared" si="1"/>
        <v>0</v>
      </c>
      <c r="D25" s="80">
        <v>0</v>
      </c>
      <c r="E25" s="44">
        <f t="shared" si="2"/>
        <v>0</v>
      </c>
      <c r="F25" s="34">
        <f t="shared" si="3"/>
        <v>0</v>
      </c>
      <c r="G25" s="51">
        <f>IF(ISBLANK(F25),"  ",IF(F76&gt;0,F25/F76,IF(F25&gt;0,1,0)))</f>
        <v>0</v>
      </c>
      <c r="H25" s="32">
        <v>0</v>
      </c>
      <c r="I25" s="48">
        <f t="shared" si="4"/>
        <v>0</v>
      </c>
      <c r="J25" s="80">
        <v>0</v>
      </c>
      <c r="K25" s="49">
        <f t="shared" si="5"/>
        <v>0</v>
      </c>
      <c r="L25" s="34">
        <f t="shared" si="0"/>
        <v>0</v>
      </c>
      <c r="M25" s="51">
        <f>IF(ISBLANK(L25),"  ",IF(L76&gt;0,L25/L76,IF(L25&gt;0,1,0)))</f>
        <v>0</v>
      </c>
      <c r="N25" s="25"/>
    </row>
    <row r="26" spans="1:14" ht="15" customHeight="1" x14ac:dyDescent="0.2">
      <c r="A26" s="59" t="s">
        <v>25</v>
      </c>
      <c r="B26" s="32">
        <v>0</v>
      </c>
      <c r="C26" s="44">
        <f t="shared" si="1"/>
        <v>0</v>
      </c>
      <c r="D26" s="80">
        <v>0</v>
      </c>
      <c r="E26" s="44">
        <f t="shared" si="2"/>
        <v>0</v>
      </c>
      <c r="F26" s="34">
        <f t="shared" si="3"/>
        <v>0</v>
      </c>
      <c r="G26" s="51">
        <f>IF(ISBLANK(F26),"  ",IF(F76&gt;0,F26/F76,IF(F26&gt;0,1,0)))</f>
        <v>0</v>
      </c>
      <c r="H26" s="32">
        <v>0</v>
      </c>
      <c r="I26" s="48">
        <f t="shared" si="4"/>
        <v>0</v>
      </c>
      <c r="J26" s="80">
        <v>0</v>
      </c>
      <c r="K26" s="49">
        <f t="shared" si="5"/>
        <v>0</v>
      </c>
      <c r="L26" s="34">
        <f t="shared" si="0"/>
        <v>0</v>
      </c>
      <c r="M26" s="51">
        <f>IF(ISBLANK(L26),"  ",IF(L76&gt;0,L26/L76,IF(L26&gt;0,1,0)))</f>
        <v>0</v>
      </c>
      <c r="N26" s="25"/>
    </row>
    <row r="27" spans="1:14" ht="15" customHeight="1" x14ac:dyDescent="0.2">
      <c r="A27" s="59" t="s">
        <v>26</v>
      </c>
      <c r="B27" s="32">
        <v>0</v>
      </c>
      <c r="C27" s="44">
        <f t="shared" si="1"/>
        <v>0</v>
      </c>
      <c r="D27" s="80">
        <v>0</v>
      </c>
      <c r="E27" s="44">
        <f t="shared" si="2"/>
        <v>0</v>
      </c>
      <c r="F27" s="34">
        <f t="shared" si="3"/>
        <v>0</v>
      </c>
      <c r="G27" s="51">
        <f>IF(ISBLANK(F27),"  ",IF(F76&gt;0,F27/F76,IF(F27&gt;0,1,0)))</f>
        <v>0</v>
      </c>
      <c r="H27" s="32">
        <v>0</v>
      </c>
      <c r="I27" s="48">
        <f t="shared" si="4"/>
        <v>0</v>
      </c>
      <c r="J27" s="80">
        <v>0</v>
      </c>
      <c r="K27" s="49">
        <f t="shared" si="5"/>
        <v>0</v>
      </c>
      <c r="L27" s="34">
        <f t="shared" si="0"/>
        <v>0</v>
      </c>
      <c r="M27" s="51">
        <f>IF(ISBLANK(L27),"  ",IF(L76&gt;0,L27/L76,IF(L27&gt;0,1,0)))</f>
        <v>0</v>
      </c>
      <c r="N27" s="25"/>
    </row>
    <row r="28" spans="1:14" ht="15" customHeight="1" x14ac:dyDescent="0.2">
      <c r="A28" s="60" t="s">
        <v>27</v>
      </c>
      <c r="B28" s="32">
        <v>0</v>
      </c>
      <c r="C28" s="44">
        <f t="shared" si="1"/>
        <v>0</v>
      </c>
      <c r="D28" s="80">
        <v>0</v>
      </c>
      <c r="E28" s="44">
        <f t="shared" si="2"/>
        <v>0</v>
      </c>
      <c r="F28" s="34">
        <f t="shared" si="3"/>
        <v>0</v>
      </c>
      <c r="G28" s="51">
        <f>IF(ISBLANK(F28),"  ",IF(F76&gt;0,F28/F76,IF(F28&gt;0,1,0)))</f>
        <v>0</v>
      </c>
      <c r="H28" s="32">
        <v>0</v>
      </c>
      <c r="I28" s="48">
        <f t="shared" si="4"/>
        <v>0</v>
      </c>
      <c r="J28" s="80">
        <v>0</v>
      </c>
      <c r="K28" s="49">
        <f t="shared" si="5"/>
        <v>0</v>
      </c>
      <c r="L28" s="34">
        <f t="shared" si="0"/>
        <v>0</v>
      </c>
      <c r="M28" s="51">
        <f>IF(ISBLANK(L28),"  ",IF(L76&gt;0,L28/L76,IF(L28&gt;0,1,0)))</f>
        <v>0</v>
      </c>
      <c r="N28" s="25"/>
    </row>
    <row r="29" spans="1:14" ht="15" customHeight="1" x14ac:dyDescent="0.2">
      <c r="A29" s="60" t="s">
        <v>28</v>
      </c>
      <c r="B29" s="32">
        <v>0</v>
      </c>
      <c r="C29" s="44">
        <f t="shared" si="1"/>
        <v>0</v>
      </c>
      <c r="D29" s="80">
        <v>0</v>
      </c>
      <c r="E29" s="44">
        <f t="shared" si="2"/>
        <v>0</v>
      </c>
      <c r="F29" s="34">
        <f t="shared" si="3"/>
        <v>0</v>
      </c>
      <c r="G29" s="51">
        <f>IF(ISBLANK(F29),"  ",IF(F76&gt;0,F29/F76,IF(F29&gt;0,1,0)))</f>
        <v>0</v>
      </c>
      <c r="H29" s="32">
        <v>0</v>
      </c>
      <c r="I29" s="48">
        <f t="shared" si="4"/>
        <v>0</v>
      </c>
      <c r="J29" s="80">
        <v>0</v>
      </c>
      <c r="K29" s="49">
        <f t="shared" si="5"/>
        <v>0</v>
      </c>
      <c r="L29" s="34">
        <f t="shared" si="0"/>
        <v>0</v>
      </c>
      <c r="M29" s="51">
        <f>IF(ISBLANK(L29),"  ",IF(L76&gt;0,L29/L76,IF(L29&gt;0,1,0)))</f>
        <v>0</v>
      </c>
      <c r="N29" s="25"/>
    </row>
    <row r="30" spans="1:14" ht="15" customHeight="1" x14ac:dyDescent="0.2">
      <c r="A30" s="60" t="s">
        <v>29</v>
      </c>
      <c r="B30" s="32">
        <v>0</v>
      </c>
      <c r="C30" s="44">
        <f t="shared" si="1"/>
        <v>0</v>
      </c>
      <c r="D30" s="80">
        <v>0</v>
      </c>
      <c r="E30" s="44">
        <f t="shared" si="2"/>
        <v>0</v>
      </c>
      <c r="F30" s="34">
        <f t="shared" si="3"/>
        <v>0</v>
      </c>
      <c r="G30" s="51">
        <f>IF(ISBLANK(F30),"  ",IF(F76&gt;0,F30/F76,IF(F30&gt;0,1,0)))</f>
        <v>0</v>
      </c>
      <c r="H30" s="32">
        <v>0</v>
      </c>
      <c r="I30" s="48">
        <f t="shared" si="4"/>
        <v>0</v>
      </c>
      <c r="J30" s="80">
        <v>0</v>
      </c>
      <c r="K30" s="49">
        <f>IF(ISBLANK(J30),"  ",IF(L30&gt;0,J30/L30,IF(J30&gt;0,1,0)))</f>
        <v>0</v>
      </c>
      <c r="L30" s="34">
        <f t="shared" si="0"/>
        <v>0</v>
      </c>
      <c r="M30" s="51">
        <f>IF(ISBLANK(L30),"  ",IF(L76&gt;0,L30/L76,IF(L30&gt;0,1,0)))</f>
        <v>0</v>
      </c>
      <c r="N30" s="25"/>
    </row>
    <row r="31" spans="1:14" ht="15" customHeight="1" x14ac:dyDescent="0.2">
      <c r="A31" s="60" t="s">
        <v>30</v>
      </c>
      <c r="B31" s="32">
        <v>0</v>
      </c>
      <c r="C31" s="44">
        <f t="shared" si="1"/>
        <v>0</v>
      </c>
      <c r="D31" s="80">
        <v>0</v>
      </c>
      <c r="E31" s="44">
        <f t="shared" si="2"/>
        <v>0</v>
      </c>
      <c r="F31" s="34">
        <f t="shared" si="3"/>
        <v>0</v>
      </c>
      <c r="G31" s="51">
        <f>IF(ISBLANK(F31),"  ",IF(F76&gt;0,F31/F76,IF(F31&gt;0,1,0)))</f>
        <v>0</v>
      </c>
      <c r="H31" s="32">
        <v>0</v>
      </c>
      <c r="I31" s="48">
        <f t="shared" si="4"/>
        <v>0</v>
      </c>
      <c r="J31" s="80">
        <v>0</v>
      </c>
      <c r="K31" s="49">
        <f>IF(ISBLANK(J31),"  ",IF(L31&gt;0,J31/L31,IF(J31&gt;0,1,0)))</f>
        <v>0</v>
      </c>
      <c r="L31" s="34">
        <f t="shared" si="0"/>
        <v>0</v>
      </c>
      <c r="M31" s="51">
        <f>IF(ISBLANK(L31),"  ",IF(L76&gt;0,L31/L76,IF(L31&gt;0,1,0)))</f>
        <v>0</v>
      </c>
      <c r="N31" s="25"/>
    </row>
    <row r="32" spans="1:14" ht="15" customHeight="1" x14ac:dyDescent="0.2">
      <c r="A32" s="60" t="s">
        <v>31</v>
      </c>
      <c r="B32" s="32">
        <v>0</v>
      </c>
      <c r="C32" s="44">
        <f t="shared" si="1"/>
        <v>0</v>
      </c>
      <c r="D32" s="80">
        <v>0</v>
      </c>
      <c r="E32" s="44">
        <f t="shared" si="2"/>
        <v>0</v>
      </c>
      <c r="F32" s="34">
        <f t="shared" si="3"/>
        <v>0</v>
      </c>
      <c r="G32" s="51">
        <f>IF(ISBLANK(F32),"  ",IF(F76&gt;0,F32/F76,IF(F32&gt;0,1,0)))</f>
        <v>0</v>
      </c>
      <c r="H32" s="32">
        <v>0</v>
      </c>
      <c r="I32" s="48">
        <f t="shared" si="4"/>
        <v>0</v>
      </c>
      <c r="J32" s="80">
        <v>0</v>
      </c>
      <c r="K32" s="49">
        <f>IF(ISBLANK(J32),"  ",IF(L32&gt;0,J32/L32,IF(J32&gt;0,1,0)))</f>
        <v>0</v>
      </c>
      <c r="L32" s="34">
        <f t="shared" si="0"/>
        <v>0</v>
      </c>
      <c r="M32" s="51">
        <f>IF(ISBLANK(L32),"  ",IF(L76&gt;0,L32/L76,IF(L32&gt;0,1,0)))</f>
        <v>0</v>
      </c>
      <c r="N32" s="25"/>
    </row>
    <row r="33" spans="1:14" ht="15" customHeight="1" x14ac:dyDescent="0.2">
      <c r="A33" s="61" t="s">
        <v>75</v>
      </c>
      <c r="B33" s="32">
        <v>0</v>
      </c>
      <c r="C33" s="44">
        <f t="shared" si="1"/>
        <v>0</v>
      </c>
      <c r="D33" s="80">
        <v>0</v>
      </c>
      <c r="E33" s="44">
        <f t="shared" si="2"/>
        <v>0</v>
      </c>
      <c r="F33" s="34">
        <f t="shared" si="3"/>
        <v>0</v>
      </c>
      <c r="G33" s="51">
        <f>IF(ISBLANK(F33),"  ",IF(F76&gt;0,F33/F76,IF(F33&gt;0,1,0)))</f>
        <v>0</v>
      </c>
      <c r="H33" s="32">
        <v>0</v>
      </c>
      <c r="I33" s="48">
        <f>IF(ISBLANK(H33),"  ",IF(L33&gt;0,H33/L33,IF(H33&gt;0,1,0)))</f>
        <v>0</v>
      </c>
      <c r="J33" s="80">
        <v>0</v>
      </c>
      <c r="K33" s="49">
        <f>IF(ISBLANK(J33),"  ",IF(L33&gt;0,J33/L33,IF(J33&gt;0,1,0)))</f>
        <v>0</v>
      </c>
      <c r="L33" s="34">
        <f t="shared" si="0"/>
        <v>0</v>
      </c>
      <c r="M33" s="51">
        <f>IF(ISBLANK(L33),"  ",IF(L76&gt;0,L33/L76,IF(L33&gt;0,1,0)))</f>
        <v>0</v>
      </c>
      <c r="N33" s="25"/>
    </row>
    <row r="34" spans="1:14" ht="15" customHeight="1" x14ac:dyDescent="0.2">
      <c r="A34" s="60" t="s">
        <v>32</v>
      </c>
      <c r="B34" s="32">
        <v>0</v>
      </c>
      <c r="C34" s="44">
        <f t="shared" si="1"/>
        <v>0</v>
      </c>
      <c r="D34" s="80">
        <v>0</v>
      </c>
      <c r="E34" s="44">
        <f t="shared" si="2"/>
        <v>0</v>
      </c>
      <c r="F34" s="34">
        <f t="shared" si="3"/>
        <v>0</v>
      </c>
      <c r="G34" s="51">
        <f>IF(ISBLANK(F34),"  ",IF(F76&gt;0,F34/F76,IF(F34&gt;0,1,0)))</f>
        <v>0</v>
      </c>
      <c r="H34" s="32">
        <v>0</v>
      </c>
      <c r="I34" s="48">
        <f t="shared" si="4"/>
        <v>0</v>
      </c>
      <c r="J34" s="80">
        <v>0</v>
      </c>
      <c r="K34" s="49">
        <f t="shared" si="5"/>
        <v>0</v>
      </c>
      <c r="L34" s="34">
        <f t="shared" si="0"/>
        <v>0</v>
      </c>
      <c r="M34" s="51">
        <f>IF(ISBLANK(L34),"  ",IF(L76&gt;0,L34/L76,IF(L34&gt;0,1,0)))</f>
        <v>0</v>
      </c>
      <c r="N34" s="25"/>
    </row>
    <row r="35" spans="1:14" ht="15" customHeight="1" x14ac:dyDescent="0.25">
      <c r="A35" s="62" t="s">
        <v>33</v>
      </c>
      <c r="B35" s="121"/>
      <c r="C35" s="66" t="str">
        <f t="shared" si="1"/>
        <v xml:space="preserve">  </v>
      </c>
      <c r="D35" s="80"/>
      <c r="E35" s="66" t="str">
        <f t="shared" si="2"/>
        <v xml:space="preserve">  </v>
      </c>
      <c r="F35" s="34">
        <f t="shared" si="3"/>
        <v>0</v>
      </c>
      <c r="G35" s="67" t="s">
        <v>4</v>
      </c>
      <c r="H35" s="121" t="s">
        <v>4</v>
      </c>
      <c r="I35" s="64" t="s">
        <v>4</v>
      </c>
      <c r="J35" s="80"/>
      <c r="K35" s="66" t="s">
        <v>4</v>
      </c>
      <c r="L35" s="34"/>
      <c r="M35" s="67" t="s">
        <v>4</v>
      </c>
      <c r="N35" s="25"/>
    </row>
    <row r="36" spans="1:14" ht="15" customHeight="1" x14ac:dyDescent="0.2">
      <c r="A36" s="57" t="s">
        <v>34</v>
      </c>
      <c r="B36" s="32">
        <v>0</v>
      </c>
      <c r="C36" s="49">
        <f t="shared" si="1"/>
        <v>0</v>
      </c>
      <c r="D36" s="80">
        <v>0</v>
      </c>
      <c r="E36" s="49">
        <f t="shared" si="2"/>
        <v>0</v>
      </c>
      <c r="F36" s="34">
        <f t="shared" si="3"/>
        <v>0</v>
      </c>
      <c r="G36" s="51">
        <f>IF(ISBLANK(F36),"  ",IF(F76&gt;0,F36/F76,IF(F36&gt;0,1,0)))</f>
        <v>0</v>
      </c>
      <c r="H36" s="32">
        <v>0</v>
      </c>
      <c r="I36" s="48">
        <f>IF(ISBLANK(H36),"  ",IF(L36&gt;0,H36/L36,IF(H36&gt;0,1,0)))</f>
        <v>0</v>
      </c>
      <c r="J36" s="80">
        <v>0</v>
      </c>
      <c r="K36" s="49">
        <f>IF(ISBLANK(J36),"  ",IF(L36&gt;0,J36/L36,IF(J36&gt;0,1,0)))</f>
        <v>0</v>
      </c>
      <c r="L36" s="34">
        <f>J36+H36</f>
        <v>0</v>
      </c>
      <c r="M36" s="51">
        <f>IF(ISBLANK(L36),"  ",IF(L76&gt;0,L36/L76,IF(L36&gt;0,1,0)))</f>
        <v>0</v>
      </c>
      <c r="N36" s="25"/>
    </row>
    <row r="37" spans="1:14" ht="15" customHeight="1" x14ac:dyDescent="0.25">
      <c r="A37" s="62" t="s">
        <v>35</v>
      </c>
      <c r="B37" s="121"/>
      <c r="C37" s="66" t="str">
        <f t="shared" si="1"/>
        <v xml:space="preserve">  </v>
      </c>
      <c r="D37" s="80"/>
      <c r="E37" s="66" t="str">
        <f t="shared" si="2"/>
        <v xml:space="preserve">  </v>
      </c>
      <c r="F37" s="34">
        <f t="shared" si="3"/>
        <v>0</v>
      </c>
      <c r="G37" s="67" t="s">
        <v>4</v>
      </c>
      <c r="H37" s="121"/>
      <c r="I37" s="64" t="s">
        <v>4</v>
      </c>
      <c r="J37" s="80"/>
      <c r="K37" s="66" t="s">
        <v>4</v>
      </c>
      <c r="L37" s="34"/>
      <c r="M37" s="67" t="s">
        <v>4</v>
      </c>
      <c r="N37" s="25"/>
    </row>
    <row r="38" spans="1:14" ht="15" customHeight="1" x14ac:dyDescent="0.2">
      <c r="A38" s="59" t="s">
        <v>34</v>
      </c>
      <c r="B38" s="69">
        <v>0</v>
      </c>
      <c r="C38" s="49">
        <f t="shared" si="1"/>
        <v>0</v>
      </c>
      <c r="D38" s="70">
        <v>0</v>
      </c>
      <c r="E38" s="49">
        <f t="shared" si="2"/>
        <v>0</v>
      </c>
      <c r="F38" s="68">
        <f t="shared" si="3"/>
        <v>0</v>
      </c>
      <c r="G38" s="51">
        <f>IF(ISBLANK(F38),"  ",IF(F76&gt;0,F38/F76,IF(F38&gt;0,1,0)))</f>
        <v>0</v>
      </c>
      <c r="H38" s="69">
        <v>0</v>
      </c>
      <c r="I38" s="48">
        <f>IF(ISBLANK(H38),"  ",IF(L38&gt;0,H38/L38,IF(H38&gt;0,1,0)))</f>
        <v>0</v>
      </c>
      <c r="J38" s="70">
        <v>0</v>
      </c>
      <c r="K38" s="49">
        <f>IF(ISBLANK(J38),"  ",IF(L38&gt;0,J38/L38,IF(J38&gt;0,1,0)))</f>
        <v>0</v>
      </c>
      <c r="L38" s="68">
        <f>J38+H38</f>
        <v>0</v>
      </c>
      <c r="M38" s="51">
        <f>IF(ISBLANK(L38),"  ",IF(L76&gt;0,L38/L76,IF(L38&gt;0,1,0)))</f>
        <v>0</v>
      </c>
      <c r="N38" s="25"/>
    </row>
    <row r="39" spans="1:14" ht="15" customHeight="1" x14ac:dyDescent="0.2">
      <c r="A39" s="59" t="s">
        <v>36</v>
      </c>
      <c r="B39" s="69"/>
      <c r="C39" s="44" t="str">
        <f t="shared" si="1"/>
        <v xml:space="preserve">  </v>
      </c>
      <c r="D39" s="70"/>
      <c r="E39" s="44" t="str">
        <f t="shared" si="2"/>
        <v xml:space="preserve">  </v>
      </c>
      <c r="F39" s="34">
        <f t="shared" si="3"/>
        <v>0</v>
      </c>
      <c r="G39" s="51">
        <f>IF(ISBLANK(F39),"  ",IF(F76&gt;0,F39/F76,IF(F39&gt;0,1,0)))</f>
        <v>0</v>
      </c>
      <c r="H39" s="69"/>
      <c r="I39" s="48" t="str">
        <f>IF(ISBLANK(H39),"  ",IF(L39&gt;0,H39/L39,IF(H39&gt;0,1,0)))</f>
        <v xml:space="preserve">  </v>
      </c>
      <c r="J39" s="70"/>
      <c r="K39" s="49" t="str">
        <f>IF(ISBLANK(J39),"  ",IF(L39&gt;0,J39/L39,IF(J39&gt;0,1,0)))</f>
        <v xml:space="preserve">  </v>
      </c>
      <c r="L39" s="34">
        <f>J39+H39</f>
        <v>0</v>
      </c>
      <c r="M39" s="51">
        <f>IF(ISBLANK(L39),"  ",IF(L76&gt;0,L39/L76,IF(L39&gt;0,1,0)))</f>
        <v>0</v>
      </c>
      <c r="N39" s="25"/>
    </row>
    <row r="40" spans="1:14" s="77" customFormat="1" ht="15" customHeight="1" x14ac:dyDescent="0.25">
      <c r="A40" s="62" t="s">
        <v>37</v>
      </c>
      <c r="B40" s="71">
        <v>8245428.7000000002</v>
      </c>
      <c r="C40" s="73">
        <f t="shared" si="1"/>
        <v>1</v>
      </c>
      <c r="D40" s="122">
        <v>0</v>
      </c>
      <c r="E40" s="73">
        <f t="shared" si="2"/>
        <v>0</v>
      </c>
      <c r="F40" s="71">
        <f t="shared" si="3"/>
        <v>8245428.7000000002</v>
      </c>
      <c r="G40" s="74">
        <f>IF(ISBLANK(F40),"  ",IF(F76&gt;0,F40/F76,IF(F40&gt;0,1,0)))</f>
        <v>0.14395542722507529</v>
      </c>
      <c r="H40" s="71">
        <v>8689509</v>
      </c>
      <c r="I40" s="84">
        <f>IF(ISBLANK(H40),"  ",IF(L40&gt;0,H40/L40,IF(H40&gt;0,1,0)))</f>
        <v>1</v>
      </c>
      <c r="J40" s="122">
        <v>0</v>
      </c>
      <c r="K40" s="75">
        <f>IF(ISBLANK(J40),"  ",IF(L40&gt;0,J40/L40,IF(J40&gt;0,1,0)))</f>
        <v>0</v>
      </c>
      <c r="L40" s="71">
        <f>L39+L38+L36+L34+L29+L28+L26+L27+L25+L24+L23+L22+L21+L20+L19+L18+L17+L16+L14+L13+L30+L31+L32+L33</f>
        <v>8689509</v>
      </c>
      <c r="M40" s="74">
        <f>IF(ISBLANK(L40),"  ",IF(L76&gt;0,L40/L76,IF(L40&gt;0,1,0)))</f>
        <v>0.14384438779771119</v>
      </c>
      <c r="N40" s="76"/>
    </row>
    <row r="41" spans="1:14" ht="15" customHeight="1" x14ac:dyDescent="0.25">
      <c r="A41" s="78" t="s">
        <v>38</v>
      </c>
      <c r="B41" s="79"/>
      <c r="C41" s="66" t="str">
        <f t="shared" si="1"/>
        <v xml:space="preserve">  </v>
      </c>
      <c r="D41" s="80"/>
      <c r="E41" s="66" t="str">
        <f t="shared" si="2"/>
        <v xml:space="preserve">  </v>
      </c>
      <c r="F41" s="34">
        <f t="shared" si="3"/>
        <v>0</v>
      </c>
      <c r="G41" s="67" t="s">
        <v>4</v>
      </c>
      <c r="H41" s="79"/>
      <c r="I41" s="64" t="s">
        <v>4</v>
      </c>
      <c r="J41" s="80"/>
      <c r="K41" s="66" t="s">
        <v>4</v>
      </c>
      <c r="L41" s="34"/>
      <c r="M41" s="67" t="s">
        <v>4</v>
      </c>
      <c r="N41" s="25"/>
    </row>
    <row r="42" spans="1:14" ht="15" customHeight="1" x14ac:dyDescent="0.2">
      <c r="A42" s="11" t="s">
        <v>39</v>
      </c>
      <c r="B42" s="36">
        <v>0</v>
      </c>
      <c r="C42" s="44">
        <f t="shared" si="1"/>
        <v>0</v>
      </c>
      <c r="D42" s="123">
        <v>0</v>
      </c>
      <c r="E42" s="44">
        <f t="shared" si="2"/>
        <v>0</v>
      </c>
      <c r="F42" s="38">
        <f t="shared" si="3"/>
        <v>0</v>
      </c>
      <c r="G42" s="46">
        <f>IF(ISBLANK(F42),"  ",IF(D76&gt;0,F42/D76,IF(F42&gt;0,1,0)))</f>
        <v>0</v>
      </c>
      <c r="H42" s="36">
        <v>0</v>
      </c>
      <c r="I42" s="42">
        <f t="shared" ref="I42:I48" si="6">IF(ISBLANK(H42),"  ",IF(L42&gt;0,H42/L42,IF(H42&gt;0,1,0)))</f>
        <v>0</v>
      </c>
      <c r="J42" s="123">
        <v>0</v>
      </c>
      <c r="K42" s="44">
        <f t="shared" ref="K42:K48" si="7">IF(ISBLANK(J42),"  ",IF(L42&gt;0,J42/L42,IF(J42&gt;0,1,0)))</f>
        <v>0</v>
      </c>
      <c r="L42" s="38">
        <f>J42+H42</f>
        <v>0</v>
      </c>
      <c r="M42" s="46">
        <f>IF(ISBLANK(L42),"  ",IF(J76&gt;0,L42/J76,IF(L42&gt;0,1,0)))</f>
        <v>0</v>
      </c>
      <c r="N42" s="25"/>
    </row>
    <row r="43" spans="1:14" ht="15" customHeight="1" x14ac:dyDescent="0.2">
      <c r="A43" s="81" t="s">
        <v>40</v>
      </c>
      <c r="B43" s="32">
        <v>0</v>
      </c>
      <c r="C43" s="49">
        <f t="shared" si="1"/>
        <v>0</v>
      </c>
      <c r="D43" s="80">
        <v>0</v>
      </c>
      <c r="E43" s="49">
        <f t="shared" si="2"/>
        <v>0</v>
      </c>
      <c r="F43" s="34">
        <f t="shared" si="3"/>
        <v>0</v>
      </c>
      <c r="G43" s="51">
        <f>IF(ISBLANK(F43),"  ",IF(D76&gt;0,F43/D76,IF(F43&gt;0,1,0)))</f>
        <v>0</v>
      </c>
      <c r="H43" s="32">
        <v>0</v>
      </c>
      <c r="I43" s="48">
        <f t="shared" si="6"/>
        <v>0</v>
      </c>
      <c r="J43" s="80">
        <v>0</v>
      </c>
      <c r="K43" s="49">
        <f t="shared" si="7"/>
        <v>0</v>
      </c>
      <c r="L43" s="34">
        <f>J43+H43</f>
        <v>0</v>
      </c>
      <c r="M43" s="51">
        <f>IF(ISBLANK(L43),"  ",IF(J76&gt;0,L43/J76,IF(L43&gt;0,1,0)))</f>
        <v>0</v>
      </c>
      <c r="N43" s="25"/>
    </row>
    <row r="44" spans="1:14" ht="15" customHeight="1" x14ac:dyDescent="0.2">
      <c r="A44" s="82" t="s">
        <v>41</v>
      </c>
      <c r="B44" s="32">
        <v>0</v>
      </c>
      <c r="C44" s="49">
        <f t="shared" si="1"/>
        <v>0</v>
      </c>
      <c r="D44" s="80">
        <v>0</v>
      </c>
      <c r="E44" s="49">
        <f t="shared" si="2"/>
        <v>0</v>
      </c>
      <c r="F44" s="68">
        <f t="shared" si="3"/>
        <v>0</v>
      </c>
      <c r="G44" s="51">
        <f>IF(ISBLANK(F44),"  ",IF(D76&gt;0,F44/D76,IF(F44&gt;0,1,0)))</f>
        <v>0</v>
      </c>
      <c r="H44" s="32">
        <v>0</v>
      </c>
      <c r="I44" s="48">
        <f t="shared" si="6"/>
        <v>0</v>
      </c>
      <c r="J44" s="80">
        <v>0</v>
      </c>
      <c r="K44" s="49">
        <f t="shared" si="7"/>
        <v>0</v>
      </c>
      <c r="L44" s="68">
        <f>J44+H44</f>
        <v>0</v>
      </c>
      <c r="M44" s="51">
        <f>IF(ISBLANK(L44),"  ",IF(J76&gt;0,L44/J76,IF(L44&gt;0,1,0)))</f>
        <v>0</v>
      </c>
      <c r="N44" s="25"/>
    </row>
    <row r="45" spans="1:14" ht="15" customHeight="1" x14ac:dyDescent="0.2">
      <c r="A45" s="31" t="s">
        <v>42</v>
      </c>
      <c r="B45" s="32">
        <v>0</v>
      </c>
      <c r="C45" s="49">
        <f t="shared" si="1"/>
        <v>0</v>
      </c>
      <c r="D45" s="80">
        <v>0</v>
      </c>
      <c r="E45" s="49">
        <f t="shared" si="2"/>
        <v>0</v>
      </c>
      <c r="F45" s="68">
        <f t="shared" si="3"/>
        <v>0</v>
      </c>
      <c r="G45" s="51">
        <f>IF(ISBLANK(F45),"  ",IF(D76&gt;0,F45/D76,IF(F45&gt;0,1,0)))</f>
        <v>0</v>
      </c>
      <c r="H45" s="32">
        <v>0</v>
      </c>
      <c r="I45" s="48">
        <f t="shared" si="6"/>
        <v>0</v>
      </c>
      <c r="J45" s="80">
        <v>0</v>
      </c>
      <c r="K45" s="49">
        <f t="shared" si="7"/>
        <v>0</v>
      </c>
      <c r="L45" s="68">
        <f>J45+H45</f>
        <v>0</v>
      </c>
      <c r="M45" s="51">
        <f>IF(ISBLANK(L45),"  ",IF(J76&gt;0,L45/J76,IF(L45&gt;0,1,0)))</f>
        <v>0</v>
      </c>
      <c r="N45" s="25"/>
    </row>
    <row r="46" spans="1:14" ht="15" customHeight="1" x14ac:dyDescent="0.2">
      <c r="A46" s="81" t="s">
        <v>43</v>
      </c>
      <c r="B46" s="32">
        <v>0</v>
      </c>
      <c r="C46" s="49">
        <f t="shared" si="1"/>
        <v>0</v>
      </c>
      <c r="D46" s="80">
        <v>0</v>
      </c>
      <c r="E46" s="49">
        <f t="shared" si="2"/>
        <v>0</v>
      </c>
      <c r="F46" s="68">
        <f t="shared" si="3"/>
        <v>0</v>
      </c>
      <c r="G46" s="51">
        <f>IF(ISBLANK(F46),"  ",IF(F76&gt;0,F46/F76,IF(F46&gt;0,1,0)))</f>
        <v>0</v>
      </c>
      <c r="H46" s="32">
        <v>0</v>
      </c>
      <c r="I46" s="48">
        <f t="shared" si="6"/>
        <v>0</v>
      </c>
      <c r="J46" s="80">
        <v>0</v>
      </c>
      <c r="K46" s="49">
        <f t="shared" si="7"/>
        <v>0</v>
      </c>
      <c r="L46" s="68">
        <f>J46+H46</f>
        <v>0</v>
      </c>
      <c r="M46" s="51">
        <f>IF(ISBLANK(L46),"  ",IF(L76&gt;0,L46/L76,IF(L46&gt;0,1,0)))</f>
        <v>0</v>
      </c>
      <c r="N46" s="25"/>
    </row>
    <row r="47" spans="1:14" s="77" customFormat="1" ht="15" customHeight="1" x14ac:dyDescent="0.25">
      <c r="A47" s="78" t="s">
        <v>44</v>
      </c>
      <c r="B47" s="106">
        <v>0</v>
      </c>
      <c r="C47" s="75">
        <f t="shared" si="1"/>
        <v>0</v>
      </c>
      <c r="D47" s="107">
        <v>0</v>
      </c>
      <c r="E47" s="75">
        <f t="shared" si="2"/>
        <v>0</v>
      </c>
      <c r="F47" s="86">
        <f t="shared" si="3"/>
        <v>0</v>
      </c>
      <c r="G47" s="74">
        <f>IF(ISBLANK(F47),"  ",IF(F76&gt;0,F47/F76,IF(F47&gt;0,1,0)))</f>
        <v>0</v>
      </c>
      <c r="H47" s="106">
        <v>0</v>
      </c>
      <c r="I47" s="84">
        <f t="shared" si="6"/>
        <v>0</v>
      </c>
      <c r="J47" s="107">
        <v>0</v>
      </c>
      <c r="K47" s="75">
        <f t="shared" si="7"/>
        <v>0</v>
      </c>
      <c r="L47" s="86">
        <f>L46+L45+L44+L43+L42</f>
        <v>0</v>
      </c>
      <c r="M47" s="74">
        <f>IF(ISBLANK(L47),"  ",IF(L76&gt;0,L47/L76,IF(L47&gt;0,1,0)))</f>
        <v>0</v>
      </c>
      <c r="N47" s="76"/>
    </row>
    <row r="48" spans="1:14" s="77" customFormat="1" ht="15" customHeight="1" x14ac:dyDescent="0.25">
      <c r="A48" s="87" t="s">
        <v>45</v>
      </c>
      <c r="B48" s="124">
        <v>0</v>
      </c>
      <c r="C48" s="75">
        <f t="shared" si="1"/>
        <v>0</v>
      </c>
      <c r="D48" s="111">
        <v>0</v>
      </c>
      <c r="E48" s="75">
        <f t="shared" si="2"/>
        <v>0</v>
      </c>
      <c r="F48" s="90">
        <f t="shared" si="3"/>
        <v>0</v>
      </c>
      <c r="G48" s="74">
        <f>IF(ISBLANK(F48),"  ",IF(F76&gt;0,F48/F76,IF(F48&gt;0,1,0)))</f>
        <v>0</v>
      </c>
      <c r="H48" s="124">
        <v>0</v>
      </c>
      <c r="I48" s="84">
        <f t="shared" si="6"/>
        <v>0</v>
      </c>
      <c r="J48" s="111">
        <v>0</v>
      </c>
      <c r="K48" s="75">
        <f t="shared" si="7"/>
        <v>0</v>
      </c>
      <c r="L48" s="90">
        <f>J48+H48</f>
        <v>0</v>
      </c>
      <c r="M48" s="74">
        <f>IF(ISBLANK(L48),"  ",IF(L76&gt;0,L48/L76,IF(L48&gt;0,1,0)))</f>
        <v>0</v>
      </c>
      <c r="N48" s="76"/>
    </row>
    <row r="49" spans="1:14" ht="15" customHeight="1" x14ac:dyDescent="0.25">
      <c r="A49" s="14" t="s">
        <v>46</v>
      </c>
      <c r="B49" s="91"/>
      <c r="C49" s="94" t="str">
        <f t="shared" si="1"/>
        <v xml:space="preserve">  </v>
      </c>
      <c r="D49" s="93"/>
      <c r="E49" s="94" t="str">
        <f t="shared" si="2"/>
        <v xml:space="preserve">  </v>
      </c>
      <c r="F49" s="38">
        <f t="shared" si="3"/>
        <v>0</v>
      </c>
      <c r="G49" s="95" t="s">
        <v>4</v>
      </c>
      <c r="H49" s="91"/>
      <c r="I49" s="92" t="s">
        <v>4</v>
      </c>
      <c r="J49" s="93"/>
      <c r="K49" s="94" t="s">
        <v>4</v>
      </c>
      <c r="L49" s="38"/>
      <c r="M49" s="95" t="s">
        <v>4</v>
      </c>
      <c r="N49" s="25"/>
    </row>
    <row r="50" spans="1:14" ht="15" customHeight="1" x14ac:dyDescent="0.2">
      <c r="A50" s="11" t="s">
        <v>47</v>
      </c>
      <c r="B50" s="91">
        <v>31771176</v>
      </c>
      <c r="C50" s="44">
        <f t="shared" si="1"/>
        <v>1</v>
      </c>
      <c r="D50" s="93">
        <v>0</v>
      </c>
      <c r="E50" s="44">
        <f t="shared" si="2"/>
        <v>0</v>
      </c>
      <c r="F50" s="96">
        <f t="shared" si="3"/>
        <v>31771176</v>
      </c>
      <c r="G50" s="46">
        <f>IF(ISBLANK(F50),"  ",IF(F76&gt;0,F50/F76,IF(F50&gt;0,1,0)))</f>
        <v>0.55468713403865322</v>
      </c>
      <c r="H50" s="91">
        <v>30306647</v>
      </c>
      <c r="I50" s="42">
        <f t="shared" ref="I50:I67" si="8">IF(ISBLANK(H50),"  ",IF(L50&gt;0,H50/L50,IF(H50&gt;0,1,0)))</f>
        <v>1</v>
      </c>
      <c r="J50" s="93">
        <v>0</v>
      </c>
      <c r="K50" s="44">
        <f t="shared" ref="K50:K67" si="9">IF(ISBLANK(J50),"  ",IF(L50&gt;0,J50/L50,IF(J50&gt;0,1,0)))</f>
        <v>0</v>
      </c>
      <c r="L50" s="96">
        <f t="shared" ref="L50:L66" si="10">J50+H50</f>
        <v>30306647</v>
      </c>
      <c r="M50" s="46">
        <f>IF(ISBLANK(L50),"  ",IF(L76&gt;0,L50/L76,IF(L50&gt;0,1,0)))</f>
        <v>0.50169015118303462</v>
      </c>
      <c r="N50" s="25"/>
    </row>
    <row r="51" spans="1:14" ht="15" customHeight="1" x14ac:dyDescent="0.2">
      <c r="A51" s="31" t="s">
        <v>48</v>
      </c>
      <c r="B51" s="79">
        <v>58537</v>
      </c>
      <c r="C51" s="49">
        <f t="shared" si="1"/>
        <v>1</v>
      </c>
      <c r="D51" s="80">
        <v>0</v>
      </c>
      <c r="E51" s="49">
        <f t="shared" si="2"/>
        <v>0</v>
      </c>
      <c r="F51" s="97">
        <f t="shared" si="3"/>
        <v>58537</v>
      </c>
      <c r="G51" s="51">
        <f>IF(ISBLANK(F51),"  ",IF(F76&gt;0,F51/F76,IF(F51&gt;0,1,0)))</f>
        <v>1.0219867456344909E-3</v>
      </c>
      <c r="H51" s="79">
        <v>58000</v>
      </c>
      <c r="I51" s="48">
        <f t="shared" si="8"/>
        <v>1</v>
      </c>
      <c r="J51" s="80">
        <v>0</v>
      </c>
      <c r="K51" s="49">
        <f t="shared" si="9"/>
        <v>0</v>
      </c>
      <c r="L51" s="97">
        <f t="shared" si="10"/>
        <v>58000</v>
      </c>
      <c r="M51" s="51">
        <f>IF(ISBLANK(L51),"  ",IF(L76&gt;0,L51/L76,IF(L51&gt;0,1,0)))</f>
        <v>9.6012035803947596E-4</v>
      </c>
      <c r="N51" s="25"/>
    </row>
    <row r="52" spans="1:14" ht="15" customHeight="1" x14ac:dyDescent="0.2">
      <c r="A52" s="98" t="s">
        <v>49</v>
      </c>
      <c r="B52" s="125">
        <v>1130596</v>
      </c>
      <c r="C52" s="49">
        <f t="shared" si="1"/>
        <v>1</v>
      </c>
      <c r="D52" s="126">
        <v>0</v>
      </c>
      <c r="E52" s="49">
        <f t="shared" si="2"/>
        <v>0</v>
      </c>
      <c r="F52" s="99">
        <f t="shared" si="3"/>
        <v>1130596</v>
      </c>
      <c r="G52" s="51">
        <f>IF(ISBLANK(F52),"  ",IF(F76&gt;0,F52/F76,IF(F52&gt;0,1,0)))</f>
        <v>1.9738868180251345E-2</v>
      </c>
      <c r="H52" s="125">
        <v>1135000</v>
      </c>
      <c r="I52" s="48">
        <f t="shared" si="8"/>
        <v>1</v>
      </c>
      <c r="J52" s="126">
        <v>0</v>
      </c>
      <c r="K52" s="49">
        <f t="shared" si="9"/>
        <v>0</v>
      </c>
      <c r="L52" s="99">
        <f t="shared" si="10"/>
        <v>1135000</v>
      </c>
      <c r="M52" s="51">
        <f>IF(ISBLANK(L52),"  ",IF(L76&gt;0,L52/L76,IF(L52&gt;0,1,0)))</f>
        <v>1.878856217887595E-2</v>
      </c>
      <c r="N52" s="25"/>
    </row>
    <row r="53" spans="1:14" ht="15" customHeight="1" x14ac:dyDescent="0.2">
      <c r="A53" s="98" t="s">
        <v>50</v>
      </c>
      <c r="B53" s="125">
        <v>517116</v>
      </c>
      <c r="C53" s="49">
        <f t="shared" si="1"/>
        <v>1</v>
      </c>
      <c r="D53" s="126">
        <v>0</v>
      </c>
      <c r="E53" s="49">
        <f t="shared" si="2"/>
        <v>0</v>
      </c>
      <c r="F53" s="99">
        <f t="shared" si="3"/>
        <v>517116</v>
      </c>
      <c r="G53" s="51">
        <f>IF(ISBLANK(F53),"  ",IF(F76&gt;0,F53/F76,IF(F53&gt;0,1,0)))</f>
        <v>9.0282333900870461E-3</v>
      </c>
      <c r="H53" s="125">
        <v>515000</v>
      </c>
      <c r="I53" s="48">
        <f t="shared" si="8"/>
        <v>1</v>
      </c>
      <c r="J53" s="126">
        <v>0</v>
      </c>
      <c r="K53" s="49">
        <f t="shared" si="9"/>
        <v>0</v>
      </c>
      <c r="L53" s="99">
        <f t="shared" si="10"/>
        <v>515000</v>
      </c>
      <c r="M53" s="51">
        <f>IF(ISBLANK(L53),"  ",IF(L76&gt;0,L53/L76,IF(L53&gt;0,1,0)))</f>
        <v>8.5252066274194849E-3</v>
      </c>
      <c r="N53" s="25"/>
    </row>
    <row r="54" spans="1:14" ht="15" customHeight="1" x14ac:dyDescent="0.2">
      <c r="A54" s="98" t="s">
        <v>51</v>
      </c>
      <c r="B54" s="125">
        <v>0</v>
      </c>
      <c r="C54" s="49">
        <f t="shared" si="1"/>
        <v>0</v>
      </c>
      <c r="D54" s="126">
        <v>1305284</v>
      </c>
      <c r="E54" s="49">
        <f t="shared" si="2"/>
        <v>1</v>
      </c>
      <c r="F54" s="99">
        <f t="shared" si="3"/>
        <v>1305284</v>
      </c>
      <c r="G54" s="51">
        <f>IF(ISBLANK(F54),"  ",IF(F76&gt;0,F54/F76,IF(F54&gt;0,1,0)))</f>
        <v>2.2788713929459501E-2</v>
      </c>
      <c r="H54" s="125">
        <v>0</v>
      </c>
      <c r="I54" s="48">
        <f>IF(ISBLANK(H54),"  ",IF(L54&gt;0,H54/L54,IF(H54&gt;0,1,0)))</f>
        <v>0</v>
      </c>
      <c r="J54" s="126">
        <v>1426370</v>
      </c>
      <c r="K54" s="49">
        <f>IF(ISBLANK(J54),"  ",IF(L54&gt;0,J54/L54,IF(J54&gt;0,1,0)))</f>
        <v>1</v>
      </c>
      <c r="L54" s="99">
        <f t="shared" si="10"/>
        <v>1426370</v>
      </c>
      <c r="M54" s="51">
        <f>IF(ISBLANK(L54),"  ",IF(L76&gt;0,L54/L76,IF(L54&gt;0,1,0)))</f>
        <v>2.3611842674082194E-2</v>
      </c>
      <c r="N54" s="25"/>
    </row>
    <row r="55" spans="1:14" ht="15" customHeight="1" x14ac:dyDescent="0.2">
      <c r="A55" s="31" t="s">
        <v>52</v>
      </c>
      <c r="B55" s="79">
        <v>378882</v>
      </c>
      <c r="C55" s="49">
        <f t="shared" si="1"/>
        <v>6.8844739707013936E-2</v>
      </c>
      <c r="D55" s="80">
        <v>5124545.01</v>
      </c>
      <c r="E55" s="49">
        <f t="shared" si="2"/>
        <v>0.93115526029298601</v>
      </c>
      <c r="F55" s="97">
        <f t="shared" si="3"/>
        <v>5503427.0099999998</v>
      </c>
      <c r="G55" s="51">
        <f>IF(ISBLANK(F55),"  ",IF(F76&gt;0,F55/F76,IF(F55&gt;0,1,0)))</f>
        <v>9.6083322681156477E-2</v>
      </c>
      <c r="H55" s="79">
        <v>578000</v>
      </c>
      <c r="I55" s="48">
        <f t="shared" si="8"/>
        <v>9.7101976394811926E-2</v>
      </c>
      <c r="J55" s="80">
        <v>5374505</v>
      </c>
      <c r="K55" s="49">
        <f t="shared" si="9"/>
        <v>0.90289802360518812</v>
      </c>
      <c r="L55" s="97">
        <f t="shared" si="10"/>
        <v>5952505</v>
      </c>
      <c r="M55" s="51">
        <f>IF(ISBLANK(L55),"  ",IF(L76&gt;0,L55/L76,IF(L55&gt;0,1,0)))</f>
        <v>9.8536572962616739E-2</v>
      </c>
      <c r="N55" s="25"/>
    </row>
    <row r="56" spans="1:14" s="77" customFormat="1" ht="15" customHeight="1" x14ac:dyDescent="0.25">
      <c r="A56" s="87" t="s">
        <v>53</v>
      </c>
      <c r="B56" s="127">
        <v>33856307</v>
      </c>
      <c r="C56" s="75">
        <f t="shared" si="1"/>
        <v>0.84039598614262834</v>
      </c>
      <c r="D56" s="107">
        <v>6429829.0099999998</v>
      </c>
      <c r="E56" s="75">
        <f t="shared" si="2"/>
        <v>0.15960401385737169</v>
      </c>
      <c r="F56" s="97">
        <f t="shared" si="3"/>
        <v>40286136.009999998</v>
      </c>
      <c r="G56" s="74">
        <f>IF(ISBLANK(F56),"  ",IF(F76&gt;0,F56/F76,IF(F56&gt;0,1,0)))</f>
        <v>0.703348258965242</v>
      </c>
      <c r="H56" s="127">
        <v>32592647</v>
      </c>
      <c r="I56" s="84">
        <f t="shared" si="8"/>
        <v>0.82736057466504265</v>
      </c>
      <c r="J56" s="107">
        <v>6800875</v>
      </c>
      <c r="K56" s="75">
        <f t="shared" si="9"/>
        <v>0.17263942533495735</v>
      </c>
      <c r="L56" s="97">
        <f t="shared" si="10"/>
        <v>39393522</v>
      </c>
      <c r="M56" s="74">
        <f>IF(ISBLANK(L56),"  ",IF(L76&gt;0,L56/L76,IF(L56&gt;0,1,0)))</f>
        <v>0.65211245598406853</v>
      </c>
      <c r="N56" s="76"/>
    </row>
    <row r="57" spans="1:14" ht="15" customHeight="1" x14ac:dyDescent="0.2">
      <c r="A57" s="41" t="s">
        <v>54</v>
      </c>
      <c r="B57" s="128">
        <v>0</v>
      </c>
      <c r="C57" s="49">
        <f t="shared" si="1"/>
        <v>0</v>
      </c>
      <c r="D57" s="129">
        <v>0</v>
      </c>
      <c r="E57" s="49">
        <f t="shared" si="2"/>
        <v>0</v>
      </c>
      <c r="F57" s="101">
        <f t="shared" si="3"/>
        <v>0</v>
      </c>
      <c r="G57" s="51">
        <f>IF(ISBLANK(F57),"  ",IF(F76&gt;0,F57/F76,IF(F57&gt;0,1,0)))</f>
        <v>0</v>
      </c>
      <c r="H57" s="128">
        <v>0</v>
      </c>
      <c r="I57" s="48">
        <f t="shared" si="8"/>
        <v>0</v>
      </c>
      <c r="J57" s="129">
        <v>0</v>
      </c>
      <c r="K57" s="49">
        <f t="shared" si="9"/>
        <v>0</v>
      </c>
      <c r="L57" s="101">
        <f t="shared" si="10"/>
        <v>0</v>
      </c>
      <c r="M57" s="51">
        <f>IF(ISBLANK(L57),"  ",IF(L76&gt;0,L57/L76,IF(L57&gt;0,1,0)))</f>
        <v>0</v>
      </c>
      <c r="N57" s="25"/>
    </row>
    <row r="58" spans="1:14" ht="15" customHeight="1" x14ac:dyDescent="0.2">
      <c r="A58" s="102" t="s">
        <v>55</v>
      </c>
      <c r="B58" s="32">
        <v>0</v>
      </c>
      <c r="C58" s="49">
        <f t="shared" si="1"/>
        <v>0</v>
      </c>
      <c r="D58" s="80">
        <v>0</v>
      </c>
      <c r="E58" s="49">
        <f t="shared" si="2"/>
        <v>0</v>
      </c>
      <c r="F58" s="34">
        <f t="shared" si="3"/>
        <v>0</v>
      </c>
      <c r="G58" s="51">
        <f>IF(ISBLANK(F58),"  ",IF(F76&gt;0,F58/F76,IF(F58&gt;0,1,0)))</f>
        <v>0</v>
      </c>
      <c r="H58" s="32">
        <v>0</v>
      </c>
      <c r="I58" s="48">
        <f t="shared" si="8"/>
        <v>0</v>
      </c>
      <c r="J58" s="80">
        <v>0</v>
      </c>
      <c r="K58" s="49">
        <f t="shared" si="9"/>
        <v>0</v>
      </c>
      <c r="L58" s="34">
        <f t="shared" si="10"/>
        <v>0</v>
      </c>
      <c r="M58" s="51">
        <f>IF(ISBLANK(L58),"  ",IF(L76&gt;0,L58/L76,IF(L58&gt;0,1,0)))</f>
        <v>0</v>
      </c>
      <c r="N58" s="25"/>
    </row>
    <row r="59" spans="1:14" ht="15" customHeight="1" x14ac:dyDescent="0.2">
      <c r="A59" s="82" t="s">
        <v>56</v>
      </c>
      <c r="B59" s="32">
        <v>328801</v>
      </c>
      <c r="C59" s="49">
        <f t="shared" si="1"/>
        <v>1</v>
      </c>
      <c r="D59" s="80">
        <v>0</v>
      </c>
      <c r="E59" s="49">
        <f t="shared" si="2"/>
        <v>0</v>
      </c>
      <c r="F59" s="34">
        <f t="shared" si="3"/>
        <v>328801</v>
      </c>
      <c r="G59" s="51">
        <f>IF(ISBLANK(F59),"  ",IF(F76&gt;0,F59/F76,IF(F59&gt;0,1,0)))</f>
        <v>5.7404763474617126E-3</v>
      </c>
      <c r="H59" s="32">
        <v>365000</v>
      </c>
      <c r="I59" s="48">
        <f t="shared" si="8"/>
        <v>1</v>
      </c>
      <c r="J59" s="80">
        <v>0</v>
      </c>
      <c r="K59" s="49">
        <f t="shared" si="9"/>
        <v>0</v>
      </c>
      <c r="L59" s="34">
        <f t="shared" si="10"/>
        <v>365000</v>
      </c>
      <c r="M59" s="51">
        <f>IF(ISBLANK(L59),"  ",IF(L76&gt;0,L59/L76,IF(L59&gt;0,1,0)))</f>
        <v>6.0421367359380813E-3</v>
      </c>
      <c r="N59" s="25"/>
    </row>
    <row r="60" spans="1:14" ht="15" customHeight="1" x14ac:dyDescent="0.2">
      <c r="A60" s="81" t="s">
        <v>57</v>
      </c>
      <c r="B60" s="69">
        <v>0</v>
      </c>
      <c r="C60" s="49">
        <f t="shared" si="1"/>
        <v>0</v>
      </c>
      <c r="D60" s="70">
        <v>708397.49</v>
      </c>
      <c r="E60" s="49">
        <f t="shared" si="2"/>
        <v>1</v>
      </c>
      <c r="F60" s="68">
        <f t="shared" si="3"/>
        <v>708397.49</v>
      </c>
      <c r="G60" s="51">
        <f>IF(ISBLANK(F60),"  ",IF(F76&gt;0,F60/F76,IF(F60&gt;0,1,0)))</f>
        <v>1.2367781837482991E-2</v>
      </c>
      <c r="H60" s="69">
        <v>0</v>
      </c>
      <c r="I60" s="48">
        <f t="shared" si="8"/>
        <v>0</v>
      </c>
      <c r="J60" s="70">
        <v>4200000</v>
      </c>
      <c r="K60" s="49">
        <f t="shared" si="9"/>
        <v>1</v>
      </c>
      <c r="L60" s="68">
        <f t="shared" si="10"/>
        <v>4200000</v>
      </c>
      <c r="M60" s="51">
        <f>IF(ISBLANK(L60),"  ",IF(L76&gt;0,L60/L76,IF(L60&gt;0,1,0)))</f>
        <v>6.9525956961479299E-2</v>
      </c>
      <c r="N60" s="25"/>
    </row>
    <row r="61" spans="1:14" ht="15" customHeight="1" x14ac:dyDescent="0.2">
      <c r="A61" s="103" t="s">
        <v>58</v>
      </c>
      <c r="B61" s="32">
        <v>0</v>
      </c>
      <c r="C61" s="49">
        <f t="shared" si="1"/>
        <v>0</v>
      </c>
      <c r="D61" s="80">
        <v>0</v>
      </c>
      <c r="E61" s="49">
        <f t="shared" si="2"/>
        <v>0</v>
      </c>
      <c r="F61" s="34">
        <f t="shared" si="3"/>
        <v>0</v>
      </c>
      <c r="G61" s="51">
        <f>IF(ISBLANK(F61),"  ",IF(F76&gt;0,F61/F76,IF(F61&gt;0,1,0)))</f>
        <v>0</v>
      </c>
      <c r="H61" s="32">
        <v>0</v>
      </c>
      <c r="I61" s="48">
        <f t="shared" si="8"/>
        <v>0</v>
      </c>
      <c r="J61" s="80">
        <v>0</v>
      </c>
      <c r="K61" s="49">
        <f t="shared" si="9"/>
        <v>0</v>
      </c>
      <c r="L61" s="34">
        <f t="shared" si="10"/>
        <v>0</v>
      </c>
      <c r="M61" s="51">
        <f>IF(ISBLANK(L61),"  ",IF(L76&gt;0,L61/L76,IF(L61&gt;0,1,0)))</f>
        <v>0</v>
      </c>
      <c r="N61" s="25"/>
    </row>
    <row r="62" spans="1:14" ht="15" customHeight="1" x14ac:dyDescent="0.2">
      <c r="A62" s="103" t="s">
        <v>59</v>
      </c>
      <c r="B62" s="32">
        <v>0</v>
      </c>
      <c r="C62" s="49">
        <f t="shared" si="1"/>
        <v>0</v>
      </c>
      <c r="D62" s="80">
        <v>42987</v>
      </c>
      <c r="E62" s="49">
        <f t="shared" si="2"/>
        <v>1</v>
      </c>
      <c r="F62" s="34">
        <f t="shared" si="3"/>
        <v>42987</v>
      </c>
      <c r="G62" s="51">
        <f>IF(ISBLANK(F62),"  ",IF(F76&gt;0,F62/F76,IF(F62&gt;0,1,0)))</f>
        <v>7.5050214795069554E-4</v>
      </c>
      <c r="H62" s="32">
        <v>0</v>
      </c>
      <c r="I62" s="48">
        <f t="shared" si="8"/>
        <v>0</v>
      </c>
      <c r="J62" s="80">
        <v>40000</v>
      </c>
      <c r="K62" s="49">
        <f t="shared" si="9"/>
        <v>1</v>
      </c>
      <c r="L62" s="34">
        <f t="shared" si="10"/>
        <v>40000</v>
      </c>
      <c r="M62" s="51">
        <f>IF(ISBLANK(L62),"  ",IF(L76&gt;0,L62/L76,IF(L62&gt;0,1,0)))</f>
        <v>6.6215197106170754E-4</v>
      </c>
      <c r="N62" s="25"/>
    </row>
    <row r="63" spans="1:14" ht="15" customHeight="1" x14ac:dyDescent="0.2">
      <c r="A63" s="104" t="s">
        <v>60</v>
      </c>
      <c r="B63" s="32">
        <v>0</v>
      </c>
      <c r="C63" s="49">
        <f t="shared" si="1"/>
        <v>0</v>
      </c>
      <c r="D63" s="80">
        <v>1551652</v>
      </c>
      <c r="E63" s="49">
        <f t="shared" si="2"/>
        <v>1</v>
      </c>
      <c r="F63" s="34">
        <f t="shared" si="3"/>
        <v>1551652</v>
      </c>
      <c r="G63" s="51">
        <f>IF(ISBLANK(F63),"  ",IF(F76&gt;0,F63/F76,IF(F63&gt;0,1,0)))</f>
        <v>2.7090007650498814E-2</v>
      </c>
      <c r="H63" s="32">
        <v>0</v>
      </c>
      <c r="I63" s="48">
        <f t="shared" si="8"/>
        <v>0</v>
      </c>
      <c r="J63" s="80">
        <v>934312</v>
      </c>
      <c r="K63" s="49">
        <f t="shared" si="9"/>
        <v>1</v>
      </c>
      <c r="L63" s="34">
        <f t="shared" si="10"/>
        <v>934312</v>
      </c>
      <c r="M63" s="51">
        <f>IF(ISBLANK(L63),"  ",IF(L76&gt;0,L63/L76,IF(L63&gt;0,1,0)))</f>
        <v>1.5466413309665153E-2</v>
      </c>
      <c r="N63" s="25"/>
    </row>
    <row r="64" spans="1:14" ht="15" customHeight="1" x14ac:dyDescent="0.2">
      <c r="A64" s="104" t="s">
        <v>61</v>
      </c>
      <c r="B64" s="32">
        <v>0</v>
      </c>
      <c r="C64" s="49">
        <f t="shared" si="1"/>
        <v>0</v>
      </c>
      <c r="D64" s="80">
        <v>0</v>
      </c>
      <c r="E64" s="49">
        <f t="shared" si="2"/>
        <v>0</v>
      </c>
      <c r="F64" s="34">
        <f t="shared" si="3"/>
        <v>0</v>
      </c>
      <c r="G64" s="51">
        <f>IF(ISBLANK(F64),"  ",IF(F76&gt;0,F64/F76,IF(F64&gt;0,1,0)))</f>
        <v>0</v>
      </c>
      <c r="H64" s="32">
        <v>0</v>
      </c>
      <c r="I64" s="48">
        <f t="shared" si="8"/>
        <v>0</v>
      </c>
      <c r="J64" s="80">
        <v>0</v>
      </c>
      <c r="K64" s="49">
        <f t="shared" si="9"/>
        <v>0</v>
      </c>
      <c r="L64" s="34">
        <f t="shared" si="10"/>
        <v>0</v>
      </c>
      <c r="M64" s="51">
        <f>IF(ISBLANK(L64),"  ",IF(L76&gt;0,L64/L76,IF(L64&gt;0,1,0)))</f>
        <v>0</v>
      </c>
      <c r="N64" s="25"/>
    </row>
    <row r="65" spans="1:14" ht="15" customHeight="1" x14ac:dyDescent="0.2">
      <c r="A65" s="82" t="s">
        <v>62</v>
      </c>
      <c r="B65" s="32">
        <v>0</v>
      </c>
      <c r="C65" s="49">
        <f t="shared" si="1"/>
        <v>0</v>
      </c>
      <c r="D65" s="80">
        <v>875717.01</v>
      </c>
      <c r="E65" s="49">
        <f t="shared" si="2"/>
        <v>1</v>
      </c>
      <c r="F65" s="34">
        <f t="shared" si="3"/>
        <v>875717.01</v>
      </c>
      <c r="G65" s="51">
        <f>IF(ISBLANK(F65),"  ",IF(F76&gt;0,F65/F76,IF(F65&gt;0,1,0)))</f>
        <v>1.5288982645961818E-2</v>
      </c>
      <c r="H65" s="32">
        <v>0</v>
      </c>
      <c r="I65" s="48">
        <f t="shared" si="8"/>
        <v>0</v>
      </c>
      <c r="J65" s="80">
        <v>1250000</v>
      </c>
      <c r="K65" s="49">
        <f t="shared" si="9"/>
        <v>1</v>
      </c>
      <c r="L65" s="34">
        <f t="shared" si="10"/>
        <v>1250000</v>
      </c>
      <c r="M65" s="51">
        <f>IF(ISBLANK(L65),"  ",IF(L76&gt;0,L65/L76,IF(L65&gt;0,1,0)))</f>
        <v>2.069224909567836E-2</v>
      </c>
      <c r="N65" s="25"/>
    </row>
    <row r="66" spans="1:14" ht="15" customHeight="1" x14ac:dyDescent="0.2">
      <c r="A66" s="81" t="s">
        <v>63</v>
      </c>
      <c r="B66" s="32">
        <v>37854.510000000009</v>
      </c>
      <c r="C66" s="49">
        <f t="shared" si="1"/>
        <v>0.63325958174047525</v>
      </c>
      <c r="D66" s="80">
        <v>21922.73</v>
      </c>
      <c r="E66" s="49">
        <f t="shared" si="2"/>
        <v>0.3667404182595248</v>
      </c>
      <c r="F66" s="34">
        <f t="shared" si="3"/>
        <v>59777.240000000005</v>
      </c>
      <c r="G66" s="51">
        <f>IF(ISBLANK(F66),"  ",IF(F76&gt;0,F66/F76,IF(F66&gt;0,1,0)))</f>
        <v>1.0436398682988866E-3</v>
      </c>
      <c r="H66" s="32">
        <v>36750</v>
      </c>
      <c r="I66" s="48">
        <f t="shared" si="8"/>
        <v>1</v>
      </c>
      <c r="J66" s="80">
        <v>0</v>
      </c>
      <c r="K66" s="49">
        <f t="shared" si="9"/>
        <v>0</v>
      </c>
      <c r="L66" s="34">
        <f t="shared" si="10"/>
        <v>36750</v>
      </c>
      <c r="M66" s="51">
        <f>IF(ISBLANK(L66),"  ",IF(L76&gt;0,L66/L76,IF(L66&gt;0,1,0)))</f>
        <v>6.0835212341294376E-4</v>
      </c>
      <c r="N66" s="25"/>
    </row>
    <row r="67" spans="1:14" s="77" customFormat="1" ht="15" customHeight="1" x14ac:dyDescent="0.25">
      <c r="A67" s="105" t="s">
        <v>64</v>
      </c>
      <c r="B67" s="106">
        <v>34222962.509999998</v>
      </c>
      <c r="C67" s="75">
        <f t="shared" si="1"/>
        <v>0.78039353022430014</v>
      </c>
      <c r="D67" s="107">
        <v>9630505.2400000002</v>
      </c>
      <c r="E67" s="75">
        <f t="shared" si="2"/>
        <v>0.21960646977569978</v>
      </c>
      <c r="F67" s="106">
        <f t="shared" si="3"/>
        <v>43853467.75</v>
      </c>
      <c r="G67" s="74">
        <f>IF(ISBLANK(F67),"  ",IF(F76&gt;0,F67/F76,IF(F67&gt;0,1,0)))</f>
        <v>0.76562964946289702</v>
      </c>
      <c r="H67" s="106">
        <v>32994397</v>
      </c>
      <c r="I67" s="84">
        <f t="shared" si="8"/>
        <v>0.71386183397929326</v>
      </c>
      <c r="J67" s="107">
        <v>13225187</v>
      </c>
      <c r="K67" s="75">
        <f t="shared" si="9"/>
        <v>0.28613816602070674</v>
      </c>
      <c r="L67" s="106">
        <f>L66+L65+L64+L63+L62+L61+L60+L59+L58+L57+L56</f>
        <v>46219584</v>
      </c>
      <c r="M67" s="74">
        <f>IF(ISBLANK(L67),"  ",IF(L76&gt;0,L67/L76,IF(L67&gt;0,1,0)))</f>
        <v>0.76510971618130408</v>
      </c>
      <c r="N67" s="76"/>
    </row>
    <row r="68" spans="1:14" ht="15" customHeight="1" x14ac:dyDescent="0.25">
      <c r="A68" s="14" t="s">
        <v>65</v>
      </c>
      <c r="B68" s="79"/>
      <c r="C68" s="66" t="str">
        <f t="shared" si="1"/>
        <v xml:space="preserve">  </v>
      </c>
      <c r="D68" s="80"/>
      <c r="E68" s="66" t="str">
        <f t="shared" si="2"/>
        <v xml:space="preserve">  </v>
      </c>
      <c r="F68" s="34">
        <f t="shared" si="3"/>
        <v>0</v>
      </c>
      <c r="G68" s="67" t="s">
        <v>4</v>
      </c>
      <c r="H68" s="79"/>
      <c r="I68" s="64" t="s">
        <v>4</v>
      </c>
      <c r="J68" s="80"/>
      <c r="K68" s="66" t="s">
        <v>4</v>
      </c>
      <c r="L68" s="34"/>
      <c r="M68" s="67" t="s">
        <v>4</v>
      </c>
    </row>
    <row r="69" spans="1:14" ht="15" customHeight="1" x14ac:dyDescent="0.2">
      <c r="A69" s="108" t="s">
        <v>66</v>
      </c>
      <c r="B69" s="3">
        <v>0</v>
      </c>
      <c r="C69" s="44">
        <f t="shared" si="1"/>
        <v>0</v>
      </c>
      <c r="D69" s="93">
        <v>0</v>
      </c>
      <c r="E69" s="44">
        <f t="shared" si="2"/>
        <v>0</v>
      </c>
      <c r="F69" s="58">
        <f t="shared" si="3"/>
        <v>0</v>
      </c>
      <c r="G69" s="46">
        <f>IF(ISBLANK(F69),"  ",IF(F76&gt;0,F69/F76,IF(F69&gt;0,1,0)))</f>
        <v>0</v>
      </c>
      <c r="H69" s="3">
        <v>0</v>
      </c>
      <c r="I69" s="42">
        <f>IF(ISBLANK(H69),"  ",IF(L69&gt;0,H69/L69,IF(H69&gt;0,1,0)))</f>
        <v>0</v>
      </c>
      <c r="J69" s="93">
        <v>0</v>
      </c>
      <c r="K69" s="44">
        <f>IF(ISBLANK(J69),"  ",IF(L69&gt;0,J69/L69,IF(J69&gt;0,1,0)))</f>
        <v>0</v>
      </c>
      <c r="L69" s="58">
        <f>J69+H69</f>
        <v>0</v>
      </c>
      <c r="M69" s="46">
        <f>IF(ISBLANK(L69),"  ",IF(L76&gt;0,L69/L76,IF(L69&gt;0,1,0)))</f>
        <v>0</v>
      </c>
    </row>
    <row r="70" spans="1:14" ht="15" customHeight="1" x14ac:dyDescent="0.2">
      <c r="A70" s="31" t="s">
        <v>67</v>
      </c>
      <c r="B70" s="32">
        <v>0</v>
      </c>
      <c r="C70" s="49">
        <f t="shared" si="1"/>
        <v>0</v>
      </c>
      <c r="D70" s="80">
        <v>0</v>
      </c>
      <c r="E70" s="49">
        <f t="shared" si="2"/>
        <v>0</v>
      </c>
      <c r="F70" s="34">
        <f t="shared" si="3"/>
        <v>0</v>
      </c>
      <c r="G70" s="51">
        <f>IF(ISBLANK(F70),"  ",IF(F76&gt;0,F70/F76,IF(F70&gt;0,1,0)))</f>
        <v>0</v>
      </c>
      <c r="H70" s="32">
        <v>0</v>
      </c>
      <c r="I70" s="48">
        <f>IF(ISBLANK(H70),"  ",IF(L70&gt;0,H70/L70,IF(H70&gt;0,1,0)))</f>
        <v>0</v>
      </c>
      <c r="J70" s="80">
        <v>0</v>
      </c>
      <c r="K70" s="49">
        <f>IF(ISBLANK(J70),"  ",IF(L70&gt;0,J70/L70,IF(J70&gt;0,1,0)))</f>
        <v>0</v>
      </c>
      <c r="L70" s="34">
        <f>J70+H70</f>
        <v>0</v>
      </c>
      <c r="M70" s="51">
        <f>IF(ISBLANK(L70),"  ",IF(L76&gt;0,L70/L76,IF(L70&gt;0,1,0)))</f>
        <v>0</v>
      </c>
    </row>
    <row r="71" spans="1:14" ht="15" customHeight="1" x14ac:dyDescent="0.25">
      <c r="A71" s="109" t="s">
        <v>68</v>
      </c>
      <c r="B71" s="79"/>
      <c r="C71" s="66" t="str">
        <f t="shared" si="1"/>
        <v xml:space="preserve">  </v>
      </c>
      <c r="D71" s="80"/>
      <c r="E71" s="66" t="str">
        <f t="shared" si="2"/>
        <v xml:space="preserve">  </v>
      </c>
      <c r="F71" s="34">
        <f t="shared" si="3"/>
        <v>0</v>
      </c>
      <c r="G71" s="67" t="s">
        <v>4</v>
      </c>
      <c r="H71" s="79"/>
      <c r="I71" s="64" t="s">
        <v>4</v>
      </c>
      <c r="J71" s="80"/>
      <c r="K71" s="66" t="s">
        <v>4</v>
      </c>
      <c r="L71" s="34"/>
      <c r="M71" s="67" t="s">
        <v>4</v>
      </c>
    </row>
    <row r="72" spans="1:14" ht="15" customHeight="1" x14ac:dyDescent="0.2">
      <c r="A72" s="82" t="s">
        <v>69</v>
      </c>
      <c r="B72" s="3">
        <v>0</v>
      </c>
      <c r="C72" s="44">
        <f t="shared" si="1"/>
        <v>0</v>
      </c>
      <c r="D72" s="93">
        <v>4723991.3899999997</v>
      </c>
      <c r="E72" s="44">
        <f t="shared" si="2"/>
        <v>1</v>
      </c>
      <c r="F72" s="58">
        <f t="shared" si="3"/>
        <v>4723991.3899999997</v>
      </c>
      <c r="G72" s="46">
        <f>IF(ISBLANK(F72),"  ",IF(F76&gt;0,F72/F76,IF(F72&gt;0,1,0)))</f>
        <v>8.2475299162434956E-2</v>
      </c>
      <c r="H72" s="3">
        <v>0</v>
      </c>
      <c r="I72" s="42">
        <f>IF(ISBLANK(H72),"  ",IF(L72&gt;0,H72/L72,IF(H72&gt;0,1,0)))</f>
        <v>0</v>
      </c>
      <c r="J72" s="93">
        <v>5000000</v>
      </c>
      <c r="K72" s="44">
        <f>IF(ISBLANK(J72),"  ",IF(L72&gt;0,J72/L72,IF(J72&gt;0,1,0)))</f>
        <v>1</v>
      </c>
      <c r="L72" s="58">
        <f>J72+H72</f>
        <v>5000000</v>
      </c>
      <c r="M72" s="46">
        <f>IF(ISBLANK(L72),"  ",IF(L76&gt;0,L72/L76,IF(L72&gt;0,1,0)))</f>
        <v>8.2768996382713442E-2</v>
      </c>
    </row>
    <row r="73" spans="1:14" ht="15" customHeight="1" x14ac:dyDescent="0.2">
      <c r="A73" s="31" t="s">
        <v>70</v>
      </c>
      <c r="B73" s="32">
        <v>0</v>
      </c>
      <c r="C73" s="49">
        <f t="shared" si="1"/>
        <v>0</v>
      </c>
      <c r="D73" s="80">
        <v>454763.02</v>
      </c>
      <c r="E73" s="49">
        <f t="shared" si="2"/>
        <v>1</v>
      </c>
      <c r="F73" s="34">
        <f t="shared" si="3"/>
        <v>454763.02</v>
      </c>
      <c r="G73" s="51">
        <f>IF(ISBLANK(F73),"  ",IF(F76&gt;0,F73/F76,IF(F73&gt;0,1,0)))</f>
        <v>7.9396241495927871E-3</v>
      </c>
      <c r="H73" s="32">
        <v>0</v>
      </c>
      <c r="I73" s="48">
        <f>IF(ISBLANK(H73),"  ",IF(L73&gt;0,H73/L73,IF(H73&gt;0,1,0)))</f>
        <v>0</v>
      </c>
      <c r="J73" s="80">
        <v>500000</v>
      </c>
      <c r="K73" s="49">
        <f>IF(ISBLANK(J73),"  ",IF(L73&gt;0,J73/L73,IF(J73&gt;0,1,0)))</f>
        <v>1</v>
      </c>
      <c r="L73" s="34">
        <f>J73+H73</f>
        <v>500000</v>
      </c>
      <c r="M73" s="51">
        <f>IF(ISBLANK(L73),"  ",IF(L76&gt;0,L73/L76,IF(L73&gt;0,1,0)))</f>
        <v>8.2768996382713445E-3</v>
      </c>
    </row>
    <row r="74" spans="1:14" s="77" customFormat="1" ht="15" customHeight="1" x14ac:dyDescent="0.25">
      <c r="A74" s="78" t="s">
        <v>71</v>
      </c>
      <c r="B74" s="110">
        <v>0</v>
      </c>
      <c r="C74" s="75">
        <f t="shared" si="1"/>
        <v>0</v>
      </c>
      <c r="D74" s="111">
        <v>5178754.41</v>
      </c>
      <c r="E74" s="75">
        <f t="shared" si="2"/>
        <v>1</v>
      </c>
      <c r="F74" s="112">
        <f t="shared" si="3"/>
        <v>5178754.41</v>
      </c>
      <c r="G74" s="74">
        <f>IF(ISBLANK(F74),"  ",IF(F76&gt;0,F74/F76,IF(F74&gt;0,1,0)))</f>
        <v>9.0414923312027745E-2</v>
      </c>
      <c r="H74" s="110">
        <v>0</v>
      </c>
      <c r="I74" s="84">
        <f>IF(ISBLANK(H74),"  ",IF(L74&gt;0,H74/L74,IF(H74&gt;0,1,0)))</f>
        <v>0</v>
      </c>
      <c r="J74" s="111">
        <v>5500000</v>
      </c>
      <c r="K74" s="75">
        <f>IF(ISBLANK(J74),"  ",IF(L74&gt;0,J74/L74,IF(J74&gt;0,1,0)))</f>
        <v>1</v>
      </c>
      <c r="L74" s="112">
        <f>L73+L72+L71+L70+L69</f>
        <v>5500000</v>
      </c>
      <c r="M74" s="74">
        <f>IF(ISBLANK(L74),"  ",IF(L76&gt;0,L74/L76,IF(L74&gt;0,1,0)))</f>
        <v>9.1045896020984785E-2</v>
      </c>
    </row>
    <row r="75" spans="1:14" s="77" customFormat="1" ht="15" customHeight="1" x14ac:dyDescent="0.25">
      <c r="A75" s="78" t="s">
        <v>72</v>
      </c>
      <c r="B75" s="110">
        <v>0</v>
      </c>
      <c r="C75" s="75">
        <f t="shared" si="1"/>
        <v>0</v>
      </c>
      <c r="D75" s="111">
        <v>0</v>
      </c>
      <c r="E75" s="75">
        <f t="shared" si="2"/>
        <v>0</v>
      </c>
      <c r="F75" s="113">
        <f t="shared" si="3"/>
        <v>0</v>
      </c>
      <c r="G75" s="74">
        <f>IF(ISBLANK(F75),"  ",IF(F76&gt;0,F75/F76,IF(F75&gt;0,1,0)))</f>
        <v>0</v>
      </c>
      <c r="H75" s="110">
        <v>0</v>
      </c>
      <c r="I75" s="84">
        <f>IF(ISBLANK(H75),"  ",IF(L75&gt;0,H75/L75,IF(H75&gt;0,1,0)))</f>
        <v>0</v>
      </c>
      <c r="J75" s="111">
        <v>0</v>
      </c>
      <c r="K75" s="75">
        <f>IF(ISBLANK(J75),"  ",IF(L75&gt;0,J75/L75,IF(J75&gt;0,1,0)))</f>
        <v>0</v>
      </c>
      <c r="L75" s="113">
        <f>J75+H75</f>
        <v>0</v>
      </c>
      <c r="M75" s="74">
        <f>IF(ISBLANK(L75),"  ",IF(L76&gt;0,L75/L76,IF(L75&gt;0,1,0)))</f>
        <v>0</v>
      </c>
    </row>
    <row r="76" spans="1:14" s="77" customFormat="1" ht="15" customHeight="1" thickBot="1" x14ac:dyDescent="0.3">
      <c r="A76" s="114" t="s">
        <v>73</v>
      </c>
      <c r="B76" s="115">
        <v>42468391.210000001</v>
      </c>
      <c r="C76" s="117">
        <f t="shared" si="1"/>
        <v>0.74144785221381893</v>
      </c>
      <c r="D76" s="115">
        <v>14809259.65</v>
      </c>
      <c r="E76" s="117">
        <f t="shared" si="2"/>
        <v>0.25855214778618107</v>
      </c>
      <c r="F76" s="115">
        <f t="shared" si="3"/>
        <v>57277650.859999999</v>
      </c>
      <c r="G76" s="118">
        <f>IF(ISBLANK(F76),"  ",IF(F76&gt;0,F76/F76,IF(F76&gt;0,1,0)))</f>
        <v>1</v>
      </c>
      <c r="H76" s="115">
        <v>41683906</v>
      </c>
      <c r="I76" s="116">
        <f>IF(ISBLANK(H76),"  ",IF(L76&gt;0,H76/L76,IF(H76&gt;0,1,0)))</f>
        <v>0.69002701298627345</v>
      </c>
      <c r="J76" s="115">
        <v>18725187</v>
      </c>
      <c r="K76" s="117">
        <f>IF(ISBLANK(J76),"  ",IF(L76&gt;0,J76/L76,IF(J76&gt;0,1,0)))</f>
        <v>0.30997298701372655</v>
      </c>
      <c r="L76" s="115">
        <f>L74+L67+L47+L40+L48+L75</f>
        <v>60409093</v>
      </c>
      <c r="M76" s="118">
        <f>IF(ISBLANK(L76),"  ",IF(L76&gt;0,L76/L76,IF(L76&gt;0,1,0)))</f>
        <v>1</v>
      </c>
    </row>
    <row r="77" spans="1:14" ht="15" thickTop="1" x14ac:dyDescent="0.2">
      <c r="A77" s="119"/>
      <c r="B77" s="1"/>
      <c r="C77" s="2"/>
      <c r="D77" s="1"/>
      <c r="E77" s="2"/>
      <c r="F77" s="1"/>
      <c r="G77" s="2"/>
      <c r="H77" s="1"/>
      <c r="I77" s="2"/>
      <c r="J77" s="1"/>
      <c r="K77" s="2"/>
      <c r="L77" s="1"/>
      <c r="M77" s="2"/>
    </row>
    <row r="78" spans="1:14" ht="16.5" customHeight="1" x14ac:dyDescent="0.2">
      <c r="A78" s="2" t="s">
        <v>4</v>
      </c>
      <c r="B78" s="1"/>
      <c r="C78" s="2"/>
      <c r="D78" s="1"/>
      <c r="E78" s="2"/>
      <c r="F78" s="1"/>
      <c r="G78" s="2"/>
      <c r="H78" s="1"/>
      <c r="I78" s="2"/>
      <c r="J78" s="1"/>
      <c r="K78" s="2"/>
      <c r="L78" s="1"/>
      <c r="M78" s="2"/>
    </row>
    <row r="79" spans="1:14" x14ac:dyDescent="0.2">
      <c r="A79" s="2" t="s">
        <v>74</v>
      </c>
      <c r="B79" s="1"/>
      <c r="C79" s="2"/>
      <c r="D79" s="1"/>
      <c r="E79" s="2"/>
      <c r="F79" s="1"/>
      <c r="G79" s="2"/>
      <c r="H79" s="1"/>
      <c r="I79" s="2"/>
      <c r="J79" s="1"/>
      <c r="K79" s="2"/>
      <c r="L79" s="1"/>
      <c r="M79" s="2"/>
    </row>
  </sheetData>
  <hyperlinks>
    <hyperlink ref="O2" location="Home!A1" tooltip="Home" display="Home"/>
  </hyperlinks>
  <printOptions horizontalCentered="1" verticalCentered="1"/>
  <pageMargins left="0.25" right="0.25" top="0.75" bottom="0.75" header="0.3" footer="0.3"/>
  <pageSetup scale="44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9"/>
  <sheetViews>
    <sheetView zoomScale="75" zoomScaleNormal="75" workbookViewId="0">
      <pane xSplit="1" ySplit="10" topLeftCell="B11" activePane="bottomRight" state="frozen"/>
      <selection activeCell="M13" sqref="M13"/>
      <selection pane="topRight" activeCell="M13" sqref="M13"/>
      <selection pane="bottomLeft" activeCell="M13" sqref="M13"/>
      <selection pane="bottomRight" activeCell="O20" sqref="O20"/>
    </sheetView>
  </sheetViews>
  <sheetFormatPr defaultColWidth="12.42578125" defaultRowHeight="14.25" x14ac:dyDescent="0.2"/>
  <cols>
    <col min="1" max="1" width="63.42578125" style="6" customWidth="1"/>
    <col min="2" max="2" width="20.7109375" style="120" customWidth="1"/>
    <col min="3" max="3" width="20.7109375" style="6" customWidth="1"/>
    <col min="4" max="4" width="20.7109375" style="120" customWidth="1"/>
    <col min="5" max="5" width="20.7109375" style="6" customWidth="1"/>
    <col min="6" max="6" width="20.7109375" style="120" customWidth="1"/>
    <col min="7" max="7" width="20.7109375" style="6" customWidth="1"/>
    <col min="8" max="8" width="20.7109375" style="120" customWidth="1"/>
    <col min="9" max="9" width="20.7109375" style="6" customWidth="1"/>
    <col min="10" max="10" width="20.7109375" style="120" customWidth="1"/>
    <col min="11" max="11" width="20.7109375" style="6" customWidth="1"/>
    <col min="12" max="12" width="20.7109375" style="120" customWidth="1"/>
    <col min="13" max="13" width="20.7109375" style="6" customWidth="1"/>
    <col min="14" max="16384" width="12.42578125" style="6"/>
  </cols>
  <sheetData>
    <row r="1" spans="1:17" s="196" customFormat="1" ht="19.5" customHeight="1" thickBot="1" x14ac:dyDescent="0.3">
      <c r="A1" s="186" t="s">
        <v>0</v>
      </c>
      <c r="B1" s="187"/>
      <c r="C1" s="188"/>
      <c r="D1" s="187"/>
      <c r="E1" s="189"/>
      <c r="F1" s="190"/>
      <c r="G1" s="189"/>
      <c r="H1" s="190"/>
      <c r="I1" s="191"/>
      <c r="J1" s="192" t="s">
        <v>1</v>
      </c>
      <c r="K1" s="193" t="s">
        <v>84</v>
      </c>
      <c r="L1" s="194"/>
      <c r="M1" s="193"/>
      <c r="N1" s="195"/>
      <c r="O1" s="195"/>
      <c r="P1" s="195"/>
      <c r="Q1" s="195"/>
    </row>
    <row r="2" spans="1:17" s="196" customFormat="1" ht="19.5" customHeight="1" thickBot="1" x14ac:dyDescent="0.3">
      <c r="A2" s="186" t="s">
        <v>2</v>
      </c>
      <c r="B2" s="187"/>
      <c r="C2" s="188"/>
      <c r="D2" s="187"/>
      <c r="E2" s="188"/>
      <c r="F2" s="187"/>
      <c r="G2" s="188"/>
      <c r="H2" s="187"/>
      <c r="I2" s="188"/>
      <c r="J2" s="187"/>
      <c r="K2" s="188"/>
      <c r="L2" s="187"/>
      <c r="M2" s="189"/>
      <c r="O2" s="221" t="s">
        <v>182</v>
      </c>
    </row>
    <row r="3" spans="1:17" s="196" customFormat="1" ht="19.5" customHeight="1" thickBot="1" x14ac:dyDescent="0.3">
      <c r="A3" s="204" t="s">
        <v>3</v>
      </c>
      <c r="B3" s="190"/>
      <c r="C3" s="191"/>
      <c r="D3" s="190"/>
      <c r="E3" s="191"/>
      <c r="F3" s="190"/>
      <c r="G3" s="191"/>
      <c r="H3" s="190"/>
      <c r="I3" s="191"/>
      <c r="J3" s="190"/>
      <c r="K3" s="191"/>
      <c r="L3" s="190"/>
      <c r="M3" s="211"/>
      <c r="N3" s="195"/>
      <c r="O3" s="195"/>
      <c r="P3" s="195"/>
      <c r="Q3" s="195"/>
    </row>
    <row r="4" spans="1:17" ht="15" customHeight="1" thickTop="1" x14ac:dyDescent="0.2">
      <c r="A4" s="7"/>
      <c r="B4" s="8"/>
      <c r="C4" s="9"/>
      <c r="D4" s="8"/>
      <c r="E4" s="9"/>
      <c r="F4" s="8"/>
      <c r="G4" s="10"/>
      <c r="H4" s="8" t="s">
        <v>4</v>
      </c>
      <c r="I4" s="9"/>
      <c r="J4" s="8"/>
      <c r="K4" s="9"/>
      <c r="L4" s="8"/>
      <c r="M4" s="10"/>
    </row>
    <row r="5" spans="1:17" ht="15" customHeight="1" x14ac:dyDescent="0.2">
      <c r="A5" s="11"/>
      <c r="B5" s="3"/>
      <c r="C5" s="12"/>
      <c r="D5" s="3"/>
      <c r="E5" s="12"/>
      <c r="F5" s="3"/>
      <c r="G5" s="13"/>
      <c r="H5" s="3"/>
      <c r="I5" s="12"/>
      <c r="J5" s="3"/>
      <c r="K5" s="12"/>
      <c r="L5" s="3"/>
      <c r="M5" s="13"/>
    </row>
    <row r="6" spans="1:17" ht="15" customHeight="1" x14ac:dyDescent="0.25">
      <c r="A6" s="14"/>
      <c r="B6" s="15" t="s">
        <v>128</v>
      </c>
      <c r="C6" s="16"/>
      <c r="D6" s="17"/>
      <c r="E6" s="16"/>
      <c r="F6" s="17"/>
      <c r="G6" s="18"/>
      <c r="H6" s="15" t="s">
        <v>129</v>
      </c>
      <c r="I6" s="16"/>
      <c r="J6" s="17"/>
      <c r="K6" s="16"/>
      <c r="L6" s="17"/>
      <c r="M6" s="19" t="s">
        <v>4</v>
      </c>
    </row>
    <row r="7" spans="1:17" ht="15" customHeight="1" x14ac:dyDescent="0.2">
      <c r="A7" s="11" t="s">
        <v>4</v>
      </c>
      <c r="B7" s="3" t="s">
        <v>4</v>
      </c>
      <c r="C7" s="12"/>
      <c r="D7" s="3" t="s">
        <v>4</v>
      </c>
      <c r="E7" s="12"/>
      <c r="F7" s="3" t="s">
        <v>4</v>
      </c>
      <c r="G7" s="13"/>
      <c r="H7" s="3" t="s">
        <v>4</v>
      </c>
      <c r="I7" s="12"/>
      <c r="J7" s="3" t="s">
        <v>4</v>
      </c>
      <c r="K7" s="12"/>
      <c r="L7" s="3" t="s">
        <v>4</v>
      </c>
      <c r="M7" s="13"/>
    </row>
    <row r="8" spans="1:17" ht="15" customHeight="1" x14ac:dyDescent="0.2">
      <c r="A8" s="11" t="s">
        <v>4</v>
      </c>
      <c r="B8" s="3" t="s">
        <v>4</v>
      </c>
      <c r="C8" s="12"/>
      <c r="D8" s="3" t="s">
        <v>4</v>
      </c>
      <c r="E8" s="12"/>
      <c r="F8" s="3" t="s">
        <v>4</v>
      </c>
      <c r="G8" s="13"/>
      <c r="H8" s="3" t="s">
        <v>4</v>
      </c>
      <c r="I8" s="12"/>
      <c r="J8" s="3" t="s">
        <v>4</v>
      </c>
      <c r="K8" s="12"/>
      <c r="L8" s="3" t="s">
        <v>4</v>
      </c>
      <c r="M8" s="13"/>
    </row>
    <row r="9" spans="1:17" ht="15" customHeight="1" x14ac:dyDescent="0.25">
      <c r="A9" s="20" t="s">
        <v>4</v>
      </c>
      <c r="B9" s="21" t="s">
        <v>4</v>
      </c>
      <c r="C9" s="22" t="s">
        <v>5</v>
      </c>
      <c r="D9" s="23" t="s">
        <v>4</v>
      </c>
      <c r="E9" s="22" t="s">
        <v>5</v>
      </c>
      <c r="F9" s="23" t="s">
        <v>4</v>
      </c>
      <c r="G9" s="24" t="s">
        <v>5</v>
      </c>
      <c r="H9" s="21" t="s">
        <v>4</v>
      </c>
      <c r="I9" s="22" t="s">
        <v>5</v>
      </c>
      <c r="J9" s="23" t="s">
        <v>4</v>
      </c>
      <c r="K9" s="22" t="s">
        <v>5</v>
      </c>
      <c r="L9" s="23" t="s">
        <v>4</v>
      </c>
      <c r="M9" s="24" t="s">
        <v>5</v>
      </c>
      <c r="N9" s="25"/>
    </row>
    <row r="10" spans="1:17" ht="15" customHeight="1" x14ac:dyDescent="0.25">
      <c r="A10" s="26" t="s">
        <v>6</v>
      </c>
      <c r="B10" s="27" t="s">
        <v>7</v>
      </c>
      <c r="C10" s="28" t="s">
        <v>8</v>
      </c>
      <c r="D10" s="29" t="s">
        <v>9</v>
      </c>
      <c r="E10" s="28" t="s">
        <v>8</v>
      </c>
      <c r="F10" s="29" t="s">
        <v>8</v>
      </c>
      <c r="G10" s="30" t="s">
        <v>8</v>
      </c>
      <c r="H10" s="27" t="s">
        <v>7</v>
      </c>
      <c r="I10" s="28" t="s">
        <v>8</v>
      </c>
      <c r="J10" s="29" t="s">
        <v>9</v>
      </c>
      <c r="K10" s="28" t="s">
        <v>8</v>
      </c>
      <c r="L10" s="29" t="s">
        <v>8</v>
      </c>
      <c r="M10" s="30" t="s">
        <v>8</v>
      </c>
      <c r="N10" s="25"/>
    </row>
    <row r="11" spans="1:17" ht="15" customHeight="1" x14ac:dyDescent="0.2">
      <c r="A11" s="31" t="s">
        <v>10</v>
      </c>
      <c r="B11" s="32" t="s">
        <v>4</v>
      </c>
      <c r="C11" s="33"/>
      <c r="D11" s="34" t="s">
        <v>4</v>
      </c>
      <c r="E11" s="33"/>
      <c r="F11" s="34" t="s">
        <v>4</v>
      </c>
      <c r="G11" s="35"/>
      <c r="H11" s="32" t="s">
        <v>4</v>
      </c>
      <c r="I11" s="33"/>
      <c r="J11" s="34" t="s">
        <v>4</v>
      </c>
      <c r="K11" s="33"/>
      <c r="L11" s="34" t="s">
        <v>4</v>
      </c>
      <c r="M11" s="35" t="s">
        <v>10</v>
      </c>
      <c r="N11" s="25"/>
    </row>
    <row r="12" spans="1:17" ht="15" customHeight="1" x14ac:dyDescent="0.25">
      <c r="A12" s="14" t="s">
        <v>11</v>
      </c>
      <c r="B12" s="36" t="s">
        <v>4</v>
      </c>
      <c r="C12" s="39" t="s">
        <v>4</v>
      </c>
      <c r="D12" s="38"/>
      <c r="E12" s="39"/>
      <c r="F12" s="38"/>
      <c r="G12" s="40"/>
      <c r="H12" s="36"/>
      <c r="I12" s="39"/>
      <c r="J12" s="38"/>
      <c r="K12" s="39"/>
      <c r="L12" s="38"/>
      <c r="M12" s="40"/>
      <c r="N12" s="25"/>
    </row>
    <row r="13" spans="1:17" s="5" customFormat="1" ht="15" customHeight="1" x14ac:dyDescent="0.2">
      <c r="A13" s="41" t="s">
        <v>12</v>
      </c>
      <c r="B13" s="4">
        <v>4620901</v>
      </c>
      <c r="C13" s="44">
        <f>IF(ISBLANK(B13),"  ",IF(F13&gt;0,B13/F13,IF(B13&gt;0,1,0)))</f>
        <v>1</v>
      </c>
      <c r="D13" s="43">
        <v>0</v>
      </c>
      <c r="E13" s="44">
        <f>IF(ISBLANK(D13),"  ",IF(F13&gt;0,D13/F13,IF(D13&gt;0,1,0)))</f>
        <v>0</v>
      </c>
      <c r="F13" s="45">
        <f>D13+B13</f>
        <v>4620901</v>
      </c>
      <c r="G13" s="46">
        <f>IF(ISBLANK(F13),"  ",IF($F$76&gt;0,F13/$F$76,IF(F13&gt;0,1,0)))</f>
        <v>0.19929751799956294</v>
      </c>
      <c r="H13" s="4">
        <v>4722805</v>
      </c>
      <c r="I13" s="42">
        <f>IF(ISBLANK(H13),"  ",IF(L13&gt;0,H13/L13,IF(H13&gt;0,1,0)))</f>
        <v>1</v>
      </c>
      <c r="J13" s="43">
        <v>0</v>
      </c>
      <c r="K13" s="44">
        <f>IF(ISBLANK(J13),"  ",IF(L13&gt;0,J13/L13,IF(J13&gt;0,1,0)))</f>
        <v>0</v>
      </c>
      <c r="L13" s="45">
        <f t="shared" ref="L13:L34" si="0">J13+H13</f>
        <v>4722805</v>
      </c>
      <c r="M13" s="46">
        <f>IF(ISBLANK(L13),"  ",IF(L76&gt;0,L13/L76,IF(L13&gt;0,1,0)))</f>
        <v>0.1967800160247129</v>
      </c>
      <c r="N13" s="25"/>
    </row>
    <row r="14" spans="1:17" ht="15" customHeight="1" x14ac:dyDescent="0.2">
      <c r="A14" s="11" t="s">
        <v>13</v>
      </c>
      <c r="B14" s="3">
        <v>0</v>
      </c>
      <c r="C14" s="49">
        <f t="shared" ref="C14:C76" si="1">IF(ISBLANK(B14),"  ",IF(F14&gt;0,B14/F14,IF(B14&gt;0,1,0)))</f>
        <v>0</v>
      </c>
      <c r="D14" s="93">
        <v>0</v>
      </c>
      <c r="E14" s="49">
        <f t="shared" ref="E14:E76" si="2">IF(ISBLANK(D14),"  ",IF(F14&gt;0,D14/F14,IF(D14&gt;0,1,0)))</f>
        <v>0</v>
      </c>
      <c r="F14" s="50">
        <f t="shared" ref="F14:F76" si="3">D14+B14</f>
        <v>0</v>
      </c>
      <c r="G14" s="46">
        <f t="shared" ref="G14:G16" si="4">IF(ISBLANK(F14),"  ",IF($F$76&gt;0,F14/$F$76,IF(F14&gt;0,1,0)))</f>
        <v>0</v>
      </c>
      <c r="H14" s="3">
        <v>0</v>
      </c>
      <c r="I14" s="48">
        <f>IF(ISBLANK(H14),"  ",IF(L14&gt;0,H14/L14,IF(H14&gt;0,1,0)))</f>
        <v>0</v>
      </c>
      <c r="J14" s="93">
        <v>0</v>
      </c>
      <c r="K14" s="49">
        <f>IF(ISBLANK(J14),"  ",IF(L14&gt;0,J14/L14,IF(J14&gt;0,1,0)))</f>
        <v>0</v>
      </c>
      <c r="L14" s="50">
        <f t="shared" si="0"/>
        <v>0</v>
      </c>
      <c r="M14" s="51">
        <f>IF(ISBLANK(L14),"  ",IF(L76&gt;0,L14/L76,IF(L14&gt;0,1,0)))</f>
        <v>0</v>
      </c>
      <c r="N14" s="25"/>
    </row>
    <row r="15" spans="1:17" ht="15" customHeight="1" x14ac:dyDescent="0.2">
      <c r="A15" s="31" t="s">
        <v>14</v>
      </c>
      <c r="B15" s="79">
        <v>249143.55</v>
      </c>
      <c r="C15" s="55">
        <f t="shared" si="1"/>
        <v>1</v>
      </c>
      <c r="D15" s="80">
        <v>0</v>
      </c>
      <c r="E15" s="55">
        <f t="shared" si="2"/>
        <v>0</v>
      </c>
      <c r="F15" s="38">
        <f t="shared" si="3"/>
        <v>249143.55</v>
      </c>
      <c r="G15" s="46">
        <f t="shared" si="4"/>
        <v>1.0745456598312756E-2</v>
      </c>
      <c r="H15" s="79">
        <v>248891</v>
      </c>
      <c r="I15" s="53">
        <f>IF(ISBLANK(H15),"  ",IF(L15&gt;0,H15/L15,IF(H15&gt;0,1,0)))</f>
        <v>1</v>
      </c>
      <c r="J15" s="80">
        <v>0</v>
      </c>
      <c r="K15" s="55">
        <f>IF(ISBLANK(J15),"  ",IF(L15&gt;0,J15/L15,IF(J15&gt;0,1,0)))</f>
        <v>0</v>
      </c>
      <c r="L15" s="38">
        <f t="shared" si="0"/>
        <v>248891</v>
      </c>
      <c r="M15" s="56">
        <f>IF(ISBLANK(L15),"  ",IF(L76&gt;0,L15/L76,IF(L15&gt;0,1,0)))</f>
        <v>1.0370272532617124E-2</v>
      </c>
      <c r="N15" s="25"/>
    </row>
    <row r="16" spans="1:17" ht="15" customHeight="1" x14ac:dyDescent="0.2">
      <c r="A16" s="57" t="s">
        <v>15</v>
      </c>
      <c r="B16" s="3">
        <v>0</v>
      </c>
      <c r="C16" s="44">
        <f t="shared" si="1"/>
        <v>0</v>
      </c>
      <c r="D16" s="93">
        <v>0</v>
      </c>
      <c r="E16" s="44">
        <f t="shared" si="2"/>
        <v>0</v>
      </c>
      <c r="F16" s="58">
        <f t="shared" si="3"/>
        <v>0</v>
      </c>
      <c r="G16" s="46">
        <f t="shared" si="4"/>
        <v>0</v>
      </c>
      <c r="H16" s="3">
        <v>0</v>
      </c>
      <c r="I16" s="42">
        <f t="shared" ref="I16:I34" si="5">IF(ISBLANK(H16),"  ",IF(L16&gt;0,H16/L16,IF(H16&gt;0,1,0)))</f>
        <v>0</v>
      </c>
      <c r="J16" s="93">
        <v>0</v>
      </c>
      <c r="K16" s="44">
        <f t="shared" ref="K16:K34" si="6">IF(ISBLANK(J16),"  ",IF(L16&gt;0,J16/L16,IF(J16&gt;0,1,0)))</f>
        <v>0</v>
      </c>
      <c r="L16" s="58">
        <f t="shared" si="0"/>
        <v>0</v>
      </c>
      <c r="M16" s="46">
        <f>IF(ISBLANK(L16),"  ",IF(L76&gt;0,L16/L76,IF(L16&gt;0,1,0)))</f>
        <v>0</v>
      </c>
      <c r="N16" s="25"/>
    </row>
    <row r="17" spans="1:14" ht="15" customHeight="1" x14ac:dyDescent="0.2">
      <c r="A17" s="59" t="s">
        <v>16</v>
      </c>
      <c r="B17" s="32">
        <v>249143.55</v>
      </c>
      <c r="C17" s="44">
        <f t="shared" si="1"/>
        <v>1</v>
      </c>
      <c r="D17" s="80">
        <v>0</v>
      </c>
      <c r="E17" s="44">
        <f t="shared" si="2"/>
        <v>0</v>
      </c>
      <c r="F17" s="34">
        <f t="shared" si="3"/>
        <v>249143.55</v>
      </c>
      <c r="G17" s="46">
        <f>IF(ISBLANK(F17),"  ",IF($F$76&gt;0,F17/$F$76,IF(F17&gt;0,1,0)))</f>
        <v>1.0745456598312756E-2</v>
      </c>
      <c r="H17" s="32">
        <v>248891</v>
      </c>
      <c r="I17" s="48">
        <f t="shared" si="5"/>
        <v>1</v>
      </c>
      <c r="J17" s="80">
        <v>0</v>
      </c>
      <c r="K17" s="49">
        <f t="shared" si="6"/>
        <v>0</v>
      </c>
      <c r="L17" s="34">
        <f t="shared" si="0"/>
        <v>248891</v>
      </c>
      <c r="M17" s="51">
        <f>IF(ISBLANK(L17),"  ",IF(L76&gt;0,L17/L76,IF(L17&gt;0,1,0)))</f>
        <v>1.0370272532617124E-2</v>
      </c>
      <c r="N17" s="25"/>
    </row>
    <row r="18" spans="1:14" ht="15" customHeight="1" x14ac:dyDescent="0.2">
      <c r="A18" s="59" t="s">
        <v>17</v>
      </c>
      <c r="B18" s="32">
        <v>0</v>
      </c>
      <c r="C18" s="44">
        <f t="shared" si="1"/>
        <v>0</v>
      </c>
      <c r="D18" s="80">
        <v>0</v>
      </c>
      <c r="E18" s="44">
        <f t="shared" si="2"/>
        <v>0</v>
      </c>
      <c r="F18" s="34">
        <f t="shared" si="3"/>
        <v>0</v>
      </c>
      <c r="G18" s="46">
        <f t="shared" ref="G18:G76" si="7">IF(ISBLANK(F18),"  ",IF($F$76&gt;0,F18/$F$76,IF(F18&gt;0,1,0)))</f>
        <v>0</v>
      </c>
      <c r="H18" s="32">
        <v>0</v>
      </c>
      <c r="I18" s="48">
        <f t="shared" si="5"/>
        <v>0</v>
      </c>
      <c r="J18" s="80">
        <v>0</v>
      </c>
      <c r="K18" s="49">
        <f t="shared" si="6"/>
        <v>0</v>
      </c>
      <c r="L18" s="34">
        <f t="shared" si="0"/>
        <v>0</v>
      </c>
      <c r="M18" s="51">
        <f>IF(ISBLANK(L18),"  ",IF(L76&gt;0,L18/L76,IF(L18&gt;0,1,0)))</f>
        <v>0</v>
      </c>
      <c r="N18" s="25"/>
    </row>
    <row r="19" spans="1:14" ht="15" customHeight="1" x14ac:dyDescent="0.2">
      <c r="A19" s="59" t="s">
        <v>18</v>
      </c>
      <c r="B19" s="32">
        <v>0</v>
      </c>
      <c r="C19" s="44">
        <f t="shared" si="1"/>
        <v>0</v>
      </c>
      <c r="D19" s="80">
        <v>0</v>
      </c>
      <c r="E19" s="44">
        <f t="shared" si="2"/>
        <v>0</v>
      </c>
      <c r="F19" s="34">
        <f t="shared" si="3"/>
        <v>0</v>
      </c>
      <c r="G19" s="46">
        <f t="shared" si="7"/>
        <v>0</v>
      </c>
      <c r="H19" s="32">
        <v>0</v>
      </c>
      <c r="I19" s="48">
        <f t="shared" si="5"/>
        <v>0</v>
      </c>
      <c r="J19" s="80">
        <v>0</v>
      </c>
      <c r="K19" s="49">
        <f t="shared" si="6"/>
        <v>0</v>
      </c>
      <c r="L19" s="34">
        <f t="shared" si="0"/>
        <v>0</v>
      </c>
      <c r="M19" s="51">
        <f>IF(ISBLANK(L19),"  ",IF(L76&gt;0,L19/L76,IF(L19&gt;0,1,0)))</f>
        <v>0</v>
      </c>
      <c r="N19" s="25"/>
    </row>
    <row r="20" spans="1:14" ht="15" customHeight="1" x14ac:dyDescent="0.2">
      <c r="A20" s="59" t="s">
        <v>19</v>
      </c>
      <c r="B20" s="32">
        <v>0</v>
      </c>
      <c r="C20" s="44">
        <f t="shared" si="1"/>
        <v>0</v>
      </c>
      <c r="D20" s="80">
        <v>0</v>
      </c>
      <c r="E20" s="44">
        <f t="shared" si="2"/>
        <v>0</v>
      </c>
      <c r="F20" s="34">
        <f t="shared" si="3"/>
        <v>0</v>
      </c>
      <c r="G20" s="46">
        <f t="shared" si="7"/>
        <v>0</v>
      </c>
      <c r="H20" s="32">
        <v>0</v>
      </c>
      <c r="I20" s="48">
        <f t="shared" si="5"/>
        <v>0</v>
      </c>
      <c r="J20" s="80">
        <v>0</v>
      </c>
      <c r="K20" s="49">
        <f t="shared" si="6"/>
        <v>0</v>
      </c>
      <c r="L20" s="34">
        <f t="shared" si="0"/>
        <v>0</v>
      </c>
      <c r="M20" s="51">
        <f>IF(ISBLANK(L20),"  ",IF(L76&gt;0,L20/L76,IF(L20&gt;0,1,0)))</f>
        <v>0</v>
      </c>
      <c r="N20" s="25"/>
    </row>
    <row r="21" spans="1:14" ht="15" customHeight="1" x14ac:dyDescent="0.2">
      <c r="A21" s="59" t="s">
        <v>20</v>
      </c>
      <c r="B21" s="32">
        <v>0</v>
      </c>
      <c r="C21" s="44">
        <f t="shared" si="1"/>
        <v>0</v>
      </c>
      <c r="D21" s="80">
        <v>0</v>
      </c>
      <c r="E21" s="44">
        <f t="shared" si="2"/>
        <v>0</v>
      </c>
      <c r="F21" s="34">
        <f t="shared" si="3"/>
        <v>0</v>
      </c>
      <c r="G21" s="46">
        <f t="shared" si="7"/>
        <v>0</v>
      </c>
      <c r="H21" s="32">
        <v>0</v>
      </c>
      <c r="I21" s="48">
        <f t="shared" si="5"/>
        <v>0</v>
      </c>
      <c r="J21" s="80">
        <v>0</v>
      </c>
      <c r="K21" s="49">
        <f t="shared" si="6"/>
        <v>0</v>
      </c>
      <c r="L21" s="34">
        <f t="shared" si="0"/>
        <v>0</v>
      </c>
      <c r="M21" s="51">
        <f>IF(ISBLANK(L21),"  ",IF(L76&gt;0,L21/L76,IF(L21&gt;0,1,0)))</f>
        <v>0</v>
      </c>
      <c r="N21" s="25"/>
    </row>
    <row r="22" spans="1:14" ht="15" customHeight="1" x14ac:dyDescent="0.2">
      <c r="A22" s="59" t="s">
        <v>21</v>
      </c>
      <c r="B22" s="32">
        <v>0</v>
      </c>
      <c r="C22" s="44">
        <f t="shared" si="1"/>
        <v>0</v>
      </c>
      <c r="D22" s="80">
        <v>0</v>
      </c>
      <c r="E22" s="44">
        <f t="shared" si="2"/>
        <v>0</v>
      </c>
      <c r="F22" s="34">
        <f t="shared" si="3"/>
        <v>0</v>
      </c>
      <c r="G22" s="46">
        <f t="shared" si="7"/>
        <v>0</v>
      </c>
      <c r="H22" s="32">
        <v>0</v>
      </c>
      <c r="I22" s="48">
        <f t="shared" si="5"/>
        <v>0</v>
      </c>
      <c r="J22" s="80">
        <v>0</v>
      </c>
      <c r="K22" s="49">
        <f t="shared" si="6"/>
        <v>0</v>
      </c>
      <c r="L22" s="34">
        <f t="shared" si="0"/>
        <v>0</v>
      </c>
      <c r="M22" s="51">
        <f>IF(ISBLANK(L22),"  ",IF(L76&gt;0,L22/L76,IF(L22&gt;0,1,0)))</f>
        <v>0</v>
      </c>
      <c r="N22" s="25"/>
    </row>
    <row r="23" spans="1:14" ht="15" customHeight="1" x14ac:dyDescent="0.2">
      <c r="A23" s="59" t="s">
        <v>22</v>
      </c>
      <c r="B23" s="32">
        <v>0</v>
      </c>
      <c r="C23" s="44">
        <f t="shared" si="1"/>
        <v>0</v>
      </c>
      <c r="D23" s="80">
        <v>0</v>
      </c>
      <c r="E23" s="44">
        <f t="shared" si="2"/>
        <v>0</v>
      </c>
      <c r="F23" s="34">
        <f t="shared" si="3"/>
        <v>0</v>
      </c>
      <c r="G23" s="46">
        <f t="shared" si="7"/>
        <v>0</v>
      </c>
      <c r="H23" s="32">
        <v>0</v>
      </c>
      <c r="I23" s="48">
        <f t="shared" si="5"/>
        <v>0</v>
      </c>
      <c r="J23" s="80">
        <v>0</v>
      </c>
      <c r="K23" s="49">
        <f t="shared" si="6"/>
        <v>0</v>
      </c>
      <c r="L23" s="34">
        <f t="shared" si="0"/>
        <v>0</v>
      </c>
      <c r="M23" s="51">
        <f>IF(ISBLANK(L23),"  ",IF(L76&gt;0,L23/L76,IF(L23&gt;0,1,0)))</f>
        <v>0</v>
      </c>
      <c r="N23" s="25"/>
    </row>
    <row r="24" spans="1:14" ht="15" customHeight="1" x14ac:dyDescent="0.2">
      <c r="A24" s="59" t="s">
        <v>23</v>
      </c>
      <c r="B24" s="32">
        <v>0</v>
      </c>
      <c r="C24" s="44">
        <f t="shared" si="1"/>
        <v>0</v>
      </c>
      <c r="D24" s="80">
        <v>0</v>
      </c>
      <c r="E24" s="44">
        <f t="shared" si="2"/>
        <v>0</v>
      </c>
      <c r="F24" s="34">
        <f t="shared" si="3"/>
        <v>0</v>
      </c>
      <c r="G24" s="46">
        <f t="shared" si="7"/>
        <v>0</v>
      </c>
      <c r="H24" s="32">
        <v>0</v>
      </c>
      <c r="I24" s="48">
        <f t="shared" si="5"/>
        <v>0</v>
      </c>
      <c r="J24" s="80">
        <v>0</v>
      </c>
      <c r="K24" s="49">
        <f t="shared" si="6"/>
        <v>0</v>
      </c>
      <c r="L24" s="34">
        <f t="shared" si="0"/>
        <v>0</v>
      </c>
      <c r="M24" s="51">
        <f>IF(ISBLANK(L24),"  ",IF(L76&gt;0,L24/L76,IF(L24&gt;0,1,0)))</f>
        <v>0</v>
      </c>
      <c r="N24" s="25"/>
    </row>
    <row r="25" spans="1:14" ht="15" customHeight="1" x14ac:dyDescent="0.2">
      <c r="A25" s="59" t="s">
        <v>24</v>
      </c>
      <c r="B25" s="32">
        <v>0</v>
      </c>
      <c r="C25" s="44">
        <f t="shared" si="1"/>
        <v>0</v>
      </c>
      <c r="D25" s="80">
        <v>0</v>
      </c>
      <c r="E25" s="44">
        <f t="shared" si="2"/>
        <v>0</v>
      </c>
      <c r="F25" s="34">
        <f t="shared" si="3"/>
        <v>0</v>
      </c>
      <c r="G25" s="46">
        <f t="shared" si="7"/>
        <v>0</v>
      </c>
      <c r="H25" s="32">
        <v>0</v>
      </c>
      <c r="I25" s="48">
        <f t="shared" si="5"/>
        <v>0</v>
      </c>
      <c r="J25" s="80">
        <v>0</v>
      </c>
      <c r="K25" s="49">
        <f t="shared" si="6"/>
        <v>0</v>
      </c>
      <c r="L25" s="34">
        <f t="shared" si="0"/>
        <v>0</v>
      </c>
      <c r="M25" s="51">
        <f>IF(ISBLANK(L25),"  ",IF(L76&gt;0,L25/L76,IF(L25&gt;0,1,0)))</f>
        <v>0</v>
      </c>
      <c r="N25" s="25"/>
    </row>
    <row r="26" spans="1:14" ht="15" customHeight="1" x14ac:dyDescent="0.2">
      <c r="A26" s="59" t="s">
        <v>25</v>
      </c>
      <c r="B26" s="32">
        <v>0</v>
      </c>
      <c r="C26" s="44">
        <f t="shared" si="1"/>
        <v>0</v>
      </c>
      <c r="D26" s="80">
        <v>0</v>
      </c>
      <c r="E26" s="44">
        <f t="shared" si="2"/>
        <v>0</v>
      </c>
      <c r="F26" s="34">
        <f t="shared" si="3"/>
        <v>0</v>
      </c>
      <c r="G26" s="46">
        <f t="shared" si="7"/>
        <v>0</v>
      </c>
      <c r="H26" s="32">
        <v>0</v>
      </c>
      <c r="I26" s="48">
        <f t="shared" si="5"/>
        <v>0</v>
      </c>
      <c r="J26" s="80">
        <v>0</v>
      </c>
      <c r="K26" s="49">
        <f t="shared" si="6"/>
        <v>0</v>
      </c>
      <c r="L26" s="34">
        <f t="shared" si="0"/>
        <v>0</v>
      </c>
      <c r="M26" s="51">
        <f>IF(ISBLANK(L26),"  ",IF(L76&gt;0,L26/L76,IF(L26&gt;0,1,0)))</f>
        <v>0</v>
      </c>
      <c r="N26" s="25"/>
    </row>
    <row r="27" spans="1:14" ht="15" customHeight="1" x14ac:dyDescent="0.2">
      <c r="A27" s="59" t="s">
        <v>26</v>
      </c>
      <c r="B27" s="32">
        <v>0</v>
      </c>
      <c r="C27" s="44">
        <f t="shared" si="1"/>
        <v>0</v>
      </c>
      <c r="D27" s="80">
        <v>0</v>
      </c>
      <c r="E27" s="44">
        <f t="shared" si="2"/>
        <v>0</v>
      </c>
      <c r="F27" s="34">
        <f t="shared" si="3"/>
        <v>0</v>
      </c>
      <c r="G27" s="46">
        <f t="shared" si="7"/>
        <v>0</v>
      </c>
      <c r="H27" s="32">
        <v>0</v>
      </c>
      <c r="I27" s="48">
        <f t="shared" si="5"/>
        <v>0</v>
      </c>
      <c r="J27" s="80">
        <v>0</v>
      </c>
      <c r="K27" s="49">
        <f t="shared" si="6"/>
        <v>0</v>
      </c>
      <c r="L27" s="34">
        <f t="shared" si="0"/>
        <v>0</v>
      </c>
      <c r="M27" s="51">
        <f>IF(ISBLANK(L27),"  ",IF(L76&gt;0,L27/L76,IF(L27&gt;0,1,0)))</f>
        <v>0</v>
      </c>
      <c r="N27" s="25"/>
    </row>
    <row r="28" spans="1:14" ht="15" customHeight="1" x14ac:dyDescent="0.2">
      <c r="A28" s="60" t="s">
        <v>27</v>
      </c>
      <c r="B28" s="32">
        <v>0</v>
      </c>
      <c r="C28" s="44">
        <f t="shared" si="1"/>
        <v>0</v>
      </c>
      <c r="D28" s="80">
        <v>0</v>
      </c>
      <c r="E28" s="44">
        <f t="shared" si="2"/>
        <v>0</v>
      </c>
      <c r="F28" s="34">
        <f t="shared" si="3"/>
        <v>0</v>
      </c>
      <c r="G28" s="46">
        <f t="shared" si="7"/>
        <v>0</v>
      </c>
      <c r="H28" s="32">
        <v>0</v>
      </c>
      <c r="I28" s="48">
        <f t="shared" si="5"/>
        <v>0</v>
      </c>
      <c r="J28" s="80">
        <v>0</v>
      </c>
      <c r="K28" s="49">
        <f t="shared" si="6"/>
        <v>0</v>
      </c>
      <c r="L28" s="34">
        <f t="shared" si="0"/>
        <v>0</v>
      </c>
      <c r="M28" s="51">
        <f>IF(ISBLANK(L28),"  ",IF(L76&gt;0,L28/L76,IF(L28&gt;0,1,0)))</f>
        <v>0</v>
      </c>
      <c r="N28" s="25"/>
    </row>
    <row r="29" spans="1:14" ht="15" customHeight="1" x14ac:dyDescent="0.2">
      <c r="A29" s="60" t="s">
        <v>28</v>
      </c>
      <c r="B29" s="32">
        <v>0</v>
      </c>
      <c r="C29" s="44">
        <f t="shared" si="1"/>
        <v>0</v>
      </c>
      <c r="D29" s="80">
        <v>0</v>
      </c>
      <c r="E29" s="44">
        <f t="shared" si="2"/>
        <v>0</v>
      </c>
      <c r="F29" s="34">
        <f t="shared" si="3"/>
        <v>0</v>
      </c>
      <c r="G29" s="46">
        <f t="shared" si="7"/>
        <v>0</v>
      </c>
      <c r="H29" s="32">
        <v>0</v>
      </c>
      <c r="I29" s="48">
        <f t="shared" si="5"/>
        <v>0</v>
      </c>
      <c r="J29" s="80">
        <v>0</v>
      </c>
      <c r="K29" s="49">
        <f t="shared" si="6"/>
        <v>0</v>
      </c>
      <c r="L29" s="34">
        <f t="shared" si="0"/>
        <v>0</v>
      </c>
      <c r="M29" s="51">
        <f>IF(ISBLANK(L29),"  ",IF(L76&gt;0,L29/L76,IF(L29&gt;0,1,0)))</f>
        <v>0</v>
      </c>
      <c r="N29" s="25"/>
    </row>
    <row r="30" spans="1:14" ht="15" customHeight="1" x14ac:dyDescent="0.2">
      <c r="A30" s="60" t="s">
        <v>29</v>
      </c>
      <c r="B30" s="32">
        <v>0</v>
      </c>
      <c r="C30" s="44">
        <f t="shared" si="1"/>
        <v>0</v>
      </c>
      <c r="D30" s="80">
        <v>0</v>
      </c>
      <c r="E30" s="44">
        <f t="shared" si="2"/>
        <v>0</v>
      </c>
      <c r="F30" s="34">
        <f t="shared" si="3"/>
        <v>0</v>
      </c>
      <c r="G30" s="46">
        <f t="shared" si="7"/>
        <v>0</v>
      </c>
      <c r="H30" s="32">
        <v>0</v>
      </c>
      <c r="I30" s="48">
        <f t="shared" si="5"/>
        <v>0</v>
      </c>
      <c r="J30" s="80">
        <v>0</v>
      </c>
      <c r="K30" s="49">
        <f>IF(ISBLANK(J30),"  ",IF(L30&gt;0,J30/L30,IF(J30&gt;0,1,0)))</f>
        <v>0</v>
      </c>
      <c r="L30" s="34">
        <f t="shared" si="0"/>
        <v>0</v>
      </c>
      <c r="M30" s="51">
        <f>IF(ISBLANK(L30),"  ",IF(L76&gt;0,L30/L76,IF(L30&gt;0,1,0)))</f>
        <v>0</v>
      </c>
      <c r="N30" s="25"/>
    </row>
    <row r="31" spans="1:14" ht="15" customHeight="1" x14ac:dyDescent="0.2">
      <c r="A31" s="60" t="s">
        <v>30</v>
      </c>
      <c r="B31" s="32">
        <v>0</v>
      </c>
      <c r="C31" s="44">
        <f t="shared" si="1"/>
        <v>0</v>
      </c>
      <c r="D31" s="80">
        <v>0</v>
      </c>
      <c r="E31" s="44">
        <f t="shared" si="2"/>
        <v>0</v>
      </c>
      <c r="F31" s="34">
        <f t="shared" si="3"/>
        <v>0</v>
      </c>
      <c r="G31" s="46">
        <f t="shared" si="7"/>
        <v>0</v>
      </c>
      <c r="H31" s="32">
        <v>0</v>
      </c>
      <c r="I31" s="48">
        <f t="shared" si="5"/>
        <v>0</v>
      </c>
      <c r="J31" s="80">
        <v>0</v>
      </c>
      <c r="K31" s="49">
        <f>IF(ISBLANK(J31),"  ",IF(L31&gt;0,J31/L31,IF(J31&gt;0,1,0)))</f>
        <v>0</v>
      </c>
      <c r="L31" s="34">
        <f t="shared" si="0"/>
        <v>0</v>
      </c>
      <c r="M31" s="51">
        <f>IF(ISBLANK(L31),"  ",IF(L76&gt;0,L31/L76,IF(L31&gt;0,1,0)))</f>
        <v>0</v>
      </c>
      <c r="N31" s="25"/>
    </row>
    <row r="32" spans="1:14" ht="15" customHeight="1" x14ac:dyDescent="0.2">
      <c r="A32" s="60" t="s">
        <v>31</v>
      </c>
      <c r="B32" s="32">
        <v>0</v>
      </c>
      <c r="C32" s="44">
        <f t="shared" si="1"/>
        <v>0</v>
      </c>
      <c r="D32" s="80">
        <v>0</v>
      </c>
      <c r="E32" s="44">
        <f t="shared" si="2"/>
        <v>0</v>
      </c>
      <c r="F32" s="34">
        <f t="shared" si="3"/>
        <v>0</v>
      </c>
      <c r="G32" s="46">
        <f t="shared" si="7"/>
        <v>0</v>
      </c>
      <c r="H32" s="32">
        <v>0</v>
      </c>
      <c r="I32" s="48">
        <f t="shared" si="5"/>
        <v>0</v>
      </c>
      <c r="J32" s="80">
        <v>0</v>
      </c>
      <c r="K32" s="49">
        <f>IF(ISBLANK(J32),"  ",IF(L32&gt;0,J32/L32,IF(J32&gt;0,1,0)))</f>
        <v>0</v>
      </c>
      <c r="L32" s="34">
        <f t="shared" si="0"/>
        <v>0</v>
      </c>
      <c r="M32" s="51">
        <f>IF(ISBLANK(L32),"  ",IF(L76&gt;0,L32/L76,IF(L32&gt;0,1,0)))</f>
        <v>0</v>
      </c>
      <c r="N32" s="25"/>
    </row>
    <row r="33" spans="1:14" ht="15" customHeight="1" x14ac:dyDescent="0.2">
      <c r="A33" s="60" t="s">
        <v>75</v>
      </c>
      <c r="B33" s="32">
        <v>0</v>
      </c>
      <c r="C33" s="44">
        <f t="shared" si="1"/>
        <v>0</v>
      </c>
      <c r="D33" s="80">
        <v>0</v>
      </c>
      <c r="E33" s="44">
        <f t="shared" si="2"/>
        <v>0</v>
      </c>
      <c r="F33" s="34">
        <f t="shared" si="3"/>
        <v>0</v>
      </c>
      <c r="G33" s="46">
        <f t="shared" si="7"/>
        <v>0</v>
      </c>
      <c r="H33" s="32">
        <v>0</v>
      </c>
      <c r="I33" s="48">
        <f>IF(ISBLANK(H33),"  ",IF(L33&gt;0,H33/L33,IF(H33&gt;0,1,0)))</f>
        <v>0</v>
      </c>
      <c r="J33" s="80">
        <v>0</v>
      </c>
      <c r="K33" s="49">
        <f>IF(ISBLANK(J33),"  ",IF(L33&gt;0,J33/L33,IF(J33&gt;0,1,0)))</f>
        <v>0</v>
      </c>
      <c r="L33" s="34">
        <f t="shared" si="0"/>
        <v>0</v>
      </c>
      <c r="M33" s="51">
        <f>IF(ISBLANK(L33),"  ",IF(L76&gt;0,L33/L76,IF(L33&gt;0,1,0)))</f>
        <v>0</v>
      </c>
      <c r="N33" s="25"/>
    </row>
    <row r="34" spans="1:14" ht="15" customHeight="1" x14ac:dyDescent="0.2">
      <c r="A34" s="60" t="s">
        <v>32</v>
      </c>
      <c r="B34" s="32">
        <v>0</v>
      </c>
      <c r="C34" s="44">
        <f t="shared" si="1"/>
        <v>0</v>
      </c>
      <c r="D34" s="80">
        <v>0</v>
      </c>
      <c r="E34" s="44">
        <f t="shared" si="2"/>
        <v>0</v>
      </c>
      <c r="F34" s="34">
        <f t="shared" si="3"/>
        <v>0</v>
      </c>
      <c r="G34" s="46">
        <f t="shared" si="7"/>
        <v>0</v>
      </c>
      <c r="H34" s="32">
        <v>0</v>
      </c>
      <c r="I34" s="48">
        <f t="shared" si="5"/>
        <v>0</v>
      </c>
      <c r="J34" s="80">
        <v>0</v>
      </c>
      <c r="K34" s="49">
        <f t="shared" si="6"/>
        <v>0</v>
      </c>
      <c r="L34" s="34">
        <f t="shared" si="0"/>
        <v>0</v>
      </c>
      <c r="M34" s="51">
        <f>IF(ISBLANK(L34),"  ",IF(L76&gt;0,L34/L76,IF(L34&gt;0,1,0)))</f>
        <v>0</v>
      </c>
      <c r="N34" s="25"/>
    </row>
    <row r="35" spans="1:14" ht="15" customHeight="1" x14ac:dyDescent="0.25">
      <c r="A35" s="62" t="s">
        <v>33</v>
      </c>
      <c r="B35" s="121"/>
      <c r="C35" s="66" t="str">
        <f t="shared" si="1"/>
        <v xml:space="preserve">  </v>
      </c>
      <c r="D35" s="80"/>
      <c r="E35" s="66" t="str">
        <f t="shared" si="2"/>
        <v xml:space="preserve">  </v>
      </c>
      <c r="F35" s="34">
        <f t="shared" si="3"/>
        <v>0</v>
      </c>
      <c r="G35" s="46">
        <f t="shared" si="7"/>
        <v>0</v>
      </c>
      <c r="H35" s="121" t="s">
        <v>4</v>
      </c>
      <c r="I35" s="64" t="s">
        <v>4</v>
      </c>
      <c r="J35" s="80"/>
      <c r="K35" s="66" t="s">
        <v>4</v>
      </c>
      <c r="L35" s="34"/>
      <c r="M35" s="67" t="s">
        <v>4</v>
      </c>
      <c r="N35" s="25"/>
    </row>
    <row r="36" spans="1:14" ht="15" customHeight="1" x14ac:dyDescent="0.2">
      <c r="A36" s="57" t="s">
        <v>34</v>
      </c>
      <c r="B36" s="32">
        <v>0</v>
      </c>
      <c r="C36" s="49">
        <f t="shared" si="1"/>
        <v>0</v>
      </c>
      <c r="D36" s="80">
        <v>0</v>
      </c>
      <c r="E36" s="49">
        <f t="shared" si="2"/>
        <v>0</v>
      </c>
      <c r="F36" s="34">
        <f t="shared" si="3"/>
        <v>0</v>
      </c>
      <c r="G36" s="46">
        <f t="shared" si="7"/>
        <v>0</v>
      </c>
      <c r="H36" s="32">
        <v>0</v>
      </c>
      <c r="I36" s="48">
        <f>IF(ISBLANK(H36),"  ",IF(L36&gt;0,H36/L36,IF(H36&gt;0,1,0)))</f>
        <v>0</v>
      </c>
      <c r="J36" s="80">
        <v>0</v>
      </c>
      <c r="K36" s="49">
        <f>IF(ISBLANK(J36),"  ",IF(L36&gt;0,J36/L36,IF(J36&gt;0,1,0)))</f>
        <v>0</v>
      </c>
      <c r="L36" s="34">
        <f>J36+H36</f>
        <v>0</v>
      </c>
      <c r="M36" s="51">
        <f>IF(ISBLANK(L36),"  ",IF(L76&gt;0,L36/L76,IF(L36&gt;0,1,0)))</f>
        <v>0</v>
      </c>
      <c r="N36" s="25"/>
    </row>
    <row r="37" spans="1:14" ht="15" customHeight="1" x14ac:dyDescent="0.25">
      <c r="A37" s="222" t="s">
        <v>35</v>
      </c>
      <c r="B37" s="121"/>
      <c r="C37" s="66" t="str">
        <f t="shared" si="1"/>
        <v xml:space="preserve">  </v>
      </c>
      <c r="D37" s="80"/>
      <c r="E37" s="66" t="str">
        <f t="shared" si="2"/>
        <v xml:space="preserve">  </v>
      </c>
      <c r="F37" s="34">
        <f t="shared" si="3"/>
        <v>0</v>
      </c>
      <c r="G37" s="46">
        <f t="shared" si="7"/>
        <v>0</v>
      </c>
      <c r="H37" s="121"/>
      <c r="I37" s="64" t="s">
        <v>4</v>
      </c>
      <c r="J37" s="80"/>
      <c r="K37" s="66" t="s">
        <v>4</v>
      </c>
      <c r="L37" s="34"/>
      <c r="M37" s="67" t="s">
        <v>4</v>
      </c>
      <c r="N37" s="25"/>
    </row>
    <row r="38" spans="1:14" ht="15" customHeight="1" x14ac:dyDescent="0.2">
      <c r="A38" s="223" t="s">
        <v>34</v>
      </c>
      <c r="B38" s="69">
        <v>0</v>
      </c>
      <c r="C38" s="49">
        <f t="shared" si="1"/>
        <v>0</v>
      </c>
      <c r="D38" s="70">
        <v>0</v>
      </c>
      <c r="E38" s="49">
        <f t="shared" si="2"/>
        <v>0</v>
      </c>
      <c r="F38" s="68">
        <f t="shared" si="3"/>
        <v>0</v>
      </c>
      <c r="G38" s="46">
        <f t="shared" si="7"/>
        <v>0</v>
      </c>
      <c r="H38" s="69">
        <v>0</v>
      </c>
      <c r="I38" s="48">
        <f>IF(ISBLANK(H38),"  ",IF(L38&gt;0,H38/L38,IF(H38&gt;0,1,0)))</f>
        <v>0</v>
      </c>
      <c r="J38" s="70">
        <v>0</v>
      </c>
      <c r="K38" s="49">
        <f>IF(ISBLANK(J38),"  ",IF(L38&gt;0,J38/L38,IF(J38&gt;0,1,0)))</f>
        <v>0</v>
      </c>
      <c r="L38" s="68">
        <f>J38+H38</f>
        <v>0</v>
      </c>
      <c r="M38" s="51">
        <f>IF(ISBLANK(L38),"  ",IF(L76&gt;0,L38/L76,IF(L38&gt;0,1,0)))</f>
        <v>0</v>
      </c>
      <c r="N38" s="25"/>
    </row>
    <row r="39" spans="1:14" ht="15" customHeight="1" x14ac:dyDescent="0.2">
      <c r="A39" s="223" t="s">
        <v>108</v>
      </c>
      <c r="B39" s="69"/>
      <c r="C39" s="44" t="str">
        <f t="shared" si="1"/>
        <v xml:space="preserve">  </v>
      </c>
      <c r="D39" s="70"/>
      <c r="E39" s="44" t="str">
        <f t="shared" si="2"/>
        <v xml:space="preserve">  </v>
      </c>
      <c r="F39" s="34">
        <v>249143.55</v>
      </c>
      <c r="G39" s="46">
        <f t="shared" si="7"/>
        <v>1.0745456598312756E-2</v>
      </c>
      <c r="H39" s="69"/>
      <c r="I39" s="48" t="str">
        <f>IF(ISBLANK(H39),"  ",IF(L39&gt;0,H39/L39,IF(H39&gt;0,1,0)))</f>
        <v xml:space="preserve">  </v>
      </c>
      <c r="J39" s="70"/>
      <c r="K39" s="49" t="str">
        <f>IF(ISBLANK(J39),"  ",IF(L39&gt;0,J39/L39,IF(J39&gt;0,1,0)))</f>
        <v xml:space="preserve">  </v>
      </c>
      <c r="L39" s="34">
        <f>J39+H39</f>
        <v>0</v>
      </c>
      <c r="M39" s="51">
        <f>IF(ISBLANK(L39),"  ",IF(L76&gt;0,L39/L76,IF(L39&gt;0,1,0)))</f>
        <v>0</v>
      </c>
      <c r="N39" s="25"/>
    </row>
    <row r="40" spans="1:14" s="77" customFormat="1" ht="15" customHeight="1" x14ac:dyDescent="0.25">
      <c r="A40" s="222" t="s">
        <v>37</v>
      </c>
      <c r="B40" s="71">
        <v>4870044.55</v>
      </c>
      <c r="C40" s="73">
        <f t="shared" si="1"/>
        <v>1</v>
      </c>
      <c r="D40" s="122">
        <v>0</v>
      </c>
      <c r="E40" s="73">
        <f t="shared" si="2"/>
        <v>0</v>
      </c>
      <c r="F40" s="71">
        <f t="shared" si="3"/>
        <v>4870044.55</v>
      </c>
      <c r="G40" s="229">
        <f t="shared" si="7"/>
        <v>0.21004297459787569</v>
      </c>
      <c r="H40" s="71">
        <v>4971696</v>
      </c>
      <c r="I40" s="84">
        <f>IF(ISBLANK(H40),"  ",IF(L40&gt;0,H40/L40,IF(H40&gt;0,1,0)))</f>
        <v>1</v>
      </c>
      <c r="J40" s="122">
        <v>0</v>
      </c>
      <c r="K40" s="75">
        <f>IF(ISBLANK(J40),"  ",IF(L40&gt;0,J40/L40,IF(J40&gt;0,1,0)))</f>
        <v>0</v>
      </c>
      <c r="L40" s="71">
        <f>L39+L38+L36+L34+L29+L28+L26+L27+L25+L24+L23+L22+L21+L20+L19+L18+L17+L16+L14+L13+L30+L31+L32+L33</f>
        <v>4971696</v>
      </c>
      <c r="M40" s="74">
        <f>IF(ISBLANK(L40),"  ",IF(L76&gt;0,L40/L76,IF(L40&gt;0,1,0)))</f>
        <v>0.20715028855733</v>
      </c>
      <c r="N40" s="76"/>
    </row>
    <row r="41" spans="1:14" ht="15" customHeight="1" x14ac:dyDescent="0.25">
      <c r="A41" s="224" t="s">
        <v>38</v>
      </c>
      <c r="B41" s="79"/>
      <c r="C41" s="66" t="str">
        <f t="shared" si="1"/>
        <v xml:space="preserve">  </v>
      </c>
      <c r="D41" s="80"/>
      <c r="E41" s="66" t="str">
        <f t="shared" si="2"/>
        <v xml:space="preserve">  </v>
      </c>
      <c r="F41" s="34"/>
      <c r="G41" s="56"/>
      <c r="H41" s="79"/>
      <c r="I41" s="64" t="s">
        <v>4</v>
      </c>
      <c r="J41" s="80"/>
      <c r="K41" s="66" t="s">
        <v>4</v>
      </c>
      <c r="L41" s="34"/>
      <c r="M41" s="67" t="s">
        <v>4</v>
      </c>
      <c r="N41" s="25"/>
    </row>
    <row r="42" spans="1:14" ht="15" customHeight="1" x14ac:dyDescent="0.2">
      <c r="A42" s="11" t="s">
        <v>39</v>
      </c>
      <c r="B42" s="36">
        <v>0</v>
      </c>
      <c r="C42" s="44">
        <f t="shared" si="1"/>
        <v>0</v>
      </c>
      <c r="D42" s="123">
        <v>0</v>
      </c>
      <c r="E42" s="44">
        <f t="shared" si="2"/>
        <v>0</v>
      </c>
      <c r="F42" s="38">
        <f t="shared" si="3"/>
        <v>0</v>
      </c>
      <c r="G42" s="46">
        <f t="shared" si="7"/>
        <v>0</v>
      </c>
      <c r="H42" s="36">
        <v>0</v>
      </c>
      <c r="I42" s="42">
        <f t="shared" ref="I42:I48" si="8">IF(ISBLANK(H42),"  ",IF(L42&gt;0,H42/L42,IF(H42&gt;0,1,0)))</f>
        <v>0</v>
      </c>
      <c r="J42" s="123">
        <v>0</v>
      </c>
      <c r="K42" s="44">
        <f t="shared" ref="K42:K48" si="9">IF(ISBLANK(J42),"  ",IF(L42&gt;0,J42/L42,IF(J42&gt;0,1,0)))</f>
        <v>0</v>
      </c>
      <c r="L42" s="38">
        <f>J42+H42</f>
        <v>0</v>
      </c>
      <c r="M42" s="46">
        <f>IF(ISBLANK(L42),"  ",IF(J76&gt;0,L42/J76,IF(L42&gt;0,1,0)))</f>
        <v>0</v>
      </c>
      <c r="N42" s="25"/>
    </row>
    <row r="43" spans="1:14" ht="15" customHeight="1" x14ac:dyDescent="0.2">
      <c r="A43" s="81" t="s">
        <v>40</v>
      </c>
      <c r="B43" s="32">
        <v>0</v>
      </c>
      <c r="C43" s="49">
        <f t="shared" si="1"/>
        <v>0</v>
      </c>
      <c r="D43" s="80">
        <v>0</v>
      </c>
      <c r="E43" s="49">
        <f t="shared" si="2"/>
        <v>0</v>
      </c>
      <c r="F43" s="34">
        <f t="shared" si="3"/>
        <v>0</v>
      </c>
      <c r="G43" s="46">
        <f t="shared" si="7"/>
        <v>0</v>
      </c>
      <c r="H43" s="32">
        <v>0</v>
      </c>
      <c r="I43" s="48">
        <f t="shared" si="8"/>
        <v>0</v>
      </c>
      <c r="J43" s="80">
        <v>0</v>
      </c>
      <c r="K43" s="49">
        <f t="shared" si="9"/>
        <v>0</v>
      </c>
      <c r="L43" s="34">
        <f>J43+H43</f>
        <v>0</v>
      </c>
      <c r="M43" s="51">
        <f>IF(ISBLANK(L43),"  ",IF(J76&gt;0,L43/J76,IF(L43&gt;0,1,0)))</f>
        <v>0</v>
      </c>
      <c r="N43" s="25"/>
    </row>
    <row r="44" spans="1:14" ht="15" customHeight="1" x14ac:dyDescent="0.2">
      <c r="A44" s="82" t="s">
        <v>41</v>
      </c>
      <c r="B44" s="32">
        <v>0</v>
      </c>
      <c r="C44" s="49">
        <f t="shared" si="1"/>
        <v>0</v>
      </c>
      <c r="D44" s="80">
        <v>0</v>
      </c>
      <c r="E44" s="49">
        <f t="shared" si="2"/>
        <v>0</v>
      </c>
      <c r="F44" s="68">
        <f t="shared" si="3"/>
        <v>0</v>
      </c>
      <c r="G44" s="46">
        <f t="shared" si="7"/>
        <v>0</v>
      </c>
      <c r="H44" s="32">
        <v>0</v>
      </c>
      <c r="I44" s="48">
        <f t="shared" si="8"/>
        <v>0</v>
      </c>
      <c r="J44" s="80">
        <v>0</v>
      </c>
      <c r="K44" s="49">
        <f t="shared" si="9"/>
        <v>0</v>
      </c>
      <c r="L44" s="68">
        <f>J44+H44</f>
        <v>0</v>
      </c>
      <c r="M44" s="51">
        <f>IF(ISBLANK(L44),"  ",IF(J76&gt;0,L44/J76,IF(L44&gt;0,1,0)))</f>
        <v>0</v>
      </c>
      <c r="N44" s="25"/>
    </row>
    <row r="45" spans="1:14" ht="15" customHeight="1" x14ac:dyDescent="0.2">
      <c r="A45" s="225" t="s">
        <v>42</v>
      </c>
      <c r="B45" s="32">
        <v>0</v>
      </c>
      <c r="C45" s="49">
        <f t="shared" si="1"/>
        <v>0</v>
      </c>
      <c r="D45" s="80">
        <v>0</v>
      </c>
      <c r="E45" s="49">
        <f t="shared" si="2"/>
        <v>0</v>
      </c>
      <c r="F45" s="68">
        <f t="shared" si="3"/>
        <v>0</v>
      </c>
      <c r="G45" s="46">
        <f t="shared" si="7"/>
        <v>0</v>
      </c>
      <c r="H45" s="32">
        <v>0</v>
      </c>
      <c r="I45" s="48">
        <f t="shared" si="8"/>
        <v>0</v>
      </c>
      <c r="J45" s="80">
        <v>0</v>
      </c>
      <c r="K45" s="49">
        <f t="shared" si="9"/>
        <v>0</v>
      </c>
      <c r="L45" s="68">
        <f>J45+H45</f>
        <v>0</v>
      </c>
      <c r="M45" s="51">
        <f>IF(ISBLANK(L45),"  ",IF(J76&gt;0,L45/J76,IF(L45&gt;0,1,0)))</f>
        <v>0</v>
      </c>
      <c r="N45" s="25"/>
    </row>
    <row r="46" spans="1:14" ht="15" customHeight="1" x14ac:dyDescent="0.2">
      <c r="A46" s="81" t="s">
        <v>43</v>
      </c>
      <c r="B46" s="32">
        <v>0</v>
      </c>
      <c r="C46" s="49">
        <f t="shared" si="1"/>
        <v>0</v>
      </c>
      <c r="D46" s="80">
        <v>0</v>
      </c>
      <c r="E46" s="49">
        <f t="shared" si="2"/>
        <v>0</v>
      </c>
      <c r="F46" s="68">
        <f t="shared" si="3"/>
        <v>0</v>
      </c>
      <c r="G46" s="46">
        <f t="shared" si="7"/>
        <v>0</v>
      </c>
      <c r="H46" s="32">
        <v>0</v>
      </c>
      <c r="I46" s="48">
        <f t="shared" si="8"/>
        <v>0</v>
      </c>
      <c r="J46" s="80">
        <v>0</v>
      </c>
      <c r="K46" s="49">
        <f t="shared" si="9"/>
        <v>0</v>
      </c>
      <c r="L46" s="68">
        <f>J46+H46</f>
        <v>0</v>
      </c>
      <c r="M46" s="51">
        <f>IF(ISBLANK(L46),"  ",IF(L76&gt;0,L46/L76,IF(L46&gt;0,1,0)))</f>
        <v>0</v>
      </c>
      <c r="N46" s="25"/>
    </row>
    <row r="47" spans="1:14" s="77" customFormat="1" ht="15" customHeight="1" x14ac:dyDescent="0.25">
      <c r="A47" s="224" t="s">
        <v>44</v>
      </c>
      <c r="B47" s="106">
        <v>0</v>
      </c>
      <c r="C47" s="75">
        <f t="shared" si="1"/>
        <v>0</v>
      </c>
      <c r="D47" s="107">
        <v>0</v>
      </c>
      <c r="E47" s="75">
        <f t="shared" si="2"/>
        <v>0</v>
      </c>
      <c r="F47" s="86">
        <f t="shared" si="3"/>
        <v>0</v>
      </c>
      <c r="G47" s="229">
        <f t="shared" si="7"/>
        <v>0</v>
      </c>
      <c r="H47" s="106">
        <v>0</v>
      </c>
      <c r="I47" s="84">
        <f t="shared" si="8"/>
        <v>0</v>
      </c>
      <c r="J47" s="107">
        <v>0</v>
      </c>
      <c r="K47" s="75">
        <f t="shared" si="9"/>
        <v>0</v>
      </c>
      <c r="L47" s="86">
        <f>L46+L45+L44+L43+L42</f>
        <v>0</v>
      </c>
      <c r="M47" s="74">
        <f>IF(ISBLANK(L47),"  ",IF(L76&gt;0,L47/L76,IF(L47&gt;0,1,0)))</f>
        <v>0</v>
      </c>
      <c r="N47" s="76"/>
    </row>
    <row r="48" spans="1:14" s="77" customFormat="1" ht="15" customHeight="1" x14ac:dyDescent="0.25">
      <c r="A48" s="87" t="s">
        <v>87</v>
      </c>
      <c r="B48" s="124">
        <v>0</v>
      </c>
      <c r="C48" s="75">
        <f t="shared" si="1"/>
        <v>0</v>
      </c>
      <c r="D48" s="111">
        <v>0</v>
      </c>
      <c r="E48" s="75">
        <f t="shared" si="2"/>
        <v>0</v>
      </c>
      <c r="F48" s="90">
        <f t="shared" si="3"/>
        <v>0</v>
      </c>
      <c r="G48" s="229">
        <f t="shared" si="7"/>
        <v>0</v>
      </c>
      <c r="H48" s="124">
        <v>0</v>
      </c>
      <c r="I48" s="84">
        <f t="shared" si="8"/>
        <v>0</v>
      </c>
      <c r="J48" s="111">
        <v>0</v>
      </c>
      <c r="K48" s="75">
        <f t="shared" si="9"/>
        <v>0</v>
      </c>
      <c r="L48" s="90">
        <f>J48+H48</f>
        <v>0</v>
      </c>
      <c r="M48" s="74">
        <f>IF(ISBLANK(L48),"  ",IF(L76&gt;0,L48/L76,IF(L48&gt;0,1,0)))</f>
        <v>0</v>
      </c>
      <c r="N48" s="76"/>
    </row>
    <row r="49" spans="1:14" ht="15" customHeight="1" x14ac:dyDescent="0.25">
      <c r="A49" s="14" t="s">
        <v>46</v>
      </c>
      <c r="B49" s="91"/>
      <c r="C49" s="94" t="str">
        <f t="shared" si="1"/>
        <v xml:space="preserve">  </v>
      </c>
      <c r="D49" s="93"/>
      <c r="E49" s="94" t="str">
        <f t="shared" si="2"/>
        <v xml:space="preserve">  </v>
      </c>
      <c r="F49" s="38"/>
      <c r="G49" s="56"/>
      <c r="H49" s="91"/>
      <c r="I49" s="92" t="s">
        <v>4</v>
      </c>
      <c r="J49" s="93"/>
      <c r="K49" s="94" t="s">
        <v>4</v>
      </c>
      <c r="L49" s="38"/>
      <c r="M49" s="95" t="s">
        <v>4</v>
      </c>
      <c r="N49" s="25"/>
    </row>
    <row r="50" spans="1:14" ht="15" customHeight="1" x14ac:dyDescent="0.2">
      <c r="A50" s="11" t="s">
        <v>47</v>
      </c>
      <c r="B50" s="91">
        <v>6503393.2400000002</v>
      </c>
      <c r="C50" s="44">
        <f t="shared" si="1"/>
        <v>1</v>
      </c>
      <c r="D50" s="93">
        <v>0</v>
      </c>
      <c r="E50" s="44">
        <f t="shared" si="2"/>
        <v>0</v>
      </c>
      <c r="F50" s="96">
        <f t="shared" si="3"/>
        <v>6503393.2400000002</v>
      </c>
      <c r="G50" s="46">
        <f t="shared" si="7"/>
        <v>0.28048861711322881</v>
      </c>
      <c r="H50" s="91">
        <v>6694383</v>
      </c>
      <c r="I50" s="42">
        <f t="shared" ref="I50:I67" si="10">IF(ISBLANK(H50),"  ",IF(L50&gt;0,H50/L50,IF(H50&gt;0,1,0)))</f>
        <v>1</v>
      </c>
      <c r="J50" s="93">
        <v>0</v>
      </c>
      <c r="K50" s="44">
        <f t="shared" ref="K50:K67" si="11">IF(ISBLANK(J50),"  ",IF(L50&gt;0,J50/L50,IF(J50&gt;0,1,0)))</f>
        <v>0</v>
      </c>
      <c r="L50" s="96">
        <f t="shared" ref="L50:L66" si="12">J50+H50</f>
        <v>6694383</v>
      </c>
      <c r="M50" s="46">
        <f>IF(ISBLANK(L50),"  ",IF(L76&gt;0,L50/L76,IF(L50&gt;0,1,0)))</f>
        <v>0.27892762754667311</v>
      </c>
      <c r="N50" s="25"/>
    </row>
    <row r="51" spans="1:14" ht="15" customHeight="1" x14ac:dyDescent="0.2">
      <c r="A51" s="225" t="s">
        <v>48</v>
      </c>
      <c r="B51" s="79">
        <v>196445.93</v>
      </c>
      <c r="C51" s="49">
        <f t="shared" si="1"/>
        <v>1</v>
      </c>
      <c r="D51" s="80">
        <v>0</v>
      </c>
      <c r="E51" s="49">
        <f t="shared" si="2"/>
        <v>0</v>
      </c>
      <c r="F51" s="97">
        <f t="shared" si="3"/>
        <v>196445.93</v>
      </c>
      <c r="G51" s="46">
        <f t="shared" si="7"/>
        <v>8.4726303961318115E-3</v>
      </c>
      <c r="H51" s="79">
        <v>203000</v>
      </c>
      <c r="I51" s="48">
        <f t="shared" si="10"/>
        <v>1</v>
      </c>
      <c r="J51" s="80">
        <v>0</v>
      </c>
      <c r="K51" s="49">
        <f t="shared" si="11"/>
        <v>0</v>
      </c>
      <c r="L51" s="97">
        <f t="shared" si="12"/>
        <v>203000</v>
      </c>
      <c r="M51" s="51">
        <f>IF(ISBLANK(L51),"  ",IF(L76&gt;0,L51/L76,IF(L51&gt;0,1,0)))</f>
        <v>8.4581817909095795E-3</v>
      </c>
      <c r="N51" s="25"/>
    </row>
    <row r="52" spans="1:14" ht="15" customHeight="1" x14ac:dyDescent="0.2">
      <c r="A52" s="98" t="s">
        <v>49</v>
      </c>
      <c r="B52" s="125">
        <v>514591.38</v>
      </c>
      <c r="C52" s="49">
        <f t="shared" si="1"/>
        <v>1</v>
      </c>
      <c r="D52" s="126">
        <v>0</v>
      </c>
      <c r="E52" s="49">
        <f t="shared" si="2"/>
        <v>0</v>
      </c>
      <c r="F52" s="99">
        <f t="shared" si="3"/>
        <v>514591.38</v>
      </c>
      <c r="G52" s="46">
        <f t="shared" si="7"/>
        <v>2.2194109940457486E-2</v>
      </c>
      <c r="H52" s="125">
        <v>525000</v>
      </c>
      <c r="I52" s="48">
        <f t="shared" si="10"/>
        <v>1</v>
      </c>
      <c r="J52" s="126">
        <v>0</v>
      </c>
      <c r="K52" s="49">
        <f t="shared" si="11"/>
        <v>0</v>
      </c>
      <c r="L52" s="99">
        <f t="shared" si="12"/>
        <v>525000</v>
      </c>
      <c r="M52" s="51">
        <f>IF(ISBLANK(L52),"  ",IF(L76&gt;0,L52/L76,IF(L52&gt;0,1,0)))</f>
        <v>2.1874608079938566E-2</v>
      </c>
      <c r="N52" s="25"/>
    </row>
    <row r="53" spans="1:14" ht="15" customHeight="1" x14ac:dyDescent="0.2">
      <c r="A53" s="98" t="s">
        <v>50</v>
      </c>
      <c r="B53" s="125">
        <v>167229.67000000001</v>
      </c>
      <c r="C53" s="49">
        <f t="shared" si="1"/>
        <v>1</v>
      </c>
      <c r="D53" s="126">
        <v>0</v>
      </c>
      <c r="E53" s="49">
        <f t="shared" si="2"/>
        <v>0</v>
      </c>
      <c r="F53" s="99">
        <f t="shared" si="3"/>
        <v>167229.67000000001</v>
      </c>
      <c r="G53" s="46">
        <f t="shared" si="7"/>
        <v>7.2125453817093194E-3</v>
      </c>
      <c r="H53" s="125">
        <v>175000</v>
      </c>
      <c r="I53" s="48">
        <f t="shared" si="10"/>
        <v>1</v>
      </c>
      <c r="J53" s="126">
        <v>0</v>
      </c>
      <c r="K53" s="49">
        <f t="shared" si="11"/>
        <v>0</v>
      </c>
      <c r="L53" s="99">
        <f t="shared" si="12"/>
        <v>175000</v>
      </c>
      <c r="M53" s="51">
        <f>IF(ISBLANK(L53),"  ",IF(L76&gt;0,L53/L76,IF(L53&gt;0,1,0)))</f>
        <v>7.2915360266461891E-3</v>
      </c>
      <c r="N53" s="25"/>
    </row>
    <row r="54" spans="1:14" ht="15" customHeight="1" x14ac:dyDescent="0.2">
      <c r="A54" s="98" t="s">
        <v>51</v>
      </c>
      <c r="B54" s="125">
        <v>0</v>
      </c>
      <c r="C54" s="49">
        <f t="shared" si="1"/>
        <v>0</v>
      </c>
      <c r="D54" s="126">
        <v>453196.17</v>
      </c>
      <c r="E54" s="49">
        <f t="shared" si="2"/>
        <v>1</v>
      </c>
      <c r="F54" s="99">
        <f t="shared" si="3"/>
        <v>453196.17</v>
      </c>
      <c r="G54" s="46">
        <f t="shared" si="7"/>
        <v>1.9546160337109146E-2</v>
      </c>
      <c r="H54" s="125">
        <v>0</v>
      </c>
      <c r="I54" s="48">
        <f>IF(ISBLANK(H54),"  ",IF(L54&gt;0,H54/L54,IF(H54&gt;0,1,0)))</f>
        <v>0</v>
      </c>
      <c r="J54" s="126">
        <v>900000</v>
      </c>
      <c r="K54" s="49">
        <f>IF(ISBLANK(J54),"  ",IF(L54&gt;0,J54/L54,IF(J54&gt;0,1,0)))</f>
        <v>1</v>
      </c>
      <c r="L54" s="99">
        <f t="shared" si="12"/>
        <v>900000</v>
      </c>
      <c r="M54" s="51">
        <f>IF(ISBLANK(L54),"  ",IF(L76&gt;0,L54/L76,IF(L54&gt;0,1,0)))</f>
        <v>3.7499328137037546E-2</v>
      </c>
      <c r="N54" s="25"/>
    </row>
    <row r="55" spans="1:14" ht="15" customHeight="1" x14ac:dyDescent="0.2">
      <c r="A55" s="225" t="s">
        <v>52</v>
      </c>
      <c r="B55" s="79">
        <v>1631284.9300000002</v>
      </c>
      <c r="C55" s="49">
        <f t="shared" si="1"/>
        <v>0.76068473487343713</v>
      </c>
      <c r="D55" s="80">
        <v>513210.49</v>
      </c>
      <c r="E55" s="49">
        <f t="shared" si="2"/>
        <v>0.23931526512656298</v>
      </c>
      <c r="F55" s="97">
        <f t="shared" si="3"/>
        <v>2144495.42</v>
      </c>
      <c r="G55" s="46">
        <f t="shared" si="7"/>
        <v>9.2491186149071425E-2</v>
      </c>
      <c r="H55" s="79">
        <v>1671000</v>
      </c>
      <c r="I55" s="48">
        <f t="shared" si="10"/>
        <v>0.6845555100368701</v>
      </c>
      <c r="J55" s="80">
        <v>770000</v>
      </c>
      <c r="K55" s="49">
        <f t="shared" si="11"/>
        <v>0.31544448996312985</v>
      </c>
      <c r="L55" s="97">
        <f t="shared" si="12"/>
        <v>2441000</v>
      </c>
      <c r="M55" s="51">
        <f>IF(ISBLANK(L55),"  ",IF(L76&gt;0,L55/L76,IF(L55&gt;0,1,0)))</f>
        <v>0.10170651109167628</v>
      </c>
      <c r="N55" s="25"/>
    </row>
    <row r="56" spans="1:14" s="77" customFormat="1" ht="15" customHeight="1" x14ac:dyDescent="0.25">
      <c r="A56" s="87" t="s">
        <v>53</v>
      </c>
      <c r="B56" s="226">
        <v>9012945.1500000004</v>
      </c>
      <c r="C56" s="75">
        <f t="shared" si="1"/>
        <v>0.90315937563884718</v>
      </c>
      <c r="D56" s="107">
        <v>966406.65999999992</v>
      </c>
      <c r="E56" s="75">
        <f t="shared" si="2"/>
        <v>9.6840624361152761E-2</v>
      </c>
      <c r="F56" s="97">
        <f t="shared" si="3"/>
        <v>9979351.8100000005</v>
      </c>
      <c r="G56" s="46">
        <f t="shared" si="7"/>
        <v>0.43040524931770796</v>
      </c>
      <c r="H56" s="226">
        <v>9268383</v>
      </c>
      <c r="I56" s="84">
        <f t="shared" si="10"/>
        <v>0.84732661125506392</v>
      </c>
      <c r="J56" s="107">
        <v>1670000</v>
      </c>
      <c r="K56" s="75">
        <f t="shared" si="11"/>
        <v>0.15267338874493608</v>
      </c>
      <c r="L56" s="97">
        <f t="shared" si="12"/>
        <v>10938383</v>
      </c>
      <c r="M56" s="74">
        <f>IF(ISBLANK(L56),"  ",IF(L76&gt;0,L56/L76,IF(L56&gt;0,1,0)))</f>
        <v>0.4557577926728813</v>
      </c>
      <c r="N56" s="76"/>
    </row>
    <row r="57" spans="1:14" ht="15" customHeight="1" x14ac:dyDescent="0.2">
      <c r="A57" s="41" t="s">
        <v>54</v>
      </c>
      <c r="B57" s="128">
        <v>0</v>
      </c>
      <c r="C57" s="49">
        <f t="shared" si="1"/>
        <v>0</v>
      </c>
      <c r="D57" s="129">
        <v>0</v>
      </c>
      <c r="E57" s="49">
        <f t="shared" si="2"/>
        <v>0</v>
      </c>
      <c r="F57" s="101">
        <f t="shared" si="3"/>
        <v>0</v>
      </c>
      <c r="G57" s="46">
        <f t="shared" si="7"/>
        <v>0</v>
      </c>
      <c r="H57" s="128">
        <v>0</v>
      </c>
      <c r="I57" s="48">
        <f t="shared" si="10"/>
        <v>0</v>
      </c>
      <c r="J57" s="129">
        <v>0</v>
      </c>
      <c r="K57" s="49">
        <f t="shared" si="11"/>
        <v>0</v>
      </c>
      <c r="L57" s="101">
        <f t="shared" si="12"/>
        <v>0</v>
      </c>
      <c r="M57" s="51">
        <f>IF(ISBLANK(L57),"  ",IF(L76&gt;0,L57/L76,IF(L57&gt;0,1,0)))</f>
        <v>0</v>
      </c>
      <c r="N57" s="25"/>
    </row>
    <row r="58" spans="1:14" ht="15" customHeight="1" x14ac:dyDescent="0.2">
      <c r="A58" s="102" t="s">
        <v>55</v>
      </c>
      <c r="B58" s="32">
        <v>0</v>
      </c>
      <c r="C58" s="49">
        <f t="shared" si="1"/>
        <v>0</v>
      </c>
      <c r="D58" s="80">
        <v>0</v>
      </c>
      <c r="E58" s="49">
        <f t="shared" si="2"/>
        <v>0</v>
      </c>
      <c r="F58" s="34">
        <f t="shared" si="3"/>
        <v>0</v>
      </c>
      <c r="G58" s="46">
        <f t="shared" si="7"/>
        <v>0</v>
      </c>
      <c r="H58" s="32">
        <v>0</v>
      </c>
      <c r="I58" s="48">
        <f t="shared" si="10"/>
        <v>0</v>
      </c>
      <c r="J58" s="80">
        <v>0</v>
      </c>
      <c r="K58" s="49">
        <f t="shared" si="11"/>
        <v>0</v>
      </c>
      <c r="L58" s="34">
        <f t="shared" si="12"/>
        <v>0</v>
      </c>
      <c r="M58" s="51">
        <f>IF(ISBLANK(L58),"  ",IF(L76&gt;0,L58/L76,IF(L58&gt;0,1,0)))</f>
        <v>0</v>
      </c>
      <c r="N58" s="25"/>
    </row>
    <row r="59" spans="1:14" ht="15" customHeight="1" x14ac:dyDescent="0.2">
      <c r="A59" s="82" t="s">
        <v>56</v>
      </c>
      <c r="B59" s="32">
        <v>0</v>
      </c>
      <c r="C59" s="49">
        <f t="shared" si="1"/>
        <v>0</v>
      </c>
      <c r="D59" s="80">
        <v>0</v>
      </c>
      <c r="E59" s="49">
        <f t="shared" si="2"/>
        <v>0</v>
      </c>
      <c r="F59" s="34">
        <f t="shared" si="3"/>
        <v>0</v>
      </c>
      <c r="G59" s="46">
        <f t="shared" si="7"/>
        <v>0</v>
      </c>
      <c r="H59" s="32">
        <v>0</v>
      </c>
      <c r="I59" s="48">
        <f t="shared" si="10"/>
        <v>0</v>
      </c>
      <c r="J59" s="80">
        <v>0</v>
      </c>
      <c r="K59" s="49">
        <f t="shared" si="11"/>
        <v>0</v>
      </c>
      <c r="L59" s="34">
        <f t="shared" si="12"/>
        <v>0</v>
      </c>
      <c r="M59" s="51">
        <f>IF(ISBLANK(L59),"  ",IF(L76&gt;0,L59/L76,IF(L59&gt;0,1,0)))</f>
        <v>0</v>
      </c>
      <c r="N59" s="25"/>
    </row>
    <row r="60" spans="1:14" ht="15" customHeight="1" x14ac:dyDescent="0.2">
      <c r="A60" s="81" t="s">
        <v>57</v>
      </c>
      <c r="B60" s="69">
        <v>0</v>
      </c>
      <c r="C60" s="49">
        <f t="shared" si="1"/>
        <v>0</v>
      </c>
      <c r="D60" s="70">
        <v>499456.85</v>
      </c>
      <c r="E60" s="49">
        <f t="shared" si="2"/>
        <v>1</v>
      </c>
      <c r="F60" s="68">
        <f t="shared" si="3"/>
        <v>499456.85</v>
      </c>
      <c r="G60" s="46">
        <f t="shared" si="7"/>
        <v>2.1541364022488255E-2</v>
      </c>
      <c r="H60" s="69">
        <v>0</v>
      </c>
      <c r="I60" s="48">
        <f t="shared" si="10"/>
        <v>0</v>
      </c>
      <c r="J60" s="70">
        <v>500000</v>
      </c>
      <c r="K60" s="49">
        <f t="shared" si="11"/>
        <v>1</v>
      </c>
      <c r="L60" s="68">
        <f t="shared" si="12"/>
        <v>500000</v>
      </c>
      <c r="M60" s="51">
        <f>IF(ISBLANK(L60),"  ",IF(L76&gt;0,L60/L76,IF(L60&gt;0,1,0)))</f>
        <v>2.083296007613197E-2</v>
      </c>
      <c r="N60" s="25"/>
    </row>
    <row r="61" spans="1:14" ht="15" customHeight="1" x14ac:dyDescent="0.2">
      <c r="A61" s="103" t="s">
        <v>58</v>
      </c>
      <c r="B61" s="32">
        <v>0</v>
      </c>
      <c r="C61" s="49">
        <f t="shared" si="1"/>
        <v>0</v>
      </c>
      <c r="D61" s="80">
        <v>0</v>
      </c>
      <c r="E61" s="49">
        <f t="shared" si="2"/>
        <v>0</v>
      </c>
      <c r="F61" s="34">
        <f t="shared" si="3"/>
        <v>0</v>
      </c>
      <c r="G61" s="46">
        <f t="shared" si="7"/>
        <v>0</v>
      </c>
      <c r="H61" s="32">
        <v>0</v>
      </c>
      <c r="I61" s="48">
        <f t="shared" si="10"/>
        <v>0</v>
      </c>
      <c r="J61" s="80">
        <v>0</v>
      </c>
      <c r="K61" s="49">
        <f t="shared" si="11"/>
        <v>0</v>
      </c>
      <c r="L61" s="34">
        <f t="shared" si="12"/>
        <v>0</v>
      </c>
      <c r="M61" s="51">
        <f>IF(ISBLANK(L61),"  ",IF(L76&gt;0,L61/L76,IF(L61&gt;0,1,0)))</f>
        <v>0</v>
      </c>
      <c r="N61" s="25"/>
    </row>
    <row r="62" spans="1:14" ht="15" customHeight="1" x14ac:dyDescent="0.2">
      <c r="A62" s="103" t="s">
        <v>59</v>
      </c>
      <c r="B62" s="32">
        <v>0</v>
      </c>
      <c r="C62" s="49">
        <f t="shared" si="1"/>
        <v>0</v>
      </c>
      <c r="D62" s="80">
        <v>33730.450000000012</v>
      </c>
      <c r="E62" s="49">
        <f t="shared" si="2"/>
        <v>1</v>
      </c>
      <c r="F62" s="34">
        <f t="shared" si="3"/>
        <v>33730.450000000012</v>
      </c>
      <c r="G62" s="46">
        <f t="shared" si="7"/>
        <v>1.4547801318418984E-3</v>
      </c>
      <c r="H62" s="32">
        <v>0</v>
      </c>
      <c r="I62" s="48">
        <f t="shared" si="10"/>
        <v>0</v>
      </c>
      <c r="J62" s="80">
        <v>26500</v>
      </c>
      <c r="K62" s="49">
        <f t="shared" si="11"/>
        <v>1</v>
      </c>
      <c r="L62" s="34">
        <f t="shared" si="12"/>
        <v>26500</v>
      </c>
      <c r="M62" s="51">
        <f>IF(ISBLANK(L62),"  ",IF(L76&gt;0,L62/L76,IF(L62&gt;0,1,0)))</f>
        <v>1.1041468840349944E-3</v>
      </c>
      <c r="N62" s="25"/>
    </row>
    <row r="63" spans="1:14" ht="15" customHeight="1" x14ac:dyDescent="0.2">
      <c r="A63" s="104" t="s">
        <v>60</v>
      </c>
      <c r="B63" s="32">
        <v>0</v>
      </c>
      <c r="C63" s="49">
        <f t="shared" si="1"/>
        <v>0</v>
      </c>
      <c r="D63" s="80">
        <v>1751607.2799999998</v>
      </c>
      <c r="E63" s="49">
        <f t="shared" si="2"/>
        <v>1</v>
      </c>
      <c r="F63" s="34">
        <f t="shared" si="3"/>
        <v>1751607.2799999998</v>
      </c>
      <c r="G63" s="46">
        <f t="shared" si="7"/>
        <v>7.5546085798844309E-2</v>
      </c>
      <c r="H63" s="32">
        <v>0</v>
      </c>
      <c r="I63" s="48">
        <f t="shared" si="10"/>
        <v>0</v>
      </c>
      <c r="J63" s="80">
        <v>1784656</v>
      </c>
      <c r="K63" s="49">
        <f t="shared" si="11"/>
        <v>1</v>
      </c>
      <c r="L63" s="34">
        <f t="shared" si="12"/>
        <v>1784656</v>
      </c>
      <c r="M63" s="51">
        <f>IF(ISBLANK(L63),"  ",IF(L76&gt;0,L63/L76,IF(L63&gt;0,1,0)))</f>
        <v>7.4359334395258755E-2</v>
      </c>
      <c r="N63" s="25"/>
    </row>
    <row r="64" spans="1:14" ht="15" customHeight="1" x14ac:dyDescent="0.2">
      <c r="A64" s="104" t="s">
        <v>61</v>
      </c>
      <c r="B64" s="32">
        <v>0</v>
      </c>
      <c r="C64" s="49">
        <f t="shared" si="1"/>
        <v>0</v>
      </c>
      <c r="D64" s="80">
        <v>38075.949999999997</v>
      </c>
      <c r="E64" s="49">
        <f t="shared" si="2"/>
        <v>1</v>
      </c>
      <c r="F64" s="34">
        <f t="shared" si="3"/>
        <v>38075.949999999997</v>
      </c>
      <c r="G64" s="46">
        <f t="shared" si="7"/>
        <v>1.6421997204604595E-3</v>
      </c>
      <c r="H64" s="32">
        <v>0</v>
      </c>
      <c r="I64" s="48">
        <f t="shared" si="10"/>
        <v>0</v>
      </c>
      <c r="J64" s="80">
        <v>28000</v>
      </c>
      <c r="K64" s="49">
        <f t="shared" si="11"/>
        <v>1</v>
      </c>
      <c r="L64" s="34">
        <f t="shared" si="12"/>
        <v>28000</v>
      </c>
      <c r="M64" s="51">
        <f>IF(ISBLANK(L64),"  ",IF(L76&gt;0,L64/L76,IF(L64&gt;0,1,0)))</f>
        <v>1.1666457642633902E-3</v>
      </c>
      <c r="N64" s="25"/>
    </row>
    <row r="65" spans="1:14" ht="15" customHeight="1" x14ac:dyDescent="0.2">
      <c r="A65" s="82" t="s">
        <v>62</v>
      </c>
      <c r="B65" s="32">
        <v>0</v>
      </c>
      <c r="C65" s="49">
        <f t="shared" si="1"/>
        <v>0</v>
      </c>
      <c r="D65" s="80">
        <v>476419.87</v>
      </c>
      <c r="E65" s="49">
        <f t="shared" si="2"/>
        <v>1</v>
      </c>
      <c r="F65" s="34">
        <f t="shared" si="3"/>
        <v>476419.87</v>
      </c>
      <c r="G65" s="46">
        <f t="shared" si="7"/>
        <v>2.0547788757360186E-2</v>
      </c>
      <c r="H65" s="32">
        <v>0</v>
      </c>
      <c r="I65" s="48">
        <f t="shared" si="10"/>
        <v>0</v>
      </c>
      <c r="J65" s="80">
        <v>490000</v>
      </c>
      <c r="K65" s="49">
        <f t="shared" si="11"/>
        <v>1</v>
      </c>
      <c r="L65" s="34">
        <f t="shared" si="12"/>
        <v>490000</v>
      </c>
      <c r="M65" s="51">
        <f>IF(ISBLANK(L65),"  ",IF(L76&gt;0,L65/L76,IF(L65&gt;0,1,0)))</f>
        <v>2.0416300874609331E-2</v>
      </c>
      <c r="N65" s="25"/>
    </row>
    <row r="66" spans="1:14" ht="15" customHeight="1" x14ac:dyDescent="0.2">
      <c r="A66" s="81" t="s">
        <v>63</v>
      </c>
      <c r="B66" s="32">
        <v>60522</v>
      </c>
      <c r="C66" s="49">
        <f t="shared" si="1"/>
        <v>0.6736320501133628</v>
      </c>
      <c r="D66" s="80">
        <v>29322.3</v>
      </c>
      <c r="E66" s="49">
        <f t="shared" si="2"/>
        <v>0.3263679498866372</v>
      </c>
      <c r="F66" s="34">
        <f t="shared" si="3"/>
        <v>89844.3</v>
      </c>
      <c r="G66" s="46">
        <f t="shared" si="7"/>
        <v>3.8749468981066969E-3</v>
      </c>
      <c r="H66" s="32">
        <v>60000</v>
      </c>
      <c r="I66" s="48">
        <f t="shared" si="10"/>
        <v>0.66666666666666663</v>
      </c>
      <c r="J66" s="80">
        <v>30000</v>
      </c>
      <c r="K66" s="49">
        <f t="shared" si="11"/>
        <v>0.33333333333333331</v>
      </c>
      <c r="L66" s="34">
        <f t="shared" si="12"/>
        <v>90000</v>
      </c>
      <c r="M66" s="51">
        <f>IF(ISBLANK(L66),"  ",IF(L76&gt;0,L66/L76,IF(L66&gt;0,1,0)))</f>
        <v>3.7499328137037546E-3</v>
      </c>
      <c r="N66" s="25"/>
    </row>
    <row r="67" spans="1:14" s="77" customFormat="1" ht="15" customHeight="1" x14ac:dyDescent="0.25">
      <c r="A67" s="105" t="s">
        <v>64</v>
      </c>
      <c r="B67" s="106">
        <v>9073467.1500000004</v>
      </c>
      <c r="C67" s="75">
        <f t="shared" si="1"/>
        <v>0.70509202018039019</v>
      </c>
      <c r="D67" s="107">
        <v>3795019.3600000003</v>
      </c>
      <c r="E67" s="75">
        <f t="shared" si="2"/>
        <v>0.2949079798196097</v>
      </c>
      <c r="F67" s="106">
        <f t="shared" si="3"/>
        <v>12868486.510000002</v>
      </c>
      <c r="G67" s="46">
        <f t="shared" si="7"/>
        <v>0.55501241464680984</v>
      </c>
      <c r="H67" s="106">
        <v>9328383</v>
      </c>
      <c r="I67" s="84">
        <f t="shared" si="10"/>
        <v>0.67316303421552703</v>
      </c>
      <c r="J67" s="107">
        <v>4529156</v>
      </c>
      <c r="K67" s="75">
        <f t="shared" si="11"/>
        <v>0.32683696578447297</v>
      </c>
      <c r="L67" s="106">
        <f>L66+L65+L64+L63+L62+L61+L60+L59+L58+L57+L56</f>
        <v>13857539</v>
      </c>
      <c r="M67" s="74">
        <f>IF(ISBLANK(L67),"  ",IF(L76&gt;0,L67/L76,IF(L67&gt;0,1,0)))</f>
        <v>0.57738711348088345</v>
      </c>
      <c r="N67" s="76"/>
    </row>
    <row r="68" spans="1:14" ht="15" customHeight="1" x14ac:dyDescent="0.25">
      <c r="A68" s="14" t="s">
        <v>65</v>
      </c>
      <c r="B68" s="79"/>
      <c r="C68" s="66" t="str">
        <f t="shared" si="1"/>
        <v xml:space="preserve">  </v>
      </c>
      <c r="D68" s="80"/>
      <c r="E68" s="66" t="str">
        <f t="shared" si="2"/>
        <v xml:space="preserve">  </v>
      </c>
      <c r="F68" s="34"/>
      <c r="G68" s="56"/>
      <c r="H68" s="79"/>
      <c r="I68" s="64" t="s">
        <v>4</v>
      </c>
      <c r="J68" s="80"/>
      <c r="K68" s="66" t="s">
        <v>4</v>
      </c>
      <c r="L68" s="34"/>
      <c r="M68" s="67" t="s">
        <v>4</v>
      </c>
    </row>
    <row r="69" spans="1:14" ht="15" customHeight="1" x14ac:dyDescent="0.2">
      <c r="A69" s="108" t="s">
        <v>66</v>
      </c>
      <c r="B69" s="3">
        <v>0</v>
      </c>
      <c r="C69" s="44">
        <f t="shared" si="1"/>
        <v>0</v>
      </c>
      <c r="D69" s="93">
        <v>6460</v>
      </c>
      <c r="E69" s="44">
        <f t="shared" si="2"/>
        <v>1</v>
      </c>
      <c r="F69" s="58">
        <f t="shared" si="3"/>
        <v>6460</v>
      </c>
      <c r="G69" s="46">
        <f t="shared" si="7"/>
        <v>2.7861708490988586E-4</v>
      </c>
      <c r="H69" s="3">
        <v>0</v>
      </c>
      <c r="I69" s="42">
        <f>IF(ISBLANK(H69),"  ",IF(L69&gt;0,H69/L69,IF(H69&gt;0,1,0)))</f>
        <v>0</v>
      </c>
      <c r="J69" s="93">
        <v>6500</v>
      </c>
      <c r="K69" s="44">
        <f>IF(ISBLANK(J69),"  ",IF(L69&gt;0,J69/L69,IF(J69&gt;0,1,0)))</f>
        <v>1</v>
      </c>
      <c r="L69" s="58">
        <f>J69+H69</f>
        <v>6500</v>
      </c>
      <c r="M69" s="46">
        <f>IF(ISBLANK(L69),"  ",IF(L76&gt;0,L69/L76,IF(L69&gt;0,1,0)))</f>
        <v>2.7082848098971559E-4</v>
      </c>
    </row>
    <row r="70" spans="1:14" ht="15" customHeight="1" x14ac:dyDescent="0.2">
      <c r="A70" s="225" t="s">
        <v>67</v>
      </c>
      <c r="B70" s="32">
        <v>0</v>
      </c>
      <c r="C70" s="49">
        <f t="shared" si="1"/>
        <v>0</v>
      </c>
      <c r="D70" s="80">
        <v>0</v>
      </c>
      <c r="E70" s="49">
        <f t="shared" si="2"/>
        <v>0</v>
      </c>
      <c r="F70" s="34">
        <f t="shared" si="3"/>
        <v>0</v>
      </c>
      <c r="G70" s="46">
        <f t="shared" si="7"/>
        <v>0</v>
      </c>
      <c r="H70" s="32">
        <v>0</v>
      </c>
      <c r="I70" s="48">
        <f>IF(ISBLANK(H70),"  ",IF(L70&gt;0,H70/L70,IF(H70&gt;0,1,0)))</f>
        <v>0</v>
      </c>
      <c r="J70" s="80">
        <v>0</v>
      </c>
      <c r="K70" s="49">
        <f>IF(ISBLANK(J70),"  ",IF(L70&gt;0,J70/L70,IF(J70&gt;0,1,0)))</f>
        <v>0</v>
      </c>
      <c r="L70" s="34">
        <f>J70+H70</f>
        <v>0</v>
      </c>
      <c r="M70" s="51">
        <f>IF(ISBLANK(L70),"  ",IF(L76&gt;0,L70/L76,IF(L70&gt;0,1,0)))</f>
        <v>0</v>
      </c>
    </row>
    <row r="71" spans="1:14" ht="15" customHeight="1" x14ac:dyDescent="0.25">
      <c r="A71" s="227" t="s">
        <v>68</v>
      </c>
      <c r="B71" s="79"/>
      <c r="C71" s="66" t="str">
        <f t="shared" si="1"/>
        <v xml:space="preserve">  </v>
      </c>
      <c r="D71" s="80"/>
      <c r="E71" s="66" t="str">
        <f t="shared" si="2"/>
        <v xml:space="preserve">  </v>
      </c>
      <c r="F71" s="34"/>
      <c r="G71" s="46"/>
      <c r="H71" s="79"/>
      <c r="I71" s="64" t="s">
        <v>4</v>
      </c>
      <c r="J71" s="80"/>
      <c r="K71" s="66" t="s">
        <v>4</v>
      </c>
      <c r="L71" s="34"/>
      <c r="M71" s="67" t="s">
        <v>4</v>
      </c>
    </row>
    <row r="72" spans="1:14" ht="15" customHeight="1" x14ac:dyDescent="0.2">
      <c r="A72" s="82" t="s">
        <v>69</v>
      </c>
      <c r="B72" s="3">
        <v>0</v>
      </c>
      <c r="C72" s="44">
        <f t="shared" si="1"/>
        <v>0</v>
      </c>
      <c r="D72" s="93">
        <v>5070242.71</v>
      </c>
      <c r="E72" s="44">
        <f t="shared" si="2"/>
        <v>1</v>
      </c>
      <c r="F72" s="58">
        <f t="shared" si="3"/>
        <v>5070242.71</v>
      </c>
      <c r="G72" s="46">
        <f t="shared" si="7"/>
        <v>0.21867743709687307</v>
      </c>
      <c r="H72" s="3">
        <v>0</v>
      </c>
      <c r="I72" s="42">
        <f>IF(ISBLANK(H72),"  ",IF(L72&gt;0,H72/L72,IF(H72&gt;0,1,0)))</f>
        <v>0</v>
      </c>
      <c r="J72" s="93">
        <v>5000000</v>
      </c>
      <c r="K72" s="44">
        <f>IF(ISBLANK(J72),"  ",IF(L72&gt;0,J72/L72,IF(J72&gt;0,1,0)))</f>
        <v>1</v>
      </c>
      <c r="L72" s="58">
        <f>J72+H72</f>
        <v>5000000</v>
      </c>
      <c r="M72" s="46">
        <f>IF(ISBLANK(L72),"  ",IF(L76&gt;0,L72/L76,IF(L72&gt;0,1,0)))</f>
        <v>0.20832960076131971</v>
      </c>
    </row>
    <row r="73" spans="1:14" ht="15" customHeight="1" x14ac:dyDescent="0.2">
      <c r="A73" s="225" t="s">
        <v>70</v>
      </c>
      <c r="B73" s="32">
        <v>0</v>
      </c>
      <c r="C73" s="49">
        <f t="shared" si="1"/>
        <v>0</v>
      </c>
      <c r="D73" s="80">
        <v>121566.22</v>
      </c>
      <c r="E73" s="49">
        <f t="shared" si="2"/>
        <v>1</v>
      </c>
      <c r="F73" s="34">
        <f t="shared" si="3"/>
        <v>121566.22</v>
      </c>
      <c r="G73" s="46">
        <f t="shared" si="7"/>
        <v>5.2430999752188651E-3</v>
      </c>
      <c r="H73" s="32">
        <v>0</v>
      </c>
      <c r="I73" s="48">
        <f>IF(ISBLANK(H73),"  ",IF(L73&gt;0,H73/L73,IF(H73&gt;0,1,0)))</f>
        <v>0</v>
      </c>
      <c r="J73" s="80">
        <v>164695</v>
      </c>
      <c r="K73" s="49">
        <f>IF(ISBLANK(J73),"  ",IF(L73&gt;0,J73/L73,IF(J73&gt;0,1,0)))</f>
        <v>1</v>
      </c>
      <c r="L73" s="34">
        <f>J73+H73</f>
        <v>164695</v>
      </c>
      <c r="M73" s="51">
        <f>IF(ISBLANK(L73),"  ",IF(L76&gt;0,L73/L76,IF(L73&gt;0,1,0)))</f>
        <v>6.8621687194771091E-3</v>
      </c>
    </row>
    <row r="74" spans="1:14" s="77" customFormat="1" ht="15" customHeight="1" x14ac:dyDescent="0.25">
      <c r="A74" s="224" t="s">
        <v>71</v>
      </c>
      <c r="B74" s="110">
        <v>0</v>
      </c>
      <c r="C74" s="75">
        <f t="shared" si="1"/>
        <v>0</v>
      </c>
      <c r="D74" s="111">
        <v>5198268.93</v>
      </c>
      <c r="E74" s="75">
        <f t="shared" si="2"/>
        <v>1</v>
      </c>
      <c r="F74" s="112">
        <f t="shared" si="3"/>
        <v>5198268.93</v>
      </c>
      <c r="G74" s="229">
        <f t="shared" si="7"/>
        <v>0.22419915415700178</v>
      </c>
      <c r="H74" s="110">
        <v>0</v>
      </c>
      <c r="I74" s="84">
        <f>IF(ISBLANK(H74),"  ",IF(L74&gt;0,H74/L74,IF(H74&gt;0,1,0)))</f>
        <v>0</v>
      </c>
      <c r="J74" s="111">
        <v>5171195</v>
      </c>
      <c r="K74" s="75">
        <f>IF(ISBLANK(J74),"  ",IF(L74&gt;0,J74/L74,IF(J74&gt;0,1,0)))</f>
        <v>1</v>
      </c>
      <c r="L74" s="112">
        <f>L73+L72+L71+L70+L69</f>
        <v>5171195</v>
      </c>
      <c r="M74" s="74">
        <f>IF(ISBLANK(L74),"  ",IF(L76&gt;0,L74/L76,IF(L74&gt;0,1,0)))</f>
        <v>0.21546259796178652</v>
      </c>
    </row>
    <row r="75" spans="1:14" s="77" customFormat="1" ht="15" customHeight="1" x14ac:dyDescent="0.25">
      <c r="A75" s="224" t="s">
        <v>72</v>
      </c>
      <c r="B75" s="110">
        <v>0</v>
      </c>
      <c r="C75" s="75">
        <f t="shared" si="1"/>
        <v>0</v>
      </c>
      <c r="D75" s="111">
        <v>0</v>
      </c>
      <c r="E75" s="75">
        <f t="shared" si="2"/>
        <v>0</v>
      </c>
      <c r="F75" s="113">
        <f t="shared" si="3"/>
        <v>0</v>
      </c>
      <c r="G75" s="229">
        <f t="shared" si="7"/>
        <v>0</v>
      </c>
      <c r="H75" s="110">
        <v>0</v>
      </c>
      <c r="I75" s="84">
        <f>IF(ISBLANK(H75),"  ",IF(L75&gt;0,H75/L75,IF(H75&gt;0,1,0)))</f>
        <v>0</v>
      </c>
      <c r="J75" s="111">
        <v>0</v>
      </c>
      <c r="K75" s="75">
        <f>IF(ISBLANK(J75),"  ",IF(L75&gt;0,J75/L75,IF(J75&gt;0,1,0)))</f>
        <v>0</v>
      </c>
      <c r="L75" s="113">
        <f>J75+H75</f>
        <v>0</v>
      </c>
      <c r="M75" s="74">
        <f>IF(ISBLANK(L75),"  ",IF(L76&gt;0,L75/L76,IF(L75&gt;0,1,0)))</f>
        <v>0</v>
      </c>
    </row>
    <row r="76" spans="1:14" s="77" customFormat="1" ht="15" customHeight="1" thickBot="1" x14ac:dyDescent="0.3">
      <c r="A76" s="114" t="s">
        <v>73</v>
      </c>
      <c r="B76" s="115">
        <v>13943511.699999999</v>
      </c>
      <c r="C76" s="117">
        <f t="shared" si="1"/>
        <v>0.60137779926639123</v>
      </c>
      <c r="D76" s="115">
        <v>8993288.2899999991</v>
      </c>
      <c r="E76" s="117">
        <f t="shared" si="2"/>
        <v>0.38787674413529599</v>
      </c>
      <c r="F76" s="115">
        <f>D76+B76+F39</f>
        <v>23185943.539999999</v>
      </c>
      <c r="G76" s="117">
        <f t="shared" si="7"/>
        <v>1</v>
      </c>
      <c r="H76" s="115">
        <v>14300079</v>
      </c>
      <c r="I76" s="116">
        <f>IF(ISBLANK(H76),"  ",IF(L76&gt;0,H76/L76,IF(H76&gt;0,1,0)))</f>
        <v>0.59582594978506631</v>
      </c>
      <c r="J76" s="115">
        <v>9700351</v>
      </c>
      <c r="K76" s="117">
        <f>IF(ISBLANK(J76),"  ",IF(L76&gt;0,J76/L76,IF(J76&gt;0,1,0)))</f>
        <v>0.40417405021493363</v>
      </c>
      <c r="L76" s="115">
        <f>L74+L67+L47+L40+L48+L75</f>
        <v>24000430</v>
      </c>
      <c r="M76" s="118">
        <f>IF(ISBLANK(L76),"  ",IF(L76&gt;0,L76/L76,IF(L76&gt;0,1,0)))</f>
        <v>1</v>
      </c>
    </row>
    <row r="77" spans="1:14" ht="15" thickTop="1" x14ac:dyDescent="0.2">
      <c r="A77" s="119"/>
      <c r="B77" s="1"/>
      <c r="C77" s="2"/>
      <c r="D77" s="1"/>
      <c r="E77" s="2"/>
      <c r="F77" s="1"/>
      <c r="G77" s="2"/>
      <c r="H77" s="1"/>
      <c r="I77" s="2"/>
      <c r="J77" s="1"/>
      <c r="K77" s="2"/>
      <c r="L77" s="1"/>
      <c r="M77" s="2"/>
    </row>
    <row r="78" spans="1:14" ht="16.5" customHeight="1" x14ac:dyDescent="0.2">
      <c r="A78" s="2" t="s">
        <v>4</v>
      </c>
      <c r="B78" s="1"/>
      <c r="C78" s="2"/>
      <c r="D78" s="1"/>
      <c r="E78" s="2"/>
      <c r="F78" s="1"/>
      <c r="G78" s="2"/>
      <c r="H78" s="1"/>
      <c r="I78" s="2"/>
      <c r="J78" s="1"/>
      <c r="K78" s="2"/>
      <c r="L78" s="1"/>
      <c r="M78" s="2"/>
    </row>
    <row r="79" spans="1:14" x14ac:dyDescent="0.2">
      <c r="A79" s="2" t="s">
        <v>74</v>
      </c>
      <c r="B79" s="1"/>
      <c r="C79" s="2"/>
      <c r="D79" s="1"/>
      <c r="E79" s="2"/>
      <c r="F79" s="1"/>
      <c r="G79" s="2"/>
      <c r="H79" s="1"/>
      <c r="I79" s="2"/>
      <c r="J79" s="1"/>
      <c r="K79" s="2"/>
      <c r="L79" s="1"/>
      <c r="M79" s="2"/>
    </row>
  </sheetData>
  <hyperlinks>
    <hyperlink ref="O2" location="Home!A1" tooltip="Home" display="Home"/>
  </hyperlinks>
  <printOptions horizontalCentered="1" verticalCentered="1"/>
  <pageMargins left="0.25" right="0.25" top="0.75" bottom="0.75" header="0.3" footer="0.3"/>
  <pageSetup scale="44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9"/>
  <sheetViews>
    <sheetView zoomScale="75" zoomScaleNormal="75" workbookViewId="0">
      <pane xSplit="1" ySplit="10" topLeftCell="B11" activePane="bottomRight" state="frozen"/>
      <selection activeCell="M13" sqref="M13"/>
      <selection pane="topRight" activeCell="M13" sqref="M13"/>
      <selection pane="bottomLeft" activeCell="M13" sqref="M13"/>
      <selection pane="bottomRight" activeCell="O2" sqref="O2"/>
    </sheetView>
  </sheetViews>
  <sheetFormatPr defaultColWidth="12.42578125" defaultRowHeight="14.25" x14ac:dyDescent="0.2"/>
  <cols>
    <col min="1" max="1" width="63.42578125" style="6" customWidth="1"/>
    <col min="2" max="2" width="20.7109375" style="120" customWidth="1"/>
    <col min="3" max="3" width="20.7109375" style="6" customWidth="1"/>
    <col min="4" max="4" width="20.7109375" style="120" customWidth="1"/>
    <col min="5" max="5" width="20.7109375" style="6" customWidth="1"/>
    <col min="6" max="6" width="20.7109375" style="120" customWidth="1"/>
    <col min="7" max="7" width="20.7109375" style="6" customWidth="1"/>
    <col min="8" max="8" width="20.7109375" style="120" customWidth="1"/>
    <col min="9" max="9" width="20.7109375" style="6" customWidth="1"/>
    <col min="10" max="10" width="20.7109375" style="120" customWidth="1"/>
    <col min="11" max="11" width="20.7109375" style="6" customWidth="1"/>
    <col min="12" max="12" width="20.7109375" style="120" customWidth="1"/>
    <col min="13" max="13" width="20.7109375" style="6" customWidth="1"/>
    <col min="14" max="16384" width="12.42578125" style="6"/>
  </cols>
  <sheetData>
    <row r="1" spans="1:17" s="196" customFormat="1" ht="19.5" customHeight="1" thickBot="1" x14ac:dyDescent="0.3">
      <c r="A1" s="186" t="s">
        <v>0</v>
      </c>
      <c r="B1" s="187"/>
      <c r="C1" s="188"/>
      <c r="D1" s="187"/>
      <c r="E1" s="189"/>
      <c r="F1" s="190"/>
      <c r="G1" s="189"/>
      <c r="H1" s="190"/>
      <c r="I1" s="191"/>
      <c r="J1" s="192" t="s">
        <v>1</v>
      </c>
      <c r="K1" s="193" t="s">
        <v>121</v>
      </c>
      <c r="L1" s="194"/>
      <c r="M1" s="193"/>
      <c r="N1" s="195"/>
      <c r="O1" s="195"/>
      <c r="P1" s="195"/>
      <c r="Q1" s="195"/>
    </row>
    <row r="2" spans="1:17" s="196" customFormat="1" ht="19.5" customHeight="1" thickBot="1" x14ac:dyDescent="0.3">
      <c r="A2" s="186" t="s">
        <v>2</v>
      </c>
      <c r="B2" s="187"/>
      <c r="C2" s="188"/>
      <c r="D2" s="187"/>
      <c r="E2" s="188"/>
      <c r="F2" s="187"/>
      <c r="G2" s="188"/>
      <c r="H2" s="187"/>
      <c r="I2" s="188"/>
      <c r="J2" s="187"/>
      <c r="K2" s="188"/>
      <c r="L2" s="187"/>
      <c r="M2" s="189"/>
      <c r="N2" s="195"/>
      <c r="O2" s="221" t="s">
        <v>182</v>
      </c>
      <c r="P2" s="195"/>
      <c r="Q2" s="195"/>
    </row>
    <row r="3" spans="1:17" s="196" customFormat="1" ht="19.5" customHeight="1" thickBot="1" x14ac:dyDescent="0.3">
      <c r="A3" s="197" t="s">
        <v>3</v>
      </c>
      <c r="B3" s="198"/>
      <c r="C3" s="199"/>
      <c r="D3" s="198"/>
      <c r="E3" s="199"/>
      <c r="F3" s="198"/>
      <c r="G3" s="199"/>
      <c r="H3" s="198"/>
      <c r="I3" s="199"/>
      <c r="J3" s="198"/>
      <c r="K3" s="199"/>
      <c r="L3" s="198"/>
      <c r="M3" s="200"/>
      <c r="N3" s="195"/>
      <c r="O3" s="195"/>
      <c r="P3" s="195"/>
      <c r="Q3" s="195"/>
    </row>
    <row r="4" spans="1:17" ht="15" customHeight="1" thickTop="1" x14ac:dyDescent="0.2">
      <c r="A4" s="7"/>
      <c r="B4" s="8"/>
      <c r="C4" s="9"/>
      <c r="D4" s="8"/>
      <c r="E4" s="9"/>
      <c r="F4" s="8"/>
      <c r="G4" s="10"/>
      <c r="H4" s="8" t="s">
        <v>4</v>
      </c>
      <c r="I4" s="9"/>
      <c r="J4" s="8"/>
      <c r="K4" s="9"/>
      <c r="L4" s="8"/>
      <c r="M4" s="10"/>
    </row>
    <row r="5" spans="1:17" ht="15" customHeight="1" x14ac:dyDescent="0.2">
      <c r="A5" s="11"/>
      <c r="B5" s="3"/>
      <c r="C5" s="12"/>
      <c r="D5" s="3"/>
      <c r="E5" s="12"/>
      <c r="F5" s="3"/>
      <c r="G5" s="13"/>
      <c r="H5" s="3"/>
      <c r="I5" s="12"/>
      <c r="J5" s="3"/>
      <c r="K5" s="12"/>
      <c r="L5" s="3"/>
      <c r="M5" s="13"/>
    </row>
    <row r="6" spans="1:17" ht="15" customHeight="1" x14ac:dyDescent="0.25">
      <c r="A6" s="14"/>
      <c r="B6" s="15" t="s">
        <v>128</v>
      </c>
      <c r="C6" s="16"/>
      <c r="D6" s="17"/>
      <c r="E6" s="16"/>
      <c r="F6" s="17"/>
      <c r="G6" s="18"/>
      <c r="H6" s="15" t="s">
        <v>129</v>
      </c>
      <c r="I6" s="16"/>
      <c r="J6" s="17"/>
      <c r="K6" s="16"/>
      <c r="L6" s="17"/>
      <c r="M6" s="19" t="s">
        <v>4</v>
      </c>
    </row>
    <row r="7" spans="1:17" ht="15" customHeight="1" x14ac:dyDescent="0.2">
      <c r="A7" s="11" t="s">
        <v>4</v>
      </c>
      <c r="B7" s="3" t="s">
        <v>4</v>
      </c>
      <c r="C7" s="12"/>
      <c r="D7" s="3" t="s">
        <v>4</v>
      </c>
      <c r="E7" s="12"/>
      <c r="F7" s="3" t="s">
        <v>4</v>
      </c>
      <c r="G7" s="13"/>
      <c r="H7" s="3" t="s">
        <v>4</v>
      </c>
      <c r="I7" s="12"/>
      <c r="J7" s="3" t="s">
        <v>4</v>
      </c>
      <c r="K7" s="12"/>
      <c r="L7" s="3" t="s">
        <v>4</v>
      </c>
      <c r="M7" s="13"/>
    </row>
    <row r="8" spans="1:17" ht="15" customHeight="1" x14ac:dyDescent="0.2">
      <c r="A8" s="11" t="s">
        <v>4</v>
      </c>
      <c r="B8" s="3" t="s">
        <v>4</v>
      </c>
      <c r="C8" s="12"/>
      <c r="D8" s="3" t="s">
        <v>4</v>
      </c>
      <c r="E8" s="12"/>
      <c r="F8" s="3" t="s">
        <v>4</v>
      </c>
      <c r="G8" s="13"/>
      <c r="H8" s="3" t="s">
        <v>4</v>
      </c>
      <c r="I8" s="12"/>
      <c r="J8" s="3" t="s">
        <v>4</v>
      </c>
      <c r="K8" s="12"/>
      <c r="L8" s="3" t="s">
        <v>4</v>
      </c>
      <c r="M8" s="13"/>
    </row>
    <row r="9" spans="1:17" ht="15" customHeight="1" x14ac:dyDescent="0.25">
      <c r="A9" s="20" t="s">
        <v>4</v>
      </c>
      <c r="B9" s="21" t="s">
        <v>4</v>
      </c>
      <c r="C9" s="22" t="s">
        <v>5</v>
      </c>
      <c r="D9" s="23" t="s">
        <v>4</v>
      </c>
      <c r="E9" s="22" t="s">
        <v>5</v>
      </c>
      <c r="F9" s="23" t="s">
        <v>4</v>
      </c>
      <c r="G9" s="24" t="s">
        <v>5</v>
      </c>
      <c r="H9" s="21" t="s">
        <v>4</v>
      </c>
      <c r="I9" s="22" t="s">
        <v>5</v>
      </c>
      <c r="J9" s="23" t="s">
        <v>4</v>
      </c>
      <c r="K9" s="22" t="s">
        <v>5</v>
      </c>
      <c r="L9" s="23" t="s">
        <v>4</v>
      </c>
      <c r="M9" s="24" t="s">
        <v>5</v>
      </c>
      <c r="N9" s="25"/>
    </row>
    <row r="10" spans="1:17" ht="15" customHeight="1" x14ac:dyDescent="0.25">
      <c r="A10" s="26" t="s">
        <v>6</v>
      </c>
      <c r="B10" s="27" t="s">
        <v>7</v>
      </c>
      <c r="C10" s="28" t="s">
        <v>8</v>
      </c>
      <c r="D10" s="29" t="s">
        <v>9</v>
      </c>
      <c r="E10" s="28" t="s">
        <v>8</v>
      </c>
      <c r="F10" s="29" t="s">
        <v>8</v>
      </c>
      <c r="G10" s="30" t="s">
        <v>8</v>
      </c>
      <c r="H10" s="27" t="s">
        <v>7</v>
      </c>
      <c r="I10" s="28" t="s">
        <v>8</v>
      </c>
      <c r="J10" s="29" t="s">
        <v>9</v>
      </c>
      <c r="K10" s="28" t="s">
        <v>8</v>
      </c>
      <c r="L10" s="29" t="s">
        <v>8</v>
      </c>
      <c r="M10" s="30" t="s">
        <v>8</v>
      </c>
      <c r="N10" s="25"/>
    </row>
    <row r="11" spans="1:17" ht="15" customHeight="1" x14ac:dyDescent="0.2">
      <c r="A11" s="31" t="s">
        <v>10</v>
      </c>
      <c r="B11" s="32" t="s">
        <v>4</v>
      </c>
      <c r="C11" s="33"/>
      <c r="D11" s="34" t="s">
        <v>4</v>
      </c>
      <c r="E11" s="33"/>
      <c r="F11" s="34" t="s">
        <v>4</v>
      </c>
      <c r="G11" s="35"/>
      <c r="H11" s="32" t="s">
        <v>4</v>
      </c>
      <c r="I11" s="33"/>
      <c r="J11" s="34" t="s">
        <v>4</v>
      </c>
      <c r="K11" s="33"/>
      <c r="L11" s="34" t="s">
        <v>4</v>
      </c>
      <c r="M11" s="35" t="s">
        <v>10</v>
      </c>
      <c r="N11" s="25"/>
    </row>
    <row r="12" spans="1:17" ht="15" customHeight="1" x14ac:dyDescent="0.25">
      <c r="A12" s="14" t="s">
        <v>11</v>
      </c>
      <c r="B12" s="36" t="s">
        <v>4</v>
      </c>
      <c r="C12" s="39" t="s">
        <v>4</v>
      </c>
      <c r="D12" s="38"/>
      <c r="E12" s="39"/>
      <c r="F12" s="38"/>
      <c r="G12" s="40"/>
      <c r="H12" s="36"/>
      <c r="I12" s="39"/>
      <c r="J12" s="38"/>
      <c r="K12" s="39"/>
      <c r="L12" s="38"/>
      <c r="M12" s="40"/>
      <c r="N12" s="25"/>
    </row>
    <row r="13" spans="1:17" s="5" customFormat="1" ht="15" customHeight="1" x14ac:dyDescent="0.2">
      <c r="A13" s="41" t="s">
        <v>12</v>
      </c>
      <c r="B13" s="4">
        <v>58202700</v>
      </c>
      <c r="C13" s="44">
        <f>IF(ISBLANK(B13),"  ",IF(F13&gt;0,B13/F13,IF(B13&gt;0,1,0)))</f>
        <v>1</v>
      </c>
      <c r="D13" s="43">
        <v>0</v>
      </c>
      <c r="E13" s="44">
        <f>IF(ISBLANK(D13),"  ",IF(F13&gt;0,D13/F13,IF(D13&gt;0,1,0)))</f>
        <v>0</v>
      </c>
      <c r="F13" s="45">
        <f>D13+B13</f>
        <v>58202700</v>
      </c>
      <c r="G13" s="46">
        <f>IF(ISBLANK(F13),"  ",IF($F$76&gt;0,F13/$F$76,IF(F13&gt;0,1,0)))</f>
        <v>0.18619054982944419</v>
      </c>
      <c r="H13" s="4">
        <v>58202700</v>
      </c>
      <c r="I13" s="42">
        <f>IF(ISBLANK(H13),"  ",IF(L13&gt;0,H13/L13,IF(H13&gt;0,1,0)))</f>
        <v>1</v>
      </c>
      <c r="J13" s="43">
        <v>0</v>
      </c>
      <c r="K13" s="44">
        <f>IF(ISBLANK(J13),"  ",IF(L13&gt;0,J13/L13,IF(J13&gt;0,1,0)))</f>
        <v>0</v>
      </c>
      <c r="L13" s="45">
        <f t="shared" ref="L13:L34" si="0">J13+H13</f>
        <v>58202700</v>
      </c>
      <c r="M13" s="47">
        <f>IF(ISBLANK(L13),"  ",IF(L76&gt;0,L13/L76,IF(L13&gt;0,1,0)))</f>
        <v>0.18573139441092829</v>
      </c>
      <c r="N13" s="25"/>
    </row>
    <row r="14" spans="1:17" ht="15" customHeight="1" x14ac:dyDescent="0.2">
      <c r="A14" s="11" t="s">
        <v>13</v>
      </c>
      <c r="B14" s="3">
        <v>0</v>
      </c>
      <c r="C14" s="49">
        <f t="shared" ref="C14:C76" si="1">IF(ISBLANK(B14),"  ",IF(F14&gt;0,B14/F14,IF(B14&gt;0,1,0)))</f>
        <v>0</v>
      </c>
      <c r="D14" s="93">
        <v>0</v>
      </c>
      <c r="E14" s="49">
        <f t="shared" ref="E14:E76" si="2">IF(ISBLANK(D14),"  ",IF(F14&gt;0,D14/F14,IF(D14&gt;0,1,0)))</f>
        <v>0</v>
      </c>
      <c r="F14" s="50">
        <f t="shared" ref="F14:F76" si="3">D14+B14</f>
        <v>0</v>
      </c>
      <c r="G14" s="46">
        <f t="shared" ref="G14:G16" si="4">IF(ISBLANK(F14),"  ",IF($F$76&gt;0,F14/$F$76,IF(F14&gt;0,1,0)))</f>
        <v>0</v>
      </c>
      <c r="H14" s="3">
        <v>0</v>
      </c>
      <c r="I14" s="48">
        <f>IF(ISBLANK(H14),"  ",IF(L14&gt;0,H14/L14,IF(H14&gt;0,1,0)))</f>
        <v>0</v>
      </c>
      <c r="J14" s="93">
        <v>0</v>
      </c>
      <c r="K14" s="49">
        <f>IF(ISBLANK(J14),"  ",IF(L14&gt;0,J14/L14,IF(J14&gt;0,1,0)))</f>
        <v>0</v>
      </c>
      <c r="L14" s="50">
        <f t="shared" si="0"/>
        <v>0</v>
      </c>
      <c r="M14" s="51">
        <f>IF(ISBLANK(L14),"  ",IF(L76&gt;0,L14/L76,IF(L14&gt;0,1,0)))</f>
        <v>0</v>
      </c>
      <c r="N14" s="25"/>
    </row>
    <row r="15" spans="1:17" ht="15" customHeight="1" x14ac:dyDescent="0.2">
      <c r="A15" s="31" t="s">
        <v>14</v>
      </c>
      <c r="B15" s="79">
        <v>7326678.0299999993</v>
      </c>
      <c r="C15" s="55">
        <f t="shared" si="1"/>
        <v>1</v>
      </c>
      <c r="D15" s="80">
        <v>0</v>
      </c>
      <c r="E15" s="55">
        <f t="shared" si="2"/>
        <v>0</v>
      </c>
      <c r="F15" s="38">
        <f t="shared" si="3"/>
        <v>7326678.0299999993</v>
      </c>
      <c r="G15" s="46">
        <f t="shared" si="4"/>
        <v>2.3438057183412606E-2</v>
      </c>
      <c r="H15" s="79">
        <v>7209587</v>
      </c>
      <c r="I15" s="53">
        <f>IF(ISBLANK(H15),"  ",IF(L15&gt;0,H15/L15,IF(H15&gt;0,1,0)))</f>
        <v>1</v>
      </c>
      <c r="J15" s="80">
        <v>0</v>
      </c>
      <c r="K15" s="55">
        <f>IF(ISBLANK(J15),"  ",IF(L15&gt;0,J15/L15,IF(J15&gt;0,1,0)))</f>
        <v>0</v>
      </c>
      <c r="L15" s="38">
        <f t="shared" si="0"/>
        <v>7209587</v>
      </c>
      <c r="M15" s="56">
        <f>IF(ISBLANK(L15),"  ",IF(L76&gt;0,L15/L76,IF(L15&gt;0,1,0)))</f>
        <v>2.3006607024019524E-2</v>
      </c>
      <c r="N15" s="25"/>
    </row>
    <row r="16" spans="1:17" ht="15" customHeight="1" x14ac:dyDescent="0.2">
      <c r="A16" s="57" t="s">
        <v>15</v>
      </c>
      <c r="B16" s="3">
        <v>0</v>
      </c>
      <c r="C16" s="44">
        <f t="shared" si="1"/>
        <v>0</v>
      </c>
      <c r="D16" s="93">
        <v>0</v>
      </c>
      <c r="E16" s="44">
        <f t="shared" si="2"/>
        <v>0</v>
      </c>
      <c r="F16" s="58">
        <f t="shared" si="3"/>
        <v>0</v>
      </c>
      <c r="G16" s="46">
        <f t="shared" si="4"/>
        <v>0</v>
      </c>
      <c r="H16" s="3">
        <v>0</v>
      </c>
      <c r="I16" s="42">
        <f t="shared" ref="I16:I34" si="5">IF(ISBLANK(H16),"  ",IF(L16&gt;0,H16/L16,IF(H16&gt;0,1,0)))</f>
        <v>0</v>
      </c>
      <c r="J16" s="93">
        <v>0</v>
      </c>
      <c r="K16" s="44">
        <f t="shared" ref="K16:K34" si="6">IF(ISBLANK(J16),"  ",IF(L16&gt;0,J16/L16,IF(J16&gt;0,1,0)))</f>
        <v>0</v>
      </c>
      <c r="L16" s="58">
        <f t="shared" si="0"/>
        <v>0</v>
      </c>
      <c r="M16" s="46">
        <f>IF(ISBLANK(L16),"  ",IF(L76&gt;0,L16/L76,IF(L16&gt;0,1,0)))</f>
        <v>0</v>
      </c>
      <c r="N16" s="25"/>
    </row>
    <row r="17" spans="1:14" ht="15" customHeight="1" x14ac:dyDescent="0.2">
      <c r="A17" s="59" t="s">
        <v>16</v>
      </c>
      <c r="B17" s="32">
        <v>2679728.0299999998</v>
      </c>
      <c r="C17" s="44">
        <f t="shared" si="1"/>
        <v>1</v>
      </c>
      <c r="D17" s="80">
        <v>0</v>
      </c>
      <c r="E17" s="44">
        <f t="shared" si="2"/>
        <v>0</v>
      </c>
      <c r="F17" s="34">
        <f t="shared" si="3"/>
        <v>2679728.0299999998</v>
      </c>
      <c r="G17" s="46">
        <f>IF(ISBLANK(F17),"  ",IF($F$76&gt;0,F17/$F$76,IF(F17&gt;0,1,0)))</f>
        <v>8.5724551489720115E-3</v>
      </c>
      <c r="H17" s="32">
        <v>2677010</v>
      </c>
      <c r="I17" s="48">
        <f t="shared" si="5"/>
        <v>1</v>
      </c>
      <c r="J17" s="80">
        <v>0</v>
      </c>
      <c r="K17" s="49">
        <f t="shared" si="6"/>
        <v>0</v>
      </c>
      <c r="L17" s="34">
        <f t="shared" si="0"/>
        <v>2677010</v>
      </c>
      <c r="M17" s="51">
        <f>IF(ISBLANK(L17),"  ",IF(L76&gt;0,L17/L76,IF(L17&gt;0,1,0)))</f>
        <v>8.5426414951883523E-3</v>
      </c>
      <c r="N17" s="25"/>
    </row>
    <row r="18" spans="1:14" ht="15" customHeight="1" x14ac:dyDescent="0.2">
      <c r="A18" s="59" t="s">
        <v>17</v>
      </c>
      <c r="B18" s="32">
        <v>4646950</v>
      </c>
      <c r="C18" s="44">
        <f t="shared" si="1"/>
        <v>1</v>
      </c>
      <c r="D18" s="80">
        <v>0</v>
      </c>
      <c r="E18" s="44">
        <f t="shared" si="2"/>
        <v>0</v>
      </c>
      <c r="F18" s="34">
        <f t="shared" si="3"/>
        <v>4646950</v>
      </c>
      <c r="G18" s="46">
        <f t="shared" ref="G18:G76" si="7">IF(ISBLANK(F18),"  ",IF($F$76&gt;0,F18/$F$76,IF(F18&gt;0,1,0)))</f>
        <v>1.4865602034440595E-2</v>
      </c>
      <c r="H18" s="32">
        <v>4532577</v>
      </c>
      <c r="I18" s="48">
        <f t="shared" si="5"/>
        <v>1</v>
      </c>
      <c r="J18" s="80">
        <v>0</v>
      </c>
      <c r="K18" s="49">
        <f t="shared" si="6"/>
        <v>0</v>
      </c>
      <c r="L18" s="34">
        <f t="shared" si="0"/>
        <v>4532577</v>
      </c>
      <c r="M18" s="51">
        <f>IF(ISBLANK(L18),"  ",IF(L76&gt;0,L18/L76,IF(L18&gt;0,1,0)))</f>
        <v>1.4463965528831172E-2</v>
      </c>
      <c r="N18" s="25"/>
    </row>
    <row r="19" spans="1:14" ht="15" customHeight="1" x14ac:dyDescent="0.2">
      <c r="A19" s="59" t="s">
        <v>18</v>
      </c>
      <c r="B19" s="32">
        <v>0</v>
      </c>
      <c r="C19" s="44">
        <f t="shared" si="1"/>
        <v>0</v>
      </c>
      <c r="D19" s="80">
        <v>0</v>
      </c>
      <c r="E19" s="44">
        <f t="shared" si="2"/>
        <v>0</v>
      </c>
      <c r="F19" s="34">
        <f t="shared" si="3"/>
        <v>0</v>
      </c>
      <c r="G19" s="46">
        <f t="shared" si="7"/>
        <v>0</v>
      </c>
      <c r="H19" s="32">
        <v>0</v>
      </c>
      <c r="I19" s="48">
        <f t="shared" si="5"/>
        <v>0</v>
      </c>
      <c r="J19" s="80">
        <v>0</v>
      </c>
      <c r="K19" s="49">
        <f t="shared" si="6"/>
        <v>0</v>
      </c>
      <c r="L19" s="34">
        <f t="shared" si="0"/>
        <v>0</v>
      </c>
      <c r="M19" s="51">
        <f>IF(ISBLANK(L19),"  ",IF(L76&gt;0,L19/L76,IF(L19&gt;0,1,0)))</f>
        <v>0</v>
      </c>
      <c r="N19" s="25"/>
    </row>
    <row r="20" spans="1:14" ht="15" customHeight="1" x14ac:dyDescent="0.2">
      <c r="A20" s="59" t="s">
        <v>19</v>
      </c>
      <c r="B20" s="32">
        <v>0</v>
      </c>
      <c r="C20" s="44">
        <f t="shared" si="1"/>
        <v>0</v>
      </c>
      <c r="D20" s="80">
        <v>0</v>
      </c>
      <c r="E20" s="44">
        <f t="shared" si="2"/>
        <v>0</v>
      </c>
      <c r="F20" s="34">
        <f t="shared" si="3"/>
        <v>0</v>
      </c>
      <c r="G20" s="46">
        <f t="shared" si="7"/>
        <v>0</v>
      </c>
      <c r="H20" s="32">
        <v>0</v>
      </c>
      <c r="I20" s="48">
        <f t="shared" si="5"/>
        <v>0</v>
      </c>
      <c r="J20" s="80">
        <v>0</v>
      </c>
      <c r="K20" s="49">
        <f t="shared" si="6"/>
        <v>0</v>
      </c>
      <c r="L20" s="34">
        <f t="shared" si="0"/>
        <v>0</v>
      </c>
      <c r="M20" s="51">
        <f>IF(ISBLANK(L20),"  ",IF(L76&gt;0,L20/L76,IF(L20&gt;0,1,0)))</f>
        <v>0</v>
      </c>
      <c r="N20" s="25"/>
    </row>
    <row r="21" spans="1:14" ht="15" customHeight="1" x14ac:dyDescent="0.2">
      <c r="A21" s="59" t="s">
        <v>20</v>
      </c>
      <c r="B21" s="32">
        <v>0</v>
      </c>
      <c r="C21" s="44">
        <f t="shared" si="1"/>
        <v>0</v>
      </c>
      <c r="D21" s="80">
        <v>0</v>
      </c>
      <c r="E21" s="44">
        <f t="shared" si="2"/>
        <v>0</v>
      </c>
      <c r="F21" s="34">
        <f t="shared" si="3"/>
        <v>0</v>
      </c>
      <c r="G21" s="46">
        <f t="shared" si="7"/>
        <v>0</v>
      </c>
      <c r="H21" s="32">
        <v>0</v>
      </c>
      <c r="I21" s="48">
        <f t="shared" si="5"/>
        <v>0</v>
      </c>
      <c r="J21" s="80">
        <v>0</v>
      </c>
      <c r="K21" s="49">
        <f t="shared" si="6"/>
        <v>0</v>
      </c>
      <c r="L21" s="34">
        <f t="shared" si="0"/>
        <v>0</v>
      </c>
      <c r="M21" s="51">
        <f>IF(ISBLANK(L21),"  ",IF(L76&gt;0,L21/L76,IF(L21&gt;0,1,0)))</f>
        <v>0</v>
      </c>
      <c r="N21" s="25"/>
    </row>
    <row r="22" spans="1:14" ht="15" customHeight="1" x14ac:dyDescent="0.2">
      <c r="A22" s="59" t="s">
        <v>21</v>
      </c>
      <c r="B22" s="32">
        <v>0</v>
      </c>
      <c r="C22" s="44">
        <f t="shared" si="1"/>
        <v>0</v>
      </c>
      <c r="D22" s="80">
        <v>0</v>
      </c>
      <c r="E22" s="44">
        <f t="shared" si="2"/>
        <v>0</v>
      </c>
      <c r="F22" s="34">
        <f t="shared" si="3"/>
        <v>0</v>
      </c>
      <c r="G22" s="46">
        <f t="shared" si="7"/>
        <v>0</v>
      </c>
      <c r="H22" s="32">
        <v>0</v>
      </c>
      <c r="I22" s="48">
        <f t="shared" si="5"/>
        <v>0</v>
      </c>
      <c r="J22" s="80">
        <v>0</v>
      </c>
      <c r="K22" s="49">
        <f t="shared" si="6"/>
        <v>0</v>
      </c>
      <c r="L22" s="34">
        <f t="shared" si="0"/>
        <v>0</v>
      </c>
      <c r="M22" s="51">
        <f>IF(ISBLANK(L22),"  ",IF(L76&gt;0,L22/L76,IF(L22&gt;0,1,0)))</f>
        <v>0</v>
      </c>
      <c r="N22" s="25"/>
    </row>
    <row r="23" spans="1:14" ht="15" customHeight="1" x14ac:dyDescent="0.2">
      <c r="A23" s="59" t="s">
        <v>22</v>
      </c>
      <c r="B23" s="32">
        <v>0</v>
      </c>
      <c r="C23" s="44">
        <f t="shared" si="1"/>
        <v>0</v>
      </c>
      <c r="D23" s="80">
        <v>0</v>
      </c>
      <c r="E23" s="44">
        <f t="shared" si="2"/>
        <v>0</v>
      </c>
      <c r="F23" s="34">
        <f t="shared" si="3"/>
        <v>0</v>
      </c>
      <c r="G23" s="46">
        <f t="shared" si="7"/>
        <v>0</v>
      </c>
      <c r="H23" s="32">
        <v>0</v>
      </c>
      <c r="I23" s="48">
        <f t="shared" si="5"/>
        <v>0</v>
      </c>
      <c r="J23" s="80">
        <v>0</v>
      </c>
      <c r="K23" s="49">
        <f t="shared" si="6"/>
        <v>0</v>
      </c>
      <c r="L23" s="34">
        <f t="shared" si="0"/>
        <v>0</v>
      </c>
      <c r="M23" s="51">
        <f>IF(ISBLANK(L23),"  ",IF(L76&gt;0,L23/L76,IF(L23&gt;0,1,0)))</f>
        <v>0</v>
      </c>
      <c r="N23" s="25"/>
    </row>
    <row r="24" spans="1:14" ht="15" customHeight="1" x14ac:dyDescent="0.2">
      <c r="A24" s="59" t="s">
        <v>23</v>
      </c>
      <c r="B24" s="32">
        <v>0</v>
      </c>
      <c r="C24" s="44">
        <f t="shared" si="1"/>
        <v>0</v>
      </c>
      <c r="D24" s="80">
        <v>0</v>
      </c>
      <c r="E24" s="44">
        <f t="shared" si="2"/>
        <v>0</v>
      </c>
      <c r="F24" s="34">
        <f t="shared" si="3"/>
        <v>0</v>
      </c>
      <c r="G24" s="46">
        <f t="shared" si="7"/>
        <v>0</v>
      </c>
      <c r="H24" s="32">
        <v>0</v>
      </c>
      <c r="I24" s="48">
        <f t="shared" si="5"/>
        <v>0</v>
      </c>
      <c r="J24" s="80">
        <v>0</v>
      </c>
      <c r="K24" s="49">
        <f t="shared" si="6"/>
        <v>0</v>
      </c>
      <c r="L24" s="34">
        <f t="shared" si="0"/>
        <v>0</v>
      </c>
      <c r="M24" s="51">
        <f>IF(ISBLANK(L24),"  ",IF(L76&gt;0,L24/L76,IF(L24&gt;0,1,0)))</f>
        <v>0</v>
      </c>
      <c r="N24" s="25"/>
    </row>
    <row r="25" spans="1:14" ht="15" customHeight="1" x14ac:dyDescent="0.2">
      <c r="A25" s="59" t="s">
        <v>24</v>
      </c>
      <c r="B25" s="32">
        <v>0</v>
      </c>
      <c r="C25" s="44">
        <f t="shared" si="1"/>
        <v>0</v>
      </c>
      <c r="D25" s="80">
        <v>0</v>
      </c>
      <c r="E25" s="44">
        <f t="shared" si="2"/>
        <v>0</v>
      </c>
      <c r="F25" s="34">
        <f t="shared" si="3"/>
        <v>0</v>
      </c>
      <c r="G25" s="46">
        <f t="shared" si="7"/>
        <v>0</v>
      </c>
      <c r="H25" s="32">
        <v>0</v>
      </c>
      <c r="I25" s="48">
        <f t="shared" si="5"/>
        <v>0</v>
      </c>
      <c r="J25" s="80">
        <v>0</v>
      </c>
      <c r="K25" s="49">
        <f t="shared" si="6"/>
        <v>0</v>
      </c>
      <c r="L25" s="34">
        <f t="shared" si="0"/>
        <v>0</v>
      </c>
      <c r="M25" s="51">
        <f>IF(ISBLANK(L25),"  ",IF(L76&gt;0,L25/L76,IF(L25&gt;0,1,0)))</f>
        <v>0</v>
      </c>
      <c r="N25" s="25"/>
    </row>
    <row r="26" spans="1:14" ht="15" customHeight="1" x14ac:dyDescent="0.2">
      <c r="A26" s="59" t="s">
        <v>25</v>
      </c>
      <c r="B26" s="32">
        <v>0</v>
      </c>
      <c r="C26" s="44">
        <f t="shared" si="1"/>
        <v>0</v>
      </c>
      <c r="D26" s="80">
        <v>0</v>
      </c>
      <c r="E26" s="44">
        <f t="shared" si="2"/>
        <v>0</v>
      </c>
      <c r="F26" s="34">
        <f t="shared" si="3"/>
        <v>0</v>
      </c>
      <c r="G26" s="46">
        <f t="shared" si="7"/>
        <v>0</v>
      </c>
      <c r="H26" s="32">
        <v>0</v>
      </c>
      <c r="I26" s="48">
        <f t="shared" si="5"/>
        <v>0</v>
      </c>
      <c r="J26" s="80">
        <v>0</v>
      </c>
      <c r="K26" s="49">
        <f t="shared" si="6"/>
        <v>0</v>
      </c>
      <c r="L26" s="34">
        <f t="shared" si="0"/>
        <v>0</v>
      </c>
      <c r="M26" s="51">
        <f>IF(ISBLANK(L26),"  ",IF(L76&gt;0,L26/L76,IF(L26&gt;0,1,0)))</f>
        <v>0</v>
      </c>
      <c r="N26" s="25"/>
    </row>
    <row r="27" spans="1:14" ht="15" customHeight="1" x14ac:dyDescent="0.2">
      <c r="A27" s="59" t="s">
        <v>26</v>
      </c>
      <c r="B27" s="32">
        <v>0</v>
      </c>
      <c r="C27" s="44">
        <f t="shared" si="1"/>
        <v>0</v>
      </c>
      <c r="D27" s="80">
        <v>0</v>
      </c>
      <c r="E27" s="44">
        <f t="shared" si="2"/>
        <v>0</v>
      </c>
      <c r="F27" s="34">
        <f t="shared" si="3"/>
        <v>0</v>
      </c>
      <c r="G27" s="46">
        <f t="shared" si="7"/>
        <v>0</v>
      </c>
      <c r="H27" s="32">
        <v>0</v>
      </c>
      <c r="I27" s="48">
        <f t="shared" si="5"/>
        <v>0</v>
      </c>
      <c r="J27" s="80">
        <v>0</v>
      </c>
      <c r="K27" s="49">
        <f t="shared" si="6"/>
        <v>0</v>
      </c>
      <c r="L27" s="34">
        <f t="shared" si="0"/>
        <v>0</v>
      </c>
      <c r="M27" s="51">
        <f>IF(ISBLANK(L27),"  ",IF(L76&gt;0,L27/L76,IF(L27&gt;0,1,0)))</f>
        <v>0</v>
      </c>
      <c r="N27" s="25"/>
    </row>
    <row r="28" spans="1:14" ht="15" customHeight="1" x14ac:dyDescent="0.2">
      <c r="A28" s="60" t="s">
        <v>27</v>
      </c>
      <c r="B28" s="32">
        <v>0</v>
      </c>
      <c r="C28" s="44">
        <f t="shared" si="1"/>
        <v>0</v>
      </c>
      <c r="D28" s="80">
        <v>0</v>
      </c>
      <c r="E28" s="44">
        <f t="shared" si="2"/>
        <v>0</v>
      </c>
      <c r="F28" s="34">
        <f t="shared" si="3"/>
        <v>0</v>
      </c>
      <c r="G28" s="46">
        <f t="shared" si="7"/>
        <v>0</v>
      </c>
      <c r="H28" s="32">
        <v>0</v>
      </c>
      <c r="I28" s="48">
        <f t="shared" si="5"/>
        <v>0</v>
      </c>
      <c r="J28" s="80">
        <v>0</v>
      </c>
      <c r="K28" s="49">
        <f t="shared" si="6"/>
        <v>0</v>
      </c>
      <c r="L28" s="34">
        <f t="shared" si="0"/>
        <v>0</v>
      </c>
      <c r="M28" s="51">
        <f>IF(ISBLANK(L28),"  ",IF(L76&gt;0,L28/L76,IF(L28&gt;0,1,0)))</f>
        <v>0</v>
      </c>
      <c r="N28" s="25"/>
    </row>
    <row r="29" spans="1:14" ht="15" customHeight="1" x14ac:dyDescent="0.2">
      <c r="A29" s="60" t="s">
        <v>28</v>
      </c>
      <c r="B29" s="32">
        <v>0</v>
      </c>
      <c r="C29" s="44">
        <f t="shared" si="1"/>
        <v>0</v>
      </c>
      <c r="D29" s="80">
        <v>0</v>
      </c>
      <c r="E29" s="44">
        <f t="shared" si="2"/>
        <v>0</v>
      </c>
      <c r="F29" s="34">
        <f t="shared" si="3"/>
        <v>0</v>
      </c>
      <c r="G29" s="46">
        <f t="shared" si="7"/>
        <v>0</v>
      </c>
      <c r="H29" s="32">
        <v>0</v>
      </c>
      <c r="I29" s="48">
        <f t="shared" si="5"/>
        <v>0</v>
      </c>
      <c r="J29" s="80">
        <v>0</v>
      </c>
      <c r="K29" s="49">
        <f t="shared" si="6"/>
        <v>0</v>
      </c>
      <c r="L29" s="34">
        <f t="shared" si="0"/>
        <v>0</v>
      </c>
      <c r="M29" s="51">
        <f>IF(ISBLANK(L29),"  ",IF(L76&gt;0,L29/L76,IF(L29&gt;0,1,0)))</f>
        <v>0</v>
      </c>
      <c r="N29" s="25"/>
    </row>
    <row r="30" spans="1:14" ht="15" customHeight="1" x14ac:dyDescent="0.2">
      <c r="A30" s="60" t="s">
        <v>29</v>
      </c>
      <c r="B30" s="32">
        <v>0</v>
      </c>
      <c r="C30" s="44">
        <f t="shared" si="1"/>
        <v>0</v>
      </c>
      <c r="D30" s="80">
        <v>0</v>
      </c>
      <c r="E30" s="44">
        <f t="shared" si="2"/>
        <v>0</v>
      </c>
      <c r="F30" s="34">
        <f t="shared" si="3"/>
        <v>0</v>
      </c>
      <c r="G30" s="46">
        <f t="shared" si="7"/>
        <v>0</v>
      </c>
      <c r="H30" s="32">
        <v>0</v>
      </c>
      <c r="I30" s="48">
        <f t="shared" si="5"/>
        <v>0</v>
      </c>
      <c r="J30" s="80">
        <v>0</v>
      </c>
      <c r="K30" s="49">
        <f>IF(ISBLANK(J30),"  ",IF(L30&gt;0,J30/L30,IF(J30&gt;0,1,0)))</f>
        <v>0</v>
      </c>
      <c r="L30" s="34">
        <f t="shared" si="0"/>
        <v>0</v>
      </c>
      <c r="M30" s="51">
        <f>IF(ISBLANK(L30),"  ",IF(L76&gt;0,L30/L76,IF(L30&gt;0,1,0)))</f>
        <v>0</v>
      </c>
      <c r="N30" s="25"/>
    </row>
    <row r="31" spans="1:14" ht="15" customHeight="1" x14ac:dyDescent="0.2">
      <c r="A31" s="60" t="s">
        <v>30</v>
      </c>
      <c r="B31" s="32">
        <v>0</v>
      </c>
      <c r="C31" s="44">
        <f t="shared" si="1"/>
        <v>0</v>
      </c>
      <c r="D31" s="80">
        <v>0</v>
      </c>
      <c r="E31" s="44">
        <f t="shared" si="2"/>
        <v>0</v>
      </c>
      <c r="F31" s="34">
        <f t="shared" si="3"/>
        <v>0</v>
      </c>
      <c r="G31" s="46">
        <f t="shared" si="7"/>
        <v>0</v>
      </c>
      <c r="H31" s="32">
        <v>0</v>
      </c>
      <c r="I31" s="48">
        <f t="shared" si="5"/>
        <v>0</v>
      </c>
      <c r="J31" s="80">
        <v>0</v>
      </c>
      <c r="K31" s="49">
        <f>IF(ISBLANK(J31),"  ",IF(L31&gt;0,J31/L31,IF(J31&gt;0,1,0)))</f>
        <v>0</v>
      </c>
      <c r="L31" s="34">
        <f t="shared" si="0"/>
        <v>0</v>
      </c>
      <c r="M31" s="51">
        <f>IF(ISBLANK(L31),"  ",IF(L76&gt;0,L31/L76,IF(L31&gt;0,1,0)))</f>
        <v>0</v>
      </c>
      <c r="N31" s="25"/>
    </row>
    <row r="32" spans="1:14" ht="15" customHeight="1" x14ac:dyDescent="0.2">
      <c r="A32" s="60" t="s">
        <v>31</v>
      </c>
      <c r="B32" s="32">
        <v>0</v>
      </c>
      <c r="C32" s="44">
        <f t="shared" si="1"/>
        <v>0</v>
      </c>
      <c r="D32" s="80">
        <v>0</v>
      </c>
      <c r="E32" s="44">
        <f t="shared" si="2"/>
        <v>0</v>
      </c>
      <c r="F32" s="34">
        <f t="shared" si="3"/>
        <v>0</v>
      </c>
      <c r="G32" s="46">
        <f t="shared" si="7"/>
        <v>0</v>
      </c>
      <c r="H32" s="32">
        <v>0</v>
      </c>
      <c r="I32" s="48">
        <f t="shared" si="5"/>
        <v>0</v>
      </c>
      <c r="J32" s="80">
        <v>0</v>
      </c>
      <c r="K32" s="49">
        <f>IF(ISBLANK(J32),"  ",IF(L32&gt;0,J32/L32,IF(J32&gt;0,1,0)))</f>
        <v>0</v>
      </c>
      <c r="L32" s="34">
        <f t="shared" si="0"/>
        <v>0</v>
      </c>
      <c r="M32" s="51">
        <f>IF(ISBLANK(L32),"  ",IF(L76&gt;0,L32/L76,IF(L32&gt;0,1,0)))</f>
        <v>0</v>
      </c>
      <c r="N32" s="25"/>
    </row>
    <row r="33" spans="1:14" ht="15" customHeight="1" x14ac:dyDescent="0.2">
      <c r="A33" s="61" t="s">
        <v>75</v>
      </c>
      <c r="B33" s="32">
        <v>0</v>
      </c>
      <c r="C33" s="44">
        <f t="shared" si="1"/>
        <v>0</v>
      </c>
      <c r="D33" s="80">
        <v>0</v>
      </c>
      <c r="E33" s="44">
        <f t="shared" si="2"/>
        <v>0</v>
      </c>
      <c r="F33" s="34">
        <f t="shared" si="3"/>
        <v>0</v>
      </c>
      <c r="G33" s="46">
        <f t="shared" si="7"/>
        <v>0</v>
      </c>
      <c r="H33" s="32">
        <v>0</v>
      </c>
      <c r="I33" s="48">
        <f>IF(ISBLANK(H33),"  ",IF(L33&gt;0,H33/L33,IF(H33&gt;0,1,0)))</f>
        <v>0</v>
      </c>
      <c r="J33" s="80">
        <v>0</v>
      </c>
      <c r="K33" s="49">
        <f>IF(ISBLANK(J33),"  ",IF(L33&gt;0,J33/L33,IF(J33&gt;0,1,0)))</f>
        <v>0</v>
      </c>
      <c r="L33" s="34">
        <f t="shared" si="0"/>
        <v>0</v>
      </c>
      <c r="M33" s="51">
        <f>IF(ISBLANK(L33),"  ",IF(L76&gt;0,L33/L76,IF(L33&gt;0,1,0)))</f>
        <v>0</v>
      </c>
      <c r="N33" s="25"/>
    </row>
    <row r="34" spans="1:14" ht="15" customHeight="1" x14ac:dyDescent="0.2">
      <c r="A34" s="60" t="s">
        <v>32</v>
      </c>
      <c r="B34" s="32">
        <v>0</v>
      </c>
      <c r="C34" s="44">
        <f t="shared" si="1"/>
        <v>0</v>
      </c>
      <c r="D34" s="80">
        <v>0</v>
      </c>
      <c r="E34" s="44">
        <f t="shared" si="2"/>
        <v>0</v>
      </c>
      <c r="F34" s="34">
        <f t="shared" si="3"/>
        <v>0</v>
      </c>
      <c r="G34" s="46">
        <f t="shared" si="7"/>
        <v>0</v>
      </c>
      <c r="H34" s="32">
        <v>0</v>
      </c>
      <c r="I34" s="48">
        <f t="shared" si="5"/>
        <v>0</v>
      </c>
      <c r="J34" s="80">
        <v>0</v>
      </c>
      <c r="K34" s="49">
        <f t="shared" si="6"/>
        <v>0</v>
      </c>
      <c r="L34" s="34">
        <f t="shared" si="0"/>
        <v>0</v>
      </c>
      <c r="M34" s="51">
        <f>IF(ISBLANK(L34),"  ",IF(L76&gt;0,L34/L76,IF(L34&gt;0,1,0)))</f>
        <v>0</v>
      </c>
      <c r="N34" s="25"/>
    </row>
    <row r="35" spans="1:14" ht="15" customHeight="1" x14ac:dyDescent="0.25">
      <c r="A35" s="62" t="s">
        <v>33</v>
      </c>
      <c r="B35" s="121"/>
      <c r="C35" s="66" t="str">
        <f t="shared" si="1"/>
        <v xml:space="preserve">  </v>
      </c>
      <c r="D35" s="80"/>
      <c r="E35" s="66" t="str">
        <f t="shared" si="2"/>
        <v xml:space="preserve">  </v>
      </c>
      <c r="F35" s="34">
        <f t="shared" si="3"/>
        <v>0</v>
      </c>
      <c r="G35" s="46">
        <f t="shared" si="7"/>
        <v>0</v>
      </c>
      <c r="H35" s="121" t="s">
        <v>4</v>
      </c>
      <c r="I35" s="64" t="s">
        <v>4</v>
      </c>
      <c r="J35" s="80"/>
      <c r="K35" s="66" t="s">
        <v>4</v>
      </c>
      <c r="L35" s="34"/>
      <c r="M35" s="67" t="s">
        <v>4</v>
      </c>
      <c r="N35" s="25"/>
    </row>
    <row r="36" spans="1:14" ht="15" customHeight="1" x14ac:dyDescent="0.2">
      <c r="A36" s="57" t="s">
        <v>34</v>
      </c>
      <c r="B36" s="32">
        <v>0</v>
      </c>
      <c r="C36" s="49">
        <f t="shared" si="1"/>
        <v>0</v>
      </c>
      <c r="D36" s="80">
        <v>0</v>
      </c>
      <c r="E36" s="49">
        <f t="shared" si="2"/>
        <v>0</v>
      </c>
      <c r="F36" s="34">
        <f t="shared" si="3"/>
        <v>0</v>
      </c>
      <c r="G36" s="46">
        <f t="shared" si="7"/>
        <v>0</v>
      </c>
      <c r="H36" s="32">
        <v>0</v>
      </c>
      <c r="I36" s="48">
        <f>IF(ISBLANK(H36),"  ",IF(L36&gt;0,H36/L36,IF(H36&gt;0,1,0)))</f>
        <v>0</v>
      </c>
      <c r="J36" s="80">
        <v>0</v>
      </c>
      <c r="K36" s="49">
        <f>IF(ISBLANK(J36),"  ",IF(L36&gt;0,J36/L36,IF(J36&gt;0,1,0)))</f>
        <v>0</v>
      </c>
      <c r="L36" s="34">
        <f>J36+H36</f>
        <v>0</v>
      </c>
      <c r="M36" s="51">
        <f>IF(ISBLANK(L36),"  ",IF(L76&gt;0,L36/L76,IF(L36&gt;0,1,0)))</f>
        <v>0</v>
      </c>
      <c r="N36" s="25"/>
    </row>
    <row r="37" spans="1:14" ht="15" customHeight="1" x14ac:dyDescent="0.25">
      <c r="A37" s="62" t="s">
        <v>35</v>
      </c>
      <c r="B37" s="121"/>
      <c r="C37" s="66" t="str">
        <f t="shared" si="1"/>
        <v xml:space="preserve">  </v>
      </c>
      <c r="D37" s="80"/>
      <c r="E37" s="66" t="str">
        <f t="shared" si="2"/>
        <v xml:space="preserve">  </v>
      </c>
      <c r="F37" s="34">
        <f t="shared" si="3"/>
        <v>0</v>
      </c>
      <c r="G37" s="46">
        <f t="shared" si="7"/>
        <v>0</v>
      </c>
      <c r="H37" s="121"/>
      <c r="I37" s="64" t="s">
        <v>4</v>
      </c>
      <c r="J37" s="80"/>
      <c r="K37" s="66" t="s">
        <v>4</v>
      </c>
      <c r="L37" s="34"/>
      <c r="M37" s="67" t="s">
        <v>4</v>
      </c>
      <c r="N37" s="25"/>
    </row>
    <row r="38" spans="1:14" ht="15" customHeight="1" x14ac:dyDescent="0.2">
      <c r="A38" s="59" t="s">
        <v>34</v>
      </c>
      <c r="B38" s="69">
        <v>0</v>
      </c>
      <c r="C38" s="49">
        <f t="shared" si="1"/>
        <v>0</v>
      </c>
      <c r="D38" s="70">
        <v>0</v>
      </c>
      <c r="E38" s="49">
        <f t="shared" si="2"/>
        <v>0</v>
      </c>
      <c r="F38" s="68">
        <f t="shared" si="3"/>
        <v>0</v>
      </c>
      <c r="G38" s="46">
        <f t="shared" si="7"/>
        <v>0</v>
      </c>
      <c r="H38" s="69">
        <v>0</v>
      </c>
      <c r="I38" s="48">
        <f>IF(ISBLANK(H38),"  ",IF(L38&gt;0,H38/L38,IF(H38&gt;0,1,0)))</f>
        <v>0</v>
      </c>
      <c r="J38" s="70">
        <v>0</v>
      </c>
      <c r="K38" s="49">
        <f>IF(ISBLANK(J38),"  ",IF(L38&gt;0,J38/L38,IF(J38&gt;0,1,0)))</f>
        <v>0</v>
      </c>
      <c r="L38" s="68">
        <f>J38+H38</f>
        <v>0</v>
      </c>
      <c r="M38" s="51">
        <f>IF(ISBLANK(L38),"  ",IF(L76&gt;0,L38/L76,IF(L38&gt;0,1,0)))</f>
        <v>0</v>
      </c>
      <c r="N38" s="25"/>
    </row>
    <row r="39" spans="1:14" ht="15" customHeight="1" x14ac:dyDescent="0.2">
      <c r="A39" s="59" t="s">
        <v>108</v>
      </c>
      <c r="B39" s="69"/>
      <c r="C39" s="44" t="str">
        <f t="shared" si="1"/>
        <v xml:space="preserve">  </v>
      </c>
      <c r="D39" s="70"/>
      <c r="E39" s="44" t="str">
        <f t="shared" si="2"/>
        <v xml:space="preserve">  </v>
      </c>
      <c r="F39" s="34">
        <f t="shared" si="3"/>
        <v>0</v>
      </c>
      <c r="G39" s="46">
        <f t="shared" si="7"/>
        <v>0</v>
      </c>
      <c r="H39" s="69"/>
      <c r="I39" s="48" t="str">
        <f>IF(ISBLANK(H39),"  ",IF(L39&gt;0,H39/L39,IF(H39&gt;0,1,0)))</f>
        <v xml:space="preserve">  </v>
      </c>
      <c r="J39" s="70"/>
      <c r="K39" s="49" t="str">
        <f>IF(ISBLANK(J39),"  ",IF(L39&gt;0,J39/L39,IF(J39&gt;0,1,0)))</f>
        <v xml:space="preserve">  </v>
      </c>
      <c r="L39" s="34">
        <f>J39+H39</f>
        <v>0</v>
      </c>
      <c r="M39" s="51">
        <f>IF(ISBLANK(L39),"  ",IF(L76&gt;0,L39/L76,IF(L39&gt;0,1,0)))</f>
        <v>0</v>
      </c>
      <c r="N39" s="25"/>
    </row>
    <row r="40" spans="1:14" s="77" customFormat="1" ht="15" customHeight="1" x14ac:dyDescent="0.25">
      <c r="A40" s="62" t="s">
        <v>37</v>
      </c>
      <c r="B40" s="71">
        <v>65529378.030000001</v>
      </c>
      <c r="C40" s="73">
        <f t="shared" si="1"/>
        <v>1</v>
      </c>
      <c r="D40" s="122">
        <v>0</v>
      </c>
      <c r="E40" s="73">
        <f t="shared" si="2"/>
        <v>0</v>
      </c>
      <c r="F40" s="71">
        <f t="shared" si="3"/>
        <v>65529378.030000001</v>
      </c>
      <c r="G40" s="229">
        <f t="shared" si="7"/>
        <v>0.20962860701285679</v>
      </c>
      <c r="H40" s="71">
        <v>65412287</v>
      </c>
      <c r="I40" s="84">
        <f>IF(ISBLANK(H40),"  ",IF(L40&gt;0,H40/L40,IF(H40&gt;0,1,0)))</f>
        <v>1</v>
      </c>
      <c r="J40" s="122">
        <v>0</v>
      </c>
      <c r="K40" s="75">
        <f>IF(ISBLANK(J40),"  ",IF(L40&gt;0,J40/L40,IF(J40&gt;0,1,0)))</f>
        <v>0</v>
      </c>
      <c r="L40" s="71">
        <f>L39+L38+L36+L34+L29+L28+L26+L27+L25+L24+L23+L22+L21+L20+L19+L18+L17+L16+L14+L13+L30+L31+L32+L33</f>
        <v>65412287</v>
      </c>
      <c r="M40" s="74">
        <f>IF(ISBLANK(L40),"  ",IF(L76&gt;0,L40/L76,IF(L40&gt;0,1,0)))</f>
        <v>0.20873800143494781</v>
      </c>
      <c r="N40" s="76"/>
    </row>
    <row r="41" spans="1:14" ht="15" customHeight="1" x14ac:dyDescent="0.25">
      <c r="A41" s="78" t="s">
        <v>38</v>
      </c>
      <c r="B41" s="79"/>
      <c r="C41" s="66" t="str">
        <f t="shared" si="1"/>
        <v xml:space="preserve">  </v>
      </c>
      <c r="D41" s="80"/>
      <c r="E41" s="66" t="str">
        <f t="shared" si="2"/>
        <v xml:space="preserve">  </v>
      </c>
      <c r="F41" s="34"/>
      <c r="G41" s="56"/>
      <c r="H41" s="79"/>
      <c r="I41" s="64" t="s">
        <v>4</v>
      </c>
      <c r="J41" s="80"/>
      <c r="K41" s="66" t="s">
        <v>4</v>
      </c>
      <c r="L41" s="34"/>
      <c r="M41" s="67" t="s">
        <v>4</v>
      </c>
      <c r="N41" s="25"/>
    </row>
    <row r="42" spans="1:14" ht="15" customHeight="1" x14ac:dyDescent="0.2">
      <c r="A42" s="11" t="s">
        <v>39</v>
      </c>
      <c r="B42" s="36">
        <v>0</v>
      </c>
      <c r="C42" s="44">
        <f t="shared" si="1"/>
        <v>0</v>
      </c>
      <c r="D42" s="123">
        <v>0</v>
      </c>
      <c r="E42" s="44">
        <f t="shared" si="2"/>
        <v>0</v>
      </c>
      <c r="F42" s="38">
        <f t="shared" si="3"/>
        <v>0</v>
      </c>
      <c r="G42" s="46">
        <f t="shared" si="7"/>
        <v>0</v>
      </c>
      <c r="H42" s="36">
        <v>0</v>
      </c>
      <c r="I42" s="42">
        <f t="shared" ref="I42:I48" si="8">IF(ISBLANK(H42),"  ",IF(L42&gt;0,H42/L42,IF(H42&gt;0,1,0)))</f>
        <v>0</v>
      </c>
      <c r="J42" s="123">
        <v>0</v>
      </c>
      <c r="K42" s="44">
        <f t="shared" ref="K42:K48" si="9">IF(ISBLANK(J42),"  ",IF(L42&gt;0,J42/L42,IF(J42&gt;0,1,0)))</f>
        <v>0</v>
      </c>
      <c r="L42" s="38">
        <f>J42+H42</f>
        <v>0</v>
      </c>
      <c r="M42" s="46">
        <f>IF(ISBLANK(L42),"  ",IF(J76&gt;0,L42/J76,IF(L42&gt;0,1,0)))</f>
        <v>0</v>
      </c>
      <c r="N42" s="25"/>
    </row>
    <row r="43" spans="1:14" ht="15" customHeight="1" x14ac:dyDescent="0.2">
      <c r="A43" s="81" t="s">
        <v>40</v>
      </c>
      <c r="B43" s="32">
        <v>0</v>
      </c>
      <c r="C43" s="49">
        <f t="shared" si="1"/>
        <v>0</v>
      </c>
      <c r="D43" s="80">
        <v>0</v>
      </c>
      <c r="E43" s="49">
        <f t="shared" si="2"/>
        <v>0</v>
      </c>
      <c r="F43" s="34">
        <f t="shared" si="3"/>
        <v>0</v>
      </c>
      <c r="G43" s="46">
        <f t="shared" si="7"/>
        <v>0</v>
      </c>
      <c r="H43" s="32">
        <v>0</v>
      </c>
      <c r="I43" s="48">
        <f t="shared" si="8"/>
        <v>0</v>
      </c>
      <c r="J43" s="80">
        <v>0</v>
      </c>
      <c r="K43" s="49">
        <f t="shared" si="9"/>
        <v>0</v>
      </c>
      <c r="L43" s="34">
        <f>J43+H43</f>
        <v>0</v>
      </c>
      <c r="M43" s="51">
        <f>IF(ISBLANK(L43),"  ",IF(J76&gt;0,L43/J76,IF(L43&gt;0,1,0)))</f>
        <v>0</v>
      </c>
      <c r="N43" s="25"/>
    </row>
    <row r="44" spans="1:14" ht="15" customHeight="1" x14ac:dyDescent="0.2">
      <c r="A44" s="82" t="s">
        <v>41</v>
      </c>
      <c r="B44" s="32">
        <v>0</v>
      </c>
      <c r="C44" s="49">
        <f t="shared" si="1"/>
        <v>0</v>
      </c>
      <c r="D44" s="80">
        <v>0</v>
      </c>
      <c r="E44" s="49">
        <f t="shared" si="2"/>
        <v>0</v>
      </c>
      <c r="F44" s="68">
        <f t="shared" si="3"/>
        <v>0</v>
      </c>
      <c r="G44" s="46">
        <f t="shared" si="7"/>
        <v>0</v>
      </c>
      <c r="H44" s="32">
        <v>0</v>
      </c>
      <c r="I44" s="48">
        <f t="shared" si="8"/>
        <v>0</v>
      </c>
      <c r="J44" s="80">
        <v>0</v>
      </c>
      <c r="K44" s="49">
        <f t="shared" si="9"/>
        <v>0</v>
      </c>
      <c r="L44" s="68">
        <f>J44+H44</f>
        <v>0</v>
      </c>
      <c r="M44" s="51">
        <f>IF(ISBLANK(L44),"  ",IF(J76&gt;0,L44/J76,IF(L44&gt;0,1,0)))</f>
        <v>0</v>
      </c>
      <c r="N44" s="25"/>
    </row>
    <row r="45" spans="1:14" ht="15" customHeight="1" x14ac:dyDescent="0.2">
      <c r="A45" s="31" t="s">
        <v>42</v>
      </c>
      <c r="B45" s="32">
        <v>0</v>
      </c>
      <c r="C45" s="49">
        <f t="shared" si="1"/>
        <v>0</v>
      </c>
      <c r="D45" s="80">
        <v>0</v>
      </c>
      <c r="E45" s="49">
        <f t="shared" si="2"/>
        <v>0</v>
      </c>
      <c r="F45" s="68">
        <f t="shared" si="3"/>
        <v>0</v>
      </c>
      <c r="G45" s="46">
        <f t="shared" si="7"/>
        <v>0</v>
      </c>
      <c r="H45" s="32">
        <v>0</v>
      </c>
      <c r="I45" s="48">
        <f t="shared" si="8"/>
        <v>0</v>
      </c>
      <c r="J45" s="80">
        <v>0</v>
      </c>
      <c r="K45" s="49">
        <f t="shared" si="9"/>
        <v>0</v>
      </c>
      <c r="L45" s="68">
        <f>J45+H45</f>
        <v>0</v>
      </c>
      <c r="M45" s="51">
        <f>IF(ISBLANK(L45),"  ",IF(J76&gt;0,L45/J76,IF(L45&gt;0,1,0)))</f>
        <v>0</v>
      </c>
      <c r="N45" s="25"/>
    </row>
    <row r="46" spans="1:14" ht="15" customHeight="1" x14ac:dyDescent="0.2">
      <c r="A46" s="81" t="s">
        <v>43</v>
      </c>
      <c r="B46" s="32">
        <v>0</v>
      </c>
      <c r="C46" s="49">
        <f t="shared" si="1"/>
        <v>0</v>
      </c>
      <c r="D46" s="80">
        <v>0</v>
      </c>
      <c r="E46" s="49">
        <f t="shared" si="2"/>
        <v>0</v>
      </c>
      <c r="F46" s="68">
        <f t="shared" si="3"/>
        <v>0</v>
      </c>
      <c r="G46" s="46">
        <f t="shared" si="7"/>
        <v>0</v>
      </c>
      <c r="H46" s="32">
        <v>0</v>
      </c>
      <c r="I46" s="48">
        <f t="shared" si="8"/>
        <v>0</v>
      </c>
      <c r="J46" s="80">
        <v>0</v>
      </c>
      <c r="K46" s="49">
        <f t="shared" si="9"/>
        <v>0</v>
      </c>
      <c r="L46" s="68">
        <f>J46+H46</f>
        <v>0</v>
      </c>
      <c r="M46" s="51">
        <f>IF(ISBLANK(L46),"  ",IF(L76&gt;0,L46/L76,IF(L46&gt;0,1,0)))</f>
        <v>0</v>
      </c>
      <c r="N46" s="25"/>
    </row>
    <row r="47" spans="1:14" s="77" customFormat="1" ht="15" customHeight="1" x14ac:dyDescent="0.25">
      <c r="A47" s="78" t="s">
        <v>44</v>
      </c>
      <c r="B47" s="106">
        <v>0</v>
      </c>
      <c r="C47" s="75">
        <f t="shared" si="1"/>
        <v>0</v>
      </c>
      <c r="D47" s="107">
        <v>0</v>
      </c>
      <c r="E47" s="75">
        <f t="shared" si="2"/>
        <v>0</v>
      </c>
      <c r="F47" s="86">
        <f t="shared" si="3"/>
        <v>0</v>
      </c>
      <c r="G47" s="229">
        <f t="shared" si="7"/>
        <v>0</v>
      </c>
      <c r="H47" s="106">
        <v>0</v>
      </c>
      <c r="I47" s="84">
        <f t="shared" si="8"/>
        <v>0</v>
      </c>
      <c r="J47" s="107">
        <v>0</v>
      </c>
      <c r="K47" s="75">
        <f t="shared" si="9"/>
        <v>0</v>
      </c>
      <c r="L47" s="86">
        <f>L46+L45+L44+L43+L42</f>
        <v>0</v>
      </c>
      <c r="M47" s="74">
        <f>IF(ISBLANK(L47),"  ",IF(L76&gt;0,L47/L76,IF(L47&gt;0,1,0)))</f>
        <v>0</v>
      </c>
      <c r="N47" s="76"/>
    </row>
    <row r="48" spans="1:14" s="77" customFormat="1" ht="15" customHeight="1" x14ac:dyDescent="0.25">
      <c r="A48" s="87" t="s">
        <v>87</v>
      </c>
      <c r="B48" s="124">
        <v>0</v>
      </c>
      <c r="C48" s="75">
        <f t="shared" si="1"/>
        <v>0</v>
      </c>
      <c r="D48" s="111">
        <v>0</v>
      </c>
      <c r="E48" s="75">
        <f t="shared" si="2"/>
        <v>0</v>
      </c>
      <c r="F48" s="90">
        <f t="shared" si="3"/>
        <v>0</v>
      </c>
      <c r="G48" s="229">
        <f t="shared" si="7"/>
        <v>0</v>
      </c>
      <c r="H48" s="124">
        <v>0</v>
      </c>
      <c r="I48" s="84">
        <f t="shared" si="8"/>
        <v>0</v>
      </c>
      <c r="J48" s="111">
        <v>0</v>
      </c>
      <c r="K48" s="75">
        <f t="shared" si="9"/>
        <v>0</v>
      </c>
      <c r="L48" s="90">
        <f>J48+H48</f>
        <v>0</v>
      </c>
      <c r="M48" s="74">
        <f>IF(ISBLANK(L48),"  ",IF(L76&gt;0,L48/L76,IF(L48&gt;0,1,0)))</f>
        <v>0</v>
      </c>
      <c r="N48" s="76"/>
    </row>
    <row r="49" spans="1:14" ht="15" customHeight="1" x14ac:dyDescent="0.25">
      <c r="A49" s="14" t="s">
        <v>46</v>
      </c>
      <c r="B49" s="91"/>
      <c r="C49" s="94" t="str">
        <f t="shared" si="1"/>
        <v xml:space="preserve">  </v>
      </c>
      <c r="D49" s="93"/>
      <c r="E49" s="94" t="str">
        <f t="shared" si="2"/>
        <v xml:space="preserve">  </v>
      </c>
      <c r="F49" s="38"/>
      <c r="G49" s="56"/>
      <c r="H49" s="91"/>
      <c r="I49" s="92" t="s">
        <v>4</v>
      </c>
      <c r="J49" s="93"/>
      <c r="K49" s="94" t="s">
        <v>4</v>
      </c>
      <c r="L49" s="38"/>
      <c r="M49" s="95" t="s">
        <v>4</v>
      </c>
      <c r="N49" s="25"/>
    </row>
    <row r="50" spans="1:14" ht="15" customHeight="1" x14ac:dyDescent="0.2">
      <c r="A50" s="11" t="s">
        <v>47</v>
      </c>
      <c r="B50" s="91">
        <v>19516202.119999997</v>
      </c>
      <c r="C50" s="44">
        <f t="shared" si="1"/>
        <v>0.99008178242453515</v>
      </c>
      <c r="D50" s="93">
        <v>195505</v>
      </c>
      <c r="E50" s="44">
        <f t="shared" si="2"/>
        <v>9.9182175754648702E-3</v>
      </c>
      <c r="F50" s="96">
        <f t="shared" si="3"/>
        <v>19711707.119999997</v>
      </c>
      <c r="G50" s="46">
        <f t="shared" si="7"/>
        <v>6.3057789187611041E-2</v>
      </c>
      <c r="H50" s="91">
        <v>20118040</v>
      </c>
      <c r="I50" s="42">
        <f t="shared" ref="I50:I67" si="10">IF(ISBLANK(H50),"  ",IF(L50&gt;0,H50/L50,IF(H50&gt;0,1,0)))</f>
        <v>1</v>
      </c>
      <c r="J50" s="93">
        <v>0</v>
      </c>
      <c r="K50" s="44">
        <f t="shared" ref="K50:K67" si="11">IF(ISBLANK(J50),"  ",IF(L50&gt;0,J50/L50,IF(J50&gt;0,1,0)))</f>
        <v>0</v>
      </c>
      <c r="L50" s="96">
        <f t="shared" ref="L50:L66" si="12">J50+H50</f>
        <v>20118040</v>
      </c>
      <c r="M50" s="46">
        <f>IF(ISBLANK(L50),"  ",IF(L76&gt;0,L50/L76,IF(L50&gt;0,1,0)))</f>
        <v>6.4198939602713126E-2</v>
      </c>
      <c r="N50" s="25"/>
    </row>
    <row r="51" spans="1:14" ht="15" customHeight="1" x14ac:dyDescent="0.2">
      <c r="A51" s="31" t="s">
        <v>48</v>
      </c>
      <c r="B51" s="79">
        <v>1263865.68</v>
      </c>
      <c r="C51" s="49">
        <f t="shared" si="1"/>
        <v>1</v>
      </c>
      <c r="D51" s="80">
        <v>0</v>
      </c>
      <c r="E51" s="49">
        <f t="shared" si="2"/>
        <v>0</v>
      </c>
      <c r="F51" s="97">
        <f t="shared" si="3"/>
        <v>1263865.68</v>
      </c>
      <c r="G51" s="46">
        <f t="shared" si="7"/>
        <v>4.0431087538853753E-3</v>
      </c>
      <c r="H51" s="79">
        <v>916604</v>
      </c>
      <c r="I51" s="48">
        <f t="shared" si="10"/>
        <v>1</v>
      </c>
      <c r="J51" s="80">
        <v>0</v>
      </c>
      <c r="K51" s="49">
        <f t="shared" si="11"/>
        <v>0</v>
      </c>
      <c r="L51" s="97">
        <f t="shared" si="12"/>
        <v>916604</v>
      </c>
      <c r="M51" s="51">
        <f>IF(ISBLANK(L51),"  ",IF(L76&gt;0,L51/L76,IF(L51&gt;0,1,0)))</f>
        <v>2.9249869686910485E-3</v>
      </c>
      <c r="N51" s="25"/>
    </row>
    <row r="52" spans="1:14" ht="15" customHeight="1" x14ac:dyDescent="0.2">
      <c r="A52" s="98" t="s">
        <v>49</v>
      </c>
      <c r="B52" s="125">
        <v>99869.8</v>
      </c>
      <c r="C52" s="49">
        <f t="shared" si="1"/>
        <v>1</v>
      </c>
      <c r="D52" s="126">
        <v>0</v>
      </c>
      <c r="E52" s="49">
        <f t="shared" si="2"/>
        <v>0</v>
      </c>
      <c r="F52" s="99">
        <f t="shared" si="3"/>
        <v>99869.8</v>
      </c>
      <c r="G52" s="46">
        <f t="shared" si="7"/>
        <v>3.194836832888616E-4</v>
      </c>
      <c r="H52" s="125">
        <v>102230</v>
      </c>
      <c r="I52" s="48">
        <f t="shared" si="10"/>
        <v>1</v>
      </c>
      <c r="J52" s="126">
        <v>0</v>
      </c>
      <c r="K52" s="49">
        <f t="shared" si="11"/>
        <v>0</v>
      </c>
      <c r="L52" s="99">
        <f t="shared" si="12"/>
        <v>102230</v>
      </c>
      <c r="M52" s="51">
        <f>IF(ISBLANK(L52),"  ",IF(L76&gt;0,L52/L76,IF(L52&gt;0,1,0)))</f>
        <v>3.2622748516184294E-4</v>
      </c>
      <c r="N52" s="25"/>
    </row>
    <row r="53" spans="1:14" ht="15" customHeight="1" x14ac:dyDescent="0.2">
      <c r="A53" s="98" t="s">
        <v>50</v>
      </c>
      <c r="B53" s="125">
        <v>264679.14</v>
      </c>
      <c r="C53" s="49">
        <f t="shared" si="1"/>
        <v>1</v>
      </c>
      <c r="D53" s="126">
        <v>0</v>
      </c>
      <c r="E53" s="49">
        <f t="shared" si="2"/>
        <v>0</v>
      </c>
      <c r="F53" s="99">
        <f t="shared" si="3"/>
        <v>264679.14</v>
      </c>
      <c r="G53" s="46">
        <f t="shared" si="7"/>
        <v>8.4670908059221364E-4</v>
      </c>
      <c r="H53" s="125">
        <v>272205</v>
      </c>
      <c r="I53" s="48">
        <f t="shared" si="10"/>
        <v>1</v>
      </c>
      <c r="J53" s="126">
        <v>0</v>
      </c>
      <c r="K53" s="49">
        <f t="shared" si="11"/>
        <v>0</v>
      </c>
      <c r="L53" s="99">
        <f t="shared" si="12"/>
        <v>272205</v>
      </c>
      <c r="M53" s="51">
        <f>IF(ISBLANK(L53),"  ",IF(L76&gt;0,L53/L76,IF(L53&gt;0,1,0)))</f>
        <v>8.6863692261057875E-4</v>
      </c>
      <c r="N53" s="25"/>
    </row>
    <row r="54" spans="1:14" ht="15" customHeight="1" x14ac:dyDescent="0.2">
      <c r="A54" s="98" t="s">
        <v>51</v>
      </c>
      <c r="B54" s="125">
        <v>0</v>
      </c>
      <c r="C54" s="49">
        <f t="shared" si="1"/>
        <v>0</v>
      </c>
      <c r="D54" s="126">
        <v>0</v>
      </c>
      <c r="E54" s="49">
        <f t="shared" si="2"/>
        <v>0</v>
      </c>
      <c r="F54" s="99">
        <f t="shared" si="3"/>
        <v>0</v>
      </c>
      <c r="G54" s="46">
        <f t="shared" si="7"/>
        <v>0</v>
      </c>
      <c r="H54" s="125">
        <v>0</v>
      </c>
      <c r="I54" s="48">
        <f>IF(ISBLANK(H54),"  ",IF(L54&gt;0,H54/L54,IF(H54&gt;0,1,0)))</f>
        <v>0</v>
      </c>
      <c r="J54" s="126">
        <v>0</v>
      </c>
      <c r="K54" s="49">
        <f>IF(ISBLANK(J54),"  ",IF(L54&gt;0,J54/L54,IF(J54&gt;0,1,0)))</f>
        <v>0</v>
      </c>
      <c r="L54" s="99">
        <f t="shared" si="12"/>
        <v>0</v>
      </c>
      <c r="M54" s="51">
        <f>IF(ISBLANK(L54),"  ",IF(L76&gt;0,L54/L76,IF(L54&gt;0,1,0)))</f>
        <v>0</v>
      </c>
      <c r="N54" s="25"/>
    </row>
    <row r="55" spans="1:14" ht="15" customHeight="1" x14ac:dyDescent="0.2">
      <c r="A55" s="31" t="s">
        <v>52</v>
      </c>
      <c r="B55" s="79">
        <v>0</v>
      </c>
      <c r="C55" s="49">
        <f t="shared" si="1"/>
        <v>0</v>
      </c>
      <c r="D55" s="80">
        <v>55634</v>
      </c>
      <c r="E55" s="49">
        <f t="shared" si="2"/>
        <v>1</v>
      </c>
      <c r="F55" s="97">
        <f t="shared" si="3"/>
        <v>55634</v>
      </c>
      <c r="G55" s="46">
        <f t="shared" si="7"/>
        <v>1.7797327356310443E-4</v>
      </c>
      <c r="H55" s="79">
        <v>0</v>
      </c>
      <c r="I55" s="48">
        <f t="shared" si="10"/>
        <v>0</v>
      </c>
      <c r="J55" s="80">
        <v>59221</v>
      </c>
      <c r="K55" s="49">
        <f t="shared" si="11"/>
        <v>1</v>
      </c>
      <c r="L55" s="97">
        <f t="shared" si="12"/>
        <v>59221</v>
      </c>
      <c r="M55" s="51">
        <f>IF(ISBLANK(L55),"  ",IF(L76&gt;0,L55/L76,IF(L55&gt;0,1,0)))</f>
        <v>1.889809048104226E-4</v>
      </c>
      <c r="N55" s="25"/>
    </row>
    <row r="56" spans="1:14" s="77" customFormat="1" ht="15" customHeight="1" x14ac:dyDescent="0.25">
      <c r="A56" s="87" t="s">
        <v>53</v>
      </c>
      <c r="B56" s="127">
        <v>21144616.739999998</v>
      </c>
      <c r="C56" s="75">
        <f t="shared" si="1"/>
        <v>0.98826220475444626</v>
      </c>
      <c r="D56" s="107">
        <v>251139</v>
      </c>
      <c r="E56" s="75">
        <f t="shared" si="2"/>
        <v>1.1737795245553687E-2</v>
      </c>
      <c r="F56" s="97">
        <f t="shared" si="3"/>
        <v>21395755.739999998</v>
      </c>
      <c r="G56" s="46">
        <f t="shared" si="7"/>
        <v>6.8445063978940596E-2</v>
      </c>
      <c r="H56" s="127">
        <v>21409079</v>
      </c>
      <c r="I56" s="84">
        <f t="shared" si="10"/>
        <v>0.99724146765230592</v>
      </c>
      <c r="J56" s="107">
        <v>59221</v>
      </c>
      <c r="K56" s="75">
        <f t="shared" si="11"/>
        <v>2.7585323476940417E-3</v>
      </c>
      <c r="L56" s="97">
        <f t="shared" si="12"/>
        <v>21468300</v>
      </c>
      <c r="M56" s="74">
        <f>IF(ISBLANK(L56),"  ",IF(L76&gt;0,L56/L76,IF(L56&gt;0,1,0)))</f>
        <v>6.8507771883987018E-2</v>
      </c>
      <c r="N56" s="76"/>
    </row>
    <row r="57" spans="1:14" ht="15" customHeight="1" x14ac:dyDescent="0.2">
      <c r="A57" s="41" t="s">
        <v>54</v>
      </c>
      <c r="B57" s="128">
        <v>0</v>
      </c>
      <c r="C57" s="49">
        <f t="shared" si="1"/>
        <v>0</v>
      </c>
      <c r="D57" s="129">
        <v>0</v>
      </c>
      <c r="E57" s="49">
        <f t="shared" si="2"/>
        <v>0</v>
      </c>
      <c r="F57" s="101">
        <f t="shared" si="3"/>
        <v>0</v>
      </c>
      <c r="G57" s="46">
        <f t="shared" si="7"/>
        <v>0</v>
      </c>
      <c r="H57" s="128">
        <v>0</v>
      </c>
      <c r="I57" s="48">
        <f t="shared" si="10"/>
        <v>0</v>
      </c>
      <c r="J57" s="129">
        <v>0</v>
      </c>
      <c r="K57" s="49">
        <f t="shared" si="11"/>
        <v>0</v>
      </c>
      <c r="L57" s="101">
        <f t="shared" si="12"/>
        <v>0</v>
      </c>
      <c r="M57" s="51">
        <f>IF(ISBLANK(L57),"  ",IF(L76&gt;0,L57/L76,IF(L57&gt;0,1,0)))</f>
        <v>0</v>
      </c>
      <c r="N57" s="25"/>
    </row>
    <row r="58" spans="1:14" ht="15" customHeight="1" x14ac:dyDescent="0.2">
      <c r="A58" s="102" t="s">
        <v>55</v>
      </c>
      <c r="B58" s="32">
        <v>0</v>
      </c>
      <c r="C58" s="49">
        <f t="shared" si="1"/>
        <v>0</v>
      </c>
      <c r="D58" s="80">
        <v>0</v>
      </c>
      <c r="E58" s="49">
        <f t="shared" si="2"/>
        <v>0</v>
      </c>
      <c r="F58" s="34">
        <f t="shared" si="3"/>
        <v>0</v>
      </c>
      <c r="G58" s="46">
        <f t="shared" si="7"/>
        <v>0</v>
      </c>
      <c r="H58" s="32">
        <v>0</v>
      </c>
      <c r="I58" s="48">
        <f t="shared" si="10"/>
        <v>0</v>
      </c>
      <c r="J58" s="80">
        <v>0</v>
      </c>
      <c r="K58" s="49">
        <f t="shared" si="11"/>
        <v>0</v>
      </c>
      <c r="L58" s="34">
        <f t="shared" si="12"/>
        <v>0</v>
      </c>
      <c r="M58" s="51">
        <f>IF(ISBLANK(L58),"  ",IF(L76&gt;0,L58/L76,IF(L58&gt;0,1,0)))</f>
        <v>0</v>
      </c>
      <c r="N58" s="25"/>
    </row>
    <row r="59" spans="1:14" ht="15" customHeight="1" x14ac:dyDescent="0.2">
      <c r="A59" s="82" t="s">
        <v>56</v>
      </c>
      <c r="B59" s="32">
        <v>0</v>
      </c>
      <c r="C59" s="49">
        <f t="shared" si="1"/>
        <v>0</v>
      </c>
      <c r="D59" s="80">
        <v>13662293.359999999</v>
      </c>
      <c r="E59" s="49">
        <f t="shared" si="2"/>
        <v>1</v>
      </c>
      <c r="F59" s="34">
        <f t="shared" si="3"/>
        <v>13662293.359999999</v>
      </c>
      <c r="G59" s="46">
        <f t="shared" si="7"/>
        <v>4.3705702873398727E-2</v>
      </c>
      <c r="H59" s="32">
        <v>0</v>
      </c>
      <c r="I59" s="48">
        <f t="shared" si="10"/>
        <v>0</v>
      </c>
      <c r="J59" s="80">
        <v>13170400</v>
      </c>
      <c r="K59" s="49">
        <f t="shared" si="11"/>
        <v>1</v>
      </c>
      <c r="L59" s="34">
        <f t="shared" si="12"/>
        <v>13170400</v>
      </c>
      <c r="M59" s="51">
        <f>IF(ISBLANK(L59),"  ",IF(L76&gt;0,L59/L76,IF(L59&gt;0,1,0)))</f>
        <v>4.2028235063831916E-2</v>
      </c>
      <c r="N59" s="25"/>
    </row>
    <row r="60" spans="1:14" ht="15" customHeight="1" x14ac:dyDescent="0.2">
      <c r="A60" s="81" t="s">
        <v>57</v>
      </c>
      <c r="B60" s="69">
        <v>0</v>
      </c>
      <c r="C60" s="49">
        <f t="shared" si="1"/>
        <v>0</v>
      </c>
      <c r="D60" s="70">
        <v>3047788</v>
      </c>
      <c r="E60" s="49">
        <f t="shared" si="2"/>
        <v>1</v>
      </c>
      <c r="F60" s="68">
        <f t="shared" si="3"/>
        <v>3047788</v>
      </c>
      <c r="G60" s="46">
        <f t="shared" si="7"/>
        <v>9.7498797046113323E-3</v>
      </c>
      <c r="H60" s="69">
        <v>0</v>
      </c>
      <c r="I60" s="48">
        <f t="shared" si="10"/>
        <v>0</v>
      </c>
      <c r="J60" s="70">
        <v>3451240</v>
      </c>
      <c r="K60" s="49">
        <f t="shared" si="11"/>
        <v>1</v>
      </c>
      <c r="L60" s="68">
        <f t="shared" si="12"/>
        <v>3451240</v>
      </c>
      <c r="M60" s="51">
        <f>IF(ISBLANK(L60),"  ",IF(L76&gt;0,L60/L76,IF(L60&gt;0,1,0)))</f>
        <v>1.1013296937200028E-2</v>
      </c>
      <c r="N60" s="25"/>
    </row>
    <row r="61" spans="1:14" ht="15" customHeight="1" x14ac:dyDescent="0.2">
      <c r="A61" s="103" t="s">
        <v>58</v>
      </c>
      <c r="B61" s="32">
        <v>0</v>
      </c>
      <c r="C61" s="49">
        <f t="shared" si="1"/>
        <v>0</v>
      </c>
      <c r="D61" s="80">
        <v>0</v>
      </c>
      <c r="E61" s="49">
        <f t="shared" si="2"/>
        <v>0</v>
      </c>
      <c r="F61" s="34">
        <f t="shared" si="3"/>
        <v>0</v>
      </c>
      <c r="G61" s="46">
        <f t="shared" si="7"/>
        <v>0</v>
      </c>
      <c r="H61" s="32">
        <v>0</v>
      </c>
      <c r="I61" s="48">
        <f t="shared" si="10"/>
        <v>0</v>
      </c>
      <c r="J61" s="80">
        <v>0</v>
      </c>
      <c r="K61" s="49">
        <f t="shared" si="11"/>
        <v>0</v>
      </c>
      <c r="L61" s="34">
        <f t="shared" si="12"/>
        <v>0</v>
      </c>
      <c r="M61" s="51">
        <f>IF(ISBLANK(L61),"  ",IF(L76&gt;0,L61/L76,IF(L61&gt;0,1,0)))</f>
        <v>0</v>
      </c>
      <c r="N61" s="25"/>
    </row>
    <row r="62" spans="1:14" ht="15" customHeight="1" x14ac:dyDescent="0.2">
      <c r="A62" s="103" t="s">
        <v>59</v>
      </c>
      <c r="B62" s="32">
        <v>0</v>
      </c>
      <c r="C62" s="49">
        <f t="shared" si="1"/>
        <v>0</v>
      </c>
      <c r="D62" s="80">
        <v>0</v>
      </c>
      <c r="E62" s="49">
        <f t="shared" si="2"/>
        <v>0</v>
      </c>
      <c r="F62" s="34">
        <f t="shared" si="3"/>
        <v>0</v>
      </c>
      <c r="G62" s="46">
        <f t="shared" si="7"/>
        <v>0</v>
      </c>
      <c r="H62" s="32">
        <v>0</v>
      </c>
      <c r="I62" s="48">
        <f t="shared" si="10"/>
        <v>0</v>
      </c>
      <c r="J62" s="80">
        <v>0</v>
      </c>
      <c r="K62" s="49">
        <f t="shared" si="11"/>
        <v>0</v>
      </c>
      <c r="L62" s="34">
        <f t="shared" si="12"/>
        <v>0</v>
      </c>
      <c r="M62" s="51">
        <f>IF(ISBLANK(L62),"  ",IF(L76&gt;0,L62/L76,IF(L62&gt;0,1,0)))</f>
        <v>0</v>
      </c>
      <c r="N62" s="25"/>
    </row>
    <row r="63" spans="1:14" ht="15" customHeight="1" x14ac:dyDescent="0.2">
      <c r="A63" s="104" t="s">
        <v>60</v>
      </c>
      <c r="B63" s="32">
        <v>0</v>
      </c>
      <c r="C63" s="49">
        <f t="shared" si="1"/>
        <v>0</v>
      </c>
      <c r="D63" s="80">
        <v>4660260</v>
      </c>
      <c r="E63" s="49">
        <f t="shared" si="2"/>
        <v>1</v>
      </c>
      <c r="F63" s="34">
        <f t="shared" si="3"/>
        <v>4660260</v>
      </c>
      <c r="G63" s="46">
        <f t="shared" si="7"/>
        <v>1.4908180750174228E-2</v>
      </c>
      <c r="H63" s="32">
        <v>0</v>
      </c>
      <c r="I63" s="48">
        <f t="shared" si="10"/>
        <v>0</v>
      </c>
      <c r="J63" s="80">
        <v>4588475</v>
      </c>
      <c r="K63" s="49">
        <f t="shared" si="11"/>
        <v>1</v>
      </c>
      <c r="L63" s="34">
        <f t="shared" si="12"/>
        <v>4588475</v>
      </c>
      <c r="M63" s="51">
        <f>IF(ISBLANK(L63),"  ",IF(L76&gt;0,L63/L76,IF(L63&gt;0,1,0)))</f>
        <v>1.4642342365039493E-2</v>
      </c>
      <c r="N63" s="25"/>
    </row>
    <row r="64" spans="1:14" ht="15" customHeight="1" x14ac:dyDescent="0.2">
      <c r="A64" s="104" t="s">
        <v>61</v>
      </c>
      <c r="B64" s="32">
        <v>0</v>
      </c>
      <c r="C64" s="49">
        <f t="shared" si="1"/>
        <v>0</v>
      </c>
      <c r="D64" s="80">
        <v>1782432</v>
      </c>
      <c r="E64" s="49">
        <f t="shared" si="2"/>
        <v>1</v>
      </c>
      <c r="F64" s="34">
        <f t="shared" si="3"/>
        <v>1782432</v>
      </c>
      <c r="G64" s="46">
        <f t="shared" si="7"/>
        <v>5.7020034141645635E-3</v>
      </c>
      <c r="H64" s="32">
        <v>0</v>
      </c>
      <c r="I64" s="48">
        <f t="shared" si="10"/>
        <v>0</v>
      </c>
      <c r="J64" s="80">
        <v>1914227</v>
      </c>
      <c r="K64" s="49">
        <f t="shared" si="11"/>
        <v>1</v>
      </c>
      <c r="L64" s="34">
        <f t="shared" si="12"/>
        <v>1914227</v>
      </c>
      <c r="M64" s="51">
        <f>IF(ISBLANK(L64),"  ",IF(L76&gt;0,L64/L76,IF(L64&gt;0,1,0)))</f>
        <v>6.1085147240428368E-3</v>
      </c>
      <c r="N64" s="25"/>
    </row>
    <row r="65" spans="1:14" ht="15" customHeight="1" x14ac:dyDescent="0.2">
      <c r="A65" s="82" t="s">
        <v>62</v>
      </c>
      <c r="B65" s="32">
        <v>0</v>
      </c>
      <c r="C65" s="49">
        <f t="shared" si="1"/>
        <v>0</v>
      </c>
      <c r="D65" s="80">
        <v>186196578</v>
      </c>
      <c r="E65" s="49">
        <f t="shared" si="2"/>
        <v>1</v>
      </c>
      <c r="F65" s="34">
        <f t="shared" si="3"/>
        <v>186196578</v>
      </c>
      <c r="G65" s="46">
        <f t="shared" si="7"/>
        <v>0.59564321301556444</v>
      </c>
      <c r="H65" s="32">
        <v>0</v>
      </c>
      <c r="I65" s="48">
        <f t="shared" si="10"/>
        <v>0</v>
      </c>
      <c r="J65" s="80">
        <v>189508095</v>
      </c>
      <c r="K65" s="49">
        <f t="shared" si="11"/>
        <v>1</v>
      </c>
      <c r="L65" s="34">
        <f t="shared" si="12"/>
        <v>189508095</v>
      </c>
      <c r="M65" s="51">
        <f>IF(ISBLANK(L65),"  ",IF(L76&gt;0,L65/L76,IF(L65&gt;0,1,0)))</f>
        <v>0.60474175143951503</v>
      </c>
      <c r="N65" s="25"/>
    </row>
    <row r="66" spans="1:14" ht="15" customHeight="1" x14ac:dyDescent="0.2">
      <c r="A66" s="81" t="s">
        <v>63</v>
      </c>
      <c r="B66" s="32">
        <v>56555.72</v>
      </c>
      <c r="C66" s="49">
        <f t="shared" si="1"/>
        <v>1.3039222450134873E-2</v>
      </c>
      <c r="D66" s="80">
        <v>4280798</v>
      </c>
      <c r="E66" s="49">
        <f t="shared" si="2"/>
        <v>0.98696077754986522</v>
      </c>
      <c r="F66" s="34">
        <f t="shared" si="3"/>
        <v>4337353.72</v>
      </c>
      <c r="G66" s="46">
        <f t="shared" si="7"/>
        <v>1.3875202936145317E-2</v>
      </c>
      <c r="H66" s="32">
        <v>0</v>
      </c>
      <c r="I66" s="48">
        <f t="shared" si="10"/>
        <v>0</v>
      </c>
      <c r="J66" s="80">
        <v>3053161</v>
      </c>
      <c r="K66" s="49">
        <f t="shared" si="11"/>
        <v>1</v>
      </c>
      <c r="L66" s="34">
        <f t="shared" si="12"/>
        <v>3053161</v>
      </c>
      <c r="M66" s="51">
        <f>IF(ISBLANK(L66),"  ",IF(L76&gt;0,L66/L76,IF(L66&gt;0,1,0)))</f>
        <v>9.7429818529220155E-3</v>
      </c>
      <c r="N66" s="25"/>
    </row>
    <row r="67" spans="1:14" s="77" customFormat="1" ht="15" customHeight="1" x14ac:dyDescent="0.25">
      <c r="A67" s="105" t="s">
        <v>64</v>
      </c>
      <c r="B67" s="106">
        <v>21201172.459999997</v>
      </c>
      <c r="C67" s="75">
        <f t="shared" si="1"/>
        <v>9.0186109104215539E-2</v>
      </c>
      <c r="D67" s="107">
        <v>213881288.36000001</v>
      </c>
      <c r="E67" s="75">
        <f t="shared" si="2"/>
        <v>0.90981389089578446</v>
      </c>
      <c r="F67" s="106">
        <f t="shared" si="3"/>
        <v>235082460.82000002</v>
      </c>
      <c r="G67" s="46">
        <f t="shared" si="7"/>
        <v>0.75202924667299931</v>
      </c>
      <c r="H67" s="106">
        <v>21409079</v>
      </c>
      <c r="I67" s="84">
        <f t="shared" si="10"/>
        <v>9.0275045784826188E-2</v>
      </c>
      <c r="J67" s="107">
        <v>215744819</v>
      </c>
      <c r="K67" s="75">
        <f t="shared" si="11"/>
        <v>0.90972495421517385</v>
      </c>
      <c r="L67" s="106">
        <f>L66+L65+L64+L63+L62+L61+L60+L59+L58+L57+L56</f>
        <v>237153898</v>
      </c>
      <c r="M67" s="74">
        <f>IF(ISBLANK(L67),"  ",IF(L76&gt;0,L67/L76,IF(L67&gt;0,1,0)))</f>
        <v>0.75678489426653839</v>
      </c>
      <c r="N67" s="76"/>
    </row>
    <row r="68" spans="1:14" ht="15" customHeight="1" x14ac:dyDescent="0.25">
      <c r="A68" s="14" t="s">
        <v>65</v>
      </c>
      <c r="B68" s="79"/>
      <c r="C68" s="66" t="str">
        <f t="shared" si="1"/>
        <v xml:space="preserve">  </v>
      </c>
      <c r="D68" s="80"/>
      <c r="E68" s="66" t="str">
        <f t="shared" si="2"/>
        <v xml:space="preserve">  </v>
      </c>
      <c r="F68" s="34"/>
      <c r="G68" s="56"/>
      <c r="H68" s="79"/>
      <c r="I68" s="64" t="s">
        <v>4</v>
      </c>
      <c r="J68" s="80"/>
      <c r="K68" s="66" t="s">
        <v>4</v>
      </c>
      <c r="L68" s="34"/>
      <c r="M68" s="67" t="s">
        <v>4</v>
      </c>
    </row>
    <row r="69" spans="1:14" ht="15" customHeight="1" x14ac:dyDescent="0.2">
      <c r="A69" s="108" t="s">
        <v>66</v>
      </c>
      <c r="B69" s="3">
        <v>0</v>
      </c>
      <c r="C69" s="44">
        <f t="shared" si="1"/>
        <v>0</v>
      </c>
      <c r="D69" s="93">
        <v>0</v>
      </c>
      <c r="E69" s="44">
        <f t="shared" si="2"/>
        <v>0</v>
      </c>
      <c r="F69" s="58">
        <f t="shared" si="3"/>
        <v>0</v>
      </c>
      <c r="G69" s="46">
        <f t="shared" si="7"/>
        <v>0</v>
      </c>
      <c r="H69" s="3">
        <v>0</v>
      </c>
      <c r="I69" s="42">
        <f>IF(ISBLANK(H69),"  ",IF(L69&gt;0,H69/L69,IF(H69&gt;0,1,0)))</f>
        <v>0</v>
      </c>
      <c r="J69" s="93">
        <v>0</v>
      </c>
      <c r="K69" s="44">
        <f>IF(ISBLANK(J69),"  ",IF(L69&gt;0,J69/L69,IF(J69&gt;0,1,0)))</f>
        <v>0</v>
      </c>
      <c r="L69" s="58">
        <f>J69+H69</f>
        <v>0</v>
      </c>
      <c r="M69" s="46">
        <f>IF(ISBLANK(L69),"  ",IF(L76&gt;0,L69/L76,IF(L69&gt;0,1,0)))</f>
        <v>0</v>
      </c>
    </row>
    <row r="70" spans="1:14" ht="15" customHeight="1" x14ac:dyDescent="0.2">
      <c r="A70" s="31" t="s">
        <v>67</v>
      </c>
      <c r="B70" s="32">
        <v>0</v>
      </c>
      <c r="C70" s="49">
        <f t="shared" si="1"/>
        <v>0</v>
      </c>
      <c r="D70" s="80">
        <v>0</v>
      </c>
      <c r="E70" s="49">
        <f t="shared" si="2"/>
        <v>0</v>
      </c>
      <c r="F70" s="34">
        <f t="shared" si="3"/>
        <v>0</v>
      </c>
      <c r="G70" s="46">
        <f t="shared" si="7"/>
        <v>0</v>
      </c>
      <c r="H70" s="32">
        <v>0</v>
      </c>
      <c r="I70" s="48">
        <f>IF(ISBLANK(H70),"  ",IF(L70&gt;0,H70/L70,IF(H70&gt;0,1,0)))</f>
        <v>0</v>
      </c>
      <c r="J70" s="80">
        <v>0</v>
      </c>
      <c r="K70" s="49">
        <f>IF(ISBLANK(J70),"  ",IF(L70&gt;0,J70/L70,IF(J70&gt;0,1,0)))</f>
        <v>0</v>
      </c>
      <c r="L70" s="34">
        <f>J70+H70</f>
        <v>0</v>
      </c>
      <c r="M70" s="51">
        <f>IF(ISBLANK(L70),"  ",IF(L76&gt;0,L70/L76,IF(L70&gt;0,1,0)))</f>
        <v>0</v>
      </c>
    </row>
    <row r="71" spans="1:14" ht="15" customHeight="1" x14ac:dyDescent="0.25">
      <c r="A71" s="109" t="s">
        <v>68</v>
      </c>
      <c r="B71" s="79"/>
      <c r="C71" s="66" t="str">
        <f t="shared" si="1"/>
        <v xml:space="preserve">  </v>
      </c>
      <c r="D71" s="80"/>
      <c r="E71" s="66" t="str">
        <f t="shared" si="2"/>
        <v xml:space="preserve">  </v>
      </c>
      <c r="F71" s="34"/>
      <c r="G71" s="46"/>
      <c r="H71" s="79"/>
      <c r="I71" s="64" t="s">
        <v>4</v>
      </c>
      <c r="J71" s="80"/>
      <c r="K71" s="66" t="s">
        <v>4</v>
      </c>
      <c r="L71" s="34"/>
      <c r="M71" s="67" t="s">
        <v>4</v>
      </c>
    </row>
    <row r="72" spans="1:14" ht="15" customHeight="1" x14ac:dyDescent="0.2">
      <c r="A72" s="82" t="s">
        <v>69</v>
      </c>
      <c r="B72" s="3">
        <v>0</v>
      </c>
      <c r="C72" s="44">
        <f t="shared" si="1"/>
        <v>0</v>
      </c>
      <c r="D72" s="93">
        <v>0</v>
      </c>
      <c r="E72" s="44">
        <f t="shared" si="2"/>
        <v>0</v>
      </c>
      <c r="F72" s="58">
        <f t="shared" si="3"/>
        <v>0</v>
      </c>
      <c r="G72" s="46">
        <f t="shared" si="7"/>
        <v>0</v>
      </c>
      <c r="H72" s="3">
        <v>0</v>
      </c>
      <c r="I72" s="42">
        <f>IF(ISBLANK(H72),"  ",IF(L72&gt;0,H72/L72,IF(H72&gt;0,1,0)))</f>
        <v>0</v>
      </c>
      <c r="J72" s="93">
        <v>0</v>
      </c>
      <c r="K72" s="44">
        <f>IF(ISBLANK(J72),"  ",IF(L72&gt;0,J72/L72,IF(J72&gt;0,1,0)))</f>
        <v>0</v>
      </c>
      <c r="L72" s="58">
        <f>J72+H72</f>
        <v>0</v>
      </c>
      <c r="M72" s="46">
        <f>IF(ISBLANK(L72),"  ",IF(L76&gt;0,L72/L76,IF(L72&gt;0,1,0)))</f>
        <v>0</v>
      </c>
    </row>
    <row r="73" spans="1:14" ht="15" customHeight="1" x14ac:dyDescent="0.2">
      <c r="A73" s="31" t="s">
        <v>70</v>
      </c>
      <c r="B73" s="32">
        <v>0</v>
      </c>
      <c r="C73" s="49">
        <f t="shared" si="1"/>
        <v>0</v>
      </c>
      <c r="D73" s="80">
        <v>11985659</v>
      </c>
      <c r="E73" s="49">
        <f t="shared" si="2"/>
        <v>1</v>
      </c>
      <c r="F73" s="34">
        <f t="shared" si="3"/>
        <v>11985659</v>
      </c>
      <c r="G73" s="46">
        <f t="shared" si="7"/>
        <v>3.8342146314143948E-2</v>
      </c>
      <c r="H73" s="32">
        <v>0</v>
      </c>
      <c r="I73" s="48">
        <f>IF(ISBLANK(H73),"  ",IF(L73&gt;0,H73/L73,IF(H73&gt;0,1,0)))</f>
        <v>0</v>
      </c>
      <c r="J73" s="80">
        <v>10804100</v>
      </c>
      <c r="K73" s="49">
        <f>IF(ISBLANK(J73),"  ",IF(L73&gt;0,J73/L73,IF(J73&gt;0,1,0)))</f>
        <v>1</v>
      </c>
      <c r="L73" s="34">
        <f>J73+H73</f>
        <v>10804100</v>
      </c>
      <c r="M73" s="51">
        <f>IF(ISBLANK(L73),"  ",IF(L76&gt;0,L73/L76,IF(L73&gt;0,1,0)))</f>
        <v>3.4477104298513819E-2</v>
      </c>
    </row>
    <row r="74" spans="1:14" s="77" customFormat="1" ht="15" customHeight="1" x14ac:dyDescent="0.25">
      <c r="A74" s="78" t="s">
        <v>71</v>
      </c>
      <c r="B74" s="110">
        <v>0</v>
      </c>
      <c r="C74" s="75">
        <f t="shared" si="1"/>
        <v>0</v>
      </c>
      <c r="D74" s="111">
        <v>11985659</v>
      </c>
      <c r="E74" s="75">
        <f t="shared" si="2"/>
        <v>1</v>
      </c>
      <c r="F74" s="112">
        <f t="shared" si="3"/>
        <v>11985659</v>
      </c>
      <c r="G74" s="229">
        <f t="shared" si="7"/>
        <v>3.8342146314143948E-2</v>
      </c>
      <c r="H74" s="110">
        <v>0</v>
      </c>
      <c r="I74" s="84">
        <f>IF(ISBLANK(H74),"  ",IF(L74&gt;0,H74/L74,IF(H74&gt;0,1,0)))</f>
        <v>0</v>
      </c>
      <c r="J74" s="111">
        <v>10804100</v>
      </c>
      <c r="K74" s="75">
        <f>IF(ISBLANK(J74),"  ",IF(L74&gt;0,J74/L74,IF(J74&gt;0,1,0)))</f>
        <v>1</v>
      </c>
      <c r="L74" s="112">
        <f>L73+L72+L71+L70+L69</f>
        <v>10804100</v>
      </c>
      <c r="M74" s="74">
        <f>IF(ISBLANK(L74),"  ",IF(L76&gt;0,L74/L76,IF(L74&gt;0,1,0)))</f>
        <v>3.4477104298513819E-2</v>
      </c>
    </row>
    <row r="75" spans="1:14" s="77" customFormat="1" ht="15" customHeight="1" x14ac:dyDescent="0.25">
      <c r="A75" s="78" t="s">
        <v>72</v>
      </c>
      <c r="B75" s="110">
        <v>0</v>
      </c>
      <c r="C75" s="75">
        <f t="shared" si="1"/>
        <v>0</v>
      </c>
      <c r="D75" s="111">
        <v>0</v>
      </c>
      <c r="E75" s="75">
        <f t="shared" si="2"/>
        <v>0</v>
      </c>
      <c r="F75" s="113">
        <f t="shared" si="3"/>
        <v>0</v>
      </c>
      <c r="G75" s="229">
        <f t="shared" si="7"/>
        <v>0</v>
      </c>
      <c r="H75" s="110">
        <v>0</v>
      </c>
      <c r="I75" s="84">
        <f>IF(ISBLANK(H75),"  ",IF(L75&gt;0,H75/L75,IF(H75&gt;0,1,0)))</f>
        <v>0</v>
      </c>
      <c r="J75" s="111">
        <v>0</v>
      </c>
      <c r="K75" s="75">
        <f>IF(ISBLANK(J75),"  ",IF(L75&gt;0,J75/L75,IF(J75&gt;0,1,0)))</f>
        <v>0</v>
      </c>
      <c r="L75" s="113">
        <f>J75+H75</f>
        <v>0</v>
      </c>
      <c r="M75" s="74">
        <f>IF(ISBLANK(L75),"  ",IF(L76&gt;0,L75/L76,IF(L75&gt;0,1,0)))</f>
        <v>0</v>
      </c>
    </row>
    <row r="76" spans="1:14" s="77" customFormat="1" ht="15" customHeight="1" thickBot="1" x14ac:dyDescent="0.3">
      <c r="A76" s="114" t="s">
        <v>73</v>
      </c>
      <c r="B76" s="115">
        <v>86730550.489999995</v>
      </c>
      <c r="C76" s="117">
        <f t="shared" si="1"/>
        <v>0.27745119870286894</v>
      </c>
      <c r="D76" s="115">
        <v>225866947.36000001</v>
      </c>
      <c r="E76" s="117">
        <f t="shared" si="2"/>
        <v>0.72254880129713106</v>
      </c>
      <c r="F76" s="115">
        <f t="shared" si="3"/>
        <v>312597497.85000002</v>
      </c>
      <c r="G76" s="117">
        <f t="shared" si="7"/>
        <v>1</v>
      </c>
      <c r="H76" s="115">
        <v>86821366</v>
      </c>
      <c r="I76" s="116">
        <f>IF(ISBLANK(H76),"  ",IF(L76&gt;0,H76/L76,IF(H76&gt;0,1,0)))</f>
        <v>0.2770567924141244</v>
      </c>
      <c r="J76" s="115">
        <v>226548919</v>
      </c>
      <c r="K76" s="117">
        <f>IF(ISBLANK(J76),"  ",IF(L76&gt;0,J76/L76,IF(J76&gt;0,1,0)))</f>
        <v>0.7229432075858756</v>
      </c>
      <c r="L76" s="115">
        <f>L74+L67+L47+L40+L48+L75</f>
        <v>313370285</v>
      </c>
      <c r="M76" s="118">
        <f>IF(ISBLANK(L76),"  ",IF(L76&gt;0,L76/L76,IF(L76&gt;0,1,0)))</f>
        <v>1</v>
      </c>
    </row>
    <row r="77" spans="1:14" ht="15" thickTop="1" x14ac:dyDescent="0.2">
      <c r="A77" s="119"/>
      <c r="B77" s="1"/>
      <c r="C77" s="2"/>
      <c r="D77" s="1"/>
      <c r="E77" s="2"/>
      <c r="F77" s="1"/>
      <c r="G77" s="2"/>
      <c r="H77" s="1"/>
      <c r="I77" s="2"/>
      <c r="J77" s="1"/>
      <c r="K77" s="2"/>
      <c r="L77" s="1"/>
      <c r="M77" s="2"/>
    </row>
    <row r="78" spans="1:14" hidden="1" x14ac:dyDescent="0.2">
      <c r="A78" s="2" t="s">
        <v>4</v>
      </c>
      <c r="B78" s="1"/>
      <c r="C78" s="2"/>
      <c r="D78" s="1"/>
      <c r="E78" s="2"/>
      <c r="F78" s="1"/>
      <c r="G78" s="2"/>
      <c r="H78" s="1"/>
      <c r="I78" s="2"/>
      <c r="J78" s="1"/>
      <c r="K78" s="2"/>
      <c r="L78" s="1"/>
      <c r="M78" s="2"/>
    </row>
    <row r="79" spans="1:14" x14ac:dyDescent="0.2">
      <c r="A79" s="2" t="s">
        <v>74</v>
      </c>
      <c r="B79" s="1"/>
      <c r="C79" s="2"/>
      <c r="D79" s="1"/>
      <c r="E79" s="2"/>
      <c r="F79" s="1"/>
      <c r="G79" s="2"/>
      <c r="H79" s="1"/>
      <c r="I79" s="2"/>
      <c r="J79" s="1"/>
      <c r="K79" s="2"/>
      <c r="L79" s="1"/>
      <c r="M79" s="2"/>
    </row>
  </sheetData>
  <hyperlinks>
    <hyperlink ref="O2" location="Home!A1" tooltip="Home" display="Home"/>
  </hyperlinks>
  <printOptions horizontalCentered="1" verticalCentered="1"/>
  <pageMargins left="0.25" right="0.25" top="0.75" bottom="0.75" header="0.3" footer="0.3"/>
  <pageSetup scale="44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9"/>
  <sheetViews>
    <sheetView zoomScale="75" zoomScaleNormal="75" workbookViewId="0">
      <pane xSplit="1" ySplit="10" topLeftCell="B11" activePane="bottomRight" state="frozen"/>
      <selection activeCell="M13" sqref="M13"/>
      <selection pane="topRight" activeCell="M13" sqref="M13"/>
      <selection pane="bottomLeft" activeCell="M13" sqref="M13"/>
      <selection pane="bottomRight" activeCell="O2" sqref="O2"/>
    </sheetView>
  </sheetViews>
  <sheetFormatPr defaultColWidth="12.42578125" defaultRowHeight="14.25" x14ac:dyDescent="0.2"/>
  <cols>
    <col min="1" max="1" width="63.42578125" style="6" customWidth="1"/>
    <col min="2" max="2" width="20.7109375" style="120" customWidth="1"/>
    <col min="3" max="3" width="20.7109375" style="6" customWidth="1"/>
    <col min="4" max="4" width="20.7109375" style="120" customWidth="1"/>
    <col min="5" max="5" width="20.7109375" style="6" customWidth="1"/>
    <col min="6" max="6" width="20.7109375" style="120" customWidth="1"/>
    <col min="7" max="7" width="20.7109375" style="6" customWidth="1"/>
    <col min="8" max="8" width="20.7109375" style="120" customWidth="1"/>
    <col min="9" max="9" width="20.7109375" style="6" customWidth="1"/>
    <col min="10" max="10" width="20.7109375" style="120" customWidth="1"/>
    <col min="11" max="11" width="20.7109375" style="6" customWidth="1"/>
    <col min="12" max="12" width="20.7109375" style="120" customWidth="1"/>
    <col min="13" max="13" width="20.7109375" style="6" customWidth="1"/>
    <col min="14" max="256" width="12.42578125" style="6"/>
    <col min="257" max="257" width="186.7109375" style="6" customWidth="1"/>
    <col min="258" max="258" width="56.42578125" style="6" customWidth="1"/>
    <col min="259" max="263" width="45.5703125" style="6" customWidth="1"/>
    <col min="264" max="264" width="54.7109375" style="6" customWidth="1"/>
    <col min="265" max="269" width="45.5703125" style="6" customWidth="1"/>
    <col min="270" max="512" width="12.42578125" style="6"/>
    <col min="513" max="513" width="186.7109375" style="6" customWidth="1"/>
    <col min="514" max="514" width="56.42578125" style="6" customWidth="1"/>
    <col min="515" max="519" width="45.5703125" style="6" customWidth="1"/>
    <col min="520" max="520" width="54.7109375" style="6" customWidth="1"/>
    <col min="521" max="525" width="45.5703125" style="6" customWidth="1"/>
    <col min="526" max="768" width="12.42578125" style="6"/>
    <col min="769" max="769" width="186.7109375" style="6" customWidth="1"/>
    <col min="770" max="770" width="56.42578125" style="6" customWidth="1"/>
    <col min="771" max="775" width="45.5703125" style="6" customWidth="1"/>
    <col min="776" max="776" width="54.7109375" style="6" customWidth="1"/>
    <col min="777" max="781" width="45.5703125" style="6" customWidth="1"/>
    <col min="782" max="1024" width="12.42578125" style="6"/>
    <col min="1025" max="1025" width="186.7109375" style="6" customWidth="1"/>
    <col min="1026" max="1026" width="56.42578125" style="6" customWidth="1"/>
    <col min="1027" max="1031" width="45.5703125" style="6" customWidth="1"/>
    <col min="1032" max="1032" width="54.7109375" style="6" customWidth="1"/>
    <col min="1033" max="1037" width="45.5703125" style="6" customWidth="1"/>
    <col min="1038" max="1280" width="12.42578125" style="6"/>
    <col min="1281" max="1281" width="186.7109375" style="6" customWidth="1"/>
    <col min="1282" max="1282" width="56.42578125" style="6" customWidth="1"/>
    <col min="1283" max="1287" width="45.5703125" style="6" customWidth="1"/>
    <col min="1288" max="1288" width="54.7109375" style="6" customWidth="1"/>
    <col min="1289" max="1293" width="45.5703125" style="6" customWidth="1"/>
    <col min="1294" max="1536" width="12.42578125" style="6"/>
    <col min="1537" max="1537" width="186.7109375" style="6" customWidth="1"/>
    <col min="1538" max="1538" width="56.42578125" style="6" customWidth="1"/>
    <col min="1539" max="1543" width="45.5703125" style="6" customWidth="1"/>
    <col min="1544" max="1544" width="54.7109375" style="6" customWidth="1"/>
    <col min="1545" max="1549" width="45.5703125" style="6" customWidth="1"/>
    <col min="1550" max="1792" width="12.42578125" style="6"/>
    <col min="1793" max="1793" width="186.7109375" style="6" customWidth="1"/>
    <col min="1794" max="1794" width="56.42578125" style="6" customWidth="1"/>
    <col min="1795" max="1799" width="45.5703125" style="6" customWidth="1"/>
    <col min="1800" max="1800" width="54.7109375" style="6" customWidth="1"/>
    <col min="1801" max="1805" width="45.5703125" style="6" customWidth="1"/>
    <col min="1806" max="2048" width="12.42578125" style="6"/>
    <col min="2049" max="2049" width="186.7109375" style="6" customWidth="1"/>
    <col min="2050" max="2050" width="56.42578125" style="6" customWidth="1"/>
    <col min="2051" max="2055" width="45.5703125" style="6" customWidth="1"/>
    <col min="2056" max="2056" width="54.7109375" style="6" customWidth="1"/>
    <col min="2057" max="2061" width="45.5703125" style="6" customWidth="1"/>
    <col min="2062" max="2304" width="12.42578125" style="6"/>
    <col min="2305" max="2305" width="186.7109375" style="6" customWidth="1"/>
    <col min="2306" max="2306" width="56.42578125" style="6" customWidth="1"/>
    <col min="2307" max="2311" width="45.5703125" style="6" customWidth="1"/>
    <col min="2312" max="2312" width="54.7109375" style="6" customWidth="1"/>
    <col min="2313" max="2317" width="45.5703125" style="6" customWidth="1"/>
    <col min="2318" max="2560" width="12.42578125" style="6"/>
    <col min="2561" max="2561" width="186.7109375" style="6" customWidth="1"/>
    <col min="2562" max="2562" width="56.42578125" style="6" customWidth="1"/>
    <col min="2563" max="2567" width="45.5703125" style="6" customWidth="1"/>
    <col min="2568" max="2568" width="54.7109375" style="6" customWidth="1"/>
    <col min="2569" max="2573" width="45.5703125" style="6" customWidth="1"/>
    <col min="2574" max="2816" width="12.42578125" style="6"/>
    <col min="2817" max="2817" width="186.7109375" style="6" customWidth="1"/>
    <col min="2818" max="2818" width="56.42578125" style="6" customWidth="1"/>
    <col min="2819" max="2823" width="45.5703125" style="6" customWidth="1"/>
    <col min="2824" max="2824" width="54.7109375" style="6" customWidth="1"/>
    <col min="2825" max="2829" width="45.5703125" style="6" customWidth="1"/>
    <col min="2830" max="3072" width="12.42578125" style="6"/>
    <col min="3073" max="3073" width="186.7109375" style="6" customWidth="1"/>
    <col min="3074" max="3074" width="56.42578125" style="6" customWidth="1"/>
    <col min="3075" max="3079" width="45.5703125" style="6" customWidth="1"/>
    <col min="3080" max="3080" width="54.7109375" style="6" customWidth="1"/>
    <col min="3081" max="3085" width="45.5703125" style="6" customWidth="1"/>
    <col min="3086" max="3328" width="12.42578125" style="6"/>
    <col min="3329" max="3329" width="186.7109375" style="6" customWidth="1"/>
    <col min="3330" max="3330" width="56.42578125" style="6" customWidth="1"/>
    <col min="3331" max="3335" width="45.5703125" style="6" customWidth="1"/>
    <col min="3336" max="3336" width="54.7109375" style="6" customWidth="1"/>
    <col min="3337" max="3341" width="45.5703125" style="6" customWidth="1"/>
    <col min="3342" max="3584" width="12.42578125" style="6"/>
    <col min="3585" max="3585" width="186.7109375" style="6" customWidth="1"/>
    <col min="3586" max="3586" width="56.42578125" style="6" customWidth="1"/>
    <col min="3587" max="3591" width="45.5703125" style="6" customWidth="1"/>
    <col min="3592" max="3592" width="54.7109375" style="6" customWidth="1"/>
    <col min="3593" max="3597" width="45.5703125" style="6" customWidth="1"/>
    <col min="3598" max="3840" width="12.42578125" style="6"/>
    <col min="3841" max="3841" width="186.7109375" style="6" customWidth="1"/>
    <col min="3842" max="3842" width="56.42578125" style="6" customWidth="1"/>
    <col min="3843" max="3847" width="45.5703125" style="6" customWidth="1"/>
    <col min="3848" max="3848" width="54.7109375" style="6" customWidth="1"/>
    <col min="3849" max="3853" width="45.5703125" style="6" customWidth="1"/>
    <col min="3854" max="4096" width="12.42578125" style="6"/>
    <col min="4097" max="4097" width="186.7109375" style="6" customWidth="1"/>
    <col min="4098" max="4098" width="56.42578125" style="6" customWidth="1"/>
    <col min="4099" max="4103" width="45.5703125" style="6" customWidth="1"/>
    <col min="4104" max="4104" width="54.7109375" style="6" customWidth="1"/>
    <col min="4105" max="4109" width="45.5703125" style="6" customWidth="1"/>
    <col min="4110" max="4352" width="12.42578125" style="6"/>
    <col min="4353" max="4353" width="186.7109375" style="6" customWidth="1"/>
    <col min="4354" max="4354" width="56.42578125" style="6" customWidth="1"/>
    <col min="4355" max="4359" width="45.5703125" style="6" customWidth="1"/>
    <col min="4360" max="4360" width="54.7109375" style="6" customWidth="1"/>
    <col min="4361" max="4365" width="45.5703125" style="6" customWidth="1"/>
    <col min="4366" max="4608" width="12.42578125" style="6"/>
    <col min="4609" max="4609" width="186.7109375" style="6" customWidth="1"/>
    <col min="4610" max="4610" width="56.42578125" style="6" customWidth="1"/>
    <col min="4611" max="4615" width="45.5703125" style="6" customWidth="1"/>
    <col min="4616" max="4616" width="54.7109375" style="6" customWidth="1"/>
    <col min="4617" max="4621" width="45.5703125" style="6" customWidth="1"/>
    <col min="4622" max="4864" width="12.42578125" style="6"/>
    <col min="4865" max="4865" width="186.7109375" style="6" customWidth="1"/>
    <col min="4866" max="4866" width="56.42578125" style="6" customWidth="1"/>
    <col min="4867" max="4871" width="45.5703125" style="6" customWidth="1"/>
    <col min="4872" max="4872" width="54.7109375" style="6" customWidth="1"/>
    <col min="4873" max="4877" width="45.5703125" style="6" customWidth="1"/>
    <col min="4878" max="5120" width="12.42578125" style="6"/>
    <col min="5121" max="5121" width="186.7109375" style="6" customWidth="1"/>
    <col min="5122" max="5122" width="56.42578125" style="6" customWidth="1"/>
    <col min="5123" max="5127" width="45.5703125" style="6" customWidth="1"/>
    <col min="5128" max="5128" width="54.7109375" style="6" customWidth="1"/>
    <col min="5129" max="5133" width="45.5703125" style="6" customWidth="1"/>
    <col min="5134" max="5376" width="12.42578125" style="6"/>
    <col min="5377" max="5377" width="186.7109375" style="6" customWidth="1"/>
    <col min="5378" max="5378" width="56.42578125" style="6" customWidth="1"/>
    <col min="5379" max="5383" width="45.5703125" style="6" customWidth="1"/>
    <col min="5384" max="5384" width="54.7109375" style="6" customWidth="1"/>
    <col min="5385" max="5389" width="45.5703125" style="6" customWidth="1"/>
    <col min="5390" max="5632" width="12.42578125" style="6"/>
    <col min="5633" max="5633" width="186.7109375" style="6" customWidth="1"/>
    <col min="5634" max="5634" width="56.42578125" style="6" customWidth="1"/>
    <col min="5635" max="5639" width="45.5703125" style="6" customWidth="1"/>
    <col min="5640" max="5640" width="54.7109375" style="6" customWidth="1"/>
    <col min="5641" max="5645" width="45.5703125" style="6" customWidth="1"/>
    <col min="5646" max="5888" width="12.42578125" style="6"/>
    <col min="5889" max="5889" width="186.7109375" style="6" customWidth="1"/>
    <col min="5890" max="5890" width="56.42578125" style="6" customWidth="1"/>
    <col min="5891" max="5895" width="45.5703125" style="6" customWidth="1"/>
    <col min="5896" max="5896" width="54.7109375" style="6" customWidth="1"/>
    <col min="5897" max="5901" width="45.5703125" style="6" customWidth="1"/>
    <col min="5902" max="6144" width="12.42578125" style="6"/>
    <col min="6145" max="6145" width="186.7109375" style="6" customWidth="1"/>
    <col min="6146" max="6146" width="56.42578125" style="6" customWidth="1"/>
    <col min="6147" max="6151" width="45.5703125" style="6" customWidth="1"/>
    <col min="6152" max="6152" width="54.7109375" style="6" customWidth="1"/>
    <col min="6153" max="6157" width="45.5703125" style="6" customWidth="1"/>
    <col min="6158" max="6400" width="12.42578125" style="6"/>
    <col min="6401" max="6401" width="186.7109375" style="6" customWidth="1"/>
    <col min="6402" max="6402" width="56.42578125" style="6" customWidth="1"/>
    <col min="6403" max="6407" width="45.5703125" style="6" customWidth="1"/>
    <col min="6408" max="6408" width="54.7109375" style="6" customWidth="1"/>
    <col min="6409" max="6413" width="45.5703125" style="6" customWidth="1"/>
    <col min="6414" max="6656" width="12.42578125" style="6"/>
    <col min="6657" max="6657" width="186.7109375" style="6" customWidth="1"/>
    <col min="6658" max="6658" width="56.42578125" style="6" customWidth="1"/>
    <col min="6659" max="6663" width="45.5703125" style="6" customWidth="1"/>
    <col min="6664" max="6664" width="54.7109375" style="6" customWidth="1"/>
    <col min="6665" max="6669" width="45.5703125" style="6" customWidth="1"/>
    <col min="6670" max="6912" width="12.42578125" style="6"/>
    <col min="6913" max="6913" width="186.7109375" style="6" customWidth="1"/>
    <col min="6914" max="6914" width="56.42578125" style="6" customWidth="1"/>
    <col min="6915" max="6919" width="45.5703125" style="6" customWidth="1"/>
    <col min="6920" max="6920" width="54.7109375" style="6" customWidth="1"/>
    <col min="6921" max="6925" width="45.5703125" style="6" customWidth="1"/>
    <col min="6926" max="7168" width="12.42578125" style="6"/>
    <col min="7169" max="7169" width="186.7109375" style="6" customWidth="1"/>
    <col min="7170" max="7170" width="56.42578125" style="6" customWidth="1"/>
    <col min="7171" max="7175" width="45.5703125" style="6" customWidth="1"/>
    <col min="7176" max="7176" width="54.7109375" style="6" customWidth="1"/>
    <col min="7177" max="7181" width="45.5703125" style="6" customWidth="1"/>
    <col min="7182" max="7424" width="12.42578125" style="6"/>
    <col min="7425" max="7425" width="186.7109375" style="6" customWidth="1"/>
    <col min="7426" max="7426" width="56.42578125" style="6" customWidth="1"/>
    <col min="7427" max="7431" width="45.5703125" style="6" customWidth="1"/>
    <col min="7432" max="7432" width="54.7109375" style="6" customWidth="1"/>
    <col min="7433" max="7437" width="45.5703125" style="6" customWidth="1"/>
    <col min="7438" max="7680" width="12.42578125" style="6"/>
    <col min="7681" max="7681" width="186.7109375" style="6" customWidth="1"/>
    <col min="7682" max="7682" width="56.42578125" style="6" customWidth="1"/>
    <col min="7683" max="7687" width="45.5703125" style="6" customWidth="1"/>
    <col min="7688" max="7688" width="54.7109375" style="6" customWidth="1"/>
    <col min="7689" max="7693" width="45.5703125" style="6" customWidth="1"/>
    <col min="7694" max="7936" width="12.42578125" style="6"/>
    <col min="7937" max="7937" width="186.7109375" style="6" customWidth="1"/>
    <col min="7938" max="7938" width="56.42578125" style="6" customWidth="1"/>
    <col min="7939" max="7943" width="45.5703125" style="6" customWidth="1"/>
    <col min="7944" max="7944" width="54.7109375" style="6" customWidth="1"/>
    <col min="7945" max="7949" width="45.5703125" style="6" customWidth="1"/>
    <col min="7950" max="8192" width="12.42578125" style="6"/>
    <col min="8193" max="8193" width="186.7109375" style="6" customWidth="1"/>
    <col min="8194" max="8194" width="56.42578125" style="6" customWidth="1"/>
    <col min="8195" max="8199" width="45.5703125" style="6" customWidth="1"/>
    <col min="8200" max="8200" width="54.7109375" style="6" customWidth="1"/>
    <col min="8201" max="8205" width="45.5703125" style="6" customWidth="1"/>
    <col min="8206" max="8448" width="12.42578125" style="6"/>
    <col min="8449" max="8449" width="186.7109375" style="6" customWidth="1"/>
    <col min="8450" max="8450" width="56.42578125" style="6" customWidth="1"/>
    <col min="8451" max="8455" width="45.5703125" style="6" customWidth="1"/>
    <col min="8456" max="8456" width="54.7109375" style="6" customWidth="1"/>
    <col min="8457" max="8461" width="45.5703125" style="6" customWidth="1"/>
    <col min="8462" max="8704" width="12.42578125" style="6"/>
    <col min="8705" max="8705" width="186.7109375" style="6" customWidth="1"/>
    <col min="8706" max="8706" width="56.42578125" style="6" customWidth="1"/>
    <col min="8707" max="8711" width="45.5703125" style="6" customWidth="1"/>
    <col min="8712" max="8712" width="54.7109375" style="6" customWidth="1"/>
    <col min="8713" max="8717" width="45.5703125" style="6" customWidth="1"/>
    <col min="8718" max="8960" width="12.42578125" style="6"/>
    <col min="8961" max="8961" width="186.7109375" style="6" customWidth="1"/>
    <col min="8962" max="8962" width="56.42578125" style="6" customWidth="1"/>
    <col min="8963" max="8967" width="45.5703125" style="6" customWidth="1"/>
    <col min="8968" max="8968" width="54.7109375" style="6" customWidth="1"/>
    <col min="8969" max="8973" width="45.5703125" style="6" customWidth="1"/>
    <col min="8974" max="9216" width="12.42578125" style="6"/>
    <col min="9217" max="9217" width="186.7109375" style="6" customWidth="1"/>
    <col min="9218" max="9218" width="56.42578125" style="6" customWidth="1"/>
    <col min="9219" max="9223" width="45.5703125" style="6" customWidth="1"/>
    <col min="9224" max="9224" width="54.7109375" style="6" customWidth="1"/>
    <col min="9225" max="9229" width="45.5703125" style="6" customWidth="1"/>
    <col min="9230" max="9472" width="12.42578125" style="6"/>
    <col min="9473" max="9473" width="186.7109375" style="6" customWidth="1"/>
    <col min="9474" max="9474" width="56.42578125" style="6" customWidth="1"/>
    <col min="9475" max="9479" width="45.5703125" style="6" customWidth="1"/>
    <col min="9480" max="9480" width="54.7109375" style="6" customWidth="1"/>
    <col min="9481" max="9485" width="45.5703125" style="6" customWidth="1"/>
    <col min="9486" max="9728" width="12.42578125" style="6"/>
    <col min="9729" max="9729" width="186.7109375" style="6" customWidth="1"/>
    <col min="9730" max="9730" width="56.42578125" style="6" customWidth="1"/>
    <col min="9731" max="9735" width="45.5703125" style="6" customWidth="1"/>
    <col min="9736" max="9736" width="54.7109375" style="6" customWidth="1"/>
    <col min="9737" max="9741" width="45.5703125" style="6" customWidth="1"/>
    <col min="9742" max="9984" width="12.42578125" style="6"/>
    <col min="9985" max="9985" width="186.7109375" style="6" customWidth="1"/>
    <col min="9986" max="9986" width="56.42578125" style="6" customWidth="1"/>
    <col min="9987" max="9991" width="45.5703125" style="6" customWidth="1"/>
    <col min="9992" max="9992" width="54.7109375" style="6" customWidth="1"/>
    <col min="9993" max="9997" width="45.5703125" style="6" customWidth="1"/>
    <col min="9998" max="10240" width="12.42578125" style="6"/>
    <col min="10241" max="10241" width="186.7109375" style="6" customWidth="1"/>
    <col min="10242" max="10242" width="56.42578125" style="6" customWidth="1"/>
    <col min="10243" max="10247" width="45.5703125" style="6" customWidth="1"/>
    <col min="10248" max="10248" width="54.7109375" style="6" customWidth="1"/>
    <col min="10249" max="10253" width="45.5703125" style="6" customWidth="1"/>
    <col min="10254" max="10496" width="12.42578125" style="6"/>
    <col min="10497" max="10497" width="186.7109375" style="6" customWidth="1"/>
    <col min="10498" max="10498" width="56.42578125" style="6" customWidth="1"/>
    <col min="10499" max="10503" width="45.5703125" style="6" customWidth="1"/>
    <col min="10504" max="10504" width="54.7109375" style="6" customWidth="1"/>
    <col min="10505" max="10509" width="45.5703125" style="6" customWidth="1"/>
    <col min="10510" max="10752" width="12.42578125" style="6"/>
    <col min="10753" max="10753" width="186.7109375" style="6" customWidth="1"/>
    <col min="10754" max="10754" width="56.42578125" style="6" customWidth="1"/>
    <col min="10755" max="10759" width="45.5703125" style="6" customWidth="1"/>
    <col min="10760" max="10760" width="54.7109375" style="6" customWidth="1"/>
    <col min="10761" max="10765" width="45.5703125" style="6" customWidth="1"/>
    <col min="10766" max="11008" width="12.42578125" style="6"/>
    <col min="11009" max="11009" width="186.7109375" style="6" customWidth="1"/>
    <col min="11010" max="11010" width="56.42578125" style="6" customWidth="1"/>
    <col min="11011" max="11015" width="45.5703125" style="6" customWidth="1"/>
    <col min="11016" max="11016" width="54.7109375" style="6" customWidth="1"/>
    <col min="11017" max="11021" width="45.5703125" style="6" customWidth="1"/>
    <col min="11022" max="11264" width="12.42578125" style="6"/>
    <col min="11265" max="11265" width="186.7109375" style="6" customWidth="1"/>
    <col min="11266" max="11266" width="56.42578125" style="6" customWidth="1"/>
    <col min="11267" max="11271" width="45.5703125" style="6" customWidth="1"/>
    <col min="11272" max="11272" width="54.7109375" style="6" customWidth="1"/>
    <col min="11273" max="11277" width="45.5703125" style="6" customWidth="1"/>
    <col min="11278" max="11520" width="12.42578125" style="6"/>
    <col min="11521" max="11521" width="186.7109375" style="6" customWidth="1"/>
    <col min="11522" max="11522" width="56.42578125" style="6" customWidth="1"/>
    <col min="11523" max="11527" width="45.5703125" style="6" customWidth="1"/>
    <col min="11528" max="11528" width="54.7109375" style="6" customWidth="1"/>
    <col min="11529" max="11533" width="45.5703125" style="6" customWidth="1"/>
    <col min="11534" max="11776" width="12.42578125" style="6"/>
    <col min="11777" max="11777" width="186.7109375" style="6" customWidth="1"/>
    <col min="11778" max="11778" width="56.42578125" style="6" customWidth="1"/>
    <col min="11779" max="11783" width="45.5703125" style="6" customWidth="1"/>
    <col min="11784" max="11784" width="54.7109375" style="6" customWidth="1"/>
    <col min="11785" max="11789" width="45.5703125" style="6" customWidth="1"/>
    <col min="11790" max="12032" width="12.42578125" style="6"/>
    <col min="12033" max="12033" width="186.7109375" style="6" customWidth="1"/>
    <col min="12034" max="12034" width="56.42578125" style="6" customWidth="1"/>
    <col min="12035" max="12039" width="45.5703125" style="6" customWidth="1"/>
    <col min="12040" max="12040" width="54.7109375" style="6" customWidth="1"/>
    <col min="12041" max="12045" width="45.5703125" style="6" customWidth="1"/>
    <col min="12046" max="12288" width="12.42578125" style="6"/>
    <col min="12289" max="12289" width="186.7109375" style="6" customWidth="1"/>
    <col min="12290" max="12290" width="56.42578125" style="6" customWidth="1"/>
    <col min="12291" max="12295" width="45.5703125" style="6" customWidth="1"/>
    <col min="12296" max="12296" width="54.7109375" style="6" customWidth="1"/>
    <col min="12297" max="12301" width="45.5703125" style="6" customWidth="1"/>
    <col min="12302" max="12544" width="12.42578125" style="6"/>
    <col min="12545" max="12545" width="186.7109375" style="6" customWidth="1"/>
    <col min="12546" max="12546" width="56.42578125" style="6" customWidth="1"/>
    <col min="12547" max="12551" width="45.5703125" style="6" customWidth="1"/>
    <col min="12552" max="12552" width="54.7109375" style="6" customWidth="1"/>
    <col min="12553" max="12557" width="45.5703125" style="6" customWidth="1"/>
    <col min="12558" max="12800" width="12.42578125" style="6"/>
    <col min="12801" max="12801" width="186.7109375" style="6" customWidth="1"/>
    <col min="12802" max="12802" width="56.42578125" style="6" customWidth="1"/>
    <col min="12803" max="12807" width="45.5703125" style="6" customWidth="1"/>
    <col min="12808" max="12808" width="54.7109375" style="6" customWidth="1"/>
    <col min="12809" max="12813" width="45.5703125" style="6" customWidth="1"/>
    <col min="12814" max="13056" width="12.42578125" style="6"/>
    <col min="13057" max="13057" width="186.7109375" style="6" customWidth="1"/>
    <col min="13058" max="13058" width="56.42578125" style="6" customWidth="1"/>
    <col min="13059" max="13063" width="45.5703125" style="6" customWidth="1"/>
    <col min="13064" max="13064" width="54.7109375" style="6" customWidth="1"/>
    <col min="13065" max="13069" width="45.5703125" style="6" customWidth="1"/>
    <col min="13070" max="13312" width="12.42578125" style="6"/>
    <col min="13313" max="13313" width="186.7109375" style="6" customWidth="1"/>
    <col min="13314" max="13314" width="56.42578125" style="6" customWidth="1"/>
    <col min="13315" max="13319" width="45.5703125" style="6" customWidth="1"/>
    <col min="13320" max="13320" width="54.7109375" style="6" customWidth="1"/>
    <col min="13321" max="13325" width="45.5703125" style="6" customWidth="1"/>
    <col min="13326" max="13568" width="12.42578125" style="6"/>
    <col min="13569" max="13569" width="186.7109375" style="6" customWidth="1"/>
    <col min="13570" max="13570" width="56.42578125" style="6" customWidth="1"/>
    <col min="13571" max="13575" width="45.5703125" style="6" customWidth="1"/>
    <col min="13576" max="13576" width="54.7109375" style="6" customWidth="1"/>
    <col min="13577" max="13581" width="45.5703125" style="6" customWidth="1"/>
    <col min="13582" max="13824" width="12.42578125" style="6"/>
    <col min="13825" max="13825" width="186.7109375" style="6" customWidth="1"/>
    <col min="13826" max="13826" width="56.42578125" style="6" customWidth="1"/>
    <col min="13827" max="13831" width="45.5703125" style="6" customWidth="1"/>
    <col min="13832" max="13832" width="54.7109375" style="6" customWidth="1"/>
    <col min="13833" max="13837" width="45.5703125" style="6" customWidth="1"/>
    <col min="13838" max="14080" width="12.42578125" style="6"/>
    <col min="14081" max="14081" width="186.7109375" style="6" customWidth="1"/>
    <col min="14082" max="14082" width="56.42578125" style="6" customWidth="1"/>
    <col min="14083" max="14087" width="45.5703125" style="6" customWidth="1"/>
    <col min="14088" max="14088" width="54.7109375" style="6" customWidth="1"/>
    <col min="14089" max="14093" width="45.5703125" style="6" customWidth="1"/>
    <col min="14094" max="14336" width="12.42578125" style="6"/>
    <col min="14337" max="14337" width="186.7109375" style="6" customWidth="1"/>
    <col min="14338" max="14338" width="56.42578125" style="6" customWidth="1"/>
    <col min="14339" max="14343" width="45.5703125" style="6" customWidth="1"/>
    <col min="14344" max="14344" width="54.7109375" style="6" customWidth="1"/>
    <col min="14345" max="14349" width="45.5703125" style="6" customWidth="1"/>
    <col min="14350" max="14592" width="12.42578125" style="6"/>
    <col min="14593" max="14593" width="186.7109375" style="6" customWidth="1"/>
    <col min="14594" max="14594" width="56.42578125" style="6" customWidth="1"/>
    <col min="14595" max="14599" width="45.5703125" style="6" customWidth="1"/>
    <col min="14600" max="14600" width="54.7109375" style="6" customWidth="1"/>
    <col min="14601" max="14605" width="45.5703125" style="6" customWidth="1"/>
    <col min="14606" max="14848" width="12.42578125" style="6"/>
    <col min="14849" max="14849" width="186.7109375" style="6" customWidth="1"/>
    <col min="14850" max="14850" width="56.42578125" style="6" customWidth="1"/>
    <col min="14851" max="14855" width="45.5703125" style="6" customWidth="1"/>
    <col min="14856" max="14856" width="54.7109375" style="6" customWidth="1"/>
    <col min="14857" max="14861" width="45.5703125" style="6" customWidth="1"/>
    <col min="14862" max="15104" width="12.42578125" style="6"/>
    <col min="15105" max="15105" width="186.7109375" style="6" customWidth="1"/>
    <col min="15106" max="15106" width="56.42578125" style="6" customWidth="1"/>
    <col min="15107" max="15111" width="45.5703125" style="6" customWidth="1"/>
    <col min="15112" max="15112" width="54.7109375" style="6" customWidth="1"/>
    <col min="15113" max="15117" width="45.5703125" style="6" customWidth="1"/>
    <col min="15118" max="15360" width="12.42578125" style="6"/>
    <col min="15361" max="15361" width="186.7109375" style="6" customWidth="1"/>
    <col min="15362" max="15362" width="56.42578125" style="6" customWidth="1"/>
    <col min="15363" max="15367" width="45.5703125" style="6" customWidth="1"/>
    <col min="15368" max="15368" width="54.7109375" style="6" customWidth="1"/>
    <col min="15369" max="15373" width="45.5703125" style="6" customWidth="1"/>
    <col min="15374" max="15616" width="12.42578125" style="6"/>
    <col min="15617" max="15617" width="186.7109375" style="6" customWidth="1"/>
    <col min="15618" max="15618" width="56.42578125" style="6" customWidth="1"/>
    <col min="15619" max="15623" width="45.5703125" style="6" customWidth="1"/>
    <col min="15624" max="15624" width="54.7109375" style="6" customWidth="1"/>
    <col min="15625" max="15629" width="45.5703125" style="6" customWidth="1"/>
    <col min="15630" max="15872" width="12.42578125" style="6"/>
    <col min="15873" max="15873" width="186.7109375" style="6" customWidth="1"/>
    <col min="15874" max="15874" width="56.42578125" style="6" customWidth="1"/>
    <col min="15875" max="15879" width="45.5703125" style="6" customWidth="1"/>
    <col min="15880" max="15880" width="54.7109375" style="6" customWidth="1"/>
    <col min="15881" max="15885" width="45.5703125" style="6" customWidth="1"/>
    <col min="15886" max="16128" width="12.42578125" style="6"/>
    <col min="16129" max="16129" width="186.7109375" style="6" customWidth="1"/>
    <col min="16130" max="16130" width="56.42578125" style="6" customWidth="1"/>
    <col min="16131" max="16135" width="45.5703125" style="6" customWidth="1"/>
    <col min="16136" max="16136" width="54.7109375" style="6" customWidth="1"/>
    <col min="16137" max="16141" width="45.5703125" style="6" customWidth="1"/>
    <col min="16142" max="16384" width="12.42578125" style="6"/>
  </cols>
  <sheetData>
    <row r="1" spans="1:17" s="196" customFormat="1" ht="19.5" customHeight="1" thickBot="1" x14ac:dyDescent="0.3">
      <c r="A1" s="186" t="s">
        <v>0</v>
      </c>
      <c r="B1" s="187"/>
      <c r="C1" s="188"/>
      <c r="D1" s="187"/>
      <c r="E1" s="189"/>
      <c r="F1" s="190"/>
      <c r="G1" s="189"/>
      <c r="H1" s="190"/>
      <c r="I1" s="191"/>
      <c r="J1" s="192" t="s">
        <v>1</v>
      </c>
      <c r="K1" s="193" t="s">
        <v>81</v>
      </c>
      <c r="L1" s="194"/>
      <c r="M1" s="193"/>
      <c r="N1" s="195"/>
      <c r="O1" s="195"/>
      <c r="P1" s="195"/>
      <c r="Q1" s="195"/>
    </row>
    <row r="2" spans="1:17" s="196" customFormat="1" ht="19.5" customHeight="1" thickBot="1" x14ac:dyDescent="0.3">
      <c r="A2" s="186" t="s">
        <v>2</v>
      </c>
      <c r="B2" s="187"/>
      <c r="C2" s="188"/>
      <c r="D2" s="187"/>
      <c r="E2" s="188"/>
      <c r="F2" s="187"/>
      <c r="G2" s="188"/>
      <c r="H2" s="187"/>
      <c r="I2" s="188"/>
      <c r="J2" s="187"/>
      <c r="K2" s="188"/>
      <c r="L2" s="187"/>
      <c r="M2" s="189"/>
      <c r="O2" s="221" t="s">
        <v>182</v>
      </c>
    </row>
    <row r="3" spans="1:17" s="196" customFormat="1" ht="19.5" customHeight="1" thickBot="1" x14ac:dyDescent="0.3">
      <c r="A3" s="197" t="s">
        <v>3</v>
      </c>
      <c r="B3" s="198"/>
      <c r="C3" s="199"/>
      <c r="D3" s="198"/>
      <c r="E3" s="199"/>
      <c r="F3" s="198"/>
      <c r="G3" s="199"/>
      <c r="H3" s="198"/>
      <c r="I3" s="199"/>
      <c r="J3" s="198"/>
      <c r="K3" s="199"/>
      <c r="L3" s="198"/>
      <c r="M3" s="200"/>
      <c r="N3" s="195"/>
      <c r="O3" s="195"/>
      <c r="P3" s="195"/>
      <c r="Q3" s="195"/>
    </row>
    <row r="4" spans="1:17" ht="15" customHeight="1" thickTop="1" x14ac:dyDescent="0.2">
      <c r="A4" s="7"/>
      <c r="B4" s="8"/>
      <c r="C4" s="9"/>
      <c r="D4" s="8"/>
      <c r="E4" s="9"/>
      <c r="F4" s="8"/>
      <c r="G4" s="10"/>
      <c r="H4" s="8" t="s">
        <v>4</v>
      </c>
      <c r="I4" s="9"/>
      <c r="J4" s="8"/>
      <c r="K4" s="9"/>
      <c r="L4" s="8"/>
      <c r="M4" s="10"/>
    </row>
    <row r="5" spans="1:17" ht="15" customHeight="1" x14ac:dyDescent="0.2">
      <c r="A5" s="11"/>
      <c r="B5" s="3"/>
      <c r="C5" s="12"/>
      <c r="D5" s="3"/>
      <c r="E5" s="12"/>
      <c r="F5" s="3"/>
      <c r="G5" s="13"/>
      <c r="H5" s="3"/>
      <c r="I5" s="12"/>
      <c r="J5" s="3"/>
      <c r="K5" s="12"/>
      <c r="L5" s="3"/>
      <c r="M5" s="13"/>
    </row>
    <row r="6" spans="1:17" ht="15" customHeight="1" x14ac:dyDescent="0.25">
      <c r="A6" s="14"/>
      <c r="B6" s="15" t="s">
        <v>128</v>
      </c>
      <c r="C6" s="16"/>
      <c r="D6" s="17"/>
      <c r="E6" s="16"/>
      <c r="F6" s="17"/>
      <c r="G6" s="18"/>
      <c r="H6" s="15" t="s">
        <v>129</v>
      </c>
      <c r="I6" s="16"/>
      <c r="J6" s="17"/>
      <c r="K6" s="16"/>
      <c r="L6" s="17"/>
      <c r="M6" s="19" t="s">
        <v>4</v>
      </c>
    </row>
    <row r="7" spans="1:17" ht="15" customHeight="1" x14ac:dyDescent="0.2">
      <c r="A7" s="11" t="s">
        <v>4</v>
      </c>
      <c r="B7" s="3" t="s">
        <v>4</v>
      </c>
      <c r="C7" s="12"/>
      <c r="D7" s="3" t="s">
        <v>4</v>
      </c>
      <c r="E7" s="12"/>
      <c r="F7" s="3" t="s">
        <v>4</v>
      </c>
      <c r="G7" s="13"/>
      <c r="H7" s="3" t="s">
        <v>4</v>
      </c>
      <c r="I7" s="12"/>
      <c r="J7" s="3" t="s">
        <v>4</v>
      </c>
      <c r="K7" s="12"/>
      <c r="L7" s="3" t="s">
        <v>4</v>
      </c>
      <c r="M7" s="13"/>
    </row>
    <row r="8" spans="1:17" ht="15" customHeight="1" x14ac:dyDescent="0.2">
      <c r="A8" s="11" t="s">
        <v>4</v>
      </c>
      <c r="B8" s="3" t="s">
        <v>4</v>
      </c>
      <c r="C8" s="12"/>
      <c r="D8" s="3" t="s">
        <v>4</v>
      </c>
      <c r="E8" s="12"/>
      <c r="F8" s="3" t="s">
        <v>4</v>
      </c>
      <c r="G8" s="13"/>
      <c r="H8" s="3" t="s">
        <v>4</v>
      </c>
      <c r="I8" s="12"/>
      <c r="J8" s="3" t="s">
        <v>4</v>
      </c>
      <c r="K8" s="12"/>
      <c r="L8" s="3" t="s">
        <v>4</v>
      </c>
      <c r="M8" s="13"/>
    </row>
    <row r="9" spans="1:17" ht="15" customHeight="1" x14ac:dyDescent="0.25">
      <c r="A9" s="20" t="s">
        <v>4</v>
      </c>
      <c r="B9" s="21" t="s">
        <v>4</v>
      </c>
      <c r="C9" s="22" t="s">
        <v>5</v>
      </c>
      <c r="D9" s="23" t="s">
        <v>4</v>
      </c>
      <c r="E9" s="22" t="s">
        <v>5</v>
      </c>
      <c r="F9" s="23" t="s">
        <v>4</v>
      </c>
      <c r="G9" s="24" t="s">
        <v>5</v>
      </c>
      <c r="H9" s="21" t="s">
        <v>4</v>
      </c>
      <c r="I9" s="22" t="s">
        <v>5</v>
      </c>
      <c r="J9" s="23" t="s">
        <v>4</v>
      </c>
      <c r="K9" s="22" t="s">
        <v>5</v>
      </c>
      <c r="L9" s="23" t="s">
        <v>4</v>
      </c>
      <c r="M9" s="24" t="s">
        <v>5</v>
      </c>
      <c r="N9" s="25"/>
    </row>
    <row r="10" spans="1:17" ht="15" customHeight="1" x14ac:dyDescent="0.25">
      <c r="A10" s="26" t="s">
        <v>6</v>
      </c>
      <c r="B10" s="27" t="s">
        <v>7</v>
      </c>
      <c r="C10" s="28" t="s">
        <v>8</v>
      </c>
      <c r="D10" s="29" t="s">
        <v>9</v>
      </c>
      <c r="E10" s="28" t="s">
        <v>8</v>
      </c>
      <c r="F10" s="29" t="s">
        <v>8</v>
      </c>
      <c r="G10" s="30" t="s">
        <v>8</v>
      </c>
      <c r="H10" s="27" t="s">
        <v>7</v>
      </c>
      <c r="I10" s="28" t="s">
        <v>8</v>
      </c>
      <c r="J10" s="29" t="s">
        <v>9</v>
      </c>
      <c r="K10" s="28" t="s">
        <v>8</v>
      </c>
      <c r="L10" s="29" t="s">
        <v>8</v>
      </c>
      <c r="M10" s="30" t="s">
        <v>8</v>
      </c>
      <c r="N10" s="25"/>
    </row>
    <row r="11" spans="1:17" ht="15" customHeight="1" x14ac:dyDescent="0.2">
      <c r="A11" s="31" t="s">
        <v>10</v>
      </c>
      <c r="B11" s="32" t="s">
        <v>4</v>
      </c>
      <c r="C11" s="33"/>
      <c r="D11" s="34" t="s">
        <v>4</v>
      </c>
      <c r="E11" s="33"/>
      <c r="F11" s="34" t="s">
        <v>4</v>
      </c>
      <c r="G11" s="35"/>
      <c r="H11" s="32" t="s">
        <v>4</v>
      </c>
      <c r="I11" s="33"/>
      <c r="J11" s="34" t="s">
        <v>4</v>
      </c>
      <c r="K11" s="33"/>
      <c r="L11" s="34" t="s">
        <v>4</v>
      </c>
      <c r="M11" s="35" t="s">
        <v>10</v>
      </c>
      <c r="N11" s="25"/>
    </row>
    <row r="12" spans="1:17" ht="15" customHeight="1" x14ac:dyDescent="0.25">
      <c r="A12" s="14" t="s">
        <v>11</v>
      </c>
      <c r="B12" s="36" t="s">
        <v>4</v>
      </c>
      <c r="C12" s="39" t="s">
        <v>4</v>
      </c>
      <c r="D12" s="38"/>
      <c r="E12" s="39"/>
      <c r="F12" s="38"/>
      <c r="G12" s="40"/>
      <c r="H12" s="36"/>
      <c r="I12" s="39"/>
      <c r="J12" s="38"/>
      <c r="K12" s="39"/>
      <c r="L12" s="38"/>
      <c r="M12" s="40"/>
      <c r="N12" s="25"/>
    </row>
    <row r="13" spans="1:17" s="5" customFormat="1" ht="15" customHeight="1" x14ac:dyDescent="0.2">
      <c r="A13" s="41" t="s">
        <v>12</v>
      </c>
      <c r="B13" s="4">
        <v>78447984</v>
      </c>
      <c r="C13" s="44">
        <f>IF(ISBLANK(B13),"  ",IF(F13&gt;0,B13/F13,IF(B13&gt;0,1,0)))</f>
        <v>1</v>
      </c>
      <c r="D13" s="43">
        <v>0</v>
      </c>
      <c r="E13" s="44">
        <f>IF(ISBLANK(D13),"  ",IF(F13&gt;0,D13/F13,IF(D13&gt;0,1,0)))</f>
        <v>0</v>
      </c>
      <c r="F13" s="45">
        <f>D13+B13</f>
        <v>78447984</v>
      </c>
      <c r="G13" s="46">
        <f>IF(ISBLANK(F13),"  ",IF($F$76&gt;0,F13/$F$76,IF(F13&gt;0,1,0)))</f>
        <v>0.12820900007772554</v>
      </c>
      <c r="H13" s="4">
        <v>75847984</v>
      </c>
      <c r="I13" s="42">
        <f>IF(ISBLANK(H13),"  ",IF(L13&gt;0,H13/L13,IF(H13&gt;0,1,0)))</f>
        <v>1</v>
      </c>
      <c r="J13" s="43">
        <v>0</v>
      </c>
      <c r="K13" s="44">
        <f>IF(ISBLANK(J13),"  ",IF(L13&gt;0,J13/L13,IF(J13&gt;0,1,0)))</f>
        <v>0</v>
      </c>
      <c r="L13" s="45">
        <f t="shared" ref="L13:L34" si="0">J13+H13</f>
        <v>75847984</v>
      </c>
      <c r="M13" s="47">
        <f>IF(ISBLANK(L13),"  ",IF(L76&gt;0,L13/L76,IF(L13&gt;0,1,0)))</f>
        <v>0.12468664455814792</v>
      </c>
      <c r="N13" s="25"/>
    </row>
    <row r="14" spans="1:17" ht="15" customHeight="1" x14ac:dyDescent="0.2">
      <c r="A14" s="11" t="s">
        <v>13</v>
      </c>
      <c r="B14" s="3">
        <v>0</v>
      </c>
      <c r="C14" s="49">
        <f t="shared" ref="C14:C76" si="1">IF(ISBLANK(B14),"  ",IF(F14&gt;0,B14/F14,IF(B14&gt;0,1,0)))</f>
        <v>0</v>
      </c>
      <c r="D14" s="93">
        <v>0</v>
      </c>
      <c r="E14" s="49">
        <f t="shared" ref="E14:E76" si="2">IF(ISBLANK(D14),"  ",IF(F14&gt;0,D14/F14,IF(D14&gt;0,1,0)))</f>
        <v>0</v>
      </c>
      <c r="F14" s="50">
        <f t="shared" ref="F14:F76" si="3">D14+B14</f>
        <v>0</v>
      </c>
      <c r="G14" s="46">
        <f t="shared" ref="G14:G16" si="4">IF(ISBLANK(F14),"  ",IF($F$76&gt;0,F14/$F$76,IF(F14&gt;0,1,0)))</f>
        <v>0</v>
      </c>
      <c r="H14" s="3">
        <v>0</v>
      </c>
      <c r="I14" s="48">
        <f>IF(ISBLANK(H14),"  ",IF(L14&gt;0,H14/L14,IF(H14&gt;0,1,0)))</f>
        <v>0</v>
      </c>
      <c r="J14" s="93">
        <v>0</v>
      </c>
      <c r="K14" s="49">
        <f>IF(ISBLANK(J14),"  ",IF(L14&gt;0,J14/L14,IF(J14&gt;0,1,0)))</f>
        <v>0</v>
      </c>
      <c r="L14" s="50">
        <f t="shared" si="0"/>
        <v>0</v>
      </c>
      <c r="M14" s="51">
        <f>IF(ISBLANK(L14),"  ",IF(L76&gt;0,L14/L76,IF(L14&gt;0,1,0)))</f>
        <v>0</v>
      </c>
      <c r="N14" s="25"/>
    </row>
    <row r="15" spans="1:17" ht="15" customHeight="1" x14ac:dyDescent="0.2">
      <c r="A15" s="31" t="s">
        <v>14</v>
      </c>
      <c r="B15" s="79">
        <v>4120529.59</v>
      </c>
      <c r="C15" s="55">
        <f t="shared" si="1"/>
        <v>1</v>
      </c>
      <c r="D15" s="80">
        <v>0</v>
      </c>
      <c r="E15" s="55">
        <f t="shared" si="2"/>
        <v>0</v>
      </c>
      <c r="F15" s="38">
        <f t="shared" si="3"/>
        <v>4120529.59</v>
      </c>
      <c r="G15" s="46">
        <f t="shared" si="4"/>
        <v>6.7342581872413742E-3</v>
      </c>
      <c r="H15" s="79">
        <v>4116350</v>
      </c>
      <c r="I15" s="53">
        <f>IF(ISBLANK(H15),"  ",IF(L15&gt;0,H15/L15,IF(H15&gt;0,1,0)))</f>
        <v>1</v>
      </c>
      <c r="J15" s="80">
        <v>0</v>
      </c>
      <c r="K15" s="55">
        <f>IF(ISBLANK(J15),"  ",IF(L15&gt;0,J15/L15,IF(J15&gt;0,1,0)))</f>
        <v>0</v>
      </c>
      <c r="L15" s="38">
        <f t="shared" si="0"/>
        <v>4116350</v>
      </c>
      <c r="M15" s="56">
        <f>IF(ISBLANK(L15),"  ",IF(L76&gt;0,L15/L76,IF(L15&gt;0,1,0)))</f>
        <v>6.7668755616092863E-3</v>
      </c>
      <c r="N15" s="25"/>
    </row>
    <row r="16" spans="1:17" ht="15" customHeight="1" x14ac:dyDescent="0.2">
      <c r="A16" s="57" t="s">
        <v>15</v>
      </c>
      <c r="B16" s="3">
        <v>0</v>
      </c>
      <c r="C16" s="44">
        <f t="shared" si="1"/>
        <v>0</v>
      </c>
      <c r="D16" s="93">
        <v>0</v>
      </c>
      <c r="E16" s="44">
        <f t="shared" si="2"/>
        <v>0</v>
      </c>
      <c r="F16" s="58">
        <f t="shared" si="3"/>
        <v>0</v>
      </c>
      <c r="G16" s="46">
        <f t="shared" si="4"/>
        <v>0</v>
      </c>
      <c r="H16" s="3">
        <v>0</v>
      </c>
      <c r="I16" s="42">
        <f t="shared" ref="I16:I34" si="5">IF(ISBLANK(H16),"  ",IF(L16&gt;0,H16/L16,IF(H16&gt;0,1,0)))</f>
        <v>0</v>
      </c>
      <c r="J16" s="93">
        <v>0</v>
      </c>
      <c r="K16" s="44">
        <f t="shared" ref="K16:K34" si="6">IF(ISBLANK(J16),"  ",IF(L16&gt;0,J16/L16,IF(J16&gt;0,1,0)))</f>
        <v>0</v>
      </c>
      <c r="L16" s="58">
        <f t="shared" si="0"/>
        <v>0</v>
      </c>
      <c r="M16" s="46">
        <f>IF(ISBLANK(L16),"  ",IF(L76&gt;0,L16/L76,IF(L16&gt;0,1,0)))</f>
        <v>0</v>
      </c>
      <c r="N16" s="25"/>
    </row>
    <row r="17" spans="1:14" ht="15" customHeight="1" x14ac:dyDescent="0.2">
      <c r="A17" s="59" t="s">
        <v>16</v>
      </c>
      <c r="B17" s="32">
        <v>4120529.59</v>
      </c>
      <c r="C17" s="44">
        <f t="shared" si="1"/>
        <v>1</v>
      </c>
      <c r="D17" s="80">
        <v>0</v>
      </c>
      <c r="E17" s="44">
        <f t="shared" si="2"/>
        <v>0</v>
      </c>
      <c r="F17" s="34">
        <f t="shared" si="3"/>
        <v>4120529.59</v>
      </c>
      <c r="G17" s="46">
        <f>IF(ISBLANK(F17),"  ",IF($F$76&gt;0,F17/$F$76,IF(F17&gt;0,1,0)))</f>
        <v>6.7342581872413742E-3</v>
      </c>
      <c r="H17" s="32">
        <v>4116350</v>
      </c>
      <c r="I17" s="48">
        <f t="shared" si="5"/>
        <v>1</v>
      </c>
      <c r="J17" s="80">
        <v>0</v>
      </c>
      <c r="K17" s="49">
        <f t="shared" si="6"/>
        <v>0</v>
      </c>
      <c r="L17" s="34">
        <f t="shared" si="0"/>
        <v>4116350</v>
      </c>
      <c r="M17" s="51">
        <f>IF(ISBLANK(L17),"  ",IF(L76&gt;0,L17/L76,IF(L17&gt;0,1,0)))</f>
        <v>6.7668755616092863E-3</v>
      </c>
      <c r="N17" s="25"/>
    </row>
    <row r="18" spans="1:14" ht="15" customHeight="1" x14ac:dyDescent="0.2">
      <c r="A18" s="59" t="s">
        <v>17</v>
      </c>
      <c r="B18" s="32">
        <v>0</v>
      </c>
      <c r="C18" s="44">
        <f t="shared" si="1"/>
        <v>0</v>
      </c>
      <c r="D18" s="80">
        <v>0</v>
      </c>
      <c r="E18" s="44">
        <f t="shared" si="2"/>
        <v>0</v>
      </c>
      <c r="F18" s="34">
        <f t="shared" si="3"/>
        <v>0</v>
      </c>
      <c r="G18" s="46">
        <f t="shared" ref="G18:G76" si="7">IF(ISBLANK(F18),"  ",IF($F$76&gt;0,F18/$F$76,IF(F18&gt;0,1,0)))</f>
        <v>0</v>
      </c>
      <c r="H18" s="32">
        <v>0</v>
      </c>
      <c r="I18" s="48">
        <f t="shared" si="5"/>
        <v>0</v>
      </c>
      <c r="J18" s="80">
        <v>0</v>
      </c>
      <c r="K18" s="49">
        <f t="shared" si="6"/>
        <v>0</v>
      </c>
      <c r="L18" s="34">
        <f t="shared" si="0"/>
        <v>0</v>
      </c>
      <c r="M18" s="51">
        <f>IF(ISBLANK(L18),"  ",IF(L76&gt;0,L18/L76,IF(L18&gt;0,1,0)))</f>
        <v>0</v>
      </c>
      <c r="N18" s="25"/>
    </row>
    <row r="19" spans="1:14" ht="15" customHeight="1" x14ac:dyDescent="0.2">
      <c r="A19" s="59" t="s">
        <v>18</v>
      </c>
      <c r="B19" s="32">
        <v>0</v>
      </c>
      <c r="C19" s="44">
        <f t="shared" si="1"/>
        <v>0</v>
      </c>
      <c r="D19" s="80">
        <v>0</v>
      </c>
      <c r="E19" s="44">
        <f t="shared" si="2"/>
        <v>0</v>
      </c>
      <c r="F19" s="34">
        <f t="shared" si="3"/>
        <v>0</v>
      </c>
      <c r="G19" s="46">
        <f t="shared" si="7"/>
        <v>0</v>
      </c>
      <c r="H19" s="32">
        <v>0</v>
      </c>
      <c r="I19" s="48">
        <f t="shared" si="5"/>
        <v>0</v>
      </c>
      <c r="J19" s="80">
        <v>0</v>
      </c>
      <c r="K19" s="49">
        <f t="shared" si="6"/>
        <v>0</v>
      </c>
      <c r="L19" s="34">
        <f t="shared" si="0"/>
        <v>0</v>
      </c>
      <c r="M19" s="51">
        <f>IF(ISBLANK(L19),"  ",IF(L76&gt;0,L19/L76,IF(L19&gt;0,1,0)))</f>
        <v>0</v>
      </c>
      <c r="N19" s="25"/>
    </row>
    <row r="20" spans="1:14" ht="15" customHeight="1" x14ac:dyDescent="0.2">
      <c r="A20" s="59" t="s">
        <v>19</v>
      </c>
      <c r="B20" s="32">
        <v>0</v>
      </c>
      <c r="C20" s="44">
        <f t="shared" si="1"/>
        <v>0</v>
      </c>
      <c r="D20" s="80">
        <v>0</v>
      </c>
      <c r="E20" s="44">
        <f t="shared" si="2"/>
        <v>0</v>
      </c>
      <c r="F20" s="34">
        <f t="shared" si="3"/>
        <v>0</v>
      </c>
      <c r="G20" s="46">
        <f t="shared" si="7"/>
        <v>0</v>
      </c>
      <c r="H20" s="32">
        <v>0</v>
      </c>
      <c r="I20" s="48">
        <f t="shared" si="5"/>
        <v>0</v>
      </c>
      <c r="J20" s="80">
        <v>0</v>
      </c>
      <c r="K20" s="49">
        <f t="shared" si="6"/>
        <v>0</v>
      </c>
      <c r="L20" s="34">
        <f t="shared" si="0"/>
        <v>0</v>
      </c>
      <c r="M20" s="51">
        <f>IF(ISBLANK(L20),"  ",IF(L76&gt;0,L20/L76,IF(L20&gt;0,1,0)))</f>
        <v>0</v>
      </c>
      <c r="N20" s="25"/>
    </row>
    <row r="21" spans="1:14" ht="15" customHeight="1" x14ac:dyDescent="0.2">
      <c r="A21" s="59" t="s">
        <v>20</v>
      </c>
      <c r="B21" s="32">
        <v>0</v>
      </c>
      <c r="C21" s="44">
        <f t="shared" si="1"/>
        <v>0</v>
      </c>
      <c r="D21" s="80">
        <v>0</v>
      </c>
      <c r="E21" s="44">
        <f t="shared" si="2"/>
        <v>0</v>
      </c>
      <c r="F21" s="34">
        <f t="shared" si="3"/>
        <v>0</v>
      </c>
      <c r="G21" s="46">
        <f t="shared" si="7"/>
        <v>0</v>
      </c>
      <c r="H21" s="32">
        <v>0</v>
      </c>
      <c r="I21" s="48">
        <f t="shared" si="5"/>
        <v>0</v>
      </c>
      <c r="J21" s="80">
        <v>0</v>
      </c>
      <c r="K21" s="49">
        <f t="shared" si="6"/>
        <v>0</v>
      </c>
      <c r="L21" s="34">
        <f t="shared" si="0"/>
        <v>0</v>
      </c>
      <c r="M21" s="51">
        <f>IF(ISBLANK(L21),"  ",IF(L76&gt;0,L21/L76,IF(L21&gt;0,1,0)))</f>
        <v>0</v>
      </c>
      <c r="N21" s="25"/>
    </row>
    <row r="22" spans="1:14" ht="15" customHeight="1" x14ac:dyDescent="0.2">
      <c r="A22" s="59" t="s">
        <v>21</v>
      </c>
      <c r="B22" s="32">
        <v>0</v>
      </c>
      <c r="C22" s="44">
        <f t="shared" si="1"/>
        <v>0</v>
      </c>
      <c r="D22" s="80">
        <v>0</v>
      </c>
      <c r="E22" s="44">
        <f t="shared" si="2"/>
        <v>0</v>
      </c>
      <c r="F22" s="34">
        <f t="shared" si="3"/>
        <v>0</v>
      </c>
      <c r="G22" s="46">
        <f t="shared" si="7"/>
        <v>0</v>
      </c>
      <c r="H22" s="32">
        <v>0</v>
      </c>
      <c r="I22" s="48">
        <f t="shared" si="5"/>
        <v>0</v>
      </c>
      <c r="J22" s="80">
        <v>0</v>
      </c>
      <c r="K22" s="49">
        <f t="shared" si="6"/>
        <v>0</v>
      </c>
      <c r="L22" s="34">
        <f t="shared" si="0"/>
        <v>0</v>
      </c>
      <c r="M22" s="51">
        <f>IF(ISBLANK(L22),"  ",IF(L76&gt;0,L22/L76,IF(L22&gt;0,1,0)))</f>
        <v>0</v>
      </c>
      <c r="N22" s="25"/>
    </row>
    <row r="23" spans="1:14" ht="15" customHeight="1" x14ac:dyDescent="0.2">
      <c r="A23" s="59" t="s">
        <v>22</v>
      </c>
      <c r="B23" s="32">
        <v>0</v>
      </c>
      <c r="C23" s="44">
        <f t="shared" si="1"/>
        <v>0</v>
      </c>
      <c r="D23" s="80">
        <v>0</v>
      </c>
      <c r="E23" s="44">
        <f t="shared" si="2"/>
        <v>0</v>
      </c>
      <c r="F23" s="34">
        <f t="shared" si="3"/>
        <v>0</v>
      </c>
      <c r="G23" s="46">
        <f t="shared" si="7"/>
        <v>0</v>
      </c>
      <c r="H23" s="32">
        <v>0</v>
      </c>
      <c r="I23" s="48">
        <f t="shared" si="5"/>
        <v>0</v>
      </c>
      <c r="J23" s="80">
        <v>0</v>
      </c>
      <c r="K23" s="49">
        <f t="shared" si="6"/>
        <v>0</v>
      </c>
      <c r="L23" s="34">
        <f t="shared" si="0"/>
        <v>0</v>
      </c>
      <c r="M23" s="51">
        <f>IF(ISBLANK(L23),"  ",IF(L76&gt;0,L23/L76,IF(L23&gt;0,1,0)))</f>
        <v>0</v>
      </c>
      <c r="N23" s="25"/>
    </row>
    <row r="24" spans="1:14" ht="15" customHeight="1" x14ac:dyDescent="0.2">
      <c r="A24" s="59" t="s">
        <v>23</v>
      </c>
      <c r="B24" s="32">
        <v>0</v>
      </c>
      <c r="C24" s="44">
        <f t="shared" si="1"/>
        <v>0</v>
      </c>
      <c r="D24" s="80">
        <v>0</v>
      </c>
      <c r="E24" s="44">
        <f t="shared" si="2"/>
        <v>0</v>
      </c>
      <c r="F24" s="34">
        <f t="shared" si="3"/>
        <v>0</v>
      </c>
      <c r="G24" s="46">
        <f t="shared" si="7"/>
        <v>0</v>
      </c>
      <c r="H24" s="32">
        <v>0</v>
      </c>
      <c r="I24" s="48">
        <f t="shared" si="5"/>
        <v>0</v>
      </c>
      <c r="J24" s="80">
        <v>0</v>
      </c>
      <c r="K24" s="49">
        <f t="shared" si="6"/>
        <v>0</v>
      </c>
      <c r="L24" s="34">
        <f t="shared" si="0"/>
        <v>0</v>
      </c>
      <c r="M24" s="51">
        <f>IF(ISBLANK(L24),"  ",IF(L76&gt;0,L24/L76,IF(L24&gt;0,1,0)))</f>
        <v>0</v>
      </c>
      <c r="N24" s="25"/>
    </row>
    <row r="25" spans="1:14" ht="15" customHeight="1" x14ac:dyDescent="0.2">
      <c r="A25" s="59" t="s">
        <v>24</v>
      </c>
      <c r="B25" s="32">
        <v>0</v>
      </c>
      <c r="C25" s="44">
        <f t="shared" si="1"/>
        <v>0</v>
      </c>
      <c r="D25" s="80">
        <v>0</v>
      </c>
      <c r="E25" s="44">
        <f t="shared" si="2"/>
        <v>0</v>
      </c>
      <c r="F25" s="34">
        <f t="shared" si="3"/>
        <v>0</v>
      </c>
      <c r="G25" s="46">
        <f t="shared" si="7"/>
        <v>0</v>
      </c>
      <c r="H25" s="32">
        <v>0</v>
      </c>
      <c r="I25" s="48">
        <f t="shared" si="5"/>
        <v>0</v>
      </c>
      <c r="J25" s="80">
        <v>0</v>
      </c>
      <c r="K25" s="49">
        <f t="shared" si="6"/>
        <v>0</v>
      </c>
      <c r="L25" s="34">
        <f t="shared" si="0"/>
        <v>0</v>
      </c>
      <c r="M25" s="51">
        <f>IF(ISBLANK(L25),"  ",IF(L76&gt;0,L25/L76,IF(L25&gt;0,1,0)))</f>
        <v>0</v>
      </c>
      <c r="N25" s="25"/>
    </row>
    <row r="26" spans="1:14" ht="15" customHeight="1" x14ac:dyDescent="0.2">
      <c r="A26" s="59" t="s">
        <v>25</v>
      </c>
      <c r="B26" s="32">
        <v>0</v>
      </c>
      <c r="C26" s="44">
        <f t="shared" si="1"/>
        <v>0</v>
      </c>
      <c r="D26" s="80">
        <v>0</v>
      </c>
      <c r="E26" s="44">
        <f t="shared" si="2"/>
        <v>0</v>
      </c>
      <c r="F26" s="34">
        <f t="shared" si="3"/>
        <v>0</v>
      </c>
      <c r="G26" s="46">
        <f t="shared" si="7"/>
        <v>0</v>
      </c>
      <c r="H26" s="32">
        <v>0</v>
      </c>
      <c r="I26" s="48">
        <f t="shared" si="5"/>
        <v>0</v>
      </c>
      <c r="J26" s="80">
        <v>0</v>
      </c>
      <c r="K26" s="49">
        <f t="shared" si="6"/>
        <v>0</v>
      </c>
      <c r="L26" s="34">
        <f t="shared" si="0"/>
        <v>0</v>
      </c>
      <c r="M26" s="51">
        <f>IF(ISBLANK(L26),"  ",IF(L76&gt;0,L26/L76,IF(L26&gt;0,1,0)))</f>
        <v>0</v>
      </c>
      <c r="N26" s="25"/>
    </row>
    <row r="27" spans="1:14" ht="15" customHeight="1" x14ac:dyDescent="0.2">
      <c r="A27" s="59" t="s">
        <v>26</v>
      </c>
      <c r="B27" s="32">
        <v>0</v>
      </c>
      <c r="C27" s="44">
        <f t="shared" si="1"/>
        <v>0</v>
      </c>
      <c r="D27" s="80">
        <v>0</v>
      </c>
      <c r="E27" s="44">
        <f t="shared" si="2"/>
        <v>0</v>
      </c>
      <c r="F27" s="34">
        <f t="shared" si="3"/>
        <v>0</v>
      </c>
      <c r="G27" s="46">
        <f t="shared" si="7"/>
        <v>0</v>
      </c>
      <c r="H27" s="32">
        <v>0</v>
      </c>
      <c r="I27" s="48">
        <f t="shared" si="5"/>
        <v>0</v>
      </c>
      <c r="J27" s="80">
        <v>0</v>
      </c>
      <c r="K27" s="49">
        <f t="shared" si="6"/>
        <v>0</v>
      </c>
      <c r="L27" s="34">
        <f t="shared" si="0"/>
        <v>0</v>
      </c>
      <c r="M27" s="51">
        <f>IF(ISBLANK(L27),"  ",IF(L76&gt;0,L27/L76,IF(L27&gt;0,1,0)))</f>
        <v>0</v>
      </c>
      <c r="N27" s="25"/>
    </row>
    <row r="28" spans="1:14" ht="15" customHeight="1" x14ac:dyDescent="0.2">
      <c r="A28" s="60" t="s">
        <v>27</v>
      </c>
      <c r="B28" s="32">
        <v>0</v>
      </c>
      <c r="C28" s="44">
        <f t="shared" si="1"/>
        <v>0</v>
      </c>
      <c r="D28" s="80">
        <v>0</v>
      </c>
      <c r="E28" s="44">
        <f t="shared" si="2"/>
        <v>0</v>
      </c>
      <c r="F28" s="34">
        <f t="shared" si="3"/>
        <v>0</v>
      </c>
      <c r="G28" s="46">
        <f t="shared" si="7"/>
        <v>0</v>
      </c>
      <c r="H28" s="32">
        <v>0</v>
      </c>
      <c r="I28" s="48">
        <f t="shared" si="5"/>
        <v>0</v>
      </c>
      <c r="J28" s="80">
        <v>0</v>
      </c>
      <c r="K28" s="49">
        <f t="shared" si="6"/>
        <v>0</v>
      </c>
      <c r="L28" s="34">
        <f t="shared" si="0"/>
        <v>0</v>
      </c>
      <c r="M28" s="51">
        <f>IF(ISBLANK(L28),"  ",IF(L76&gt;0,L28/L76,IF(L28&gt;0,1,0)))</f>
        <v>0</v>
      </c>
      <c r="N28" s="25"/>
    </row>
    <row r="29" spans="1:14" ht="15" customHeight="1" x14ac:dyDescent="0.2">
      <c r="A29" s="60" t="s">
        <v>28</v>
      </c>
      <c r="B29" s="32">
        <v>0</v>
      </c>
      <c r="C29" s="44">
        <f t="shared" si="1"/>
        <v>0</v>
      </c>
      <c r="D29" s="80">
        <v>0</v>
      </c>
      <c r="E29" s="44">
        <f t="shared" si="2"/>
        <v>0</v>
      </c>
      <c r="F29" s="34">
        <f t="shared" si="3"/>
        <v>0</v>
      </c>
      <c r="G29" s="46">
        <f t="shared" si="7"/>
        <v>0</v>
      </c>
      <c r="H29" s="32">
        <v>0</v>
      </c>
      <c r="I29" s="48">
        <f t="shared" si="5"/>
        <v>0</v>
      </c>
      <c r="J29" s="80">
        <v>0</v>
      </c>
      <c r="K29" s="49">
        <f t="shared" si="6"/>
        <v>0</v>
      </c>
      <c r="L29" s="34">
        <f t="shared" si="0"/>
        <v>0</v>
      </c>
      <c r="M29" s="51">
        <f>IF(ISBLANK(L29),"  ",IF(L76&gt;0,L29/L76,IF(L29&gt;0,1,0)))</f>
        <v>0</v>
      </c>
      <c r="N29" s="25"/>
    </row>
    <row r="30" spans="1:14" ht="15" customHeight="1" x14ac:dyDescent="0.2">
      <c r="A30" s="60" t="s">
        <v>29</v>
      </c>
      <c r="B30" s="32">
        <v>0</v>
      </c>
      <c r="C30" s="44">
        <f t="shared" si="1"/>
        <v>0</v>
      </c>
      <c r="D30" s="80">
        <v>0</v>
      </c>
      <c r="E30" s="44">
        <f t="shared" si="2"/>
        <v>0</v>
      </c>
      <c r="F30" s="34">
        <f t="shared" si="3"/>
        <v>0</v>
      </c>
      <c r="G30" s="46">
        <f t="shared" si="7"/>
        <v>0</v>
      </c>
      <c r="H30" s="32">
        <v>0</v>
      </c>
      <c r="I30" s="48">
        <f t="shared" si="5"/>
        <v>0</v>
      </c>
      <c r="J30" s="80">
        <v>0</v>
      </c>
      <c r="K30" s="49">
        <f>IF(ISBLANK(J30),"  ",IF(L30&gt;0,J30/L30,IF(J30&gt;0,1,0)))</f>
        <v>0</v>
      </c>
      <c r="L30" s="34">
        <f t="shared" si="0"/>
        <v>0</v>
      </c>
      <c r="M30" s="51">
        <f>IF(ISBLANK(L30),"  ",IF(L76&gt;0,L30/L76,IF(L30&gt;0,1,0)))</f>
        <v>0</v>
      </c>
      <c r="N30" s="25"/>
    </row>
    <row r="31" spans="1:14" ht="15" customHeight="1" x14ac:dyDescent="0.2">
      <c r="A31" s="60" t="s">
        <v>30</v>
      </c>
      <c r="B31" s="32">
        <v>0</v>
      </c>
      <c r="C31" s="44">
        <f t="shared" si="1"/>
        <v>0</v>
      </c>
      <c r="D31" s="80">
        <v>0</v>
      </c>
      <c r="E31" s="44">
        <f t="shared" si="2"/>
        <v>0</v>
      </c>
      <c r="F31" s="34">
        <f t="shared" si="3"/>
        <v>0</v>
      </c>
      <c r="G31" s="46">
        <f t="shared" si="7"/>
        <v>0</v>
      </c>
      <c r="H31" s="32">
        <v>0</v>
      </c>
      <c r="I31" s="48">
        <f t="shared" si="5"/>
        <v>0</v>
      </c>
      <c r="J31" s="80">
        <v>0</v>
      </c>
      <c r="K31" s="49">
        <f>IF(ISBLANK(J31),"  ",IF(L31&gt;0,J31/L31,IF(J31&gt;0,1,0)))</f>
        <v>0</v>
      </c>
      <c r="L31" s="34">
        <f t="shared" si="0"/>
        <v>0</v>
      </c>
      <c r="M31" s="51">
        <f>IF(ISBLANK(L31),"  ",IF(L76&gt;0,L31/L76,IF(L31&gt;0,1,0)))</f>
        <v>0</v>
      </c>
      <c r="N31" s="25"/>
    </row>
    <row r="32" spans="1:14" ht="15" customHeight="1" x14ac:dyDescent="0.2">
      <c r="A32" s="60" t="s">
        <v>31</v>
      </c>
      <c r="B32" s="32">
        <v>0</v>
      </c>
      <c r="C32" s="44">
        <f t="shared" si="1"/>
        <v>0</v>
      </c>
      <c r="D32" s="80">
        <v>0</v>
      </c>
      <c r="E32" s="44">
        <f t="shared" si="2"/>
        <v>0</v>
      </c>
      <c r="F32" s="34">
        <f t="shared" si="3"/>
        <v>0</v>
      </c>
      <c r="G32" s="46">
        <f t="shared" si="7"/>
        <v>0</v>
      </c>
      <c r="H32" s="32">
        <v>0</v>
      </c>
      <c r="I32" s="48">
        <f t="shared" si="5"/>
        <v>0</v>
      </c>
      <c r="J32" s="80">
        <v>0</v>
      </c>
      <c r="K32" s="49">
        <f>IF(ISBLANK(J32),"  ",IF(L32&gt;0,J32/L32,IF(J32&gt;0,1,0)))</f>
        <v>0</v>
      </c>
      <c r="L32" s="34">
        <f t="shared" si="0"/>
        <v>0</v>
      </c>
      <c r="M32" s="51">
        <f>IF(ISBLANK(L32),"  ",IF(L76&gt;0,L32/L76,IF(L32&gt;0,1,0)))</f>
        <v>0</v>
      </c>
      <c r="N32" s="25"/>
    </row>
    <row r="33" spans="1:14" ht="15" customHeight="1" x14ac:dyDescent="0.2">
      <c r="A33" s="61" t="s">
        <v>75</v>
      </c>
      <c r="B33" s="32">
        <v>0</v>
      </c>
      <c r="C33" s="44">
        <f t="shared" si="1"/>
        <v>0</v>
      </c>
      <c r="D33" s="80">
        <v>0</v>
      </c>
      <c r="E33" s="44">
        <f t="shared" si="2"/>
        <v>0</v>
      </c>
      <c r="F33" s="34">
        <f t="shared" si="3"/>
        <v>0</v>
      </c>
      <c r="G33" s="46">
        <f t="shared" si="7"/>
        <v>0</v>
      </c>
      <c r="H33" s="32">
        <v>0</v>
      </c>
      <c r="I33" s="48">
        <f>IF(ISBLANK(H33),"  ",IF(L33&gt;0,H33/L33,IF(H33&gt;0,1,0)))</f>
        <v>0</v>
      </c>
      <c r="J33" s="80">
        <v>0</v>
      </c>
      <c r="K33" s="49">
        <f>IF(ISBLANK(J33),"  ",IF(L33&gt;0,J33/L33,IF(J33&gt;0,1,0)))</f>
        <v>0</v>
      </c>
      <c r="L33" s="34">
        <f t="shared" si="0"/>
        <v>0</v>
      </c>
      <c r="M33" s="51">
        <f>IF(ISBLANK(L33),"  ",IF(L76&gt;0,L33/L76,IF(L33&gt;0,1,0)))</f>
        <v>0</v>
      </c>
      <c r="N33" s="25"/>
    </row>
    <row r="34" spans="1:14" ht="15" customHeight="1" x14ac:dyDescent="0.2">
      <c r="A34" s="60" t="s">
        <v>32</v>
      </c>
      <c r="B34" s="32">
        <v>0</v>
      </c>
      <c r="C34" s="44">
        <f t="shared" si="1"/>
        <v>0</v>
      </c>
      <c r="D34" s="80">
        <v>0</v>
      </c>
      <c r="E34" s="44">
        <f t="shared" si="2"/>
        <v>0</v>
      </c>
      <c r="F34" s="34">
        <f t="shared" si="3"/>
        <v>0</v>
      </c>
      <c r="G34" s="46">
        <f t="shared" si="7"/>
        <v>0</v>
      </c>
      <c r="H34" s="32">
        <v>0</v>
      </c>
      <c r="I34" s="48">
        <f t="shared" si="5"/>
        <v>0</v>
      </c>
      <c r="J34" s="80">
        <v>0</v>
      </c>
      <c r="K34" s="49">
        <f t="shared" si="6"/>
        <v>0</v>
      </c>
      <c r="L34" s="34">
        <f t="shared" si="0"/>
        <v>0</v>
      </c>
      <c r="M34" s="51">
        <f>IF(ISBLANK(L34),"  ",IF(L76&gt;0,L34/L76,IF(L34&gt;0,1,0)))</f>
        <v>0</v>
      </c>
      <c r="N34" s="25"/>
    </row>
    <row r="35" spans="1:14" ht="15" customHeight="1" x14ac:dyDescent="0.25">
      <c r="A35" s="62" t="s">
        <v>33</v>
      </c>
      <c r="B35" s="121"/>
      <c r="C35" s="66" t="str">
        <f t="shared" si="1"/>
        <v xml:space="preserve">  </v>
      </c>
      <c r="D35" s="80"/>
      <c r="E35" s="66" t="str">
        <f t="shared" si="2"/>
        <v xml:space="preserve">  </v>
      </c>
      <c r="F35" s="34">
        <f t="shared" si="3"/>
        <v>0</v>
      </c>
      <c r="G35" s="46">
        <f t="shared" si="7"/>
        <v>0</v>
      </c>
      <c r="H35" s="121" t="s">
        <v>4</v>
      </c>
      <c r="I35" s="64" t="s">
        <v>4</v>
      </c>
      <c r="J35" s="80"/>
      <c r="K35" s="66" t="s">
        <v>4</v>
      </c>
      <c r="L35" s="34"/>
      <c r="M35" s="67" t="s">
        <v>4</v>
      </c>
      <c r="N35" s="25"/>
    </row>
    <row r="36" spans="1:14" ht="15" customHeight="1" x14ac:dyDescent="0.2">
      <c r="A36" s="57" t="s">
        <v>34</v>
      </c>
      <c r="B36" s="32">
        <v>0</v>
      </c>
      <c r="C36" s="49">
        <f t="shared" si="1"/>
        <v>0</v>
      </c>
      <c r="D36" s="80">
        <v>0</v>
      </c>
      <c r="E36" s="49">
        <f t="shared" si="2"/>
        <v>0</v>
      </c>
      <c r="F36" s="34">
        <f t="shared" si="3"/>
        <v>0</v>
      </c>
      <c r="G36" s="46">
        <f t="shared" si="7"/>
        <v>0</v>
      </c>
      <c r="H36" s="32">
        <v>0</v>
      </c>
      <c r="I36" s="48">
        <f>IF(ISBLANK(H36),"  ",IF(L36&gt;0,H36/L36,IF(H36&gt;0,1,0)))</f>
        <v>0</v>
      </c>
      <c r="J36" s="80">
        <v>0</v>
      </c>
      <c r="K36" s="49">
        <f>IF(ISBLANK(J36),"  ",IF(L36&gt;0,J36/L36,IF(J36&gt;0,1,0)))</f>
        <v>0</v>
      </c>
      <c r="L36" s="34">
        <f>J36+H36</f>
        <v>0</v>
      </c>
      <c r="M36" s="51">
        <f>IF(ISBLANK(L36),"  ",IF(L76&gt;0,L36/L76,IF(L36&gt;0,1,0)))</f>
        <v>0</v>
      </c>
      <c r="N36" s="25"/>
    </row>
    <row r="37" spans="1:14" ht="15" customHeight="1" x14ac:dyDescent="0.25">
      <c r="A37" s="62" t="s">
        <v>35</v>
      </c>
      <c r="B37" s="121"/>
      <c r="C37" s="66" t="str">
        <f t="shared" si="1"/>
        <v xml:space="preserve">  </v>
      </c>
      <c r="D37" s="80"/>
      <c r="E37" s="66" t="str">
        <f t="shared" si="2"/>
        <v xml:space="preserve">  </v>
      </c>
      <c r="F37" s="34">
        <f t="shared" si="3"/>
        <v>0</v>
      </c>
      <c r="G37" s="46">
        <f t="shared" si="7"/>
        <v>0</v>
      </c>
      <c r="H37" s="121"/>
      <c r="I37" s="64" t="s">
        <v>4</v>
      </c>
      <c r="J37" s="80"/>
      <c r="K37" s="66" t="s">
        <v>4</v>
      </c>
      <c r="L37" s="34"/>
      <c r="M37" s="67" t="s">
        <v>4</v>
      </c>
      <c r="N37" s="25"/>
    </row>
    <row r="38" spans="1:14" ht="15" customHeight="1" x14ac:dyDescent="0.2">
      <c r="A38" s="59" t="s">
        <v>34</v>
      </c>
      <c r="B38" s="69">
        <v>0</v>
      </c>
      <c r="C38" s="49">
        <f t="shared" si="1"/>
        <v>0</v>
      </c>
      <c r="D38" s="70">
        <v>0</v>
      </c>
      <c r="E38" s="49">
        <f t="shared" si="2"/>
        <v>0</v>
      </c>
      <c r="F38" s="68">
        <f t="shared" si="3"/>
        <v>0</v>
      </c>
      <c r="G38" s="46">
        <f t="shared" si="7"/>
        <v>0</v>
      </c>
      <c r="H38" s="69">
        <v>0</v>
      </c>
      <c r="I38" s="48">
        <f>IF(ISBLANK(H38),"  ",IF(L38&gt;0,H38/L38,IF(H38&gt;0,1,0)))</f>
        <v>0</v>
      </c>
      <c r="J38" s="70">
        <v>0</v>
      </c>
      <c r="K38" s="49">
        <f>IF(ISBLANK(J38),"  ",IF(L38&gt;0,J38/L38,IF(J38&gt;0,1,0)))</f>
        <v>0</v>
      </c>
      <c r="L38" s="68">
        <f>J38+H38</f>
        <v>0</v>
      </c>
      <c r="M38" s="51">
        <f>IF(ISBLANK(L38),"  ",IF(L76&gt;0,L38/L76,IF(L38&gt;0,1,0)))</f>
        <v>0</v>
      </c>
      <c r="N38" s="25"/>
    </row>
    <row r="39" spans="1:14" ht="15" customHeight="1" x14ac:dyDescent="0.2">
      <c r="A39" s="59" t="s">
        <v>108</v>
      </c>
      <c r="B39" s="69"/>
      <c r="C39" s="44" t="str">
        <f t="shared" si="1"/>
        <v xml:space="preserve">  </v>
      </c>
      <c r="D39" s="70"/>
      <c r="E39" s="44" t="str">
        <f t="shared" si="2"/>
        <v xml:space="preserve">  </v>
      </c>
      <c r="F39" s="34">
        <f t="shared" si="3"/>
        <v>0</v>
      </c>
      <c r="G39" s="46">
        <f t="shared" si="7"/>
        <v>0</v>
      </c>
      <c r="H39" s="69"/>
      <c r="I39" s="48" t="str">
        <f>IF(ISBLANK(H39),"  ",IF(L39&gt;0,H39/L39,IF(H39&gt;0,1,0)))</f>
        <v xml:space="preserve">  </v>
      </c>
      <c r="J39" s="70"/>
      <c r="K39" s="49" t="str">
        <f>IF(ISBLANK(J39),"  ",IF(L39&gt;0,J39/L39,IF(J39&gt;0,1,0)))</f>
        <v xml:space="preserve">  </v>
      </c>
      <c r="L39" s="34">
        <f>J39+H39</f>
        <v>0</v>
      </c>
      <c r="M39" s="51">
        <f>IF(ISBLANK(L39),"  ",IF(L76&gt;0,L39/L76,IF(L39&gt;0,1,0)))</f>
        <v>0</v>
      </c>
      <c r="N39" s="25"/>
    </row>
    <row r="40" spans="1:14" s="77" customFormat="1" ht="15" customHeight="1" x14ac:dyDescent="0.25">
      <c r="A40" s="62" t="s">
        <v>37</v>
      </c>
      <c r="B40" s="71">
        <v>82568513.590000004</v>
      </c>
      <c r="C40" s="73">
        <f t="shared" si="1"/>
        <v>1</v>
      </c>
      <c r="D40" s="122">
        <v>0</v>
      </c>
      <c r="E40" s="73">
        <f t="shared" si="2"/>
        <v>0</v>
      </c>
      <c r="F40" s="71">
        <f t="shared" si="3"/>
        <v>82568513.590000004</v>
      </c>
      <c r="G40" s="229">
        <f t="shared" si="7"/>
        <v>0.13494325826496692</v>
      </c>
      <c r="H40" s="71">
        <v>79964334</v>
      </c>
      <c r="I40" s="84">
        <f>IF(ISBLANK(H40),"  ",IF(L40&gt;0,H40/L40,IF(H40&gt;0,1,0)))</f>
        <v>1</v>
      </c>
      <c r="J40" s="122">
        <v>0</v>
      </c>
      <c r="K40" s="75">
        <f>IF(ISBLANK(J40),"  ",IF(L40&gt;0,J40/L40,IF(J40&gt;0,1,0)))</f>
        <v>0</v>
      </c>
      <c r="L40" s="71">
        <f>L39+L38+L36+L34+L29+L28+L26+L27+L25+L24+L23+L22+L21+L20+L19+L18+L17+L16+L14+L13+L30+L31+L32+L33</f>
        <v>79964334</v>
      </c>
      <c r="M40" s="74">
        <f>IF(ISBLANK(L40),"  ",IF(L76&gt;0,L40/L76,IF(L40&gt;0,1,0)))</f>
        <v>0.13145352011975719</v>
      </c>
      <c r="N40" s="76"/>
    </row>
    <row r="41" spans="1:14" ht="15" customHeight="1" x14ac:dyDescent="0.25">
      <c r="A41" s="78" t="s">
        <v>38</v>
      </c>
      <c r="B41" s="79"/>
      <c r="C41" s="66" t="str">
        <f t="shared" si="1"/>
        <v xml:space="preserve">  </v>
      </c>
      <c r="D41" s="80"/>
      <c r="E41" s="66" t="str">
        <f t="shared" si="2"/>
        <v xml:space="preserve">  </v>
      </c>
      <c r="F41" s="34"/>
      <c r="G41" s="56"/>
      <c r="H41" s="79"/>
      <c r="I41" s="64" t="s">
        <v>4</v>
      </c>
      <c r="J41" s="80"/>
      <c r="K41" s="66" t="s">
        <v>4</v>
      </c>
      <c r="L41" s="34"/>
      <c r="M41" s="67" t="s">
        <v>4</v>
      </c>
      <c r="N41" s="25"/>
    </row>
    <row r="42" spans="1:14" ht="15" customHeight="1" x14ac:dyDescent="0.2">
      <c r="A42" s="11" t="s">
        <v>39</v>
      </c>
      <c r="B42" s="36">
        <v>0</v>
      </c>
      <c r="C42" s="44">
        <f t="shared" si="1"/>
        <v>0</v>
      </c>
      <c r="D42" s="123">
        <v>0</v>
      </c>
      <c r="E42" s="44">
        <f t="shared" si="2"/>
        <v>0</v>
      </c>
      <c r="F42" s="38">
        <f t="shared" si="3"/>
        <v>0</v>
      </c>
      <c r="G42" s="46">
        <f t="shared" si="7"/>
        <v>0</v>
      </c>
      <c r="H42" s="36">
        <v>0</v>
      </c>
      <c r="I42" s="42">
        <f t="shared" ref="I42:I48" si="8">IF(ISBLANK(H42),"  ",IF(L42&gt;0,H42/L42,IF(H42&gt;0,1,0)))</f>
        <v>0</v>
      </c>
      <c r="J42" s="123">
        <v>0</v>
      </c>
      <c r="K42" s="44">
        <f t="shared" ref="K42:K48" si="9">IF(ISBLANK(J42),"  ",IF(L42&gt;0,J42/L42,IF(J42&gt;0,1,0)))</f>
        <v>0</v>
      </c>
      <c r="L42" s="38">
        <f>J42+H42</f>
        <v>0</v>
      </c>
      <c r="M42" s="46">
        <f>IF(ISBLANK(L42),"  ",IF(J76&gt;0,L42/J76,IF(L42&gt;0,1,0)))</f>
        <v>0</v>
      </c>
      <c r="N42" s="25"/>
    </row>
    <row r="43" spans="1:14" ht="15" customHeight="1" x14ac:dyDescent="0.2">
      <c r="A43" s="81" t="s">
        <v>40</v>
      </c>
      <c r="B43" s="32">
        <v>0</v>
      </c>
      <c r="C43" s="49">
        <f t="shared" si="1"/>
        <v>0</v>
      </c>
      <c r="D43" s="80">
        <v>0</v>
      </c>
      <c r="E43" s="49">
        <f t="shared" si="2"/>
        <v>0</v>
      </c>
      <c r="F43" s="34">
        <f t="shared" si="3"/>
        <v>0</v>
      </c>
      <c r="G43" s="46">
        <f t="shared" si="7"/>
        <v>0</v>
      </c>
      <c r="H43" s="32">
        <v>0</v>
      </c>
      <c r="I43" s="48">
        <f t="shared" si="8"/>
        <v>0</v>
      </c>
      <c r="J43" s="80">
        <v>0</v>
      </c>
      <c r="K43" s="49">
        <f t="shared" si="9"/>
        <v>0</v>
      </c>
      <c r="L43" s="34">
        <f>J43+H43</f>
        <v>0</v>
      </c>
      <c r="M43" s="51">
        <f>IF(ISBLANK(L43),"  ",IF(J76&gt;0,L43/J76,IF(L43&gt;0,1,0)))</f>
        <v>0</v>
      </c>
      <c r="N43" s="25"/>
    </row>
    <row r="44" spans="1:14" ht="15" customHeight="1" x14ac:dyDescent="0.2">
      <c r="A44" s="82" t="s">
        <v>41</v>
      </c>
      <c r="B44" s="32">
        <v>0</v>
      </c>
      <c r="C44" s="49">
        <f t="shared" si="1"/>
        <v>0</v>
      </c>
      <c r="D44" s="80">
        <v>0</v>
      </c>
      <c r="E44" s="49">
        <f t="shared" si="2"/>
        <v>0</v>
      </c>
      <c r="F44" s="68">
        <f t="shared" si="3"/>
        <v>0</v>
      </c>
      <c r="G44" s="46">
        <f t="shared" si="7"/>
        <v>0</v>
      </c>
      <c r="H44" s="32">
        <v>0</v>
      </c>
      <c r="I44" s="48">
        <f t="shared" si="8"/>
        <v>0</v>
      </c>
      <c r="J44" s="80">
        <v>0</v>
      </c>
      <c r="K44" s="49">
        <f t="shared" si="9"/>
        <v>0</v>
      </c>
      <c r="L44" s="68">
        <f>J44+H44</f>
        <v>0</v>
      </c>
      <c r="M44" s="51">
        <f>IF(ISBLANK(L44),"  ",IF(J76&gt;0,L44/J76,IF(L44&gt;0,1,0)))</f>
        <v>0</v>
      </c>
      <c r="N44" s="25"/>
    </row>
    <row r="45" spans="1:14" ht="15" customHeight="1" x14ac:dyDescent="0.2">
      <c r="A45" s="31" t="s">
        <v>42</v>
      </c>
      <c r="B45" s="32">
        <v>0</v>
      </c>
      <c r="C45" s="49">
        <f t="shared" si="1"/>
        <v>0</v>
      </c>
      <c r="D45" s="80">
        <v>0</v>
      </c>
      <c r="E45" s="49">
        <f t="shared" si="2"/>
        <v>0</v>
      </c>
      <c r="F45" s="68">
        <f t="shared" si="3"/>
        <v>0</v>
      </c>
      <c r="G45" s="46">
        <f t="shared" si="7"/>
        <v>0</v>
      </c>
      <c r="H45" s="32">
        <v>0</v>
      </c>
      <c r="I45" s="48">
        <f t="shared" si="8"/>
        <v>0</v>
      </c>
      <c r="J45" s="80">
        <v>0</v>
      </c>
      <c r="K45" s="49">
        <f t="shared" si="9"/>
        <v>0</v>
      </c>
      <c r="L45" s="68">
        <f>J45+H45</f>
        <v>0</v>
      </c>
      <c r="M45" s="51">
        <f>IF(ISBLANK(L45),"  ",IF(J76&gt;0,L45/J76,IF(L45&gt;0,1,0)))</f>
        <v>0</v>
      </c>
      <c r="N45" s="25"/>
    </row>
    <row r="46" spans="1:14" ht="15" customHeight="1" x14ac:dyDescent="0.2">
      <c r="A46" s="81" t="s">
        <v>43</v>
      </c>
      <c r="B46" s="32">
        <v>0</v>
      </c>
      <c r="C46" s="49">
        <f t="shared" si="1"/>
        <v>0</v>
      </c>
      <c r="D46" s="80">
        <v>0</v>
      </c>
      <c r="E46" s="49">
        <f t="shared" si="2"/>
        <v>0</v>
      </c>
      <c r="F46" s="68">
        <f t="shared" si="3"/>
        <v>0</v>
      </c>
      <c r="G46" s="46">
        <f t="shared" si="7"/>
        <v>0</v>
      </c>
      <c r="H46" s="32">
        <v>0</v>
      </c>
      <c r="I46" s="48">
        <f t="shared" si="8"/>
        <v>0</v>
      </c>
      <c r="J46" s="80">
        <v>0</v>
      </c>
      <c r="K46" s="49">
        <f t="shared" si="9"/>
        <v>0</v>
      </c>
      <c r="L46" s="68">
        <f>J46+H46</f>
        <v>0</v>
      </c>
      <c r="M46" s="51">
        <f>IF(ISBLANK(L46),"  ",IF(L76&gt;0,L46/L76,IF(L46&gt;0,1,0)))</f>
        <v>0</v>
      </c>
      <c r="N46" s="25"/>
    </row>
    <row r="47" spans="1:14" s="77" customFormat="1" ht="15" customHeight="1" x14ac:dyDescent="0.25">
      <c r="A47" s="78" t="s">
        <v>44</v>
      </c>
      <c r="B47" s="106">
        <v>0</v>
      </c>
      <c r="C47" s="75">
        <f t="shared" si="1"/>
        <v>0</v>
      </c>
      <c r="D47" s="107">
        <v>0</v>
      </c>
      <c r="E47" s="75">
        <f t="shared" si="2"/>
        <v>0</v>
      </c>
      <c r="F47" s="86">
        <f t="shared" si="3"/>
        <v>0</v>
      </c>
      <c r="G47" s="229">
        <f t="shared" si="7"/>
        <v>0</v>
      </c>
      <c r="H47" s="106">
        <v>0</v>
      </c>
      <c r="I47" s="84">
        <f t="shared" si="8"/>
        <v>0</v>
      </c>
      <c r="J47" s="107">
        <v>0</v>
      </c>
      <c r="K47" s="75">
        <f t="shared" si="9"/>
        <v>0</v>
      </c>
      <c r="L47" s="86">
        <f>L46+L45+L44+L43+L42</f>
        <v>0</v>
      </c>
      <c r="M47" s="74">
        <f>IF(ISBLANK(L47),"  ",IF(L76&gt;0,L47/L76,IF(L47&gt;0,1,0)))</f>
        <v>0</v>
      </c>
      <c r="N47" s="76"/>
    </row>
    <row r="48" spans="1:14" s="77" customFormat="1" ht="15" customHeight="1" x14ac:dyDescent="0.25">
      <c r="A48" s="87" t="s">
        <v>87</v>
      </c>
      <c r="B48" s="124">
        <v>0</v>
      </c>
      <c r="C48" s="75">
        <f t="shared" si="1"/>
        <v>0</v>
      </c>
      <c r="D48" s="111">
        <v>0</v>
      </c>
      <c r="E48" s="75">
        <f t="shared" si="2"/>
        <v>0</v>
      </c>
      <c r="F48" s="90">
        <f t="shared" si="3"/>
        <v>0</v>
      </c>
      <c r="G48" s="229">
        <f t="shared" si="7"/>
        <v>0</v>
      </c>
      <c r="H48" s="124">
        <v>0</v>
      </c>
      <c r="I48" s="84">
        <f t="shared" si="8"/>
        <v>0</v>
      </c>
      <c r="J48" s="111">
        <v>0</v>
      </c>
      <c r="K48" s="75">
        <f t="shared" si="9"/>
        <v>0</v>
      </c>
      <c r="L48" s="90">
        <f>J48+H48</f>
        <v>0</v>
      </c>
      <c r="M48" s="74">
        <f>IF(ISBLANK(L48),"  ",IF(L76&gt;0,L48/L76,IF(L48&gt;0,1,0)))</f>
        <v>0</v>
      </c>
      <c r="N48" s="76"/>
    </row>
    <row r="49" spans="1:14" ht="15" customHeight="1" x14ac:dyDescent="0.25">
      <c r="A49" s="14" t="s">
        <v>46</v>
      </c>
      <c r="B49" s="91"/>
      <c r="C49" s="94" t="str">
        <f t="shared" si="1"/>
        <v xml:space="preserve">  </v>
      </c>
      <c r="D49" s="93"/>
      <c r="E49" s="94" t="str">
        <f t="shared" si="2"/>
        <v xml:space="preserve">  </v>
      </c>
      <c r="F49" s="38"/>
      <c r="G49" s="56"/>
      <c r="H49" s="91"/>
      <c r="I49" s="92" t="s">
        <v>4</v>
      </c>
      <c r="J49" s="93"/>
      <c r="K49" s="94" t="s">
        <v>4</v>
      </c>
      <c r="L49" s="38"/>
      <c r="M49" s="95" t="s">
        <v>4</v>
      </c>
      <c r="N49" s="25"/>
    </row>
    <row r="50" spans="1:14" ht="15" customHeight="1" x14ac:dyDescent="0.2">
      <c r="A50" s="11" t="s">
        <v>47</v>
      </c>
      <c r="B50" s="91">
        <v>49387233.380000003</v>
      </c>
      <c r="C50" s="44">
        <f t="shared" si="1"/>
        <v>1</v>
      </c>
      <c r="D50" s="93">
        <v>0</v>
      </c>
      <c r="E50" s="44">
        <f t="shared" si="2"/>
        <v>0</v>
      </c>
      <c r="F50" s="96">
        <f t="shared" si="3"/>
        <v>49387233.380000003</v>
      </c>
      <c r="G50" s="46">
        <f t="shared" si="7"/>
        <v>8.0714474552399829E-2</v>
      </c>
      <c r="H50" s="91">
        <v>49175607</v>
      </c>
      <c r="I50" s="42">
        <f t="shared" ref="I50:I67" si="10">IF(ISBLANK(H50),"  ",IF(L50&gt;0,H50/L50,IF(H50&gt;0,1,0)))</f>
        <v>1</v>
      </c>
      <c r="J50" s="93">
        <v>0</v>
      </c>
      <c r="K50" s="44">
        <f t="shared" ref="K50:K67" si="11">IF(ISBLANK(J50),"  ",IF(L50&gt;0,J50/L50,IF(J50&gt;0,1,0)))</f>
        <v>0</v>
      </c>
      <c r="L50" s="96">
        <f t="shared" ref="L50:L66" si="12">J50+H50</f>
        <v>49175607</v>
      </c>
      <c r="M50" s="46">
        <f>IF(ISBLANK(L50),"  ",IF(L76&gt;0,L50/L76,IF(L50&gt;0,1,0)))</f>
        <v>8.0839873488795302E-2</v>
      </c>
      <c r="N50" s="25"/>
    </row>
    <row r="51" spans="1:14" ht="15" customHeight="1" x14ac:dyDescent="0.2">
      <c r="A51" s="31" t="s">
        <v>48</v>
      </c>
      <c r="B51" s="79">
        <v>4949000.66</v>
      </c>
      <c r="C51" s="49">
        <f t="shared" si="1"/>
        <v>1</v>
      </c>
      <c r="D51" s="80">
        <v>0</v>
      </c>
      <c r="E51" s="49">
        <f t="shared" si="2"/>
        <v>0</v>
      </c>
      <c r="F51" s="97">
        <f t="shared" si="3"/>
        <v>4949000.66</v>
      </c>
      <c r="G51" s="46">
        <f t="shared" si="7"/>
        <v>8.0882438738336948E-3</v>
      </c>
      <c r="H51" s="79">
        <v>4760365</v>
      </c>
      <c r="I51" s="48">
        <f t="shared" si="10"/>
        <v>1</v>
      </c>
      <c r="J51" s="80">
        <v>0</v>
      </c>
      <c r="K51" s="49">
        <f t="shared" si="11"/>
        <v>0</v>
      </c>
      <c r="L51" s="97">
        <f t="shared" si="12"/>
        <v>4760365</v>
      </c>
      <c r="M51" s="51">
        <f>IF(ISBLANK(L51),"  ",IF(L76&gt;0,L51/L76,IF(L51&gt;0,1,0)))</f>
        <v>7.825573039911618E-3</v>
      </c>
      <c r="N51" s="25"/>
    </row>
    <row r="52" spans="1:14" ht="15" customHeight="1" x14ac:dyDescent="0.2">
      <c r="A52" s="98" t="s">
        <v>49</v>
      </c>
      <c r="B52" s="125">
        <v>764998.68</v>
      </c>
      <c r="C52" s="49">
        <f t="shared" si="1"/>
        <v>1</v>
      </c>
      <c r="D52" s="126">
        <v>0</v>
      </c>
      <c r="E52" s="49">
        <f t="shared" si="2"/>
        <v>0</v>
      </c>
      <c r="F52" s="99">
        <f t="shared" si="3"/>
        <v>764998.68</v>
      </c>
      <c r="G52" s="46">
        <f t="shared" si="7"/>
        <v>1.2502515784673311E-3</v>
      </c>
      <c r="H52" s="125">
        <v>775833</v>
      </c>
      <c r="I52" s="48">
        <f t="shared" si="10"/>
        <v>1</v>
      </c>
      <c r="J52" s="126">
        <v>0</v>
      </c>
      <c r="K52" s="49">
        <f t="shared" si="11"/>
        <v>0</v>
      </c>
      <c r="L52" s="99">
        <f t="shared" si="12"/>
        <v>775833</v>
      </c>
      <c r="M52" s="51">
        <f>IF(ISBLANK(L52),"  ",IF(L76&gt;0,L52/L76,IF(L52&gt;0,1,0)))</f>
        <v>1.2753933381733861E-3</v>
      </c>
      <c r="N52" s="25"/>
    </row>
    <row r="53" spans="1:14" ht="15" customHeight="1" x14ac:dyDescent="0.2">
      <c r="A53" s="98" t="s">
        <v>50</v>
      </c>
      <c r="B53" s="125">
        <v>747700</v>
      </c>
      <c r="C53" s="49">
        <f t="shared" si="1"/>
        <v>1</v>
      </c>
      <c r="D53" s="126">
        <v>0</v>
      </c>
      <c r="E53" s="49">
        <f t="shared" si="2"/>
        <v>0</v>
      </c>
      <c r="F53" s="99">
        <f t="shared" si="3"/>
        <v>747700</v>
      </c>
      <c r="G53" s="46">
        <f t="shared" si="7"/>
        <v>1.2219800238348431E-3</v>
      </c>
      <c r="H53" s="125">
        <v>757366</v>
      </c>
      <c r="I53" s="48">
        <f t="shared" si="10"/>
        <v>1</v>
      </c>
      <c r="J53" s="126">
        <v>0</v>
      </c>
      <c r="K53" s="49">
        <f t="shared" si="11"/>
        <v>0</v>
      </c>
      <c r="L53" s="99">
        <f t="shared" si="12"/>
        <v>757366</v>
      </c>
      <c r="M53" s="51">
        <f>IF(ISBLANK(L53),"  ",IF(L76&gt;0,L53/L76,IF(L53&gt;0,1,0)))</f>
        <v>1.2450354018958005E-3</v>
      </c>
      <c r="N53" s="25"/>
    </row>
    <row r="54" spans="1:14" ht="15" customHeight="1" x14ac:dyDescent="0.2">
      <c r="A54" s="98" t="s">
        <v>51</v>
      </c>
      <c r="B54" s="125">
        <v>0</v>
      </c>
      <c r="C54" s="49">
        <f t="shared" si="1"/>
        <v>0</v>
      </c>
      <c r="D54" s="126">
        <v>0</v>
      </c>
      <c r="E54" s="49">
        <f t="shared" si="2"/>
        <v>0</v>
      </c>
      <c r="F54" s="99">
        <f t="shared" si="3"/>
        <v>0</v>
      </c>
      <c r="G54" s="46">
        <f t="shared" si="7"/>
        <v>0</v>
      </c>
      <c r="H54" s="125">
        <v>0</v>
      </c>
      <c r="I54" s="48">
        <f>IF(ISBLANK(H54),"  ",IF(L54&gt;0,H54/L54,IF(H54&gt;0,1,0)))</f>
        <v>0</v>
      </c>
      <c r="J54" s="126">
        <v>0</v>
      </c>
      <c r="K54" s="49">
        <f>IF(ISBLANK(J54),"  ",IF(L54&gt;0,J54/L54,IF(J54&gt;0,1,0)))</f>
        <v>0</v>
      </c>
      <c r="L54" s="99">
        <f t="shared" si="12"/>
        <v>0</v>
      </c>
      <c r="M54" s="51">
        <f>IF(ISBLANK(L54),"  ",IF(L76&gt;0,L54/L76,IF(L54&gt;0,1,0)))</f>
        <v>0</v>
      </c>
      <c r="N54" s="25"/>
    </row>
    <row r="55" spans="1:14" ht="15" customHeight="1" x14ac:dyDescent="0.2">
      <c r="A55" s="31" t="s">
        <v>52</v>
      </c>
      <c r="B55" s="79">
        <v>925851.64</v>
      </c>
      <c r="C55" s="49">
        <f t="shared" si="1"/>
        <v>0.32650849903802798</v>
      </c>
      <c r="D55" s="80">
        <v>1909761.04</v>
      </c>
      <c r="E55" s="49">
        <f t="shared" si="2"/>
        <v>0.67349150096197197</v>
      </c>
      <c r="F55" s="97">
        <f t="shared" si="3"/>
        <v>2835612.68</v>
      </c>
      <c r="G55" s="46">
        <f t="shared" si="7"/>
        <v>4.6342945704062905E-3</v>
      </c>
      <c r="H55" s="79">
        <v>3460473</v>
      </c>
      <c r="I55" s="48">
        <f t="shared" si="10"/>
        <v>0.6443516241493068</v>
      </c>
      <c r="J55" s="80">
        <v>1910000</v>
      </c>
      <c r="K55" s="49">
        <f t="shared" si="11"/>
        <v>0.3556483758506932</v>
      </c>
      <c r="L55" s="97">
        <f t="shared" si="12"/>
        <v>5370473</v>
      </c>
      <c r="M55" s="51">
        <f>IF(ISBLANK(L55),"  ",IF(L76&gt;0,L55/L76,IF(L55&gt;0,1,0)))</f>
        <v>8.8285307366920956E-3</v>
      </c>
      <c r="N55" s="25"/>
    </row>
    <row r="56" spans="1:14" s="77" customFormat="1" ht="15" customHeight="1" x14ac:dyDescent="0.25">
      <c r="A56" s="87" t="s">
        <v>53</v>
      </c>
      <c r="B56" s="127">
        <v>56774784.359999999</v>
      </c>
      <c r="C56" s="75">
        <f t="shared" si="1"/>
        <v>0.96745717246367224</v>
      </c>
      <c r="D56" s="107">
        <v>1909761.04</v>
      </c>
      <c r="E56" s="75">
        <f t="shared" si="2"/>
        <v>3.2542827536327819E-2</v>
      </c>
      <c r="F56" s="97">
        <f t="shared" si="3"/>
        <v>58684545.399999999</v>
      </c>
      <c r="G56" s="46">
        <f t="shared" si="7"/>
        <v>9.5909244598941984E-2</v>
      </c>
      <c r="H56" s="127">
        <v>58929644</v>
      </c>
      <c r="I56" s="84">
        <f t="shared" si="10"/>
        <v>0.96860599644534406</v>
      </c>
      <c r="J56" s="107">
        <v>1910000</v>
      </c>
      <c r="K56" s="75">
        <f t="shared" si="11"/>
        <v>3.1394003554655908E-2</v>
      </c>
      <c r="L56" s="97">
        <f t="shared" si="12"/>
        <v>60839644</v>
      </c>
      <c r="M56" s="74">
        <f>IF(ISBLANK(L56),"  ",IF(L76&gt;0,L56/L76,IF(L56&gt;0,1,0)))</f>
        <v>0.10001440600546821</v>
      </c>
      <c r="N56" s="76"/>
    </row>
    <row r="57" spans="1:14" ht="15" customHeight="1" x14ac:dyDescent="0.2">
      <c r="A57" s="41" t="s">
        <v>54</v>
      </c>
      <c r="B57" s="128">
        <v>0</v>
      </c>
      <c r="C57" s="49">
        <f t="shared" si="1"/>
        <v>0</v>
      </c>
      <c r="D57" s="129">
        <v>0</v>
      </c>
      <c r="E57" s="49">
        <f t="shared" si="2"/>
        <v>0</v>
      </c>
      <c r="F57" s="101">
        <f t="shared" si="3"/>
        <v>0</v>
      </c>
      <c r="G57" s="46">
        <f t="shared" si="7"/>
        <v>0</v>
      </c>
      <c r="H57" s="128">
        <v>0</v>
      </c>
      <c r="I57" s="48">
        <f t="shared" si="10"/>
        <v>0</v>
      </c>
      <c r="J57" s="129">
        <v>0</v>
      </c>
      <c r="K57" s="49">
        <f t="shared" si="11"/>
        <v>0</v>
      </c>
      <c r="L57" s="101">
        <f t="shared" si="12"/>
        <v>0</v>
      </c>
      <c r="M57" s="51">
        <f>IF(ISBLANK(L57),"  ",IF(L76&gt;0,L57/L76,IF(L57&gt;0,1,0)))</f>
        <v>0</v>
      </c>
      <c r="N57" s="25"/>
    </row>
    <row r="58" spans="1:14" ht="15" customHeight="1" x14ac:dyDescent="0.2">
      <c r="A58" s="102" t="s">
        <v>55</v>
      </c>
      <c r="B58" s="32">
        <v>0</v>
      </c>
      <c r="C58" s="49">
        <f t="shared" si="1"/>
        <v>0</v>
      </c>
      <c r="D58" s="80">
        <v>11751271.33</v>
      </c>
      <c r="E58" s="49">
        <f t="shared" si="2"/>
        <v>1</v>
      </c>
      <c r="F58" s="34">
        <f t="shared" si="3"/>
        <v>11751271.33</v>
      </c>
      <c r="G58" s="46">
        <f t="shared" si="7"/>
        <v>1.9205321412228308E-2</v>
      </c>
      <c r="H58" s="32">
        <v>0</v>
      </c>
      <c r="I58" s="48">
        <f t="shared" si="10"/>
        <v>0</v>
      </c>
      <c r="J58" s="80">
        <v>12118000</v>
      </c>
      <c r="K58" s="49">
        <f t="shared" si="11"/>
        <v>1</v>
      </c>
      <c r="L58" s="34">
        <f t="shared" si="12"/>
        <v>12118000</v>
      </c>
      <c r="M58" s="51">
        <f>IF(ISBLANK(L58),"  ",IF(L76&gt;0,L58/L76,IF(L58&gt;0,1,0)))</f>
        <v>1.9920803152205555E-2</v>
      </c>
      <c r="N58" s="25"/>
    </row>
    <row r="59" spans="1:14" ht="15" customHeight="1" x14ac:dyDescent="0.2">
      <c r="A59" s="82" t="s">
        <v>56</v>
      </c>
      <c r="B59" s="32">
        <v>1170300.3899999999</v>
      </c>
      <c r="C59" s="49">
        <f t="shared" si="1"/>
        <v>0.20497210062318241</v>
      </c>
      <c r="D59" s="80">
        <v>4539259.04</v>
      </c>
      <c r="E59" s="49">
        <f t="shared" si="2"/>
        <v>0.79502789937681762</v>
      </c>
      <c r="F59" s="34">
        <f t="shared" si="3"/>
        <v>5709559.4299999997</v>
      </c>
      <c r="G59" s="46">
        <f t="shared" si="7"/>
        <v>9.3312392247664206E-3</v>
      </c>
      <c r="H59" s="32">
        <v>1279855</v>
      </c>
      <c r="I59" s="48">
        <f t="shared" si="10"/>
        <v>0.2358373311982723</v>
      </c>
      <c r="J59" s="80">
        <v>4147000</v>
      </c>
      <c r="K59" s="49">
        <f t="shared" si="11"/>
        <v>0.76416266880172767</v>
      </c>
      <c r="L59" s="34">
        <f t="shared" si="12"/>
        <v>5426855</v>
      </c>
      <c r="M59" s="51">
        <f>IF(ISBLANK(L59),"  ",IF(L76&gt;0,L59/L76,IF(L59&gt;0,1,0)))</f>
        <v>8.9212172132829247E-3</v>
      </c>
      <c r="N59" s="25"/>
    </row>
    <row r="60" spans="1:14" ht="15" customHeight="1" x14ac:dyDescent="0.2">
      <c r="A60" s="81" t="s">
        <v>57</v>
      </c>
      <c r="B60" s="69">
        <v>0</v>
      </c>
      <c r="C60" s="49">
        <f t="shared" si="1"/>
        <v>0</v>
      </c>
      <c r="D60" s="70">
        <v>11282714.57</v>
      </c>
      <c r="E60" s="49">
        <f t="shared" si="2"/>
        <v>1</v>
      </c>
      <c r="F60" s="68">
        <f t="shared" si="3"/>
        <v>11282714.57</v>
      </c>
      <c r="G60" s="46">
        <f t="shared" si="7"/>
        <v>1.8439550380059289E-2</v>
      </c>
      <c r="H60" s="69">
        <v>0</v>
      </c>
      <c r="I60" s="48">
        <f t="shared" si="10"/>
        <v>0</v>
      </c>
      <c r="J60" s="70">
        <v>11041000</v>
      </c>
      <c r="K60" s="49">
        <f t="shared" si="11"/>
        <v>1</v>
      </c>
      <c r="L60" s="68">
        <f t="shared" si="12"/>
        <v>11041000</v>
      </c>
      <c r="M60" s="51">
        <f>IF(ISBLANK(L60),"  ",IF(L76&gt;0,L60/L76,IF(L60&gt;0,1,0)))</f>
        <v>1.8150320812304135E-2</v>
      </c>
      <c r="N60" s="25"/>
    </row>
    <row r="61" spans="1:14" ht="15" customHeight="1" x14ac:dyDescent="0.2">
      <c r="A61" s="103" t="s">
        <v>58</v>
      </c>
      <c r="B61" s="32">
        <v>0</v>
      </c>
      <c r="C61" s="49">
        <f t="shared" si="1"/>
        <v>0</v>
      </c>
      <c r="D61" s="80">
        <v>0</v>
      </c>
      <c r="E61" s="49">
        <f t="shared" si="2"/>
        <v>0</v>
      </c>
      <c r="F61" s="34">
        <f t="shared" si="3"/>
        <v>0</v>
      </c>
      <c r="G61" s="46">
        <f t="shared" si="7"/>
        <v>0</v>
      </c>
      <c r="H61" s="32">
        <v>0</v>
      </c>
      <c r="I61" s="48">
        <f t="shared" si="10"/>
        <v>0</v>
      </c>
      <c r="J61" s="80">
        <v>0</v>
      </c>
      <c r="K61" s="49">
        <f t="shared" si="11"/>
        <v>0</v>
      </c>
      <c r="L61" s="34">
        <f t="shared" si="12"/>
        <v>0</v>
      </c>
      <c r="M61" s="51">
        <f>IF(ISBLANK(L61),"  ",IF(L76&gt;0,L61/L76,IF(L61&gt;0,1,0)))</f>
        <v>0</v>
      </c>
      <c r="N61" s="25"/>
    </row>
    <row r="62" spans="1:14" ht="15" customHeight="1" x14ac:dyDescent="0.2">
      <c r="A62" s="103" t="s">
        <v>59</v>
      </c>
      <c r="B62" s="32">
        <v>0</v>
      </c>
      <c r="C62" s="49">
        <f t="shared" si="1"/>
        <v>0</v>
      </c>
      <c r="D62" s="80">
        <v>0</v>
      </c>
      <c r="E62" s="49">
        <f t="shared" si="2"/>
        <v>0</v>
      </c>
      <c r="F62" s="34">
        <f t="shared" si="3"/>
        <v>0</v>
      </c>
      <c r="G62" s="46">
        <f t="shared" si="7"/>
        <v>0</v>
      </c>
      <c r="H62" s="32">
        <v>0</v>
      </c>
      <c r="I62" s="48">
        <f t="shared" si="10"/>
        <v>0</v>
      </c>
      <c r="J62" s="80">
        <v>0</v>
      </c>
      <c r="K62" s="49">
        <f t="shared" si="11"/>
        <v>0</v>
      </c>
      <c r="L62" s="34">
        <f t="shared" si="12"/>
        <v>0</v>
      </c>
      <c r="M62" s="51">
        <f>IF(ISBLANK(L62),"  ",IF(L76&gt;0,L62/L76,IF(L62&gt;0,1,0)))</f>
        <v>0</v>
      </c>
      <c r="N62" s="25"/>
    </row>
    <row r="63" spans="1:14" ht="15" customHeight="1" x14ac:dyDescent="0.2">
      <c r="A63" s="104" t="s">
        <v>60</v>
      </c>
      <c r="B63" s="32">
        <v>0</v>
      </c>
      <c r="C63" s="49">
        <f t="shared" si="1"/>
        <v>0</v>
      </c>
      <c r="D63" s="80">
        <v>13378016.42</v>
      </c>
      <c r="E63" s="49">
        <f t="shared" si="2"/>
        <v>1</v>
      </c>
      <c r="F63" s="34">
        <f t="shared" si="3"/>
        <v>13378016.42</v>
      </c>
      <c r="G63" s="46">
        <f t="shared" si="7"/>
        <v>2.1863941184665669E-2</v>
      </c>
      <c r="H63" s="32">
        <v>0</v>
      </c>
      <c r="I63" s="48">
        <f t="shared" si="10"/>
        <v>0</v>
      </c>
      <c r="J63" s="80">
        <v>12662449</v>
      </c>
      <c r="K63" s="49">
        <f t="shared" si="11"/>
        <v>1</v>
      </c>
      <c r="L63" s="34">
        <f t="shared" si="12"/>
        <v>12662449</v>
      </c>
      <c r="M63" s="51">
        <f>IF(ISBLANK(L63),"  ",IF(L76&gt;0,L63/L76,IF(L63&gt;0,1,0)))</f>
        <v>2.0815823894524018E-2</v>
      </c>
      <c r="N63" s="25"/>
    </row>
    <row r="64" spans="1:14" ht="15" customHeight="1" x14ac:dyDescent="0.2">
      <c r="A64" s="104" t="s">
        <v>61</v>
      </c>
      <c r="B64" s="32">
        <v>0</v>
      </c>
      <c r="C64" s="49">
        <f t="shared" si="1"/>
        <v>0</v>
      </c>
      <c r="D64" s="80">
        <v>1718281.9</v>
      </c>
      <c r="E64" s="49">
        <f t="shared" si="2"/>
        <v>1</v>
      </c>
      <c r="F64" s="34">
        <f t="shared" si="3"/>
        <v>1718281.9</v>
      </c>
      <c r="G64" s="46">
        <f t="shared" si="7"/>
        <v>2.8082200844148442E-3</v>
      </c>
      <c r="H64" s="32">
        <v>0</v>
      </c>
      <c r="I64" s="48">
        <f t="shared" si="10"/>
        <v>0</v>
      </c>
      <c r="J64" s="80">
        <v>1718000</v>
      </c>
      <c r="K64" s="49">
        <f t="shared" si="11"/>
        <v>1</v>
      </c>
      <c r="L64" s="34">
        <f t="shared" si="12"/>
        <v>1718000</v>
      </c>
      <c r="M64" s="51">
        <f>IF(ISBLANK(L64),"  ",IF(L76&gt;0,L64/L76,IF(L64&gt;0,1,0)))</f>
        <v>2.8242234539931623E-3</v>
      </c>
      <c r="N64" s="25"/>
    </row>
    <row r="65" spans="1:14" ht="15" customHeight="1" x14ac:dyDescent="0.2">
      <c r="A65" s="82" t="s">
        <v>62</v>
      </c>
      <c r="B65" s="32">
        <v>0</v>
      </c>
      <c r="C65" s="49">
        <f t="shared" si="1"/>
        <v>0</v>
      </c>
      <c r="D65" s="80">
        <v>350006630.31999999</v>
      </c>
      <c r="E65" s="49">
        <f t="shared" si="2"/>
        <v>1</v>
      </c>
      <c r="F65" s="34">
        <f t="shared" si="3"/>
        <v>350006630.31999999</v>
      </c>
      <c r="G65" s="46">
        <f t="shared" si="7"/>
        <v>0.57202234915178096</v>
      </c>
      <c r="H65" s="32">
        <v>0</v>
      </c>
      <c r="I65" s="48">
        <f t="shared" si="10"/>
        <v>0</v>
      </c>
      <c r="J65" s="80">
        <v>360754000</v>
      </c>
      <c r="K65" s="49">
        <f t="shared" si="11"/>
        <v>1</v>
      </c>
      <c r="L65" s="34">
        <f t="shared" si="12"/>
        <v>360754000</v>
      </c>
      <c r="M65" s="51">
        <f>IF(ISBLANK(L65),"  ",IF(L76&gt;0,L65/L76,IF(L65&gt;0,1,0)))</f>
        <v>0.59304418388931857</v>
      </c>
      <c r="N65" s="25"/>
    </row>
    <row r="66" spans="1:14" ht="15" customHeight="1" x14ac:dyDescent="0.2">
      <c r="A66" s="81" t="s">
        <v>63</v>
      </c>
      <c r="B66" s="32">
        <v>1050939.25</v>
      </c>
      <c r="C66" s="49">
        <f t="shared" si="1"/>
        <v>2.6341708910248434E-2</v>
      </c>
      <c r="D66" s="80">
        <v>38845456.75</v>
      </c>
      <c r="E66" s="49">
        <f t="shared" si="2"/>
        <v>0.97365829108975155</v>
      </c>
      <c r="F66" s="34">
        <f t="shared" si="3"/>
        <v>39896396</v>
      </c>
      <c r="G66" s="46">
        <f t="shared" si="7"/>
        <v>6.520342240872587E-2</v>
      </c>
      <c r="H66" s="32">
        <v>786525</v>
      </c>
      <c r="I66" s="48">
        <f t="shared" si="10"/>
        <v>2.8779314678904957E-2</v>
      </c>
      <c r="J66" s="80">
        <v>26543000</v>
      </c>
      <c r="K66" s="49">
        <f t="shared" si="11"/>
        <v>0.97122068532109507</v>
      </c>
      <c r="L66" s="34">
        <f t="shared" si="12"/>
        <v>27329525</v>
      </c>
      <c r="M66" s="51">
        <f>IF(ISBLANK(L66),"  ",IF(L76&gt;0,L66/L76,IF(L66&gt;0,1,0)))</f>
        <v>4.4927057911229619E-2</v>
      </c>
      <c r="N66" s="25"/>
    </row>
    <row r="67" spans="1:14" s="77" customFormat="1" ht="15" customHeight="1" x14ac:dyDescent="0.25">
      <c r="A67" s="105" t="s">
        <v>64</v>
      </c>
      <c r="B67" s="106">
        <v>58996024</v>
      </c>
      <c r="C67" s="75">
        <f t="shared" si="1"/>
        <v>0.11980653830102367</v>
      </c>
      <c r="D67" s="107">
        <v>433431391.37</v>
      </c>
      <c r="E67" s="75">
        <f t="shared" si="2"/>
        <v>0.88019346169897628</v>
      </c>
      <c r="F67" s="106">
        <f t="shared" si="3"/>
        <v>492427415.37</v>
      </c>
      <c r="G67" s="46">
        <f t="shared" si="7"/>
        <v>0.80478328844558344</v>
      </c>
      <c r="H67" s="106">
        <v>60996024</v>
      </c>
      <c r="I67" s="84">
        <f t="shared" si="10"/>
        <v>0.1240035157247612</v>
      </c>
      <c r="J67" s="107">
        <v>430893449</v>
      </c>
      <c r="K67" s="75">
        <f t="shared" si="11"/>
        <v>0.8759964842752388</v>
      </c>
      <c r="L67" s="106">
        <f>L66+L65+L64+L63+L62+L61+L60+L59+L58+L57+L56</f>
        <v>491889473</v>
      </c>
      <c r="M67" s="74">
        <f>IF(ISBLANK(L67),"  ",IF(L76&gt;0,L67/L76,IF(L67&gt;0,1,0)))</f>
        <v>0.80861803633232621</v>
      </c>
      <c r="N67" s="76"/>
    </row>
    <row r="68" spans="1:14" ht="15" customHeight="1" x14ac:dyDescent="0.25">
      <c r="A68" s="14" t="s">
        <v>65</v>
      </c>
      <c r="B68" s="79"/>
      <c r="C68" s="66" t="str">
        <f t="shared" si="1"/>
        <v xml:space="preserve">  </v>
      </c>
      <c r="D68" s="80"/>
      <c r="E68" s="66" t="str">
        <f t="shared" si="2"/>
        <v xml:space="preserve">  </v>
      </c>
      <c r="F68" s="34"/>
      <c r="G68" s="56"/>
      <c r="H68" s="79"/>
      <c r="I68" s="64" t="s">
        <v>4</v>
      </c>
      <c r="J68" s="80"/>
      <c r="K68" s="66" t="s">
        <v>4</v>
      </c>
      <c r="L68" s="34"/>
      <c r="M68" s="67" t="s">
        <v>4</v>
      </c>
    </row>
    <row r="69" spans="1:14" ht="15" customHeight="1" x14ac:dyDescent="0.2">
      <c r="A69" s="108" t="s">
        <v>66</v>
      </c>
      <c r="B69" s="3">
        <v>0</v>
      </c>
      <c r="C69" s="44">
        <f t="shared" si="1"/>
        <v>0</v>
      </c>
      <c r="D69" s="93">
        <v>0</v>
      </c>
      <c r="E69" s="44">
        <f t="shared" si="2"/>
        <v>0</v>
      </c>
      <c r="F69" s="58">
        <f t="shared" si="3"/>
        <v>0</v>
      </c>
      <c r="G69" s="46">
        <f t="shared" si="7"/>
        <v>0</v>
      </c>
      <c r="H69" s="3">
        <v>0</v>
      </c>
      <c r="I69" s="42">
        <f>IF(ISBLANK(H69),"  ",IF(L69&gt;0,H69/L69,IF(H69&gt;0,1,0)))</f>
        <v>0</v>
      </c>
      <c r="J69" s="93">
        <v>0</v>
      </c>
      <c r="K69" s="44">
        <f>IF(ISBLANK(J69),"  ",IF(L69&gt;0,J69/L69,IF(J69&gt;0,1,0)))</f>
        <v>0</v>
      </c>
      <c r="L69" s="58">
        <f>J69+H69</f>
        <v>0</v>
      </c>
      <c r="M69" s="46">
        <f>IF(ISBLANK(L69),"  ",IF(L76&gt;0,L69/L76,IF(L69&gt;0,1,0)))</f>
        <v>0</v>
      </c>
    </row>
    <row r="70" spans="1:14" ht="15" customHeight="1" x14ac:dyDescent="0.2">
      <c r="A70" s="31" t="s">
        <v>67</v>
      </c>
      <c r="B70" s="32">
        <v>0</v>
      </c>
      <c r="C70" s="49">
        <f t="shared" si="1"/>
        <v>0</v>
      </c>
      <c r="D70" s="80">
        <v>0</v>
      </c>
      <c r="E70" s="49">
        <f t="shared" si="2"/>
        <v>0</v>
      </c>
      <c r="F70" s="34">
        <f t="shared" si="3"/>
        <v>0</v>
      </c>
      <c r="G70" s="46">
        <f t="shared" si="7"/>
        <v>0</v>
      </c>
      <c r="H70" s="32">
        <v>0</v>
      </c>
      <c r="I70" s="48">
        <f>IF(ISBLANK(H70),"  ",IF(L70&gt;0,H70/L70,IF(H70&gt;0,1,0)))</f>
        <v>0</v>
      </c>
      <c r="J70" s="80">
        <v>0</v>
      </c>
      <c r="K70" s="49">
        <f>IF(ISBLANK(J70),"  ",IF(L70&gt;0,J70/L70,IF(J70&gt;0,1,0)))</f>
        <v>0</v>
      </c>
      <c r="L70" s="34">
        <f>J70+H70</f>
        <v>0</v>
      </c>
      <c r="M70" s="51">
        <f>IF(ISBLANK(L70),"  ",IF(L76&gt;0,L70/L76,IF(L70&gt;0,1,0)))</f>
        <v>0</v>
      </c>
    </row>
    <row r="71" spans="1:14" ht="15" customHeight="1" x14ac:dyDescent="0.25">
      <c r="A71" s="109" t="s">
        <v>68</v>
      </c>
      <c r="B71" s="79"/>
      <c r="C71" s="66" t="str">
        <f t="shared" si="1"/>
        <v xml:space="preserve">  </v>
      </c>
      <c r="D71" s="80"/>
      <c r="E71" s="66" t="str">
        <f t="shared" si="2"/>
        <v xml:space="preserve">  </v>
      </c>
      <c r="F71" s="34"/>
      <c r="G71" s="46"/>
      <c r="H71" s="79"/>
      <c r="I71" s="64" t="s">
        <v>4</v>
      </c>
      <c r="J71" s="80"/>
      <c r="K71" s="66" t="s">
        <v>4</v>
      </c>
      <c r="L71" s="34"/>
      <c r="M71" s="67" t="s">
        <v>4</v>
      </c>
    </row>
    <row r="72" spans="1:14" ht="15" customHeight="1" x14ac:dyDescent="0.2">
      <c r="A72" s="82" t="s">
        <v>69</v>
      </c>
      <c r="B72" s="3">
        <v>0</v>
      </c>
      <c r="C72" s="44">
        <f t="shared" si="1"/>
        <v>0</v>
      </c>
      <c r="D72" s="93">
        <v>0</v>
      </c>
      <c r="E72" s="44">
        <f t="shared" si="2"/>
        <v>0</v>
      </c>
      <c r="F72" s="58">
        <f t="shared" si="3"/>
        <v>0</v>
      </c>
      <c r="G72" s="46">
        <f t="shared" si="7"/>
        <v>0</v>
      </c>
      <c r="H72" s="3">
        <v>0</v>
      </c>
      <c r="I72" s="42">
        <f>IF(ISBLANK(H72),"  ",IF(L72&gt;0,H72/L72,IF(H72&gt;0,1,0)))</f>
        <v>0</v>
      </c>
      <c r="J72" s="93">
        <v>0</v>
      </c>
      <c r="K72" s="44">
        <f>IF(ISBLANK(J72),"  ",IF(L72&gt;0,J72/L72,IF(J72&gt;0,1,0)))</f>
        <v>0</v>
      </c>
      <c r="L72" s="58">
        <f>J72+H72</f>
        <v>0</v>
      </c>
      <c r="M72" s="46">
        <f>IF(ISBLANK(L72),"  ",IF(L76&gt;0,L72/L76,IF(L72&gt;0,1,0)))</f>
        <v>0</v>
      </c>
    </row>
    <row r="73" spans="1:14" ht="15" customHeight="1" x14ac:dyDescent="0.2">
      <c r="A73" s="31" t="s">
        <v>70</v>
      </c>
      <c r="B73" s="32">
        <v>0</v>
      </c>
      <c r="C73" s="49">
        <f t="shared" si="1"/>
        <v>0</v>
      </c>
      <c r="D73" s="80">
        <v>36879867.219999999</v>
      </c>
      <c r="E73" s="49">
        <f t="shared" si="2"/>
        <v>1</v>
      </c>
      <c r="F73" s="34">
        <f t="shared" si="3"/>
        <v>36879867.219999999</v>
      </c>
      <c r="G73" s="46">
        <f t="shared" si="7"/>
        <v>6.0273453289449566E-2</v>
      </c>
      <c r="H73" s="32">
        <v>0</v>
      </c>
      <c r="I73" s="48">
        <f>IF(ISBLANK(H73),"  ",IF(L73&gt;0,H73/L73,IF(H73&gt;0,1,0)))</f>
        <v>0</v>
      </c>
      <c r="J73" s="80">
        <v>36455000</v>
      </c>
      <c r="K73" s="49">
        <f>IF(ISBLANK(J73),"  ",IF(L73&gt;0,J73/L73,IF(J73&gt;0,1,0)))</f>
        <v>1</v>
      </c>
      <c r="L73" s="34">
        <f>J73+H73</f>
        <v>36455000</v>
      </c>
      <c r="M73" s="51">
        <f>IF(ISBLANK(L73),"  ",IF(L76&gt;0,L73/L76,IF(L73&gt;0,1,0)))</f>
        <v>5.9928443547916613E-2</v>
      </c>
    </row>
    <row r="74" spans="1:14" s="77" customFormat="1" ht="15" customHeight="1" x14ac:dyDescent="0.25">
      <c r="A74" s="78" t="s">
        <v>71</v>
      </c>
      <c r="B74" s="110">
        <v>0</v>
      </c>
      <c r="C74" s="75">
        <f t="shared" si="1"/>
        <v>0</v>
      </c>
      <c r="D74" s="111">
        <v>36879867.219999999</v>
      </c>
      <c r="E74" s="75">
        <f t="shared" si="2"/>
        <v>1</v>
      </c>
      <c r="F74" s="112">
        <f t="shared" si="3"/>
        <v>36879867.219999999</v>
      </c>
      <c r="G74" s="229">
        <f t="shared" si="7"/>
        <v>6.0273453289449566E-2</v>
      </c>
      <c r="H74" s="110">
        <v>0</v>
      </c>
      <c r="I74" s="84">
        <f>IF(ISBLANK(H74),"  ",IF(L74&gt;0,H74/L74,IF(H74&gt;0,1,0)))</f>
        <v>0</v>
      </c>
      <c r="J74" s="111">
        <v>36455000</v>
      </c>
      <c r="K74" s="75">
        <f>IF(ISBLANK(J74),"  ",IF(L74&gt;0,J74/L74,IF(J74&gt;0,1,0)))</f>
        <v>1</v>
      </c>
      <c r="L74" s="112">
        <f>L73+L72+L71+L70+L69</f>
        <v>36455000</v>
      </c>
      <c r="M74" s="74">
        <f>IF(ISBLANK(L74),"  ",IF(L76&gt;0,L74/L76,IF(L74&gt;0,1,0)))</f>
        <v>5.9928443547916613E-2</v>
      </c>
    </row>
    <row r="75" spans="1:14" s="77" customFormat="1" ht="15" customHeight="1" x14ac:dyDescent="0.25">
      <c r="A75" s="78" t="s">
        <v>72</v>
      </c>
      <c r="B75" s="110">
        <v>0</v>
      </c>
      <c r="C75" s="75">
        <f t="shared" si="1"/>
        <v>0</v>
      </c>
      <c r="D75" s="111">
        <v>0</v>
      </c>
      <c r="E75" s="75">
        <f t="shared" si="2"/>
        <v>0</v>
      </c>
      <c r="F75" s="113">
        <f t="shared" si="3"/>
        <v>0</v>
      </c>
      <c r="G75" s="229">
        <f t="shared" si="7"/>
        <v>0</v>
      </c>
      <c r="H75" s="110">
        <v>0</v>
      </c>
      <c r="I75" s="84">
        <f>IF(ISBLANK(H75),"  ",IF(L75&gt;0,H75/L75,IF(H75&gt;0,1,0)))</f>
        <v>0</v>
      </c>
      <c r="J75" s="111">
        <v>0</v>
      </c>
      <c r="K75" s="75">
        <f>IF(ISBLANK(J75),"  ",IF(L75&gt;0,J75/L75,IF(J75&gt;0,1,0)))</f>
        <v>0</v>
      </c>
      <c r="L75" s="113">
        <f>J75+H75</f>
        <v>0</v>
      </c>
      <c r="M75" s="74">
        <f>IF(ISBLANK(L75),"  ",IF(L76&gt;0,L75/L76,IF(L75&gt;0,1,0)))</f>
        <v>0</v>
      </c>
    </row>
    <row r="76" spans="1:14" s="77" customFormat="1" ht="15" customHeight="1" thickBot="1" x14ac:dyDescent="0.3">
      <c r="A76" s="114" t="s">
        <v>73</v>
      </c>
      <c r="B76" s="115">
        <v>141564537.59</v>
      </c>
      <c r="C76" s="117">
        <f t="shared" si="1"/>
        <v>0.23136155813614648</v>
      </c>
      <c r="D76" s="115">
        <v>470311258.59000003</v>
      </c>
      <c r="E76" s="117">
        <f t="shared" si="2"/>
        <v>0.76863844186385344</v>
      </c>
      <c r="F76" s="115">
        <f t="shared" si="3"/>
        <v>611875796.18000007</v>
      </c>
      <c r="G76" s="117">
        <f t="shared" si="7"/>
        <v>1</v>
      </c>
      <c r="H76" s="115">
        <v>140960358</v>
      </c>
      <c r="I76" s="116">
        <f>IF(ISBLANK(H76),"  ",IF(L76&gt;0,H76/L76,IF(H76&gt;0,1,0)))</f>
        <v>0.23172499950341832</v>
      </c>
      <c r="J76" s="115">
        <v>467348449</v>
      </c>
      <c r="K76" s="117">
        <f>IF(ISBLANK(J76),"  ",IF(L76&gt;0,J76/L76,IF(J76&gt;0,1,0)))</f>
        <v>0.76827500049658171</v>
      </c>
      <c r="L76" s="115">
        <f>L74+L67+L47+L40+L48+L75</f>
        <v>608308807</v>
      </c>
      <c r="M76" s="118">
        <f>IF(ISBLANK(L76),"  ",IF(L76&gt;0,L76/L76,IF(L76&gt;0,1,0)))</f>
        <v>1</v>
      </c>
    </row>
    <row r="77" spans="1:14" ht="15" thickTop="1" x14ac:dyDescent="0.2">
      <c r="A77" s="119"/>
      <c r="B77" s="1"/>
      <c r="C77" s="2"/>
      <c r="D77" s="1"/>
      <c r="E77" s="2"/>
      <c r="F77" s="1"/>
      <c r="G77" s="2"/>
      <c r="H77" s="1"/>
      <c r="I77" s="2"/>
      <c r="J77" s="1"/>
      <c r="K77" s="2"/>
      <c r="L77" s="1"/>
      <c r="M77" s="2"/>
    </row>
    <row r="78" spans="1:14" ht="16.5" customHeight="1" x14ac:dyDescent="0.2">
      <c r="A78" s="2" t="s">
        <v>4</v>
      </c>
      <c r="B78" s="1"/>
      <c r="C78" s="2"/>
      <c r="D78" s="1"/>
      <c r="E78" s="2"/>
      <c r="F78" s="1"/>
      <c r="G78" s="2"/>
      <c r="H78" s="1"/>
      <c r="I78" s="2"/>
      <c r="J78" s="1"/>
      <c r="K78" s="2"/>
      <c r="L78" s="1"/>
      <c r="M78" s="2"/>
    </row>
    <row r="79" spans="1:14" x14ac:dyDescent="0.2">
      <c r="A79" s="2" t="s">
        <v>74</v>
      </c>
      <c r="B79" s="1"/>
      <c r="C79" s="2"/>
      <c r="D79" s="1"/>
      <c r="E79" s="2"/>
      <c r="F79" s="1"/>
      <c r="G79" s="2"/>
      <c r="H79" s="1"/>
      <c r="I79" s="2"/>
      <c r="J79" s="1"/>
      <c r="K79" s="2"/>
      <c r="L79" s="1"/>
      <c r="M79" s="2"/>
    </row>
  </sheetData>
  <hyperlinks>
    <hyperlink ref="O2" location="Home!A1" tooltip="Home" display="Home"/>
  </hyperlinks>
  <printOptions horizontalCentered="1" verticalCentered="1"/>
  <pageMargins left="0.25" right="0.25" top="0.75" bottom="0.75" header="0.3" footer="0.3"/>
  <pageSetup scale="4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9"/>
  <sheetViews>
    <sheetView zoomScale="75" zoomScaleNormal="75" workbookViewId="0">
      <pane xSplit="1" ySplit="10" topLeftCell="B11" activePane="bottomRight" state="frozen"/>
      <selection activeCell="A4" sqref="A4:XFD76"/>
      <selection pane="topRight" activeCell="A4" sqref="A4:XFD76"/>
      <selection pane="bottomLeft" activeCell="A4" sqref="A4:XFD76"/>
      <selection pane="bottomRight" activeCell="O2" sqref="O2"/>
    </sheetView>
  </sheetViews>
  <sheetFormatPr defaultColWidth="12.42578125" defaultRowHeight="14.25" x14ac:dyDescent="0.2"/>
  <cols>
    <col min="1" max="1" width="63.42578125" style="6" customWidth="1"/>
    <col min="2" max="2" width="20.7109375" style="120" customWidth="1"/>
    <col min="3" max="3" width="20.7109375" style="6" customWidth="1"/>
    <col min="4" max="4" width="20.7109375" style="120" customWidth="1"/>
    <col min="5" max="5" width="20.7109375" style="6" customWidth="1"/>
    <col min="6" max="6" width="20.7109375" style="120" customWidth="1"/>
    <col min="7" max="7" width="20.7109375" style="6" customWidth="1"/>
    <col min="8" max="8" width="20.7109375" style="120" customWidth="1"/>
    <col min="9" max="9" width="20.7109375" style="6" customWidth="1"/>
    <col min="10" max="10" width="20.7109375" style="120" customWidth="1"/>
    <col min="11" max="11" width="20.7109375" style="6" customWidth="1"/>
    <col min="12" max="12" width="20.7109375" style="120" customWidth="1"/>
    <col min="13" max="13" width="20.7109375" style="6" customWidth="1"/>
    <col min="14" max="256" width="12.42578125" style="6"/>
    <col min="257" max="257" width="186.7109375" style="6" customWidth="1"/>
    <col min="258" max="258" width="56.42578125" style="6" customWidth="1"/>
    <col min="259" max="263" width="45.5703125" style="6" customWidth="1"/>
    <col min="264" max="264" width="54.7109375" style="6" customWidth="1"/>
    <col min="265" max="269" width="45.5703125" style="6" customWidth="1"/>
    <col min="270" max="512" width="12.42578125" style="6"/>
    <col min="513" max="513" width="186.7109375" style="6" customWidth="1"/>
    <col min="514" max="514" width="56.42578125" style="6" customWidth="1"/>
    <col min="515" max="519" width="45.5703125" style="6" customWidth="1"/>
    <col min="520" max="520" width="54.7109375" style="6" customWidth="1"/>
    <col min="521" max="525" width="45.5703125" style="6" customWidth="1"/>
    <col min="526" max="768" width="12.42578125" style="6"/>
    <col min="769" max="769" width="186.7109375" style="6" customWidth="1"/>
    <col min="770" max="770" width="56.42578125" style="6" customWidth="1"/>
    <col min="771" max="775" width="45.5703125" style="6" customWidth="1"/>
    <col min="776" max="776" width="54.7109375" style="6" customWidth="1"/>
    <col min="777" max="781" width="45.5703125" style="6" customWidth="1"/>
    <col min="782" max="1024" width="12.42578125" style="6"/>
    <col min="1025" max="1025" width="186.7109375" style="6" customWidth="1"/>
    <col min="1026" max="1026" width="56.42578125" style="6" customWidth="1"/>
    <col min="1027" max="1031" width="45.5703125" style="6" customWidth="1"/>
    <col min="1032" max="1032" width="54.7109375" style="6" customWidth="1"/>
    <col min="1033" max="1037" width="45.5703125" style="6" customWidth="1"/>
    <col min="1038" max="1280" width="12.42578125" style="6"/>
    <col min="1281" max="1281" width="186.7109375" style="6" customWidth="1"/>
    <col min="1282" max="1282" width="56.42578125" style="6" customWidth="1"/>
    <col min="1283" max="1287" width="45.5703125" style="6" customWidth="1"/>
    <col min="1288" max="1288" width="54.7109375" style="6" customWidth="1"/>
    <col min="1289" max="1293" width="45.5703125" style="6" customWidth="1"/>
    <col min="1294" max="1536" width="12.42578125" style="6"/>
    <col min="1537" max="1537" width="186.7109375" style="6" customWidth="1"/>
    <col min="1538" max="1538" width="56.42578125" style="6" customWidth="1"/>
    <col min="1539" max="1543" width="45.5703125" style="6" customWidth="1"/>
    <col min="1544" max="1544" width="54.7109375" style="6" customWidth="1"/>
    <col min="1545" max="1549" width="45.5703125" style="6" customWidth="1"/>
    <col min="1550" max="1792" width="12.42578125" style="6"/>
    <col min="1793" max="1793" width="186.7109375" style="6" customWidth="1"/>
    <col min="1794" max="1794" width="56.42578125" style="6" customWidth="1"/>
    <col min="1795" max="1799" width="45.5703125" style="6" customWidth="1"/>
    <col min="1800" max="1800" width="54.7109375" style="6" customWidth="1"/>
    <col min="1801" max="1805" width="45.5703125" style="6" customWidth="1"/>
    <col min="1806" max="2048" width="12.42578125" style="6"/>
    <col min="2049" max="2049" width="186.7109375" style="6" customWidth="1"/>
    <col min="2050" max="2050" width="56.42578125" style="6" customWidth="1"/>
    <col min="2051" max="2055" width="45.5703125" style="6" customWidth="1"/>
    <col min="2056" max="2056" width="54.7109375" style="6" customWidth="1"/>
    <col min="2057" max="2061" width="45.5703125" style="6" customWidth="1"/>
    <col min="2062" max="2304" width="12.42578125" style="6"/>
    <col min="2305" max="2305" width="186.7109375" style="6" customWidth="1"/>
    <col min="2306" max="2306" width="56.42578125" style="6" customWidth="1"/>
    <col min="2307" max="2311" width="45.5703125" style="6" customWidth="1"/>
    <col min="2312" max="2312" width="54.7109375" style="6" customWidth="1"/>
    <col min="2313" max="2317" width="45.5703125" style="6" customWidth="1"/>
    <col min="2318" max="2560" width="12.42578125" style="6"/>
    <col min="2561" max="2561" width="186.7109375" style="6" customWidth="1"/>
    <col min="2562" max="2562" width="56.42578125" style="6" customWidth="1"/>
    <col min="2563" max="2567" width="45.5703125" style="6" customWidth="1"/>
    <col min="2568" max="2568" width="54.7109375" style="6" customWidth="1"/>
    <col min="2569" max="2573" width="45.5703125" style="6" customWidth="1"/>
    <col min="2574" max="2816" width="12.42578125" style="6"/>
    <col min="2817" max="2817" width="186.7109375" style="6" customWidth="1"/>
    <col min="2818" max="2818" width="56.42578125" style="6" customWidth="1"/>
    <col min="2819" max="2823" width="45.5703125" style="6" customWidth="1"/>
    <col min="2824" max="2824" width="54.7109375" style="6" customWidth="1"/>
    <col min="2825" max="2829" width="45.5703125" style="6" customWidth="1"/>
    <col min="2830" max="3072" width="12.42578125" style="6"/>
    <col min="3073" max="3073" width="186.7109375" style="6" customWidth="1"/>
    <col min="3074" max="3074" width="56.42578125" style="6" customWidth="1"/>
    <col min="3075" max="3079" width="45.5703125" style="6" customWidth="1"/>
    <col min="3080" max="3080" width="54.7109375" style="6" customWidth="1"/>
    <col min="3081" max="3085" width="45.5703125" style="6" customWidth="1"/>
    <col min="3086" max="3328" width="12.42578125" style="6"/>
    <col min="3329" max="3329" width="186.7109375" style="6" customWidth="1"/>
    <col min="3330" max="3330" width="56.42578125" style="6" customWidth="1"/>
    <col min="3331" max="3335" width="45.5703125" style="6" customWidth="1"/>
    <col min="3336" max="3336" width="54.7109375" style="6" customWidth="1"/>
    <col min="3337" max="3341" width="45.5703125" style="6" customWidth="1"/>
    <col min="3342" max="3584" width="12.42578125" style="6"/>
    <col min="3585" max="3585" width="186.7109375" style="6" customWidth="1"/>
    <col min="3586" max="3586" width="56.42578125" style="6" customWidth="1"/>
    <col min="3587" max="3591" width="45.5703125" style="6" customWidth="1"/>
    <col min="3592" max="3592" width="54.7109375" style="6" customWidth="1"/>
    <col min="3593" max="3597" width="45.5703125" style="6" customWidth="1"/>
    <col min="3598" max="3840" width="12.42578125" style="6"/>
    <col min="3841" max="3841" width="186.7109375" style="6" customWidth="1"/>
    <col min="3842" max="3842" width="56.42578125" style="6" customWidth="1"/>
    <col min="3843" max="3847" width="45.5703125" style="6" customWidth="1"/>
    <col min="3848" max="3848" width="54.7109375" style="6" customWidth="1"/>
    <col min="3849" max="3853" width="45.5703125" style="6" customWidth="1"/>
    <col min="3854" max="4096" width="12.42578125" style="6"/>
    <col min="4097" max="4097" width="186.7109375" style="6" customWidth="1"/>
    <col min="4098" max="4098" width="56.42578125" style="6" customWidth="1"/>
    <col min="4099" max="4103" width="45.5703125" style="6" customWidth="1"/>
    <col min="4104" max="4104" width="54.7109375" style="6" customWidth="1"/>
    <col min="4105" max="4109" width="45.5703125" style="6" customWidth="1"/>
    <col min="4110" max="4352" width="12.42578125" style="6"/>
    <col min="4353" max="4353" width="186.7109375" style="6" customWidth="1"/>
    <col min="4354" max="4354" width="56.42578125" style="6" customWidth="1"/>
    <col min="4355" max="4359" width="45.5703125" style="6" customWidth="1"/>
    <col min="4360" max="4360" width="54.7109375" style="6" customWidth="1"/>
    <col min="4361" max="4365" width="45.5703125" style="6" customWidth="1"/>
    <col min="4366" max="4608" width="12.42578125" style="6"/>
    <col min="4609" max="4609" width="186.7109375" style="6" customWidth="1"/>
    <col min="4610" max="4610" width="56.42578125" style="6" customWidth="1"/>
    <col min="4611" max="4615" width="45.5703125" style="6" customWidth="1"/>
    <col min="4616" max="4616" width="54.7109375" style="6" customWidth="1"/>
    <col min="4617" max="4621" width="45.5703125" style="6" customWidth="1"/>
    <col min="4622" max="4864" width="12.42578125" style="6"/>
    <col min="4865" max="4865" width="186.7109375" style="6" customWidth="1"/>
    <col min="4866" max="4866" width="56.42578125" style="6" customWidth="1"/>
    <col min="4867" max="4871" width="45.5703125" style="6" customWidth="1"/>
    <col min="4872" max="4872" width="54.7109375" style="6" customWidth="1"/>
    <col min="4873" max="4877" width="45.5703125" style="6" customWidth="1"/>
    <col min="4878" max="5120" width="12.42578125" style="6"/>
    <col min="5121" max="5121" width="186.7109375" style="6" customWidth="1"/>
    <col min="5122" max="5122" width="56.42578125" style="6" customWidth="1"/>
    <col min="5123" max="5127" width="45.5703125" style="6" customWidth="1"/>
    <col min="5128" max="5128" width="54.7109375" style="6" customWidth="1"/>
    <col min="5129" max="5133" width="45.5703125" style="6" customWidth="1"/>
    <col min="5134" max="5376" width="12.42578125" style="6"/>
    <col min="5377" max="5377" width="186.7109375" style="6" customWidth="1"/>
    <col min="5378" max="5378" width="56.42578125" style="6" customWidth="1"/>
    <col min="5379" max="5383" width="45.5703125" style="6" customWidth="1"/>
    <col min="5384" max="5384" width="54.7109375" style="6" customWidth="1"/>
    <col min="5385" max="5389" width="45.5703125" style="6" customWidth="1"/>
    <col min="5390" max="5632" width="12.42578125" style="6"/>
    <col min="5633" max="5633" width="186.7109375" style="6" customWidth="1"/>
    <col min="5634" max="5634" width="56.42578125" style="6" customWidth="1"/>
    <col min="5635" max="5639" width="45.5703125" style="6" customWidth="1"/>
    <col min="5640" max="5640" width="54.7109375" style="6" customWidth="1"/>
    <col min="5641" max="5645" width="45.5703125" style="6" customWidth="1"/>
    <col min="5646" max="5888" width="12.42578125" style="6"/>
    <col min="5889" max="5889" width="186.7109375" style="6" customWidth="1"/>
    <col min="5890" max="5890" width="56.42578125" style="6" customWidth="1"/>
    <col min="5891" max="5895" width="45.5703125" style="6" customWidth="1"/>
    <col min="5896" max="5896" width="54.7109375" style="6" customWidth="1"/>
    <col min="5897" max="5901" width="45.5703125" style="6" customWidth="1"/>
    <col min="5902" max="6144" width="12.42578125" style="6"/>
    <col min="6145" max="6145" width="186.7109375" style="6" customWidth="1"/>
    <col min="6146" max="6146" width="56.42578125" style="6" customWidth="1"/>
    <col min="6147" max="6151" width="45.5703125" style="6" customWidth="1"/>
    <col min="6152" max="6152" width="54.7109375" style="6" customWidth="1"/>
    <col min="6153" max="6157" width="45.5703125" style="6" customWidth="1"/>
    <col min="6158" max="6400" width="12.42578125" style="6"/>
    <col min="6401" max="6401" width="186.7109375" style="6" customWidth="1"/>
    <col min="6402" max="6402" width="56.42578125" style="6" customWidth="1"/>
    <col min="6403" max="6407" width="45.5703125" style="6" customWidth="1"/>
    <col min="6408" max="6408" width="54.7109375" style="6" customWidth="1"/>
    <col min="6409" max="6413" width="45.5703125" style="6" customWidth="1"/>
    <col min="6414" max="6656" width="12.42578125" style="6"/>
    <col min="6657" max="6657" width="186.7109375" style="6" customWidth="1"/>
    <col min="6658" max="6658" width="56.42578125" style="6" customWidth="1"/>
    <col min="6659" max="6663" width="45.5703125" style="6" customWidth="1"/>
    <col min="6664" max="6664" width="54.7109375" style="6" customWidth="1"/>
    <col min="6665" max="6669" width="45.5703125" style="6" customWidth="1"/>
    <col min="6670" max="6912" width="12.42578125" style="6"/>
    <col min="6913" max="6913" width="186.7109375" style="6" customWidth="1"/>
    <col min="6914" max="6914" width="56.42578125" style="6" customWidth="1"/>
    <col min="6915" max="6919" width="45.5703125" style="6" customWidth="1"/>
    <col min="6920" max="6920" width="54.7109375" style="6" customWidth="1"/>
    <col min="6921" max="6925" width="45.5703125" style="6" customWidth="1"/>
    <col min="6926" max="7168" width="12.42578125" style="6"/>
    <col min="7169" max="7169" width="186.7109375" style="6" customWidth="1"/>
    <col min="7170" max="7170" width="56.42578125" style="6" customWidth="1"/>
    <col min="7171" max="7175" width="45.5703125" style="6" customWidth="1"/>
    <col min="7176" max="7176" width="54.7109375" style="6" customWidth="1"/>
    <col min="7177" max="7181" width="45.5703125" style="6" customWidth="1"/>
    <col min="7182" max="7424" width="12.42578125" style="6"/>
    <col min="7425" max="7425" width="186.7109375" style="6" customWidth="1"/>
    <col min="7426" max="7426" width="56.42578125" style="6" customWidth="1"/>
    <col min="7427" max="7431" width="45.5703125" style="6" customWidth="1"/>
    <col min="7432" max="7432" width="54.7109375" style="6" customWidth="1"/>
    <col min="7433" max="7437" width="45.5703125" style="6" customWidth="1"/>
    <col min="7438" max="7680" width="12.42578125" style="6"/>
    <col min="7681" max="7681" width="186.7109375" style="6" customWidth="1"/>
    <col min="7682" max="7682" width="56.42578125" style="6" customWidth="1"/>
    <col min="7683" max="7687" width="45.5703125" style="6" customWidth="1"/>
    <col min="7688" max="7688" width="54.7109375" style="6" customWidth="1"/>
    <col min="7689" max="7693" width="45.5703125" style="6" customWidth="1"/>
    <col min="7694" max="7936" width="12.42578125" style="6"/>
    <col min="7937" max="7937" width="186.7109375" style="6" customWidth="1"/>
    <col min="7938" max="7938" width="56.42578125" style="6" customWidth="1"/>
    <col min="7939" max="7943" width="45.5703125" style="6" customWidth="1"/>
    <col min="7944" max="7944" width="54.7109375" style="6" customWidth="1"/>
    <col min="7945" max="7949" width="45.5703125" style="6" customWidth="1"/>
    <col min="7950" max="8192" width="12.42578125" style="6"/>
    <col min="8193" max="8193" width="186.7109375" style="6" customWidth="1"/>
    <col min="8194" max="8194" width="56.42578125" style="6" customWidth="1"/>
    <col min="8195" max="8199" width="45.5703125" style="6" customWidth="1"/>
    <col min="8200" max="8200" width="54.7109375" style="6" customWidth="1"/>
    <col min="8201" max="8205" width="45.5703125" style="6" customWidth="1"/>
    <col min="8206" max="8448" width="12.42578125" style="6"/>
    <col min="8449" max="8449" width="186.7109375" style="6" customWidth="1"/>
    <col min="8450" max="8450" width="56.42578125" style="6" customWidth="1"/>
    <col min="8451" max="8455" width="45.5703125" style="6" customWidth="1"/>
    <col min="8456" max="8456" width="54.7109375" style="6" customWidth="1"/>
    <col min="8457" max="8461" width="45.5703125" style="6" customWidth="1"/>
    <col min="8462" max="8704" width="12.42578125" style="6"/>
    <col min="8705" max="8705" width="186.7109375" style="6" customWidth="1"/>
    <col min="8706" max="8706" width="56.42578125" style="6" customWidth="1"/>
    <col min="8707" max="8711" width="45.5703125" style="6" customWidth="1"/>
    <col min="8712" max="8712" width="54.7109375" style="6" customWidth="1"/>
    <col min="8713" max="8717" width="45.5703125" style="6" customWidth="1"/>
    <col min="8718" max="8960" width="12.42578125" style="6"/>
    <col min="8961" max="8961" width="186.7109375" style="6" customWidth="1"/>
    <col min="8962" max="8962" width="56.42578125" style="6" customWidth="1"/>
    <col min="8963" max="8967" width="45.5703125" style="6" customWidth="1"/>
    <col min="8968" max="8968" width="54.7109375" style="6" customWidth="1"/>
    <col min="8969" max="8973" width="45.5703125" style="6" customWidth="1"/>
    <col min="8974" max="9216" width="12.42578125" style="6"/>
    <col min="9217" max="9217" width="186.7109375" style="6" customWidth="1"/>
    <col min="9218" max="9218" width="56.42578125" style="6" customWidth="1"/>
    <col min="9219" max="9223" width="45.5703125" style="6" customWidth="1"/>
    <col min="9224" max="9224" width="54.7109375" style="6" customWidth="1"/>
    <col min="9225" max="9229" width="45.5703125" style="6" customWidth="1"/>
    <col min="9230" max="9472" width="12.42578125" style="6"/>
    <col min="9473" max="9473" width="186.7109375" style="6" customWidth="1"/>
    <col min="9474" max="9474" width="56.42578125" style="6" customWidth="1"/>
    <col min="9475" max="9479" width="45.5703125" style="6" customWidth="1"/>
    <col min="9480" max="9480" width="54.7109375" style="6" customWidth="1"/>
    <col min="9481" max="9485" width="45.5703125" style="6" customWidth="1"/>
    <col min="9486" max="9728" width="12.42578125" style="6"/>
    <col min="9729" max="9729" width="186.7109375" style="6" customWidth="1"/>
    <col min="9730" max="9730" width="56.42578125" style="6" customWidth="1"/>
    <col min="9731" max="9735" width="45.5703125" style="6" customWidth="1"/>
    <col min="9736" max="9736" width="54.7109375" style="6" customWidth="1"/>
    <col min="9737" max="9741" width="45.5703125" style="6" customWidth="1"/>
    <col min="9742" max="9984" width="12.42578125" style="6"/>
    <col min="9985" max="9985" width="186.7109375" style="6" customWidth="1"/>
    <col min="9986" max="9986" width="56.42578125" style="6" customWidth="1"/>
    <col min="9987" max="9991" width="45.5703125" style="6" customWidth="1"/>
    <col min="9992" max="9992" width="54.7109375" style="6" customWidth="1"/>
    <col min="9993" max="9997" width="45.5703125" style="6" customWidth="1"/>
    <col min="9998" max="10240" width="12.42578125" style="6"/>
    <col min="10241" max="10241" width="186.7109375" style="6" customWidth="1"/>
    <col min="10242" max="10242" width="56.42578125" style="6" customWidth="1"/>
    <col min="10243" max="10247" width="45.5703125" style="6" customWidth="1"/>
    <col min="10248" max="10248" width="54.7109375" style="6" customWidth="1"/>
    <col min="10249" max="10253" width="45.5703125" style="6" customWidth="1"/>
    <col min="10254" max="10496" width="12.42578125" style="6"/>
    <col min="10497" max="10497" width="186.7109375" style="6" customWidth="1"/>
    <col min="10498" max="10498" width="56.42578125" style="6" customWidth="1"/>
    <col min="10499" max="10503" width="45.5703125" style="6" customWidth="1"/>
    <col min="10504" max="10504" width="54.7109375" style="6" customWidth="1"/>
    <col min="10505" max="10509" width="45.5703125" style="6" customWidth="1"/>
    <col min="10510" max="10752" width="12.42578125" style="6"/>
    <col min="10753" max="10753" width="186.7109375" style="6" customWidth="1"/>
    <col min="10754" max="10754" width="56.42578125" style="6" customWidth="1"/>
    <col min="10755" max="10759" width="45.5703125" style="6" customWidth="1"/>
    <col min="10760" max="10760" width="54.7109375" style="6" customWidth="1"/>
    <col min="10761" max="10765" width="45.5703125" style="6" customWidth="1"/>
    <col min="10766" max="11008" width="12.42578125" style="6"/>
    <col min="11009" max="11009" width="186.7109375" style="6" customWidth="1"/>
    <col min="11010" max="11010" width="56.42578125" style="6" customWidth="1"/>
    <col min="11011" max="11015" width="45.5703125" style="6" customWidth="1"/>
    <col min="11016" max="11016" width="54.7109375" style="6" customWidth="1"/>
    <col min="11017" max="11021" width="45.5703125" style="6" customWidth="1"/>
    <col min="11022" max="11264" width="12.42578125" style="6"/>
    <col min="11265" max="11265" width="186.7109375" style="6" customWidth="1"/>
    <col min="11266" max="11266" width="56.42578125" style="6" customWidth="1"/>
    <col min="11267" max="11271" width="45.5703125" style="6" customWidth="1"/>
    <col min="11272" max="11272" width="54.7109375" style="6" customWidth="1"/>
    <col min="11273" max="11277" width="45.5703125" style="6" customWidth="1"/>
    <col min="11278" max="11520" width="12.42578125" style="6"/>
    <col min="11521" max="11521" width="186.7109375" style="6" customWidth="1"/>
    <col min="11522" max="11522" width="56.42578125" style="6" customWidth="1"/>
    <col min="11523" max="11527" width="45.5703125" style="6" customWidth="1"/>
    <col min="11528" max="11528" width="54.7109375" style="6" customWidth="1"/>
    <col min="11529" max="11533" width="45.5703125" style="6" customWidth="1"/>
    <col min="11534" max="11776" width="12.42578125" style="6"/>
    <col min="11777" max="11777" width="186.7109375" style="6" customWidth="1"/>
    <col min="11778" max="11778" width="56.42578125" style="6" customWidth="1"/>
    <col min="11779" max="11783" width="45.5703125" style="6" customWidth="1"/>
    <col min="11784" max="11784" width="54.7109375" style="6" customWidth="1"/>
    <col min="11785" max="11789" width="45.5703125" style="6" customWidth="1"/>
    <col min="11790" max="12032" width="12.42578125" style="6"/>
    <col min="12033" max="12033" width="186.7109375" style="6" customWidth="1"/>
    <col min="12034" max="12034" width="56.42578125" style="6" customWidth="1"/>
    <col min="12035" max="12039" width="45.5703125" style="6" customWidth="1"/>
    <col min="12040" max="12040" width="54.7109375" style="6" customWidth="1"/>
    <col min="12041" max="12045" width="45.5703125" style="6" customWidth="1"/>
    <col min="12046" max="12288" width="12.42578125" style="6"/>
    <col min="12289" max="12289" width="186.7109375" style="6" customWidth="1"/>
    <col min="12290" max="12290" width="56.42578125" style="6" customWidth="1"/>
    <col min="12291" max="12295" width="45.5703125" style="6" customWidth="1"/>
    <col min="12296" max="12296" width="54.7109375" style="6" customWidth="1"/>
    <col min="12297" max="12301" width="45.5703125" style="6" customWidth="1"/>
    <col min="12302" max="12544" width="12.42578125" style="6"/>
    <col min="12545" max="12545" width="186.7109375" style="6" customWidth="1"/>
    <col min="12546" max="12546" width="56.42578125" style="6" customWidth="1"/>
    <col min="12547" max="12551" width="45.5703125" style="6" customWidth="1"/>
    <col min="12552" max="12552" width="54.7109375" style="6" customWidth="1"/>
    <col min="12553" max="12557" width="45.5703125" style="6" customWidth="1"/>
    <col min="12558" max="12800" width="12.42578125" style="6"/>
    <col min="12801" max="12801" width="186.7109375" style="6" customWidth="1"/>
    <col min="12802" max="12802" width="56.42578125" style="6" customWidth="1"/>
    <col min="12803" max="12807" width="45.5703125" style="6" customWidth="1"/>
    <col min="12808" max="12808" width="54.7109375" style="6" customWidth="1"/>
    <col min="12809" max="12813" width="45.5703125" style="6" customWidth="1"/>
    <col min="12814" max="13056" width="12.42578125" style="6"/>
    <col min="13057" max="13057" width="186.7109375" style="6" customWidth="1"/>
    <col min="13058" max="13058" width="56.42578125" style="6" customWidth="1"/>
    <col min="13059" max="13063" width="45.5703125" style="6" customWidth="1"/>
    <col min="13064" max="13064" width="54.7109375" style="6" customWidth="1"/>
    <col min="13065" max="13069" width="45.5703125" style="6" customWidth="1"/>
    <col min="13070" max="13312" width="12.42578125" style="6"/>
    <col min="13313" max="13313" width="186.7109375" style="6" customWidth="1"/>
    <col min="13314" max="13314" width="56.42578125" style="6" customWidth="1"/>
    <col min="13315" max="13319" width="45.5703125" style="6" customWidth="1"/>
    <col min="13320" max="13320" width="54.7109375" style="6" customWidth="1"/>
    <col min="13321" max="13325" width="45.5703125" style="6" customWidth="1"/>
    <col min="13326" max="13568" width="12.42578125" style="6"/>
    <col min="13569" max="13569" width="186.7109375" style="6" customWidth="1"/>
    <col min="13570" max="13570" width="56.42578125" style="6" customWidth="1"/>
    <col min="13571" max="13575" width="45.5703125" style="6" customWidth="1"/>
    <col min="13576" max="13576" width="54.7109375" style="6" customWidth="1"/>
    <col min="13577" max="13581" width="45.5703125" style="6" customWidth="1"/>
    <col min="13582" max="13824" width="12.42578125" style="6"/>
    <col min="13825" max="13825" width="186.7109375" style="6" customWidth="1"/>
    <col min="13826" max="13826" width="56.42578125" style="6" customWidth="1"/>
    <col min="13827" max="13831" width="45.5703125" style="6" customWidth="1"/>
    <col min="13832" max="13832" width="54.7109375" style="6" customWidth="1"/>
    <col min="13833" max="13837" width="45.5703125" style="6" customWidth="1"/>
    <col min="13838" max="14080" width="12.42578125" style="6"/>
    <col min="14081" max="14081" width="186.7109375" style="6" customWidth="1"/>
    <col min="14082" max="14082" width="56.42578125" style="6" customWidth="1"/>
    <col min="14083" max="14087" width="45.5703125" style="6" customWidth="1"/>
    <col min="14088" max="14088" width="54.7109375" style="6" customWidth="1"/>
    <col min="14089" max="14093" width="45.5703125" style="6" customWidth="1"/>
    <col min="14094" max="14336" width="12.42578125" style="6"/>
    <col min="14337" max="14337" width="186.7109375" style="6" customWidth="1"/>
    <col min="14338" max="14338" width="56.42578125" style="6" customWidth="1"/>
    <col min="14339" max="14343" width="45.5703125" style="6" customWidth="1"/>
    <col min="14344" max="14344" width="54.7109375" style="6" customWidth="1"/>
    <col min="14345" max="14349" width="45.5703125" style="6" customWidth="1"/>
    <col min="14350" max="14592" width="12.42578125" style="6"/>
    <col min="14593" max="14593" width="186.7109375" style="6" customWidth="1"/>
    <col min="14594" max="14594" width="56.42578125" style="6" customWidth="1"/>
    <col min="14595" max="14599" width="45.5703125" style="6" customWidth="1"/>
    <col min="14600" max="14600" width="54.7109375" style="6" customWidth="1"/>
    <col min="14601" max="14605" width="45.5703125" style="6" customWidth="1"/>
    <col min="14606" max="14848" width="12.42578125" style="6"/>
    <col min="14849" max="14849" width="186.7109375" style="6" customWidth="1"/>
    <col min="14850" max="14850" width="56.42578125" style="6" customWidth="1"/>
    <col min="14851" max="14855" width="45.5703125" style="6" customWidth="1"/>
    <col min="14856" max="14856" width="54.7109375" style="6" customWidth="1"/>
    <col min="14857" max="14861" width="45.5703125" style="6" customWidth="1"/>
    <col min="14862" max="15104" width="12.42578125" style="6"/>
    <col min="15105" max="15105" width="186.7109375" style="6" customWidth="1"/>
    <col min="15106" max="15106" width="56.42578125" style="6" customWidth="1"/>
    <col min="15107" max="15111" width="45.5703125" style="6" customWidth="1"/>
    <col min="15112" max="15112" width="54.7109375" style="6" customWidth="1"/>
    <col min="15113" max="15117" width="45.5703125" style="6" customWidth="1"/>
    <col min="15118" max="15360" width="12.42578125" style="6"/>
    <col min="15361" max="15361" width="186.7109375" style="6" customWidth="1"/>
    <col min="15362" max="15362" width="56.42578125" style="6" customWidth="1"/>
    <col min="15363" max="15367" width="45.5703125" style="6" customWidth="1"/>
    <col min="15368" max="15368" width="54.7109375" style="6" customWidth="1"/>
    <col min="15369" max="15373" width="45.5703125" style="6" customWidth="1"/>
    <col min="15374" max="15616" width="12.42578125" style="6"/>
    <col min="15617" max="15617" width="186.7109375" style="6" customWidth="1"/>
    <col min="15618" max="15618" width="56.42578125" style="6" customWidth="1"/>
    <col min="15619" max="15623" width="45.5703125" style="6" customWidth="1"/>
    <col min="15624" max="15624" width="54.7109375" style="6" customWidth="1"/>
    <col min="15625" max="15629" width="45.5703125" style="6" customWidth="1"/>
    <col min="15630" max="15872" width="12.42578125" style="6"/>
    <col min="15873" max="15873" width="186.7109375" style="6" customWidth="1"/>
    <col min="15874" max="15874" width="56.42578125" style="6" customWidth="1"/>
    <col min="15875" max="15879" width="45.5703125" style="6" customWidth="1"/>
    <col min="15880" max="15880" width="54.7109375" style="6" customWidth="1"/>
    <col min="15881" max="15885" width="45.5703125" style="6" customWidth="1"/>
    <col min="15886" max="16128" width="12.42578125" style="6"/>
    <col min="16129" max="16129" width="186.7109375" style="6" customWidth="1"/>
    <col min="16130" max="16130" width="56.42578125" style="6" customWidth="1"/>
    <col min="16131" max="16135" width="45.5703125" style="6" customWidth="1"/>
    <col min="16136" max="16136" width="54.7109375" style="6" customWidth="1"/>
    <col min="16137" max="16141" width="45.5703125" style="6" customWidth="1"/>
    <col min="16142" max="16384" width="12.42578125" style="6"/>
  </cols>
  <sheetData>
    <row r="1" spans="1:17" s="196" customFormat="1" ht="19.5" customHeight="1" thickBot="1" x14ac:dyDescent="0.3">
      <c r="A1" s="186" t="s">
        <v>0</v>
      </c>
      <c r="B1" s="187"/>
      <c r="C1" s="188"/>
      <c r="D1" s="187"/>
      <c r="E1" s="189"/>
      <c r="F1" s="190"/>
      <c r="G1" s="189"/>
      <c r="H1" s="190"/>
      <c r="I1" s="191"/>
      <c r="J1" s="192" t="s">
        <v>1</v>
      </c>
      <c r="K1" s="193" t="s">
        <v>106</v>
      </c>
      <c r="L1" s="194"/>
      <c r="M1" s="193"/>
      <c r="N1" s="195"/>
      <c r="O1" s="195"/>
      <c r="P1" s="195"/>
      <c r="Q1" s="195"/>
    </row>
    <row r="2" spans="1:17" s="196" customFormat="1" ht="19.5" customHeight="1" thickBot="1" x14ac:dyDescent="0.3">
      <c r="A2" s="186" t="s">
        <v>2</v>
      </c>
      <c r="B2" s="187"/>
      <c r="C2" s="188"/>
      <c r="D2" s="187"/>
      <c r="E2" s="188"/>
      <c r="F2" s="187"/>
      <c r="G2" s="188"/>
      <c r="H2" s="187"/>
      <c r="I2" s="188"/>
      <c r="J2" s="187"/>
      <c r="K2" s="188"/>
      <c r="L2" s="187"/>
      <c r="M2" s="189"/>
      <c r="O2" s="221" t="s">
        <v>182</v>
      </c>
    </row>
    <row r="3" spans="1:17" s="196" customFormat="1" ht="19.5" customHeight="1" thickBot="1" x14ac:dyDescent="0.3">
      <c r="A3" s="197" t="s">
        <v>3</v>
      </c>
      <c r="B3" s="198"/>
      <c r="C3" s="199"/>
      <c r="D3" s="198"/>
      <c r="E3" s="199"/>
      <c r="F3" s="198"/>
      <c r="G3" s="199"/>
      <c r="H3" s="198"/>
      <c r="I3" s="199"/>
      <c r="J3" s="198"/>
      <c r="K3" s="199"/>
      <c r="L3" s="198"/>
      <c r="M3" s="200"/>
      <c r="N3" s="195"/>
      <c r="O3" s="195"/>
      <c r="P3" s="195"/>
      <c r="Q3" s="195"/>
    </row>
    <row r="4" spans="1:17" ht="15" customHeight="1" thickTop="1" x14ac:dyDescent="0.2">
      <c r="A4" s="7"/>
      <c r="B4" s="8"/>
      <c r="C4" s="9"/>
      <c r="D4" s="8"/>
      <c r="E4" s="9"/>
      <c r="F4" s="8"/>
      <c r="G4" s="10"/>
      <c r="H4" s="8" t="s">
        <v>4</v>
      </c>
      <c r="I4" s="9"/>
      <c r="J4" s="8"/>
      <c r="K4" s="9"/>
      <c r="L4" s="8"/>
      <c r="M4" s="10"/>
    </row>
    <row r="5" spans="1:17" ht="15" customHeight="1" x14ac:dyDescent="0.2">
      <c r="A5" s="11"/>
      <c r="B5" s="3"/>
      <c r="C5" s="12"/>
      <c r="D5" s="3"/>
      <c r="E5" s="12"/>
      <c r="F5" s="3"/>
      <c r="G5" s="13"/>
      <c r="H5" s="3"/>
      <c r="I5" s="12"/>
      <c r="J5" s="3"/>
      <c r="K5" s="12"/>
      <c r="L5" s="3"/>
      <c r="M5" s="13"/>
    </row>
    <row r="6" spans="1:17" ht="15" customHeight="1" x14ac:dyDescent="0.25">
      <c r="A6" s="14"/>
      <c r="B6" s="15" t="s">
        <v>128</v>
      </c>
      <c r="C6" s="16"/>
      <c r="D6" s="17"/>
      <c r="E6" s="16"/>
      <c r="F6" s="17"/>
      <c r="G6" s="18"/>
      <c r="H6" s="15" t="s">
        <v>129</v>
      </c>
      <c r="I6" s="16"/>
      <c r="J6" s="17"/>
      <c r="K6" s="16"/>
      <c r="L6" s="17"/>
      <c r="M6" s="19" t="s">
        <v>4</v>
      </c>
    </row>
    <row r="7" spans="1:17" ht="15" customHeight="1" x14ac:dyDescent="0.2">
      <c r="A7" s="11" t="s">
        <v>4</v>
      </c>
      <c r="B7" s="3" t="s">
        <v>4</v>
      </c>
      <c r="C7" s="12"/>
      <c r="D7" s="3" t="s">
        <v>4</v>
      </c>
      <c r="E7" s="12"/>
      <c r="F7" s="3" t="s">
        <v>4</v>
      </c>
      <c r="G7" s="13"/>
      <c r="H7" s="3" t="s">
        <v>4</v>
      </c>
      <c r="I7" s="12"/>
      <c r="J7" s="3" t="s">
        <v>4</v>
      </c>
      <c r="K7" s="12"/>
      <c r="L7" s="3" t="s">
        <v>4</v>
      </c>
      <c r="M7" s="13"/>
    </row>
    <row r="8" spans="1:17" ht="15" customHeight="1" x14ac:dyDescent="0.2">
      <c r="A8" s="11" t="s">
        <v>4</v>
      </c>
      <c r="B8" s="3" t="s">
        <v>4</v>
      </c>
      <c r="C8" s="12"/>
      <c r="D8" s="3" t="s">
        <v>4</v>
      </c>
      <c r="E8" s="12"/>
      <c r="F8" s="3" t="s">
        <v>4</v>
      </c>
      <c r="G8" s="13"/>
      <c r="H8" s="3" t="s">
        <v>4</v>
      </c>
      <c r="I8" s="12"/>
      <c r="J8" s="3" t="s">
        <v>4</v>
      </c>
      <c r="K8" s="12"/>
      <c r="L8" s="3" t="s">
        <v>4</v>
      </c>
      <c r="M8" s="13"/>
    </row>
    <row r="9" spans="1:17" ht="15" customHeight="1" x14ac:dyDescent="0.25">
      <c r="A9" s="20" t="s">
        <v>4</v>
      </c>
      <c r="B9" s="21" t="s">
        <v>4</v>
      </c>
      <c r="C9" s="22" t="s">
        <v>5</v>
      </c>
      <c r="D9" s="23" t="s">
        <v>4</v>
      </c>
      <c r="E9" s="22" t="s">
        <v>5</v>
      </c>
      <c r="F9" s="23" t="s">
        <v>4</v>
      </c>
      <c r="G9" s="24" t="s">
        <v>5</v>
      </c>
      <c r="H9" s="21" t="s">
        <v>4</v>
      </c>
      <c r="I9" s="22" t="s">
        <v>5</v>
      </c>
      <c r="J9" s="23" t="s">
        <v>4</v>
      </c>
      <c r="K9" s="22" t="s">
        <v>5</v>
      </c>
      <c r="L9" s="23" t="s">
        <v>4</v>
      </c>
      <c r="M9" s="24" t="s">
        <v>5</v>
      </c>
      <c r="N9" s="25"/>
    </row>
    <row r="10" spans="1:17" ht="15" customHeight="1" x14ac:dyDescent="0.25">
      <c r="A10" s="26" t="s">
        <v>6</v>
      </c>
      <c r="B10" s="27" t="s">
        <v>7</v>
      </c>
      <c r="C10" s="28" t="s">
        <v>8</v>
      </c>
      <c r="D10" s="29" t="s">
        <v>9</v>
      </c>
      <c r="E10" s="28" t="s">
        <v>8</v>
      </c>
      <c r="F10" s="29" t="s">
        <v>8</v>
      </c>
      <c r="G10" s="30" t="s">
        <v>8</v>
      </c>
      <c r="H10" s="27" t="s">
        <v>7</v>
      </c>
      <c r="I10" s="28" t="s">
        <v>8</v>
      </c>
      <c r="J10" s="29" t="s">
        <v>9</v>
      </c>
      <c r="K10" s="28" t="s">
        <v>8</v>
      </c>
      <c r="L10" s="29" t="s">
        <v>8</v>
      </c>
      <c r="M10" s="30" t="s">
        <v>8</v>
      </c>
      <c r="N10" s="25"/>
    </row>
    <row r="11" spans="1:17" ht="15" customHeight="1" x14ac:dyDescent="0.2">
      <c r="A11" s="31" t="s">
        <v>10</v>
      </c>
      <c r="B11" s="32" t="s">
        <v>4</v>
      </c>
      <c r="C11" s="33"/>
      <c r="D11" s="34" t="s">
        <v>4</v>
      </c>
      <c r="E11" s="33"/>
      <c r="F11" s="34" t="s">
        <v>4</v>
      </c>
      <c r="G11" s="35"/>
      <c r="H11" s="32" t="s">
        <v>4</v>
      </c>
      <c r="I11" s="33"/>
      <c r="J11" s="34" t="s">
        <v>4</v>
      </c>
      <c r="K11" s="33"/>
      <c r="L11" s="34" t="s">
        <v>4</v>
      </c>
      <c r="M11" s="35" t="s">
        <v>10</v>
      </c>
      <c r="N11" s="25"/>
    </row>
    <row r="12" spans="1:17" ht="15" customHeight="1" x14ac:dyDescent="0.25">
      <c r="A12" s="14" t="s">
        <v>11</v>
      </c>
      <c r="B12" s="36" t="s">
        <v>4</v>
      </c>
      <c r="C12" s="37" t="s">
        <v>4</v>
      </c>
      <c r="D12" s="38"/>
      <c r="E12" s="39"/>
      <c r="F12" s="38"/>
      <c r="G12" s="40"/>
      <c r="H12" s="36"/>
      <c r="I12" s="39"/>
      <c r="J12" s="38"/>
      <c r="K12" s="39"/>
      <c r="L12" s="38"/>
      <c r="M12" s="40"/>
      <c r="N12" s="25"/>
    </row>
    <row r="13" spans="1:17" s="5" customFormat="1" ht="15" customHeight="1" x14ac:dyDescent="0.2">
      <c r="A13" s="41" t="s">
        <v>12</v>
      </c>
      <c r="B13" s="4">
        <f>LSUE!B13+SUSLA!B13+LCTCSummary!B13-LCTCBoard!B13-Online!B13</f>
        <v>114417976</v>
      </c>
      <c r="C13" s="42">
        <f t="shared" ref="C13:C76" si="0">IF(ISBLANK(B13),"  ",IF(F13&gt;0,B13/F13,IF(B13&gt;0,1,0)))</f>
        <v>1</v>
      </c>
      <c r="D13" s="43">
        <f>LSUE!D13+SUSLA!D13+LCTCSummary!D13-LCTCBoard!D13-Online!D13</f>
        <v>0</v>
      </c>
      <c r="E13" s="44">
        <f>IF(ISBLANK(D13),"  ",IF(F13&gt;0,D13/F13,IF(D13&gt;0,1,0)))</f>
        <v>0</v>
      </c>
      <c r="F13" s="45">
        <f>D13+B13</f>
        <v>114417976</v>
      </c>
      <c r="G13" s="46">
        <f>IF(ISBLANK(F13),"  ",IF(F76&gt;0,F13/F76,IF(F13&gt;0,1,0)))</f>
        <v>0.20935050496881102</v>
      </c>
      <c r="H13" s="4">
        <f>LSUE!H13+SUSLA!H13+LCTCSummary!H13-LCTCBoard!H13-Online!H13</f>
        <v>119526631</v>
      </c>
      <c r="I13" s="42">
        <f>IF(ISBLANK(H13),"  ",IF(L13&gt;0,H13/L13,IF(H13&gt;0,1,0)))</f>
        <v>1</v>
      </c>
      <c r="J13" s="43">
        <f>LSUE!J13+SUSLA!J13+LCTCSummary!J13-LCTCBoard!J13-Online!J13</f>
        <v>0</v>
      </c>
      <c r="K13" s="44">
        <f>IF(ISBLANK(J13),"  ",IF(L13&gt;0,J13/L13,IF(J13&gt;0,1,0)))</f>
        <v>0</v>
      </c>
      <c r="L13" s="45">
        <f>J13+H13</f>
        <v>119526631</v>
      </c>
      <c r="M13" s="47">
        <f>IF(ISBLANK(L13),"  ",IF(L76&gt;0,L13/L76,IF(L13&gt;0,1,0)))</f>
        <v>0.21031151199366477</v>
      </c>
      <c r="N13" s="25"/>
    </row>
    <row r="14" spans="1:17" ht="15" customHeight="1" x14ac:dyDescent="0.2">
      <c r="A14" s="11" t="s">
        <v>13</v>
      </c>
      <c r="B14" s="4">
        <f>LSUE!B14+SUSLA!B14+LCTCSummary!B14-LCTCBoard!B14-Online!B14</f>
        <v>0</v>
      </c>
      <c r="C14" s="48">
        <f t="shared" si="0"/>
        <v>0</v>
      </c>
      <c r="D14" s="43">
        <f>LSUE!D14+SUSLA!D14+LCTCSummary!D14-LCTCBoard!D14-Online!D14</f>
        <v>0</v>
      </c>
      <c r="E14" s="49">
        <f>IF(ISBLANK(D14),"  ",IF(F14&gt;0,D14/F14,IF(D14&gt;0,1,0)))</f>
        <v>0</v>
      </c>
      <c r="F14" s="50">
        <f>D14+B14</f>
        <v>0</v>
      </c>
      <c r="G14" s="51">
        <f>IF(ISBLANK(F14),"  ",IF(F76&gt;0,F14/F76,IF(F14&gt;0,1,0)))</f>
        <v>0</v>
      </c>
      <c r="H14" s="4">
        <f>LSUE!H14+SUSLA!H14+LCTCSummary!H14-LCTCBoard!H14-Online!H14</f>
        <v>0</v>
      </c>
      <c r="I14" s="48">
        <f>IF(ISBLANK(H14),"  ",IF(L14&gt;0,H14/L14,IF(H14&gt;0,1,0)))</f>
        <v>0</v>
      </c>
      <c r="J14" s="43">
        <f>LSUE!J14+SUSLA!J14+LCTCSummary!J14-LCTCBoard!J14-Online!J14</f>
        <v>0</v>
      </c>
      <c r="K14" s="49">
        <f>IF(ISBLANK(J14),"  ",IF(L14&gt;0,J14/L14,IF(J14&gt;0,1,0)))</f>
        <v>0</v>
      </c>
      <c r="L14" s="50">
        <f>J14+H14</f>
        <v>0</v>
      </c>
      <c r="M14" s="51">
        <f>IF(ISBLANK(L14),"  ",IF(L76&gt;0,L14/L76,IF(L14&gt;0,1,0)))</f>
        <v>0</v>
      </c>
      <c r="N14" s="25"/>
    </row>
    <row r="15" spans="1:17" ht="15" customHeight="1" x14ac:dyDescent="0.2">
      <c r="A15" s="31" t="s">
        <v>14</v>
      </c>
      <c r="B15" s="173">
        <f>LSUE!B15+SUSLA!B15+LCTCSummary!B15-LCTCBoard!B15-Online!B15</f>
        <v>6140139.6000000015</v>
      </c>
      <c r="C15" s="53">
        <f t="shared" si="0"/>
        <v>0.98004832964935051</v>
      </c>
      <c r="D15" s="54">
        <f>LSUE!D15+SUSLA!D15+LCTCSummary!D15-LCTCBoard!D15-Online!D15</f>
        <v>125000</v>
      </c>
      <c r="E15" s="55">
        <f>IF(ISBLANK(D15),"  ",IF(F15&gt;0,D15/F15,IF(D15&gt;0,1,0)))</f>
        <v>1.9951670350649483E-2</v>
      </c>
      <c r="F15" s="38">
        <f>D15+B15</f>
        <v>6265139.6000000015</v>
      </c>
      <c r="G15" s="56">
        <f>IF(ISBLANK(F15),"  ",IF(F76&gt;0,F15/F76,IF(F15&gt;0,1,0)))</f>
        <v>1.1463322327604318E-2</v>
      </c>
      <c r="H15" s="173">
        <f>LSUE!H15+SUSLA!H15+LCTCSummary!H15-LCTCBoard!H15-Online!H15</f>
        <v>6402285</v>
      </c>
      <c r="I15" s="53">
        <f>IF(ISBLANK(H15),"  ",IF(L15&gt;0,H15/L15,IF(H15&gt;0,1,0)))</f>
        <v>1</v>
      </c>
      <c r="J15" s="54">
        <f>LSUE!J15+SUSLA!J15+LCTCSummary!J15-LCTCBoard!J15-Online!J15</f>
        <v>0</v>
      </c>
      <c r="K15" s="55">
        <f>IF(ISBLANK(J15),"  ",IF(L15&gt;0,J15/L15,IF(J15&gt;0,1,0)))</f>
        <v>0</v>
      </c>
      <c r="L15" s="38">
        <f>J15+H15</f>
        <v>6402285</v>
      </c>
      <c r="M15" s="56">
        <f>IF(ISBLANK(L15),"  ",IF(L76&gt;0,L15/L76,IF(L15&gt;0,1,0)))</f>
        <v>1.1265056392029991E-2</v>
      </c>
      <c r="N15" s="25"/>
    </row>
    <row r="16" spans="1:17" ht="15" customHeight="1" x14ac:dyDescent="0.2">
      <c r="A16" s="57" t="s">
        <v>15</v>
      </c>
      <c r="B16" s="4">
        <f>LSUE!B16+SUSLA!B16+LCTCSummary!B16-LCTCBoard!B16-Online!B16</f>
        <v>0</v>
      </c>
      <c r="C16" s="42">
        <f t="shared" si="0"/>
        <v>0</v>
      </c>
      <c r="D16" s="43">
        <f>LSUE!D16+SUSLA!D16+LCTCSummary!D16-LCTCBoard!D16-Online!D16</f>
        <v>0</v>
      </c>
      <c r="E16" s="44">
        <f>IF(ISBLANK(D16),"  ",IF(F16&gt;0,D16/F16,IF(D16&gt;0,1,0)))</f>
        <v>0</v>
      </c>
      <c r="F16" s="58">
        <f t="shared" ref="F16:F39" si="1">D16+B16</f>
        <v>0</v>
      </c>
      <c r="G16" s="46">
        <f>IF(ISBLANK(F16),"  ",IF(F76&gt;0,F16/F76,IF(F16&gt;0,1,0)))</f>
        <v>0</v>
      </c>
      <c r="H16" s="4">
        <f>LSUE!H16+SUSLA!H16+LCTCSummary!H16-LCTCBoard!H16-Online!H16</f>
        <v>0</v>
      </c>
      <c r="I16" s="42">
        <f t="shared" ref="I16:I34" si="2">IF(ISBLANK(H16),"  ",IF(L16&gt;0,H16/L16,IF(H16&gt;0,1,0)))</f>
        <v>0</v>
      </c>
      <c r="J16" s="43">
        <f>LSUE!J16+SUSLA!J16+LCTCSummary!J16-LCTCBoard!J16-Online!J16</f>
        <v>0</v>
      </c>
      <c r="K16" s="44">
        <f t="shared" ref="K16:K34" si="3">IF(ISBLANK(J16),"  ",IF(L16&gt;0,J16/L16,IF(J16&gt;0,1,0)))</f>
        <v>0</v>
      </c>
      <c r="L16" s="58">
        <f t="shared" ref="L16:L39" si="4">J16+H16</f>
        <v>0</v>
      </c>
      <c r="M16" s="46">
        <f>IF(ISBLANK(L16),"  ",IF(L76&gt;0,L16/L76,IF(L16&gt;0,1,0)))</f>
        <v>0</v>
      </c>
      <c r="N16" s="25"/>
    </row>
    <row r="17" spans="1:14" ht="15" customHeight="1" x14ac:dyDescent="0.2">
      <c r="A17" s="59" t="s">
        <v>16</v>
      </c>
      <c r="B17" s="4">
        <f>LSUE!B17+SUSLA!B17+LCTCSummary!B17-LCTCBoard!B17-Online!B17</f>
        <v>5353275.5999999996</v>
      </c>
      <c r="C17" s="48">
        <f t="shared" si="0"/>
        <v>1</v>
      </c>
      <c r="D17" s="43">
        <f>LSUE!D17+SUSLA!D17+LCTCSummary!D17-LCTCBoard!D17-Online!D17</f>
        <v>0</v>
      </c>
      <c r="E17" s="44">
        <f t="shared" ref="E17:E34" si="5">IF(ISBLANK(D17),"  ",IF(F17&gt;0,D17/F17,IF(D17&gt;0,1,0)))</f>
        <v>0</v>
      </c>
      <c r="F17" s="34">
        <f t="shared" si="1"/>
        <v>5353275.5999999996</v>
      </c>
      <c r="G17" s="51">
        <f>IF(ISBLANK(F17),"  ",IF(F76&gt;0,F17/F76,IF(F17&gt;0,1,0)))</f>
        <v>9.7948852905527257E-3</v>
      </c>
      <c r="H17" s="4">
        <f>LSUE!H17+SUSLA!H17+LCTCSummary!H17-LCTCBoard!H17-Online!H17</f>
        <v>5572463</v>
      </c>
      <c r="I17" s="48">
        <f t="shared" si="2"/>
        <v>1</v>
      </c>
      <c r="J17" s="43">
        <f>LSUE!J17+SUSLA!J17+LCTCSummary!J17-LCTCBoard!J17-Online!J17</f>
        <v>0</v>
      </c>
      <c r="K17" s="49">
        <f t="shared" si="3"/>
        <v>0</v>
      </c>
      <c r="L17" s="34">
        <f t="shared" si="4"/>
        <v>5572463</v>
      </c>
      <c r="M17" s="51">
        <f>IF(ISBLANK(L17),"  ",IF(L76&gt;0,L17/L76,IF(L17&gt;0,1,0)))</f>
        <v>9.8049540027506776E-3</v>
      </c>
      <c r="N17" s="25"/>
    </row>
    <row r="18" spans="1:14" ht="15" customHeight="1" x14ac:dyDescent="0.2">
      <c r="A18" s="59" t="s">
        <v>17</v>
      </c>
      <c r="B18" s="4">
        <f>LSUE!B18+SUSLA!B18+LCTCSummary!B18-LCTCBoard!B18-Online!B18</f>
        <v>0</v>
      </c>
      <c r="C18" s="48">
        <f t="shared" si="0"/>
        <v>0</v>
      </c>
      <c r="D18" s="43">
        <f>LSUE!D18+SUSLA!D18+LCTCSummary!D18-LCTCBoard!D18-Online!D18</f>
        <v>0</v>
      </c>
      <c r="E18" s="44">
        <f t="shared" si="5"/>
        <v>0</v>
      </c>
      <c r="F18" s="34">
        <f t="shared" si="1"/>
        <v>0</v>
      </c>
      <c r="G18" s="51">
        <f>IF(ISBLANK(F18),"  ",IF(F76&gt;0,F18/F76,IF(F18&gt;0,1,0)))</f>
        <v>0</v>
      </c>
      <c r="H18" s="4">
        <f>LSUE!H18+SUSLA!H18+LCTCSummary!H18-LCTCBoard!H18-Online!H18</f>
        <v>0</v>
      </c>
      <c r="I18" s="48">
        <f t="shared" si="2"/>
        <v>0</v>
      </c>
      <c r="J18" s="43">
        <f>LSUE!J18+SUSLA!J18+LCTCSummary!J18-LCTCBoard!J18-Online!J18</f>
        <v>0</v>
      </c>
      <c r="K18" s="49">
        <f t="shared" si="3"/>
        <v>0</v>
      </c>
      <c r="L18" s="34">
        <f t="shared" si="4"/>
        <v>0</v>
      </c>
      <c r="M18" s="51">
        <f>IF(ISBLANK(L18),"  ",IF(L76&gt;0,L18/L76,IF(L18&gt;0,1,0)))</f>
        <v>0</v>
      </c>
      <c r="N18" s="25"/>
    </row>
    <row r="19" spans="1:14" ht="15" customHeight="1" x14ac:dyDescent="0.2">
      <c r="A19" s="59" t="s">
        <v>18</v>
      </c>
      <c r="B19" s="4">
        <f>LSUE!B19+SUSLA!B19+LCTCSummary!B19-LCTCBoard!B19-Online!B19</f>
        <v>130811</v>
      </c>
      <c r="C19" s="48">
        <f t="shared" si="0"/>
        <v>1</v>
      </c>
      <c r="D19" s="43">
        <f>LSUE!D19+SUSLA!D19+LCTCSummary!D19-LCTCBoard!D19-Online!D19</f>
        <v>0</v>
      </c>
      <c r="E19" s="44">
        <f t="shared" si="5"/>
        <v>0</v>
      </c>
      <c r="F19" s="34">
        <f t="shared" si="1"/>
        <v>130811</v>
      </c>
      <c r="G19" s="51">
        <f>IF(ISBLANK(F19),"  ",IF(F76&gt;0,F19/F76,IF(F19&gt;0,1,0)))</f>
        <v>2.3934481156593032E-4</v>
      </c>
      <c r="H19" s="4">
        <f>LSUE!H19+SUSLA!H19+LCTCSummary!H19-LCTCBoard!H19-Online!H19</f>
        <v>130811</v>
      </c>
      <c r="I19" s="48">
        <f t="shared" si="2"/>
        <v>1</v>
      </c>
      <c r="J19" s="43">
        <f>LSUE!J19+SUSLA!J19+LCTCSummary!J19-LCTCBoard!J19-Online!J19</f>
        <v>0</v>
      </c>
      <c r="K19" s="49">
        <f t="shared" si="3"/>
        <v>0</v>
      </c>
      <c r="L19" s="34">
        <f t="shared" si="4"/>
        <v>130811</v>
      </c>
      <c r="M19" s="51">
        <f>IF(ISBLANK(L19),"  ",IF(L76&gt;0,L19/L76,IF(L19&gt;0,1,0)))</f>
        <v>2.3016677509636561E-4</v>
      </c>
      <c r="N19" s="25"/>
    </row>
    <row r="20" spans="1:14" ht="15" customHeight="1" x14ac:dyDescent="0.2">
      <c r="A20" s="59" t="s">
        <v>19</v>
      </c>
      <c r="B20" s="4">
        <f>LSUE!B20+SUSLA!B20+LCTCSummary!B20-LCTCBoard!B20-Online!B20</f>
        <v>357773</v>
      </c>
      <c r="C20" s="48">
        <f t="shared" si="0"/>
        <v>1</v>
      </c>
      <c r="D20" s="43">
        <f>LSUE!D20+SUSLA!D20+LCTCSummary!D20-LCTCBoard!D20-Online!D20</f>
        <v>0</v>
      </c>
      <c r="E20" s="44">
        <f t="shared" si="5"/>
        <v>0</v>
      </c>
      <c r="F20" s="34">
        <f>D20+B20</f>
        <v>357773</v>
      </c>
      <c r="G20" s="51">
        <f>IF(ISBLANK(F20),"  ",IF(F76&gt;0,F20/F76,IF(F20&gt;0,1,0)))</f>
        <v>6.5461705260549648E-4</v>
      </c>
      <c r="H20" s="4">
        <f>LSUE!H20+SUSLA!H20+LCTCSummary!H20-LCTCBoard!H20-Online!H20</f>
        <v>386700</v>
      </c>
      <c r="I20" s="48">
        <f t="shared" si="2"/>
        <v>1</v>
      </c>
      <c r="J20" s="43">
        <f>LSUE!J20+SUSLA!J20+LCTCSummary!J20-LCTCBoard!J20-Online!J20</f>
        <v>0</v>
      </c>
      <c r="K20" s="49">
        <f t="shared" si="3"/>
        <v>0</v>
      </c>
      <c r="L20" s="34">
        <f>J20+H20</f>
        <v>386700</v>
      </c>
      <c r="M20" s="51">
        <f>IF(ISBLANK(L20),"  ",IF(L76&gt;0,L20/L76,IF(L20&gt;0,1,0)))</f>
        <v>6.8041290051879877E-4</v>
      </c>
      <c r="N20" s="25"/>
    </row>
    <row r="21" spans="1:14" ht="15" customHeight="1" x14ac:dyDescent="0.2">
      <c r="A21" s="59" t="s">
        <v>20</v>
      </c>
      <c r="B21" s="4">
        <f>LSUE!B21+SUSLA!B21+LCTCSummary!B21-LCTCBoard!B21-Online!B21</f>
        <v>0</v>
      </c>
      <c r="C21" s="48">
        <f t="shared" si="0"/>
        <v>0</v>
      </c>
      <c r="D21" s="43">
        <f>LSUE!D21+SUSLA!D21+LCTCSummary!D21-LCTCBoard!D21-Online!D21</f>
        <v>0</v>
      </c>
      <c r="E21" s="44">
        <f t="shared" si="5"/>
        <v>0</v>
      </c>
      <c r="F21" s="34">
        <f t="shared" si="1"/>
        <v>0</v>
      </c>
      <c r="G21" s="51">
        <f>IF(ISBLANK(F21),"  ",IF(F76&gt;0,F21/F76,IF(F21&gt;0,1,0)))</f>
        <v>0</v>
      </c>
      <c r="H21" s="4">
        <f>LSUE!H21+SUSLA!H21+LCTCSummary!H21-LCTCBoard!H21-Online!H21</f>
        <v>0</v>
      </c>
      <c r="I21" s="48">
        <f t="shared" si="2"/>
        <v>0</v>
      </c>
      <c r="J21" s="43">
        <f>LSUE!J21+SUSLA!J21+LCTCSummary!J21-LCTCBoard!J21-Online!J21</f>
        <v>0</v>
      </c>
      <c r="K21" s="49">
        <f t="shared" si="3"/>
        <v>0</v>
      </c>
      <c r="L21" s="34">
        <f t="shared" si="4"/>
        <v>0</v>
      </c>
      <c r="M21" s="51">
        <f>IF(ISBLANK(L21),"  ",IF(L76&gt;0,L21/L76,IF(L21&gt;0,1,0)))</f>
        <v>0</v>
      </c>
      <c r="N21" s="25"/>
    </row>
    <row r="22" spans="1:14" ht="15" customHeight="1" x14ac:dyDescent="0.2">
      <c r="A22" s="59" t="s">
        <v>21</v>
      </c>
      <c r="B22" s="4">
        <f>LSUE!B22+SUSLA!B22+LCTCSummary!B22-LCTCBoard!B22-Online!B22</f>
        <v>0</v>
      </c>
      <c r="C22" s="48">
        <f t="shared" si="0"/>
        <v>0</v>
      </c>
      <c r="D22" s="43">
        <f>LSUE!D22+SUSLA!D22+LCTCSummary!D22-LCTCBoard!D22-Online!D22</f>
        <v>0</v>
      </c>
      <c r="E22" s="44">
        <f t="shared" si="5"/>
        <v>0</v>
      </c>
      <c r="F22" s="34">
        <f t="shared" si="1"/>
        <v>0</v>
      </c>
      <c r="G22" s="51">
        <f>IF(ISBLANK(F22),"  ",IF(F76&gt;0,F22/F76,IF(F22&gt;0,1,0)))</f>
        <v>0</v>
      </c>
      <c r="H22" s="4">
        <f>LSUE!H22+SUSLA!H22+LCTCSummary!H22-LCTCBoard!H22-Online!H22</f>
        <v>0</v>
      </c>
      <c r="I22" s="48">
        <f t="shared" si="2"/>
        <v>0</v>
      </c>
      <c r="J22" s="43">
        <f>LSUE!J22+SUSLA!J22+LCTCSummary!J22-LCTCBoard!J22-Online!J22</f>
        <v>0</v>
      </c>
      <c r="K22" s="49">
        <f t="shared" si="3"/>
        <v>0</v>
      </c>
      <c r="L22" s="34">
        <f t="shared" si="4"/>
        <v>0</v>
      </c>
      <c r="M22" s="51">
        <f>IF(ISBLANK(L22),"  ",IF(L76&gt;0,L22/L76,IF(L22&gt;0,1,0)))</f>
        <v>0</v>
      </c>
      <c r="N22" s="25"/>
    </row>
    <row r="23" spans="1:14" ht="15" customHeight="1" x14ac:dyDescent="0.2">
      <c r="A23" s="59" t="s">
        <v>22</v>
      </c>
      <c r="B23" s="4">
        <f>LSUE!B23+SUSLA!B23+LCTCSummary!B23-LCTCBoard!B23-Online!B23</f>
        <v>0</v>
      </c>
      <c r="C23" s="48">
        <f t="shared" si="0"/>
        <v>0</v>
      </c>
      <c r="D23" s="43">
        <f>LSUE!D23+SUSLA!D23+LCTCSummary!D23-LCTCBoard!D23-Online!D23</f>
        <v>0</v>
      </c>
      <c r="E23" s="44">
        <f t="shared" si="5"/>
        <v>0</v>
      </c>
      <c r="F23" s="34">
        <f t="shared" si="1"/>
        <v>0</v>
      </c>
      <c r="G23" s="51">
        <f>IF(ISBLANK(F23),"  ",IF(F76&gt;0,F23/F76,IF(F23&gt;0,1,0)))</f>
        <v>0</v>
      </c>
      <c r="H23" s="4">
        <f>LSUE!H23+SUSLA!H23+LCTCSummary!H23-LCTCBoard!H23-Online!H23</f>
        <v>0</v>
      </c>
      <c r="I23" s="48">
        <f t="shared" si="2"/>
        <v>0</v>
      </c>
      <c r="J23" s="43">
        <f>LSUE!J23+SUSLA!J23+LCTCSummary!J23-LCTCBoard!J23-Online!J23</f>
        <v>0</v>
      </c>
      <c r="K23" s="49">
        <f t="shared" si="3"/>
        <v>0</v>
      </c>
      <c r="L23" s="34">
        <f t="shared" si="4"/>
        <v>0</v>
      </c>
      <c r="M23" s="51">
        <f>IF(ISBLANK(L23),"  ",IF(L76&gt;0,L23/L76,IF(L23&gt;0,1,0)))</f>
        <v>0</v>
      </c>
      <c r="N23" s="25"/>
    </row>
    <row r="24" spans="1:14" ht="15" customHeight="1" x14ac:dyDescent="0.2">
      <c r="A24" s="59" t="s">
        <v>23</v>
      </c>
      <c r="B24" s="4">
        <f>LSUE!B24+SUSLA!B24+LCTCSummary!B24-LCTCBoard!B24-Online!B24</f>
        <v>0</v>
      </c>
      <c r="C24" s="48">
        <f t="shared" si="0"/>
        <v>0</v>
      </c>
      <c r="D24" s="43">
        <f>LSUE!D24+SUSLA!D24+LCTCSummary!D24-LCTCBoard!D24-Online!D24</f>
        <v>0</v>
      </c>
      <c r="E24" s="44">
        <f t="shared" si="5"/>
        <v>0</v>
      </c>
      <c r="F24" s="34">
        <f t="shared" si="1"/>
        <v>0</v>
      </c>
      <c r="G24" s="51">
        <f>IF(ISBLANK(F24),"  ",IF(F76&gt;0,F24/F76,IF(F24&gt;0,1,0)))</f>
        <v>0</v>
      </c>
      <c r="H24" s="4">
        <f>LSUE!H24+SUSLA!H24+LCTCSummary!H24-LCTCBoard!H24-Online!H24</f>
        <v>0</v>
      </c>
      <c r="I24" s="48">
        <f t="shared" si="2"/>
        <v>0</v>
      </c>
      <c r="J24" s="43">
        <f>LSUE!J24+SUSLA!J24+LCTCSummary!J24-LCTCBoard!J24-Online!J24</f>
        <v>0</v>
      </c>
      <c r="K24" s="49">
        <f t="shared" si="3"/>
        <v>0</v>
      </c>
      <c r="L24" s="34">
        <f t="shared" si="4"/>
        <v>0</v>
      </c>
      <c r="M24" s="51">
        <f>IF(ISBLANK(L24),"  ",IF(L76&gt;0,L24/L76,IF(L24&gt;0,1,0)))</f>
        <v>0</v>
      </c>
      <c r="N24" s="25"/>
    </row>
    <row r="25" spans="1:14" ht="15" customHeight="1" x14ac:dyDescent="0.2">
      <c r="A25" s="59" t="s">
        <v>24</v>
      </c>
      <c r="B25" s="4">
        <f>LSUE!B25+SUSLA!B25+LCTCSummary!B25-LCTCBoard!B25-Online!B25</f>
        <v>0</v>
      </c>
      <c r="C25" s="48">
        <f t="shared" si="0"/>
        <v>0</v>
      </c>
      <c r="D25" s="43">
        <f>LSUE!D25+SUSLA!D25+LCTCSummary!D25-LCTCBoard!D25-Online!D25</f>
        <v>0</v>
      </c>
      <c r="E25" s="44">
        <f t="shared" si="5"/>
        <v>0</v>
      </c>
      <c r="F25" s="34">
        <f t="shared" si="1"/>
        <v>0</v>
      </c>
      <c r="G25" s="51">
        <f>IF(ISBLANK(F25),"  ",IF(F76&gt;0,F25/F76,IF(F25&gt;0,1,0)))</f>
        <v>0</v>
      </c>
      <c r="H25" s="4">
        <f>LSUE!H25+SUSLA!H25+LCTCSummary!H25-LCTCBoard!H25-Online!H25</f>
        <v>0</v>
      </c>
      <c r="I25" s="48">
        <f t="shared" si="2"/>
        <v>0</v>
      </c>
      <c r="J25" s="43">
        <f>LSUE!J25+SUSLA!J25+LCTCSummary!J25-LCTCBoard!J25-Online!J25</f>
        <v>0</v>
      </c>
      <c r="K25" s="49">
        <f t="shared" si="3"/>
        <v>0</v>
      </c>
      <c r="L25" s="34">
        <f t="shared" si="4"/>
        <v>0</v>
      </c>
      <c r="M25" s="51">
        <f>IF(ISBLANK(L25),"  ",IF(L76&gt;0,L25/L76,IF(L25&gt;0,1,0)))</f>
        <v>0</v>
      </c>
      <c r="N25" s="25"/>
    </row>
    <row r="26" spans="1:14" ht="15" customHeight="1" x14ac:dyDescent="0.2">
      <c r="A26" s="59" t="s">
        <v>25</v>
      </c>
      <c r="B26" s="4">
        <f>LSUE!B26+SUSLA!B26+LCTCSummary!B26-LCTCBoard!B26-Online!B26</f>
        <v>0</v>
      </c>
      <c r="C26" s="48">
        <f t="shared" si="0"/>
        <v>0</v>
      </c>
      <c r="D26" s="43">
        <f>LSUE!D26+SUSLA!D26+LCTCSummary!D26-LCTCBoard!D26-Online!D26</f>
        <v>0</v>
      </c>
      <c r="E26" s="44">
        <f t="shared" si="5"/>
        <v>0</v>
      </c>
      <c r="F26" s="34">
        <f t="shared" si="1"/>
        <v>0</v>
      </c>
      <c r="G26" s="51">
        <f>IF(ISBLANK(F26),"  ",IF(F76&gt;0,F26/F76,IF(F26&gt;0,1,0)))</f>
        <v>0</v>
      </c>
      <c r="H26" s="4">
        <f>LSUE!H26+SUSLA!H26+LCTCSummary!H26-LCTCBoard!H26-Online!H26</f>
        <v>0</v>
      </c>
      <c r="I26" s="48">
        <f t="shared" si="2"/>
        <v>0</v>
      </c>
      <c r="J26" s="43">
        <f>LSUE!J26+SUSLA!J26+LCTCSummary!J26-LCTCBoard!J26-Online!J26</f>
        <v>0</v>
      </c>
      <c r="K26" s="49">
        <f t="shared" si="3"/>
        <v>0</v>
      </c>
      <c r="L26" s="34">
        <f t="shared" si="4"/>
        <v>0</v>
      </c>
      <c r="M26" s="51">
        <f>IF(ISBLANK(L26),"  ",IF(L76&gt;0,L26/L76,IF(L26&gt;0,1,0)))</f>
        <v>0</v>
      </c>
      <c r="N26" s="25"/>
    </row>
    <row r="27" spans="1:14" ht="15" customHeight="1" x14ac:dyDescent="0.2">
      <c r="A27" s="59" t="s">
        <v>26</v>
      </c>
      <c r="B27" s="4">
        <f>LSUE!B27+SUSLA!B27+LCTCSummary!B27-LCTCBoard!B27-Online!B27</f>
        <v>0</v>
      </c>
      <c r="C27" s="48">
        <f t="shared" si="0"/>
        <v>0</v>
      </c>
      <c r="D27" s="43">
        <f>LSUE!D27+SUSLA!D27+LCTCSummary!D27-LCTCBoard!D27-Online!D27</f>
        <v>0</v>
      </c>
      <c r="E27" s="44">
        <f t="shared" si="5"/>
        <v>0</v>
      </c>
      <c r="F27" s="34">
        <f t="shared" si="1"/>
        <v>0</v>
      </c>
      <c r="G27" s="51">
        <f>IF(ISBLANK(F27),"  ",IF(F76&gt;0,F27/F76,IF(F27&gt;0,1,0)))</f>
        <v>0</v>
      </c>
      <c r="H27" s="4">
        <f>LSUE!H27+SUSLA!H27+LCTCSummary!H27-LCTCBoard!H27-Online!H27</f>
        <v>0</v>
      </c>
      <c r="I27" s="48">
        <f t="shared" si="2"/>
        <v>0</v>
      </c>
      <c r="J27" s="43">
        <f>LSUE!J27+SUSLA!J27+LCTCSummary!J27-LCTCBoard!J27-Online!J27</f>
        <v>0</v>
      </c>
      <c r="K27" s="49">
        <f t="shared" si="3"/>
        <v>0</v>
      </c>
      <c r="L27" s="34">
        <f t="shared" si="4"/>
        <v>0</v>
      </c>
      <c r="M27" s="51">
        <f>IF(ISBLANK(L27),"  ",IF(L76&gt;0,L27/L76,IF(L27&gt;0,1,0)))</f>
        <v>0</v>
      </c>
      <c r="N27" s="25"/>
    </row>
    <row r="28" spans="1:14" ht="15" customHeight="1" x14ac:dyDescent="0.2">
      <c r="A28" s="60" t="s">
        <v>27</v>
      </c>
      <c r="B28" s="4">
        <f>LSUE!B28+SUSLA!B28+LCTCSummary!B28-LCTCBoard!B28-Online!B28</f>
        <v>0</v>
      </c>
      <c r="C28" s="48">
        <f t="shared" si="0"/>
        <v>0</v>
      </c>
      <c r="D28" s="43">
        <f>LSUE!D28+SUSLA!D28+LCTCSummary!D28-LCTCBoard!D28-Online!D28</f>
        <v>0</v>
      </c>
      <c r="E28" s="44">
        <f t="shared" si="5"/>
        <v>0</v>
      </c>
      <c r="F28" s="34">
        <f t="shared" si="1"/>
        <v>0</v>
      </c>
      <c r="G28" s="51">
        <f>IF(ISBLANK(F28),"  ",IF(F76&gt;0,F28/F76,IF(F28&gt;0,1,0)))</f>
        <v>0</v>
      </c>
      <c r="H28" s="4">
        <f>LSUE!H28+SUSLA!H28+LCTCSummary!H28-LCTCBoard!H28-Online!H28</f>
        <v>0</v>
      </c>
      <c r="I28" s="48">
        <f t="shared" si="2"/>
        <v>0</v>
      </c>
      <c r="J28" s="43">
        <f>LSUE!J28+SUSLA!J28+LCTCSummary!J28-LCTCBoard!J28-Online!J28</f>
        <v>0</v>
      </c>
      <c r="K28" s="49">
        <f t="shared" si="3"/>
        <v>0</v>
      </c>
      <c r="L28" s="34">
        <f t="shared" si="4"/>
        <v>0</v>
      </c>
      <c r="M28" s="51">
        <f>IF(ISBLANK(L28),"  ",IF(L76&gt;0,L28/L76,IF(L28&gt;0,1,0)))</f>
        <v>0</v>
      </c>
      <c r="N28" s="25"/>
    </row>
    <row r="29" spans="1:14" ht="15" customHeight="1" x14ac:dyDescent="0.2">
      <c r="A29" s="60" t="s">
        <v>28</v>
      </c>
      <c r="B29" s="4">
        <f>LSUE!B29+SUSLA!B29+LCTCSummary!B29-LCTCBoard!B29-Online!B29</f>
        <v>0</v>
      </c>
      <c r="C29" s="48">
        <f t="shared" si="0"/>
        <v>0</v>
      </c>
      <c r="D29" s="43">
        <f>LSUE!D29+SUSLA!D29+LCTCSummary!D29-LCTCBoard!D29-Online!D29</f>
        <v>125000</v>
      </c>
      <c r="E29" s="44">
        <f t="shared" si="5"/>
        <v>1</v>
      </c>
      <c r="F29" s="34">
        <f t="shared" si="1"/>
        <v>125000</v>
      </c>
      <c r="G29" s="51">
        <f>IF(ISBLANK(F29),"  ",IF(F76&gt;0,F29/F76,IF(F29&gt;0,1,0)))</f>
        <v>2.2871242820360132E-4</v>
      </c>
      <c r="H29" s="4">
        <f>LSUE!H29+SUSLA!H29+LCTCSummary!H29-LCTCBoard!H29-Online!H29</f>
        <v>0</v>
      </c>
      <c r="I29" s="48">
        <f t="shared" si="2"/>
        <v>0</v>
      </c>
      <c r="J29" s="43">
        <f>LSUE!J29+SUSLA!J29+LCTCSummary!J29-LCTCBoard!J29-Online!J29</f>
        <v>0</v>
      </c>
      <c r="K29" s="49">
        <f t="shared" si="3"/>
        <v>0</v>
      </c>
      <c r="L29" s="34">
        <f t="shared" si="4"/>
        <v>0</v>
      </c>
      <c r="M29" s="51">
        <f>IF(ISBLANK(L29),"  ",IF(L76&gt;0,L29/L76,IF(L29&gt;0,1,0)))</f>
        <v>0</v>
      </c>
      <c r="N29" s="25"/>
    </row>
    <row r="30" spans="1:14" ht="15" customHeight="1" x14ac:dyDescent="0.2">
      <c r="A30" s="60" t="s">
        <v>29</v>
      </c>
      <c r="B30" s="4">
        <f>LSUE!B30+SUSLA!B30+LCTCSummary!B30-LCTCBoard!B30-Online!B30</f>
        <v>0</v>
      </c>
      <c r="C30" s="48">
        <f t="shared" si="0"/>
        <v>0</v>
      </c>
      <c r="D30" s="43">
        <f>LSUE!D30+SUSLA!D30+LCTCSummary!D30-LCTCBoard!D30-Online!D30</f>
        <v>0</v>
      </c>
      <c r="E30" s="44">
        <f>IF(ISBLANK(D30),"  ",IF(F30&gt;0,D30/F30,IF(D30&gt;0,1,0)))</f>
        <v>0</v>
      </c>
      <c r="F30" s="34">
        <f t="shared" si="1"/>
        <v>0</v>
      </c>
      <c r="G30" s="51">
        <f>IF(ISBLANK(F30),"  ",IF(F76&gt;0,F30/F76,IF(F30&gt;0,1,0)))</f>
        <v>0</v>
      </c>
      <c r="H30" s="4">
        <f>LSUE!H30+SUSLA!H30+LCTCSummary!H30-LCTCBoard!H30-Online!H30</f>
        <v>0</v>
      </c>
      <c r="I30" s="48">
        <f t="shared" si="2"/>
        <v>0</v>
      </c>
      <c r="J30" s="43">
        <f>LSUE!J30+SUSLA!J30+LCTCSummary!J30-LCTCBoard!J30-Online!J30</f>
        <v>0</v>
      </c>
      <c r="K30" s="49">
        <f>IF(ISBLANK(J30),"  ",IF(L30&gt;0,J30/L30,IF(J30&gt;0,1,0)))</f>
        <v>0</v>
      </c>
      <c r="L30" s="34">
        <f t="shared" si="4"/>
        <v>0</v>
      </c>
      <c r="M30" s="51">
        <f>IF(ISBLANK(L30),"  ",IF(L76&gt;0,L30/L76,IF(L30&gt;0,1,0)))</f>
        <v>0</v>
      </c>
      <c r="N30" s="25"/>
    </row>
    <row r="31" spans="1:14" ht="15" customHeight="1" x14ac:dyDescent="0.2">
      <c r="A31" s="60" t="s">
        <v>30</v>
      </c>
      <c r="B31" s="4">
        <f>LSUE!B31+SUSLA!B31+LCTCSummary!B31-LCTCBoard!B31-Online!B31</f>
        <v>298280</v>
      </c>
      <c r="C31" s="48">
        <f t="shared" si="0"/>
        <v>1</v>
      </c>
      <c r="D31" s="43">
        <f>LSUE!D31+SUSLA!D31+LCTCSummary!D31-LCTCBoard!D31-Online!D31</f>
        <v>0</v>
      </c>
      <c r="E31" s="44">
        <f>IF(ISBLANK(D31),"  ",IF(F31&gt;0,D31/F31,IF(D31&gt;0,1,0)))</f>
        <v>0</v>
      </c>
      <c r="F31" s="34">
        <f t="shared" si="1"/>
        <v>298280</v>
      </c>
      <c r="G31" s="51">
        <f>IF(ISBLANK(F31),"  ",IF(F76&gt;0,F31/F76,IF(F31&gt;0,1,0)))</f>
        <v>5.4576274467656161E-4</v>
      </c>
      <c r="H31" s="4">
        <f>LSUE!H31+SUSLA!H31+LCTCSummary!H31-LCTCBoard!H31-Online!H31</f>
        <v>312311</v>
      </c>
      <c r="I31" s="48">
        <f t="shared" si="2"/>
        <v>1</v>
      </c>
      <c r="J31" s="43">
        <f>LSUE!J31+SUSLA!J31+LCTCSummary!J31-LCTCBoard!J31-Online!J31</f>
        <v>0</v>
      </c>
      <c r="K31" s="49">
        <f>IF(ISBLANK(J31),"  ",IF(L31&gt;0,J31/L31,IF(J31&gt;0,1,0)))</f>
        <v>0</v>
      </c>
      <c r="L31" s="34">
        <f t="shared" si="4"/>
        <v>312311</v>
      </c>
      <c r="M31" s="51">
        <f>IF(ISBLANK(L31),"  ",IF(L76&gt;0,L31/L76,IF(L31&gt;0,1,0)))</f>
        <v>5.4952271366414936E-4</v>
      </c>
      <c r="N31" s="25"/>
    </row>
    <row r="32" spans="1:14" ht="15" customHeight="1" x14ac:dyDescent="0.2">
      <c r="A32" s="60" t="s">
        <v>31</v>
      </c>
      <c r="B32" s="4">
        <f>LSUE!B32+SUSLA!B32+LCTCSummary!B32-LCTCBoard!B32-Online!B32</f>
        <v>0</v>
      </c>
      <c r="C32" s="48">
        <f t="shared" si="0"/>
        <v>0</v>
      </c>
      <c r="D32" s="43">
        <f>LSUE!D32+SUSLA!D32+LCTCSummary!D32-LCTCBoard!D32-Online!D32</f>
        <v>0</v>
      </c>
      <c r="E32" s="44">
        <f>IF(ISBLANK(D32),"  ",IF(F32&gt;0,D32/F32,IF(D32&gt;0,1,0)))</f>
        <v>0</v>
      </c>
      <c r="F32" s="34">
        <f t="shared" si="1"/>
        <v>0</v>
      </c>
      <c r="G32" s="51">
        <f>IF(ISBLANK(F32),"  ",IF(F76&gt;0,F32/F76,IF(F32&gt;0,1,0)))</f>
        <v>0</v>
      </c>
      <c r="H32" s="4">
        <f>LSUE!H32+SUSLA!H32+LCTCSummary!H32-LCTCBoard!H32-Online!H32</f>
        <v>0</v>
      </c>
      <c r="I32" s="48">
        <f t="shared" si="2"/>
        <v>0</v>
      </c>
      <c r="J32" s="43">
        <f>LSUE!J32+SUSLA!J32+LCTCSummary!J32-LCTCBoard!J32-Online!J32</f>
        <v>0</v>
      </c>
      <c r="K32" s="49">
        <f>IF(ISBLANK(J32),"  ",IF(L32&gt;0,J32/L32,IF(J32&gt;0,1,0)))</f>
        <v>0</v>
      </c>
      <c r="L32" s="34">
        <f t="shared" si="4"/>
        <v>0</v>
      </c>
      <c r="M32" s="51">
        <f>IF(ISBLANK(L32),"  ",IF(L76&gt;0,L32/L76,IF(L32&gt;0,1,0)))</f>
        <v>0</v>
      </c>
      <c r="N32" s="25"/>
    </row>
    <row r="33" spans="1:14" ht="15" customHeight="1" x14ac:dyDescent="0.2">
      <c r="A33" s="61" t="s">
        <v>75</v>
      </c>
      <c r="B33" s="4">
        <f>LSUE!B33+SUSLA!B33+LCTCSummary!B33-LCTCBoard!B33-Online!B33</f>
        <v>0</v>
      </c>
      <c r="C33" s="48">
        <f>IF(ISBLANK(B33),"  ",IF(F33&gt;0,B33/F33,IF(B33&gt;0,1,0)))</f>
        <v>0</v>
      </c>
      <c r="D33" s="43">
        <f>LSUE!D33+SUSLA!D33+LCTCSummary!D33-LCTCBoard!D33-Online!D33</f>
        <v>0</v>
      </c>
      <c r="E33" s="44">
        <f>IF(ISBLANK(D33),"  ",IF(F33&gt;0,D33/F33,IF(D33&gt;0,1,0)))</f>
        <v>0</v>
      </c>
      <c r="F33" s="34">
        <f t="shared" si="1"/>
        <v>0</v>
      </c>
      <c r="G33" s="51">
        <f>IF(ISBLANK(F33),"  ",IF(F76&gt;0,F33/F76,IF(F33&gt;0,1,0)))</f>
        <v>0</v>
      </c>
      <c r="H33" s="4">
        <f>LSUE!H33+SUSLA!H33+LCTCSummary!H33-LCTCBoard!H33-Online!H33</f>
        <v>0</v>
      </c>
      <c r="I33" s="48">
        <f>IF(ISBLANK(H33),"  ",IF(L33&gt;0,H33/L33,IF(H33&gt;0,1,0)))</f>
        <v>0</v>
      </c>
      <c r="J33" s="43">
        <f>LSUE!J33+SUSLA!J33+LCTCSummary!J33-LCTCBoard!J33-Online!J33</f>
        <v>0</v>
      </c>
      <c r="K33" s="49">
        <f>IF(ISBLANK(J33),"  ",IF(L33&gt;0,J33/L33,IF(J33&gt;0,1,0)))</f>
        <v>0</v>
      </c>
      <c r="L33" s="34">
        <f t="shared" si="4"/>
        <v>0</v>
      </c>
      <c r="M33" s="51">
        <f>IF(ISBLANK(L33),"  ",IF(L76&gt;0,L33/L76,IF(L33&gt;0,1,0)))</f>
        <v>0</v>
      </c>
      <c r="N33" s="25"/>
    </row>
    <row r="34" spans="1:14" ht="15" customHeight="1" x14ac:dyDescent="0.2">
      <c r="A34" s="60" t="s">
        <v>32</v>
      </c>
      <c r="B34" s="4">
        <f>LSUE!B34+SUSLA!B34+LCTCSummary!B34-LCTCBoard!B34-Online!B34</f>
        <v>0</v>
      </c>
      <c r="C34" s="48">
        <f t="shared" si="0"/>
        <v>0</v>
      </c>
      <c r="D34" s="43">
        <f>LSUE!D34+SUSLA!D34+LCTCSummary!D34-LCTCBoard!D34-Online!D34</f>
        <v>0</v>
      </c>
      <c r="E34" s="44">
        <f t="shared" si="5"/>
        <v>0</v>
      </c>
      <c r="F34" s="34">
        <f t="shared" si="1"/>
        <v>0</v>
      </c>
      <c r="G34" s="51">
        <f>IF(ISBLANK(F34),"  ",IF(F76&gt;0,F34/F76,IF(F34&gt;0,1,0)))</f>
        <v>0</v>
      </c>
      <c r="H34" s="4">
        <f>LSUE!H34+SUSLA!H34+LCTCSummary!H34-LCTCBoard!H34-Online!H34</f>
        <v>0</v>
      </c>
      <c r="I34" s="48">
        <f t="shared" si="2"/>
        <v>0</v>
      </c>
      <c r="J34" s="43">
        <f>LSUE!J34+SUSLA!J34+LCTCSummary!J34-LCTCBoard!J34-Online!J34</f>
        <v>0</v>
      </c>
      <c r="K34" s="49">
        <f t="shared" si="3"/>
        <v>0</v>
      </c>
      <c r="L34" s="34">
        <f t="shared" si="4"/>
        <v>0</v>
      </c>
      <c r="M34" s="51">
        <f>IF(ISBLANK(L34),"  ",IF(L76&gt;0,L34/L76,IF(L34&gt;0,1,0)))</f>
        <v>0</v>
      </c>
      <c r="N34" s="25"/>
    </row>
    <row r="35" spans="1:14" ht="15" customHeight="1" x14ac:dyDescent="0.25">
      <c r="A35" s="62" t="s">
        <v>33</v>
      </c>
      <c r="B35" s="4"/>
      <c r="C35" s="64" t="s">
        <v>4</v>
      </c>
      <c r="D35" s="43"/>
      <c r="E35" s="66" t="s">
        <v>4</v>
      </c>
      <c r="F35" s="34"/>
      <c r="G35" s="67" t="s">
        <v>4</v>
      </c>
      <c r="H35" s="4"/>
      <c r="I35" s="64" t="s">
        <v>4</v>
      </c>
      <c r="J35" s="43"/>
      <c r="K35" s="66" t="s">
        <v>4</v>
      </c>
      <c r="L35" s="34"/>
      <c r="M35" s="67" t="s">
        <v>4</v>
      </c>
      <c r="N35" s="25"/>
    </row>
    <row r="36" spans="1:14" ht="15" customHeight="1" x14ac:dyDescent="0.2">
      <c r="A36" s="57" t="s">
        <v>34</v>
      </c>
      <c r="B36" s="4">
        <f>LSUE!B36+SUSLA!B36+LCTCSummary!B36-LCTCBoard!B36-Online!B36</f>
        <v>0</v>
      </c>
      <c r="C36" s="48">
        <f t="shared" si="0"/>
        <v>0</v>
      </c>
      <c r="D36" s="43">
        <f>LSUE!D36+SUSLA!D36+LCTCSummary!D36-LCTCBoard!D36-Online!D36</f>
        <v>0</v>
      </c>
      <c r="E36" s="49">
        <f>IF(ISBLANK(D36),"  ",IF(F36&gt;0,D36/F36,IF(D36&gt;0,1,0)))</f>
        <v>0</v>
      </c>
      <c r="F36" s="34">
        <f t="shared" si="1"/>
        <v>0</v>
      </c>
      <c r="G36" s="51">
        <f>IF(ISBLANK(F36),"  ",IF(F76&gt;0,F36/F76,IF(F36&gt;0,1,0)))</f>
        <v>0</v>
      </c>
      <c r="H36" s="4">
        <f>LSUE!H36+SUSLA!H36+LCTCSummary!H36-LCTCBoard!H36-Online!H36</f>
        <v>0</v>
      </c>
      <c r="I36" s="48">
        <f>IF(ISBLANK(H36),"  ",IF(L36&gt;0,H36/L36,IF(H36&gt;0,1,0)))</f>
        <v>0</v>
      </c>
      <c r="J36" s="43">
        <f>LSUE!J36+SUSLA!J36+LCTCSummary!J36-LCTCBoard!J36-Online!J36</f>
        <v>0</v>
      </c>
      <c r="K36" s="49">
        <f>IF(ISBLANK(J36),"  ",IF(L36&gt;0,J36/L36,IF(J36&gt;0,1,0)))</f>
        <v>0</v>
      </c>
      <c r="L36" s="34">
        <f t="shared" si="4"/>
        <v>0</v>
      </c>
      <c r="M36" s="51">
        <f>IF(ISBLANK(L36),"  ",IF(L76&gt;0,L36/L76,IF(L36&gt;0,1,0)))</f>
        <v>0</v>
      </c>
      <c r="N36" s="25"/>
    </row>
    <row r="37" spans="1:14" ht="15" customHeight="1" x14ac:dyDescent="0.25">
      <c r="A37" s="62" t="s">
        <v>35</v>
      </c>
      <c r="B37" s="63"/>
      <c r="C37" s="64" t="s">
        <v>4</v>
      </c>
      <c r="D37" s="65"/>
      <c r="E37" s="66" t="s">
        <v>4</v>
      </c>
      <c r="F37" s="34"/>
      <c r="G37" s="67" t="s">
        <v>4</v>
      </c>
      <c r="H37" s="63"/>
      <c r="I37" s="64" t="s">
        <v>4</v>
      </c>
      <c r="J37" s="65"/>
      <c r="K37" s="66" t="s">
        <v>4</v>
      </c>
      <c r="L37" s="34"/>
      <c r="M37" s="67" t="s">
        <v>4</v>
      </c>
      <c r="N37" s="25"/>
    </row>
    <row r="38" spans="1:14" ht="15" customHeight="1" x14ac:dyDescent="0.2">
      <c r="A38" s="59" t="s">
        <v>34</v>
      </c>
      <c r="B38" s="4">
        <f>LSUE!B38+SUSLA!B38+LCTCSummary!B38-LCTCBoard!B38-Online!B38</f>
        <v>0</v>
      </c>
      <c r="C38" s="48">
        <f t="shared" si="0"/>
        <v>0</v>
      </c>
      <c r="D38" s="43">
        <f>LSUE!D38+SUSLA!D38+LCTCSummary!D38-LCTCBoard!D38-Online!D38</f>
        <v>0</v>
      </c>
      <c r="E38" s="49">
        <f>IF(ISBLANK(D38),"  ",IF(F38&gt;0,D38/F38,IF(D38&gt;0,1,0)))</f>
        <v>0</v>
      </c>
      <c r="F38" s="68">
        <f t="shared" si="1"/>
        <v>0</v>
      </c>
      <c r="G38" s="51">
        <f>IF(ISBLANK(F38),"  ",IF(F76&gt;0,F38/F76,IF(F38&gt;0,1,0)))</f>
        <v>0</v>
      </c>
      <c r="H38" s="4">
        <f>LSUE!H38+SUSLA!H38+LCTCSummary!H38-LCTCBoard!H38-Online!H38</f>
        <v>0</v>
      </c>
      <c r="I38" s="48">
        <f>IF(ISBLANK(H38),"  ",IF(L38&gt;0,H38/L38,IF(H38&gt;0,1,0)))</f>
        <v>0</v>
      </c>
      <c r="J38" s="43">
        <f>LSUE!J38+SUSLA!J38+LCTCSummary!J38-LCTCBoard!J38-Online!J38</f>
        <v>0</v>
      </c>
      <c r="K38" s="49">
        <f>IF(ISBLANK(J38),"  ",IF(L38&gt;0,J38/L38,IF(J38&gt;0,1,0)))</f>
        <v>0</v>
      </c>
      <c r="L38" s="68">
        <f t="shared" si="4"/>
        <v>0</v>
      </c>
      <c r="M38" s="51">
        <f>IF(ISBLANK(L38),"  ",IF(L76&gt;0,L38/L76,IF(L38&gt;0,1,0)))</f>
        <v>0</v>
      </c>
      <c r="N38" s="25"/>
    </row>
    <row r="39" spans="1:14" ht="15" customHeight="1" x14ac:dyDescent="0.2">
      <c r="A39" s="59" t="s">
        <v>36</v>
      </c>
      <c r="B39" s="69"/>
      <c r="C39" s="48" t="str">
        <f t="shared" si="0"/>
        <v xml:space="preserve">  </v>
      </c>
      <c r="D39" s="70"/>
      <c r="E39" s="44" t="str">
        <f>IF(ISBLANK(D39),"  ",IF(F39&gt;0,D39/F39,IF(D39&gt;0,1,0)))</f>
        <v xml:space="preserve">  </v>
      </c>
      <c r="F39" s="34">
        <f t="shared" si="1"/>
        <v>0</v>
      </c>
      <c r="G39" s="51">
        <f>IF(ISBLANK(F39),"  ",IF(F76&gt;0,F39/F76,IF(F39&gt;0,1,0)))</f>
        <v>0</v>
      </c>
      <c r="H39" s="69"/>
      <c r="I39" s="48" t="str">
        <f>IF(ISBLANK(H39),"  ",IF(L39&gt;0,H39/L39,IF(H39&gt;0,1,0)))</f>
        <v xml:space="preserve">  </v>
      </c>
      <c r="J39" s="70"/>
      <c r="K39" s="49" t="str">
        <f>IF(ISBLANK(J39),"  ",IF(L39&gt;0,J39/L39,IF(J39&gt;0,1,0)))</f>
        <v xml:space="preserve">  </v>
      </c>
      <c r="L39" s="34">
        <f t="shared" si="4"/>
        <v>0</v>
      </c>
      <c r="M39" s="51">
        <f>IF(ISBLANK(L39),"  ",IF(L76&gt;0,L39/L76,IF(L39&gt;0,1,0)))</f>
        <v>0</v>
      </c>
      <c r="N39" s="25"/>
    </row>
    <row r="40" spans="1:14" s="77" customFormat="1" ht="15" customHeight="1" x14ac:dyDescent="0.25">
      <c r="A40" s="62" t="s">
        <v>37</v>
      </c>
      <c r="B40" s="71">
        <f>B39+B38+B36+B34+B29+B28+B26+B27+B25+B24+B23+B22+B21+B20+B19+B18+B17+B16+B14+B13+B30+B31+B32</f>
        <v>120558115.59999999</v>
      </c>
      <c r="C40" s="84">
        <f t="shared" si="0"/>
        <v>0.99896422959103648</v>
      </c>
      <c r="D40" s="122">
        <f>D39+D38+D36+D34+D29+D28+D26+D27+D25+D24+D23+D22+D21+D20+D19+D18+D17+D16+D14+D13+D30+D31+D32</f>
        <v>125000</v>
      </c>
      <c r="E40" s="73">
        <f>IF(ISBLANK(D40),"  ",IF(F40&gt;0,D40/F40,IF(D40&gt;0,1,0)))</f>
        <v>1.0357704089634888E-3</v>
      </c>
      <c r="F40" s="71">
        <f>F39+F38+F36+F34+F29+F28+F26+F27+F25+F24+F23+F22+F21+F20+F19+F18+F17+F16+F14+F13+F30+F31+F32</f>
        <v>120683115.59999999</v>
      </c>
      <c r="G40" s="74">
        <f>IF(ISBLANK(F40),"  ",IF(F76&gt;0,F40/F76,IF(F40&gt;0,1,0)))</f>
        <v>0.22081382729641533</v>
      </c>
      <c r="H40" s="71">
        <f>H39+H38+H36+H34+H29+H28+H26+H27+H25+H24+H23+H22+H21+H20+H19+H18+H17+H16+H14+H13+H30+H31+H32</f>
        <v>125928916</v>
      </c>
      <c r="I40" s="84">
        <f>IF(ISBLANK(H40),"  ",IF(L40&gt;0,H40/L40,IF(H40&gt;0,1,0)))</f>
        <v>1</v>
      </c>
      <c r="J40" s="122">
        <f>J39+J38+J36+J34+J29+J28+J26+J27+J25+J24+J23+J22+J21+J20+J19+J18+J17+J16+J14+J13+J30+J31+J32</f>
        <v>0</v>
      </c>
      <c r="K40" s="75">
        <f>IF(ISBLANK(J40),"  ",IF(L40&gt;0,J40/L40,IF(J40&gt;0,1,0)))</f>
        <v>0</v>
      </c>
      <c r="L40" s="71">
        <f>L39+L38+L36+L34+L29+L28+L26+L27+L25+L24+L23+L22+L21+L20+L19+L18+L17+L16+L14+L13+L30+L31+L32</f>
        <v>125928916</v>
      </c>
      <c r="M40" s="74">
        <f>IF(ISBLANK(L40),"  ",IF(L76&gt;0,L40/L76,IF(L40&gt;0,1,0)))</f>
        <v>0.22157656838569476</v>
      </c>
      <c r="N40" s="76"/>
    </row>
    <row r="41" spans="1:14" ht="15" customHeight="1" x14ac:dyDescent="0.25">
      <c r="A41" s="78" t="s">
        <v>38</v>
      </c>
      <c r="B41" s="79"/>
      <c r="C41" s="64" t="s">
        <v>4</v>
      </c>
      <c r="D41" s="80"/>
      <c r="E41" s="66" t="s">
        <v>4</v>
      </c>
      <c r="F41" s="34"/>
      <c r="G41" s="67" t="s">
        <v>4</v>
      </c>
      <c r="H41" s="79"/>
      <c r="I41" s="64" t="s">
        <v>4</v>
      </c>
      <c r="J41" s="80"/>
      <c r="K41" s="66" t="s">
        <v>4</v>
      </c>
      <c r="L41" s="34"/>
      <c r="M41" s="67" t="s">
        <v>4</v>
      </c>
      <c r="N41" s="25"/>
    </row>
    <row r="42" spans="1:14" ht="15" customHeight="1" x14ac:dyDescent="0.2">
      <c r="A42" s="11" t="s">
        <v>39</v>
      </c>
      <c r="B42" s="4">
        <f>LSUE!B42+SUSLA!B42+LCTCSummary!B42-LCTCBoard!B42-Online!B42</f>
        <v>0</v>
      </c>
      <c r="C42" s="42">
        <f t="shared" si="0"/>
        <v>0</v>
      </c>
      <c r="D42" s="43">
        <f>LSUE!D42+SUSLA!D42+LCTCSummary!D42-LCTCBoard!D42-Online!D42</f>
        <v>0</v>
      </c>
      <c r="E42" s="44">
        <f t="shared" ref="E42:E48" si="6">IF(ISBLANK(D42),"  ",IF(F42&gt;0,D42/F42,IF(D42&gt;0,1,0)))</f>
        <v>0</v>
      </c>
      <c r="F42" s="38">
        <f>D42+B42</f>
        <v>0</v>
      </c>
      <c r="G42" s="46">
        <f>IF(ISBLANK(F42),"  ",IF(D76&gt;0,F42/D76,IF(F42&gt;0,1,0)))</f>
        <v>0</v>
      </c>
      <c r="H42" s="4">
        <f>LSUE!H42+SUSLA!H42+LCTCSummary!H42-LCTCBoard!H42-Online!H42</f>
        <v>0</v>
      </c>
      <c r="I42" s="42">
        <f t="shared" ref="I42:I48" si="7">IF(ISBLANK(H42),"  ",IF(L42&gt;0,H42/L42,IF(H42&gt;0,1,0)))</f>
        <v>0</v>
      </c>
      <c r="J42" s="43">
        <f>LSUE!J42+SUSLA!J42+LCTCSummary!J42-LCTCBoard!J42-Online!J42</f>
        <v>0</v>
      </c>
      <c r="K42" s="44">
        <f t="shared" ref="K42:K48" si="8">IF(ISBLANK(J42),"  ",IF(L42&gt;0,J42/L42,IF(J42&gt;0,1,0)))</f>
        <v>0</v>
      </c>
      <c r="L42" s="38">
        <f>J42+H42</f>
        <v>0</v>
      </c>
      <c r="M42" s="46">
        <f>IF(ISBLANK(L42),"  ",IF(J76&gt;0,L42/J76,IF(L42&gt;0,1,0)))</f>
        <v>0</v>
      </c>
      <c r="N42" s="25"/>
    </row>
    <row r="43" spans="1:14" ht="15" customHeight="1" x14ac:dyDescent="0.2">
      <c r="A43" s="81" t="s">
        <v>40</v>
      </c>
      <c r="B43" s="4">
        <f>LSUE!B43+SUSLA!B43+LCTCSummary!B43-LCTCBoard!B43-Online!B43</f>
        <v>0</v>
      </c>
      <c r="C43" s="48">
        <f t="shared" si="0"/>
        <v>0</v>
      </c>
      <c r="D43" s="43">
        <f>LSUE!D43+SUSLA!D43+LCTCSummary!D43-LCTCBoard!D43-Online!D43</f>
        <v>0</v>
      </c>
      <c r="E43" s="49">
        <f t="shared" si="6"/>
        <v>0</v>
      </c>
      <c r="F43" s="34">
        <f>D43+B43</f>
        <v>0</v>
      </c>
      <c r="G43" s="51">
        <f>IF(ISBLANK(F43),"  ",IF(D76&gt;0,F43/D76,IF(F43&gt;0,1,0)))</f>
        <v>0</v>
      </c>
      <c r="H43" s="4">
        <f>LSUE!H43+SUSLA!H43+LCTCSummary!H43-LCTCBoard!H43-Online!H43</f>
        <v>0</v>
      </c>
      <c r="I43" s="48">
        <f t="shared" si="7"/>
        <v>0</v>
      </c>
      <c r="J43" s="43">
        <f>LSUE!J43+SUSLA!J43+LCTCSummary!J43-LCTCBoard!J43-Online!J43</f>
        <v>0</v>
      </c>
      <c r="K43" s="49">
        <f t="shared" si="8"/>
        <v>0</v>
      </c>
      <c r="L43" s="34">
        <f>J43+H43</f>
        <v>0</v>
      </c>
      <c r="M43" s="51">
        <f>IF(ISBLANK(L43),"  ",IF(J76&gt;0,L43/J76,IF(L43&gt;0,1,0)))</f>
        <v>0</v>
      </c>
      <c r="N43" s="25"/>
    </row>
    <row r="44" spans="1:14" ht="15" customHeight="1" x14ac:dyDescent="0.2">
      <c r="A44" s="82" t="s">
        <v>41</v>
      </c>
      <c r="B44" s="4">
        <f>LSUE!B44+SUSLA!B44+LCTCSummary!B44-LCTCBoard!B44-Online!B44</f>
        <v>0</v>
      </c>
      <c r="C44" s="48">
        <f t="shared" si="0"/>
        <v>0</v>
      </c>
      <c r="D44" s="43">
        <f>LSUE!D44+SUSLA!D44+LCTCSummary!D44-LCTCBoard!D44-Online!D44</f>
        <v>0</v>
      </c>
      <c r="E44" s="49">
        <f t="shared" si="6"/>
        <v>0</v>
      </c>
      <c r="F44" s="68">
        <f>D44+B44</f>
        <v>0</v>
      </c>
      <c r="G44" s="51">
        <f>IF(ISBLANK(F44),"  ",IF(D76&gt;0,F44/D76,IF(F44&gt;0,1,0)))</f>
        <v>0</v>
      </c>
      <c r="H44" s="4">
        <f>LSUE!H44+SUSLA!H44+LCTCSummary!H44-LCTCBoard!H44-Online!H44</f>
        <v>0</v>
      </c>
      <c r="I44" s="48">
        <f t="shared" si="7"/>
        <v>0</v>
      </c>
      <c r="J44" s="43">
        <f>LSUE!J44+SUSLA!J44+LCTCSummary!J44-LCTCBoard!J44-Online!J44</f>
        <v>0</v>
      </c>
      <c r="K44" s="49">
        <f t="shared" si="8"/>
        <v>0</v>
      </c>
      <c r="L44" s="68">
        <f>J44+H44</f>
        <v>0</v>
      </c>
      <c r="M44" s="51">
        <f>IF(ISBLANK(L44),"  ",IF(J76&gt;0,L44/J76,IF(L44&gt;0,1,0)))</f>
        <v>0</v>
      </c>
      <c r="N44" s="25"/>
    </row>
    <row r="45" spans="1:14" ht="15" customHeight="1" x14ac:dyDescent="0.2">
      <c r="A45" s="31" t="s">
        <v>42</v>
      </c>
      <c r="B45" s="4">
        <f>LSUE!B45+SUSLA!B45+LCTCSummary!B45-LCTCBoard!B45-Online!B45</f>
        <v>0</v>
      </c>
      <c r="C45" s="48">
        <f t="shared" si="0"/>
        <v>0</v>
      </c>
      <c r="D45" s="43">
        <f>LSUE!D45+SUSLA!D45+LCTCSummary!D45-LCTCBoard!D45-Online!D45</f>
        <v>0</v>
      </c>
      <c r="E45" s="49">
        <f t="shared" si="6"/>
        <v>0</v>
      </c>
      <c r="F45" s="68">
        <f>D45+B45</f>
        <v>0</v>
      </c>
      <c r="G45" s="51">
        <f>IF(ISBLANK(F45),"  ",IF(D76&gt;0,F45/D76,IF(F45&gt;0,1,0)))</f>
        <v>0</v>
      </c>
      <c r="H45" s="4">
        <f>LSUE!H45+SUSLA!H45+LCTCSummary!H45-LCTCBoard!H45-Online!H45</f>
        <v>0</v>
      </c>
      <c r="I45" s="48">
        <f t="shared" si="7"/>
        <v>0</v>
      </c>
      <c r="J45" s="43">
        <f>LSUE!J45+SUSLA!J45+LCTCSummary!J45-LCTCBoard!J45-Online!J45</f>
        <v>0</v>
      </c>
      <c r="K45" s="49">
        <f t="shared" si="8"/>
        <v>0</v>
      </c>
      <c r="L45" s="68">
        <f>J45+H45</f>
        <v>0</v>
      </c>
      <c r="M45" s="51">
        <f>IF(ISBLANK(L45),"  ",IF(J76&gt;0,L45/J76,IF(L45&gt;0,1,0)))</f>
        <v>0</v>
      </c>
      <c r="N45" s="25"/>
    </row>
    <row r="46" spans="1:14" ht="15" customHeight="1" x14ac:dyDescent="0.2">
      <c r="A46" s="81" t="s">
        <v>43</v>
      </c>
      <c r="B46" s="4">
        <f>LSUE!B46+SUSLA!B46+LCTCSummary!B46-LCTCBoard!B46-Online!B46</f>
        <v>0</v>
      </c>
      <c r="C46" s="48">
        <f t="shared" si="0"/>
        <v>0</v>
      </c>
      <c r="D46" s="43">
        <f>LSUE!D46+SUSLA!D46+LCTCSummary!D46-LCTCBoard!D46-Online!D46</f>
        <v>18221</v>
      </c>
      <c r="E46" s="49">
        <f t="shared" si="6"/>
        <v>1</v>
      </c>
      <c r="F46" s="68">
        <f>D46+B46</f>
        <v>18221</v>
      </c>
      <c r="G46" s="51">
        <f>IF(ISBLANK(F46),"  ",IF(F76&gt;0,F46/F76,IF(F46&gt;0,1,0)))</f>
        <v>3.333895323438256E-5</v>
      </c>
      <c r="H46" s="4">
        <f>LSUE!H46+SUSLA!H46+LCTCSummary!H46-LCTCBoard!H46-Online!H46</f>
        <v>0</v>
      </c>
      <c r="I46" s="48">
        <f t="shared" si="7"/>
        <v>0</v>
      </c>
      <c r="J46" s="43">
        <f>LSUE!J46+SUSLA!J46+LCTCSummary!J46-LCTCBoard!J46-Online!J46</f>
        <v>21282</v>
      </c>
      <c r="K46" s="49">
        <f t="shared" si="8"/>
        <v>1</v>
      </c>
      <c r="L46" s="68">
        <f>J46+H46</f>
        <v>21282</v>
      </c>
      <c r="M46" s="51">
        <f>IF(ISBLANK(L46),"  ",IF(L76&gt;0,L46/L76,IF(L46&gt;0,1,0)))</f>
        <v>3.7446463276030711E-5</v>
      </c>
      <c r="N46" s="25"/>
    </row>
    <row r="47" spans="1:14" s="77" customFormat="1" ht="15" customHeight="1" x14ac:dyDescent="0.25">
      <c r="A47" s="78" t="s">
        <v>44</v>
      </c>
      <c r="B47" s="83">
        <f>B46+B45+B44+B43+B42</f>
        <v>0</v>
      </c>
      <c r="C47" s="84">
        <f t="shared" si="0"/>
        <v>0</v>
      </c>
      <c r="D47" s="85">
        <f>D46+D45+D44+D43+D42</f>
        <v>18221</v>
      </c>
      <c r="E47" s="75">
        <f t="shared" si="6"/>
        <v>1</v>
      </c>
      <c r="F47" s="86">
        <f>F46+F45+F44+F43+F42</f>
        <v>18221</v>
      </c>
      <c r="G47" s="74">
        <f>IF(ISBLANK(F47),"  ",IF(F76&gt;0,F47/F76,IF(F47&gt;0,1,0)))</f>
        <v>3.333895323438256E-5</v>
      </c>
      <c r="H47" s="83">
        <f>H46+H45+H44+H43+H42</f>
        <v>0</v>
      </c>
      <c r="I47" s="84">
        <f t="shared" si="7"/>
        <v>0</v>
      </c>
      <c r="J47" s="85">
        <f>J46+J45+J44+J43+J42</f>
        <v>21282</v>
      </c>
      <c r="K47" s="75">
        <f t="shared" si="8"/>
        <v>1</v>
      </c>
      <c r="L47" s="86">
        <f>L46+L45+L44+L43+L42</f>
        <v>21282</v>
      </c>
      <c r="M47" s="74">
        <f>IF(ISBLANK(L47),"  ",IF(L76&gt;0,L47/L76,IF(L47&gt;0,1,0)))</f>
        <v>3.7446463276030711E-5</v>
      </c>
      <c r="N47" s="76"/>
    </row>
    <row r="48" spans="1:14" s="77" customFormat="1" ht="15" customHeight="1" x14ac:dyDescent="0.25">
      <c r="A48" s="87" t="s">
        <v>45</v>
      </c>
      <c r="B48" s="88">
        <f>LSUE!B48+SUSLA!B48+LCTCSummary!B48-LCTCBoard!B48-Online!B48</f>
        <v>675543</v>
      </c>
      <c r="C48" s="84">
        <f t="shared" si="0"/>
        <v>1</v>
      </c>
      <c r="D48" s="89">
        <f>LSUE!D48+SUSLA!D48+LCTCSummary!D48-LCTCBoard!D48-Online!D48</f>
        <v>0</v>
      </c>
      <c r="E48" s="75">
        <f t="shared" si="6"/>
        <v>0</v>
      </c>
      <c r="F48" s="90">
        <f>D48+B48</f>
        <v>675543</v>
      </c>
      <c r="G48" s="74">
        <f>IF(ISBLANK(F48),"  ",IF(F76&gt;0,F48/F76,IF(F48&gt;0,1,0)))</f>
        <v>1.2360406390875636E-3</v>
      </c>
      <c r="H48" s="88">
        <f>LSUE!H48+SUSLA!H48+LCTCSummary!H48-LCTCBoard!H48-Online!H48</f>
        <v>0</v>
      </c>
      <c r="I48" s="84">
        <f t="shared" si="7"/>
        <v>0</v>
      </c>
      <c r="J48" s="89">
        <f>LSUE!J48+SUSLA!J48+LCTCSummary!J48-LCTCBoard!J48-Online!J48</f>
        <v>0</v>
      </c>
      <c r="K48" s="75">
        <f t="shared" si="8"/>
        <v>0</v>
      </c>
      <c r="L48" s="90">
        <f>J48+H48</f>
        <v>0</v>
      </c>
      <c r="M48" s="74">
        <f>IF(ISBLANK(L48),"  ",IF(L76&gt;0,L48/L76,IF(L48&gt;0,1,0)))</f>
        <v>0</v>
      </c>
      <c r="N48" s="76"/>
    </row>
    <row r="49" spans="1:14" ht="15" customHeight="1" x14ac:dyDescent="0.25">
      <c r="A49" s="14" t="s">
        <v>46</v>
      </c>
      <c r="B49" s="91"/>
      <c r="C49" s="92" t="s">
        <v>4</v>
      </c>
      <c r="D49" s="93"/>
      <c r="E49" s="94" t="s">
        <v>4</v>
      </c>
      <c r="F49" s="38"/>
      <c r="G49" s="95" t="s">
        <v>4</v>
      </c>
      <c r="H49" s="91"/>
      <c r="I49" s="92" t="s">
        <v>4</v>
      </c>
      <c r="J49" s="93"/>
      <c r="K49" s="94" t="s">
        <v>4</v>
      </c>
      <c r="L49" s="38"/>
      <c r="M49" s="95" t="s">
        <v>4</v>
      </c>
      <c r="N49" s="25"/>
    </row>
    <row r="50" spans="1:14" ht="15" customHeight="1" x14ac:dyDescent="0.2">
      <c r="A50" s="11" t="s">
        <v>47</v>
      </c>
      <c r="B50" s="4">
        <f>LSUE!B50+SUSLA!B50+LCTCSummary!B50-LCTCBoard!B50-Online!B50</f>
        <v>150161779.27000001</v>
      </c>
      <c r="C50" s="42">
        <f t="shared" si="0"/>
        <v>0.99046581006356504</v>
      </c>
      <c r="D50" s="43">
        <f>LSUE!D50+SUSLA!D50+LCTCSummary!D50-LCTCBoard!D50-Online!D50</f>
        <v>1445452.1400000001</v>
      </c>
      <c r="E50" s="44">
        <f t="shared" ref="E50:E67" si="9">IF(ISBLANK(D50),"  ",IF(F50&gt;0,D50/F50,IF(D50&gt;0,1,0)))</f>
        <v>9.5341899364350391E-3</v>
      </c>
      <c r="F50" s="96">
        <f t="shared" ref="F50:F55" si="10">D50+B50</f>
        <v>151607231.41</v>
      </c>
      <c r="G50" s="46">
        <f>IF(ISBLANK(F50),"  ",IF(F76&gt;0,F50/F76,IF(F50&gt;0,1,0)))</f>
        <v>0.27739566423205114</v>
      </c>
      <c r="H50" s="4">
        <f>LSUE!H50+SUSLA!H50+LCTCSummary!H50-LCTCBoard!H50-Online!H50</f>
        <v>162486944.75</v>
      </c>
      <c r="I50" s="42">
        <f t="shared" ref="I50:I67" si="11">IF(ISBLANK(H50),"  ",IF(L50&gt;0,H50/L50,IF(H50&gt;0,1,0)))</f>
        <v>0.99124030650179229</v>
      </c>
      <c r="J50" s="43">
        <f>LSUE!J50+SUSLA!J50+LCTCSummary!J50-LCTCBoard!J50-Online!J50</f>
        <v>1435914</v>
      </c>
      <c r="K50" s="44">
        <f t="shared" ref="K50:K67" si="12">IF(ISBLANK(J50),"  ",IF(L50&gt;0,J50/L50,IF(J50&gt;0,1,0)))</f>
        <v>8.7596934982077362E-3</v>
      </c>
      <c r="L50" s="96">
        <f t="shared" ref="L50:L55" si="13">J50+H50</f>
        <v>163922858.75</v>
      </c>
      <c r="M50" s="46">
        <f>IF(ISBLANK(L50),"  ",IF(L76&gt;0,L50/L76,IF(L50&gt;0,1,0)))</f>
        <v>0.28842831079239939</v>
      </c>
      <c r="N50" s="25"/>
    </row>
    <row r="51" spans="1:14" ht="15" customHeight="1" x14ac:dyDescent="0.2">
      <c r="A51" s="31" t="s">
        <v>48</v>
      </c>
      <c r="B51" s="4">
        <f>LSUE!B51+SUSLA!B51+LCTCSummary!B51-LCTCBoard!B51-Online!B51</f>
        <v>3961551.2800000003</v>
      </c>
      <c r="C51" s="48">
        <f t="shared" si="0"/>
        <v>1</v>
      </c>
      <c r="D51" s="43">
        <f>LSUE!D51+SUSLA!D51+LCTCSummary!D51-LCTCBoard!D51-Online!D51</f>
        <v>0</v>
      </c>
      <c r="E51" s="49">
        <f t="shared" si="9"/>
        <v>0</v>
      </c>
      <c r="F51" s="97">
        <f t="shared" si="10"/>
        <v>3961551.2800000003</v>
      </c>
      <c r="G51" s="51">
        <f>IF(ISBLANK(F51),"  ",IF(F76&gt;0,F51/F76,IF(F51&gt;0,1,0)))</f>
        <v>7.2484481016150794E-3</v>
      </c>
      <c r="H51" s="4">
        <f>LSUE!H51+SUSLA!H51+LCTCSummary!H51-LCTCBoard!H51-Online!H51</f>
        <v>3886687.05</v>
      </c>
      <c r="I51" s="48">
        <f t="shared" si="11"/>
        <v>1</v>
      </c>
      <c r="J51" s="43">
        <f>LSUE!J51+SUSLA!J51+LCTCSummary!J51-LCTCBoard!J51-Online!J51</f>
        <v>0</v>
      </c>
      <c r="K51" s="49">
        <f t="shared" si="12"/>
        <v>0</v>
      </c>
      <c r="L51" s="97">
        <f t="shared" si="13"/>
        <v>3886687.05</v>
      </c>
      <c r="M51" s="51">
        <f>IF(ISBLANK(L51),"  ",IF(L76&gt;0,L51/L76,IF(L51&gt;0,1,0)))</f>
        <v>6.8387690951625373E-3</v>
      </c>
      <c r="N51" s="25"/>
    </row>
    <row r="52" spans="1:14" ht="15" customHeight="1" x14ac:dyDescent="0.2">
      <c r="A52" s="98" t="s">
        <v>49</v>
      </c>
      <c r="B52" s="4">
        <f>LSUE!B52+SUSLA!B52+LCTCSummary!B52-LCTCBoard!B52-Online!B52</f>
        <v>983044.38</v>
      </c>
      <c r="C52" s="48">
        <f t="shared" si="0"/>
        <v>0.11728345064260824</v>
      </c>
      <c r="D52" s="43">
        <f>LSUE!D52+SUSLA!D52+LCTCSummary!D52-LCTCBoard!D52-Online!D52</f>
        <v>7398738.1699999999</v>
      </c>
      <c r="E52" s="49">
        <f t="shared" si="9"/>
        <v>0.88271654935739174</v>
      </c>
      <c r="F52" s="99">
        <f t="shared" si="10"/>
        <v>8381782.5499999998</v>
      </c>
      <c r="G52" s="51">
        <f>IF(ISBLANK(F52),"  ",IF(F76&gt;0,F52/F76,IF(F52&gt;0,1,0)))</f>
        <v>1.5336142717480586E-2</v>
      </c>
      <c r="H52" s="4">
        <f>LSUE!H52+SUSLA!H52+LCTCSummary!H52-LCTCBoard!H52-Online!H52</f>
        <v>1075318</v>
      </c>
      <c r="I52" s="48">
        <f t="shared" si="11"/>
        <v>0.12262048346988835</v>
      </c>
      <c r="J52" s="43">
        <f>LSUE!J52+SUSLA!J52+LCTCSummary!J52-LCTCBoard!J52-Online!J52</f>
        <v>7694163</v>
      </c>
      <c r="K52" s="49">
        <f t="shared" si="12"/>
        <v>0.87737951653011159</v>
      </c>
      <c r="L52" s="99">
        <f t="shared" si="13"/>
        <v>8769481</v>
      </c>
      <c r="M52" s="51">
        <f>IF(ISBLANK(L52),"  ",IF(L76&gt;0,L52/L76,IF(L52&gt;0,1,0)))</f>
        <v>1.5430224989021194E-2</v>
      </c>
      <c r="N52" s="25"/>
    </row>
    <row r="53" spans="1:14" ht="15" customHeight="1" x14ac:dyDescent="0.2">
      <c r="A53" s="98" t="s">
        <v>50</v>
      </c>
      <c r="B53" s="4">
        <f>LSUE!B53+SUSLA!B53+LCTCSummary!B53-LCTCBoard!B53-Online!B53</f>
        <v>2504263.56</v>
      </c>
      <c r="C53" s="48">
        <f t="shared" si="0"/>
        <v>0.74795937000971113</v>
      </c>
      <c r="D53" s="43">
        <f>LSUE!D53+SUSLA!D53+LCTCSummary!D53-LCTCBoard!D53-Online!D53</f>
        <v>843864.24</v>
      </c>
      <c r="E53" s="49">
        <f t="shared" si="9"/>
        <v>0.25204062999028892</v>
      </c>
      <c r="F53" s="99">
        <f t="shared" si="10"/>
        <v>3348127.8</v>
      </c>
      <c r="G53" s="51">
        <f>IF(ISBLANK(F53),"  ",IF(F76&gt;0,F53/F76,IF(F53&gt;0,1,0)))</f>
        <v>6.1260675125918524E-3</v>
      </c>
      <c r="H53" s="4">
        <f>LSUE!H53+SUSLA!H53+LCTCSummary!H53-LCTCBoard!H53-Online!H53</f>
        <v>2723093</v>
      </c>
      <c r="I53" s="48">
        <f t="shared" si="11"/>
        <v>0.77073912291581348</v>
      </c>
      <c r="J53" s="43">
        <f>LSUE!J53+SUSLA!J53+LCTCSummary!J53-LCTCBoard!J53-Online!J53</f>
        <v>810000</v>
      </c>
      <c r="K53" s="49">
        <f t="shared" si="12"/>
        <v>0.22926087708418658</v>
      </c>
      <c r="L53" s="99">
        <f t="shared" si="13"/>
        <v>3533093</v>
      </c>
      <c r="M53" s="51">
        <f>IF(ISBLANK(L53),"  ",IF(L76&gt;0,L53/L76,IF(L53&gt;0,1,0)))</f>
        <v>6.2166073336764006E-3</v>
      </c>
      <c r="N53" s="25"/>
    </row>
    <row r="54" spans="1:14" ht="15" customHeight="1" x14ac:dyDescent="0.2">
      <c r="A54" s="98" t="s">
        <v>51</v>
      </c>
      <c r="B54" s="4">
        <f>LSUE!B54+SUSLA!B54+LCTCSummary!B54-LCTCBoard!B54-Online!B54</f>
        <v>0</v>
      </c>
      <c r="C54" s="48">
        <f>IF(ISBLANK(B54),"  ",IF(F54&gt;0,B54/F54,IF(B54&gt;0,1,0)))</f>
        <v>0</v>
      </c>
      <c r="D54" s="43">
        <f>LSUE!D54+SUSLA!D54+LCTCSummary!D54-LCTCBoard!D54-Online!D54</f>
        <v>1662119.5</v>
      </c>
      <c r="E54" s="49">
        <f>IF(ISBLANK(D54),"  ",IF(F54&gt;0,D54/F54,IF(D54&gt;0,1,0)))</f>
        <v>1</v>
      </c>
      <c r="F54" s="99">
        <f t="shared" si="10"/>
        <v>1662119.5</v>
      </c>
      <c r="G54" s="51">
        <f>IF(ISBLANK(F54),"  ",IF(F76&gt;0,F54/F76,IF(F54&gt;0,1,0)))</f>
        <v>3.041179094476446E-3</v>
      </c>
      <c r="H54" s="4">
        <f>LSUE!H54+SUSLA!H54+LCTCSummary!H54-LCTCBoard!H54-Online!H54</f>
        <v>0</v>
      </c>
      <c r="I54" s="48">
        <f>IF(ISBLANK(H54),"  ",IF(L54&gt;0,H54/L54,IF(H54&gt;0,1,0)))</f>
        <v>0</v>
      </c>
      <c r="J54" s="43">
        <f>LSUE!J54+SUSLA!J54+LCTCSummary!J54-LCTCBoard!J54-Online!J54</f>
        <v>2136961</v>
      </c>
      <c r="K54" s="49">
        <f>IF(ISBLANK(J54),"  ",IF(L54&gt;0,J54/L54,IF(J54&gt;0,1,0)))</f>
        <v>1</v>
      </c>
      <c r="L54" s="99">
        <f t="shared" si="13"/>
        <v>2136961</v>
      </c>
      <c r="M54" s="51">
        <f>IF(ISBLANK(L54),"  ",IF(L76&gt;0,L54/L76,IF(L54&gt;0,1,0)))</f>
        <v>3.7600616299600536E-3</v>
      </c>
      <c r="N54" s="25"/>
    </row>
    <row r="55" spans="1:14" ht="15" customHeight="1" x14ac:dyDescent="0.2">
      <c r="A55" s="31" t="s">
        <v>52</v>
      </c>
      <c r="B55" s="4">
        <f>LSUE!B55+SUSLA!B55+LCTCSummary!B55-LCTCBoard!B55-Online!B55</f>
        <v>15722474.949999999</v>
      </c>
      <c r="C55" s="48">
        <f t="shared" si="0"/>
        <v>0.43577104572236341</v>
      </c>
      <c r="D55" s="43">
        <f>LSUE!D55+SUSLA!D55+LCTCSummary!D55-LCTCBoard!D55-Online!D55</f>
        <v>20357193.729999997</v>
      </c>
      <c r="E55" s="49">
        <f t="shared" si="9"/>
        <v>0.56422895427763675</v>
      </c>
      <c r="F55" s="97">
        <f t="shared" si="10"/>
        <v>36079668.679999992</v>
      </c>
      <c r="G55" s="51">
        <f>IF(ISBLANK(F55),"  ",IF(F76&gt;0,F55/F76,IF(F55&gt;0,1,0)))</f>
        <v>6.6014949060673775E-2</v>
      </c>
      <c r="H55" s="4">
        <f>LSUE!H55+SUSLA!H55+LCTCSummary!H55-LCTCBoard!H55-Online!H55</f>
        <v>16820819</v>
      </c>
      <c r="I55" s="48">
        <f t="shared" si="11"/>
        <v>0.43393831415743561</v>
      </c>
      <c r="J55" s="43">
        <f>LSUE!J55+SUSLA!J55+LCTCSummary!J55-LCTCBoard!J55-Online!J55</f>
        <v>21942338</v>
      </c>
      <c r="K55" s="49">
        <f t="shared" si="12"/>
        <v>0.56606168584256433</v>
      </c>
      <c r="L55" s="97">
        <f t="shared" si="13"/>
        <v>38763157</v>
      </c>
      <c r="M55" s="51">
        <f>IF(ISBLANK(L55),"  ",IF(L76&gt;0,L55/L76,IF(L55&gt;0,1,0)))</f>
        <v>6.8205203226365599E-2</v>
      </c>
      <c r="N55" s="25"/>
    </row>
    <row r="56" spans="1:14" s="77" customFormat="1" ht="15" customHeight="1" x14ac:dyDescent="0.25">
      <c r="A56" s="87" t="s">
        <v>53</v>
      </c>
      <c r="B56" s="83">
        <f>B55+B53+B52+B51+B50</f>
        <v>173333113.44</v>
      </c>
      <c r="C56" s="84">
        <f t="shared" si="0"/>
        <v>0.84536044984219838</v>
      </c>
      <c r="D56" s="85">
        <f>D55+D53+D52+D51+D50+D54</f>
        <v>31707367.779999994</v>
      </c>
      <c r="E56" s="75">
        <f t="shared" si="9"/>
        <v>0.15463955015780176</v>
      </c>
      <c r="F56" s="100">
        <f>F55+F53+F52+F51+F50+F54</f>
        <v>205040481.21999997</v>
      </c>
      <c r="G56" s="74">
        <f>IF(ISBLANK(F56),"  ",IF(F76&gt;0,F56/F76,IF(F56&gt;0,1,0)))</f>
        <v>0.37516245071888887</v>
      </c>
      <c r="H56" s="83">
        <f>H55+H53+H52+H51+H50</f>
        <v>186992861.80000001</v>
      </c>
      <c r="I56" s="84">
        <f t="shared" si="11"/>
        <v>0.8460746955072006</v>
      </c>
      <c r="J56" s="85">
        <f>J55+J53+J52+J51+J50+J54</f>
        <v>34019376</v>
      </c>
      <c r="K56" s="75">
        <f t="shared" si="12"/>
        <v>0.15392530449279945</v>
      </c>
      <c r="L56" s="100">
        <f>L55+L53+L52+L51+L50+L54</f>
        <v>221012237.80000001</v>
      </c>
      <c r="M56" s="74">
        <f>IF(ISBLANK(L56),"  ",IF(L76&gt;0,L56/L76,IF(L56&gt;0,1,0)))</f>
        <v>0.3888791770665852</v>
      </c>
      <c r="N56" s="76"/>
    </row>
    <row r="57" spans="1:14" ht="15" customHeight="1" x14ac:dyDescent="0.2">
      <c r="A57" s="41" t="s">
        <v>54</v>
      </c>
      <c r="B57" s="4">
        <f>LSUE!B57+SUSLA!B57+LCTCSummary!B57-LCTCBoard!B57-Online!B57</f>
        <v>0</v>
      </c>
      <c r="C57" s="48">
        <f t="shared" si="0"/>
        <v>0</v>
      </c>
      <c r="D57" s="43">
        <f>LSUE!D57+SUSLA!D57+LCTCSummary!D57-LCTCBoard!D57-Online!D57</f>
        <v>0</v>
      </c>
      <c r="E57" s="49">
        <f t="shared" si="9"/>
        <v>0</v>
      </c>
      <c r="F57" s="101">
        <f t="shared" ref="F57:F66" si="14">D57+B57</f>
        <v>0</v>
      </c>
      <c r="G57" s="51">
        <f>IF(ISBLANK(F57),"  ",IF(F76&gt;0,F57/F76,IF(F57&gt;0,1,0)))</f>
        <v>0</v>
      </c>
      <c r="H57" s="4">
        <f>LSUE!H57+SUSLA!H57+LCTCSummary!H57-LCTCBoard!H57-Online!H57</f>
        <v>0</v>
      </c>
      <c r="I57" s="48">
        <f t="shared" si="11"/>
        <v>0</v>
      </c>
      <c r="J57" s="43">
        <f>LSUE!J57+SUSLA!J57+LCTCSummary!J57-LCTCBoard!J57-Online!J57</f>
        <v>0</v>
      </c>
      <c r="K57" s="49">
        <f t="shared" si="12"/>
        <v>0</v>
      </c>
      <c r="L57" s="101">
        <f t="shared" ref="L57:L66" si="15">J57+H57</f>
        <v>0</v>
      </c>
      <c r="M57" s="51">
        <f>IF(ISBLANK(L57),"  ",IF(L76&gt;0,L57/L76,IF(L57&gt;0,1,0)))</f>
        <v>0</v>
      </c>
      <c r="N57" s="25"/>
    </row>
    <row r="58" spans="1:14" ht="15" customHeight="1" x14ac:dyDescent="0.2">
      <c r="A58" s="102" t="s">
        <v>55</v>
      </c>
      <c r="B58" s="4">
        <f>LSUE!B58+SUSLA!B58+LCTCSummary!B58-LCTCBoard!B58-Online!B58</f>
        <v>0</v>
      </c>
      <c r="C58" s="48">
        <f t="shared" si="0"/>
        <v>0</v>
      </c>
      <c r="D58" s="43">
        <f>LSUE!D58+SUSLA!D58+LCTCSummary!D58-LCTCBoard!D58-Online!D58</f>
        <v>0</v>
      </c>
      <c r="E58" s="49">
        <f t="shared" si="9"/>
        <v>0</v>
      </c>
      <c r="F58" s="34">
        <f t="shared" si="14"/>
        <v>0</v>
      </c>
      <c r="G58" s="51">
        <f>IF(ISBLANK(F58),"  ",IF(F76&gt;0,F58/F76,IF(F58&gt;0,1,0)))</f>
        <v>0</v>
      </c>
      <c r="H58" s="4">
        <f>LSUE!H58+SUSLA!H58+LCTCSummary!H58-LCTCBoard!H58-Online!H58</f>
        <v>0</v>
      </c>
      <c r="I58" s="48">
        <f t="shared" si="11"/>
        <v>0</v>
      </c>
      <c r="J58" s="43">
        <f>LSUE!J58+SUSLA!J58+LCTCSummary!J58-LCTCBoard!J58-Online!J58</f>
        <v>0</v>
      </c>
      <c r="K58" s="49">
        <f t="shared" si="12"/>
        <v>0</v>
      </c>
      <c r="L58" s="34">
        <f t="shared" si="15"/>
        <v>0</v>
      </c>
      <c r="M58" s="51">
        <f>IF(ISBLANK(L58),"  ",IF(L76&gt;0,L58/L76,IF(L58&gt;0,1,0)))</f>
        <v>0</v>
      </c>
      <c r="N58" s="25"/>
    </row>
    <row r="59" spans="1:14" ht="15" customHeight="1" x14ac:dyDescent="0.2">
      <c r="A59" s="82" t="s">
        <v>56</v>
      </c>
      <c r="B59" s="4">
        <f>LSUE!B59+SUSLA!B59+LCTCSummary!B59-LCTCBoard!B59-Online!B59</f>
        <v>62147</v>
      </c>
      <c r="C59" s="48">
        <f t="shared" si="0"/>
        <v>0.58840738882208699</v>
      </c>
      <c r="D59" s="43">
        <f>LSUE!D59+SUSLA!D59+LCTCSummary!D59-LCTCBoard!D59-Online!D59</f>
        <v>43472</v>
      </c>
      <c r="E59" s="49">
        <f t="shared" si="9"/>
        <v>0.41159261117791307</v>
      </c>
      <c r="F59" s="34">
        <f t="shared" si="14"/>
        <v>105619</v>
      </c>
      <c r="G59" s="51">
        <f>IF(ISBLANK(F59),"  ",IF(F76&gt;0,F59/F76,IF(F59&gt;0,1,0)))</f>
        <v>1.9325102363548934E-4</v>
      </c>
      <c r="H59" s="4">
        <f>LSUE!H59+SUSLA!H59+LCTCSummary!H59-LCTCBoard!H59-Online!H59</f>
        <v>69364</v>
      </c>
      <c r="I59" s="48">
        <f t="shared" si="11"/>
        <v>0.57556798380271168</v>
      </c>
      <c r="J59" s="43">
        <f>LSUE!J59+SUSLA!J59+LCTCSummary!J59-LCTCBoard!J59-Online!J59</f>
        <v>51150</v>
      </c>
      <c r="K59" s="49">
        <f t="shared" si="12"/>
        <v>0.42443201619728826</v>
      </c>
      <c r="L59" s="34">
        <f t="shared" si="15"/>
        <v>120514</v>
      </c>
      <c r="M59" s="51">
        <f>IF(ISBLANK(L59),"  ",IF(L76&gt;0,L59/L76,IF(L59&gt;0,1,0)))</f>
        <v>2.1204882413530517E-4</v>
      </c>
      <c r="N59" s="25"/>
    </row>
    <row r="60" spans="1:14" ht="15" customHeight="1" x14ac:dyDescent="0.2">
      <c r="A60" s="81" t="s">
        <v>57</v>
      </c>
      <c r="B60" s="4">
        <f>LSUE!B60+SUSLA!B60+LCTCSummary!B60-LCTCBoard!B60-Online!B60</f>
        <v>5300</v>
      </c>
      <c r="C60" s="48">
        <f t="shared" si="0"/>
        <v>2.3067192026288348E-4</v>
      </c>
      <c r="D60" s="43">
        <f>LSUE!D60+SUSLA!D60+LCTCSummary!D60-LCTCBoard!D60-Online!D60</f>
        <v>22971055.310000002</v>
      </c>
      <c r="E60" s="49">
        <f t="shared" si="9"/>
        <v>0.99976932807973706</v>
      </c>
      <c r="F60" s="68">
        <f t="shared" si="14"/>
        <v>22976355.310000002</v>
      </c>
      <c r="G60" s="51">
        <f>IF(ISBLANK(F60),"  ",IF(F76&gt;0,F60/F76,IF(F60&gt;0,1,0)))</f>
        <v>4.2039824113750478E-2</v>
      </c>
      <c r="H60" s="4">
        <f>LSUE!H60+SUSLA!H60+LCTCSummary!H60-LCTCBoard!H60-Online!H60</f>
        <v>5500</v>
      </c>
      <c r="I60" s="48">
        <f t="shared" si="11"/>
        <v>2.779559365833484E-4</v>
      </c>
      <c r="J60" s="43">
        <f>LSUE!J60+SUSLA!J60+LCTCSummary!J60-LCTCBoard!J60-Online!J60</f>
        <v>19781808.98</v>
      </c>
      <c r="K60" s="49">
        <f t="shared" si="12"/>
        <v>0.99972204406341669</v>
      </c>
      <c r="L60" s="68">
        <f t="shared" si="15"/>
        <v>19787308.98</v>
      </c>
      <c r="M60" s="51">
        <f>IF(ISBLANK(L60),"  ",IF(L76&gt;0,L60/L76,IF(L60&gt;0,1,0)))</f>
        <v>3.4816499344565488E-2</v>
      </c>
      <c r="N60" s="25"/>
    </row>
    <row r="61" spans="1:14" ht="15" customHeight="1" x14ac:dyDescent="0.2">
      <c r="A61" s="103" t="s">
        <v>58</v>
      </c>
      <c r="B61" s="4">
        <f>LSUE!B61+SUSLA!B61+LCTCSummary!B61-LCTCBoard!B61-Online!B61</f>
        <v>0</v>
      </c>
      <c r="C61" s="48">
        <f t="shared" si="0"/>
        <v>0</v>
      </c>
      <c r="D61" s="43">
        <f>LSUE!D61+SUSLA!D61+LCTCSummary!D61-LCTCBoard!D61-Online!D61</f>
        <v>0</v>
      </c>
      <c r="E61" s="49">
        <f t="shared" si="9"/>
        <v>0</v>
      </c>
      <c r="F61" s="34">
        <f t="shared" si="14"/>
        <v>0</v>
      </c>
      <c r="G61" s="51">
        <f>IF(ISBLANK(F61),"  ",IF(F76&gt;0,F61/F76,IF(F61&gt;0,1,0)))</f>
        <v>0</v>
      </c>
      <c r="H61" s="4">
        <f>LSUE!H61+SUSLA!H61+LCTCSummary!H61-LCTCBoard!H61-Online!H61</f>
        <v>0</v>
      </c>
      <c r="I61" s="48">
        <f t="shared" si="11"/>
        <v>0</v>
      </c>
      <c r="J61" s="43">
        <f>LSUE!J61+SUSLA!J61+LCTCSummary!J61-LCTCBoard!J61-Online!J61</f>
        <v>0</v>
      </c>
      <c r="K61" s="49">
        <f t="shared" si="12"/>
        <v>0</v>
      </c>
      <c r="L61" s="34">
        <f t="shared" si="15"/>
        <v>0</v>
      </c>
      <c r="M61" s="51">
        <f>IF(ISBLANK(L61),"  ",IF(L76&gt;0,L61/L76,IF(L61&gt;0,1,0)))</f>
        <v>0</v>
      </c>
      <c r="N61" s="25"/>
    </row>
    <row r="62" spans="1:14" ht="15" customHeight="1" x14ac:dyDescent="0.2">
      <c r="A62" s="103" t="s">
        <v>59</v>
      </c>
      <c r="B62" s="4">
        <f>LSUE!B62+SUSLA!B62+LCTCSummary!B62-LCTCBoard!B62-Online!B62</f>
        <v>0</v>
      </c>
      <c r="C62" s="48">
        <f t="shared" si="0"/>
        <v>0</v>
      </c>
      <c r="D62" s="43">
        <f>LSUE!D62+SUSLA!D62+LCTCSummary!D62-LCTCBoard!D62-Online!D62</f>
        <v>866861.0700000003</v>
      </c>
      <c r="E62" s="49">
        <f t="shared" si="9"/>
        <v>1</v>
      </c>
      <c r="F62" s="34">
        <f t="shared" si="14"/>
        <v>866861.0700000003</v>
      </c>
      <c r="G62" s="51">
        <f>IF(ISBLANK(F62),"  ",IF(F76&gt;0,F62/F76,IF(F62&gt;0,1,0)))</f>
        <v>1.5860952018789767E-3</v>
      </c>
      <c r="H62" s="4">
        <f>LSUE!H62+SUSLA!H62+LCTCSummary!H62-LCTCBoard!H62-Online!H62</f>
        <v>0</v>
      </c>
      <c r="I62" s="48">
        <f t="shared" si="11"/>
        <v>0</v>
      </c>
      <c r="J62" s="43">
        <f>LSUE!J62+SUSLA!J62+LCTCSummary!J62-LCTCBoard!J62-Online!J62</f>
        <v>915180</v>
      </c>
      <c r="K62" s="49">
        <f t="shared" si="12"/>
        <v>1</v>
      </c>
      <c r="L62" s="34">
        <f t="shared" si="15"/>
        <v>915180</v>
      </c>
      <c r="M62" s="51">
        <f>IF(ISBLANK(L62),"  ",IF(L76&gt;0,L62/L76,IF(L62&gt;0,1,0)))</f>
        <v>1.6102929358593075E-3</v>
      </c>
      <c r="N62" s="25"/>
    </row>
    <row r="63" spans="1:14" ht="15" customHeight="1" x14ac:dyDescent="0.2">
      <c r="A63" s="104" t="s">
        <v>60</v>
      </c>
      <c r="B63" s="4">
        <f>LSUE!B63+SUSLA!B63+LCTCSummary!B63-LCTCBoard!B63-Online!B63</f>
        <v>132647</v>
      </c>
      <c r="C63" s="48">
        <f t="shared" si="0"/>
        <v>3.1600300243232043E-2</v>
      </c>
      <c r="D63" s="43">
        <f>LSUE!D63+SUSLA!D63+LCTCSummary!D63-LCTCBoard!D63-Online!D63</f>
        <v>4065002.9899999998</v>
      </c>
      <c r="E63" s="49">
        <f t="shared" si="9"/>
        <v>0.96839969975676787</v>
      </c>
      <c r="F63" s="34">
        <f t="shared" si="14"/>
        <v>4197649.99</v>
      </c>
      <c r="G63" s="51">
        <f>IF(ISBLANK(F63),"  ",IF(F76&gt;0,F63/F76,IF(F63&gt;0,1,0)))</f>
        <v>7.6804377756937827E-3</v>
      </c>
      <c r="H63" s="4">
        <f>LSUE!H63+SUSLA!H63+LCTCSummary!H63-LCTCBoard!H63-Online!H63</f>
        <v>170000</v>
      </c>
      <c r="I63" s="48">
        <f t="shared" si="11"/>
        <v>3.8621380296325947E-2</v>
      </c>
      <c r="J63" s="43">
        <f>LSUE!J63+SUSLA!J63+LCTCSummary!J63-LCTCBoard!J63-Online!J63</f>
        <v>4231707</v>
      </c>
      <c r="K63" s="49">
        <f t="shared" si="12"/>
        <v>0.961378619703674</v>
      </c>
      <c r="L63" s="34">
        <f t="shared" si="15"/>
        <v>4401707</v>
      </c>
      <c r="M63" s="51">
        <f>IF(ISBLANK(L63),"  ",IF(L76&gt;0,L63/L76,IF(L63&gt;0,1,0)))</f>
        <v>7.7449656765034907E-3</v>
      </c>
      <c r="N63" s="25"/>
    </row>
    <row r="64" spans="1:14" ht="15" customHeight="1" x14ac:dyDescent="0.2">
      <c r="A64" s="104" t="s">
        <v>61</v>
      </c>
      <c r="B64" s="4">
        <f>LSUE!B64+SUSLA!B64+LCTCSummary!B64-LCTCBoard!B64-Online!B64</f>
        <v>0</v>
      </c>
      <c r="C64" s="48">
        <f t="shared" si="0"/>
        <v>0</v>
      </c>
      <c r="D64" s="43">
        <f>LSUE!D64+SUSLA!D64+LCTCSummary!D64-LCTCBoard!D64-Online!D64</f>
        <v>193300.95</v>
      </c>
      <c r="E64" s="49">
        <f t="shared" si="9"/>
        <v>1</v>
      </c>
      <c r="F64" s="34">
        <f t="shared" si="14"/>
        <v>193300.95</v>
      </c>
      <c r="G64" s="51">
        <f>IF(ISBLANK(F64),"  ",IF(F76&gt;0,F64/F76,IF(F64&gt;0,1,0)))</f>
        <v>3.5368263718850342E-4</v>
      </c>
      <c r="H64" s="4">
        <f>LSUE!H64+SUSLA!H64+LCTCSummary!H64-LCTCBoard!H64-Online!H64</f>
        <v>0</v>
      </c>
      <c r="I64" s="48">
        <f t="shared" si="11"/>
        <v>0</v>
      </c>
      <c r="J64" s="43">
        <f>LSUE!J64+SUSLA!J64+LCTCSummary!J64-LCTCBoard!J64-Online!J64</f>
        <v>183000</v>
      </c>
      <c r="K64" s="49">
        <f t="shared" si="12"/>
        <v>1</v>
      </c>
      <c r="L64" s="34">
        <f t="shared" si="15"/>
        <v>183000</v>
      </c>
      <c r="M64" s="51">
        <f>IF(ISBLANK(L64),"  ",IF(L76&gt;0,L64/L76,IF(L64&gt;0,1,0)))</f>
        <v>3.2199524384520341E-4</v>
      </c>
      <c r="N64" s="25"/>
    </row>
    <row r="65" spans="1:14" ht="15" customHeight="1" x14ac:dyDescent="0.2">
      <c r="A65" s="82" t="s">
        <v>62</v>
      </c>
      <c r="B65" s="4">
        <f>LSUE!B65+SUSLA!B65+LCTCSummary!B65-LCTCBoard!B65-Online!B65</f>
        <v>20000</v>
      </c>
      <c r="C65" s="48">
        <f t="shared" si="0"/>
        <v>3.2601567567480685E-3</v>
      </c>
      <c r="D65" s="43">
        <f>LSUE!D65+SUSLA!D65+LCTCSummary!D65-LCTCBoard!D65-Online!D65</f>
        <v>6114674.3400000008</v>
      </c>
      <c r="E65" s="49">
        <f t="shared" si="9"/>
        <v>0.99673984324325193</v>
      </c>
      <c r="F65" s="34">
        <f t="shared" si="14"/>
        <v>6134674.3400000008</v>
      </c>
      <c r="G65" s="51">
        <f>IF(ISBLANK(F65),"  ",IF(F76&gt;0,F65/F76,IF(F65&gt;0,1,0)))</f>
        <v>1.1224610116317804E-2</v>
      </c>
      <c r="H65" s="4">
        <f>LSUE!H65+SUSLA!H65+LCTCSummary!H65-LCTCBoard!H65-Online!H65</f>
        <v>0</v>
      </c>
      <c r="I65" s="48">
        <f t="shared" si="11"/>
        <v>0</v>
      </c>
      <c r="J65" s="43">
        <f>LSUE!J65+SUSLA!J65+LCTCSummary!J65-LCTCBoard!J65-Online!J65</f>
        <v>5981633.46</v>
      </c>
      <c r="K65" s="49">
        <f t="shared" si="12"/>
        <v>1</v>
      </c>
      <c r="L65" s="34">
        <f t="shared" si="15"/>
        <v>5981633.46</v>
      </c>
      <c r="M65" s="51">
        <f>IF(ISBLANK(L65),"  ",IF(L76&gt;0,L65/L76,IF(L65&gt;0,1,0)))</f>
        <v>1.0524904505712175E-2</v>
      </c>
      <c r="N65" s="25"/>
    </row>
    <row r="66" spans="1:14" ht="15" customHeight="1" x14ac:dyDescent="0.2">
      <c r="A66" s="81" t="s">
        <v>63</v>
      </c>
      <c r="B66" s="4">
        <f>LSUE!B66+SUSLA!B66+LCTCSummary!B66-LCTCBoard!B66-Online!B66</f>
        <v>2364885.87</v>
      </c>
      <c r="C66" s="48">
        <f t="shared" si="0"/>
        <v>0.69486630651540715</v>
      </c>
      <c r="D66" s="43">
        <f>LSUE!D66+SUSLA!D66+LCTCSummary!D66-LCTCBoard!D66-Online!D66</f>
        <v>1038482.3</v>
      </c>
      <c r="E66" s="49">
        <f t="shared" si="9"/>
        <v>0.30513369348459296</v>
      </c>
      <c r="F66" s="34">
        <f t="shared" si="14"/>
        <v>3403368.17</v>
      </c>
      <c r="G66" s="51">
        <f>IF(ISBLANK(F66),"  ",IF(F76&gt;0,F66/F76,IF(F66&gt;0,1,0)))</f>
        <v>6.2271407858523762E-3</v>
      </c>
      <c r="H66" s="4">
        <f>LSUE!H66+SUSLA!H66+LCTCSummary!H66-LCTCBoard!H66-Online!H66</f>
        <v>2389495</v>
      </c>
      <c r="I66" s="48">
        <f t="shared" si="11"/>
        <v>0.56438195617864317</v>
      </c>
      <c r="J66" s="43">
        <f>LSUE!J66+SUSLA!J66+LCTCSummary!J66-LCTCBoard!J66-Online!J66</f>
        <v>1844331</v>
      </c>
      <c r="K66" s="49">
        <f t="shared" si="12"/>
        <v>0.43561804382135683</v>
      </c>
      <c r="L66" s="34">
        <f t="shared" si="15"/>
        <v>4233826</v>
      </c>
      <c r="M66" s="51">
        <f>IF(ISBLANK(L66),"  ",IF(L76&gt;0,L66/L76,IF(L66&gt;0,1,0)))</f>
        <v>7.4495728703178263E-3</v>
      </c>
      <c r="N66" s="25"/>
    </row>
    <row r="67" spans="1:14" s="77" customFormat="1" ht="15" customHeight="1" x14ac:dyDescent="0.25">
      <c r="A67" s="105" t="s">
        <v>64</v>
      </c>
      <c r="B67" s="106">
        <f>B66+B65+B64+B63+B62+B61+B60+B59+B58+B57+B56</f>
        <v>175918093.31</v>
      </c>
      <c r="C67" s="84">
        <f t="shared" si="0"/>
        <v>0.72418622241275554</v>
      </c>
      <c r="D67" s="107">
        <f>D66+D65+D64+D63+D62+D61+D60+D59+D58+D57+D56</f>
        <v>67000216.739999995</v>
      </c>
      <c r="E67" s="75">
        <f t="shared" si="9"/>
        <v>0.27581377758724451</v>
      </c>
      <c r="F67" s="106">
        <f>F66+F65+F64+F63+F62+F61+F60+F59+F58+F57+F56</f>
        <v>242918310.04999998</v>
      </c>
      <c r="G67" s="74">
        <f>IF(ISBLANK(F67),"  ",IF(F76&gt;0,F67/F76,IF(F67&gt;0,1,0)))</f>
        <v>0.44446749237320626</v>
      </c>
      <c r="H67" s="106">
        <f>H66+H65+H64+H63+H62+H61+H60+H59+H58+H57+H56</f>
        <v>189627220.80000001</v>
      </c>
      <c r="I67" s="84">
        <f t="shared" si="11"/>
        <v>0.73889734405457408</v>
      </c>
      <c r="J67" s="107">
        <f>J66+J65+J64+J63+J62+J61+J60+J59+J58+J57+J56</f>
        <v>67008186.439999998</v>
      </c>
      <c r="K67" s="75">
        <f t="shared" si="12"/>
        <v>0.26110265594542592</v>
      </c>
      <c r="L67" s="106">
        <f>L66+L65+L64+L63+L62+L61+L60+L59+L58+L57+L56</f>
        <v>256635407.24000001</v>
      </c>
      <c r="M67" s="74">
        <f>IF(ISBLANK(L67),"  ",IF(L76&gt;0,L67/L76,IF(L67&gt;0,1,0)))</f>
        <v>0.45155945646752399</v>
      </c>
      <c r="N67" s="76"/>
    </row>
    <row r="68" spans="1:14" ht="15" customHeight="1" x14ac:dyDescent="0.25">
      <c r="A68" s="14" t="s">
        <v>65</v>
      </c>
      <c r="B68" s="79"/>
      <c r="C68" s="64" t="s">
        <v>4</v>
      </c>
      <c r="D68" s="80"/>
      <c r="E68" s="66" t="s">
        <v>4</v>
      </c>
      <c r="F68" s="34"/>
      <c r="G68" s="67" t="s">
        <v>4</v>
      </c>
      <c r="H68" s="79"/>
      <c r="I68" s="64" t="s">
        <v>4</v>
      </c>
      <c r="J68" s="80"/>
      <c r="K68" s="66" t="s">
        <v>4</v>
      </c>
      <c r="L68" s="34"/>
      <c r="M68" s="67" t="s">
        <v>4</v>
      </c>
    </row>
    <row r="69" spans="1:14" ht="15" customHeight="1" x14ac:dyDescent="0.2">
      <c r="A69" s="108" t="s">
        <v>66</v>
      </c>
      <c r="B69" s="4">
        <f>LSUE!B69+SUSLA!B69+LCTCSummary!B69-LCTCBoard!B69-Online!B69</f>
        <v>0</v>
      </c>
      <c r="C69" s="42">
        <f t="shared" si="0"/>
        <v>0</v>
      </c>
      <c r="D69" s="43">
        <f>LSUE!D69+SUSLA!D69+LCTCSummary!D69-LCTCBoard!D69-Online!D69</f>
        <v>65240.19</v>
      </c>
      <c r="E69" s="44">
        <f>IF(ISBLANK(D69),"  ",IF(F69&gt;0,D69/F69,IF(D69&gt;0,1,0)))</f>
        <v>1</v>
      </c>
      <c r="F69" s="58">
        <f>D69+B69</f>
        <v>65240.19</v>
      </c>
      <c r="G69" s="46">
        <f>IF(ISBLANK(F69),"  ",IF(F76&gt;0,F69/F76,IF(F69&gt;0,1,0)))</f>
        <v>1.1936993817091448E-4</v>
      </c>
      <c r="H69" s="4">
        <f>LSUE!H69+SUSLA!H69+LCTCSummary!H69-LCTCBoard!H69-Online!H69</f>
        <v>0</v>
      </c>
      <c r="I69" s="42">
        <f>IF(ISBLANK(H69),"  ",IF(L69&gt;0,H69/L69,IF(H69&gt;0,1,0)))</f>
        <v>0</v>
      </c>
      <c r="J69" s="43">
        <f>LSUE!J69+SUSLA!J69+LCTCSummary!J69-LCTCBoard!J69-Online!J69</f>
        <v>71700</v>
      </c>
      <c r="K69" s="44">
        <f>IF(ISBLANK(J69),"  ",IF(L69&gt;0,J69/L69,IF(J69&gt;0,1,0)))</f>
        <v>1</v>
      </c>
      <c r="L69" s="58">
        <f>J69+H69</f>
        <v>71700</v>
      </c>
      <c r="M69" s="46">
        <f>IF(ISBLANK(L69),"  ",IF(L76&gt;0,L69/L76,IF(L69&gt;0,1,0)))</f>
        <v>1.2615879226066166E-4</v>
      </c>
    </row>
    <row r="70" spans="1:14" ht="15" customHeight="1" x14ac:dyDescent="0.2">
      <c r="A70" s="31" t="s">
        <v>67</v>
      </c>
      <c r="B70" s="4">
        <f>LSUE!B70+SUSLA!B70+LCTCSummary!B70-LCTCBoard!B70-Online!B70</f>
        <v>0</v>
      </c>
      <c r="C70" s="48">
        <f t="shared" si="0"/>
        <v>0</v>
      </c>
      <c r="D70" s="43">
        <f>LSUE!D70+SUSLA!D70+LCTCSummary!D70-LCTCBoard!D70-Online!D70</f>
        <v>0</v>
      </c>
      <c r="E70" s="49">
        <f>IF(ISBLANK(D70),"  ",IF(F70&gt;0,D70/F70,IF(D70&gt;0,1,0)))</f>
        <v>0</v>
      </c>
      <c r="F70" s="34">
        <f>D70+B70</f>
        <v>0</v>
      </c>
      <c r="G70" s="51">
        <f>IF(ISBLANK(F70),"  ",IF(F76&gt;0,F70/F76,IF(F70&gt;0,1,0)))</f>
        <v>0</v>
      </c>
      <c r="H70" s="4">
        <f>LSUE!H70+SUSLA!H70+LCTCSummary!H70-LCTCBoard!H70-Online!H70</f>
        <v>0</v>
      </c>
      <c r="I70" s="48">
        <f>IF(ISBLANK(H70),"  ",IF(L70&gt;0,H70/L70,IF(H70&gt;0,1,0)))</f>
        <v>0</v>
      </c>
      <c r="J70" s="43">
        <f>LSUE!J70+SUSLA!J70+LCTCSummary!J70-LCTCBoard!J70-Online!J70</f>
        <v>0</v>
      </c>
      <c r="K70" s="49">
        <f>IF(ISBLANK(J70),"  ",IF(L70&gt;0,J70/L70,IF(J70&gt;0,1,0)))</f>
        <v>0</v>
      </c>
      <c r="L70" s="34">
        <f>J70+H70</f>
        <v>0</v>
      </c>
      <c r="M70" s="51">
        <f>IF(ISBLANK(L70),"  ",IF(L76&gt;0,L70/L76,IF(L70&gt;0,1,0)))</f>
        <v>0</v>
      </c>
    </row>
    <row r="71" spans="1:14" ht="15" customHeight="1" x14ac:dyDescent="0.25">
      <c r="A71" s="109" t="s">
        <v>68</v>
      </c>
      <c r="B71" s="79"/>
      <c r="C71" s="64" t="s">
        <v>4</v>
      </c>
      <c r="D71" s="80"/>
      <c r="E71" s="66" t="s">
        <v>4</v>
      </c>
      <c r="F71" s="34"/>
      <c r="G71" s="67" t="s">
        <v>4</v>
      </c>
      <c r="H71" s="79"/>
      <c r="I71" s="64" t="s">
        <v>4</v>
      </c>
      <c r="J71" s="80"/>
      <c r="K71" s="66" t="s">
        <v>4</v>
      </c>
      <c r="L71" s="34"/>
      <c r="M71" s="67" t="s">
        <v>4</v>
      </c>
    </row>
    <row r="72" spans="1:14" ht="15" customHeight="1" x14ac:dyDescent="0.2">
      <c r="A72" s="82" t="s">
        <v>69</v>
      </c>
      <c r="B72" s="4">
        <f>LSUE!B72+SUSLA!B72+LCTCSummary!B72-LCTCBoard!B72-Online!B72</f>
        <v>0</v>
      </c>
      <c r="C72" s="42">
        <f t="shared" si="0"/>
        <v>0</v>
      </c>
      <c r="D72" s="43">
        <f>LSUE!D72+SUSLA!D72+LCTCSummary!D72-LCTCBoard!D72-Online!D72</f>
        <v>139982912.06999999</v>
      </c>
      <c r="E72" s="44">
        <f>IF(ISBLANK(D72),"  ",IF(F72&gt;0,D72/F72,IF(D72&gt;0,1,0)))</f>
        <v>1</v>
      </c>
      <c r="F72" s="58">
        <f>D72+B72</f>
        <v>139982912.06999999</v>
      </c>
      <c r="G72" s="46">
        <f>IF(ISBLANK(F72),"  ",IF(F76&gt;0,F72/F76,IF(F72&gt;0,1,0)))</f>
        <v>0.2561266538123273</v>
      </c>
      <c r="H72" s="4">
        <f>LSUE!H72+SUSLA!H72+LCTCSummary!H72-LCTCBoard!H72-Online!H72</f>
        <v>0</v>
      </c>
      <c r="I72" s="42">
        <f>IF(ISBLANK(H72),"  ",IF(L72&gt;0,H72/L72,IF(H72&gt;0,1,0)))</f>
        <v>0</v>
      </c>
      <c r="J72" s="43">
        <f>LSUE!J72+SUSLA!J72+LCTCSummary!J72-LCTCBoard!J72-Online!J72</f>
        <v>142946260</v>
      </c>
      <c r="K72" s="44">
        <f>IF(ISBLANK(J72),"  ",IF(L72&gt;0,J72/L72,IF(J72&gt;0,1,0)))</f>
        <v>1</v>
      </c>
      <c r="L72" s="58">
        <f>J72+H72</f>
        <v>142946260</v>
      </c>
      <c r="M72" s="46">
        <f>IF(ISBLANK(L72),"  ",IF(L76&gt;0,L72/L76,IF(L72&gt;0,1,0)))</f>
        <v>0.25151921227027241</v>
      </c>
    </row>
    <row r="73" spans="1:14" ht="15" customHeight="1" x14ac:dyDescent="0.2">
      <c r="A73" s="31" t="s">
        <v>70</v>
      </c>
      <c r="B73" s="4">
        <f>LSUE!B73+SUSLA!B73+LCTCSummary!B73-LCTCBoard!B73-Online!B73</f>
        <v>0</v>
      </c>
      <c r="C73" s="48">
        <f t="shared" si="0"/>
        <v>0</v>
      </c>
      <c r="D73" s="43">
        <f>LSUE!D73+SUSLA!D73+LCTCSummary!D73-LCTCBoard!D73-Online!D73</f>
        <v>42194513.430000007</v>
      </c>
      <c r="E73" s="49">
        <f>IF(ISBLANK(D73),"  ",IF(F73&gt;0,D73/F73,IF(D73&gt;0,1,0)))</f>
        <v>1</v>
      </c>
      <c r="F73" s="34">
        <f>D73+B73</f>
        <v>42194513.430000007</v>
      </c>
      <c r="G73" s="51">
        <f>IF(ISBLANK(F73),"  ",IF(F76&gt;0,F73/F76,IF(F73&gt;0,1,0)))</f>
        <v>7.7203276987558148E-2</v>
      </c>
      <c r="H73" s="4">
        <f>LSUE!H73+SUSLA!H73+LCTCSummary!H73-LCTCBoard!H73-Online!H73</f>
        <v>0</v>
      </c>
      <c r="I73" s="48">
        <f>IF(ISBLANK(H73),"  ",IF(L73&gt;0,H73/L73,IF(H73&gt;0,1,0)))</f>
        <v>0</v>
      </c>
      <c r="J73" s="43">
        <f>LSUE!J73+SUSLA!J73+LCTCSummary!J73-LCTCBoard!J73-Online!J73</f>
        <v>42727810.75999999</v>
      </c>
      <c r="K73" s="49">
        <f>IF(ISBLANK(J73),"  ",IF(L73&gt;0,J73/L73,IF(J73&gt;0,1,0)))</f>
        <v>1</v>
      </c>
      <c r="L73" s="34">
        <f>J73+H73</f>
        <v>42727810.75999999</v>
      </c>
      <c r="M73" s="51">
        <f>IF(ISBLANK(L73),"  ",IF(L76&gt;0,L73/L76,IF(L73&gt;0,1,0)))</f>
        <v>7.5181157620972147E-2</v>
      </c>
    </row>
    <row r="74" spans="1:14" s="77" customFormat="1" ht="15" customHeight="1" x14ac:dyDescent="0.25">
      <c r="A74" s="78" t="s">
        <v>71</v>
      </c>
      <c r="B74" s="110">
        <f>B73+B72+B70+B69</f>
        <v>0</v>
      </c>
      <c r="C74" s="84">
        <f t="shared" si="0"/>
        <v>0</v>
      </c>
      <c r="D74" s="111">
        <f>D73+D72+D70+D69</f>
        <v>182242665.69</v>
      </c>
      <c r="E74" s="75">
        <f>IF(ISBLANK(D74),"  ",IF(F74&gt;0,D74/F74,IF(D74&gt;0,1,0)))</f>
        <v>1</v>
      </c>
      <c r="F74" s="112">
        <f>F73+F72+F71+F70+F69</f>
        <v>182242665.69</v>
      </c>
      <c r="G74" s="74">
        <f>IF(ISBLANK(F74),"  ",IF(F76&gt;0,F74/F76,IF(F74&gt;0,1,0)))</f>
        <v>0.33344930073805634</v>
      </c>
      <c r="H74" s="110">
        <f>H73+H72+H70+H69</f>
        <v>0</v>
      </c>
      <c r="I74" s="84">
        <f>IF(ISBLANK(H74),"  ",IF(L74&gt;0,H74/L74,IF(H74&gt;0,1,0)))</f>
        <v>0</v>
      </c>
      <c r="J74" s="111">
        <f>J73+J72+J70+J69</f>
        <v>185745770.75999999</v>
      </c>
      <c r="K74" s="75">
        <f>IF(ISBLANK(J74),"  ",IF(L74&gt;0,J74/L74,IF(J74&gt;0,1,0)))</f>
        <v>1</v>
      </c>
      <c r="L74" s="112">
        <f>L73+L72+L71+L70+L69</f>
        <v>185745770.75999999</v>
      </c>
      <c r="M74" s="74">
        <f>IF(ISBLANK(L74),"  ",IF(L76&gt;0,L74/L76,IF(L74&gt;0,1,0)))</f>
        <v>0.3268265286835052</v>
      </c>
    </row>
    <row r="75" spans="1:14" s="77" customFormat="1" ht="15" customHeight="1" x14ac:dyDescent="0.25">
      <c r="A75" s="78" t="s">
        <v>72</v>
      </c>
      <c r="B75" s="88">
        <f>LSUE!B75+SUSLA!B75+LCTCSummary!B75-LCTCBoard!B75-Online!B75</f>
        <v>0</v>
      </c>
      <c r="C75" s="84">
        <f>IF(ISBLANK(B75),"  ",IF(F75&gt;0,B75/F75,IF(B75&gt;0,1,0)))</f>
        <v>0</v>
      </c>
      <c r="D75" s="89">
        <f>LSUE!D75+SUSLA!D75+LCTCSummary!D75-LCTCBoard!D75-Online!D75</f>
        <v>0</v>
      </c>
      <c r="E75" s="75">
        <f>IF(ISBLANK(D75),"  ",IF(F75&gt;0,D75/F75,IF(D75&gt;0,1,0)))</f>
        <v>0</v>
      </c>
      <c r="F75" s="113">
        <f>D75+B75</f>
        <v>0</v>
      </c>
      <c r="G75" s="74">
        <f>IF(ISBLANK(F75),"  ",IF(F76&gt;0,F75/F76,IF(F75&gt;0,1,0)))</f>
        <v>0</v>
      </c>
      <c r="H75" s="88">
        <f>LSUE!H75+SUSLA!H75+LCTCSummary!H75-LCTCBoard!H75-Online!H75</f>
        <v>0</v>
      </c>
      <c r="I75" s="84">
        <f>IF(ISBLANK(H75),"  ",IF(L75&gt;0,H75/L75,IF(H75&gt;0,1,0)))</f>
        <v>0</v>
      </c>
      <c r="J75" s="89">
        <f>LSUE!J75+SUSLA!J75+LCTCSummary!J75-LCTCBoard!J75-Online!J75</f>
        <v>0</v>
      </c>
      <c r="K75" s="75">
        <f>IF(ISBLANK(J75),"  ",IF(L75&gt;0,J75/L75,IF(J75&gt;0,1,0)))</f>
        <v>0</v>
      </c>
      <c r="L75" s="113">
        <f>J75+H75</f>
        <v>0</v>
      </c>
      <c r="M75" s="74">
        <f>IF(ISBLANK(L75),"  ",IF(L76&gt;0,L75/L76,IF(L75&gt;0,1,0)))</f>
        <v>0</v>
      </c>
    </row>
    <row r="76" spans="1:14" s="77" customFormat="1" ht="15" customHeight="1" thickBot="1" x14ac:dyDescent="0.3">
      <c r="A76" s="114" t="s">
        <v>73</v>
      </c>
      <c r="B76" s="115">
        <f>B74+B67+B47+B40+B48+B75</f>
        <v>297151751.90999997</v>
      </c>
      <c r="C76" s="116">
        <f t="shared" si="0"/>
        <v>0.54369838979432172</v>
      </c>
      <c r="D76" s="115">
        <f>D74+D67+D47+D40+D48+D75</f>
        <v>249386103.43000001</v>
      </c>
      <c r="E76" s="117">
        <f>IF(ISBLANK(D76),"  ",IF(F76&gt;0,D76/F76,IF(D76&gt;0,1,0)))</f>
        <v>0.45630161020567817</v>
      </c>
      <c r="F76" s="115">
        <f>F74+F67+F47+F40+F48+F75</f>
        <v>546537855.34000003</v>
      </c>
      <c r="G76" s="118">
        <f>IF(ISBLANK(F76),"  ",IF(F76&gt;0,F76/F76,IF(F76&gt;0,1,0)))</f>
        <v>1</v>
      </c>
      <c r="H76" s="115">
        <f>H74+H67+H47+H40+H48+H75</f>
        <v>315556136.80000001</v>
      </c>
      <c r="I76" s="116">
        <f>IF(ISBLANK(H76),"  ",IF(L76&gt;0,H76/L76,IF(H76&gt;0,1,0)))</f>
        <v>0.55523265145227529</v>
      </c>
      <c r="J76" s="115">
        <f>J74+J67+J47+J40+J48+J75</f>
        <v>252775239.19999999</v>
      </c>
      <c r="K76" s="117">
        <f>IF(ISBLANK(J76),"  ",IF(L76&gt;0,J76/L76,IF(J76&gt;0,1,0)))</f>
        <v>0.44476734854772471</v>
      </c>
      <c r="L76" s="115">
        <f>L74+L67+L47+L40+L48+L75</f>
        <v>568331376</v>
      </c>
      <c r="M76" s="118">
        <f>IF(ISBLANK(L76),"  ",IF(L76&gt;0,L76/L76,IF(L76&gt;0,1,0)))</f>
        <v>1</v>
      </c>
    </row>
    <row r="77" spans="1:14" ht="15" thickTop="1" x14ac:dyDescent="0.2">
      <c r="A77" s="119"/>
      <c r="B77" s="1"/>
      <c r="C77" s="2"/>
      <c r="D77" s="1"/>
      <c r="E77" s="2"/>
      <c r="F77" s="1"/>
      <c r="G77" s="2"/>
      <c r="H77" s="1"/>
      <c r="I77" s="2"/>
      <c r="J77" s="1"/>
      <c r="K77" s="2"/>
      <c r="L77" s="1"/>
      <c r="M77" s="2"/>
    </row>
    <row r="78" spans="1:14" x14ac:dyDescent="0.2">
      <c r="A78" s="2" t="s">
        <v>4</v>
      </c>
      <c r="B78" s="1"/>
      <c r="C78" s="2"/>
      <c r="D78" s="1"/>
      <c r="E78" s="2"/>
      <c r="F78" s="1"/>
      <c r="G78" s="2"/>
      <c r="H78" s="1"/>
      <c r="I78" s="2"/>
      <c r="J78" s="1"/>
      <c r="K78" s="2"/>
      <c r="L78" s="1"/>
      <c r="M78" s="2"/>
    </row>
    <row r="79" spans="1:14" x14ac:dyDescent="0.2">
      <c r="A79" s="2" t="s">
        <v>74</v>
      </c>
      <c r="B79" s="1"/>
      <c r="C79" s="2"/>
      <c r="D79" s="1"/>
      <c r="E79" s="2"/>
      <c r="F79" s="1"/>
      <c r="G79" s="2"/>
      <c r="H79" s="1"/>
      <c r="I79" s="2"/>
      <c r="J79" s="1"/>
      <c r="K79" s="2"/>
      <c r="L79" s="1"/>
      <c r="M79" s="2"/>
    </row>
  </sheetData>
  <hyperlinks>
    <hyperlink ref="O2" location="Home!A1" tooltip="Home" display="Home"/>
  </hyperlinks>
  <printOptions horizontalCentered="1" verticalCentered="1"/>
  <pageMargins left="0.25" right="0.25" top="0.75" bottom="0.75" header="0.3" footer="0.3"/>
  <pageSetup scale="44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9"/>
  <sheetViews>
    <sheetView zoomScale="75" zoomScaleNormal="75" workbookViewId="0">
      <pane xSplit="1" ySplit="10" topLeftCell="B11" activePane="bottomRight" state="frozen"/>
      <selection activeCell="M13" sqref="M13"/>
      <selection pane="topRight" activeCell="M13" sqref="M13"/>
      <selection pane="bottomLeft" activeCell="M13" sqref="M13"/>
      <selection pane="bottomRight" activeCell="O16" sqref="O16"/>
    </sheetView>
  </sheetViews>
  <sheetFormatPr defaultColWidth="12.42578125" defaultRowHeight="14.25" x14ac:dyDescent="0.2"/>
  <cols>
    <col min="1" max="1" width="63.42578125" style="6" customWidth="1"/>
    <col min="2" max="2" width="20.7109375" style="120" customWidth="1"/>
    <col min="3" max="3" width="20.7109375" style="6" customWidth="1"/>
    <col min="4" max="4" width="20.7109375" style="120" customWidth="1"/>
    <col min="5" max="5" width="20.7109375" style="6" customWidth="1"/>
    <col min="6" max="6" width="20.7109375" style="120" customWidth="1"/>
    <col min="7" max="7" width="20.7109375" style="6" customWidth="1"/>
    <col min="8" max="8" width="20.7109375" style="120" customWidth="1"/>
    <col min="9" max="9" width="20.7109375" style="6" customWidth="1"/>
    <col min="10" max="10" width="20.7109375" style="120" customWidth="1"/>
    <col min="11" max="11" width="20.7109375" style="6" customWidth="1"/>
    <col min="12" max="12" width="20.7109375" style="120" customWidth="1"/>
    <col min="13" max="13" width="20.7109375" style="6" customWidth="1"/>
    <col min="14" max="256" width="12.42578125" style="6"/>
    <col min="257" max="257" width="186.7109375" style="6" customWidth="1"/>
    <col min="258" max="258" width="56.42578125" style="6" customWidth="1"/>
    <col min="259" max="263" width="45.5703125" style="6" customWidth="1"/>
    <col min="264" max="264" width="54.7109375" style="6" customWidth="1"/>
    <col min="265" max="269" width="45.5703125" style="6" customWidth="1"/>
    <col min="270" max="512" width="12.42578125" style="6"/>
    <col min="513" max="513" width="186.7109375" style="6" customWidth="1"/>
    <col min="514" max="514" width="56.42578125" style="6" customWidth="1"/>
    <col min="515" max="519" width="45.5703125" style="6" customWidth="1"/>
    <col min="520" max="520" width="54.7109375" style="6" customWidth="1"/>
    <col min="521" max="525" width="45.5703125" style="6" customWidth="1"/>
    <col min="526" max="768" width="12.42578125" style="6"/>
    <col min="769" max="769" width="186.7109375" style="6" customWidth="1"/>
    <col min="770" max="770" width="56.42578125" style="6" customWidth="1"/>
    <col min="771" max="775" width="45.5703125" style="6" customWidth="1"/>
    <col min="776" max="776" width="54.7109375" style="6" customWidth="1"/>
    <col min="777" max="781" width="45.5703125" style="6" customWidth="1"/>
    <col min="782" max="1024" width="12.42578125" style="6"/>
    <col min="1025" max="1025" width="186.7109375" style="6" customWidth="1"/>
    <col min="1026" max="1026" width="56.42578125" style="6" customWidth="1"/>
    <col min="1027" max="1031" width="45.5703125" style="6" customWidth="1"/>
    <col min="1032" max="1032" width="54.7109375" style="6" customWidth="1"/>
    <col min="1033" max="1037" width="45.5703125" style="6" customWidth="1"/>
    <col min="1038" max="1280" width="12.42578125" style="6"/>
    <col min="1281" max="1281" width="186.7109375" style="6" customWidth="1"/>
    <col min="1282" max="1282" width="56.42578125" style="6" customWidth="1"/>
    <col min="1283" max="1287" width="45.5703125" style="6" customWidth="1"/>
    <col min="1288" max="1288" width="54.7109375" style="6" customWidth="1"/>
    <col min="1289" max="1293" width="45.5703125" style="6" customWidth="1"/>
    <col min="1294" max="1536" width="12.42578125" style="6"/>
    <col min="1537" max="1537" width="186.7109375" style="6" customWidth="1"/>
    <col min="1538" max="1538" width="56.42578125" style="6" customWidth="1"/>
    <col min="1539" max="1543" width="45.5703125" style="6" customWidth="1"/>
    <col min="1544" max="1544" width="54.7109375" style="6" customWidth="1"/>
    <col min="1545" max="1549" width="45.5703125" style="6" customWidth="1"/>
    <col min="1550" max="1792" width="12.42578125" style="6"/>
    <col min="1793" max="1793" width="186.7109375" style="6" customWidth="1"/>
    <col min="1794" max="1794" width="56.42578125" style="6" customWidth="1"/>
    <col min="1795" max="1799" width="45.5703125" style="6" customWidth="1"/>
    <col min="1800" max="1800" width="54.7109375" style="6" customWidth="1"/>
    <col min="1801" max="1805" width="45.5703125" style="6" customWidth="1"/>
    <col min="1806" max="2048" width="12.42578125" style="6"/>
    <col min="2049" max="2049" width="186.7109375" style="6" customWidth="1"/>
    <col min="2050" max="2050" width="56.42578125" style="6" customWidth="1"/>
    <col min="2051" max="2055" width="45.5703125" style="6" customWidth="1"/>
    <col min="2056" max="2056" width="54.7109375" style="6" customWidth="1"/>
    <col min="2057" max="2061" width="45.5703125" style="6" customWidth="1"/>
    <col min="2062" max="2304" width="12.42578125" style="6"/>
    <col min="2305" max="2305" width="186.7109375" style="6" customWidth="1"/>
    <col min="2306" max="2306" width="56.42578125" style="6" customWidth="1"/>
    <col min="2307" max="2311" width="45.5703125" style="6" customWidth="1"/>
    <col min="2312" max="2312" width="54.7109375" style="6" customWidth="1"/>
    <col min="2313" max="2317" width="45.5703125" style="6" customWidth="1"/>
    <col min="2318" max="2560" width="12.42578125" style="6"/>
    <col min="2561" max="2561" width="186.7109375" style="6" customWidth="1"/>
    <col min="2562" max="2562" width="56.42578125" style="6" customWidth="1"/>
    <col min="2563" max="2567" width="45.5703125" style="6" customWidth="1"/>
    <col min="2568" max="2568" width="54.7109375" style="6" customWidth="1"/>
    <col min="2569" max="2573" width="45.5703125" style="6" customWidth="1"/>
    <col min="2574" max="2816" width="12.42578125" style="6"/>
    <col min="2817" max="2817" width="186.7109375" style="6" customWidth="1"/>
    <col min="2818" max="2818" width="56.42578125" style="6" customWidth="1"/>
    <col min="2819" max="2823" width="45.5703125" style="6" customWidth="1"/>
    <col min="2824" max="2824" width="54.7109375" style="6" customWidth="1"/>
    <col min="2825" max="2829" width="45.5703125" style="6" customWidth="1"/>
    <col min="2830" max="3072" width="12.42578125" style="6"/>
    <col min="3073" max="3073" width="186.7109375" style="6" customWidth="1"/>
    <col min="3074" max="3074" width="56.42578125" style="6" customWidth="1"/>
    <col min="3075" max="3079" width="45.5703125" style="6" customWidth="1"/>
    <col min="3080" max="3080" width="54.7109375" style="6" customWidth="1"/>
    <col min="3081" max="3085" width="45.5703125" style="6" customWidth="1"/>
    <col min="3086" max="3328" width="12.42578125" style="6"/>
    <col min="3329" max="3329" width="186.7109375" style="6" customWidth="1"/>
    <col min="3330" max="3330" width="56.42578125" style="6" customWidth="1"/>
    <col min="3331" max="3335" width="45.5703125" style="6" customWidth="1"/>
    <col min="3336" max="3336" width="54.7109375" style="6" customWidth="1"/>
    <col min="3337" max="3341" width="45.5703125" style="6" customWidth="1"/>
    <col min="3342" max="3584" width="12.42578125" style="6"/>
    <col min="3585" max="3585" width="186.7109375" style="6" customWidth="1"/>
    <col min="3586" max="3586" width="56.42578125" style="6" customWidth="1"/>
    <col min="3587" max="3591" width="45.5703125" style="6" customWidth="1"/>
    <col min="3592" max="3592" width="54.7109375" style="6" customWidth="1"/>
    <col min="3593" max="3597" width="45.5703125" style="6" customWidth="1"/>
    <col min="3598" max="3840" width="12.42578125" style="6"/>
    <col min="3841" max="3841" width="186.7109375" style="6" customWidth="1"/>
    <col min="3842" max="3842" width="56.42578125" style="6" customWidth="1"/>
    <col min="3843" max="3847" width="45.5703125" style="6" customWidth="1"/>
    <col min="3848" max="3848" width="54.7109375" style="6" customWidth="1"/>
    <col min="3849" max="3853" width="45.5703125" style="6" customWidth="1"/>
    <col min="3854" max="4096" width="12.42578125" style="6"/>
    <col min="4097" max="4097" width="186.7109375" style="6" customWidth="1"/>
    <col min="4098" max="4098" width="56.42578125" style="6" customWidth="1"/>
    <col min="4099" max="4103" width="45.5703125" style="6" customWidth="1"/>
    <col min="4104" max="4104" width="54.7109375" style="6" customWidth="1"/>
    <col min="4105" max="4109" width="45.5703125" style="6" customWidth="1"/>
    <col min="4110" max="4352" width="12.42578125" style="6"/>
    <col min="4353" max="4353" width="186.7109375" style="6" customWidth="1"/>
    <col min="4354" max="4354" width="56.42578125" style="6" customWidth="1"/>
    <col min="4355" max="4359" width="45.5703125" style="6" customWidth="1"/>
    <col min="4360" max="4360" width="54.7109375" style="6" customWidth="1"/>
    <col min="4361" max="4365" width="45.5703125" style="6" customWidth="1"/>
    <col min="4366" max="4608" width="12.42578125" style="6"/>
    <col min="4609" max="4609" width="186.7109375" style="6" customWidth="1"/>
    <col min="4610" max="4610" width="56.42578125" style="6" customWidth="1"/>
    <col min="4611" max="4615" width="45.5703125" style="6" customWidth="1"/>
    <col min="4616" max="4616" width="54.7109375" style="6" customWidth="1"/>
    <col min="4617" max="4621" width="45.5703125" style="6" customWidth="1"/>
    <col min="4622" max="4864" width="12.42578125" style="6"/>
    <col min="4865" max="4865" width="186.7109375" style="6" customWidth="1"/>
    <col min="4866" max="4866" width="56.42578125" style="6" customWidth="1"/>
    <col min="4867" max="4871" width="45.5703125" style="6" customWidth="1"/>
    <col min="4872" max="4872" width="54.7109375" style="6" customWidth="1"/>
    <col min="4873" max="4877" width="45.5703125" style="6" customWidth="1"/>
    <col min="4878" max="5120" width="12.42578125" style="6"/>
    <col min="5121" max="5121" width="186.7109375" style="6" customWidth="1"/>
    <col min="5122" max="5122" width="56.42578125" style="6" customWidth="1"/>
    <col min="5123" max="5127" width="45.5703125" style="6" customWidth="1"/>
    <col min="5128" max="5128" width="54.7109375" style="6" customWidth="1"/>
    <col min="5129" max="5133" width="45.5703125" style="6" customWidth="1"/>
    <col min="5134" max="5376" width="12.42578125" style="6"/>
    <col min="5377" max="5377" width="186.7109375" style="6" customWidth="1"/>
    <col min="5378" max="5378" width="56.42578125" style="6" customWidth="1"/>
    <col min="5379" max="5383" width="45.5703125" style="6" customWidth="1"/>
    <col min="5384" max="5384" width="54.7109375" style="6" customWidth="1"/>
    <col min="5385" max="5389" width="45.5703125" style="6" customWidth="1"/>
    <col min="5390" max="5632" width="12.42578125" style="6"/>
    <col min="5633" max="5633" width="186.7109375" style="6" customWidth="1"/>
    <col min="5634" max="5634" width="56.42578125" style="6" customWidth="1"/>
    <col min="5635" max="5639" width="45.5703125" style="6" customWidth="1"/>
    <col min="5640" max="5640" width="54.7109375" style="6" customWidth="1"/>
    <col min="5641" max="5645" width="45.5703125" style="6" customWidth="1"/>
    <col min="5646" max="5888" width="12.42578125" style="6"/>
    <col min="5889" max="5889" width="186.7109375" style="6" customWidth="1"/>
    <col min="5890" max="5890" width="56.42578125" style="6" customWidth="1"/>
    <col min="5891" max="5895" width="45.5703125" style="6" customWidth="1"/>
    <col min="5896" max="5896" width="54.7109375" style="6" customWidth="1"/>
    <col min="5897" max="5901" width="45.5703125" style="6" customWidth="1"/>
    <col min="5902" max="6144" width="12.42578125" style="6"/>
    <col min="6145" max="6145" width="186.7109375" style="6" customWidth="1"/>
    <col min="6146" max="6146" width="56.42578125" style="6" customWidth="1"/>
    <col min="6147" max="6151" width="45.5703125" style="6" customWidth="1"/>
    <col min="6152" max="6152" width="54.7109375" style="6" customWidth="1"/>
    <col min="6153" max="6157" width="45.5703125" style="6" customWidth="1"/>
    <col min="6158" max="6400" width="12.42578125" style="6"/>
    <col min="6401" max="6401" width="186.7109375" style="6" customWidth="1"/>
    <col min="6402" max="6402" width="56.42578125" style="6" customWidth="1"/>
    <col min="6403" max="6407" width="45.5703125" style="6" customWidth="1"/>
    <col min="6408" max="6408" width="54.7109375" style="6" customWidth="1"/>
    <col min="6409" max="6413" width="45.5703125" style="6" customWidth="1"/>
    <col min="6414" max="6656" width="12.42578125" style="6"/>
    <col min="6657" max="6657" width="186.7109375" style="6" customWidth="1"/>
    <col min="6658" max="6658" width="56.42578125" style="6" customWidth="1"/>
    <col min="6659" max="6663" width="45.5703125" style="6" customWidth="1"/>
    <col min="6664" max="6664" width="54.7109375" style="6" customWidth="1"/>
    <col min="6665" max="6669" width="45.5703125" style="6" customWidth="1"/>
    <col min="6670" max="6912" width="12.42578125" style="6"/>
    <col min="6913" max="6913" width="186.7109375" style="6" customWidth="1"/>
    <col min="6914" max="6914" width="56.42578125" style="6" customWidth="1"/>
    <col min="6915" max="6919" width="45.5703125" style="6" customWidth="1"/>
    <col min="6920" max="6920" width="54.7109375" style="6" customWidth="1"/>
    <col min="6921" max="6925" width="45.5703125" style="6" customWidth="1"/>
    <col min="6926" max="7168" width="12.42578125" style="6"/>
    <col min="7169" max="7169" width="186.7109375" style="6" customWidth="1"/>
    <col min="7170" max="7170" width="56.42578125" style="6" customWidth="1"/>
    <col min="7171" max="7175" width="45.5703125" style="6" customWidth="1"/>
    <col min="7176" max="7176" width="54.7109375" style="6" customWidth="1"/>
    <col min="7177" max="7181" width="45.5703125" style="6" customWidth="1"/>
    <col min="7182" max="7424" width="12.42578125" style="6"/>
    <col min="7425" max="7425" width="186.7109375" style="6" customWidth="1"/>
    <col min="7426" max="7426" width="56.42578125" style="6" customWidth="1"/>
    <col min="7427" max="7431" width="45.5703125" style="6" customWidth="1"/>
    <col min="7432" max="7432" width="54.7109375" style="6" customWidth="1"/>
    <col min="7433" max="7437" width="45.5703125" style="6" customWidth="1"/>
    <col min="7438" max="7680" width="12.42578125" style="6"/>
    <col min="7681" max="7681" width="186.7109375" style="6" customWidth="1"/>
    <col min="7682" max="7682" width="56.42578125" style="6" customWidth="1"/>
    <col min="7683" max="7687" width="45.5703125" style="6" customWidth="1"/>
    <col min="7688" max="7688" width="54.7109375" style="6" customWidth="1"/>
    <col min="7689" max="7693" width="45.5703125" style="6" customWidth="1"/>
    <col min="7694" max="7936" width="12.42578125" style="6"/>
    <col min="7937" max="7937" width="186.7109375" style="6" customWidth="1"/>
    <col min="7938" max="7938" width="56.42578125" style="6" customWidth="1"/>
    <col min="7939" max="7943" width="45.5703125" style="6" customWidth="1"/>
    <col min="7944" max="7944" width="54.7109375" style="6" customWidth="1"/>
    <col min="7945" max="7949" width="45.5703125" style="6" customWidth="1"/>
    <col min="7950" max="8192" width="12.42578125" style="6"/>
    <col min="8193" max="8193" width="186.7109375" style="6" customWidth="1"/>
    <col min="8194" max="8194" width="56.42578125" style="6" customWidth="1"/>
    <col min="8195" max="8199" width="45.5703125" style="6" customWidth="1"/>
    <col min="8200" max="8200" width="54.7109375" style="6" customWidth="1"/>
    <col min="8201" max="8205" width="45.5703125" style="6" customWidth="1"/>
    <col min="8206" max="8448" width="12.42578125" style="6"/>
    <col min="8449" max="8449" width="186.7109375" style="6" customWidth="1"/>
    <col min="8450" max="8450" width="56.42578125" style="6" customWidth="1"/>
    <col min="8451" max="8455" width="45.5703125" style="6" customWidth="1"/>
    <col min="8456" max="8456" width="54.7109375" style="6" customWidth="1"/>
    <col min="8457" max="8461" width="45.5703125" style="6" customWidth="1"/>
    <col min="8462" max="8704" width="12.42578125" style="6"/>
    <col min="8705" max="8705" width="186.7109375" style="6" customWidth="1"/>
    <col min="8706" max="8706" width="56.42578125" style="6" customWidth="1"/>
    <col min="8707" max="8711" width="45.5703125" style="6" customWidth="1"/>
    <col min="8712" max="8712" width="54.7109375" style="6" customWidth="1"/>
    <col min="8713" max="8717" width="45.5703125" style="6" customWidth="1"/>
    <col min="8718" max="8960" width="12.42578125" style="6"/>
    <col min="8961" max="8961" width="186.7109375" style="6" customWidth="1"/>
    <col min="8962" max="8962" width="56.42578125" style="6" customWidth="1"/>
    <col min="8963" max="8967" width="45.5703125" style="6" customWidth="1"/>
    <col min="8968" max="8968" width="54.7109375" style="6" customWidth="1"/>
    <col min="8969" max="8973" width="45.5703125" style="6" customWidth="1"/>
    <col min="8974" max="9216" width="12.42578125" style="6"/>
    <col min="9217" max="9217" width="186.7109375" style="6" customWidth="1"/>
    <col min="9218" max="9218" width="56.42578125" style="6" customWidth="1"/>
    <col min="9219" max="9223" width="45.5703125" style="6" customWidth="1"/>
    <col min="9224" max="9224" width="54.7109375" style="6" customWidth="1"/>
    <col min="9225" max="9229" width="45.5703125" style="6" customWidth="1"/>
    <col min="9230" max="9472" width="12.42578125" style="6"/>
    <col min="9473" max="9473" width="186.7109375" style="6" customWidth="1"/>
    <col min="9474" max="9474" width="56.42578125" style="6" customWidth="1"/>
    <col min="9475" max="9479" width="45.5703125" style="6" customWidth="1"/>
    <col min="9480" max="9480" width="54.7109375" style="6" customWidth="1"/>
    <col min="9481" max="9485" width="45.5703125" style="6" customWidth="1"/>
    <col min="9486" max="9728" width="12.42578125" style="6"/>
    <col min="9729" max="9729" width="186.7109375" style="6" customWidth="1"/>
    <col min="9730" max="9730" width="56.42578125" style="6" customWidth="1"/>
    <col min="9731" max="9735" width="45.5703125" style="6" customWidth="1"/>
    <col min="9736" max="9736" width="54.7109375" style="6" customWidth="1"/>
    <col min="9737" max="9741" width="45.5703125" style="6" customWidth="1"/>
    <col min="9742" max="9984" width="12.42578125" style="6"/>
    <col min="9985" max="9985" width="186.7109375" style="6" customWidth="1"/>
    <col min="9986" max="9986" width="56.42578125" style="6" customWidth="1"/>
    <col min="9987" max="9991" width="45.5703125" style="6" customWidth="1"/>
    <col min="9992" max="9992" width="54.7109375" style="6" customWidth="1"/>
    <col min="9993" max="9997" width="45.5703125" style="6" customWidth="1"/>
    <col min="9998" max="10240" width="12.42578125" style="6"/>
    <col min="10241" max="10241" width="186.7109375" style="6" customWidth="1"/>
    <col min="10242" max="10242" width="56.42578125" style="6" customWidth="1"/>
    <col min="10243" max="10247" width="45.5703125" style="6" customWidth="1"/>
    <col min="10248" max="10248" width="54.7109375" style="6" customWidth="1"/>
    <col min="10249" max="10253" width="45.5703125" style="6" customWidth="1"/>
    <col min="10254" max="10496" width="12.42578125" style="6"/>
    <col min="10497" max="10497" width="186.7109375" style="6" customWidth="1"/>
    <col min="10498" max="10498" width="56.42578125" style="6" customWidth="1"/>
    <col min="10499" max="10503" width="45.5703125" style="6" customWidth="1"/>
    <col min="10504" max="10504" width="54.7109375" style="6" customWidth="1"/>
    <col min="10505" max="10509" width="45.5703125" style="6" customWidth="1"/>
    <col min="10510" max="10752" width="12.42578125" style="6"/>
    <col min="10753" max="10753" width="186.7109375" style="6" customWidth="1"/>
    <col min="10754" max="10754" width="56.42578125" style="6" customWidth="1"/>
    <col min="10755" max="10759" width="45.5703125" style="6" customWidth="1"/>
    <col min="10760" max="10760" width="54.7109375" style="6" customWidth="1"/>
    <col min="10761" max="10765" width="45.5703125" style="6" customWidth="1"/>
    <col min="10766" max="11008" width="12.42578125" style="6"/>
    <col min="11009" max="11009" width="186.7109375" style="6" customWidth="1"/>
    <col min="11010" max="11010" width="56.42578125" style="6" customWidth="1"/>
    <col min="11011" max="11015" width="45.5703125" style="6" customWidth="1"/>
    <col min="11016" max="11016" width="54.7109375" style="6" customWidth="1"/>
    <col min="11017" max="11021" width="45.5703125" style="6" customWidth="1"/>
    <col min="11022" max="11264" width="12.42578125" style="6"/>
    <col min="11265" max="11265" width="186.7109375" style="6" customWidth="1"/>
    <col min="11266" max="11266" width="56.42578125" style="6" customWidth="1"/>
    <col min="11267" max="11271" width="45.5703125" style="6" customWidth="1"/>
    <col min="11272" max="11272" width="54.7109375" style="6" customWidth="1"/>
    <col min="11273" max="11277" width="45.5703125" style="6" customWidth="1"/>
    <col min="11278" max="11520" width="12.42578125" style="6"/>
    <col min="11521" max="11521" width="186.7109375" style="6" customWidth="1"/>
    <col min="11522" max="11522" width="56.42578125" style="6" customWidth="1"/>
    <col min="11523" max="11527" width="45.5703125" style="6" customWidth="1"/>
    <col min="11528" max="11528" width="54.7109375" style="6" customWidth="1"/>
    <col min="11529" max="11533" width="45.5703125" style="6" customWidth="1"/>
    <col min="11534" max="11776" width="12.42578125" style="6"/>
    <col min="11777" max="11777" width="186.7109375" style="6" customWidth="1"/>
    <col min="11778" max="11778" width="56.42578125" style="6" customWidth="1"/>
    <col min="11779" max="11783" width="45.5703125" style="6" customWidth="1"/>
    <col min="11784" max="11784" width="54.7109375" style="6" customWidth="1"/>
    <col min="11785" max="11789" width="45.5703125" style="6" customWidth="1"/>
    <col min="11790" max="12032" width="12.42578125" style="6"/>
    <col min="12033" max="12033" width="186.7109375" style="6" customWidth="1"/>
    <col min="12034" max="12034" width="56.42578125" style="6" customWidth="1"/>
    <col min="12035" max="12039" width="45.5703125" style="6" customWidth="1"/>
    <col min="12040" max="12040" width="54.7109375" style="6" customWidth="1"/>
    <col min="12041" max="12045" width="45.5703125" style="6" customWidth="1"/>
    <col min="12046" max="12288" width="12.42578125" style="6"/>
    <col min="12289" max="12289" width="186.7109375" style="6" customWidth="1"/>
    <col min="12290" max="12290" width="56.42578125" style="6" customWidth="1"/>
    <col min="12291" max="12295" width="45.5703125" style="6" customWidth="1"/>
    <col min="12296" max="12296" width="54.7109375" style="6" customWidth="1"/>
    <col min="12297" max="12301" width="45.5703125" style="6" customWidth="1"/>
    <col min="12302" max="12544" width="12.42578125" style="6"/>
    <col min="12545" max="12545" width="186.7109375" style="6" customWidth="1"/>
    <col min="12546" max="12546" width="56.42578125" style="6" customWidth="1"/>
    <col min="12547" max="12551" width="45.5703125" style="6" customWidth="1"/>
    <col min="12552" max="12552" width="54.7109375" style="6" customWidth="1"/>
    <col min="12553" max="12557" width="45.5703125" style="6" customWidth="1"/>
    <col min="12558" max="12800" width="12.42578125" style="6"/>
    <col min="12801" max="12801" width="186.7109375" style="6" customWidth="1"/>
    <col min="12802" max="12802" width="56.42578125" style="6" customWidth="1"/>
    <col min="12803" max="12807" width="45.5703125" style="6" customWidth="1"/>
    <col min="12808" max="12808" width="54.7109375" style="6" customWidth="1"/>
    <col min="12809" max="12813" width="45.5703125" style="6" customWidth="1"/>
    <col min="12814" max="13056" width="12.42578125" style="6"/>
    <col min="13057" max="13057" width="186.7109375" style="6" customWidth="1"/>
    <col min="13058" max="13058" width="56.42578125" style="6" customWidth="1"/>
    <col min="13059" max="13063" width="45.5703125" style="6" customWidth="1"/>
    <col min="13064" max="13064" width="54.7109375" style="6" customWidth="1"/>
    <col min="13065" max="13069" width="45.5703125" style="6" customWidth="1"/>
    <col min="13070" max="13312" width="12.42578125" style="6"/>
    <col min="13313" max="13313" width="186.7109375" style="6" customWidth="1"/>
    <col min="13314" max="13314" width="56.42578125" style="6" customWidth="1"/>
    <col min="13315" max="13319" width="45.5703125" style="6" customWidth="1"/>
    <col min="13320" max="13320" width="54.7109375" style="6" customWidth="1"/>
    <col min="13321" max="13325" width="45.5703125" style="6" customWidth="1"/>
    <col min="13326" max="13568" width="12.42578125" style="6"/>
    <col min="13569" max="13569" width="186.7109375" style="6" customWidth="1"/>
    <col min="13570" max="13570" width="56.42578125" style="6" customWidth="1"/>
    <col min="13571" max="13575" width="45.5703125" style="6" customWidth="1"/>
    <col min="13576" max="13576" width="54.7109375" style="6" customWidth="1"/>
    <col min="13577" max="13581" width="45.5703125" style="6" customWidth="1"/>
    <col min="13582" max="13824" width="12.42578125" style="6"/>
    <col min="13825" max="13825" width="186.7109375" style="6" customWidth="1"/>
    <col min="13826" max="13826" width="56.42578125" style="6" customWidth="1"/>
    <col min="13827" max="13831" width="45.5703125" style="6" customWidth="1"/>
    <col min="13832" max="13832" width="54.7109375" style="6" customWidth="1"/>
    <col min="13833" max="13837" width="45.5703125" style="6" customWidth="1"/>
    <col min="13838" max="14080" width="12.42578125" style="6"/>
    <col min="14081" max="14081" width="186.7109375" style="6" customWidth="1"/>
    <col min="14082" max="14082" width="56.42578125" style="6" customWidth="1"/>
    <col min="14083" max="14087" width="45.5703125" style="6" customWidth="1"/>
    <col min="14088" max="14088" width="54.7109375" style="6" customWidth="1"/>
    <col min="14089" max="14093" width="45.5703125" style="6" customWidth="1"/>
    <col min="14094" max="14336" width="12.42578125" style="6"/>
    <col min="14337" max="14337" width="186.7109375" style="6" customWidth="1"/>
    <col min="14338" max="14338" width="56.42578125" style="6" customWidth="1"/>
    <col min="14339" max="14343" width="45.5703125" style="6" customWidth="1"/>
    <col min="14344" max="14344" width="54.7109375" style="6" customWidth="1"/>
    <col min="14345" max="14349" width="45.5703125" style="6" customWidth="1"/>
    <col min="14350" max="14592" width="12.42578125" style="6"/>
    <col min="14593" max="14593" width="186.7109375" style="6" customWidth="1"/>
    <col min="14594" max="14594" width="56.42578125" style="6" customWidth="1"/>
    <col min="14595" max="14599" width="45.5703125" style="6" customWidth="1"/>
    <col min="14600" max="14600" width="54.7109375" style="6" customWidth="1"/>
    <col min="14601" max="14605" width="45.5703125" style="6" customWidth="1"/>
    <col min="14606" max="14848" width="12.42578125" style="6"/>
    <col min="14849" max="14849" width="186.7109375" style="6" customWidth="1"/>
    <col min="14850" max="14850" width="56.42578125" style="6" customWidth="1"/>
    <col min="14851" max="14855" width="45.5703125" style="6" customWidth="1"/>
    <col min="14856" max="14856" width="54.7109375" style="6" customWidth="1"/>
    <col min="14857" max="14861" width="45.5703125" style="6" customWidth="1"/>
    <col min="14862" max="15104" width="12.42578125" style="6"/>
    <col min="15105" max="15105" width="186.7109375" style="6" customWidth="1"/>
    <col min="15106" max="15106" width="56.42578125" style="6" customWidth="1"/>
    <col min="15107" max="15111" width="45.5703125" style="6" customWidth="1"/>
    <col min="15112" max="15112" width="54.7109375" style="6" customWidth="1"/>
    <col min="15113" max="15117" width="45.5703125" style="6" customWidth="1"/>
    <col min="15118" max="15360" width="12.42578125" style="6"/>
    <col min="15361" max="15361" width="186.7109375" style="6" customWidth="1"/>
    <col min="15362" max="15362" width="56.42578125" style="6" customWidth="1"/>
    <col min="15363" max="15367" width="45.5703125" style="6" customWidth="1"/>
    <col min="15368" max="15368" width="54.7109375" style="6" customWidth="1"/>
    <col min="15369" max="15373" width="45.5703125" style="6" customWidth="1"/>
    <col min="15374" max="15616" width="12.42578125" style="6"/>
    <col min="15617" max="15617" width="186.7109375" style="6" customWidth="1"/>
    <col min="15618" max="15618" width="56.42578125" style="6" customWidth="1"/>
    <col min="15619" max="15623" width="45.5703125" style="6" customWidth="1"/>
    <col min="15624" max="15624" width="54.7109375" style="6" customWidth="1"/>
    <col min="15625" max="15629" width="45.5703125" style="6" customWidth="1"/>
    <col min="15630" max="15872" width="12.42578125" style="6"/>
    <col min="15873" max="15873" width="186.7109375" style="6" customWidth="1"/>
    <col min="15874" max="15874" width="56.42578125" style="6" customWidth="1"/>
    <col min="15875" max="15879" width="45.5703125" style="6" customWidth="1"/>
    <col min="15880" max="15880" width="54.7109375" style="6" customWidth="1"/>
    <col min="15881" max="15885" width="45.5703125" style="6" customWidth="1"/>
    <col min="15886" max="16128" width="12.42578125" style="6"/>
    <col min="16129" max="16129" width="186.7109375" style="6" customWidth="1"/>
    <col min="16130" max="16130" width="56.42578125" style="6" customWidth="1"/>
    <col min="16131" max="16135" width="45.5703125" style="6" customWidth="1"/>
    <col min="16136" max="16136" width="54.7109375" style="6" customWidth="1"/>
    <col min="16137" max="16141" width="45.5703125" style="6" customWidth="1"/>
    <col min="16142" max="16384" width="12.42578125" style="6"/>
  </cols>
  <sheetData>
    <row r="1" spans="1:17" s="196" customFormat="1" ht="19.5" customHeight="1" thickBot="1" x14ac:dyDescent="0.3">
      <c r="A1" s="186" t="s">
        <v>0</v>
      </c>
      <c r="B1" s="187"/>
      <c r="C1" s="188"/>
      <c r="D1" s="187"/>
      <c r="E1" s="189"/>
      <c r="F1" s="190"/>
      <c r="G1" s="189"/>
      <c r="H1" s="190"/>
      <c r="I1" s="191"/>
      <c r="J1" s="192" t="s">
        <v>1</v>
      </c>
      <c r="K1" s="193" t="s">
        <v>80</v>
      </c>
      <c r="L1" s="194"/>
      <c r="M1" s="193"/>
      <c r="N1" s="195"/>
      <c r="O1" s="195"/>
      <c r="P1" s="195"/>
      <c r="Q1" s="195"/>
    </row>
    <row r="2" spans="1:17" s="196" customFormat="1" ht="19.5" customHeight="1" thickBot="1" x14ac:dyDescent="0.3">
      <c r="A2" s="186" t="s">
        <v>2</v>
      </c>
      <c r="B2" s="187"/>
      <c r="C2" s="188"/>
      <c r="D2" s="187"/>
      <c r="E2" s="188"/>
      <c r="F2" s="187"/>
      <c r="G2" s="188"/>
      <c r="H2" s="187"/>
      <c r="I2" s="188"/>
      <c r="J2" s="187"/>
      <c r="K2" s="188"/>
      <c r="L2" s="187"/>
      <c r="M2" s="189"/>
      <c r="O2" s="221" t="s">
        <v>182</v>
      </c>
    </row>
    <row r="3" spans="1:17" s="196" customFormat="1" ht="19.5" customHeight="1" thickBot="1" x14ac:dyDescent="0.3">
      <c r="A3" s="197" t="s">
        <v>3</v>
      </c>
      <c r="B3" s="198"/>
      <c r="C3" s="199"/>
      <c r="D3" s="198"/>
      <c r="E3" s="199"/>
      <c r="F3" s="198"/>
      <c r="G3" s="199"/>
      <c r="H3" s="198"/>
      <c r="I3" s="199"/>
      <c r="J3" s="198"/>
      <c r="K3" s="199"/>
      <c r="L3" s="198"/>
      <c r="M3" s="200"/>
      <c r="N3" s="195"/>
      <c r="O3" s="195"/>
      <c r="P3" s="195"/>
      <c r="Q3" s="195"/>
    </row>
    <row r="4" spans="1:17" ht="15" customHeight="1" thickTop="1" x14ac:dyDescent="0.2">
      <c r="A4" s="7"/>
      <c r="B4" s="8"/>
      <c r="C4" s="9"/>
      <c r="D4" s="8"/>
      <c r="E4" s="9"/>
      <c r="F4" s="8"/>
      <c r="G4" s="10"/>
      <c r="H4" s="8" t="s">
        <v>4</v>
      </c>
      <c r="I4" s="9"/>
      <c r="J4" s="8"/>
      <c r="K4" s="9"/>
      <c r="L4" s="8"/>
      <c r="M4" s="10"/>
    </row>
    <row r="5" spans="1:17" ht="15" customHeight="1" x14ac:dyDescent="0.2">
      <c r="A5" s="11"/>
      <c r="B5" s="3"/>
      <c r="C5" s="12"/>
      <c r="D5" s="3"/>
      <c r="E5" s="12"/>
      <c r="F5" s="3"/>
      <c r="G5" s="13"/>
      <c r="H5" s="3"/>
      <c r="I5" s="12"/>
      <c r="J5" s="3"/>
      <c r="K5" s="12"/>
      <c r="L5" s="3"/>
      <c r="M5" s="13"/>
    </row>
    <row r="6" spans="1:17" ht="15" customHeight="1" x14ac:dyDescent="0.25">
      <c r="A6" s="14"/>
      <c r="B6" s="15" t="s">
        <v>128</v>
      </c>
      <c r="C6" s="16"/>
      <c r="D6" s="17"/>
      <c r="E6" s="16"/>
      <c r="F6" s="17"/>
      <c r="G6" s="18"/>
      <c r="H6" s="15" t="s">
        <v>129</v>
      </c>
      <c r="I6" s="16"/>
      <c r="J6" s="17"/>
      <c r="K6" s="16"/>
      <c r="L6" s="17"/>
      <c r="M6" s="19" t="s">
        <v>4</v>
      </c>
    </row>
    <row r="7" spans="1:17" ht="15" customHeight="1" x14ac:dyDescent="0.2">
      <c r="A7" s="11" t="s">
        <v>4</v>
      </c>
      <c r="B7" s="3" t="s">
        <v>4</v>
      </c>
      <c r="C7" s="12"/>
      <c r="D7" s="3" t="s">
        <v>4</v>
      </c>
      <c r="E7" s="12"/>
      <c r="F7" s="3" t="s">
        <v>4</v>
      </c>
      <c r="G7" s="13"/>
      <c r="H7" s="3" t="s">
        <v>4</v>
      </c>
      <c r="I7" s="12"/>
      <c r="J7" s="3" t="s">
        <v>4</v>
      </c>
      <c r="K7" s="12"/>
      <c r="L7" s="3" t="s">
        <v>4</v>
      </c>
      <c r="M7" s="13"/>
    </row>
    <row r="8" spans="1:17" ht="15" customHeight="1" x14ac:dyDescent="0.2">
      <c r="A8" s="11" t="s">
        <v>4</v>
      </c>
      <c r="B8" s="3" t="s">
        <v>4</v>
      </c>
      <c r="C8" s="12"/>
      <c r="D8" s="3" t="s">
        <v>4</v>
      </c>
      <c r="E8" s="12"/>
      <c r="F8" s="3" t="s">
        <v>4</v>
      </c>
      <c r="G8" s="13"/>
      <c r="H8" s="3" t="s">
        <v>4</v>
      </c>
      <c r="I8" s="12"/>
      <c r="J8" s="3" t="s">
        <v>4</v>
      </c>
      <c r="K8" s="12"/>
      <c r="L8" s="3" t="s">
        <v>4</v>
      </c>
      <c r="M8" s="13"/>
    </row>
    <row r="9" spans="1:17" ht="15" customHeight="1" x14ac:dyDescent="0.25">
      <c r="A9" s="20" t="s">
        <v>4</v>
      </c>
      <c r="B9" s="21" t="s">
        <v>4</v>
      </c>
      <c r="C9" s="22" t="s">
        <v>5</v>
      </c>
      <c r="D9" s="23" t="s">
        <v>4</v>
      </c>
      <c r="E9" s="22" t="s">
        <v>5</v>
      </c>
      <c r="F9" s="23" t="s">
        <v>4</v>
      </c>
      <c r="G9" s="24" t="s">
        <v>5</v>
      </c>
      <c r="H9" s="21" t="s">
        <v>4</v>
      </c>
      <c r="I9" s="22" t="s">
        <v>5</v>
      </c>
      <c r="J9" s="23" t="s">
        <v>4</v>
      </c>
      <c r="K9" s="22" t="s">
        <v>5</v>
      </c>
      <c r="L9" s="23" t="s">
        <v>4</v>
      </c>
      <c r="M9" s="24" t="s">
        <v>5</v>
      </c>
      <c r="N9" s="25"/>
    </row>
    <row r="10" spans="1:17" ht="15" customHeight="1" x14ac:dyDescent="0.25">
      <c r="A10" s="26" t="s">
        <v>6</v>
      </c>
      <c r="B10" s="27" t="s">
        <v>7</v>
      </c>
      <c r="C10" s="28" t="s">
        <v>8</v>
      </c>
      <c r="D10" s="29" t="s">
        <v>9</v>
      </c>
      <c r="E10" s="28" t="s">
        <v>8</v>
      </c>
      <c r="F10" s="29" t="s">
        <v>8</v>
      </c>
      <c r="G10" s="30" t="s">
        <v>8</v>
      </c>
      <c r="H10" s="27" t="s">
        <v>7</v>
      </c>
      <c r="I10" s="28" t="s">
        <v>8</v>
      </c>
      <c r="J10" s="29" t="s">
        <v>9</v>
      </c>
      <c r="K10" s="28" t="s">
        <v>8</v>
      </c>
      <c r="L10" s="29" t="s">
        <v>8</v>
      </c>
      <c r="M10" s="30" t="s">
        <v>8</v>
      </c>
      <c r="N10" s="25"/>
    </row>
    <row r="11" spans="1:17" ht="15" customHeight="1" x14ac:dyDescent="0.2">
      <c r="A11" s="31" t="s">
        <v>10</v>
      </c>
      <c r="B11" s="32" t="s">
        <v>4</v>
      </c>
      <c r="C11" s="33"/>
      <c r="D11" s="34" t="s">
        <v>4</v>
      </c>
      <c r="E11" s="33"/>
      <c r="F11" s="34" t="s">
        <v>4</v>
      </c>
      <c r="G11" s="35"/>
      <c r="H11" s="32" t="s">
        <v>4</v>
      </c>
      <c r="I11" s="33"/>
      <c r="J11" s="34" t="s">
        <v>4</v>
      </c>
      <c r="K11" s="33"/>
      <c r="L11" s="34" t="s">
        <v>4</v>
      </c>
      <c r="M11" s="35" t="s">
        <v>10</v>
      </c>
      <c r="N11" s="25"/>
    </row>
    <row r="12" spans="1:17" ht="15" customHeight="1" x14ac:dyDescent="0.25">
      <c r="A12" s="14" t="s">
        <v>11</v>
      </c>
      <c r="B12" s="36" t="s">
        <v>4</v>
      </c>
      <c r="C12" s="39" t="s">
        <v>4</v>
      </c>
      <c r="D12" s="38"/>
      <c r="E12" s="39"/>
      <c r="F12" s="38"/>
      <c r="G12" s="40"/>
      <c r="H12" s="36"/>
      <c r="I12" s="39"/>
      <c r="J12" s="38"/>
      <c r="K12" s="39"/>
      <c r="L12" s="38"/>
      <c r="M12" s="40"/>
      <c r="N12" s="25"/>
    </row>
    <row r="13" spans="1:17" s="5" customFormat="1" ht="15" customHeight="1" x14ac:dyDescent="0.2">
      <c r="A13" s="41" t="s">
        <v>12</v>
      </c>
      <c r="B13" s="4">
        <v>68132951</v>
      </c>
      <c r="C13" s="44">
        <f>IF(ISBLANK(B13),"  ",IF(F13&gt;0,B13/F13,IF(B13&gt;0,1,0)))</f>
        <v>1</v>
      </c>
      <c r="D13" s="43">
        <v>0</v>
      </c>
      <c r="E13" s="44">
        <f>IF(ISBLANK(D13),"  ",IF(F13&gt;0,D13/F13,IF(D13&gt;0,1,0)))</f>
        <v>0</v>
      </c>
      <c r="F13" s="45">
        <f>D13+B13</f>
        <v>68132951</v>
      </c>
      <c r="G13" s="46">
        <f>IF(ISBLANK(F13),"  ",IF($F$76&gt;0,F13/$F$76,IF(F13&gt;0,1,0)))</f>
        <v>0.51542299706247618</v>
      </c>
      <c r="H13" s="4">
        <v>67696729</v>
      </c>
      <c r="I13" s="42">
        <f>IF(ISBLANK(H13),"  ",IF(L13&gt;0,H13/L13,IF(H13&gt;0,1,0)))</f>
        <v>1</v>
      </c>
      <c r="J13" s="43">
        <v>0</v>
      </c>
      <c r="K13" s="44">
        <f>IF(ISBLANK(J13),"  ",IF(L13&gt;0,J13/L13,IF(J13&gt;0,1,0)))</f>
        <v>0</v>
      </c>
      <c r="L13" s="45">
        <f t="shared" ref="L13:L34" si="0">J13+H13</f>
        <v>67696729</v>
      </c>
      <c r="M13" s="47">
        <f>IF(ISBLANK(L13),"  ",IF(L76&gt;0,L13/L76,IF(L13&gt;0,1,0)))</f>
        <v>0.52395409414060212</v>
      </c>
      <c r="N13" s="25"/>
    </row>
    <row r="14" spans="1:17" ht="15" customHeight="1" x14ac:dyDescent="0.2">
      <c r="A14" s="11" t="s">
        <v>13</v>
      </c>
      <c r="B14" s="3">
        <v>0</v>
      </c>
      <c r="C14" s="49">
        <f t="shared" ref="C14:C76" si="1">IF(ISBLANK(B14),"  ",IF(F14&gt;0,B14/F14,IF(B14&gt;0,1,0)))</f>
        <v>0</v>
      </c>
      <c r="D14" s="93">
        <v>0</v>
      </c>
      <c r="E14" s="49">
        <f t="shared" ref="E14:E76" si="2">IF(ISBLANK(D14),"  ",IF(F14&gt;0,D14/F14,IF(D14&gt;0,1,0)))</f>
        <v>0</v>
      </c>
      <c r="F14" s="50">
        <f t="shared" ref="F14:F76" si="3">D14+B14</f>
        <v>0</v>
      </c>
      <c r="G14" s="46">
        <f t="shared" ref="G14:G16" si="4">IF(ISBLANK(F14),"  ",IF($F$76&gt;0,F14/$F$76,IF(F14&gt;0,1,0)))</f>
        <v>0</v>
      </c>
      <c r="H14" s="3">
        <v>0</v>
      </c>
      <c r="I14" s="48">
        <f>IF(ISBLANK(H14),"  ",IF(L14&gt;0,H14/L14,IF(H14&gt;0,1,0)))</f>
        <v>0</v>
      </c>
      <c r="J14" s="93">
        <v>0</v>
      </c>
      <c r="K14" s="49">
        <f>IF(ISBLANK(J14),"  ",IF(L14&gt;0,J14/L14,IF(J14&gt;0,1,0)))</f>
        <v>0</v>
      </c>
      <c r="L14" s="50">
        <f t="shared" si="0"/>
        <v>0</v>
      </c>
      <c r="M14" s="51">
        <f>IF(ISBLANK(L14),"  ",IF(L76&gt;0,L14/L76,IF(L14&gt;0,1,0)))</f>
        <v>0</v>
      </c>
      <c r="N14" s="25"/>
    </row>
    <row r="15" spans="1:17" ht="15" customHeight="1" x14ac:dyDescent="0.2">
      <c r="A15" s="31" t="s">
        <v>14</v>
      </c>
      <c r="B15" s="79">
        <v>4271874.4399999995</v>
      </c>
      <c r="C15" s="55">
        <f t="shared" si="1"/>
        <v>1</v>
      </c>
      <c r="D15" s="80">
        <v>0</v>
      </c>
      <c r="E15" s="55">
        <f t="shared" si="2"/>
        <v>0</v>
      </c>
      <c r="F15" s="38">
        <f t="shared" si="3"/>
        <v>4271874.4399999995</v>
      </c>
      <c r="G15" s="46">
        <f t="shared" si="4"/>
        <v>3.2316556007377206E-2</v>
      </c>
      <c r="H15" s="79">
        <v>4210579</v>
      </c>
      <c r="I15" s="53">
        <f>IF(ISBLANK(H15),"  ",IF(L15&gt;0,H15/L15,IF(H15&gt;0,1,0)))</f>
        <v>1</v>
      </c>
      <c r="J15" s="80">
        <v>0</v>
      </c>
      <c r="K15" s="55">
        <f>IF(ISBLANK(J15),"  ",IF(L15&gt;0,J15/L15,IF(J15&gt;0,1,0)))</f>
        <v>0</v>
      </c>
      <c r="L15" s="38">
        <f t="shared" si="0"/>
        <v>4210579</v>
      </c>
      <c r="M15" s="56">
        <f>IF(ISBLANK(L15),"  ",IF(L76&gt;0,L15/L76,IF(L15&gt;0,1,0)))</f>
        <v>3.2588725309792184E-2</v>
      </c>
      <c r="N15" s="25"/>
    </row>
    <row r="16" spans="1:17" ht="15" customHeight="1" x14ac:dyDescent="0.2">
      <c r="A16" s="57" t="s">
        <v>15</v>
      </c>
      <c r="B16" s="3">
        <v>0</v>
      </c>
      <c r="C16" s="44">
        <f t="shared" si="1"/>
        <v>0</v>
      </c>
      <c r="D16" s="93">
        <v>0</v>
      </c>
      <c r="E16" s="44">
        <f t="shared" si="2"/>
        <v>0</v>
      </c>
      <c r="F16" s="58">
        <f t="shared" si="3"/>
        <v>0</v>
      </c>
      <c r="G16" s="46">
        <f t="shared" si="4"/>
        <v>0</v>
      </c>
      <c r="H16" s="3">
        <v>0</v>
      </c>
      <c r="I16" s="42">
        <f t="shared" ref="I16:I34" si="5">IF(ISBLANK(H16),"  ",IF(L16&gt;0,H16/L16,IF(H16&gt;0,1,0)))</f>
        <v>0</v>
      </c>
      <c r="J16" s="93">
        <v>0</v>
      </c>
      <c r="K16" s="44">
        <f t="shared" ref="K16:K34" si="6">IF(ISBLANK(J16),"  ",IF(L16&gt;0,J16/L16,IF(J16&gt;0,1,0)))</f>
        <v>0</v>
      </c>
      <c r="L16" s="58">
        <f t="shared" si="0"/>
        <v>0</v>
      </c>
      <c r="M16" s="46">
        <f>IF(ISBLANK(L16),"  ",IF(L76&gt;0,L16/L76,IF(L16&gt;0,1,0)))</f>
        <v>0</v>
      </c>
      <c r="N16" s="25"/>
    </row>
    <row r="17" spans="1:14" ht="15" customHeight="1" x14ac:dyDescent="0.2">
      <c r="A17" s="59" t="s">
        <v>16</v>
      </c>
      <c r="B17" s="32">
        <v>2900982.44</v>
      </c>
      <c r="C17" s="44">
        <f t="shared" si="1"/>
        <v>1</v>
      </c>
      <c r="D17" s="80">
        <v>0</v>
      </c>
      <c r="E17" s="44">
        <f t="shared" si="2"/>
        <v>0</v>
      </c>
      <c r="F17" s="34">
        <f t="shared" si="3"/>
        <v>2900982.44</v>
      </c>
      <c r="G17" s="46">
        <f>IF(ISBLANK(F17),"  ",IF($F$76&gt;0,F17/$F$76,IF(F17&gt;0,1,0)))</f>
        <v>2.1945813908022492E-2</v>
      </c>
      <c r="H17" s="32">
        <v>2898040</v>
      </c>
      <c r="I17" s="48">
        <f t="shared" si="5"/>
        <v>1</v>
      </c>
      <c r="J17" s="80">
        <v>0</v>
      </c>
      <c r="K17" s="49">
        <f t="shared" si="6"/>
        <v>0</v>
      </c>
      <c r="L17" s="34">
        <f t="shared" si="0"/>
        <v>2898040</v>
      </c>
      <c r="M17" s="51">
        <f>IF(ISBLANK(L17),"  ",IF(L76&gt;0,L17/L76,IF(L17&gt;0,1,0)))</f>
        <v>2.2430033849689116E-2</v>
      </c>
      <c r="N17" s="25"/>
    </row>
    <row r="18" spans="1:14" ht="15" customHeight="1" x14ac:dyDescent="0.2">
      <c r="A18" s="59" t="s">
        <v>17</v>
      </c>
      <c r="B18" s="32">
        <v>1370892</v>
      </c>
      <c r="C18" s="44">
        <f t="shared" si="1"/>
        <v>1</v>
      </c>
      <c r="D18" s="80">
        <v>0</v>
      </c>
      <c r="E18" s="44">
        <f t="shared" si="2"/>
        <v>0</v>
      </c>
      <c r="F18" s="34">
        <f t="shared" si="3"/>
        <v>1370892</v>
      </c>
      <c r="G18" s="46">
        <f t="shared" ref="G18:G76" si="7">IF(ISBLANK(F18),"  ",IF($F$76&gt;0,F18/$F$76,IF(F18&gt;0,1,0)))</f>
        <v>1.0370742099354718E-2</v>
      </c>
      <c r="H18" s="32">
        <v>1312539</v>
      </c>
      <c r="I18" s="48">
        <f t="shared" si="5"/>
        <v>1</v>
      </c>
      <c r="J18" s="80">
        <v>0</v>
      </c>
      <c r="K18" s="49">
        <f t="shared" si="6"/>
        <v>0</v>
      </c>
      <c r="L18" s="34">
        <f t="shared" si="0"/>
        <v>1312539</v>
      </c>
      <c r="M18" s="51">
        <f>IF(ISBLANK(L18),"  ",IF(L76&gt;0,L18/L76,IF(L18&gt;0,1,0)))</f>
        <v>1.0158691460103069E-2</v>
      </c>
      <c r="N18" s="25"/>
    </row>
    <row r="19" spans="1:14" ht="15" customHeight="1" x14ac:dyDescent="0.2">
      <c r="A19" s="59" t="s">
        <v>18</v>
      </c>
      <c r="B19" s="32">
        <v>0</v>
      </c>
      <c r="C19" s="44">
        <f t="shared" si="1"/>
        <v>0</v>
      </c>
      <c r="D19" s="80">
        <v>0</v>
      </c>
      <c r="E19" s="44">
        <f t="shared" si="2"/>
        <v>0</v>
      </c>
      <c r="F19" s="34">
        <f t="shared" si="3"/>
        <v>0</v>
      </c>
      <c r="G19" s="46">
        <f t="shared" si="7"/>
        <v>0</v>
      </c>
      <c r="H19" s="32">
        <v>0</v>
      </c>
      <c r="I19" s="48">
        <f t="shared" si="5"/>
        <v>0</v>
      </c>
      <c r="J19" s="80">
        <v>0</v>
      </c>
      <c r="K19" s="49">
        <f t="shared" si="6"/>
        <v>0</v>
      </c>
      <c r="L19" s="34">
        <f t="shared" si="0"/>
        <v>0</v>
      </c>
      <c r="M19" s="51">
        <f>IF(ISBLANK(L19),"  ",IF(L76&gt;0,L19/L76,IF(L19&gt;0,1,0)))</f>
        <v>0</v>
      </c>
      <c r="N19" s="25"/>
    </row>
    <row r="20" spans="1:14" ht="15" customHeight="1" x14ac:dyDescent="0.2">
      <c r="A20" s="59" t="s">
        <v>19</v>
      </c>
      <c r="B20" s="32">
        <v>0</v>
      </c>
      <c r="C20" s="44">
        <f t="shared" si="1"/>
        <v>0</v>
      </c>
      <c r="D20" s="80">
        <v>0</v>
      </c>
      <c r="E20" s="44">
        <f t="shared" si="2"/>
        <v>0</v>
      </c>
      <c r="F20" s="34">
        <f t="shared" si="3"/>
        <v>0</v>
      </c>
      <c r="G20" s="46">
        <f t="shared" si="7"/>
        <v>0</v>
      </c>
      <c r="H20" s="32">
        <v>0</v>
      </c>
      <c r="I20" s="48">
        <f t="shared" si="5"/>
        <v>0</v>
      </c>
      <c r="J20" s="80">
        <v>0</v>
      </c>
      <c r="K20" s="49">
        <f t="shared" si="6"/>
        <v>0</v>
      </c>
      <c r="L20" s="34">
        <f t="shared" si="0"/>
        <v>0</v>
      </c>
      <c r="M20" s="51">
        <f>IF(ISBLANK(L20),"  ",IF(L76&gt;0,L20/L76,IF(L20&gt;0,1,0)))</f>
        <v>0</v>
      </c>
      <c r="N20" s="25"/>
    </row>
    <row r="21" spans="1:14" ht="15" customHeight="1" x14ac:dyDescent="0.2">
      <c r="A21" s="59" t="s">
        <v>20</v>
      </c>
      <c r="B21" s="32">
        <v>0</v>
      </c>
      <c r="C21" s="44">
        <f t="shared" si="1"/>
        <v>0</v>
      </c>
      <c r="D21" s="80">
        <v>0</v>
      </c>
      <c r="E21" s="44">
        <f t="shared" si="2"/>
        <v>0</v>
      </c>
      <c r="F21" s="34">
        <f t="shared" si="3"/>
        <v>0</v>
      </c>
      <c r="G21" s="46">
        <f t="shared" si="7"/>
        <v>0</v>
      </c>
      <c r="H21" s="32">
        <v>0</v>
      </c>
      <c r="I21" s="48">
        <f t="shared" si="5"/>
        <v>0</v>
      </c>
      <c r="J21" s="80">
        <v>0</v>
      </c>
      <c r="K21" s="49">
        <f t="shared" si="6"/>
        <v>0</v>
      </c>
      <c r="L21" s="34">
        <f t="shared" si="0"/>
        <v>0</v>
      </c>
      <c r="M21" s="51">
        <f>IF(ISBLANK(L21),"  ",IF(L76&gt;0,L21/L76,IF(L21&gt;0,1,0)))</f>
        <v>0</v>
      </c>
      <c r="N21" s="25"/>
    </row>
    <row r="22" spans="1:14" ht="15" customHeight="1" x14ac:dyDescent="0.2">
      <c r="A22" s="59" t="s">
        <v>21</v>
      </c>
      <c r="B22" s="32">
        <v>0</v>
      </c>
      <c r="C22" s="44">
        <f t="shared" si="1"/>
        <v>0</v>
      </c>
      <c r="D22" s="80">
        <v>0</v>
      </c>
      <c r="E22" s="44">
        <f t="shared" si="2"/>
        <v>0</v>
      </c>
      <c r="F22" s="34">
        <f t="shared" si="3"/>
        <v>0</v>
      </c>
      <c r="G22" s="46">
        <f t="shared" si="7"/>
        <v>0</v>
      </c>
      <c r="H22" s="32">
        <v>0</v>
      </c>
      <c r="I22" s="48">
        <f t="shared" si="5"/>
        <v>0</v>
      </c>
      <c r="J22" s="80">
        <v>0</v>
      </c>
      <c r="K22" s="49">
        <f t="shared" si="6"/>
        <v>0</v>
      </c>
      <c r="L22" s="34">
        <f t="shared" si="0"/>
        <v>0</v>
      </c>
      <c r="M22" s="51">
        <f>IF(ISBLANK(L22),"  ",IF(L76&gt;0,L22/L76,IF(L22&gt;0,1,0)))</f>
        <v>0</v>
      </c>
      <c r="N22" s="25"/>
    </row>
    <row r="23" spans="1:14" ht="15" customHeight="1" x14ac:dyDescent="0.2">
      <c r="A23" s="59" t="s">
        <v>22</v>
      </c>
      <c r="B23" s="32">
        <v>0</v>
      </c>
      <c r="C23" s="44">
        <f t="shared" si="1"/>
        <v>0</v>
      </c>
      <c r="D23" s="80">
        <v>0</v>
      </c>
      <c r="E23" s="44">
        <f t="shared" si="2"/>
        <v>0</v>
      </c>
      <c r="F23" s="34">
        <f t="shared" si="3"/>
        <v>0</v>
      </c>
      <c r="G23" s="46">
        <f t="shared" si="7"/>
        <v>0</v>
      </c>
      <c r="H23" s="32">
        <v>0</v>
      </c>
      <c r="I23" s="48">
        <f t="shared" si="5"/>
        <v>0</v>
      </c>
      <c r="J23" s="80">
        <v>0</v>
      </c>
      <c r="K23" s="49">
        <f t="shared" si="6"/>
        <v>0</v>
      </c>
      <c r="L23" s="34">
        <f t="shared" si="0"/>
        <v>0</v>
      </c>
      <c r="M23" s="51">
        <f>IF(ISBLANK(L23),"  ",IF(L76&gt;0,L23/L76,IF(L23&gt;0,1,0)))</f>
        <v>0</v>
      </c>
      <c r="N23" s="25"/>
    </row>
    <row r="24" spans="1:14" ht="15" customHeight="1" x14ac:dyDescent="0.2">
      <c r="A24" s="59" t="s">
        <v>23</v>
      </c>
      <c r="B24" s="32">
        <v>0</v>
      </c>
      <c r="C24" s="44">
        <f t="shared" si="1"/>
        <v>0</v>
      </c>
      <c r="D24" s="80">
        <v>0</v>
      </c>
      <c r="E24" s="44">
        <f t="shared" si="2"/>
        <v>0</v>
      </c>
      <c r="F24" s="34">
        <f t="shared" si="3"/>
        <v>0</v>
      </c>
      <c r="G24" s="46">
        <f t="shared" si="7"/>
        <v>0</v>
      </c>
      <c r="H24" s="32">
        <v>0</v>
      </c>
      <c r="I24" s="48">
        <f t="shared" si="5"/>
        <v>0</v>
      </c>
      <c r="J24" s="80">
        <v>0</v>
      </c>
      <c r="K24" s="49">
        <f t="shared" si="6"/>
        <v>0</v>
      </c>
      <c r="L24" s="34">
        <f t="shared" si="0"/>
        <v>0</v>
      </c>
      <c r="M24" s="51">
        <f>IF(ISBLANK(L24),"  ",IF(L76&gt;0,L24/L76,IF(L24&gt;0,1,0)))</f>
        <v>0</v>
      </c>
      <c r="N24" s="25"/>
    </row>
    <row r="25" spans="1:14" ht="15" customHeight="1" x14ac:dyDescent="0.2">
      <c r="A25" s="59" t="s">
        <v>24</v>
      </c>
      <c r="B25" s="32">
        <v>0</v>
      </c>
      <c r="C25" s="44">
        <f t="shared" si="1"/>
        <v>0</v>
      </c>
      <c r="D25" s="80">
        <v>0</v>
      </c>
      <c r="E25" s="44">
        <f t="shared" si="2"/>
        <v>0</v>
      </c>
      <c r="F25" s="34">
        <f t="shared" si="3"/>
        <v>0</v>
      </c>
      <c r="G25" s="46">
        <f t="shared" si="7"/>
        <v>0</v>
      </c>
      <c r="H25" s="32">
        <v>0</v>
      </c>
      <c r="I25" s="48">
        <f t="shared" si="5"/>
        <v>0</v>
      </c>
      <c r="J25" s="80">
        <v>0</v>
      </c>
      <c r="K25" s="49">
        <f t="shared" si="6"/>
        <v>0</v>
      </c>
      <c r="L25" s="34">
        <f t="shared" si="0"/>
        <v>0</v>
      </c>
      <c r="M25" s="51">
        <f>IF(ISBLANK(L25),"  ",IF(L76&gt;0,L25/L76,IF(L25&gt;0,1,0)))</f>
        <v>0</v>
      </c>
      <c r="N25" s="25"/>
    </row>
    <row r="26" spans="1:14" ht="15" customHeight="1" x14ac:dyDescent="0.2">
      <c r="A26" s="59" t="s">
        <v>25</v>
      </c>
      <c r="B26" s="32">
        <v>0</v>
      </c>
      <c r="C26" s="44">
        <f t="shared" si="1"/>
        <v>0</v>
      </c>
      <c r="D26" s="80">
        <v>0</v>
      </c>
      <c r="E26" s="44">
        <f t="shared" si="2"/>
        <v>0</v>
      </c>
      <c r="F26" s="34">
        <f t="shared" si="3"/>
        <v>0</v>
      </c>
      <c r="G26" s="46">
        <f t="shared" si="7"/>
        <v>0</v>
      </c>
      <c r="H26" s="32">
        <v>0</v>
      </c>
      <c r="I26" s="48">
        <f t="shared" si="5"/>
        <v>0</v>
      </c>
      <c r="J26" s="80">
        <v>0</v>
      </c>
      <c r="K26" s="49">
        <f t="shared" si="6"/>
        <v>0</v>
      </c>
      <c r="L26" s="34">
        <f t="shared" si="0"/>
        <v>0</v>
      </c>
      <c r="M26" s="51">
        <f>IF(ISBLANK(L26),"  ",IF(L76&gt;0,L26/L76,IF(L26&gt;0,1,0)))</f>
        <v>0</v>
      </c>
      <c r="N26" s="25"/>
    </row>
    <row r="27" spans="1:14" ht="15" customHeight="1" x14ac:dyDescent="0.2">
      <c r="A27" s="59" t="s">
        <v>26</v>
      </c>
      <c r="B27" s="32">
        <v>0</v>
      </c>
      <c r="C27" s="44">
        <f t="shared" si="1"/>
        <v>0</v>
      </c>
      <c r="D27" s="80">
        <v>0</v>
      </c>
      <c r="E27" s="44">
        <f t="shared" si="2"/>
        <v>0</v>
      </c>
      <c r="F27" s="34">
        <f t="shared" si="3"/>
        <v>0</v>
      </c>
      <c r="G27" s="46">
        <f t="shared" si="7"/>
        <v>0</v>
      </c>
      <c r="H27" s="32">
        <v>0</v>
      </c>
      <c r="I27" s="48">
        <f t="shared" si="5"/>
        <v>0</v>
      </c>
      <c r="J27" s="80">
        <v>0</v>
      </c>
      <c r="K27" s="49">
        <f t="shared" si="6"/>
        <v>0</v>
      </c>
      <c r="L27" s="34">
        <f t="shared" si="0"/>
        <v>0</v>
      </c>
      <c r="M27" s="51">
        <f>IF(ISBLANK(L27),"  ",IF(L76&gt;0,L27/L76,IF(L27&gt;0,1,0)))</f>
        <v>0</v>
      </c>
      <c r="N27" s="25"/>
    </row>
    <row r="28" spans="1:14" ht="15" customHeight="1" x14ac:dyDescent="0.2">
      <c r="A28" s="60" t="s">
        <v>27</v>
      </c>
      <c r="B28" s="32">
        <v>0</v>
      </c>
      <c r="C28" s="44">
        <f t="shared" si="1"/>
        <v>0</v>
      </c>
      <c r="D28" s="80">
        <v>0</v>
      </c>
      <c r="E28" s="44">
        <f t="shared" si="2"/>
        <v>0</v>
      </c>
      <c r="F28" s="34">
        <f t="shared" si="3"/>
        <v>0</v>
      </c>
      <c r="G28" s="46">
        <f t="shared" si="7"/>
        <v>0</v>
      </c>
      <c r="H28" s="32">
        <v>0</v>
      </c>
      <c r="I28" s="48">
        <f t="shared" si="5"/>
        <v>0</v>
      </c>
      <c r="J28" s="80">
        <v>0</v>
      </c>
      <c r="K28" s="49">
        <f t="shared" si="6"/>
        <v>0</v>
      </c>
      <c r="L28" s="34">
        <f t="shared" si="0"/>
        <v>0</v>
      </c>
      <c r="M28" s="51">
        <f>IF(ISBLANK(L28),"  ",IF(L76&gt;0,L28/L76,IF(L28&gt;0,1,0)))</f>
        <v>0</v>
      </c>
      <c r="N28" s="25"/>
    </row>
    <row r="29" spans="1:14" ht="15" customHeight="1" x14ac:dyDescent="0.2">
      <c r="A29" s="60" t="s">
        <v>28</v>
      </c>
      <c r="B29" s="32">
        <v>0</v>
      </c>
      <c r="C29" s="44">
        <f t="shared" si="1"/>
        <v>0</v>
      </c>
      <c r="D29" s="80">
        <v>0</v>
      </c>
      <c r="E29" s="44">
        <f t="shared" si="2"/>
        <v>0</v>
      </c>
      <c r="F29" s="34">
        <f t="shared" si="3"/>
        <v>0</v>
      </c>
      <c r="G29" s="46">
        <f t="shared" si="7"/>
        <v>0</v>
      </c>
      <c r="H29" s="32">
        <v>0</v>
      </c>
      <c r="I29" s="48">
        <f t="shared" si="5"/>
        <v>0</v>
      </c>
      <c r="J29" s="80">
        <v>0</v>
      </c>
      <c r="K29" s="49">
        <f t="shared" si="6"/>
        <v>0</v>
      </c>
      <c r="L29" s="34">
        <f t="shared" si="0"/>
        <v>0</v>
      </c>
      <c r="M29" s="51">
        <f>IF(ISBLANK(L29),"  ",IF(L76&gt;0,L29/L76,IF(L29&gt;0,1,0)))</f>
        <v>0</v>
      </c>
      <c r="N29" s="25"/>
    </row>
    <row r="30" spans="1:14" ht="15" customHeight="1" x14ac:dyDescent="0.2">
      <c r="A30" s="60" t="s">
        <v>29</v>
      </c>
      <c r="B30" s="32">
        <v>0</v>
      </c>
      <c r="C30" s="44">
        <f t="shared" si="1"/>
        <v>0</v>
      </c>
      <c r="D30" s="80">
        <v>0</v>
      </c>
      <c r="E30" s="44">
        <f t="shared" si="2"/>
        <v>0</v>
      </c>
      <c r="F30" s="34">
        <f t="shared" si="3"/>
        <v>0</v>
      </c>
      <c r="G30" s="46">
        <f t="shared" si="7"/>
        <v>0</v>
      </c>
      <c r="H30" s="32">
        <v>0</v>
      </c>
      <c r="I30" s="48">
        <f t="shared" si="5"/>
        <v>0</v>
      </c>
      <c r="J30" s="80">
        <v>0</v>
      </c>
      <c r="K30" s="49">
        <f>IF(ISBLANK(J30),"  ",IF(L30&gt;0,J30/L30,IF(J30&gt;0,1,0)))</f>
        <v>0</v>
      </c>
      <c r="L30" s="34">
        <f t="shared" si="0"/>
        <v>0</v>
      </c>
      <c r="M30" s="51">
        <f>IF(ISBLANK(L30),"  ",IF(L76&gt;0,L30/L76,IF(L30&gt;0,1,0)))</f>
        <v>0</v>
      </c>
      <c r="N30" s="25"/>
    </row>
    <row r="31" spans="1:14" ht="15" customHeight="1" x14ac:dyDescent="0.2">
      <c r="A31" s="60" t="s">
        <v>30</v>
      </c>
      <c r="B31" s="32">
        <v>0</v>
      </c>
      <c r="C31" s="44">
        <f t="shared" si="1"/>
        <v>0</v>
      </c>
      <c r="D31" s="80">
        <v>0</v>
      </c>
      <c r="E31" s="44">
        <f t="shared" si="2"/>
        <v>0</v>
      </c>
      <c r="F31" s="34">
        <f t="shared" si="3"/>
        <v>0</v>
      </c>
      <c r="G31" s="46">
        <f t="shared" si="7"/>
        <v>0</v>
      </c>
      <c r="H31" s="32">
        <v>0</v>
      </c>
      <c r="I31" s="48">
        <f t="shared" si="5"/>
        <v>0</v>
      </c>
      <c r="J31" s="80">
        <v>0</v>
      </c>
      <c r="K31" s="49">
        <f>IF(ISBLANK(J31),"  ",IF(L31&gt;0,J31/L31,IF(J31&gt;0,1,0)))</f>
        <v>0</v>
      </c>
      <c r="L31" s="34">
        <f t="shared" si="0"/>
        <v>0</v>
      </c>
      <c r="M31" s="51">
        <f>IF(ISBLANK(L31),"  ",IF(L76&gt;0,L31/L76,IF(L31&gt;0,1,0)))</f>
        <v>0</v>
      </c>
      <c r="N31" s="25"/>
    </row>
    <row r="32" spans="1:14" ht="15" customHeight="1" x14ac:dyDescent="0.2">
      <c r="A32" s="60" t="s">
        <v>31</v>
      </c>
      <c r="B32" s="32">
        <v>0</v>
      </c>
      <c r="C32" s="44">
        <f t="shared" si="1"/>
        <v>0</v>
      </c>
      <c r="D32" s="80">
        <v>0</v>
      </c>
      <c r="E32" s="44">
        <f t="shared" si="2"/>
        <v>0</v>
      </c>
      <c r="F32" s="34">
        <f t="shared" si="3"/>
        <v>0</v>
      </c>
      <c r="G32" s="46">
        <f t="shared" si="7"/>
        <v>0</v>
      </c>
      <c r="H32" s="32">
        <v>0</v>
      </c>
      <c r="I32" s="48">
        <f t="shared" si="5"/>
        <v>0</v>
      </c>
      <c r="J32" s="80">
        <v>0</v>
      </c>
      <c r="K32" s="49">
        <f>IF(ISBLANK(J32),"  ",IF(L32&gt;0,J32/L32,IF(J32&gt;0,1,0)))</f>
        <v>0</v>
      </c>
      <c r="L32" s="34">
        <f t="shared" si="0"/>
        <v>0</v>
      </c>
      <c r="M32" s="51">
        <f>IF(ISBLANK(L32),"  ",IF(L76&gt;0,L32/L76,IF(L32&gt;0,1,0)))</f>
        <v>0</v>
      </c>
      <c r="N32" s="25"/>
    </row>
    <row r="33" spans="1:14" ht="15" customHeight="1" x14ac:dyDescent="0.2">
      <c r="A33" s="61" t="s">
        <v>75</v>
      </c>
      <c r="B33" s="32">
        <v>0</v>
      </c>
      <c r="C33" s="44">
        <f t="shared" si="1"/>
        <v>0</v>
      </c>
      <c r="D33" s="80">
        <v>0</v>
      </c>
      <c r="E33" s="44">
        <f t="shared" si="2"/>
        <v>0</v>
      </c>
      <c r="F33" s="34">
        <f t="shared" si="3"/>
        <v>0</v>
      </c>
      <c r="G33" s="46">
        <f t="shared" si="7"/>
        <v>0</v>
      </c>
      <c r="H33" s="32">
        <v>0</v>
      </c>
      <c r="I33" s="48">
        <f>IF(ISBLANK(H33),"  ",IF(L33&gt;0,H33/L33,IF(H33&gt;0,1,0)))</f>
        <v>0</v>
      </c>
      <c r="J33" s="80">
        <v>0</v>
      </c>
      <c r="K33" s="49">
        <f>IF(ISBLANK(J33),"  ",IF(L33&gt;0,J33/L33,IF(J33&gt;0,1,0)))</f>
        <v>0</v>
      </c>
      <c r="L33" s="34">
        <f t="shared" si="0"/>
        <v>0</v>
      </c>
      <c r="M33" s="51">
        <f>IF(ISBLANK(L33),"  ",IF(L76&gt;0,L33/L76,IF(L33&gt;0,1,0)))</f>
        <v>0</v>
      </c>
      <c r="N33" s="25"/>
    </row>
    <row r="34" spans="1:14" ht="15" customHeight="1" x14ac:dyDescent="0.2">
      <c r="A34" s="60" t="s">
        <v>32</v>
      </c>
      <c r="B34" s="32">
        <v>0</v>
      </c>
      <c r="C34" s="44">
        <f t="shared" si="1"/>
        <v>0</v>
      </c>
      <c r="D34" s="80">
        <v>0</v>
      </c>
      <c r="E34" s="44">
        <f t="shared" si="2"/>
        <v>0</v>
      </c>
      <c r="F34" s="34">
        <f t="shared" si="3"/>
        <v>0</v>
      </c>
      <c r="G34" s="46">
        <f t="shared" si="7"/>
        <v>0</v>
      </c>
      <c r="H34" s="32">
        <v>0</v>
      </c>
      <c r="I34" s="48">
        <f t="shared" si="5"/>
        <v>0</v>
      </c>
      <c r="J34" s="80">
        <v>0</v>
      </c>
      <c r="K34" s="49">
        <f t="shared" si="6"/>
        <v>0</v>
      </c>
      <c r="L34" s="34">
        <f t="shared" si="0"/>
        <v>0</v>
      </c>
      <c r="M34" s="51">
        <f>IF(ISBLANK(L34),"  ",IF(L76&gt;0,L34/L76,IF(L34&gt;0,1,0)))</f>
        <v>0</v>
      </c>
      <c r="N34" s="25"/>
    </row>
    <row r="35" spans="1:14" ht="15" customHeight="1" x14ac:dyDescent="0.25">
      <c r="A35" s="62" t="s">
        <v>33</v>
      </c>
      <c r="B35" s="121"/>
      <c r="C35" s="66" t="str">
        <f t="shared" si="1"/>
        <v xml:space="preserve">  </v>
      </c>
      <c r="D35" s="80"/>
      <c r="E35" s="66" t="str">
        <f t="shared" si="2"/>
        <v xml:space="preserve">  </v>
      </c>
      <c r="F35" s="34">
        <f t="shared" si="3"/>
        <v>0</v>
      </c>
      <c r="G35" s="46">
        <f t="shared" si="7"/>
        <v>0</v>
      </c>
      <c r="H35" s="121" t="s">
        <v>4</v>
      </c>
      <c r="I35" s="64" t="s">
        <v>4</v>
      </c>
      <c r="J35" s="80"/>
      <c r="K35" s="66" t="s">
        <v>4</v>
      </c>
      <c r="L35" s="34"/>
      <c r="M35" s="67" t="s">
        <v>4</v>
      </c>
      <c r="N35" s="25"/>
    </row>
    <row r="36" spans="1:14" ht="15" customHeight="1" x14ac:dyDescent="0.2">
      <c r="A36" s="57" t="s">
        <v>34</v>
      </c>
      <c r="B36" s="32">
        <v>0</v>
      </c>
      <c r="C36" s="49">
        <f t="shared" si="1"/>
        <v>0</v>
      </c>
      <c r="D36" s="80">
        <v>0</v>
      </c>
      <c r="E36" s="49">
        <f t="shared" si="2"/>
        <v>0</v>
      </c>
      <c r="F36" s="34">
        <f t="shared" si="3"/>
        <v>0</v>
      </c>
      <c r="G36" s="46">
        <f t="shared" si="7"/>
        <v>0</v>
      </c>
      <c r="H36" s="32">
        <v>0</v>
      </c>
      <c r="I36" s="48">
        <f>IF(ISBLANK(H36),"  ",IF(L36&gt;0,H36/L36,IF(H36&gt;0,1,0)))</f>
        <v>0</v>
      </c>
      <c r="J36" s="80">
        <v>0</v>
      </c>
      <c r="K36" s="49">
        <f>IF(ISBLANK(J36),"  ",IF(L36&gt;0,J36/L36,IF(J36&gt;0,1,0)))</f>
        <v>0</v>
      </c>
      <c r="L36" s="34">
        <f>J36+H36</f>
        <v>0</v>
      </c>
      <c r="M36" s="51">
        <f>IF(ISBLANK(L36),"  ",IF(L76&gt;0,L36/L76,IF(L36&gt;0,1,0)))</f>
        <v>0</v>
      </c>
      <c r="N36" s="25"/>
    </row>
    <row r="37" spans="1:14" ht="15" customHeight="1" x14ac:dyDescent="0.25">
      <c r="A37" s="62" t="s">
        <v>35</v>
      </c>
      <c r="B37" s="121"/>
      <c r="C37" s="66" t="str">
        <f t="shared" si="1"/>
        <v xml:space="preserve">  </v>
      </c>
      <c r="D37" s="80"/>
      <c r="E37" s="66" t="str">
        <f t="shared" si="2"/>
        <v xml:space="preserve">  </v>
      </c>
      <c r="F37" s="34">
        <f t="shared" si="3"/>
        <v>0</v>
      </c>
      <c r="G37" s="46">
        <f t="shared" si="7"/>
        <v>0</v>
      </c>
      <c r="H37" s="121"/>
      <c r="I37" s="64" t="s">
        <v>4</v>
      </c>
      <c r="J37" s="80"/>
      <c r="K37" s="66" t="s">
        <v>4</v>
      </c>
      <c r="L37" s="34"/>
      <c r="M37" s="67" t="s">
        <v>4</v>
      </c>
      <c r="N37" s="25"/>
    </row>
    <row r="38" spans="1:14" ht="15" customHeight="1" x14ac:dyDescent="0.2">
      <c r="A38" s="59" t="s">
        <v>34</v>
      </c>
      <c r="B38" s="69">
        <v>0</v>
      </c>
      <c r="C38" s="49">
        <f t="shared" si="1"/>
        <v>0</v>
      </c>
      <c r="D38" s="70">
        <v>0</v>
      </c>
      <c r="E38" s="49">
        <f t="shared" si="2"/>
        <v>0</v>
      </c>
      <c r="F38" s="68">
        <f t="shared" si="3"/>
        <v>0</v>
      </c>
      <c r="G38" s="46">
        <f t="shared" si="7"/>
        <v>0</v>
      </c>
      <c r="H38" s="69">
        <v>0</v>
      </c>
      <c r="I38" s="48">
        <f>IF(ISBLANK(H38),"  ",IF(L38&gt;0,H38/L38,IF(H38&gt;0,1,0)))</f>
        <v>0</v>
      </c>
      <c r="J38" s="70">
        <v>0</v>
      </c>
      <c r="K38" s="49">
        <f>IF(ISBLANK(J38),"  ",IF(L38&gt;0,J38/L38,IF(J38&gt;0,1,0)))</f>
        <v>0</v>
      </c>
      <c r="L38" s="68">
        <f>J38+H38</f>
        <v>0</v>
      </c>
      <c r="M38" s="51">
        <f>IF(ISBLANK(L38),"  ",IF(L76&gt;0,L38/L76,IF(L38&gt;0,1,0)))</f>
        <v>0</v>
      </c>
      <c r="N38" s="25"/>
    </row>
    <row r="39" spans="1:14" ht="15" customHeight="1" x14ac:dyDescent="0.2">
      <c r="A39" s="59" t="s">
        <v>108</v>
      </c>
      <c r="B39" s="69"/>
      <c r="C39" s="44" t="str">
        <f t="shared" si="1"/>
        <v xml:space="preserve">  </v>
      </c>
      <c r="D39" s="70"/>
      <c r="E39" s="44" t="str">
        <f t="shared" si="2"/>
        <v xml:space="preserve">  </v>
      </c>
      <c r="F39" s="34">
        <f t="shared" si="3"/>
        <v>0</v>
      </c>
      <c r="G39" s="46">
        <f t="shared" si="7"/>
        <v>0</v>
      </c>
      <c r="H39" s="69"/>
      <c r="I39" s="48" t="str">
        <f>IF(ISBLANK(H39),"  ",IF(L39&gt;0,H39/L39,IF(H39&gt;0,1,0)))</f>
        <v xml:space="preserve">  </v>
      </c>
      <c r="J39" s="70"/>
      <c r="K39" s="49" t="str">
        <f>IF(ISBLANK(J39),"  ",IF(L39&gt;0,J39/L39,IF(J39&gt;0,1,0)))</f>
        <v xml:space="preserve">  </v>
      </c>
      <c r="L39" s="34">
        <f>J39+H39</f>
        <v>0</v>
      </c>
      <c r="M39" s="51">
        <f>IF(ISBLANK(L39),"  ",IF(L76&gt;0,L39/L76,IF(L39&gt;0,1,0)))</f>
        <v>0</v>
      </c>
      <c r="N39" s="25"/>
    </row>
    <row r="40" spans="1:14" s="77" customFormat="1" ht="15" customHeight="1" x14ac:dyDescent="0.25">
      <c r="A40" s="62" t="s">
        <v>37</v>
      </c>
      <c r="B40" s="71">
        <v>72404825.439999998</v>
      </c>
      <c r="C40" s="73">
        <f t="shared" si="1"/>
        <v>1</v>
      </c>
      <c r="D40" s="71">
        <v>0</v>
      </c>
      <c r="E40" s="73">
        <f t="shared" si="2"/>
        <v>0</v>
      </c>
      <c r="F40" s="71">
        <f t="shared" si="3"/>
        <v>72404825.439999998</v>
      </c>
      <c r="G40" s="229">
        <f t="shared" si="7"/>
        <v>0.54773955306985334</v>
      </c>
      <c r="H40" s="71">
        <v>71907308</v>
      </c>
      <c r="I40" s="84">
        <f>IF(ISBLANK(H40),"  ",IF(L40&gt;0,H40/L40,IF(H40&gt;0,1,0)))</f>
        <v>1</v>
      </c>
      <c r="J40" s="122">
        <v>0</v>
      </c>
      <c r="K40" s="75">
        <f>IF(ISBLANK(J40),"  ",IF(L40&gt;0,J40/L40,IF(J40&gt;0,1,0)))</f>
        <v>0</v>
      </c>
      <c r="L40" s="71">
        <f>L39+L38+L36+L34+L29+L28+L26+L27+L25+L24+L23+L22+L21+L20+L19+L18+L17+L16+L14+L13+L30+L31+L32+L33</f>
        <v>71907308</v>
      </c>
      <c r="M40" s="74">
        <f>IF(ISBLANK(L40),"  ",IF(L76&gt;0,L40/L76,IF(L40&gt;0,1,0)))</f>
        <v>0.55654281945039441</v>
      </c>
      <c r="N40" s="76"/>
    </row>
    <row r="41" spans="1:14" ht="15" customHeight="1" x14ac:dyDescent="0.25">
      <c r="A41" s="78" t="s">
        <v>38</v>
      </c>
      <c r="B41" s="79"/>
      <c r="C41" s="66" t="str">
        <f t="shared" si="1"/>
        <v xml:space="preserve">  </v>
      </c>
      <c r="D41" s="80"/>
      <c r="E41" s="66" t="str">
        <f t="shared" si="2"/>
        <v xml:space="preserve">  </v>
      </c>
      <c r="F41" s="34"/>
      <c r="G41" s="56"/>
      <c r="H41" s="79"/>
      <c r="I41" s="64" t="s">
        <v>4</v>
      </c>
      <c r="J41" s="80"/>
      <c r="K41" s="66" t="s">
        <v>4</v>
      </c>
      <c r="L41" s="34"/>
      <c r="M41" s="67" t="s">
        <v>4</v>
      </c>
      <c r="N41" s="25"/>
    </row>
    <row r="42" spans="1:14" ht="15" customHeight="1" x14ac:dyDescent="0.2">
      <c r="A42" s="11" t="s">
        <v>39</v>
      </c>
      <c r="B42" s="36">
        <v>0</v>
      </c>
      <c r="C42" s="44">
        <f t="shared" si="1"/>
        <v>0</v>
      </c>
      <c r="D42" s="123">
        <v>0</v>
      </c>
      <c r="E42" s="44">
        <f t="shared" si="2"/>
        <v>0</v>
      </c>
      <c r="F42" s="38">
        <f t="shared" si="3"/>
        <v>0</v>
      </c>
      <c r="G42" s="46">
        <f t="shared" si="7"/>
        <v>0</v>
      </c>
      <c r="H42" s="36">
        <v>0</v>
      </c>
      <c r="I42" s="42">
        <f t="shared" ref="I42:I48" si="8">IF(ISBLANK(H42),"  ",IF(L42&gt;0,H42/L42,IF(H42&gt;0,1,0)))</f>
        <v>0</v>
      </c>
      <c r="J42" s="123">
        <v>0</v>
      </c>
      <c r="K42" s="44">
        <f t="shared" ref="K42:K48" si="9">IF(ISBLANK(J42),"  ",IF(L42&gt;0,J42/L42,IF(J42&gt;0,1,0)))</f>
        <v>0</v>
      </c>
      <c r="L42" s="38">
        <f>J42+H42</f>
        <v>0</v>
      </c>
      <c r="M42" s="46">
        <f>IF(ISBLANK(L42),"  ",IF(J76&gt;0,L42/J76,IF(L42&gt;0,1,0)))</f>
        <v>0</v>
      </c>
      <c r="N42" s="25"/>
    </row>
    <row r="43" spans="1:14" ht="15" customHeight="1" x14ac:dyDescent="0.2">
      <c r="A43" s="81" t="s">
        <v>40</v>
      </c>
      <c r="B43" s="32">
        <v>0</v>
      </c>
      <c r="C43" s="49">
        <f t="shared" si="1"/>
        <v>0</v>
      </c>
      <c r="D43" s="80">
        <v>0</v>
      </c>
      <c r="E43" s="49">
        <f t="shared" si="2"/>
        <v>0</v>
      </c>
      <c r="F43" s="34">
        <f t="shared" si="3"/>
        <v>0</v>
      </c>
      <c r="G43" s="46">
        <f t="shared" si="7"/>
        <v>0</v>
      </c>
      <c r="H43" s="32">
        <v>0</v>
      </c>
      <c r="I43" s="48">
        <f t="shared" si="8"/>
        <v>0</v>
      </c>
      <c r="J43" s="80">
        <v>0</v>
      </c>
      <c r="K43" s="49">
        <f t="shared" si="9"/>
        <v>0</v>
      </c>
      <c r="L43" s="34">
        <f>J43+H43</f>
        <v>0</v>
      </c>
      <c r="M43" s="51">
        <f>IF(ISBLANK(L43),"  ",IF(J76&gt;0,L43/J76,IF(L43&gt;0,1,0)))</f>
        <v>0</v>
      </c>
      <c r="N43" s="25"/>
    </row>
    <row r="44" spans="1:14" ht="15" customHeight="1" x14ac:dyDescent="0.2">
      <c r="A44" s="82" t="s">
        <v>41</v>
      </c>
      <c r="B44" s="32">
        <v>0</v>
      </c>
      <c r="C44" s="49">
        <f t="shared" si="1"/>
        <v>0</v>
      </c>
      <c r="D44" s="80">
        <v>0</v>
      </c>
      <c r="E44" s="49">
        <f t="shared" si="2"/>
        <v>0</v>
      </c>
      <c r="F44" s="68">
        <f t="shared" si="3"/>
        <v>0</v>
      </c>
      <c r="G44" s="46">
        <f t="shared" si="7"/>
        <v>0</v>
      </c>
      <c r="H44" s="32">
        <v>0</v>
      </c>
      <c r="I44" s="48">
        <f t="shared" si="8"/>
        <v>0</v>
      </c>
      <c r="J44" s="80">
        <v>0</v>
      </c>
      <c r="K44" s="49">
        <f t="shared" si="9"/>
        <v>0</v>
      </c>
      <c r="L44" s="68">
        <f>J44+H44</f>
        <v>0</v>
      </c>
      <c r="M44" s="51">
        <f>IF(ISBLANK(L44),"  ",IF(J76&gt;0,L44/J76,IF(L44&gt;0,1,0)))</f>
        <v>0</v>
      </c>
      <c r="N44" s="25"/>
    </row>
    <row r="45" spans="1:14" ht="15" customHeight="1" x14ac:dyDescent="0.2">
      <c r="A45" s="31" t="s">
        <v>42</v>
      </c>
      <c r="B45" s="32">
        <v>0</v>
      </c>
      <c r="C45" s="49">
        <f t="shared" si="1"/>
        <v>0</v>
      </c>
      <c r="D45" s="80">
        <v>0</v>
      </c>
      <c r="E45" s="49">
        <f t="shared" si="2"/>
        <v>0</v>
      </c>
      <c r="F45" s="68">
        <f t="shared" si="3"/>
        <v>0</v>
      </c>
      <c r="G45" s="46">
        <f t="shared" si="7"/>
        <v>0</v>
      </c>
      <c r="H45" s="32">
        <v>0</v>
      </c>
      <c r="I45" s="48">
        <f t="shared" si="8"/>
        <v>0</v>
      </c>
      <c r="J45" s="80">
        <v>0</v>
      </c>
      <c r="K45" s="49">
        <f t="shared" si="9"/>
        <v>0</v>
      </c>
      <c r="L45" s="68">
        <f>J45+H45</f>
        <v>0</v>
      </c>
      <c r="M45" s="51">
        <f>IF(ISBLANK(L45),"  ",IF(J76&gt;0,L45/J76,IF(L45&gt;0,1,0)))</f>
        <v>0</v>
      </c>
      <c r="N45" s="25"/>
    </row>
    <row r="46" spans="1:14" ht="15" customHeight="1" x14ac:dyDescent="0.2">
      <c r="A46" s="81" t="s">
        <v>43</v>
      </c>
      <c r="B46" s="32">
        <v>0</v>
      </c>
      <c r="C46" s="49">
        <f t="shared" si="1"/>
        <v>0</v>
      </c>
      <c r="D46" s="80">
        <v>0</v>
      </c>
      <c r="E46" s="49">
        <f t="shared" si="2"/>
        <v>0</v>
      </c>
      <c r="F46" s="68">
        <f t="shared" si="3"/>
        <v>0</v>
      </c>
      <c r="G46" s="46">
        <f t="shared" si="7"/>
        <v>0</v>
      </c>
      <c r="H46" s="32">
        <v>0</v>
      </c>
      <c r="I46" s="48">
        <f t="shared" si="8"/>
        <v>0</v>
      </c>
      <c r="J46" s="80">
        <v>0</v>
      </c>
      <c r="K46" s="49">
        <f t="shared" si="9"/>
        <v>0</v>
      </c>
      <c r="L46" s="68">
        <f>J46+H46</f>
        <v>0</v>
      </c>
      <c r="M46" s="51">
        <f>IF(ISBLANK(L46),"  ",IF(L76&gt;0,L46/L76,IF(L46&gt;0,1,0)))</f>
        <v>0</v>
      </c>
      <c r="N46" s="25"/>
    </row>
    <row r="47" spans="1:14" s="77" customFormat="1" ht="15" customHeight="1" x14ac:dyDescent="0.25">
      <c r="A47" s="78" t="s">
        <v>44</v>
      </c>
      <c r="B47" s="106">
        <v>0</v>
      </c>
      <c r="C47" s="75">
        <f t="shared" si="1"/>
        <v>0</v>
      </c>
      <c r="D47" s="107">
        <v>0</v>
      </c>
      <c r="E47" s="75">
        <f t="shared" si="2"/>
        <v>0</v>
      </c>
      <c r="F47" s="86">
        <f t="shared" si="3"/>
        <v>0</v>
      </c>
      <c r="G47" s="229">
        <f t="shared" si="7"/>
        <v>0</v>
      </c>
      <c r="H47" s="106">
        <v>0</v>
      </c>
      <c r="I47" s="84">
        <f t="shared" si="8"/>
        <v>0</v>
      </c>
      <c r="J47" s="107">
        <v>0</v>
      </c>
      <c r="K47" s="75">
        <f t="shared" si="9"/>
        <v>0</v>
      </c>
      <c r="L47" s="86">
        <f>L46+L45+L44+L43+L42</f>
        <v>0</v>
      </c>
      <c r="M47" s="74">
        <f>IF(ISBLANK(L47),"  ",IF(L76&gt;0,L47/L76,IF(L47&gt;0,1,0)))</f>
        <v>0</v>
      </c>
      <c r="N47" s="76"/>
    </row>
    <row r="48" spans="1:14" s="77" customFormat="1" ht="15" customHeight="1" x14ac:dyDescent="0.25">
      <c r="A48" s="87" t="s">
        <v>87</v>
      </c>
      <c r="B48" s="124">
        <v>0</v>
      </c>
      <c r="C48" s="75">
        <f t="shared" si="1"/>
        <v>0</v>
      </c>
      <c r="D48" s="124">
        <v>0</v>
      </c>
      <c r="E48" s="75">
        <f t="shared" si="2"/>
        <v>0</v>
      </c>
      <c r="F48" s="90">
        <f t="shared" si="3"/>
        <v>0</v>
      </c>
      <c r="G48" s="229">
        <f t="shared" si="7"/>
        <v>0</v>
      </c>
      <c r="H48" s="124">
        <v>0</v>
      </c>
      <c r="I48" s="84">
        <f t="shared" si="8"/>
        <v>0</v>
      </c>
      <c r="J48" s="111">
        <v>0</v>
      </c>
      <c r="K48" s="75">
        <f t="shared" si="9"/>
        <v>0</v>
      </c>
      <c r="L48" s="90">
        <f>J48+H48</f>
        <v>0</v>
      </c>
      <c r="M48" s="74">
        <f>IF(ISBLANK(L48),"  ",IF(L76&gt;0,L48/L76,IF(L48&gt;0,1,0)))</f>
        <v>0</v>
      </c>
      <c r="N48" s="76"/>
    </row>
    <row r="49" spans="1:14" ht="15" customHeight="1" x14ac:dyDescent="0.25">
      <c r="A49" s="14" t="s">
        <v>46</v>
      </c>
      <c r="B49" s="91"/>
      <c r="C49" s="94" t="str">
        <f t="shared" si="1"/>
        <v xml:space="preserve">  </v>
      </c>
      <c r="D49" s="93"/>
      <c r="E49" s="94" t="str">
        <f t="shared" si="2"/>
        <v xml:space="preserve">  </v>
      </c>
      <c r="F49" s="38"/>
      <c r="G49" s="56"/>
      <c r="H49" s="91"/>
      <c r="I49" s="92" t="s">
        <v>4</v>
      </c>
      <c r="J49" s="93"/>
      <c r="K49" s="94" t="s">
        <v>4</v>
      </c>
      <c r="L49" s="38"/>
      <c r="M49" s="95" t="s">
        <v>4</v>
      </c>
      <c r="N49" s="25"/>
    </row>
    <row r="50" spans="1:14" ht="15" customHeight="1" x14ac:dyDescent="0.2">
      <c r="A50" s="11" t="s">
        <v>47</v>
      </c>
      <c r="B50" s="91">
        <v>0</v>
      </c>
      <c r="C50" s="44">
        <f t="shared" si="1"/>
        <v>0</v>
      </c>
      <c r="D50" s="93">
        <v>0</v>
      </c>
      <c r="E50" s="44">
        <f t="shared" si="2"/>
        <v>0</v>
      </c>
      <c r="F50" s="96">
        <f t="shared" si="3"/>
        <v>0</v>
      </c>
      <c r="G50" s="46">
        <f t="shared" si="7"/>
        <v>0</v>
      </c>
      <c r="H50" s="91">
        <v>0</v>
      </c>
      <c r="I50" s="42">
        <f t="shared" ref="I50:I67" si="10">IF(ISBLANK(H50),"  ",IF(L50&gt;0,H50/L50,IF(H50&gt;0,1,0)))</f>
        <v>0</v>
      </c>
      <c r="J50" s="93">
        <v>0</v>
      </c>
      <c r="K50" s="44">
        <f t="shared" ref="K50:K67" si="11">IF(ISBLANK(J50),"  ",IF(L50&gt;0,J50/L50,IF(J50&gt;0,1,0)))</f>
        <v>0</v>
      </c>
      <c r="L50" s="96">
        <f t="shared" ref="L50:L66" si="12">J50+H50</f>
        <v>0</v>
      </c>
      <c r="M50" s="46">
        <f>IF(ISBLANK(L50),"  ",IF(L76&gt;0,L50/L76,IF(L50&gt;0,1,0)))</f>
        <v>0</v>
      </c>
      <c r="N50" s="25"/>
    </row>
    <row r="51" spans="1:14" ht="15" customHeight="1" x14ac:dyDescent="0.2">
      <c r="A51" s="31" t="s">
        <v>48</v>
      </c>
      <c r="B51" s="79">
        <v>0</v>
      </c>
      <c r="C51" s="49">
        <f t="shared" si="1"/>
        <v>0</v>
      </c>
      <c r="D51" s="80">
        <v>0</v>
      </c>
      <c r="E51" s="49">
        <f t="shared" si="2"/>
        <v>0</v>
      </c>
      <c r="F51" s="97">
        <f t="shared" si="3"/>
        <v>0</v>
      </c>
      <c r="G51" s="46">
        <f t="shared" si="7"/>
        <v>0</v>
      </c>
      <c r="H51" s="79">
        <v>0</v>
      </c>
      <c r="I51" s="48">
        <f t="shared" si="10"/>
        <v>0</v>
      </c>
      <c r="J51" s="80">
        <v>0</v>
      </c>
      <c r="K51" s="49">
        <f t="shared" si="11"/>
        <v>0</v>
      </c>
      <c r="L51" s="97">
        <f t="shared" si="12"/>
        <v>0</v>
      </c>
      <c r="M51" s="51">
        <f>IF(ISBLANK(L51),"  ",IF(L76&gt;0,L51/L76,IF(L51&gt;0,1,0)))</f>
        <v>0</v>
      </c>
      <c r="N51" s="25"/>
    </row>
    <row r="52" spans="1:14" ht="15" customHeight="1" x14ac:dyDescent="0.2">
      <c r="A52" s="98" t="s">
        <v>49</v>
      </c>
      <c r="B52" s="125">
        <v>0</v>
      </c>
      <c r="C52" s="49">
        <f t="shared" si="1"/>
        <v>0</v>
      </c>
      <c r="D52" s="126">
        <v>0</v>
      </c>
      <c r="E52" s="49">
        <f t="shared" si="2"/>
        <v>0</v>
      </c>
      <c r="F52" s="99">
        <f t="shared" si="3"/>
        <v>0</v>
      </c>
      <c r="G52" s="46">
        <f t="shared" si="7"/>
        <v>0</v>
      </c>
      <c r="H52" s="125">
        <v>0</v>
      </c>
      <c r="I52" s="48">
        <f t="shared" si="10"/>
        <v>0</v>
      </c>
      <c r="J52" s="126">
        <v>0</v>
      </c>
      <c r="K52" s="49">
        <f t="shared" si="11"/>
        <v>0</v>
      </c>
      <c r="L52" s="99">
        <f t="shared" si="12"/>
        <v>0</v>
      </c>
      <c r="M52" s="51">
        <f>IF(ISBLANK(L52),"  ",IF(L76&gt;0,L52/L76,IF(L52&gt;0,1,0)))</f>
        <v>0</v>
      </c>
      <c r="N52" s="25"/>
    </row>
    <row r="53" spans="1:14" ht="15" customHeight="1" x14ac:dyDescent="0.2">
      <c r="A53" s="98" t="s">
        <v>50</v>
      </c>
      <c r="B53" s="125">
        <v>0</v>
      </c>
      <c r="C53" s="49">
        <f t="shared" si="1"/>
        <v>0</v>
      </c>
      <c r="D53" s="126">
        <v>0</v>
      </c>
      <c r="E53" s="49">
        <f t="shared" si="2"/>
        <v>0</v>
      </c>
      <c r="F53" s="99">
        <f t="shared" si="3"/>
        <v>0</v>
      </c>
      <c r="G53" s="46">
        <f t="shared" si="7"/>
        <v>0</v>
      </c>
      <c r="H53" s="125">
        <v>0</v>
      </c>
      <c r="I53" s="48">
        <f t="shared" si="10"/>
        <v>0</v>
      </c>
      <c r="J53" s="126">
        <v>0</v>
      </c>
      <c r="K53" s="49">
        <f t="shared" si="11"/>
        <v>0</v>
      </c>
      <c r="L53" s="99">
        <f t="shared" si="12"/>
        <v>0</v>
      </c>
      <c r="M53" s="51">
        <f>IF(ISBLANK(L53),"  ",IF(L76&gt;0,L53/L76,IF(L53&gt;0,1,0)))</f>
        <v>0</v>
      </c>
      <c r="N53" s="25"/>
    </row>
    <row r="54" spans="1:14" ht="15" customHeight="1" x14ac:dyDescent="0.2">
      <c r="A54" s="98" t="s">
        <v>51</v>
      </c>
      <c r="B54" s="125">
        <v>0</v>
      </c>
      <c r="C54" s="49">
        <f t="shared" si="1"/>
        <v>0</v>
      </c>
      <c r="D54" s="126">
        <v>0</v>
      </c>
      <c r="E54" s="49">
        <f t="shared" si="2"/>
        <v>0</v>
      </c>
      <c r="F54" s="99">
        <f t="shared" si="3"/>
        <v>0</v>
      </c>
      <c r="G54" s="46">
        <f t="shared" si="7"/>
        <v>0</v>
      </c>
      <c r="H54" s="125">
        <v>0</v>
      </c>
      <c r="I54" s="48">
        <f>IF(ISBLANK(H54),"  ",IF(L54&gt;0,H54/L54,IF(H54&gt;0,1,0)))</f>
        <v>0</v>
      </c>
      <c r="J54" s="126">
        <v>0</v>
      </c>
      <c r="K54" s="49">
        <f>IF(ISBLANK(J54),"  ",IF(L54&gt;0,J54/L54,IF(J54&gt;0,1,0)))</f>
        <v>0</v>
      </c>
      <c r="L54" s="99">
        <f t="shared" si="12"/>
        <v>0</v>
      </c>
      <c r="M54" s="51">
        <f>IF(ISBLANK(L54),"  ",IF(L76&gt;0,L54/L76,IF(L54&gt;0,1,0)))</f>
        <v>0</v>
      </c>
      <c r="N54" s="25"/>
    </row>
    <row r="55" spans="1:14" ht="15" customHeight="1" x14ac:dyDescent="0.2">
      <c r="A55" s="31" t="s">
        <v>52</v>
      </c>
      <c r="B55" s="79">
        <v>0</v>
      </c>
      <c r="C55" s="49">
        <f t="shared" si="1"/>
        <v>0</v>
      </c>
      <c r="D55" s="80">
        <v>0</v>
      </c>
      <c r="E55" s="49">
        <f t="shared" si="2"/>
        <v>0</v>
      </c>
      <c r="F55" s="97">
        <f t="shared" si="3"/>
        <v>0</v>
      </c>
      <c r="G55" s="46">
        <f t="shared" si="7"/>
        <v>0</v>
      </c>
      <c r="H55" s="79">
        <v>0</v>
      </c>
      <c r="I55" s="48">
        <f t="shared" si="10"/>
        <v>0</v>
      </c>
      <c r="J55" s="80">
        <v>0</v>
      </c>
      <c r="K55" s="49">
        <f t="shared" si="11"/>
        <v>0</v>
      </c>
      <c r="L55" s="97">
        <f t="shared" si="12"/>
        <v>0</v>
      </c>
      <c r="M55" s="51">
        <f>IF(ISBLANK(L55),"  ",IF(L76&gt;0,L55/L76,IF(L55&gt;0,1,0)))</f>
        <v>0</v>
      </c>
      <c r="N55" s="25"/>
    </row>
    <row r="56" spans="1:14" s="77" customFormat="1" ht="15" customHeight="1" x14ac:dyDescent="0.25">
      <c r="A56" s="87" t="s">
        <v>53</v>
      </c>
      <c r="B56" s="127">
        <v>0</v>
      </c>
      <c r="C56" s="75">
        <f t="shared" si="1"/>
        <v>0</v>
      </c>
      <c r="D56" s="107">
        <v>0</v>
      </c>
      <c r="E56" s="75">
        <f t="shared" si="2"/>
        <v>0</v>
      </c>
      <c r="F56" s="97">
        <f t="shared" si="3"/>
        <v>0</v>
      </c>
      <c r="G56" s="46">
        <f t="shared" si="7"/>
        <v>0</v>
      </c>
      <c r="H56" s="127">
        <v>0</v>
      </c>
      <c r="I56" s="84">
        <f t="shared" si="10"/>
        <v>0</v>
      </c>
      <c r="J56" s="107">
        <v>0</v>
      </c>
      <c r="K56" s="75">
        <f t="shared" si="11"/>
        <v>0</v>
      </c>
      <c r="L56" s="97">
        <f t="shared" si="12"/>
        <v>0</v>
      </c>
      <c r="M56" s="74">
        <f>IF(ISBLANK(L56),"  ",IF(L76&gt;0,L56/L76,IF(L56&gt;0,1,0)))</f>
        <v>0</v>
      </c>
      <c r="N56" s="76"/>
    </row>
    <row r="57" spans="1:14" ht="15" customHeight="1" x14ac:dyDescent="0.2">
      <c r="A57" s="41" t="s">
        <v>54</v>
      </c>
      <c r="B57" s="128">
        <v>0</v>
      </c>
      <c r="C57" s="49">
        <f t="shared" si="1"/>
        <v>0</v>
      </c>
      <c r="D57" s="129">
        <v>0</v>
      </c>
      <c r="E57" s="49">
        <f t="shared" si="2"/>
        <v>0</v>
      </c>
      <c r="F57" s="101">
        <f t="shared" si="3"/>
        <v>0</v>
      </c>
      <c r="G57" s="46">
        <f t="shared" si="7"/>
        <v>0</v>
      </c>
      <c r="H57" s="128">
        <v>0</v>
      </c>
      <c r="I57" s="48">
        <f t="shared" si="10"/>
        <v>0</v>
      </c>
      <c r="J57" s="129">
        <v>0</v>
      </c>
      <c r="K57" s="49">
        <f t="shared" si="11"/>
        <v>0</v>
      </c>
      <c r="L57" s="101">
        <f t="shared" si="12"/>
        <v>0</v>
      </c>
      <c r="M57" s="51">
        <f>IF(ISBLANK(L57),"  ",IF(L76&gt;0,L57/L76,IF(L57&gt;0,1,0)))</f>
        <v>0</v>
      </c>
      <c r="N57" s="25"/>
    </row>
    <row r="58" spans="1:14" ht="15" customHeight="1" x14ac:dyDescent="0.2">
      <c r="A58" s="102" t="s">
        <v>55</v>
      </c>
      <c r="B58" s="32">
        <v>0</v>
      </c>
      <c r="C58" s="49">
        <f t="shared" si="1"/>
        <v>0</v>
      </c>
      <c r="D58" s="80">
        <v>0</v>
      </c>
      <c r="E58" s="49">
        <f t="shared" si="2"/>
        <v>0</v>
      </c>
      <c r="F58" s="34">
        <f t="shared" si="3"/>
        <v>0</v>
      </c>
      <c r="G58" s="46">
        <f t="shared" si="7"/>
        <v>0</v>
      </c>
      <c r="H58" s="32">
        <v>0</v>
      </c>
      <c r="I58" s="48">
        <f t="shared" si="10"/>
        <v>0</v>
      </c>
      <c r="J58" s="80">
        <v>0</v>
      </c>
      <c r="K58" s="49">
        <f t="shared" si="11"/>
        <v>0</v>
      </c>
      <c r="L58" s="34">
        <f t="shared" si="12"/>
        <v>0</v>
      </c>
      <c r="M58" s="51">
        <f>IF(ISBLANK(L58),"  ",IF(L76&gt;0,L58/L76,IF(L58&gt;0,1,0)))</f>
        <v>0</v>
      </c>
      <c r="N58" s="25"/>
    </row>
    <row r="59" spans="1:14" ht="15" customHeight="1" x14ac:dyDescent="0.2">
      <c r="A59" s="82" t="s">
        <v>56</v>
      </c>
      <c r="B59" s="32">
        <v>3744320</v>
      </c>
      <c r="C59" s="49">
        <f t="shared" si="1"/>
        <v>0.58506983752417852</v>
      </c>
      <c r="D59" s="80">
        <v>2655463</v>
      </c>
      <c r="E59" s="49">
        <f t="shared" si="2"/>
        <v>0.41493016247582143</v>
      </c>
      <c r="F59" s="34">
        <f t="shared" si="3"/>
        <v>6399783</v>
      </c>
      <c r="G59" s="46">
        <f t="shared" si="7"/>
        <v>4.8414097525432076E-2</v>
      </c>
      <c r="H59" s="32">
        <v>4806200</v>
      </c>
      <c r="I59" s="48">
        <f t="shared" si="10"/>
        <v>0.78710163440437586</v>
      </c>
      <c r="J59" s="80">
        <v>1300000</v>
      </c>
      <c r="K59" s="49">
        <f t="shared" si="11"/>
        <v>0.21289836559562411</v>
      </c>
      <c r="L59" s="34">
        <f t="shared" si="12"/>
        <v>6106200</v>
      </c>
      <c r="M59" s="51">
        <f>IF(ISBLANK(L59),"  ",IF(L76&gt;0,L59/L76,IF(L59&gt;0,1,0)))</f>
        <v>4.7260311345934378E-2</v>
      </c>
      <c r="N59" s="25"/>
    </row>
    <row r="60" spans="1:14" ht="15" customHeight="1" x14ac:dyDescent="0.2">
      <c r="A60" s="81" t="s">
        <v>57</v>
      </c>
      <c r="B60" s="69">
        <v>0</v>
      </c>
      <c r="C60" s="49">
        <f t="shared" si="1"/>
        <v>0</v>
      </c>
      <c r="D60" s="70">
        <v>12112843.1</v>
      </c>
      <c r="E60" s="49">
        <f t="shared" si="2"/>
        <v>1</v>
      </c>
      <c r="F60" s="68">
        <f t="shared" si="3"/>
        <v>12112843.1</v>
      </c>
      <c r="G60" s="46">
        <f t="shared" si="7"/>
        <v>9.1633164304736114E-2</v>
      </c>
      <c r="H60" s="69">
        <v>0</v>
      </c>
      <c r="I60" s="48">
        <f t="shared" si="10"/>
        <v>0</v>
      </c>
      <c r="J60" s="70">
        <v>13000000</v>
      </c>
      <c r="K60" s="49">
        <f t="shared" si="11"/>
        <v>1</v>
      </c>
      <c r="L60" s="68">
        <f t="shared" si="12"/>
        <v>13000000</v>
      </c>
      <c r="M60" s="51">
        <f>IF(ISBLANK(L60),"  ",IF(L76&gt;0,L60/L76,IF(L60&gt;0,1,0)))</f>
        <v>0.1006164304308976</v>
      </c>
      <c r="N60" s="25"/>
    </row>
    <row r="61" spans="1:14" ht="15" customHeight="1" x14ac:dyDescent="0.2">
      <c r="A61" s="103" t="s">
        <v>58</v>
      </c>
      <c r="B61" s="32">
        <v>0</v>
      </c>
      <c r="C61" s="49">
        <f t="shared" si="1"/>
        <v>0</v>
      </c>
      <c r="D61" s="80">
        <v>0</v>
      </c>
      <c r="E61" s="49">
        <f t="shared" si="2"/>
        <v>0</v>
      </c>
      <c r="F61" s="34">
        <f t="shared" si="3"/>
        <v>0</v>
      </c>
      <c r="G61" s="46">
        <f t="shared" si="7"/>
        <v>0</v>
      </c>
      <c r="H61" s="32">
        <v>0</v>
      </c>
      <c r="I61" s="48">
        <f t="shared" si="10"/>
        <v>0</v>
      </c>
      <c r="J61" s="80">
        <v>0</v>
      </c>
      <c r="K61" s="49">
        <f t="shared" si="11"/>
        <v>0</v>
      </c>
      <c r="L61" s="34">
        <f t="shared" si="12"/>
        <v>0</v>
      </c>
      <c r="M61" s="51">
        <f>IF(ISBLANK(L61),"  ",IF(L76&gt;0,L61/L76,IF(L61&gt;0,1,0)))</f>
        <v>0</v>
      </c>
      <c r="N61" s="25"/>
    </row>
    <row r="62" spans="1:14" ht="15" customHeight="1" x14ac:dyDescent="0.2">
      <c r="A62" s="103" t="s">
        <v>59</v>
      </c>
      <c r="B62" s="32">
        <v>0</v>
      </c>
      <c r="C62" s="49">
        <f t="shared" si="1"/>
        <v>0</v>
      </c>
      <c r="D62" s="80">
        <v>0</v>
      </c>
      <c r="E62" s="49">
        <f t="shared" si="2"/>
        <v>0</v>
      </c>
      <c r="F62" s="34">
        <f t="shared" si="3"/>
        <v>0</v>
      </c>
      <c r="G62" s="46">
        <f t="shared" si="7"/>
        <v>0</v>
      </c>
      <c r="H62" s="32">
        <v>0</v>
      </c>
      <c r="I62" s="48">
        <f t="shared" si="10"/>
        <v>0</v>
      </c>
      <c r="J62" s="80">
        <v>0</v>
      </c>
      <c r="K62" s="49">
        <f t="shared" si="11"/>
        <v>0</v>
      </c>
      <c r="L62" s="34">
        <f t="shared" si="12"/>
        <v>0</v>
      </c>
      <c r="M62" s="51">
        <f>IF(ISBLANK(L62),"  ",IF(L76&gt;0,L62/L76,IF(L62&gt;0,1,0)))</f>
        <v>0</v>
      </c>
      <c r="N62" s="25"/>
    </row>
    <row r="63" spans="1:14" ht="15" customHeight="1" x14ac:dyDescent="0.2">
      <c r="A63" s="104" t="s">
        <v>60</v>
      </c>
      <c r="B63" s="32">
        <v>0</v>
      </c>
      <c r="C63" s="49">
        <f t="shared" si="1"/>
        <v>0</v>
      </c>
      <c r="D63" s="80">
        <v>0</v>
      </c>
      <c r="E63" s="49">
        <f t="shared" si="2"/>
        <v>0</v>
      </c>
      <c r="F63" s="34">
        <f t="shared" si="3"/>
        <v>0</v>
      </c>
      <c r="G63" s="46">
        <f t="shared" si="7"/>
        <v>0</v>
      </c>
      <c r="H63" s="32">
        <v>0</v>
      </c>
      <c r="I63" s="48">
        <f t="shared" si="10"/>
        <v>0</v>
      </c>
      <c r="J63" s="80">
        <v>0</v>
      </c>
      <c r="K63" s="49">
        <f t="shared" si="11"/>
        <v>0</v>
      </c>
      <c r="L63" s="34">
        <f t="shared" si="12"/>
        <v>0</v>
      </c>
      <c r="M63" s="51">
        <f>IF(ISBLANK(L63),"  ",IF(L76&gt;0,L63/L76,IF(L63&gt;0,1,0)))</f>
        <v>0</v>
      </c>
      <c r="N63" s="25"/>
    </row>
    <row r="64" spans="1:14" ht="15" customHeight="1" x14ac:dyDescent="0.2">
      <c r="A64" s="104" t="s">
        <v>61</v>
      </c>
      <c r="B64" s="32">
        <v>0</v>
      </c>
      <c r="C64" s="49">
        <f t="shared" si="1"/>
        <v>0</v>
      </c>
      <c r="D64" s="80">
        <v>95905</v>
      </c>
      <c r="E64" s="49">
        <f t="shared" si="2"/>
        <v>1</v>
      </c>
      <c r="F64" s="34">
        <f t="shared" si="3"/>
        <v>95905</v>
      </c>
      <c r="G64" s="46">
        <f t="shared" si="7"/>
        <v>7.2551741569621396E-4</v>
      </c>
      <c r="H64" s="32">
        <v>0</v>
      </c>
      <c r="I64" s="48">
        <f t="shared" si="10"/>
        <v>0</v>
      </c>
      <c r="J64" s="80">
        <v>120000</v>
      </c>
      <c r="K64" s="49">
        <f t="shared" si="11"/>
        <v>1</v>
      </c>
      <c r="L64" s="34">
        <f t="shared" si="12"/>
        <v>120000</v>
      </c>
      <c r="M64" s="51">
        <f>IF(ISBLANK(L64),"  ",IF(L76&gt;0,L64/L76,IF(L64&gt;0,1,0)))</f>
        <v>9.2876705013136254E-4</v>
      </c>
      <c r="N64" s="25"/>
    </row>
    <row r="65" spans="1:14" ht="15" customHeight="1" x14ac:dyDescent="0.2">
      <c r="A65" s="82" t="s">
        <v>62</v>
      </c>
      <c r="B65" s="32">
        <v>0</v>
      </c>
      <c r="C65" s="49">
        <f t="shared" si="1"/>
        <v>0</v>
      </c>
      <c r="D65" s="80">
        <v>11462238.27</v>
      </c>
      <c r="E65" s="49">
        <f t="shared" si="2"/>
        <v>1</v>
      </c>
      <c r="F65" s="34">
        <f t="shared" si="3"/>
        <v>11462238.27</v>
      </c>
      <c r="G65" s="46">
        <f t="shared" si="7"/>
        <v>8.6711365285904202E-2</v>
      </c>
      <c r="H65" s="32">
        <v>0</v>
      </c>
      <c r="I65" s="48">
        <f t="shared" si="10"/>
        <v>0</v>
      </c>
      <c r="J65" s="80">
        <v>8550000</v>
      </c>
      <c r="K65" s="49">
        <f t="shared" si="11"/>
        <v>1</v>
      </c>
      <c r="L65" s="34">
        <f t="shared" si="12"/>
        <v>8550000</v>
      </c>
      <c r="M65" s="51">
        <f>IF(ISBLANK(L65),"  ",IF(L76&gt;0,L65/L76,IF(L65&gt;0,1,0)))</f>
        <v>6.6174652321859581E-2</v>
      </c>
      <c r="N65" s="25"/>
    </row>
    <row r="66" spans="1:14" ht="15" customHeight="1" x14ac:dyDescent="0.2">
      <c r="A66" s="81" t="s">
        <v>63</v>
      </c>
      <c r="B66" s="32">
        <v>795119</v>
      </c>
      <c r="C66" s="49">
        <f t="shared" si="1"/>
        <v>7.578247755792393E-2</v>
      </c>
      <c r="D66" s="80">
        <v>9697003</v>
      </c>
      <c r="E66" s="49">
        <f t="shared" si="2"/>
        <v>0.92421752244207611</v>
      </c>
      <c r="F66" s="34">
        <f t="shared" si="3"/>
        <v>10492122</v>
      </c>
      <c r="G66" s="46">
        <f t="shared" si="7"/>
        <v>7.9372475247478147E-2</v>
      </c>
      <c r="H66" s="32">
        <v>2001767</v>
      </c>
      <c r="I66" s="48">
        <f t="shared" si="10"/>
        <v>0.23545305346523845</v>
      </c>
      <c r="J66" s="80">
        <v>6500000</v>
      </c>
      <c r="K66" s="49">
        <f t="shared" si="11"/>
        <v>0.76454694653476152</v>
      </c>
      <c r="L66" s="34">
        <f t="shared" si="12"/>
        <v>8501767</v>
      </c>
      <c r="M66" s="51">
        <f>IF(ISBLANK(L66),"  ",IF(L76&gt;0,L66/L76,IF(L66&gt;0,1,0)))</f>
        <v>6.5801342145784689E-2</v>
      </c>
      <c r="N66" s="25"/>
    </row>
    <row r="67" spans="1:14" s="77" customFormat="1" ht="15" customHeight="1" x14ac:dyDescent="0.25">
      <c r="A67" s="105" t="s">
        <v>64</v>
      </c>
      <c r="B67" s="106">
        <v>4539439</v>
      </c>
      <c r="C67" s="75">
        <f t="shared" si="1"/>
        <v>0.11191112977112214</v>
      </c>
      <c r="D67" s="107">
        <v>36023452.369999997</v>
      </c>
      <c r="E67" s="75">
        <f t="shared" si="2"/>
        <v>0.88808887022887784</v>
      </c>
      <c r="F67" s="106">
        <f t="shared" si="3"/>
        <v>40562891.369999997</v>
      </c>
      <c r="G67" s="46">
        <f t="shared" si="7"/>
        <v>0.30685661977924672</v>
      </c>
      <c r="H67" s="106">
        <v>6807967</v>
      </c>
      <c r="I67" s="84">
        <f t="shared" si="10"/>
        <v>0.1876612049401776</v>
      </c>
      <c r="J67" s="107">
        <v>29470000</v>
      </c>
      <c r="K67" s="75">
        <f t="shared" si="11"/>
        <v>0.81233879505982243</v>
      </c>
      <c r="L67" s="106">
        <f>L66+L65+L64+L63+L62+L61+L60+L59+L58+L57+L56</f>
        <v>36277967</v>
      </c>
      <c r="M67" s="74">
        <f>IF(ISBLANK(L67),"  ",IF(L76&gt;0,L67/L76,IF(L67&gt;0,1,0)))</f>
        <v>0.2807815032946076</v>
      </c>
      <c r="N67" s="76"/>
    </row>
    <row r="68" spans="1:14" ht="15" customHeight="1" x14ac:dyDescent="0.25">
      <c r="A68" s="14" t="s">
        <v>65</v>
      </c>
      <c r="B68" s="79"/>
      <c r="C68" s="66" t="str">
        <f t="shared" si="1"/>
        <v xml:space="preserve">  </v>
      </c>
      <c r="D68" s="80"/>
      <c r="E68" s="66" t="str">
        <f t="shared" si="2"/>
        <v xml:space="preserve">  </v>
      </c>
      <c r="F68" s="34"/>
      <c r="G68" s="56"/>
      <c r="H68" s="79"/>
      <c r="I68" s="64" t="s">
        <v>4</v>
      </c>
      <c r="J68" s="80"/>
      <c r="K68" s="66" t="s">
        <v>4</v>
      </c>
      <c r="L68" s="34"/>
      <c r="M68" s="67" t="s">
        <v>4</v>
      </c>
    </row>
    <row r="69" spans="1:14" ht="15" customHeight="1" x14ac:dyDescent="0.2">
      <c r="A69" s="108" t="s">
        <v>66</v>
      </c>
      <c r="B69" s="3">
        <v>0</v>
      </c>
      <c r="C69" s="44">
        <f t="shared" si="1"/>
        <v>0</v>
      </c>
      <c r="D69" s="93">
        <v>0</v>
      </c>
      <c r="E69" s="44">
        <f t="shared" si="2"/>
        <v>0</v>
      </c>
      <c r="F69" s="58">
        <f t="shared" si="3"/>
        <v>0</v>
      </c>
      <c r="G69" s="46">
        <f t="shared" si="7"/>
        <v>0</v>
      </c>
      <c r="H69" s="3">
        <v>0</v>
      </c>
      <c r="I69" s="42">
        <f>IF(ISBLANK(H69),"  ",IF(L69&gt;0,H69/L69,IF(H69&gt;0,1,0)))</f>
        <v>0</v>
      </c>
      <c r="J69" s="93">
        <v>0</v>
      </c>
      <c r="K69" s="44">
        <f>IF(ISBLANK(J69),"  ",IF(L69&gt;0,J69/L69,IF(J69&gt;0,1,0)))</f>
        <v>0</v>
      </c>
      <c r="L69" s="58">
        <f>J69+H69</f>
        <v>0</v>
      </c>
      <c r="M69" s="46">
        <f>IF(ISBLANK(L69),"  ",IF(L76&gt;0,L69/L76,IF(L69&gt;0,1,0)))</f>
        <v>0</v>
      </c>
    </row>
    <row r="70" spans="1:14" ht="15" customHeight="1" x14ac:dyDescent="0.2">
      <c r="A70" s="31" t="s">
        <v>67</v>
      </c>
      <c r="B70" s="32">
        <v>0</v>
      </c>
      <c r="C70" s="49">
        <f t="shared" si="1"/>
        <v>0</v>
      </c>
      <c r="D70" s="80">
        <v>0</v>
      </c>
      <c r="E70" s="49">
        <f t="shared" si="2"/>
        <v>0</v>
      </c>
      <c r="F70" s="34">
        <f t="shared" si="3"/>
        <v>0</v>
      </c>
      <c r="G70" s="46">
        <f t="shared" si="7"/>
        <v>0</v>
      </c>
      <c r="H70" s="32">
        <v>0</v>
      </c>
      <c r="I70" s="48">
        <f>IF(ISBLANK(H70),"  ",IF(L70&gt;0,H70/L70,IF(H70&gt;0,1,0)))</f>
        <v>0</v>
      </c>
      <c r="J70" s="80">
        <v>0</v>
      </c>
      <c r="K70" s="49">
        <f>IF(ISBLANK(J70),"  ",IF(L70&gt;0,J70/L70,IF(J70&gt;0,1,0)))</f>
        <v>0</v>
      </c>
      <c r="L70" s="34">
        <f>J70+H70</f>
        <v>0</v>
      </c>
      <c r="M70" s="51">
        <f>IF(ISBLANK(L70),"  ",IF(L76&gt;0,L70/L76,IF(L70&gt;0,1,0)))</f>
        <v>0</v>
      </c>
    </row>
    <row r="71" spans="1:14" ht="15" customHeight="1" x14ac:dyDescent="0.25">
      <c r="A71" s="109" t="s">
        <v>68</v>
      </c>
      <c r="B71" s="79"/>
      <c r="C71" s="66" t="str">
        <f t="shared" si="1"/>
        <v xml:space="preserve">  </v>
      </c>
      <c r="D71" s="80"/>
      <c r="E71" s="66" t="str">
        <f t="shared" si="2"/>
        <v xml:space="preserve">  </v>
      </c>
      <c r="F71" s="34"/>
      <c r="G71" s="46"/>
      <c r="H71" s="79"/>
      <c r="I71" s="64" t="s">
        <v>4</v>
      </c>
      <c r="J71" s="80"/>
      <c r="K71" s="66" t="s">
        <v>4</v>
      </c>
      <c r="L71" s="34"/>
      <c r="M71" s="67" t="s">
        <v>4</v>
      </c>
    </row>
    <row r="72" spans="1:14" ht="15" customHeight="1" x14ac:dyDescent="0.2">
      <c r="A72" s="82" t="s">
        <v>69</v>
      </c>
      <c r="B72" s="3">
        <v>0</v>
      </c>
      <c r="C72" s="44">
        <f t="shared" si="1"/>
        <v>0</v>
      </c>
      <c r="D72" s="93">
        <v>0</v>
      </c>
      <c r="E72" s="44">
        <f t="shared" si="2"/>
        <v>0</v>
      </c>
      <c r="F72" s="58">
        <f t="shared" si="3"/>
        <v>0</v>
      </c>
      <c r="G72" s="46">
        <f t="shared" si="7"/>
        <v>0</v>
      </c>
      <c r="H72" s="3">
        <v>0</v>
      </c>
      <c r="I72" s="42">
        <f>IF(ISBLANK(H72),"  ",IF(L72&gt;0,H72/L72,IF(H72&gt;0,1,0)))</f>
        <v>0</v>
      </c>
      <c r="J72" s="93">
        <v>0</v>
      </c>
      <c r="K72" s="44">
        <f>IF(ISBLANK(J72),"  ",IF(L72&gt;0,J72/L72,IF(J72&gt;0,1,0)))</f>
        <v>0</v>
      </c>
      <c r="L72" s="58">
        <f>J72+H72</f>
        <v>0</v>
      </c>
      <c r="M72" s="46">
        <f>IF(ISBLANK(L72),"  ",IF(L76&gt;0,L72/L76,IF(L72&gt;0,1,0)))</f>
        <v>0</v>
      </c>
    </row>
    <row r="73" spans="1:14" ht="15" customHeight="1" x14ac:dyDescent="0.2">
      <c r="A73" s="31" t="s">
        <v>70</v>
      </c>
      <c r="B73" s="32">
        <v>12263533</v>
      </c>
      <c r="C73" s="49">
        <f t="shared" si="1"/>
        <v>0.63803772619751353</v>
      </c>
      <c r="D73" s="80">
        <v>6957169</v>
      </c>
      <c r="E73" s="49">
        <f t="shared" si="2"/>
        <v>0.36196227380248652</v>
      </c>
      <c r="F73" s="34">
        <f t="shared" si="3"/>
        <v>19220702</v>
      </c>
      <c r="G73" s="46">
        <f t="shared" si="7"/>
        <v>0.14540382715089986</v>
      </c>
      <c r="H73" s="32">
        <v>13018275</v>
      </c>
      <c r="I73" s="48">
        <f>IF(ISBLANK(H73),"  ",IF(L73&gt;0,H73/L73,IF(H73&gt;0,1,0)))</f>
        <v>0.61937885007213955</v>
      </c>
      <c r="J73" s="80">
        <v>8000000</v>
      </c>
      <c r="K73" s="49">
        <f>IF(ISBLANK(J73),"  ",IF(L73&gt;0,J73/L73,IF(J73&gt;0,1,0)))</f>
        <v>0.38062114992786039</v>
      </c>
      <c r="L73" s="34">
        <f>J73+H73</f>
        <v>21018275</v>
      </c>
      <c r="M73" s="51">
        <f>IF(ISBLANK(L73),"  ",IF(L76&gt;0,L73/L76,IF(L73&gt;0,1,0)))</f>
        <v>0.16267567725499801</v>
      </c>
    </row>
    <row r="74" spans="1:14" s="77" customFormat="1" ht="15" customHeight="1" x14ac:dyDescent="0.25">
      <c r="A74" s="78" t="s">
        <v>71</v>
      </c>
      <c r="B74" s="110">
        <v>12263533</v>
      </c>
      <c r="C74" s="75">
        <f t="shared" si="1"/>
        <v>0.63803772619751353</v>
      </c>
      <c r="D74" s="111">
        <v>6957169</v>
      </c>
      <c r="E74" s="75">
        <f t="shared" si="2"/>
        <v>0.36196227380248652</v>
      </c>
      <c r="F74" s="112">
        <f t="shared" si="3"/>
        <v>19220702</v>
      </c>
      <c r="G74" s="229">
        <f t="shared" si="7"/>
        <v>0.14540382715089986</v>
      </c>
      <c r="H74" s="110">
        <v>13018275</v>
      </c>
      <c r="I74" s="84">
        <f>IF(ISBLANK(H74),"  ",IF(L74&gt;0,H74/L74,IF(H74&gt;0,1,0)))</f>
        <v>0.61937885007213955</v>
      </c>
      <c r="J74" s="111">
        <v>8000000</v>
      </c>
      <c r="K74" s="75">
        <f>IF(ISBLANK(J74),"  ",IF(L74&gt;0,J74/L74,IF(J74&gt;0,1,0)))</f>
        <v>0.38062114992786039</v>
      </c>
      <c r="L74" s="112">
        <f>L73+L72+L71+L70+L69</f>
        <v>21018275</v>
      </c>
      <c r="M74" s="74">
        <f>IF(ISBLANK(L74),"  ",IF(L76&gt;0,L74/L76,IF(L74&gt;0,1,0)))</f>
        <v>0.16267567725499801</v>
      </c>
    </row>
    <row r="75" spans="1:14" s="77" customFormat="1" ht="15" customHeight="1" x14ac:dyDescent="0.25">
      <c r="A75" s="78" t="s">
        <v>72</v>
      </c>
      <c r="B75" s="110">
        <v>0</v>
      </c>
      <c r="C75" s="75">
        <f t="shared" si="1"/>
        <v>0</v>
      </c>
      <c r="D75" s="124">
        <v>0</v>
      </c>
      <c r="E75" s="75">
        <f t="shared" si="2"/>
        <v>0</v>
      </c>
      <c r="F75" s="113">
        <f t="shared" si="3"/>
        <v>0</v>
      </c>
      <c r="G75" s="229">
        <f t="shared" si="7"/>
        <v>0</v>
      </c>
      <c r="H75" s="110">
        <v>0</v>
      </c>
      <c r="I75" s="84">
        <f>IF(ISBLANK(H75),"  ",IF(L75&gt;0,H75/L75,IF(H75&gt;0,1,0)))</f>
        <v>0</v>
      </c>
      <c r="J75" s="111">
        <v>0</v>
      </c>
      <c r="K75" s="75">
        <f>IF(ISBLANK(J75),"  ",IF(L75&gt;0,J75/L75,IF(J75&gt;0,1,0)))</f>
        <v>0</v>
      </c>
      <c r="L75" s="113">
        <f>J75+H75</f>
        <v>0</v>
      </c>
      <c r="M75" s="74">
        <f>IF(ISBLANK(L75),"  ",IF(L76&gt;0,L75/L76,IF(L75&gt;0,1,0)))</f>
        <v>0</v>
      </c>
    </row>
    <row r="76" spans="1:14" s="77" customFormat="1" ht="15" customHeight="1" thickBot="1" x14ac:dyDescent="0.3">
      <c r="A76" s="114" t="s">
        <v>73</v>
      </c>
      <c r="B76" s="115">
        <v>89207797.439999998</v>
      </c>
      <c r="C76" s="117">
        <f t="shared" si="1"/>
        <v>0.67485335132287294</v>
      </c>
      <c r="D76" s="115">
        <v>42980621.369999997</v>
      </c>
      <c r="E76" s="117">
        <f t="shared" si="2"/>
        <v>0.325146648677127</v>
      </c>
      <c r="F76" s="115">
        <f t="shared" si="3"/>
        <v>132188418.81</v>
      </c>
      <c r="G76" s="117">
        <f t="shared" si="7"/>
        <v>1</v>
      </c>
      <c r="H76" s="115">
        <v>91733550</v>
      </c>
      <c r="I76" s="116">
        <f>IF(ISBLANK(H76),"  ",IF(L76&gt;0,H76/L76,IF(H76&gt;0,1,0)))</f>
        <v>0.70999248859648201</v>
      </c>
      <c r="J76" s="115">
        <v>37470000</v>
      </c>
      <c r="K76" s="117">
        <f>IF(ISBLANK(J76),"  ",IF(L76&gt;0,J76/L76,IF(J76&gt;0,1,0)))</f>
        <v>0.29000751140351794</v>
      </c>
      <c r="L76" s="115">
        <f>L74+L67+L47+L40+L48+L75</f>
        <v>129203550</v>
      </c>
      <c r="M76" s="118">
        <f>IF(ISBLANK(L76),"  ",IF(L76&gt;0,L76/L76,IF(L76&gt;0,1,0)))</f>
        <v>1</v>
      </c>
    </row>
    <row r="77" spans="1:14" ht="15" thickTop="1" x14ac:dyDescent="0.2">
      <c r="A77" s="119"/>
      <c r="B77" s="1"/>
      <c r="C77" s="2"/>
      <c r="D77" s="1"/>
      <c r="E77" s="2"/>
      <c r="F77" s="1"/>
      <c r="G77" s="2"/>
      <c r="H77" s="1"/>
      <c r="I77" s="2"/>
      <c r="J77" s="1"/>
      <c r="K77" s="2"/>
      <c r="L77" s="1"/>
      <c r="M77" s="2"/>
    </row>
    <row r="78" spans="1:14" ht="16.5" customHeight="1" x14ac:dyDescent="0.2">
      <c r="A78" s="2" t="s">
        <v>4</v>
      </c>
      <c r="B78" s="1"/>
      <c r="C78" s="2"/>
      <c r="D78" s="1"/>
      <c r="E78" s="2"/>
      <c r="F78" s="1"/>
      <c r="G78" s="2"/>
      <c r="H78" s="1"/>
      <c r="I78" s="2"/>
      <c r="J78" s="1"/>
      <c r="K78" s="2"/>
      <c r="L78" s="1"/>
      <c r="M78" s="2"/>
    </row>
    <row r="79" spans="1:14" x14ac:dyDescent="0.2">
      <c r="A79" s="2" t="s">
        <v>74</v>
      </c>
      <c r="B79" s="1"/>
      <c r="C79" s="2"/>
      <c r="D79" s="1"/>
      <c r="E79" s="2"/>
      <c r="F79" s="1"/>
      <c r="G79" s="2"/>
      <c r="H79" s="1"/>
      <c r="I79" s="2"/>
      <c r="J79" s="1"/>
      <c r="K79" s="2"/>
      <c r="L79" s="1"/>
      <c r="M79" s="2"/>
    </row>
  </sheetData>
  <hyperlinks>
    <hyperlink ref="O2" location="Home!A1" tooltip="Home" display="Home"/>
  </hyperlinks>
  <printOptions horizontalCentered="1" verticalCentered="1"/>
  <pageMargins left="0.25" right="0.25" top="0.75" bottom="0.75" header="0.3" footer="0.3"/>
  <pageSetup scale="44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9"/>
  <sheetViews>
    <sheetView zoomScale="75" zoomScaleNormal="75" workbookViewId="0">
      <pane ySplit="1" topLeftCell="A2" activePane="bottomLeft" state="frozen"/>
      <selection activeCell="M13" sqref="M13"/>
      <selection pane="bottomLeft" activeCell="O2" sqref="O2"/>
    </sheetView>
  </sheetViews>
  <sheetFormatPr defaultColWidth="12.42578125" defaultRowHeight="14.25" x14ac:dyDescent="0.2"/>
  <cols>
    <col min="1" max="1" width="63.42578125" style="6" customWidth="1"/>
    <col min="2" max="2" width="20.7109375" style="120" customWidth="1"/>
    <col min="3" max="3" width="20.7109375" style="6" customWidth="1"/>
    <col min="4" max="4" width="20.7109375" style="120" customWidth="1"/>
    <col min="5" max="5" width="20.7109375" style="6" customWidth="1"/>
    <col min="6" max="6" width="20.7109375" style="120" customWidth="1"/>
    <col min="7" max="7" width="20.7109375" style="6" customWidth="1"/>
    <col min="8" max="8" width="20.7109375" style="120" customWidth="1"/>
    <col min="9" max="9" width="20.7109375" style="6" customWidth="1"/>
    <col min="10" max="10" width="20.7109375" style="120" customWidth="1"/>
    <col min="11" max="11" width="20.7109375" style="6" customWidth="1"/>
    <col min="12" max="12" width="20.7109375" style="120" customWidth="1"/>
    <col min="13" max="13" width="20.7109375" style="6" customWidth="1"/>
    <col min="14" max="256" width="12.42578125" style="6"/>
    <col min="257" max="257" width="186.7109375" style="6" customWidth="1"/>
    <col min="258" max="258" width="56.42578125" style="6" customWidth="1"/>
    <col min="259" max="263" width="45.5703125" style="6" customWidth="1"/>
    <col min="264" max="264" width="54.7109375" style="6" customWidth="1"/>
    <col min="265" max="269" width="45.5703125" style="6" customWidth="1"/>
    <col min="270" max="512" width="12.42578125" style="6"/>
    <col min="513" max="513" width="186.7109375" style="6" customWidth="1"/>
    <col min="514" max="514" width="56.42578125" style="6" customWidth="1"/>
    <col min="515" max="519" width="45.5703125" style="6" customWidth="1"/>
    <col min="520" max="520" width="54.7109375" style="6" customWidth="1"/>
    <col min="521" max="525" width="45.5703125" style="6" customWidth="1"/>
    <col min="526" max="768" width="12.42578125" style="6"/>
    <col min="769" max="769" width="186.7109375" style="6" customWidth="1"/>
    <col min="770" max="770" width="56.42578125" style="6" customWidth="1"/>
    <col min="771" max="775" width="45.5703125" style="6" customWidth="1"/>
    <col min="776" max="776" width="54.7109375" style="6" customWidth="1"/>
    <col min="777" max="781" width="45.5703125" style="6" customWidth="1"/>
    <col min="782" max="1024" width="12.42578125" style="6"/>
    <col min="1025" max="1025" width="186.7109375" style="6" customWidth="1"/>
    <col min="1026" max="1026" width="56.42578125" style="6" customWidth="1"/>
    <col min="1027" max="1031" width="45.5703125" style="6" customWidth="1"/>
    <col min="1032" max="1032" width="54.7109375" style="6" customWidth="1"/>
    <col min="1033" max="1037" width="45.5703125" style="6" customWidth="1"/>
    <col min="1038" max="1280" width="12.42578125" style="6"/>
    <col min="1281" max="1281" width="186.7109375" style="6" customWidth="1"/>
    <col min="1282" max="1282" width="56.42578125" style="6" customWidth="1"/>
    <col min="1283" max="1287" width="45.5703125" style="6" customWidth="1"/>
    <col min="1288" max="1288" width="54.7109375" style="6" customWidth="1"/>
    <col min="1289" max="1293" width="45.5703125" style="6" customWidth="1"/>
    <col min="1294" max="1536" width="12.42578125" style="6"/>
    <col min="1537" max="1537" width="186.7109375" style="6" customWidth="1"/>
    <col min="1538" max="1538" width="56.42578125" style="6" customWidth="1"/>
    <col min="1539" max="1543" width="45.5703125" style="6" customWidth="1"/>
    <col min="1544" max="1544" width="54.7109375" style="6" customWidth="1"/>
    <col min="1545" max="1549" width="45.5703125" style="6" customWidth="1"/>
    <col min="1550" max="1792" width="12.42578125" style="6"/>
    <col min="1793" max="1793" width="186.7109375" style="6" customWidth="1"/>
    <col min="1794" max="1794" width="56.42578125" style="6" customWidth="1"/>
    <col min="1795" max="1799" width="45.5703125" style="6" customWidth="1"/>
    <col min="1800" max="1800" width="54.7109375" style="6" customWidth="1"/>
    <col min="1801" max="1805" width="45.5703125" style="6" customWidth="1"/>
    <col min="1806" max="2048" width="12.42578125" style="6"/>
    <col min="2049" max="2049" width="186.7109375" style="6" customWidth="1"/>
    <col min="2050" max="2050" width="56.42578125" style="6" customWidth="1"/>
    <col min="2051" max="2055" width="45.5703125" style="6" customWidth="1"/>
    <col min="2056" max="2056" width="54.7109375" style="6" customWidth="1"/>
    <col min="2057" max="2061" width="45.5703125" style="6" customWidth="1"/>
    <col min="2062" max="2304" width="12.42578125" style="6"/>
    <col min="2305" max="2305" width="186.7109375" style="6" customWidth="1"/>
    <col min="2306" max="2306" width="56.42578125" style="6" customWidth="1"/>
    <col min="2307" max="2311" width="45.5703125" style="6" customWidth="1"/>
    <col min="2312" max="2312" width="54.7109375" style="6" customWidth="1"/>
    <col min="2313" max="2317" width="45.5703125" style="6" customWidth="1"/>
    <col min="2318" max="2560" width="12.42578125" style="6"/>
    <col min="2561" max="2561" width="186.7109375" style="6" customWidth="1"/>
    <col min="2562" max="2562" width="56.42578125" style="6" customWidth="1"/>
    <col min="2563" max="2567" width="45.5703125" style="6" customWidth="1"/>
    <col min="2568" max="2568" width="54.7109375" style="6" customWidth="1"/>
    <col min="2569" max="2573" width="45.5703125" style="6" customWidth="1"/>
    <col min="2574" max="2816" width="12.42578125" style="6"/>
    <col min="2817" max="2817" width="186.7109375" style="6" customWidth="1"/>
    <col min="2818" max="2818" width="56.42578125" style="6" customWidth="1"/>
    <col min="2819" max="2823" width="45.5703125" style="6" customWidth="1"/>
    <col min="2824" max="2824" width="54.7109375" style="6" customWidth="1"/>
    <col min="2825" max="2829" width="45.5703125" style="6" customWidth="1"/>
    <col min="2830" max="3072" width="12.42578125" style="6"/>
    <col min="3073" max="3073" width="186.7109375" style="6" customWidth="1"/>
    <col min="3074" max="3074" width="56.42578125" style="6" customWidth="1"/>
    <col min="3075" max="3079" width="45.5703125" style="6" customWidth="1"/>
    <col min="3080" max="3080" width="54.7109375" style="6" customWidth="1"/>
    <col min="3081" max="3085" width="45.5703125" style="6" customWidth="1"/>
    <col min="3086" max="3328" width="12.42578125" style="6"/>
    <col min="3329" max="3329" width="186.7109375" style="6" customWidth="1"/>
    <col min="3330" max="3330" width="56.42578125" style="6" customWidth="1"/>
    <col min="3331" max="3335" width="45.5703125" style="6" customWidth="1"/>
    <col min="3336" max="3336" width="54.7109375" style="6" customWidth="1"/>
    <col min="3337" max="3341" width="45.5703125" style="6" customWidth="1"/>
    <col min="3342" max="3584" width="12.42578125" style="6"/>
    <col min="3585" max="3585" width="186.7109375" style="6" customWidth="1"/>
    <col min="3586" max="3586" width="56.42578125" style="6" customWidth="1"/>
    <col min="3587" max="3591" width="45.5703125" style="6" customWidth="1"/>
    <col min="3592" max="3592" width="54.7109375" style="6" customWidth="1"/>
    <col min="3593" max="3597" width="45.5703125" style="6" customWidth="1"/>
    <col min="3598" max="3840" width="12.42578125" style="6"/>
    <col min="3841" max="3841" width="186.7109375" style="6" customWidth="1"/>
    <col min="3842" max="3842" width="56.42578125" style="6" customWidth="1"/>
    <col min="3843" max="3847" width="45.5703125" style="6" customWidth="1"/>
    <col min="3848" max="3848" width="54.7109375" style="6" customWidth="1"/>
    <col min="3849" max="3853" width="45.5703125" style="6" customWidth="1"/>
    <col min="3854" max="4096" width="12.42578125" style="6"/>
    <col min="4097" max="4097" width="186.7109375" style="6" customWidth="1"/>
    <col min="4098" max="4098" width="56.42578125" style="6" customWidth="1"/>
    <col min="4099" max="4103" width="45.5703125" style="6" customWidth="1"/>
    <col min="4104" max="4104" width="54.7109375" style="6" customWidth="1"/>
    <col min="4105" max="4109" width="45.5703125" style="6" customWidth="1"/>
    <col min="4110" max="4352" width="12.42578125" style="6"/>
    <col min="4353" max="4353" width="186.7109375" style="6" customWidth="1"/>
    <col min="4354" max="4354" width="56.42578125" style="6" customWidth="1"/>
    <col min="4355" max="4359" width="45.5703125" style="6" customWidth="1"/>
    <col min="4360" max="4360" width="54.7109375" style="6" customWidth="1"/>
    <col min="4361" max="4365" width="45.5703125" style="6" customWidth="1"/>
    <col min="4366" max="4608" width="12.42578125" style="6"/>
    <col min="4609" max="4609" width="186.7109375" style="6" customWidth="1"/>
    <col min="4610" max="4610" width="56.42578125" style="6" customWidth="1"/>
    <col min="4611" max="4615" width="45.5703125" style="6" customWidth="1"/>
    <col min="4616" max="4616" width="54.7109375" style="6" customWidth="1"/>
    <col min="4617" max="4621" width="45.5703125" style="6" customWidth="1"/>
    <col min="4622" max="4864" width="12.42578125" style="6"/>
    <col min="4865" max="4865" width="186.7109375" style="6" customWidth="1"/>
    <col min="4866" max="4866" width="56.42578125" style="6" customWidth="1"/>
    <col min="4867" max="4871" width="45.5703125" style="6" customWidth="1"/>
    <col min="4872" max="4872" width="54.7109375" style="6" customWidth="1"/>
    <col min="4873" max="4877" width="45.5703125" style="6" customWidth="1"/>
    <col min="4878" max="5120" width="12.42578125" style="6"/>
    <col min="5121" max="5121" width="186.7109375" style="6" customWidth="1"/>
    <col min="5122" max="5122" width="56.42578125" style="6" customWidth="1"/>
    <col min="5123" max="5127" width="45.5703125" style="6" customWidth="1"/>
    <col min="5128" max="5128" width="54.7109375" style="6" customWidth="1"/>
    <col min="5129" max="5133" width="45.5703125" style="6" customWidth="1"/>
    <col min="5134" max="5376" width="12.42578125" style="6"/>
    <col min="5377" max="5377" width="186.7109375" style="6" customWidth="1"/>
    <col min="5378" max="5378" width="56.42578125" style="6" customWidth="1"/>
    <col min="5379" max="5383" width="45.5703125" style="6" customWidth="1"/>
    <col min="5384" max="5384" width="54.7109375" style="6" customWidth="1"/>
    <col min="5385" max="5389" width="45.5703125" style="6" customWidth="1"/>
    <col min="5390" max="5632" width="12.42578125" style="6"/>
    <col min="5633" max="5633" width="186.7109375" style="6" customWidth="1"/>
    <col min="5634" max="5634" width="56.42578125" style="6" customWidth="1"/>
    <col min="5635" max="5639" width="45.5703125" style="6" customWidth="1"/>
    <col min="5640" max="5640" width="54.7109375" style="6" customWidth="1"/>
    <col min="5641" max="5645" width="45.5703125" style="6" customWidth="1"/>
    <col min="5646" max="5888" width="12.42578125" style="6"/>
    <col min="5889" max="5889" width="186.7109375" style="6" customWidth="1"/>
    <col min="5890" max="5890" width="56.42578125" style="6" customWidth="1"/>
    <col min="5891" max="5895" width="45.5703125" style="6" customWidth="1"/>
    <col min="5896" max="5896" width="54.7109375" style="6" customWidth="1"/>
    <col min="5897" max="5901" width="45.5703125" style="6" customWidth="1"/>
    <col min="5902" max="6144" width="12.42578125" style="6"/>
    <col min="6145" max="6145" width="186.7109375" style="6" customWidth="1"/>
    <col min="6146" max="6146" width="56.42578125" style="6" customWidth="1"/>
    <col min="6147" max="6151" width="45.5703125" style="6" customWidth="1"/>
    <col min="6152" max="6152" width="54.7109375" style="6" customWidth="1"/>
    <col min="6153" max="6157" width="45.5703125" style="6" customWidth="1"/>
    <col min="6158" max="6400" width="12.42578125" style="6"/>
    <col min="6401" max="6401" width="186.7109375" style="6" customWidth="1"/>
    <col min="6402" max="6402" width="56.42578125" style="6" customWidth="1"/>
    <col min="6403" max="6407" width="45.5703125" style="6" customWidth="1"/>
    <col min="6408" max="6408" width="54.7109375" style="6" customWidth="1"/>
    <col min="6409" max="6413" width="45.5703125" style="6" customWidth="1"/>
    <col min="6414" max="6656" width="12.42578125" style="6"/>
    <col min="6657" max="6657" width="186.7109375" style="6" customWidth="1"/>
    <col min="6658" max="6658" width="56.42578125" style="6" customWidth="1"/>
    <col min="6659" max="6663" width="45.5703125" style="6" customWidth="1"/>
    <col min="6664" max="6664" width="54.7109375" style="6" customWidth="1"/>
    <col min="6665" max="6669" width="45.5703125" style="6" customWidth="1"/>
    <col min="6670" max="6912" width="12.42578125" style="6"/>
    <col min="6913" max="6913" width="186.7109375" style="6" customWidth="1"/>
    <col min="6914" max="6914" width="56.42578125" style="6" customWidth="1"/>
    <col min="6915" max="6919" width="45.5703125" style="6" customWidth="1"/>
    <col min="6920" max="6920" width="54.7109375" style="6" customWidth="1"/>
    <col min="6921" max="6925" width="45.5703125" style="6" customWidth="1"/>
    <col min="6926" max="7168" width="12.42578125" style="6"/>
    <col min="7169" max="7169" width="186.7109375" style="6" customWidth="1"/>
    <col min="7170" max="7170" width="56.42578125" style="6" customWidth="1"/>
    <col min="7171" max="7175" width="45.5703125" style="6" customWidth="1"/>
    <col min="7176" max="7176" width="54.7109375" style="6" customWidth="1"/>
    <col min="7177" max="7181" width="45.5703125" style="6" customWidth="1"/>
    <col min="7182" max="7424" width="12.42578125" style="6"/>
    <col min="7425" max="7425" width="186.7109375" style="6" customWidth="1"/>
    <col min="7426" max="7426" width="56.42578125" style="6" customWidth="1"/>
    <col min="7427" max="7431" width="45.5703125" style="6" customWidth="1"/>
    <col min="7432" max="7432" width="54.7109375" style="6" customWidth="1"/>
    <col min="7433" max="7437" width="45.5703125" style="6" customWidth="1"/>
    <col min="7438" max="7680" width="12.42578125" style="6"/>
    <col min="7681" max="7681" width="186.7109375" style="6" customWidth="1"/>
    <col min="7682" max="7682" width="56.42578125" style="6" customWidth="1"/>
    <col min="7683" max="7687" width="45.5703125" style="6" customWidth="1"/>
    <col min="7688" max="7688" width="54.7109375" style="6" customWidth="1"/>
    <col min="7689" max="7693" width="45.5703125" style="6" customWidth="1"/>
    <col min="7694" max="7936" width="12.42578125" style="6"/>
    <col min="7937" max="7937" width="186.7109375" style="6" customWidth="1"/>
    <col min="7938" max="7938" width="56.42578125" style="6" customWidth="1"/>
    <col min="7939" max="7943" width="45.5703125" style="6" customWidth="1"/>
    <col min="7944" max="7944" width="54.7109375" style="6" customWidth="1"/>
    <col min="7945" max="7949" width="45.5703125" style="6" customWidth="1"/>
    <col min="7950" max="8192" width="12.42578125" style="6"/>
    <col min="8193" max="8193" width="186.7109375" style="6" customWidth="1"/>
    <col min="8194" max="8194" width="56.42578125" style="6" customWidth="1"/>
    <col min="8195" max="8199" width="45.5703125" style="6" customWidth="1"/>
    <col min="8200" max="8200" width="54.7109375" style="6" customWidth="1"/>
    <col min="8201" max="8205" width="45.5703125" style="6" customWidth="1"/>
    <col min="8206" max="8448" width="12.42578125" style="6"/>
    <col min="8449" max="8449" width="186.7109375" style="6" customWidth="1"/>
    <col min="8450" max="8450" width="56.42578125" style="6" customWidth="1"/>
    <col min="8451" max="8455" width="45.5703125" style="6" customWidth="1"/>
    <col min="8456" max="8456" width="54.7109375" style="6" customWidth="1"/>
    <col min="8457" max="8461" width="45.5703125" style="6" customWidth="1"/>
    <col min="8462" max="8704" width="12.42578125" style="6"/>
    <col min="8705" max="8705" width="186.7109375" style="6" customWidth="1"/>
    <col min="8706" max="8706" width="56.42578125" style="6" customWidth="1"/>
    <col min="8707" max="8711" width="45.5703125" style="6" customWidth="1"/>
    <col min="8712" max="8712" width="54.7109375" style="6" customWidth="1"/>
    <col min="8713" max="8717" width="45.5703125" style="6" customWidth="1"/>
    <col min="8718" max="8960" width="12.42578125" style="6"/>
    <col min="8961" max="8961" width="186.7109375" style="6" customWidth="1"/>
    <col min="8962" max="8962" width="56.42578125" style="6" customWidth="1"/>
    <col min="8963" max="8967" width="45.5703125" style="6" customWidth="1"/>
    <col min="8968" max="8968" width="54.7109375" style="6" customWidth="1"/>
    <col min="8969" max="8973" width="45.5703125" style="6" customWidth="1"/>
    <col min="8974" max="9216" width="12.42578125" style="6"/>
    <col min="9217" max="9217" width="186.7109375" style="6" customWidth="1"/>
    <col min="9218" max="9218" width="56.42578125" style="6" customWidth="1"/>
    <col min="9219" max="9223" width="45.5703125" style="6" customWidth="1"/>
    <col min="9224" max="9224" width="54.7109375" style="6" customWidth="1"/>
    <col min="9225" max="9229" width="45.5703125" style="6" customWidth="1"/>
    <col min="9230" max="9472" width="12.42578125" style="6"/>
    <col min="9473" max="9473" width="186.7109375" style="6" customWidth="1"/>
    <col min="9474" max="9474" width="56.42578125" style="6" customWidth="1"/>
    <col min="9475" max="9479" width="45.5703125" style="6" customWidth="1"/>
    <col min="9480" max="9480" width="54.7109375" style="6" customWidth="1"/>
    <col min="9481" max="9485" width="45.5703125" style="6" customWidth="1"/>
    <col min="9486" max="9728" width="12.42578125" style="6"/>
    <col min="9729" max="9729" width="186.7109375" style="6" customWidth="1"/>
    <col min="9730" max="9730" width="56.42578125" style="6" customWidth="1"/>
    <col min="9731" max="9735" width="45.5703125" style="6" customWidth="1"/>
    <col min="9736" max="9736" width="54.7109375" style="6" customWidth="1"/>
    <col min="9737" max="9741" width="45.5703125" style="6" customWidth="1"/>
    <col min="9742" max="9984" width="12.42578125" style="6"/>
    <col min="9985" max="9985" width="186.7109375" style="6" customWidth="1"/>
    <col min="9986" max="9986" width="56.42578125" style="6" customWidth="1"/>
    <col min="9987" max="9991" width="45.5703125" style="6" customWidth="1"/>
    <col min="9992" max="9992" width="54.7109375" style="6" customWidth="1"/>
    <col min="9993" max="9997" width="45.5703125" style="6" customWidth="1"/>
    <col min="9998" max="10240" width="12.42578125" style="6"/>
    <col min="10241" max="10241" width="186.7109375" style="6" customWidth="1"/>
    <col min="10242" max="10242" width="56.42578125" style="6" customWidth="1"/>
    <col min="10243" max="10247" width="45.5703125" style="6" customWidth="1"/>
    <col min="10248" max="10248" width="54.7109375" style="6" customWidth="1"/>
    <col min="10249" max="10253" width="45.5703125" style="6" customWidth="1"/>
    <col min="10254" max="10496" width="12.42578125" style="6"/>
    <col min="10497" max="10497" width="186.7109375" style="6" customWidth="1"/>
    <col min="10498" max="10498" width="56.42578125" style="6" customWidth="1"/>
    <col min="10499" max="10503" width="45.5703125" style="6" customWidth="1"/>
    <col min="10504" max="10504" width="54.7109375" style="6" customWidth="1"/>
    <col min="10505" max="10509" width="45.5703125" style="6" customWidth="1"/>
    <col min="10510" max="10752" width="12.42578125" style="6"/>
    <col min="10753" max="10753" width="186.7109375" style="6" customWidth="1"/>
    <col min="10754" max="10754" width="56.42578125" style="6" customWidth="1"/>
    <col min="10755" max="10759" width="45.5703125" style="6" customWidth="1"/>
    <col min="10760" max="10760" width="54.7109375" style="6" customWidth="1"/>
    <col min="10761" max="10765" width="45.5703125" style="6" customWidth="1"/>
    <col min="10766" max="11008" width="12.42578125" style="6"/>
    <col min="11009" max="11009" width="186.7109375" style="6" customWidth="1"/>
    <col min="11010" max="11010" width="56.42578125" style="6" customWidth="1"/>
    <col min="11011" max="11015" width="45.5703125" style="6" customWidth="1"/>
    <col min="11016" max="11016" width="54.7109375" style="6" customWidth="1"/>
    <col min="11017" max="11021" width="45.5703125" style="6" customWidth="1"/>
    <col min="11022" max="11264" width="12.42578125" style="6"/>
    <col min="11265" max="11265" width="186.7109375" style="6" customWidth="1"/>
    <col min="11266" max="11266" width="56.42578125" style="6" customWidth="1"/>
    <col min="11267" max="11271" width="45.5703125" style="6" customWidth="1"/>
    <col min="11272" max="11272" width="54.7109375" style="6" customWidth="1"/>
    <col min="11273" max="11277" width="45.5703125" style="6" customWidth="1"/>
    <col min="11278" max="11520" width="12.42578125" style="6"/>
    <col min="11521" max="11521" width="186.7109375" style="6" customWidth="1"/>
    <col min="11522" max="11522" width="56.42578125" style="6" customWidth="1"/>
    <col min="11523" max="11527" width="45.5703125" style="6" customWidth="1"/>
    <col min="11528" max="11528" width="54.7109375" style="6" customWidth="1"/>
    <col min="11529" max="11533" width="45.5703125" style="6" customWidth="1"/>
    <col min="11534" max="11776" width="12.42578125" style="6"/>
    <col min="11777" max="11777" width="186.7109375" style="6" customWidth="1"/>
    <col min="11778" max="11778" width="56.42578125" style="6" customWidth="1"/>
    <col min="11779" max="11783" width="45.5703125" style="6" customWidth="1"/>
    <col min="11784" max="11784" width="54.7109375" style="6" customWidth="1"/>
    <col min="11785" max="11789" width="45.5703125" style="6" customWidth="1"/>
    <col min="11790" max="12032" width="12.42578125" style="6"/>
    <col min="12033" max="12033" width="186.7109375" style="6" customWidth="1"/>
    <col min="12034" max="12034" width="56.42578125" style="6" customWidth="1"/>
    <col min="12035" max="12039" width="45.5703125" style="6" customWidth="1"/>
    <col min="12040" max="12040" width="54.7109375" style="6" customWidth="1"/>
    <col min="12041" max="12045" width="45.5703125" style="6" customWidth="1"/>
    <col min="12046" max="12288" width="12.42578125" style="6"/>
    <col min="12289" max="12289" width="186.7109375" style="6" customWidth="1"/>
    <col min="12290" max="12290" width="56.42578125" style="6" customWidth="1"/>
    <col min="12291" max="12295" width="45.5703125" style="6" customWidth="1"/>
    <col min="12296" max="12296" width="54.7109375" style="6" customWidth="1"/>
    <col min="12297" max="12301" width="45.5703125" style="6" customWidth="1"/>
    <col min="12302" max="12544" width="12.42578125" style="6"/>
    <col min="12545" max="12545" width="186.7109375" style="6" customWidth="1"/>
    <col min="12546" max="12546" width="56.42578125" style="6" customWidth="1"/>
    <col min="12547" max="12551" width="45.5703125" style="6" customWidth="1"/>
    <col min="12552" max="12552" width="54.7109375" style="6" customWidth="1"/>
    <col min="12553" max="12557" width="45.5703125" style="6" customWidth="1"/>
    <col min="12558" max="12800" width="12.42578125" style="6"/>
    <col min="12801" max="12801" width="186.7109375" style="6" customWidth="1"/>
    <col min="12802" max="12802" width="56.42578125" style="6" customWidth="1"/>
    <col min="12803" max="12807" width="45.5703125" style="6" customWidth="1"/>
    <col min="12808" max="12808" width="54.7109375" style="6" customWidth="1"/>
    <col min="12809" max="12813" width="45.5703125" style="6" customWidth="1"/>
    <col min="12814" max="13056" width="12.42578125" style="6"/>
    <col min="13057" max="13057" width="186.7109375" style="6" customWidth="1"/>
    <col min="13058" max="13058" width="56.42578125" style="6" customWidth="1"/>
    <col min="13059" max="13063" width="45.5703125" style="6" customWidth="1"/>
    <col min="13064" max="13064" width="54.7109375" style="6" customWidth="1"/>
    <col min="13065" max="13069" width="45.5703125" style="6" customWidth="1"/>
    <col min="13070" max="13312" width="12.42578125" style="6"/>
    <col min="13313" max="13313" width="186.7109375" style="6" customWidth="1"/>
    <col min="13314" max="13314" width="56.42578125" style="6" customWidth="1"/>
    <col min="13315" max="13319" width="45.5703125" style="6" customWidth="1"/>
    <col min="13320" max="13320" width="54.7109375" style="6" customWidth="1"/>
    <col min="13321" max="13325" width="45.5703125" style="6" customWidth="1"/>
    <col min="13326" max="13568" width="12.42578125" style="6"/>
    <col min="13569" max="13569" width="186.7109375" style="6" customWidth="1"/>
    <col min="13570" max="13570" width="56.42578125" style="6" customWidth="1"/>
    <col min="13571" max="13575" width="45.5703125" style="6" customWidth="1"/>
    <col min="13576" max="13576" width="54.7109375" style="6" customWidth="1"/>
    <col min="13577" max="13581" width="45.5703125" style="6" customWidth="1"/>
    <col min="13582" max="13824" width="12.42578125" style="6"/>
    <col min="13825" max="13825" width="186.7109375" style="6" customWidth="1"/>
    <col min="13826" max="13826" width="56.42578125" style="6" customWidth="1"/>
    <col min="13827" max="13831" width="45.5703125" style="6" customWidth="1"/>
    <col min="13832" max="13832" width="54.7109375" style="6" customWidth="1"/>
    <col min="13833" max="13837" width="45.5703125" style="6" customWidth="1"/>
    <col min="13838" max="14080" width="12.42578125" style="6"/>
    <col min="14081" max="14081" width="186.7109375" style="6" customWidth="1"/>
    <col min="14082" max="14082" width="56.42578125" style="6" customWidth="1"/>
    <col min="14083" max="14087" width="45.5703125" style="6" customWidth="1"/>
    <col min="14088" max="14088" width="54.7109375" style="6" customWidth="1"/>
    <col min="14089" max="14093" width="45.5703125" style="6" customWidth="1"/>
    <col min="14094" max="14336" width="12.42578125" style="6"/>
    <col min="14337" max="14337" width="186.7109375" style="6" customWidth="1"/>
    <col min="14338" max="14338" width="56.42578125" style="6" customWidth="1"/>
    <col min="14339" max="14343" width="45.5703125" style="6" customWidth="1"/>
    <col min="14344" max="14344" width="54.7109375" style="6" customWidth="1"/>
    <col min="14345" max="14349" width="45.5703125" style="6" customWidth="1"/>
    <col min="14350" max="14592" width="12.42578125" style="6"/>
    <col min="14593" max="14593" width="186.7109375" style="6" customWidth="1"/>
    <col min="14594" max="14594" width="56.42578125" style="6" customWidth="1"/>
    <col min="14595" max="14599" width="45.5703125" style="6" customWidth="1"/>
    <col min="14600" max="14600" width="54.7109375" style="6" customWidth="1"/>
    <col min="14601" max="14605" width="45.5703125" style="6" customWidth="1"/>
    <col min="14606" max="14848" width="12.42578125" style="6"/>
    <col min="14849" max="14849" width="186.7109375" style="6" customWidth="1"/>
    <col min="14850" max="14850" width="56.42578125" style="6" customWidth="1"/>
    <col min="14851" max="14855" width="45.5703125" style="6" customWidth="1"/>
    <col min="14856" max="14856" width="54.7109375" style="6" customWidth="1"/>
    <col min="14857" max="14861" width="45.5703125" style="6" customWidth="1"/>
    <col min="14862" max="15104" width="12.42578125" style="6"/>
    <col min="15105" max="15105" width="186.7109375" style="6" customWidth="1"/>
    <col min="15106" max="15106" width="56.42578125" style="6" customWidth="1"/>
    <col min="15107" max="15111" width="45.5703125" style="6" customWidth="1"/>
    <col min="15112" max="15112" width="54.7109375" style="6" customWidth="1"/>
    <col min="15113" max="15117" width="45.5703125" style="6" customWidth="1"/>
    <col min="15118" max="15360" width="12.42578125" style="6"/>
    <col min="15361" max="15361" width="186.7109375" style="6" customWidth="1"/>
    <col min="15362" max="15362" width="56.42578125" style="6" customWidth="1"/>
    <col min="15363" max="15367" width="45.5703125" style="6" customWidth="1"/>
    <col min="15368" max="15368" width="54.7109375" style="6" customWidth="1"/>
    <col min="15369" max="15373" width="45.5703125" style="6" customWidth="1"/>
    <col min="15374" max="15616" width="12.42578125" style="6"/>
    <col min="15617" max="15617" width="186.7109375" style="6" customWidth="1"/>
    <col min="15618" max="15618" width="56.42578125" style="6" customWidth="1"/>
    <col min="15619" max="15623" width="45.5703125" style="6" customWidth="1"/>
    <col min="15624" max="15624" width="54.7109375" style="6" customWidth="1"/>
    <col min="15625" max="15629" width="45.5703125" style="6" customWidth="1"/>
    <col min="15630" max="15872" width="12.42578125" style="6"/>
    <col min="15873" max="15873" width="186.7109375" style="6" customWidth="1"/>
    <col min="15874" max="15874" width="56.42578125" style="6" customWidth="1"/>
    <col min="15875" max="15879" width="45.5703125" style="6" customWidth="1"/>
    <col min="15880" max="15880" width="54.7109375" style="6" customWidth="1"/>
    <col min="15881" max="15885" width="45.5703125" style="6" customWidth="1"/>
    <col min="15886" max="16128" width="12.42578125" style="6"/>
    <col min="16129" max="16129" width="186.7109375" style="6" customWidth="1"/>
    <col min="16130" max="16130" width="56.42578125" style="6" customWidth="1"/>
    <col min="16131" max="16135" width="45.5703125" style="6" customWidth="1"/>
    <col min="16136" max="16136" width="54.7109375" style="6" customWidth="1"/>
    <col min="16137" max="16141" width="45.5703125" style="6" customWidth="1"/>
    <col min="16142" max="16384" width="12.42578125" style="6"/>
  </cols>
  <sheetData>
    <row r="1" spans="1:17" s="196" customFormat="1" ht="19.5" customHeight="1" thickBot="1" x14ac:dyDescent="0.3">
      <c r="A1" s="186" t="s">
        <v>0</v>
      </c>
      <c r="B1" s="187"/>
      <c r="C1" s="188"/>
      <c r="D1" s="187"/>
      <c r="E1" s="189"/>
      <c r="F1" s="190"/>
      <c r="G1" s="189"/>
      <c r="H1" s="190"/>
      <c r="I1" s="191"/>
      <c r="J1" s="192" t="s">
        <v>1</v>
      </c>
      <c r="K1" s="193" t="s">
        <v>85</v>
      </c>
      <c r="L1" s="194"/>
      <c r="M1" s="193"/>
      <c r="N1" s="195"/>
      <c r="O1" s="195"/>
      <c r="P1" s="195"/>
      <c r="Q1" s="195"/>
    </row>
    <row r="2" spans="1:17" s="196" customFormat="1" ht="19.5" customHeight="1" thickBot="1" x14ac:dyDescent="0.3">
      <c r="A2" s="186" t="s">
        <v>2</v>
      </c>
      <c r="B2" s="187"/>
      <c r="C2" s="188"/>
      <c r="D2" s="187"/>
      <c r="E2" s="188"/>
      <c r="F2" s="187"/>
      <c r="G2" s="188"/>
      <c r="H2" s="187"/>
      <c r="I2" s="188"/>
      <c r="J2" s="187"/>
      <c r="K2" s="188"/>
      <c r="L2" s="187"/>
      <c r="M2" s="189"/>
      <c r="O2" s="221" t="s">
        <v>182</v>
      </c>
    </row>
    <row r="3" spans="1:17" s="196" customFormat="1" ht="19.5" customHeight="1" thickBot="1" x14ac:dyDescent="0.3">
      <c r="A3" s="197" t="s">
        <v>3</v>
      </c>
      <c r="B3" s="198"/>
      <c r="C3" s="199"/>
      <c r="D3" s="198"/>
      <c r="E3" s="199"/>
      <c r="F3" s="198"/>
      <c r="G3" s="199"/>
      <c r="H3" s="198"/>
      <c r="I3" s="199"/>
      <c r="J3" s="198"/>
      <c r="K3" s="199"/>
      <c r="L3" s="198"/>
      <c r="M3" s="200"/>
      <c r="N3" s="195"/>
      <c r="O3" s="195"/>
      <c r="P3" s="195"/>
      <c r="Q3" s="195"/>
    </row>
    <row r="4" spans="1:17" ht="15" customHeight="1" thickTop="1" x14ac:dyDescent="0.2">
      <c r="A4" s="7"/>
      <c r="B4" s="8"/>
      <c r="C4" s="9"/>
      <c r="D4" s="8"/>
      <c r="E4" s="9"/>
      <c r="F4" s="8"/>
      <c r="G4" s="10"/>
      <c r="H4" s="8" t="s">
        <v>4</v>
      </c>
      <c r="I4" s="9"/>
      <c r="J4" s="8"/>
      <c r="K4" s="9"/>
      <c r="L4" s="8"/>
      <c r="M4" s="10"/>
    </row>
    <row r="5" spans="1:17" ht="15" customHeight="1" x14ac:dyDescent="0.2">
      <c r="A5" s="11"/>
      <c r="B5" s="3"/>
      <c r="C5" s="12"/>
      <c r="D5" s="3"/>
      <c r="E5" s="12"/>
      <c r="F5" s="3"/>
      <c r="G5" s="13"/>
      <c r="H5" s="3"/>
      <c r="I5" s="12"/>
      <c r="J5" s="3"/>
      <c r="K5" s="12"/>
      <c r="L5" s="3"/>
      <c r="M5" s="13"/>
    </row>
    <row r="6" spans="1:17" ht="15" customHeight="1" x14ac:dyDescent="0.25">
      <c r="A6" s="14"/>
      <c r="B6" s="15" t="s">
        <v>128</v>
      </c>
      <c r="C6" s="16"/>
      <c r="D6" s="17"/>
      <c r="E6" s="16"/>
      <c r="F6" s="17"/>
      <c r="G6" s="18"/>
      <c r="H6" s="15" t="s">
        <v>129</v>
      </c>
      <c r="I6" s="16"/>
      <c r="J6" s="17"/>
      <c r="K6" s="16"/>
      <c r="L6" s="17"/>
      <c r="M6" s="19" t="s">
        <v>4</v>
      </c>
    </row>
    <row r="7" spans="1:17" ht="15" customHeight="1" x14ac:dyDescent="0.2">
      <c r="A7" s="11" t="s">
        <v>4</v>
      </c>
      <c r="B7" s="3" t="s">
        <v>4</v>
      </c>
      <c r="C7" s="12"/>
      <c r="D7" s="3" t="s">
        <v>4</v>
      </c>
      <c r="E7" s="12"/>
      <c r="F7" s="3" t="s">
        <v>4</v>
      </c>
      <c r="G7" s="13"/>
      <c r="H7" s="3" t="s">
        <v>4</v>
      </c>
      <c r="I7" s="12"/>
      <c r="J7" s="3" t="s">
        <v>4</v>
      </c>
      <c r="K7" s="12"/>
      <c r="L7" s="3" t="s">
        <v>4</v>
      </c>
      <c r="M7" s="13"/>
    </row>
    <row r="8" spans="1:17" ht="15" customHeight="1" x14ac:dyDescent="0.2">
      <c r="A8" s="11" t="s">
        <v>4</v>
      </c>
      <c r="B8" s="3" t="s">
        <v>4</v>
      </c>
      <c r="C8" s="12"/>
      <c r="D8" s="3" t="s">
        <v>4</v>
      </c>
      <c r="E8" s="12"/>
      <c r="F8" s="3" t="s">
        <v>4</v>
      </c>
      <c r="G8" s="13"/>
      <c r="H8" s="3" t="s">
        <v>4</v>
      </c>
      <c r="I8" s="12"/>
      <c r="J8" s="3" t="s">
        <v>4</v>
      </c>
      <c r="K8" s="12"/>
      <c r="L8" s="3" t="s">
        <v>4</v>
      </c>
      <c r="M8" s="13"/>
    </row>
    <row r="9" spans="1:17" ht="15" customHeight="1" x14ac:dyDescent="0.25">
      <c r="A9" s="20" t="s">
        <v>4</v>
      </c>
      <c r="B9" s="21" t="s">
        <v>4</v>
      </c>
      <c r="C9" s="22" t="s">
        <v>5</v>
      </c>
      <c r="D9" s="23" t="s">
        <v>4</v>
      </c>
      <c r="E9" s="22" t="s">
        <v>5</v>
      </c>
      <c r="F9" s="23" t="s">
        <v>4</v>
      </c>
      <c r="G9" s="24" t="s">
        <v>5</v>
      </c>
      <c r="H9" s="21" t="s">
        <v>4</v>
      </c>
      <c r="I9" s="22" t="s">
        <v>5</v>
      </c>
      <c r="J9" s="23" t="s">
        <v>4</v>
      </c>
      <c r="K9" s="22" t="s">
        <v>5</v>
      </c>
      <c r="L9" s="23" t="s">
        <v>4</v>
      </c>
      <c r="M9" s="24" t="s">
        <v>5</v>
      </c>
      <c r="N9" s="25"/>
    </row>
    <row r="10" spans="1:17" ht="15" customHeight="1" x14ac:dyDescent="0.25">
      <c r="A10" s="26" t="s">
        <v>6</v>
      </c>
      <c r="B10" s="27" t="s">
        <v>7</v>
      </c>
      <c r="C10" s="28" t="s">
        <v>8</v>
      </c>
      <c r="D10" s="29" t="s">
        <v>9</v>
      </c>
      <c r="E10" s="28" t="s">
        <v>8</v>
      </c>
      <c r="F10" s="29" t="s">
        <v>8</v>
      </c>
      <c r="G10" s="30" t="s">
        <v>8</v>
      </c>
      <c r="H10" s="27" t="s">
        <v>7</v>
      </c>
      <c r="I10" s="28" t="s">
        <v>8</v>
      </c>
      <c r="J10" s="29" t="s">
        <v>9</v>
      </c>
      <c r="K10" s="28" t="s">
        <v>8</v>
      </c>
      <c r="L10" s="29" t="s">
        <v>8</v>
      </c>
      <c r="M10" s="30" t="s">
        <v>8</v>
      </c>
      <c r="N10" s="25"/>
    </row>
    <row r="11" spans="1:17" ht="15" customHeight="1" x14ac:dyDescent="0.2">
      <c r="A11" s="31" t="s">
        <v>10</v>
      </c>
      <c r="B11" s="32" t="s">
        <v>4</v>
      </c>
      <c r="C11" s="33"/>
      <c r="D11" s="34" t="s">
        <v>4</v>
      </c>
      <c r="E11" s="33"/>
      <c r="F11" s="34" t="s">
        <v>4</v>
      </c>
      <c r="G11" s="35"/>
      <c r="H11" s="32" t="s">
        <v>4</v>
      </c>
      <c r="I11" s="33"/>
      <c r="J11" s="34" t="s">
        <v>4</v>
      </c>
      <c r="K11" s="33"/>
      <c r="L11" s="34" t="s">
        <v>4</v>
      </c>
      <c r="M11" s="35" t="s">
        <v>10</v>
      </c>
      <c r="N11" s="25"/>
    </row>
    <row r="12" spans="1:17" ht="15" customHeight="1" x14ac:dyDescent="0.25">
      <c r="A12" s="14" t="s">
        <v>11</v>
      </c>
      <c r="B12" s="36" t="s">
        <v>4</v>
      </c>
      <c r="C12" s="39" t="s">
        <v>4</v>
      </c>
      <c r="D12" s="38"/>
      <c r="E12" s="39"/>
      <c r="F12" s="38"/>
      <c r="G12" s="40"/>
      <c r="H12" s="36"/>
      <c r="I12" s="39"/>
      <c r="J12" s="38"/>
      <c r="K12" s="39"/>
      <c r="L12" s="38"/>
      <c r="M12" s="40"/>
      <c r="N12" s="25"/>
    </row>
    <row r="13" spans="1:17" s="5" customFormat="1" ht="15" customHeight="1" x14ac:dyDescent="0.2">
      <c r="A13" s="41" t="s">
        <v>12</v>
      </c>
      <c r="B13" s="4">
        <v>16182658.93</v>
      </c>
      <c r="C13" s="44">
        <f>IF(ISBLANK(B13),"  ",IF(F13&gt;0,B13/F13,IF(B13&gt;0,1,0)))</f>
        <v>1</v>
      </c>
      <c r="D13" s="43">
        <v>0</v>
      </c>
      <c r="E13" s="44">
        <f>IF(ISBLANK(D13),"  ",IF(F13&gt;0,D13/F13,IF(D13&gt;0,1,0)))</f>
        <v>0</v>
      </c>
      <c r="F13" s="45">
        <f>D13+B13</f>
        <v>16182658.93</v>
      </c>
      <c r="G13" s="46">
        <f>IF(ISBLANK(F13),"  ",IF($F$76&gt;0,F13/$F$76,IF(F13&gt;0,1,0)))</f>
        <v>0.27381438308532569</v>
      </c>
      <c r="H13" s="4">
        <v>16182659</v>
      </c>
      <c r="I13" s="42">
        <f>IF(ISBLANK(H13),"  ",IF(L13&gt;0,H13/L13,IF(H13&gt;0,1,0)))</f>
        <v>1</v>
      </c>
      <c r="J13" s="43">
        <v>0</v>
      </c>
      <c r="K13" s="44">
        <f>IF(ISBLANK(J13),"  ",IF(L13&gt;0,J13/L13,IF(J13&gt;0,1,0)))</f>
        <v>0</v>
      </c>
      <c r="L13" s="45">
        <f t="shared" ref="L13:L34" si="0">J13+H13</f>
        <v>16182659</v>
      </c>
      <c r="M13" s="47">
        <f>IF(ISBLANK(L13),"  ",IF(L76&gt;0,L13/L76,IF(L13&gt;0,1,0)))</f>
        <v>0.24707449571342749</v>
      </c>
      <c r="N13" s="25"/>
    </row>
    <row r="14" spans="1:17" ht="15" customHeight="1" x14ac:dyDescent="0.2">
      <c r="A14" s="11" t="s">
        <v>13</v>
      </c>
      <c r="B14" s="3">
        <v>0</v>
      </c>
      <c r="C14" s="49">
        <f t="shared" ref="C14:C76" si="1">IF(ISBLANK(B14),"  ",IF(F14&gt;0,B14/F14,IF(B14&gt;0,1,0)))</f>
        <v>0</v>
      </c>
      <c r="D14" s="93">
        <v>0</v>
      </c>
      <c r="E14" s="49">
        <f t="shared" ref="E14:E76" si="2">IF(ISBLANK(D14),"  ",IF(F14&gt;0,D14/F14,IF(D14&gt;0,1,0)))</f>
        <v>0</v>
      </c>
      <c r="F14" s="50">
        <f t="shared" ref="F14:F76" si="3">D14+B14</f>
        <v>0</v>
      </c>
      <c r="G14" s="46">
        <f t="shared" ref="G14:G16" si="4">IF(ISBLANK(F14),"  ",IF($F$76&gt;0,F14/$F$76,IF(F14&gt;0,1,0)))</f>
        <v>0</v>
      </c>
      <c r="H14" s="3">
        <v>0</v>
      </c>
      <c r="I14" s="48">
        <f>IF(ISBLANK(H14),"  ",IF(L14&gt;0,H14/L14,IF(H14&gt;0,1,0)))</f>
        <v>0</v>
      </c>
      <c r="J14" s="93">
        <v>0</v>
      </c>
      <c r="K14" s="49">
        <f>IF(ISBLANK(J14),"  ",IF(L14&gt;0,J14/L14,IF(J14&gt;0,1,0)))</f>
        <v>0</v>
      </c>
      <c r="L14" s="50">
        <f t="shared" si="0"/>
        <v>0</v>
      </c>
      <c r="M14" s="51">
        <f>IF(ISBLANK(L14),"  ",IF(L76&gt;0,L14/L76,IF(L14&gt;0,1,0)))</f>
        <v>0</v>
      </c>
      <c r="N14" s="25"/>
    </row>
    <row r="15" spans="1:17" ht="15" customHeight="1" x14ac:dyDescent="0.2">
      <c r="A15" s="31" t="s">
        <v>14</v>
      </c>
      <c r="B15" s="79">
        <v>93959</v>
      </c>
      <c r="C15" s="55">
        <f t="shared" si="1"/>
        <v>1</v>
      </c>
      <c r="D15" s="80">
        <v>0</v>
      </c>
      <c r="E15" s="55">
        <f t="shared" si="2"/>
        <v>0</v>
      </c>
      <c r="F15" s="38">
        <f t="shared" si="3"/>
        <v>93959</v>
      </c>
      <c r="G15" s="46">
        <f t="shared" si="4"/>
        <v>1.589808308486306E-3</v>
      </c>
      <c r="H15" s="79">
        <v>93864</v>
      </c>
      <c r="I15" s="53">
        <f>IF(ISBLANK(H15),"  ",IF(L15&gt;0,H15/L15,IF(H15&gt;0,1,0)))</f>
        <v>1</v>
      </c>
      <c r="J15" s="80">
        <v>0</v>
      </c>
      <c r="K15" s="55">
        <f>IF(ISBLANK(J15),"  ",IF(L15&gt;0,J15/L15,IF(J15&gt;0,1,0)))</f>
        <v>0</v>
      </c>
      <c r="L15" s="38">
        <f t="shared" si="0"/>
        <v>93864</v>
      </c>
      <c r="M15" s="56">
        <f>IF(ISBLANK(L15),"  ",IF(L76&gt;0,L15/L76,IF(L15&gt;0,1,0)))</f>
        <v>1.4331019683257961E-3</v>
      </c>
      <c r="N15" s="25"/>
    </row>
    <row r="16" spans="1:17" ht="15" customHeight="1" x14ac:dyDescent="0.2">
      <c r="A16" s="57" t="s">
        <v>15</v>
      </c>
      <c r="B16" s="3">
        <v>0</v>
      </c>
      <c r="C16" s="44">
        <f t="shared" si="1"/>
        <v>0</v>
      </c>
      <c r="D16" s="93">
        <v>0</v>
      </c>
      <c r="E16" s="44">
        <f t="shared" si="2"/>
        <v>0</v>
      </c>
      <c r="F16" s="58">
        <f t="shared" si="3"/>
        <v>0</v>
      </c>
      <c r="G16" s="46">
        <f t="shared" si="4"/>
        <v>0</v>
      </c>
      <c r="H16" s="3">
        <v>0</v>
      </c>
      <c r="I16" s="42">
        <f t="shared" ref="I16:I34" si="5">IF(ISBLANK(H16),"  ",IF(L16&gt;0,H16/L16,IF(H16&gt;0,1,0)))</f>
        <v>0</v>
      </c>
      <c r="J16" s="93">
        <v>0</v>
      </c>
      <c r="K16" s="44">
        <f t="shared" ref="K16:K34" si="6">IF(ISBLANK(J16),"  ",IF(L16&gt;0,J16/L16,IF(J16&gt;0,1,0)))</f>
        <v>0</v>
      </c>
      <c r="L16" s="58">
        <f t="shared" si="0"/>
        <v>0</v>
      </c>
      <c r="M16" s="46">
        <f>IF(ISBLANK(L16),"  ",IF(L76&gt;0,L16/L76,IF(L16&gt;0,1,0)))</f>
        <v>0</v>
      </c>
      <c r="N16" s="25"/>
    </row>
    <row r="17" spans="1:14" ht="15" customHeight="1" x14ac:dyDescent="0.2">
      <c r="A17" s="59" t="s">
        <v>16</v>
      </c>
      <c r="B17" s="32">
        <v>93959</v>
      </c>
      <c r="C17" s="44">
        <f t="shared" si="1"/>
        <v>1</v>
      </c>
      <c r="D17" s="80">
        <v>0</v>
      </c>
      <c r="E17" s="44">
        <f t="shared" si="2"/>
        <v>0</v>
      </c>
      <c r="F17" s="34">
        <f t="shared" si="3"/>
        <v>93959</v>
      </c>
      <c r="G17" s="46">
        <f>IF(ISBLANK(F17),"  ",IF($F$76&gt;0,F17/$F$76,IF(F17&gt;0,1,0)))</f>
        <v>1.589808308486306E-3</v>
      </c>
      <c r="H17" s="32">
        <v>93864</v>
      </c>
      <c r="I17" s="48">
        <f t="shared" si="5"/>
        <v>1</v>
      </c>
      <c r="J17" s="80">
        <v>0</v>
      </c>
      <c r="K17" s="49">
        <f t="shared" si="6"/>
        <v>0</v>
      </c>
      <c r="L17" s="34">
        <f t="shared" si="0"/>
        <v>93864</v>
      </c>
      <c r="M17" s="51">
        <f>IF(ISBLANK(L17),"  ",IF(L76&gt;0,L17/L76,IF(L17&gt;0,1,0)))</f>
        <v>1.4331019683257961E-3</v>
      </c>
      <c r="N17" s="25"/>
    </row>
    <row r="18" spans="1:14" ht="15" customHeight="1" x14ac:dyDescent="0.2">
      <c r="A18" s="59" t="s">
        <v>17</v>
      </c>
      <c r="B18" s="32">
        <v>0</v>
      </c>
      <c r="C18" s="44">
        <f t="shared" si="1"/>
        <v>0</v>
      </c>
      <c r="D18" s="80">
        <v>0</v>
      </c>
      <c r="E18" s="44">
        <f t="shared" si="2"/>
        <v>0</v>
      </c>
      <c r="F18" s="34">
        <f t="shared" si="3"/>
        <v>0</v>
      </c>
      <c r="G18" s="46">
        <f t="shared" ref="G18:G76" si="7">IF(ISBLANK(F18),"  ",IF($F$76&gt;0,F18/$F$76,IF(F18&gt;0,1,0)))</f>
        <v>0</v>
      </c>
      <c r="H18" s="32">
        <v>0</v>
      </c>
      <c r="I18" s="48">
        <f t="shared" si="5"/>
        <v>0</v>
      </c>
      <c r="J18" s="80">
        <v>0</v>
      </c>
      <c r="K18" s="49">
        <f t="shared" si="6"/>
        <v>0</v>
      </c>
      <c r="L18" s="34">
        <f t="shared" si="0"/>
        <v>0</v>
      </c>
      <c r="M18" s="51">
        <f>IF(ISBLANK(L18),"  ",IF(L76&gt;0,L18/L76,IF(L18&gt;0,1,0)))</f>
        <v>0</v>
      </c>
      <c r="N18" s="25"/>
    </row>
    <row r="19" spans="1:14" ht="15" customHeight="1" x14ac:dyDescent="0.2">
      <c r="A19" s="59" t="s">
        <v>18</v>
      </c>
      <c r="B19" s="32">
        <v>0</v>
      </c>
      <c r="C19" s="44">
        <f t="shared" si="1"/>
        <v>0</v>
      </c>
      <c r="D19" s="80">
        <v>0</v>
      </c>
      <c r="E19" s="44">
        <f t="shared" si="2"/>
        <v>0</v>
      </c>
      <c r="F19" s="34">
        <f t="shared" si="3"/>
        <v>0</v>
      </c>
      <c r="G19" s="46">
        <f t="shared" si="7"/>
        <v>0</v>
      </c>
      <c r="H19" s="32">
        <v>0</v>
      </c>
      <c r="I19" s="48">
        <f t="shared" si="5"/>
        <v>0</v>
      </c>
      <c r="J19" s="80">
        <v>0</v>
      </c>
      <c r="K19" s="49">
        <f t="shared" si="6"/>
        <v>0</v>
      </c>
      <c r="L19" s="34">
        <f t="shared" si="0"/>
        <v>0</v>
      </c>
      <c r="M19" s="51">
        <f>IF(ISBLANK(L19),"  ",IF(L76&gt;0,L19/L76,IF(L19&gt;0,1,0)))</f>
        <v>0</v>
      </c>
      <c r="N19" s="25"/>
    </row>
    <row r="20" spans="1:14" ht="15" customHeight="1" x14ac:dyDescent="0.2">
      <c r="A20" s="59" t="s">
        <v>19</v>
      </c>
      <c r="B20" s="32">
        <v>0</v>
      </c>
      <c r="C20" s="44">
        <f t="shared" si="1"/>
        <v>0</v>
      </c>
      <c r="D20" s="80">
        <v>0</v>
      </c>
      <c r="E20" s="44">
        <f t="shared" si="2"/>
        <v>0</v>
      </c>
      <c r="F20" s="34">
        <f t="shared" si="3"/>
        <v>0</v>
      </c>
      <c r="G20" s="46">
        <f t="shared" si="7"/>
        <v>0</v>
      </c>
      <c r="H20" s="32">
        <v>0</v>
      </c>
      <c r="I20" s="48">
        <f t="shared" si="5"/>
        <v>0</v>
      </c>
      <c r="J20" s="80">
        <v>0</v>
      </c>
      <c r="K20" s="49">
        <f t="shared" si="6"/>
        <v>0</v>
      </c>
      <c r="L20" s="34">
        <f t="shared" si="0"/>
        <v>0</v>
      </c>
      <c r="M20" s="51">
        <f>IF(ISBLANK(L20),"  ",IF(L76&gt;0,L20/L76,IF(L20&gt;0,1,0)))</f>
        <v>0</v>
      </c>
      <c r="N20" s="25"/>
    </row>
    <row r="21" spans="1:14" ht="15" customHeight="1" x14ac:dyDescent="0.2">
      <c r="A21" s="59" t="s">
        <v>20</v>
      </c>
      <c r="B21" s="32">
        <v>0</v>
      </c>
      <c r="C21" s="44">
        <f t="shared" si="1"/>
        <v>0</v>
      </c>
      <c r="D21" s="80">
        <v>0</v>
      </c>
      <c r="E21" s="44">
        <f t="shared" si="2"/>
        <v>0</v>
      </c>
      <c r="F21" s="34">
        <f t="shared" si="3"/>
        <v>0</v>
      </c>
      <c r="G21" s="46">
        <f t="shared" si="7"/>
        <v>0</v>
      </c>
      <c r="H21" s="32">
        <v>0</v>
      </c>
      <c r="I21" s="48">
        <f t="shared" si="5"/>
        <v>0</v>
      </c>
      <c r="J21" s="80">
        <v>0</v>
      </c>
      <c r="K21" s="49">
        <f t="shared" si="6"/>
        <v>0</v>
      </c>
      <c r="L21" s="34">
        <f t="shared" si="0"/>
        <v>0</v>
      </c>
      <c r="M21" s="51">
        <f>IF(ISBLANK(L21),"  ",IF(L76&gt;0,L21/L76,IF(L21&gt;0,1,0)))</f>
        <v>0</v>
      </c>
      <c r="N21" s="25"/>
    </row>
    <row r="22" spans="1:14" ht="15" customHeight="1" x14ac:dyDescent="0.2">
      <c r="A22" s="59" t="s">
        <v>21</v>
      </c>
      <c r="B22" s="32">
        <v>0</v>
      </c>
      <c r="C22" s="44">
        <f t="shared" si="1"/>
        <v>0</v>
      </c>
      <c r="D22" s="80">
        <v>0</v>
      </c>
      <c r="E22" s="44">
        <f t="shared" si="2"/>
        <v>0</v>
      </c>
      <c r="F22" s="34">
        <f t="shared" si="3"/>
        <v>0</v>
      </c>
      <c r="G22" s="46">
        <f t="shared" si="7"/>
        <v>0</v>
      </c>
      <c r="H22" s="32">
        <v>0</v>
      </c>
      <c r="I22" s="48">
        <f t="shared" si="5"/>
        <v>0</v>
      </c>
      <c r="J22" s="80">
        <v>0</v>
      </c>
      <c r="K22" s="49">
        <f t="shared" si="6"/>
        <v>0</v>
      </c>
      <c r="L22" s="34">
        <f t="shared" si="0"/>
        <v>0</v>
      </c>
      <c r="M22" s="51">
        <f>IF(ISBLANK(L22),"  ",IF(L76&gt;0,L22/L76,IF(L22&gt;0,1,0)))</f>
        <v>0</v>
      </c>
      <c r="N22" s="25"/>
    </row>
    <row r="23" spans="1:14" ht="15" customHeight="1" x14ac:dyDescent="0.2">
      <c r="A23" s="59" t="s">
        <v>22</v>
      </c>
      <c r="B23" s="32">
        <v>0</v>
      </c>
      <c r="C23" s="44">
        <f t="shared" si="1"/>
        <v>0</v>
      </c>
      <c r="D23" s="80">
        <v>0</v>
      </c>
      <c r="E23" s="44">
        <f t="shared" si="2"/>
        <v>0</v>
      </c>
      <c r="F23" s="34">
        <f t="shared" si="3"/>
        <v>0</v>
      </c>
      <c r="G23" s="46">
        <f t="shared" si="7"/>
        <v>0</v>
      </c>
      <c r="H23" s="32">
        <v>0</v>
      </c>
      <c r="I23" s="48">
        <f t="shared" si="5"/>
        <v>0</v>
      </c>
      <c r="J23" s="80">
        <v>0</v>
      </c>
      <c r="K23" s="49">
        <f t="shared" si="6"/>
        <v>0</v>
      </c>
      <c r="L23" s="34">
        <f t="shared" si="0"/>
        <v>0</v>
      </c>
      <c r="M23" s="51">
        <f>IF(ISBLANK(L23),"  ",IF(L76&gt;0,L23/L76,IF(L23&gt;0,1,0)))</f>
        <v>0</v>
      </c>
      <c r="N23" s="25"/>
    </row>
    <row r="24" spans="1:14" ht="15" customHeight="1" x14ac:dyDescent="0.2">
      <c r="A24" s="59" t="s">
        <v>23</v>
      </c>
      <c r="B24" s="32">
        <v>0</v>
      </c>
      <c r="C24" s="44">
        <f t="shared" si="1"/>
        <v>0</v>
      </c>
      <c r="D24" s="80">
        <v>0</v>
      </c>
      <c r="E24" s="44">
        <f t="shared" si="2"/>
        <v>0</v>
      </c>
      <c r="F24" s="34">
        <f t="shared" si="3"/>
        <v>0</v>
      </c>
      <c r="G24" s="46">
        <f t="shared" si="7"/>
        <v>0</v>
      </c>
      <c r="H24" s="32">
        <v>0</v>
      </c>
      <c r="I24" s="48">
        <f t="shared" si="5"/>
        <v>0</v>
      </c>
      <c r="J24" s="80">
        <v>0</v>
      </c>
      <c r="K24" s="49">
        <f t="shared" si="6"/>
        <v>0</v>
      </c>
      <c r="L24" s="34">
        <f t="shared" si="0"/>
        <v>0</v>
      </c>
      <c r="M24" s="51">
        <f>IF(ISBLANK(L24),"  ",IF(L76&gt;0,L24/L76,IF(L24&gt;0,1,0)))</f>
        <v>0</v>
      </c>
      <c r="N24" s="25"/>
    </row>
    <row r="25" spans="1:14" ht="15" customHeight="1" x14ac:dyDescent="0.2">
      <c r="A25" s="59" t="s">
        <v>24</v>
      </c>
      <c r="B25" s="32">
        <v>0</v>
      </c>
      <c r="C25" s="44">
        <f t="shared" si="1"/>
        <v>0</v>
      </c>
      <c r="D25" s="80">
        <v>0</v>
      </c>
      <c r="E25" s="44">
        <f t="shared" si="2"/>
        <v>0</v>
      </c>
      <c r="F25" s="34">
        <f t="shared" si="3"/>
        <v>0</v>
      </c>
      <c r="G25" s="46">
        <f t="shared" si="7"/>
        <v>0</v>
      </c>
      <c r="H25" s="32">
        <v>0</v>
      </c>
      <c r="I25" s="48">
        <f t="shared" si="5"/>
        <v>0</v>
      </c>
      <c r="J25" s="80">
        <v>0</v>
      </c>
      <c r="K25" s="49">
        <f t="shared" si="6"/>
        <v>0</v>
      </c>
      <c r="L25" s="34">
        <f t="shared" si="0"/>
        <v>0</v>
      </c>
      <c r="M25" s="51">
        <f>IF(ISBLANK(L25),"  ",IF(L76&gt;0,L25/L76,IF(L25&gt;0,1,0)))</f>
        <v>0</v>
      </c>
      <c r="N25" s="25"/>
    </row>
    <row r="26" spans="1:14" ht="15" customHeight="1" x14ac:dyDescent="0.2">
      <c r="A26" s="59" t="s">
        <v>25</v>
      </c>
      <c r="B26" s="32">
        <v>0</v>
      </c>
      <c r="C26" s="44">
        <f t="shared" si="1"/>
        <v>0</v>
      </c>
      <c r="D26" s="80">
        <v>0</v>
      </c>
      <c r="E26" s="44">
        <f t="shared" si="2"/>
        <v>0</v>
      </c>
      <c r="F26" s="34">
        <f t="shared" si="3"/>
        <v>0</v>
      </c>
      <c r="G26" s="46">
        <f t="shared" si="7"/>
        <v>0</v>
      </c>
      <c r="H26" s="32">
        <v>0</v>
      </c>
      <c r="I26" s="48">
        <f t="shared" si="5"/>
        <v>0</v>
      </c>
      <c r="J26" s="80">
        <v>0</v>
      </c>
      <c r="K26" s="49">
        <f t="shared" si="6"/>
        <v>0</v>
      </c>
      <c r="L26" s="34">
        <f t="shared" si="0"/>
        <v>0</v>
      </c>
      <c r="M26" s="51">
        <f>IF(ISBLANK(L26),"  ",IF(L76&gt;0,L26/L76,IF(L26&gt;0,1,0)))</f>
        <v>0</v>
      </c>
      <c r="N26" s="25"/>
    </row>
    <row r="27" spans="1:14" ht="15" customHeight="1" x14ac:dyDescent="0.2">
      <c r="A27" s="59" t="s">
        <v>26</v>
      </c>
      <c r="B27" s="32">
        <v>0</v>
      </c>
      <c r="C27" s="44">
        <f t="shared" si="1"/>
        <v>0</v>
      </c>
      <c r="D27" s="80">
        <v>0</v>
      </c>
      <c r="E27" s="44">
        <f t="shared" si="2"/>
        <v>0</v>
      </c>
      <c r="F27" s="34">
        <f t="shared" si="3"/>
        <v>0</v>
      </c>
      <c r="G27" s="46">
        <f t="shared" si="7"/>
        <v>0</v>
      </c>
      <c r="H27" s="32">
        <v>0</v>
      </c>
      <c r="I27" s="48">
        <f t="shared" si="5"/>
        <v>0</v>
      </c>
      <c r="J27" s="80">
        <v>0</v>
      </c>
      <c r="K27" s="49">
        <f t="shared" si="6"/>
        <v>0</v>
      </c>
      <c r="L27" s="34">
        <f t="shared" si="0"/>
        <v>0</v>
      </c>
      <c r="M27" s="51">
        <f>IF(ISBLANK(L27),"  ",IF(L76&gt;0,L27/L76,IF(L27&gt;0,1,0)))</f>
        <v>0</v>
      </c>
      <c r="N27" s="25"/>
    </row>
    <row r="28" spans="1:14" ht="15" customHeight="1" x14ac:dyDescent="0.2">
      <c r="A28" s="60" t="s">
        <v>27</v>
      </c>
      <c r="B28" s="32">
        <v>0</v>
      </c>
      <c r="C28" s="44">
        <f t="shared" si="1"/>
        <v>0</v>
      </c>
      <c r="D28" s="80">
        <v>0</v>
      </c>
      <c r="E28" s="44">
        <f t="shared" si="2"/>
        <v>0</v>
      </c>
      <c r="F28" s="34">
        <f t="shared" si="3"/>
        <v>0</v>
      </c>
      <c r="G28" s="46">
        <f t="shared" si="7"/>
        <v>0</v>
      </c>
      <c r="H28" s="32">
        <v>0</v>
      </c>
      <c r="I28" s="48">
        <f t="shared" si="5"/>
        <v>0</v>
      </c>
      <c r="J28" s="80">
        <v>0</v>
      </c>
      <c r="K28" s="49">
        <f t="shared" si="6"/>
        <v>0</v>
      </c>
      <c r="L28" s="34">
        <f t="shared" si="0"/>
        <v>0</v>
      </c>
      <c r="M28" s="51">
        <f>IF(ISBLANK(L28),"  ",IF(L76&gt;0,L28/L76,IF(L28&gt;0,1,0)))</f>
        <v>0</v>
      </c>
      <c r="N28" s="25"/>
    </row>
    <row r="29" spans="1:14" ht="15" customHeight="1" x14ac:dyDescent="0.2">
      <c r="A29" s="60" t="s">
        <v>28</v>
      </c>
      <c r="B29" s="32">
        <v>0</v>
      </c>
      <c r="C29" s="44">
        <f t="shared" si="1"/>
        <v>0</v>
      </c>
      <c r="D29" s="80">
        <v>0</v>
      </c>
      <c r="E29" s="44">
        <f t="shared" si="2"/>
        <v>0</v>
      </c>
      <c r="F29" s="34">
        <f t="shared" si="3"/>
        <v>0</v>
      </c>
      <c r="G29" s="46">
        <f t="shared" si="7"/>
        <v>0</v>
      </c>
      <c r="H29" s="32">
        <v>0</v>
      </c>
      <c r="I29" s="48">
        <f t="shared" si="5"/>
        <v>0</v>
      </c>
      <c r="J29" s="80">
        <v>0</v>
      </c>
      <c r="K29" s="49">
        <f t="shared" si="6"/>
        <v>0</v>
      </c>
      <c r="L29" s="34">
        <f t="shared" si="0"/>
        <v>0</v>
      </c>
      <c r="M29" s="51">
        <f>IF(ISBLANK(L29),"  ",IF(L76&gt;0,L29/L76,IF(L29&gt;0,1,0)))</f>
        <v>0</v>
      </c>
      <c r="N29" s="25"/>
    </row>
    <row r="30" spans="1:14" ht="15" customHeight="1" x14ac:dyDescent="0.2">
      <c r="A30" s="60" t="s">
        <v>29</v>
      </c>
      <c r="B30" s="32">
        <v>0</v>
      </c>
      <c r="C30" s="44">
        <f t="shared" si="1"/>
        <v>0</v>
      </c>
      <c r="D30" s="80">
        <v>0</v>
      </c>
      <c r="E30" s="44">
        <f t="shared" si="2"/>
        <v>0</v>
      </c>
      <c r="F30" s="34">
        <f t="shared" si="3"/>
        <v>0</v>
      </c>
      <c r="G30" s="46">
        <f t="shared" si="7"/>
        <v>0</v>
      </c>
      <c r="H30" s="32">
        <v>0</v>
      </c>
      <c r="I30" s="48">
        <f t="shared" si="5"/>
        <v>0</v>
      </c>
      <c r="J30" s="80">
        <v>0</v>
      </c>
      <c r="K30" s="49">
        <f>IF(ISBLANK(J30),"  ",IF(L30&gt;0,J30/L30,IF(J30&gt;0,1,0)))</f>
        <v>0</v>
      </c>
      <c r="L30" s="34">
        <f t="shared" si="0"/>
        <v>0</v>
      </c>
      <c r="M30" s="51">
        <f>IF(ISBLANK(L30),"  ",IF(L76&gt;0,L30/L76,IF(L30&gt;0,1,0)))</f>
        <v>0</v>
      </c>
      <c r="N30" s="25"/>
    </row>
    <row r="31" spans="1:14" ht="15" customHeight="1" x14ac:dyDescent="0.2">
      <c r="A31" s="60" t="s">
        <v>30</v>
      </c>
      <c r="B31" s="32">
        <v>0</v>
      </c>
      <c r="C31" s="44">
        <f t="shared" si="1"/>
        <v>0</v>
      </c>
      <c r="D31" s="80">
        <v>0</v>
      </c>
      <c r="E31" s="44">
        <f t="shared" si="2"/>
        <v>0</v>
      </c>
      <c r="F31" s="34">
        <f t="shared" si="3"/>
        <v>0</v>
      </c>
      <c r="G31" s="46">
        <f t="shared" si="7"/>
        <v>0</v>
      </c>
      <c r="H31" s="32">
        <v>0</v>
      </c>
      <c r="I31" s="48">
        <f t="shared" si="5"/>
        <v>0</v>
      </c>
      <c r="J31" s="80">
        <v>0</v>
      </c>
      <c r="K31" s="49">
        <f>IF(ISBLANK(J31),"  ",IF(L31&gt;0,J31/L31,IF(J31&gt;0,1,0)))</f>
        <v>0</v>
      </c>
      <c r="L31" s="34">
        <f t="shared" si="0"/>
        <v>0</v>
      </c>
      <c r="M31" s="51">
        <f>IF(ISBLANK(L31),"  ",IF(L76&gt;0,L31/L76,IF(L31&gt;0,1,0)))</f>
        <v>0</v>
      </c>
      <c r="N31" s="25"/>
    </row>
    <row r="32" spans="1:14" ht="15" customHeight="1" x14ac:dyDescent="0.2">
      <c r="A32" s="60" t="s">
        <v>31</v>
      </c>
      <c r="B32" s="32">
        <v>0</v>
      </c>
      <c r="C32" s="44">
        <f t="shared" si="1"/>
        <v>0</v>
      </c>
      <c r="D32" s="80">
        <v>0</v>
      </c>
      <c r="E32" s="44">
        <f t="shared" si="2"/>
        <v>0</v>
      </c>
      <c r="F32" s="34">
        <f t="shared" si="3"/>
        <v>0</v>
      </c>
      <c r="G32" s="46">
        <f t="shared" si="7"/>
        <v>0</v>
      </c>
      <c r="H32" s="32">
        <v>0</v>
      </c>
      <c r="I32" s="48">
        <f t="shared" si="5"/>
        <v>0</v>
      </c>
      <c r="J32" s="80">
        <v>0</v>
      </c>
      <c r="K32" s="49">
        <f>IF(ISBLANK(J32),"  ",IF(L32&gt;0,J32/L32,IF(J32&gt;0,1,0)))</f>
        <v>0</v>
      </c>
      <c r="L32" s="34">
        <f t="shared" si="0"/>
        <v>0</v>
      </c>
      <c r="M32" s="51">
        <f>IF(ISBLANK(L32),"  ",IF(L76&gt;0,L32/L76,IF(L32&gt;0,1,0)))</f>
        <v>0</v>
      </c>
      <c r="N32" s="25"/>
    </row>
    <row r="33" spans="1:14" ht="15" customHeight="1" x14ac:dyDescent="0.2">
      <c r="A33" s="61" t="s">
        <v>75</v>
      </c>
      <c r="B33" s="32">
        <v>0</v>
      </c>
      <c r="C33" s="44">
        <f t="shared" si="1"/>
        <v>0</v>
      </c>
      <c r="D33" s="80">
        <v>0</v>
      </c>
      <c r="E33" s="44">
        <f t="shared" si="2"/>
        <v>0</v>
      </c>
      <c r="F33" s="34">
        <f t="shared" si="3"/>
        <v>0</v>
      </c>
      <c r="G33" s="46">
        <f t="shared" si="7"/>
        <v>0</v>
      </c>
      <c r="H33" s="32">
        <v>0</v>
      </c>
      <c r="I33" s="48">
        <f>IF(ISBLANK(H33),"  ",IF(L33&gt;0,H33/L33,IF(H33&gt;0,1,0)))</f>
        <v>0</v>
      </c>
      <c r="J33" s="80">
        <v>0</v>
      </c>
      <c r="K33" s="49">
        <f>IF(ISBLANK(J33),"  ",IF(L33&gt;0,J33/L33,IF(J33&gt;0,1,0)))</f>
        <v>0</v>
      </c>
      <c r="L33" s="34">
        <f t="shared" si="0"/>
        <v>0</v>
      </c>
      <c r="M33" s="51">
        <f>IF(ISBLANK(L33),"  ",IF(L76&gt;0,L33/L76,IF(L33&gt;0,1,0)))</f>
        <v>0</v>
      </c>
      <c r="N33" s="25"/>
    </row>
    <row r="34" spans="1:14" ht="15" customHeight="1" x14ac:dyDescent="0.2">
      <c r="A34" s="60" t="s">
        <v>32</v>
      </c>
      <c r="B34" s="32">
        <v>0</v>
      </c>
      <c r="C34" s="44">
        <f t="shared" si="1"/>
        <v>0</v>
      </c>
      <c r="D34" s="80">
        <v>0</v>
      </c>
      <c r="E34" s="44">
        <f t="shared" si="2"/>
        <v>0</v>
      </c>
      <c r="F34" s="34">
        <f t="shared" si="3"/>
        <v>0</v>
      </c>
      <c r="G34" s="46">
        <f t="shared" si="7"/>
        <v>0</v>
      </c>
      <c r="H34" s="32">
        <v>0</v>
      </c>
      <c r="I34" s="48">
        <f t="shared" si="5"/>
        <v>0</v>
      </c>
      <c r="J34" s="80">
        <v>0</v>
      </c>
      <c r="K34" s="49">
        <f t="shared" si="6"/>
        <v>0</v>
      </c>
      <c r="L34" s="34">
        <f t="shared" si="0"/>
        <v>0</v>
      </c>
      <c r="M34" s="51">
        <f>IF(ISBLANK(L34),"  ",IF(L76&gt;0,L34/L76,IF(L34&gt;0,1,0)))</f>
        <v>0</v>
      </c>
      <c r="N34" s="25"/>
    </row>
    <row r="35" spans="1:14" ht="15" customHeight="1" x14ac:dyDescent="0.25">
      <c r="A35" s="62" t="s">
        <v>33</v>
      </c>
      <c r="B35" s="121"/>
      <c r="C35" s="66" t="str">
        <f t="shared" si="1"/>
        <v xml:space="preserve">  </v>
      </c>
      <c r="D35" s="80"/>
      <c r="E35" s="66" t="str">
        <f t="shared" si="2"/>
        <v xml:space="preserve">  </v>
      </c>
      <c r="F35" s="34">
        <f t="shared" si="3"/>
        <v>0</v>
      </c>
      <c r="G35" s="46">
        <f t="shared" si="7"/>
        <v>0</v>
      </c>
      <c r="H35" s="121" t="s">
        <v>4</v>
      </c>
      <c r="I35" s="64" t="s">
        <v>4</v>
      </c>
      <c r="J35" s="80"/>
      <c r="K35" s="66" t="s">
        <v>4</v>
      </c>
      <c r="L35" s="34"/>
      <c r="M35" s="67" t="s">
        <v>4</v>
      </c>
      <c r="N35" s="25"/>
    </row>
    <row r="36" spans="1:14" ht="15" customHeight="1" x14ac:dyDescent="0.2">
      <c r="A36" s="57" t="s">
        <v>34</v>
      </c>
      <c r="B36" s="32">
        <v>0</v>
      </c>
      <c r="C36" s="49">
        <f t="shared" si="1"/>
        <v>0</v>
      </c>
      <c r="D36" s="80">
        <v>0</v>
      </c>
      <c r="E36" s="49">
        <f t="shared" si="2"/>
        <v>0</v>
      </c>
      <c r="F36" s="34">
        <f t="shared" si="3"/>
        <v>0</v>
      </c>
      <c r="G36" s="46">
        <f t="shared" si="7"/>
        <v>0</v>
      </c>
      <c r="H36" s="32">
        <v>0</v>
      </c>
      <c r="I36" s="48">
        <f>IF(ISBLANK(H36),"  ",IF(L36&gt;0,H36/L36,IF(H36&gt;0,1,0)))</f>
        <v>0</v>
      </c>
      <c r="J36" s="80">
        <v>0</v>
      </c>
      <c r="K36" s="49">
        <f>IF(ISBLANK(J36),"  ",IF(L36&gt;0,J36/L36,IF(J36&gt;0,1,0)))</f>
        <v>0</v>
      </c>
      <c r="L36" s="34">
        <f>J36+H36</f>
        <v>0</v>
      </c>
      <c r="M36" s="51">
        <f>IF(ISBLANK(L36),"  ",IF(L76&gt;0,L36/L76,IF(L36&gt;0,1,0)))</f>
        <v>0</v>
      </c>
      <c r="N36" s="25"/>
    </row>
    <row r="37" spans="1:14" ht="15" customHeight="1" x14ac:dyDescent="0.25">
      <c r="A37" s="62" t="s">
        <v>35</v>
      </c>
      <c r="B37" s="121"/>
      <c r="C37" s="66" t="str">
        <f t="shared" si="1"/>
        <v xml:space="preserve">  </v>
      </c>
      <c r="D37" s="80"/>
      <c r="E37" s="66" t="str">
        <f t="shared" si="2"/>
        <v xml:space="preserve">  </v>
      </c>
      <c r="F37" s="34">
        <f t="shared" si="3"/>
        <v>0</v>
      </c>
      <c r="G37" s="46">
        <f t="shared" si="7"/>
        <v>0</v>
      </c>
      <c r="H37" s="121"/>
      <c r="I37" s="64" t="s">
        <v>4</v>
      </c>
      <c r="J37" s="80"/>
      <c r="K37" s="66" t="s">
        <v>4</v>
      </c>
      <c r="L37" s="34"/>
      <c r="M37" s="67" t="s">
        <v>4</v>
      </c>
      <c r="N37" s="25"/>
    </row>
    <row r="38" spans="1:14" ht="15" customHeight="1" x14ac:dyDescent="0.2">
      <c r="A38" s="59" t="s">
        <v>34</v>
      </c>
      <c r="B38" s="69">
        <v>0</v>
      </c>
      <c r="C38" s="49">
        <f t="shared" si="1"/>
        <v>0</v>
      </c>
      <c r="D38" s="70">
        <v>0</v>
      </c>
      <c r="E38" s="49">
        <f t="shared" si="2"/>
        <v>0</v>
      </c>
      <c r="F38" s="68">
        <f t="shared" si="3"/>
        <v>0</v>
      </c>
      <c r="G38" s="46">
        <f t="shared" si="7"/>
        <v>0</v>
      </c>
      <c r="H38" s="69">
        <v>0</v>
      </c>
      <c r="I38" s="48">
        <f>IF(ISBLANK(H38),"  ",IF(L38&gt;0,H38/L38,IF(H38&gt;0,1,0)))</f>
        <v>0</v>
      </c>
      <c r="J38" s="70">
        <v>0</v>
      </c>
      <c r="K38" s="49">
        <f>IF(ISBLANK(J38),"  ",IF(L38&gt;0,J38/L38,IF(J38&gt;0,1,0)))</f>
        <v>0</v>
      </c>
      <c r="L38" s="68">
        <f>J38+H38</f>
        <v>0</v>
      </c>
      <c r="M38" s="51">
        <f>IF(ISBLANK(L38),"  ",IF(L76&gt;0,L38/L76,IF(L38&gt;0,1,0)))</f>
        <v>0</v>
      </c>
      <c r="N38" s="25"/>
    </row>
    <row r="39" spans="1:14" ht="15" customHeight="1" x14ac:dyDescent="0.2">
      <c r="A39" s="59" t="s">
        <v>108</v>
      </c>
      <c r="B39" s="69"/>
      <c r="C39" s="44" t="str">
        <f t="shared" si="1"/>
        <v xml:space="preserve">  </v>
      </c>
      <c r="D39" s="70"/>
      <c r="E39" s="44" t="str">
        <f t="shared" si="2"/>
        <v xml:space="preserve">  </v>
      </c>
      <c r="F39" s="34">
        <f t="shared" si="3"/>
        <v>0</v>
      </c>
      <c r="G39" s="46">
        <f t="shared" si="7"/>
        <v>0</v>
      </c>
      <c r="H39" s="69"/>
      <c r="I39" s="48" t="str">
        <f>IF(ISBLANK(H39),"  ",IF(L39&gt;0,H39/L39,IF(H39&gt;0,1,0)))</f>
        <v xml:space="preserve">  </v>
      </c>
      <c r="J39" s="70"/>
      <c r="K39" s="49" t="str">
        <f>IF(ISBLANK(J39),"  ",IF(L39&gt;0,J39/L39,IF(J39&gt;0,1,0)))</f>
        <v xml:space="preserve">  </v>
      </c>
      <c r="L39" s="34">
        <f>J39+H39</f>
        <v>0</v>
      </c>
      <c r="M39" s="51">
        <f>IF(ISBLANK(L39),"  ",IF(L76&gt;0,L39/L76,IF(L39&gt;0,1,0)))</f>
        <v>0</v>
      </c>
      <c r="N39" s="25"/>
    </row>
    <row r="40" spans="1:14" s="77" customFormat="1" ht="15" customHeight="1" x14ac:dyDescent="0.25">
      <c r="A40" s="62" t="s">
        <v>37</v>
      </c>
      <c r="B40" s="71">
        <v>16276617.93</v>
      </c>
      <c r="C40" s="73">
        <f t="shared" si="1"/>
        <v>1</v>
      </c>
      <c r="D40" s="122">
        <v>0</v>
      </c>
      <c r="E40" s="73">
        <f t="shared" si="2"/>
        <v>0</v>
      </c>
      <c r="F40" s="71">
        <f t="shared" si="3"/>
        <v>16276617.93</v>
      </c>
      <c r="G40" s="229">
        <f t="shared" si="7"/>
        <v>0.275404191393812</v>
      </c>
      <c r="H40" s="71">
        <v>16276523</v>
      </c>
      <c r="I40" s="84">
        <f>IF(ISBLANK(H40),"  ",IF(L40&gt;0,H40/L40,IF(H40&gt;0,1,0)))</f>
        <v>1</v>
      </c>
      <c r="J40" s="122">
        <v>0</v>
      </c>
      <c r="K40" s="75">
        <f>IF(ISBLANK(J40),"  ",IF(L40&gt;0,J40/L40,IF(J40&gt;0,1,0)))</f>
        <v>0</v>
      </c>
      <c r="L40" s="71">
        <f>L39+L38+L36+L34+L29+L28+L26+L27+L25+L24+L23+L22+L21+L20+L19+L18+L17+L16+L14+L13+L30+L31+L32+L33</f>
        <v>16276523</v>
      </c>
      <c r="M40" s="74">
        <f>IF(ISBLANK(L40),"  ",IF(L76&gt;0,L40/L76,IF(L40&gt;0,1,0)))</f>
        <v>0.24850759768175329</v>
      </c>
      <c r="N40" s="76"/>
    </row>
    <row r="41" spans="1:14" ht="15" customHeight="1" x14ac:dyDescent="0.25">
      <c r="A41" s="78" t="s">
        <v>38</v>
      </c>
      <c r="B41" s="79"/>
      <c r="C41" s="66" t="str">
        <f t="shared" si="1"/>
        <v xml:space="preserve">  </v>
      </c>
      <c r="D41" s="80"/>
      <c r="E41" s="66" t="str">
        <f t="shared" si="2"/>
        <v xml:space="preserve">  </v>
      </c>
      <c r="F41" s="34"/>
      <c r="G41" s="56"/>
      <c r="H41" s="79"/>
      <c r="I41" s="64" t="s">
        <v>4</v>
      </c>
      <c r="J41" s="80"/>
      <c r="K41" s="66" t="s">
        <v>4</v>
      </c>
      <c r="L41" s="34"/>
      <c r="M41" s="67" t="s">
        <v>4</v>
      </c>
      <c r="N41" s="25"/>
    </row>
    <row r="42" spans="1:14" ht="15" customHeight="1" x14ac:dyDescent="0.2">
      <c r="A42" s="11" t="s">
        <v>39</v>
      </c>
      <c r="B42" s="36">
        <v>0</v>
      </c>
      <c r="C42" s="44">
        <f t="shared" si="1"/>
        <v>0</v>
      </c>
      <c r="D42" s="123">
        <v>0</v>
      </c>
      <c r="E42" s="44">
        <f t="shared" si="2"/>
        <v>0</v>
      </c>
      <c r="F42" s="38">
        <f t="shared" si="3"/>
        <v>0</v>
      </c>
      <c r="G42" s="46">
        <f t="shared" si="7"/>
        <v>0</v>
      </c>
      <c r="H42" s="36">
        <v>0</v>
      </c>
      <c r="I42" s="42">
        <f t="shared" ref="I42:I48" si="8">IF(ISBLANK(H42),"  ",IF(L42&gt;0,H42/L42,IF(H42&gt;0,1,0)))</f>
        <v>0</v>
      </c>
      <c r="J42" s="123">
        <v>0</v>
      </c>
      <c r="K42" s="44">
        <f t="shared" ref="K42:K48" si="9">IF(ISBLANK(J42),"  ",IF(L42&gt;0,J42/L42,IF(J42&gt;0,1,0)))</f>
        <v>0</v>
      </c>
      <c r="L42" s="38">
        <f>J42+H42</f>
        <v>0</v>
      </c>
      <c r="M42" s="46">
        <f>IF(ISBLANK(L42),"  ",IF(J76&gt;0,L42/J76,IF(L42&gt;0,1,0)))</f>
        <v>0</v>
      </c>
      <c r="N42" s="25"/>
    </row>
    <row r="43" spans="1:14" ht="15" customHeight="1" x14ac:dyDescent="0.2">
      <c r="A43" s="81" t="s">
        <v>40</v>
      </c>
      <c r="B43" s="32">
        <v>0</v>
      </c>
      <c r="C43" s="49">
        <f t="shared" si="1"/>
        <v>0</v>
      </c>
      <c r="D43" s="80">
        <v>0</v>
      </c>
      <c r="E43" s="49">
        <f t="shared" si="2"/>
        <v>0</v>
      </c>
      <c r="F43" s="34">
        <f t="shared" si="3"/>
        <v>0</v>
      </c>
      <c r="G43" s="46">
        <f t="shared" si="7"/>
        <v>0</v>
      </c>
      <c r="H43" s="32">
        <v>0</v>
      </c>
      <c r="I43" s="48">
        <f t="shared" si="8"/>
        <v>0</v>
      </c>
      <c r="J43" s="80">
        <v>0</v>
      </c>
      <c r="K43" s="49">
        <f t="shared" si="9"/>
        <v>0</v>
      </c>
      <c r="L43" s="34">
        <f>J43+H43</f>
        <v>0</v>
      </c>
      <c r="M43" s="51">
        <f>IF(ISBLANK(L43),"  ",IF(J76&gt;0,L43/J76,IF(L43&gt;0,1,0)))</f>
        <v>0</v>
      </c>
      <c r="N43" s="25"/>
    </row>
    <row r="44" spans="1:14" ht="15" customHeight="1" x14ac:dyDescent="0.2">
      <c r="A44" s="82" t="s">
        <v>41</v>
      </c>
      <c r="B44" s="32">
        <v>0</v>
      </c>
      <c r="C44" s="49">
        <f t="shared" si="1"/>
        <v>0</v>
      </c>
      <c r="D44" s="80">
        <v>0</v>
      </c>
      <c r="E44" s="49">
        <f t="shared" si="2"/>
        <v>0</v>
      </c>
      <c r="F44" s="68">
        <f t="shared" si="3"/>
        <v>0</v>
      </c>
      <c r="G44" s="46">
        <f t="shared" si="7"/>
        <v>0</v>
      </c>
      <c r="H44" s="32">
        <v>0</v>
      </c>
      <c r="I44" s="48">
        <f t="shared" si="8"/>
        <v>0</v>
      </c>
      <c r="J44" s="80">
        <v>0</v>
      </c>
      <c r="K44" s="49">
        <f t="shared" si="9"/>
        <v>0</v>
      </c>
      <c r="L44" s="68">
        <f>J44+H44</f>
        <v>0</v>
      </c>
      <c r="M44" s="51">
        <f>IF(ISBLANK(L44),"  ",IF(J76&gt;0,L44/J76,IF(L44&gt;0,1,0)))</f>
        <v>0</v>
      </c>
      <c r="N44" s="25"/>
    </row>
    <row r="45" spans="1:14" ht="15" customHeight="1" x14ac:dyDescent="0.2">
      <c r="A45" s="31" t="s">
        <v>42</v>
      </c>
      <c r="B45" s="32">
        <v>0</v>
      </c>
      <c r="C45" s="49">
        <f t="shared" si="1"/>
        <v>0</v>
      </c>
      <c r="D45" s="80">
        <v>0</v>
      </c>
      <c r="E45" s="49">
        <f t="shared" si="2"/>
        <v>0</v>
      </c>
      <c r="F45" s="68">
        <f t="shared" si="3"/>
        <v>0</v>
      </c>
      <c r="G45" s="46">
        <f t="shared" si="7"/>
        <v>0</v>
      </c>
      <c r="H45" s="32">
        <v>0</v>
      </c>
      <c r="I45" s="48">
        <f t="shared" si="8"/>
        <v>0</v>
      </c>
      <c r="J45" s="80">
        <v>0</v>
      </c>
      <c r="K45" s="49">
        <f t="shared" si="9"/>
        <v>0</v>
      </c>
      <c r="L45" s="68">
        <f>J45+H45</f>
        <v>0</v>
      </c>
      <c r="M45" s="51">
        <f>IF(ISBLANK(L45),"  ",IF(J76&gt;0,L45/J76,IF(L45&gt;0,1,0)))</f>
        <v>0</v>
      </c>
      <c r="N45" s="25"/>
    </row>
    <row r="46" spans="1:14" ht="15" customHeight="1" x14ac:dyDescent="0.2">
      <c r="A46" s="81" t="s">
        <v>43</v>
      </c>
      <c r="B46" s="32">
        <v>0</v>
      </c>
      <c r="C46" s="49">
        <f t="shared" si="1"/>
        <v>0</v>
      </c>
      <c r="D46" s="80">
        <v>0</v>
      </c>
      <c r="E46" s="49">
        <f t="shared" si="2"/>
        <v>0</v>
      </c>
      <c r="F46" s="68">
        <f t="shared" si="3"/>
        <v>0</v>
      </c>
      <c r="G46" s="46">
        <f t="shared" si="7"/>
        <v>0</v>
      </c>
      <c r="H46" s="32">
        <v>0</v>
      </c>
      <c r="I46" s="48">
        <f t="shared" si="8"/>
        <v>0</v>
      </c>
      <c r="J46" s="80">
        <v>0</v>
      </c>
      <c r="K46" s="49">
        <f t="shared" si="9"/>
        <v>0</v>
      </c>
      <c r="L46" s="68">
        <f>J46+H46</f>
        <v>0</v>
      </c>
      <c r="M46" s="51">
        <f>IF(ISBLANK(L46),"  ",IF(L76&gt;0,L46/L76,IF(L46&gt;0,1,0)))</f>
        <v>0</v>
      </c>
      <c r="N46" s="25"/>
    </row>
    <row r="47" spans="1:14" s="77" customFormat="1" ht="15" customHeight="1" x14ac:dyDescent="0.25">
      <c r="A47" s="78" t="s">
        <v>44</v>
      </c>
      <c r="B47" s="106">
        <v>0</v>
      </c>
      <c r="C47" s="75">
        <f t="shared" si="1"/>
        <v>0</v>
      </c>
      <c r="D47" s="107">
        <v>0</v>
      </c>
      <c r="E47" s="75">
        <f t="shared" si="2"/>
        <v>0</v>
      </c>
      <c r="F47" s="86">
        <f t="shared" si="3"/>
        <v>0</v>
      </c>
      <c r="G47" s="229">
        <f t="shared" si="7"/>
        <v>0</v>
      </c>
      <c r="H47" s="106">
        <v>0</v>
      </c>
      <c r="I47" s="84">
        <f t="shared" si="8"/>
        <v>0</v>
      </c>
      <c r="J47" s="107">
        <v>0</v>
      </c>
      <c r="K47" s="75">
        <f t="shared" si="9"/>
        <v>0</v>
      </c>
      <c r="L47" s="86">
        <f>L46+L45+L44+L43+L42</f>
        <v>0</v>
      </c>
      <c r="M47" s="74">
        <f>IF(ISBLANK(L47),"  ",IF(L76&gt;0,L47/L76,IF(L47&gt;0,1,0)))</f>
        <v>0</v>
      </c>
      <c r="N47" s="76"/>
    </row>
    <row r="48" spans="1:14" s="77" customFormat="1" ht="15" customHeight="1" x14ac:dyDescent="0.25">
      <c r="A48" s="87" t="s">
        <v>87</v>
      </c>
      <c r="B48" s="124">
        <v>0</v>
      </c>
      <c r="C48" s="75">
        <f t="shared" si="1"/>
        <v>0</v>
      </c>
      <c r="D48" s="111">
        <v>0</v>
      </c>
      <c r="E48" s="75">
        <f t="shared" si="2"/>
        <v>0</v>
      </c>
      <c r="F48" s="90">
        <f t="shared" si="3"/>
        <v>0</v>
      </c>
      <c r="G48" s="229">
        <f t="shared" si="7"/>
        <v>0</v>
      </c>
      <c r="H48" s="124">
        <v>0</v>
      </c>
      <c r="I48" s="84">
        <f t="shared" si="8"/>
        <v>0</v>
      </c>
      <c r="J48" s="111">
        <v>0</v>
      </c>
      <c r="K48" s="75">
        <f t="shared" si="9"/>
        <v>0</v>
      </c>
      <c r="L48" s="90">
        <f>J48+H48</f>
        <v>0</v>
      </c>
      <c r="M48" s="74">
        <f>IF(ISBLANK(L48),"  ",IF(L76&gt;0,L48/L76,IF(L48&gt;0,1,0)))</f>
        <v>0</v>
      </c>
      <c r="N48" s="76"/>
    </row>
    <row r="49" spans="1:14" ht="15" customHeight="1" x14ac:dyDescent="0.25">
      <c r="A49" s="14" t="s">
        <v>46</v>
      </c>
      <c r="B49" s="91"/>
      <c r="C49" s="94" t="str">
        <f t="shared" si="1"/>
        <v xml:space="preserve">  </v>
      </c>
      <c r="D49" s="93"/>
      <c r="E49" s="94" t="str">
        <f t="shared" si="2"/>
        <v xml:space="preserve">  </v>
      </c>
      <c r="F49" s="38"/>
      <c r="G49" s="56"/>
      <c r="H49" s="91"/>
      <c r="I49" s="92" t="s">
        <v>4</v>
      </c>
      <c r="J49" s="93"/>
      <c r="K49" s="94" t="s">
        <v>4</v>
      </c>
      <c r="L49" s="38"/>
      <c r="M49" s="95" t="s">
        <v>4</v>
      </c>
      <c r="N49" s="25"/>
    </row>
    <row r="50" spans="1:14" ht="15" customHeight="1" x14ac:dyDescent="0.2">
      <c r="A50" s="11" t="s">
        <v>47</v>
      </c>
      <c r="B50" s="91">
        <v>0</v>
      </c>
      <c r="C50" s="44">
        <f t="shared" si="1"/>
        <v>0</v>
      </c>
      <c r="D50" s="93">
        <v>0</v>
      </c>
      <c r="E50" s="44">
        <f t="shared" si="2"/>
        <v>0</v>
      </c>
      <c r="F50" s="96">
        <f t="shared" si="3"/>
        <v>0</v>
      </c>
      <c r="G50" s="46">
        <f t="shared" si="7"/>
        <v>0</v>
      </c>
      <c r="H50" s="91">
        <v>0</v>
      </c>
      <c r="I50" s="42">
        <f t="shared" ref="I50:I67" si="10">IF(ISBLANK(H50),"  ",IF(L50&gt;0,H50/L50,IF(H50&gt;0,1,0)))</f>
        <v>0</v>
      </c>
      <c r="J50" s="93">
        <v>0</v>
      </c>
      <c r="K50" s="44">
        <f t="shared" ref="K50:K67" si="11">IF(ISBLANK(J50),"  ",IF(L50&gt;0,J50/L50,IF(J50&gt;0,1,0)))</f>
        <v>0</v>
      </c>
      <c r="L50" s="96">
        <f t="shared" ref="L50:L66" si="12">J50+H50</f>
        <v>0</v>
      </c>
      <c r="M50" s="46">
        <f>IF(ISBLANK(L50),"  ",IF(L76&gt;0,L50/L76,IF(L50&gt;0,1,0)))</f>
        <v>0</v>
      </c>
      <c r="N50" s="25"/>
    </row>
    <row r="51" spans="1:14" ht="15" customHeight="1" x14ac:dyDescent="0.2">
      <c r="A51" s="31" t="s">
        <v>48</v>
      </c>
      <c r="B51" s="79">
        <v>0</v>
      </c>
      <c r="C51" s="49">
        <f t="shared" si="1"/>
        <v>0</v>
      </c>
      <c r="D51" s="80">
        <v>0</v>
      </c>
      <c r="E51" s="49">
        <f t="shared" si="2"/>
        <v>0</v>
      </c>
      <c r="F51" s="97">
        <f t="shared" si="3"/>
        <v>0</v>
      </c>
      <c r="G51" s="46">
        <f t="shared" si="7"/>
        <v>0</v>
      </c>
      <c r="H51" s="79">
        <v>0</v>
      </c>
      <c r="I51" s="48">
        <f t="shared" si="10"/>
        <v>0</v>
      </c>
      <c r="J51" s="80">
        <v>0</v>
      </c>
      <c r="K51" s="49">
        <f t="shared" si="11"/>
        <v>0</v>
      </c>
      <c r="L51" s="97">
        <f t="shared" si="12"/>
        <v>0</v>
      </c>
      <c r="M51" s="51">
        <f>IF(ISBLANK(L51),"  ",IF(L76&gt;0,L51/L76,IF(L51&gt;0,1,0)))</f>
        <v>0</v>
      </c>
      <c r="N51" s="25"/>
    </row>
    <row r="52" spans="1:14" ht="15" customHeight="1" x14ac:dyDescent="0.2">
      <c r="A52" s="98" t="s">
        <v>49</v>
      </c>
      <c r="B52" s="125">
        <v>0</v>
      </c>
      <c r="C52" s="49">
        <f t="shared" si="1"/>
        <v>0</v>
      </c>
      <c r="D52" s="126">
        <v>0</v>
      </c>
      <c r="E52" s="49">
        <f t="shared" si="2"/>
        <v>0</v>
      </c>
      <c r="F52" s="99">
        <f t="shared" si="3"/>
        <v>0</v>
      </c>
      <c r="G52" s="46">
        <f t="shared" si="7"/>
        <v>0</v>
      </c>
      <c r="H52" s="125">
        <v>0</v>
      </c>
      <c r="I52" s="48">
        <f t="shared" si="10"/>
        <v>0</v>
      </c>
      <c r="J52" s="126">
        <v>0</v>
      </c>
      <c r="K52" s="49">
        <f t="shared" si="11"/>
        <v>0</v>
      </c>
      <c r="L52" s="99">
        <f t="shared" si="12"/>
        <v>0</v>
      </c>
      <c r="M52" s="51">
        <f>IF(ISBLANK(L52),"  ",IF(L76&gt;0,L52/L76,IF(L52&gt;0,1,0)))</f>
        <v>0</v>
      </c>
      <c r="N52" s="25"/>
    </row>
    <row r="53" spans="1:14" ht="15" customHeight="1" x14ac:dyDescent="0.2">
      <c r="A53" s="98" t="s">
        <v>50</v>
      </c>
      <c r="B53" s="125">
        <v>0</v>
      </c>
      <c r="C53" s="49">
        <f t="shared" si="1"/>
        <v>0</v>
      </c>
      <c r="D53" s="126">
        <v>0</v>
      </c>
      <c r="E53" s="49">
        <f t="shared" si="2"/>
        <v>0</v>
      </c>
      <c r="F53" s="99">
        <f t="shared" si="3"/>
        <v>0</v>
      </c>
      <c r="G53" s="46">
        <f t="shared" si="7"/>
        <v>0</v>
      </c>
      <c r="H53" s="125">
        <v>0</v>
      </c>
      <c r="I53" s="48">
        <f t="shared" si="10"/>
        <v>0</v>
      </c>
      <c r="J53" s="126">
        <v>0</v>
      </c>
      <c r="K53" s="49">
        <f t="shared" si="11"/>
        <v>0</v>
      </c>
      <c r="L53" s="99">
        <f t="shared" si="12"/>
        <v>0</v>
      </c>
      <c r="M53" s="51">
        <f>IF(ISBLANK(L53),"  ",IF(L76&gt;0,L53/L76,IF(L53&gt;0,1,0)))</f>
        <v>0</v>
      </c>
      <c r="N53" s="25"/>
    </row>
    <row r="54" spans="1:14" ht="15" customHeight="1" x14ac:dyDescent="0.2">
      <c r="A54" s="98" t="s">
        <v>51</v>
      </c>
      <c r="B54" s="125">
        <v>0</v>
      </c>
      <c r="C54" s="49">
        <f t="shared" si="1"/>
        <v>0</v>
      </c>
      <c r="D54" s="126">
        <v>0</v>
      </c>
      <c r="E54" s="49">
        <f t="shared" si="2"/>
        <v>0</v>
      </c>
      <c r="F54" s="99">
        <f t="shared" si="3"/>
        <v>0</v>
      </c>
      <c r="G54" s="46">
        <f t="shared" si="7"/>
        <v>0</v>
      </c>
      <c r="H54" s="125">
        <v>0</v>
      </c>
      <c r="I54" s="48">
        <f>IF(ISBLANK(H54),"  ",IF(L54&gt;0,H54/L54,IF(H54&gt;0,1,0)))</f>
        <v>0</v>
      </c>
      <c r="J54" s="126">
        <v>0</v>
      </c>
      <c r="K54" s="49">
        <f>IF(ISBLANK(J54),"  ",IF(L54&gt;0,J54/L54,IF(J54&gt;0,1,0)))</f>
        <v>0</v>
      </c>
      <c r="L54" s="99">
        <f t="shared" si="12"/>
        <v>0</v>
      </c>
      <c r="M54" s="51">
        <f>IF(ISBLANK(L54),"  ",IF(L76&gt;0,L54/L76,IF(L54&gt;0,1,0)))</f>
        <v>0</v>
      </c>
      <c r="N54" s="25"/>
    </row>
    <row r="55" spans="1:14" ht="15" customHeight="1" x14ac:dyDescent="0.2">
      <c r="A55" s="31" t="s">
        <v>52</v>
      </c>
      <c r="B55" s="79">
        <v>0</v>
      </c>
      <c r="C55" s="49">
        <f t="shared" si="1"/>
        <v>0</v>
      </c>
      <c r="D55" s="80">
        <v>0</v>
      </c>
      <c r="E55" s="49">
        <f t="shared" si="2"/>
        <v>0</v>
      </c>
      <c r="F55" s="97">
        <f t="shared" si="3"/>
        <v>0</v>
      </c>
      <c r="G55" s="46">
        <f t="shared" si="7"/>
        <v>0</v>
      </c>
      <c r="H55" s="79">
        <v>0</v>
      </c>
      <c r="I55" s="48">
        <f t="shared" si="10"/>
        <v>0</v>
      </c>
      <c r="J55" s="80">
        <v>0</v>
      </c>
      <c r="K55" s="49">
        <f t="shared" si="11"/>
        <v>0</v>
      </c>
      <c r="L55" s="97">
        <f t="shared" si="12"/>
        <v>0</v>
      </c>
      <c r="M55" s="51">
        <f>IF(ISBLANK(L55),"  ",IF(L76&gt;0,L55/L76,IF(L55&gt;0,1,0)))</f>
        <v>0</v>
      </c>
      <c r="N55" s="25"/>
    </row>
    <row r="56" spans="1:14" s="77" customFormat="1" ht="15" customHeight="1" x14ac:dyDescent="0.25">
      <c r="A56" s="87" t="s">
        <v>53</v>
      </c>
      <c r="B56" s="127">
        <v>0</v>
      </c>
      <c r="C56" s="75">
        <f t="shared" si="1"/>
        <v>0</v>
      </c>
      <c r="D56" s="107">
        <v>0</v>
      </c>
      <c r="E56" s="75">
        <f t="shared" si="2"/>
        <v>0</v>
      </c>
      <c r="F56" s="97">
        <f t="shared" si="3"/>
        <v>0</v>
      </c>
      <c r="G56" s="46">
        <f t="shared" si="7"/>
        <v>0</v>
      </c>
      <c r="H56" s="127">
        <v>0</v>
      </c>
      <c r="I56" s="84">
        <f t="shared" si="10"/>
        <v>0</v>
      </c>
      <c r="J56" s="107">
        <v>0</v>
      </c>
      <c r="K56" s="75">
        <f t="shared" si="11"/>
        <v>0</v>
      </c>
      <c r="L56" s="97">
        <f t="shared" si="12"/>
        <v>0</v>
      </c>
      <c r="M56" s="74">
        <f>IF(ISBLANK(L56),"  ",IF(L76&gt;0,L56/L76,IF(L56&gt;0,1,0)))</f>
        <v>0</v>
      </c>
      <c r="N56" s="76"/>
    </row>
    <row r="57" spans="1:14" ht="15" customHeight="1" x14ac:dyDescent="0.2">
      <c r="A57" s="41" t="s">
        <v>54</v>
      </c>
      <c r="B57" s="128">
        <v>0</v>
      </c>
      <c r="C57" s="49">
        <f t="shared" si="1"/>
        <v>0</v>
      </c>
      <c r="D57" s="129">
        <v>0</v>
      </c>
      <c r="E57" s="49">
        <f t="shared" si="2"/>
        <v>0</v>
      </c>
      <c r="F57" s="101">
        <f t="shared" si="3"/>
        <v>0</v>
      </c>
      <c r="G57" s="46">
        <f t="shared" si="7"/>
        <v>0</v>
      </c>
      <c r="H57" s="128">
        <v>0</v>
      </c>
      <c r="I57" s="48">
        <f t="shared" si="10"/>
        <v>0</v>
      </c>
      <c r="J57" s="129">
        <v>0</v>
      </c>
      <c r="K57" s="49">
        <f t="shared" si="11"/>
        <v>0</v>
      </c>
      <c r="L57" s="101">
        <f t="shared" si="12"/>
        <v>0</v>
      </c>
      <c r="M57" s="51">
        <f>IF(ISBLANK(L57),"  ",IF(L76&gt;0,L57/L76,IF(L57&gt;0,1,0)))</f>
        <v>0</v>
      </c>
      <c r="N57" s="25"/>
    </row>
    <row r="58" spans="1:14" ht="15" customHeight="1" x14ac:dyDescent="0.2">
      <c r="A58" s="102" t="s">
        <v>55</v>
      </c>
      <c r="B58" s="32">
        <v>0</v>
      </c>
      <c r="C58" s="49">
        <f t="shared" si="1"/>
        <v>0</v>
      </c>
      <c r="D58" s="80">
        <v>0</v>
      </c>
      <c r="E58" s="49">
        <f t="shared" si="2"/>
        <v>0</v>
      </c>
      <c r="F58" s="34">
        <f t="shared" si="3"/>
        <v>0</v>
      </c>
      <c r="G58" s="46">
        <f t="shared" si="7"/>
        <v>0</v>
      </c>
      <c r="H58" s="32">
        <v>0</v>
      </c>
      <c r="I58" s="48">
        <f t="shared" si="10"/>
        <v>0</v>
      </c>
      <c r="J58" s="80">
        <v>0</v>
      </c>
      <c r="K58" s="49">
        <f t="shared" si="11"/>
        <v>0</v>
      </c>
      <c r="L58" s="34">
        <f t="shared" si="12"/>
        <v>0</v>
      </c>
      <c r="M58" s="51">
        <f>IF(ISBLANK(L58),"  ",IF(L76&gt;0,L58/L76,IF(L58&gt;0,1,0)))</f>
        <v>0</v>
      </c>
      <c r="N58" s="25"/>
    </row>
    <row r="59" spans="1:14" ht="15" customHeight="1" x14ac:dyDescent="0.2">
      <c r="A59" s="82" t="s">
        <v>56</v>
      </c>
      <c r="B59" s="32">
        <v>250970.62000000002</v>
      </c>
      <c r="C59" s="49">
        <f t="shared" si="1"/>
        <v>0.5343897944555871</v>
      </c>
      <c r="D59" s="80">
        <v>218669</v>
      </c>
      <c r="E59" s="49">
        <f t="shared" si="2"/>
        <v>0.46561020554441296</v>
      </c>
      <c r="F59" s="34">
        <f t="shared" si="3"/>
        <v>469639.62</v>
      </c>
      <c r="G59" s="46">
        <f t="shared" si="7"/>
        <v>7.9464124764030211E-3</v>
      </c>
      <c r="H59" s="32">
        <v>226500</v>
      </c>
      <c r="I59" s="48">
        <f t="shared" si="10"/>
        <v>0.68325791855203621</v>
      </c>
      <c r="J59" s="80">
        <v>105000</v>
      </c>
      <c r="K59" s="49">
        <f t="shared" si="11"/>
        <v>0.31674208144796379</v>
      </c>
      <c r="L59" s="34">
        <f t="shared" si="12"/>
        <v>331500</v>
      </c>
      <c r="M59" s="51">
        <f>IF(ISBLANK(L59),"  ",IF(L76&gt;0,L59/L76,IF(L59&gt;0,1,0)))</f>
        <v>5.0612940264638346E-3</v>
      </c>
      <c r="N59" s="25"/>
    </row>
    <row r="60" spans="1:14" ht="15" customHeight="1" x14ac:dyDescent="0.2">
      <c r="A60" s="81" t="s">
        <v>57</v>
      </c>
      <c r="B60" s="69">
        <v>0</v>
      </c>
      <c r="C60" s="49">
        <f t="shared" si="1"/>
        <v>0</v>
      </c>
      <c r="D60" s="70">
        <v>1054839</v>
      </c>
      <c r="E60" s="49">
        <f t="shared" si="2"/>
        <v>1</v>
      </c>
      <c r="F60" s="68">
        <f t="shared" si="3"/>
        <v>1054839</v>
      </c>
      <c r="G60" s="46">
        <f t="shared" si="7"/>
        <v>1.7848123184744265E-2</v>
      </c>
      <c r="H60" s="69">
        <v>0</v>
      </c>
      <c r="I60" s="48">
        <f t="shared" si="10"/>
        <v>0</v>
      </c>
      <c r="J60" s="70">
        <v>2500000</v>
      </c>
      <c r="K60" s="49">
        <f t="shared" si="11"/>
        <v>1</v>
      </c>
      <c r="L60" s="68">
        <f t="shared" si="12"/>
        <v>2500000</v>
      </c>
      <c r="M60" s="51">
        <f>IF(ISBLANK(L60),"  ",IF(L76&gt;0,L60/L76,IF(L60&gt;0,1,0)))</f>
        <v>3.8169638208626205E-2</v>
      </c>
      <c r="N60" s="25"/>
    </row>
    <row r="61" spans="1:14" ht="15" customHeight="1" x14ac:dyDescent="0.2">
      <c r="A61" s="103" t="s">
        <v>58</v>
      </c>
      <c r="B61" s="32">
        <v>0</v>
      </c>
      <c r="C61" s="49">
        <f t="shared" si="1"/>
        <v>0</v>
      </c>
      <c r="D61" s="80">
        <v>0</v>
      </c>
      <c r="E61" s="49">
        <f t="shared" si="2"/>
        <v>0</v>
      </c>
      <c r="F61" s="34">
        <f t="shared" si="3"/>
        <v>0</v>
      </c>
      <c r="G61" s="46">
        <f t="shared" si="7"/>
        <v>0</v>
      </c>
      <c r="H61" s="32">
        <v>0</v>
      </c>
      <c r="I61" s="48">
        <f t="shared" si="10"/>
        <v>0</v>
      </c>
      <c r="J61" s="80">
        <v>0</v>
      </c>
      <c r="K61" s="49">
        <f t="shared" si="11"/>
        <v>0</v>
      </c>
      <c r="L61" s="34">
        <f t="shared" si="12"/>
        <v>0</v>
      </c>
      <c r="M61" s="51">
        <f>IF(ISBLANK(L61),"  ",IF(L76&gt;0,L61/L76,IF(L61&gt;0,1,0)))</f>
        <v>0</v>
      </c>
      <c r="N61" s="25"/>
    </row>
    <row r="62" spans="1:14" ht="15" customHeight="1" x14ac:dyDescent="0.2">
      <c r="A62" s="103" t="s">
        <v>59</v>
      </c>
      <c r="B62" s="32">
        <v>0</v>
      </c>
      <c r="C62" s="49">
        <f t="shared" si="1"/>
        <v>0</v>
      </c>
      <c r="D62" s="80">
        <v>0</v>
      </c>
      <c r="E62" s="49">
        <f t="shared" si="2"/>
        <v>0</v>
      </c>
      <c r="F62" s="34">
        <f t="shared" si="3"/>
        <v>0</v>
      </c>
      <c r="G62" s="46">
        <f t="shared" si="7"/>
        <v>0</v>
      </c>
      <c r="H62" s="32">
        <v>0</v>
      </c>
      <c r="I62" s="48">
        <f t="shared" si="10"/>
        <v>0</v>
      </c>
      <c r="J62" s="80">
        <v>0</v>
      </c>
      <c r="K62" s="49">
        <f t="shared" si="11"/>
        <v>0</v>
      </c>
      <c r="L62" s="34">
        <f t="shared" si="12"/>
        <v>0</v>
      </c>
      <c r="M62" s="51">
        <f>IF(ISBLANK(L62),"  ",IF(L76&gt;0,L62/L76,IF(L62&gt;0,1,0)))</f>
        <v>0</v>
      </c>
      <c r="N62" s="25"/>
    </row>
    <row r="63" spans="1:14" ht="15" customHeight="1" x14ac:dyDescent="0.2">
      <c r="A63" s="104" t="s">
        <v>60</v>
      </c>
      <c r="B63" s="32">
        <v>0</v>
      </c>
      <c r="C63" s="49">
        <f t="shared" si="1"/>
        <v>0</v>
      </c>
      <c r="D63" s="80">
        <v>1546075</v>
      </c>
      <c r="E63" s="49">
        <f t="shared" si="2"/>
        <v>1</v>
      </c>
      <c r="F63" s="34">
        <f t="shared" si="3"/>
        <v>1546075</v>
      </c>
      <c r="G63" s="46">
        <f t="shared" si="7"/>
        <v>2.6159951473972324E-2</v>
      </c>
      <c r="H63" s="32">
        <v>0</v>
      </c>
      <c r="I63" s="48">
        <f t="shared" si="10"/>
        <v>0</v>
      </c>
      <c r="J63" s="80">
        <v>2020000</v>
      </c>
      <c r="K63" s="49">
        <f t="shared" si="11"/>
        <v>1</v>
      </c>
      <c r="L63" s="34">
        <f t="shared" si="12"/>
        <v>2020000</v>
      </c>
      <c r="M63" s="51">
        <f>IF(ISBLANK(L63),"  ",IF(L76&gt;0,L63/L76,IF(L63&gt;0,1,0)))</f>
        <v>3.0841067672569972E-2</v>
      </c>
      <c r="N63" s="25"/>
    </row>
    <row r="64" spans="1:14" ht="15" customHeight="1" x14ac:dyDescent="0.2">
      <c r="A64" s="104" t="s">
        <v>61</v>
      </c>
      <c r="B64" s="32">
        <v>0</v>
      </c>
      <c r="C64" s="49">
        <f t="shared" si="1"/>
        <v>0</v>
      </c>
      <c r="D64" s="80">
        <v>0</v>
      </c>
      <c r="E64" s="49">
        <f t="shared" si="2"/>
        <v>0</v>
      </c>
      <c r="F64" s="34">
        <f t="shared" si="3"/>
        <v>0</v>
      </c>
      <c r="G64" s="46">
        <f t="shared" si="7"/>
        <v>0</v>
      </c>
      <c r="H64" s="32">
        <v>0</v>
      </c>
      <c r="I64" s="48">
        <f t="shared" si="10"/>
        <v>0</v>
      </c>
      <c r="J64" s="80">
        <v>0</v>
      </c>
      <c r="K64" s="49">
        <f t="shared" si="11"/>
        <v>0</v>
      </c>
      <c r="L64" s="34">
        <f t="shared" si="12"/>
        <v>0</v>
      </c>
      <c r="M64" s="51">
        <f>IF(ISBLANK(L64),"  ",IF(L76&gt;0,L64/L76,IF(L64&gt;0,1,0)))</f>
        <v>0</v>
      </c>
      <c r="N64" s="25"/>
    </row>
    <row r="65" spans="1:14" ht="15" customHeight="1" x14ac:dyDescent="0.2">
      <c r="A65" s="82" t="s">
        <v>62</v>
      </c>
      <c r="B65" s="32">
        <v>0</v>
      </c>
      <c r="C65" s="49">
        <f t="shared" si="1"/>
        <v>0</v>
      </c>
      <c r="D65" s="80">
        <v>10429465</v>
      </c>
      <c r="E65" s="49">
        <f t="shared" si="2"/>
        <v>1</v>
      </c>
      <c r="F65" s="34">
        <f t="shared" si="3"/>
        <v>10429465</v>
      </c>
      <c r="G65" s="46">
        <f t="shared" si="7"/>
        <v>0.17646899296573113</v>
      </c>
      <c r="H65" s="32">
        <v>0</v>
      </c>
      <c r="I65" s="48">
        <f t="shared" si="10"/>
        <v>0</v>
      </c>
      <c r="J65" s="80">
        <v>16000000</v>
      </c>
      <c r="K65" s="49">
        <f t="shared" si="11"/>
        <v>1</v>
      </c>
      <c r="L65" s="34">
        <f t="shared" si="12"/>
        <v>16000000</v>
      </c>
      <c r="M65" s="51">
        <f>IF(ISBLANK(L65),"  ",IF(L76&gt;0,L65/L76,IF(L65&gt;0,1,0)))</f>
        <v>0.24428568453520771</v>
      </c>
      <c r="N65" s="25"/>
    </row>
    <row r="66" spans="1:14" ht="15" customHeight="1" x14ac:dyDescent="0.2">
      <c r="A66" s="81" t="s">
        <v>63</v>
      </c>
      <c r="B66" s="32">
        <v>594590.38</v>
      </c>
      <c r="C66" s="49">
        <f t="shared" si="1"/>
        <v>6.3799500621447874E-2</v>
      </c>
      <c r="D66" s="80">
        <v>8725081</v>
      </c>
      <c r="E66" s="49">
        <f t="shared" si="2"/>
        <v>0.93620049937855199</v>
      </c>
      <c r="F66" s="34">
        <f t="shared" si="3"/>
        <v>9319671.3800000008</v>
      </c>
      <c r="G66" s="46">
        <f t="shared" si="7"/>
        <v>0.15769102472659394</v>
      </c>
      <c r="H66" s="32">
        <v>619061</v>
      </c>
      <c r="I66" s="48">
        <f t="shared" si="10"/>
        <v>7.3970186141551597E-2</v>
      </c>
      <c r="J66" s="80">
        <v>7750000</v>
      </c>
      <c r="K66" s="49">
        <f t="shared" si="11"/>
        <v>0.9260298138584484</v>
      </c>
      <c r="L66" s="34">
        <f t="shared" si="12"/>
        <v>8369061</v>
      </c>
      <c r="M66" s="51">
        <f>IF(ISBLANK(L66),"  ",IF(L76&gt;0,L66/L76,IF(L66&gt;0,1,0)))</f>
        <v>0.12777761220636938</v>
      </c>
      <c r="N66" s="25"/>
    </row>
    <row r="67" spans="1:14" s="77" customFormat="1" ht="15" customHeight="1" x14ac:dyDescent="0.25">
      <c r="A67" s="105" t="s">
        <v>64</v>
      </c>
      <c r="B67" s="106">
        <v>845561</v>
      </c>
      <c r="C67" s="75">
        <f t="shared" si="1"/>
        <v>3.7054009059719915E-2</v>
      </c>
      <c r="D67" s="107">
        <v>21974129</v>
      </c>
      <c r="E67" s="75">
        <f t="shared" si="2"/>
        <v>0.96294599094028011</v>
      </c>
      <c r="F67" s="106">
        <f t="shared" si="3"/>
        <v>22819690</v>
      </c>
      <c r="G67" s="46">
        <f t="shared" si="7"/>
        <v>0.38611450482744464</v>
      </c>
      <c r="H67" s="106">
        <v>845561</v>
      </c>
      <c r="I67" s="84">
        <f t="shared" si="10"/>
        <v>2.8937192547398388E-2</v>
      </c>
      <c r="J67" s="107">
        <v>28375000</v>
      </c>
      <c r="K67" s="75">
        <f t="shared" si="11"/>
        <v>0.97106280745260165</v>
      </c>
      <c r="L67" s="106">
        <f>L66+L65+L64+L63+L62+L61+L60+L59+L58+L57+L56</f>
        <v>29220561</v>
      </c>
      <c r="M67" s="74">
        <f>IF(ISBLANK(L67),"  ",IF(L76&gt;0,L67/L76,IF(L67&gt;0,1,0)))</f>
        <v>0.44613529664923707</v>
      </c>
      <c r="N67" s="76"/>
    </row>
    <row r="68" spans="1:14" ht="15" customHeight="1" x14ac:dyDescent="0.25">
      <c r="A68" s="14" t="s">
        <v>65</v>
      </c>
      <c r="B68" s="79"/>
      <c r="C68" s="66" t="str">
        <f t="shared" si="1"/>
        <v xml:space="preserve">  </v>
      </c>
      <c r="D68" s="80"/>
      <c r="E68" s="66" t="str">
        <f t="shared" si="2"/>
        <v xml:space="preserve">  </v>
      </c>
      <c r="F68" s="34"/>
      <c r="G68" s="56"/>
      <c r="H68" s="79"/>
      <c r="I68" s="64" t="s">
        <v>4</v>
      </c>
      <c r="J68" s="80"/>
      <c r="K68" s="66" t="s">
        <v>4</v>
      </c>
      <c r="L68" s="34"/>
      <c r="M68" s="67" t="s">
        <v>4</v>
      </c>
    </row>
    <row r="69" spans="1:14" ht="15" customHeight="1" x14ac:dyDescent="0.2">
      <c r="A69" s="108" t="s">
        <v>66</v>
      </c>
      <c r="B69" s="3">
        <v>0</v>
      </c>
      <c r="C69" s="44">
        <f t="shared" si="1"/>
        <v>0</v>
      </c>
      <c r="D69" s="93">
        <v>0</v>
      </c>
      <c r="E69" s="44">
        <f t="shared" si="2"/>
        <v>0</v>
      </c>
      <c r="F69" s="58">
        <f t="shared" si="3"/>
        <v>0</v>
      </c>
      <c r="G69" s="46">
        <f t="shared" si="7"/>
        <v>0</v>
      </c>
      <c r="H69" s="3">
        <v>0</v>
      </c>
      <c r="I69" s="42">
        <f>IF(ISBLANK(H69),"  ",IF(L69&gt;0,H69/L69,IF(H69&gt;0,1,0)))</f>
        <v>0</v>
      </c>
      <c r="J69" s="93">
        <v>0</v>
      </c>
      <c r="K69" s="44">
        <f>IF(ISBLANK(J69),"  ",IF(L69&gt;0,J69/L69,IF(J69&gt;0,1,0)))</f>
        <v>0</v>
      </c>
      <c r="L69" s="58">
        <f>J69+H69</f>
        <v>0</v>
      </c>
      <c r="M69" s="46">
        <f>IF(ISBLANK(L69),"  ",IF(L76&gt;0,L69/L76,IF(L69&gt;0,1,0)))</f>
        <v>0</v>
      </c>
    </row>
    <row r="70" spans="1:14" ht="15" customHeight="1" x14ac:dyDescent="0.2">
      <c r="A70" s="31" t="s">
        <v>67</v>
      </c>
      <c r="B70" s="32">
        <v>0</v>
      </c>
      <c r="C70" s="49">
        <f t="shared" si="1"/>
        <v>0</v>
      </c>
      <c r="D70" s="80">
        <v>0</v>
      </c>
      <c r="E70" s="49">
        <f t="shared" si="2"/>
        <v>0</v>
      </c>
      <c r="F70" s="34">
        <f t="shared" si="3"/>
        <v>0</v>
      </c>
      <c r="G70" s="46">
        <f t="shared" si="7"/>
        <v>0</v>
      </c>
      <c r="H70" s="32">
        <v>0</v>
      </c>
      <c r="I70" s="48">
        <f>IF(ISBLANK(H70),"  ",IF(L70&gt;0,H70/L70,IF(H70&gt;0,1,0)))</f>
        <v>0</v>
      </c>
      <c r="J70" s="80">
        <v>0</v>
      </c>
      <c r="K70" s="49">
        <f>IF(ISBLANK(J70),"  ",IF(L70&gt;0,J70/L70,IF(J70&gt;0,1,0)))</f>
        <v>0</v>
      </c>
      <c r="L70" s="34">
        <f>J70+H70</f>
        <v>0</v>
      </c>
      <c r="M70" s="51">
        <f>IF(ISBLANK(L70),"  ",IF(L76&gt;0,L70/L76,IF(L70&gt;0,1,0)))</f>
        <v>0</v>
      </c>
    </row>
    <row r="71" spans="1:14" ht="15" customHeight="1" x14ac:dyDescent="0.25">
      <c r="A71" s="109" t="s">
        <v>68</v>
      </c>
      <c r="B71" s="79"/>
      <c r="C71" s="66" t="str">
        <f t="shared" si="1"/>
        <v xml:space="preserve">  </v>
      </c>
      <c r="D71" s="80"/>
      <c r="E71" s="66" t="str">
        <f t="shared" si="2"/>
        <v xml:space="preserve">  </v>
      </c>
      <c r="F71" s="34"/>
      <c r="G71" s="46"/>
      <c r="H71" s="79"/>
      <c r="I71" s="64" t="s">
        <v>4</v>
      </c>
      <c r="J71" s="80"/>
      <c r="K71" s="66" t="s">
        <v>4</v>
      </c>
      <c r="L71" s="34"/>
      <c r="M71" s="67" t="s">
        <v>4</v>
      </c>
    </row>
    <row r="72" spans="1:14" ht="15" customHeight="1" x14ac:dyDescent="0.2">
      <c r="A72" s="82" t="s">
        <v>69</v>
      </c>
      <c r="B72" s="3">
        <v>0</v>
      </c>
      <c r="C72" s="44">
        <f t="shared" si="1"/>
        <v>0</v>
      </c>
      <c r="D72" s="93">
        <v>0</v>
      </c>
      <c r="E72" s="44">
        <f t="shared" si="2"/>
        <v>0</v>
      </c>
      <c r="F72" s="58">
        <f t="shared" si="3"/>
        <v>0</v>
      </c>
      <c r="G72" s="46">
        <f t="shared" si="7"/>
        <v>0</v>
      </c>
      <c r="H72" s="3">
        <v>0</v>
      </c>
      <c r="I72" s="42">
        <f>IF(ISBLANK(H72),"  ",IF(L72&gt;0,H72/L72,IF(H72&gt;0,1,0)))</f>
        <v>0</v>
      </c>
      <c r="J72" s="93">
        <v>0</v>
      </c>
      <c r="K72" s="44">
        <f>IF(ISBLANK(J72),"  ",IF(L72&gt;0,J72/L72,IF(J72&gt;0,1,0)))</f>
        <v>0</v>
      </c>
      <c r="L72" s="58">
        <f>J72+H72</f>
        <v>0</v>
      </c>
      <c r="M72" s="46">
        <f>IF(ISBLANK(L72),"  ",IF(L76&gt;0,L72/L76,IF(L72&gt;0,1,0)))</f>
        <v>0</v>
      </c>
    </row>
    <row r="73" spans="1:14" ht="15" customHeight="1" x14ac:dyDescent="0.2">
      <c r="A73" s="31" t="s">
        <v>70</v>
      </c>
      <c r="B73" s="32">
        <v>0</v>
      </c>
      <c r="C73" s="49">
        <f t="shared" si="1"/>
        <v>0</v>
      </c>
      <c r="D73" s="80">
        <v>20004528</v>
      </c>
      <c r="E73" s="49">
        <f t="shared" si="2"/>
        <v>1</v>
      </c>
      <c r="F73" s="34">
        <f t="shared" si="3"/>
        <v>20004528</v>
      </c>
      <c r="G73" s="46">
        <f t="shared" si="7"/>
        <v>0.33848130377874336</v>
      </c>
      <c r="H73" s="32">
        <v>0</v>
      </c>
      <c r="I73" s="48">
        <f>IF(ISBLANK(H73),"  ",IF(L73&gt;0,H73/L73,IF(H73&gt;0,1,0)))</f>
        <v>0</v>
      </c>
      <c r="J73" s="80">
        <v>20000000</v>
      </c>
      <c r="K73" s="49">
        <f>IF(ISBLANK(J73),"  ",IF(L73&gt;0,J73/L73,IF(J73&gt;0,1,0)))</f>
        <v>1</v>
      </c>
      <c r="L73" s="34">
        <f>J73+H73</f>
        <v>20000000</v>
      </c>
      <c r="M73" s="51">
        <f>IF(ISBLANK(L73),"  ",IF(L76&gt;0,L73/L76,IF(L73&gt;0,1,0)))</f>
        <v>0.30535710566900964</v>
      </c>
    </row>
    <row r="74" spans="1:14" s="77" customFormat="1" ht="15" customHeight="1" x14ac:dyDescent="0.25">
      <c r="A74" s="78" t="s">
        <v>71</v>
      </c>
      <c r="B74" s="110">
        <v>0</v>
      </c>
      <c r="C74" s="75">
        <f t="shared" si="1"/>
        <v>0</v>
      </c>
      <c r="D74" s="111">
        <v>20004528</v>
      </c>
      <c r="E74" s="75">
        <f t="shared" si="2"/>
        <v>1</v>
      </c>
      <c r="F74" s="112">
        <f t="shared" si="3"/>
        <v>20004528</v>
      </c>
      <c r="G74" s="229">
        <f t="shared" si="7"/>
        <v>0.33848130377874336</v>
      </c>
      <c r="H74" s="110">
        <v>0</v>
      </c>
      <c r="I74" s="84">
        <f>IF(ISBLANK(H74),"  ",IF(L74&gt;0,H74/L74,IF(H74&gt;0,1,0)))</f>
        <v>0</v>
      </c>
      <c r="J74" s="111">
        <v>20000000</v>
      </c>
      <c r="K74" s="75">
        <f>IF(ISBLANK(J74),"  ",IF(L74&gt;0,J74/L74,IF(J74&gt;0,1,0)))</f>
        <v>1</v>
      </c>
      <c r="L74" s="112">
        <f>L73+L72+L71+L70+L69</f>
        <v>20000000</v>
      </c>
      <c r="M74" s="74">
        <f>IF(ISBLANK(L74),"  ",IF(L76&gt;0,L74/L76,IF(L74&gt;0,1,0)))</f>
        <v>0.30535710566900964</v>
      </c>
    </row>
    <row r="75" spans="1:14" s="77" customFormat="1" ht="15" customHeight="1" x14ac:dyDescent="0.25">
      <c r="A75" s="78" t="s">
        <v>72</v>
      </c>
      <c r="B75" s="110">
        <v>0</v>
      </c>
      <c r="C75" s="75">
        <f t="shared" si="1"/>
        <v>0</v>
      </c>
      <c r="D75" s="111">
        <v>0</v>
      </c>
      <c r="E75" s="75">
        <f t="shared" si="2"/>
        <v>0</v>
      </c>
      <c r="F75" s="113">
        <f t="shared" si="3"/>
        <v>0</v>
      </c>
      <c r="G75" s="229">
        <f t="shared" si="7"/>
        <v>0</v>
      </c>
      <c r="H75" s="110">
        <v>0</v>
      </c>
      <c r="I75" s="84">
        <f>IF(ISBLANK(H75),"  ",IF(L75&gt;0,H75/L75,IF(H75&gt;0,1,0)))</f>
        <v>0</v>
      </c>
      <c r="J75" s="111">
        <v>0</v>
      </c>
      <c r="K75" s="75">
        <f>IF(ISBLANK(J75),"  ",IF(L75&gt;0,J75/L75,IF(J75&gt;0,1,0)))</f>
        <v>0</v>
      </c>
      <c r="L75" s="113">
        <f>J75+H75</f>
        <v>0</v>
      </c>
      <c r="M75" s="74">
        <f>IF(ISBLANK(L75),"  ",IF(L76&gt;0,L75/L76,IF(L75&gt;0,1,0)))</f>
        <v>0</v>
      </c>
    </row>
    <row r="76" spans="1:14" s="77" customFormat="1" ht="15" customHeight="1" thickBot="1" x14ac:dyDescent="0.3">
      <c r="A76" s="114" t="s">
        <v>73</v>
      </c>
      <c r="B76" s="115">
        <v>17122178.93</v>
      </c>
      <c r="C76" s="117">
        <f t="shared" si="1"/>
        <v>0.28971128175377736</v>
      </c>
      <c r="D76" s="115">
        <v>41978657</v>
      </c>
      <c r="E76" s="117">
        <f t="shared" si="2"/>
        <v>0.71028871824622264</v>
      </c>
      <c r="F76" s="115">
        <f t="shared" si="3"/>
        <v>59100835.93</v>
      </c>
      <c r="G76" s="117">
        <f t="shared" si="7"/>
        <v>1</v>
      </c>
      <c r="H76" s="115">
        <v>17122084</v>
      </c>
      <c r="I76" s="116">
        <f>IF(ISBLANK(H76),"  ",IF(L76&gt;0,H76/L76,IF(H76&gt;0,1,0)))</f>
        <v>0.26141750066308295</v>
      </c>
      <c r="J76" s="115">
        <v>48375000</v>
      </c>
      <c r="K76" s="117">
        <f>IF(ISBLANK(J76),"  ",IF(L76&gt;0,J76/L76,IF(J76&gt;0,1,0)))</f>
        <v>0.738582499336917</v>
      </c>
      <c r="L76" s="115">
        <f>L74+L67+L47+L40+L48+L75</f>
        <v>65497084</v>
      </c>
      <c r="M76" s="118">
        <f>IF(ISBLANK(L76),"  ",IF(L76&gt;0,L76/L76,IF(L76&gt;0,1,0)))</f>
        <v>1</v>
      </c>
    </row>
    <row r="77" spans="1:14" ht="15" thickTop="1" x14ac:dyDescent="0.2">
      <c r="A77" s="119"/>
      <c r="B77" s="1"/>
      <c r="C77" s="2"/>
      <c r="D77" s="1"/>
      <c r="E77" s="2"/>
      <c r="F77" s="1"/>
      <c r="G77" s="2"/>
      <c r="H77" s="1"/>
      <c r="I77" s="2"/>
      <c r="J77" s="1"/>
      <c r="K77" s="2"/>
      <c r="L77" s="1"/>
      <c r="M77" s="2"/>
    </row>
    <row r="78" spans="1:14" ht="16.5" customHeight="1" x14ac:dyDescent="0.2">
      <c r="A78" s="2" t="s">
        <v>4</v>
      </c>
      <c r="B78" s="1"/>
      <c r="C78" s="2"/>
      <c r="D78" s="1"/>
      <c r="E78" s="2"/>
      <c r="F78" s="1"/>
      <c r="G78" s="2"/>
      <c r="H78" s="1"/>
      <c r="I78" s="2"/>
      <c r="J78" s="1"/>
      <c r="K78" s="2"/>
      <c r="L78" s="1"/>
      <c r="M78" s="2"/>
    </row>
    <row r="79" spans="1:14" x14ac:dyDescent="0.2">
      <c r="A79" s="2" t="s">
        <v>74</v>
      </c>
      <c r="B79" s="1"/>
      <c r="C79" s="2"/>
      <c r="D79" s="1"/>
      <c r="E79" s="2"/>
      <c r="F79" s="1"/>
      <c r="G79" s="2"/>
      <c r="H79" s="1"/>
      <c r="I79" s="2"/>
      <c r="J79" s="1"/>
      <c r="K79" s="2"/>
      <c r="L79" s="1"/>
      <c r="M79" s="2"/>
    </row>
  </sheetData>
  <hyperlinks>
    <hyperlink ref="O2" location="Home!A1" tooltip="Home" display="Home"/>
  </hyperlinks>
  <printOptions horizontalCentered="1" verticalCentered="1"/>
  <pageMargins left="0.25" right="0.25" top="0.75" bottom="0.75" header="0.3" footer="0.3"/>
  <pageSetup scale="44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9"/>
  <sheetViews>
    <sheetView zoomScale="75" zoomScaleNormal="75" workbookViewId="0">
      <pane xSplit="1" ySplit="10" topLeftCell="B11" activePane="bottomRight" state="frozen"/>
      <selection activeCell="A4" sqref="A4:XFD76"/>
      <selection pane="topRight" activeCell="A4" sqref="A4:XFD76"/>
      <selection pane="bottomLeft" activeCell="A4" sqref="A4:XFD76"/>
      <selection pane="bottomRight" activeCell="F18" sqref="F18"/>
    </sheetView>
  </sheetViews>
  <sheetFormatPr defaultColWidth="12.42578125" defaultRowHeight="14.25" x14ac:dyDescent="0.2"/>
  <cols>
    <col min="1" max="1" width="63.42578125" style="6" customWidth="1"/>
    <col min="2" max="2" width="20.7109375" style="120" customWidth="1"/>
    <col min="3" max="3" width="20.7109375" style="6" customWidth="1"/>
    <col min="4" max="4" width="20.7109375" style="120" customWidth="1"/>
    <col min="5" max="5" width="20.7109375" style="6" customWidth="1"/>
    <col min="6" max="6" width="20.7109375" style="120" customWidth="1"/>
    <col min="7" max="7" width="20.7109375" style="6" customWidth="1"/>
    <col min="8" max="8" width="20.7109375" style="120" customWidth="1"/>
    <col min="9" max="9" width="20.7109375" style="6" customWidth="1"/>
    <col min="10" max="10" width="20.7109375" style="120" customWidth="1"/>
    <col min="11" max="11" width="20.7109375" style="6" customWidth="1"/>
    <col min="12" max="12" width="20.7109375" style="120" customWidth="1"/>
    <col min="13" max="13" width="20.7109375" style="6" customWidth="1"/>
    <col min="14" max="256" width="12.42578125" style="6"/>
    <col min="257" max="257" width="186.7109375" style="6" customWidth="1"/>
    <col min="258" max="258" width="56.42578125" style="6" customWidth="1"/>
    <col min="259" max="263" width="45.5703125" style="6" customWidth="1"/>
    <col min="264" max="264" width="54.7109375" style="6" customWidth="1"/>
    <col min="265" max="269" width="45.5703125" style="6" customWidth="1"/>
    <col min="270" max="512" width="12.42578125" style="6"/>
    <col min="513" max="513" width="186.7109375" style="6" customWidth="1"/>
    <col min="514" max="514" width="56.42578125" style="6" customWidth="1"/>
    <col min="515" max="519" width="45.5703125" style="6" customWidth="1"/>
    <col min="520" max="520" width="54.7109375" style="6" customWidth="1"/>
    <col min="521" max="525" width="45.5703125" style="6" customWidth="1"/>
    <col min="526" max="768" width="12.42578125" style="6"/>
    <col min="769" max="769" width="186.7109375" style="6" customWidth="1"/>
    <col min="770" max="770" width="56.42578125" style="6" customWidth="1"/>
    <col min="771" max="775" width="45.5703125" style="6" customWidth="1"/>
    <col min="776" max="776" width="54.7109375" style="6" customWidth="1"/>
    <col min="777" max="781" width="45.5703125" style="6" customWidth="1"/>
    <col min="782" max="1024" width="12.42578125" style="6"/>
    <col min="1025" max="1025" width="186.7109375" style="6" customWidth="1"/>
    <col min="1026" max="1026" width="56.42578125" style="6" customWidth="1"/>
    <col min="1027" max="1031" width="45.5703125" style="6" customWidth="1"/>
    <col min="1032" max="1032" width="54.7109375" style="6" customWidth="1"/>
    <col min="1033" max="1037" width="45.5703125" style="6" customWidth="1"/>
    <col min="1038" max="1280" width="12.42578125" style="6"/>
    <col min="1281" max="1281" width="186.7109375" style="6" customWidth="1"/>
    <col min="1282" max="1282" width="56.42578125" style="6" customWidth="1"/>
    <col min="1283" max="1287" width="45.5703125" style="6" customWidth="1"/>
    <col min="1288" max="1288" width="54.7109375" style="6" customWidth="1"/>
    <col min="1289" max="1293" width="45.5703125" style="6" customWidth="1"/>
    <col min="1294" max="1536" width="12.42578125" style="6"/>
    <col min="1537" max="1537" width="186.7109375" style="6" customWidth="1"/>
    <col min="1538" max="1538" width="56.42578125" style="6" customWidth="1"/>
    <col min="1539" max="1543" width="45.5703125" style="6" customWidth="1"/>
    <col min="1544" max="1544" width="54.7109375" style="6" customWidth="1"/>
    <col min="1545" max="1549" width="45.5703125" style="6" customWidth="1"/>
    <col min="1550" max="1792" width="12.42578125" style="6"/>
    <col min="1793" max="1793" width="186.7109375" style="6" customWidth="1"/>
    <col min="1794" max="1794" width="56.42578125" style="6" customWidth="1"/>
    <col min="1795" max="1799" width="45.5703125" style="6" customWidth="1"/>
    <col min="1800" max="1800" width="54.7109375" style="6" customWidth="1"/>
    <col min="1801" max="1805" width="45.5703125" style="6" customWidth="1"/>
    <col min="1806" max="2048" width="12.42578125" style="6"/>
    <col min="2049" max="2049" width="186.7109375" style="6" customWidth="1"/>
    <col min="2050" max="2050" width="56.42578125" style="6" customWidth="1"/>
    <col min="2051" max="2055" width="45.5703125" style="6" customWidth="1"/>
    <col min="2056" max="2056" width="54.7109375" style="6" customWidth="1"/>
    <col min="2057" max="2061" width="45.5703125" style="6" customWidth="1"/>
    <col min="2062" max="2304" width="12.42578125" style="6"/>
    <col min="2305" max="2305" width="186.7109375" style="6" customWidth="1"/>
    <col min="2306" max="2306" width="56.42578125" style="6" customWidth="1"/>
    <col min="2307" max="2311" width="45.5703125" style="6" customWidth="1"/>
    <col min="2312" max="2312" width="54.7109375" style="6" customWidth="1"/>
    <col min="2313" max="2317" width="45.5703125" style="6" customWidth="1"/>
    <col min="2318" max="2560" width="12.42578125" style="6"/>
    <col min="2561" max="2561" width="186.7109375" style="6" customWidth="1"/>
    <col min="2562" max="2562" width="56.42578125" style="6" customWidth="1"/>
    <col min="2563" max="2567" width="45.5703125" style="6" customWidth="1"/>
    <col min="2568" max="2568" width="54.7109375" style="6" customWidth="1"/>
    <col min="2569" max="2573" width="45.5703125" style="6" customWidth="1"/>
    <col min="2574" max="2816" width="12.42578125" style="6"/>
    <col min="2817" max="2817" width="186.7109375" style="6" customWidth="1"/>
    <col min="2818" max="2818" width="56.42578125" style="6" customWidth="1"/>
    <col min="2819" max="2823" width="45.5703125" style="6" customWidth="1"/>
    <col min="2824" max="2824" width="54.7109375" style="6" customWidth="1"/>
    <col min="2825" max="2829" width="45.5703125" style="6" customWidth="1"/>
    <col min="2830" max="3072" width="12.42578125" style="6"/>
    <col min="3073" max="3073" width="186.7109375" style="6" customWidth="1"/>
    <col min="3074" max="3074" width="56.42578125" style="6" customWidth="1"/>
    <col min="3075" max="3079" width="45.5703125" style="6" customWidth="1"/>
    <col min="3080" max="3080" width="54.7109375" style="6" customWidth="1"/>
    <col min="3081" max="3085" width="45.5703125" style="6" customWidth="1"/>
    <col min="3086" max="3328" width="12.42578125" style="6"/>
    <col min="3329" max="3329" width="186.7109375" style="6" customWidth="1"/>
    <col min="3330" max="3330" width="56.42578125" style="6" customWidth="1"/>
    <col min="3331" max="3335" width="45.5703125" style="6" customWidth="1"/>
    <col min="3336" max="3336" width="54.7109375" style="6" customWidth="1"/>
    <col min="3337" max="3341" width="45.5703125" style="6" customWidth="1"/>
    <col min="3342" max="3584" width="12.42578125" style="6"/>
    <col min="3585" max="3585" width="186.7109375" style="6" customWidth="1"/>
    <col min="3586" max="3586" width="56.42578125" style="6" customWidth="1"/>
    <col min="3587" max="3591" width="45.5703125" style="6" customWidth="1"/>
    <col min="3592" max="3592" width="54.7109375" style="6" customWidth="1"/>
    <col min="3593" max="3597" width="45.5703125" style="6" customWidth="1"/>
    <col min="3598" max="3840" width="12.42578125" style="6"/>
    <col min="3841" max="3841" width="186.7109375" style="6" customWidth="1"/>
    <col min="3842" max="3842" width="56.42578125" style="6" customWidth="1"/>
    <col min="3843" max="3847" width="45.5703125" style="6" customWidth="1"/>
    <col min="3848" max="3848" width="54.7109375" style="6" customWidth="1"/>
    <col min="3849" max="3853" width="45.5703125" style="6" customWidth="1"/>
    <col min="3854" max="4096" width="12.42578125" style="6"/>
    <col min="4097" max="4097" width="186.7109375" style="6" customWidth="1"/>
    <col min="4098" max="4098" width="56.42578125" style="6" customWidth="1"/>
    <col min="4099" max="4103" width="45.5703125" style="6" customWidth="1"/>
    <col min="4104" max="4104" width="54.7109375" style="6" customWidth="1"/>
    <col min="4105" max="4109" width="45.5703125" style="6" customWidth="1"/>
    <col min="4110" max="4352" width="12.42578125" style="6"/>
    <col min="4353" max="4353" width="186.7109375" style="6" customWidth="1"/>
    <col min="4354" max="4354" width="56.42578125" style="6" customWidth="1"/>
    <col min="4355" max="4359" width="45.5703125" style="6" customWidth="1"/>
    <col min="4360" max="4360" width="54.7109375" style="6" customWidth="1"/>
    <col min="4361" max="4365" width="45.5703125" style="6" customWidth="1"/>
    <col min="4366" max="4608" width="12.42578125" style="6"/>
    <col min="4609" max="4609" width="186.7109375" style="6" customWidth="1"/>
    <col min="4610" max="4610" width="56.42578125" style="6" customWidth="1"/>
    <col min="4611" max="4615" width="45.5703125" style="6" customWidth="1"/>
    <col min="4616" max="4616" width="54.7109375" style="6" customWidth="1"/>
    <col min="4617" max="4621" width="45.5703125" style="6" customWidth="1"/>
    <col min="4622" max="4864" width="12.42578125" style="6"/>
    <col min="4865" max="4865" width="186.7109375" style="6" customWidth="1"/>
    <col min="4866" max="4866" width="56.42578125" style="6" customWidth="1"/>
    <col min="4867" max="4871" width="45.5703125" style="6" customWidth="1"/>
    <col min="4872" max="4872" width="54.7109375" style="6" customWidth="1"/>
    <col min="4873" max="4877" width="45.5703125" style="6" customWidth="1"/>
    <col min="4878" max="5120" width="12.42578125" style="6"/>
    <col min="5121" max="5121" width="186.7109375" style="6" customWidth="1"/>
    <col min="5122" max="5122" width="56.42578125" style="6" customWidth="1"/>
    <col min="5123" max="5127" width="45.5703125" style="6" customWidth="1"/>
    <col min="5128" max="5128" width="54.7109375" style="6" customWidth="1"/>
    <col min="5129" max="5133" width="45.5703125" style="6" customWidth="1"/>
    <col min="5134" max="5376" width="12.42578125" style="6"/>
    <col min="5377" max="5377" width="186.7109375" style="6" customWidth="1"/>
    <col min="5378" max="5378" width="56.42578125" style="6" customWidth="1"/>
    <col min="5379" max="5383" width="45.5703125" style="6" customWidth="1"/>
    <col min="5384" max="5384" width="54.7109375" style="6" customWidth="1"/>
    <col min="5385" max="5389" width="45.5703125" style="6" customWidth="1"/>
    <col min="5390" max="5632" width="12.42578125" style="6"/>
    <col min="5633" max="5633" width="186.7109375" style="6" customWidth="1"/>
    <col min="5634" max="5634" width="56.42578125" style="6" customWidth="1"/>
    <col min="5635" max="5639" width="45.5703125" style="6" customWidth="1"/>
    <col min="5640" max="5640" width="54.7109375" style="6" customWidth="1"/>
    <col min="5641" max="5645" width="45.5703125" style="6" customWidth="1"/>
    <col min="5646" max="5888" width="12.42578125" style="6"/>
    <col min="5889" max="5889" width="186.7109375" style="6" customWidth="1"/>
    <col min="5890" max="5890" width="56.42578125" style="6" customWidth="1"/>
    <col min="5891" max="5895" width="45.5703125" style="6" customWidth="1"/>
    <col min="5896" max="5896" width="54.7109375" style="6" customWidth="1"/>
    <col min="5897" max="5901" width="45.5703125" style="6" customWidth="1"/>
    <col min="5902" max="6144" width="12.42578125" style="6"/>
    <col min="6145" max="6145" width="186.7109375" style="6" customWidth="1"/>
    <col min="6146" max="6146" width="56.42578125" style="6" customWidth="1"/>
    <col min="6147" max="6151" width="45.5703125" style="6" customWidth="1"/>
    <col min="6152" max="6152" width="54.7109375" style="6" customWidth="1"/>
    <col min="6153" max="6157" width="45.5703125" style="6" customWidth="1"/>
    <col min="6158" max="6400" width="12.42578125" style="6"/>
    <col min="6401" max="6401" width="186.7109375" style="6" customWidth="1"/>
    <col min="6402" max="6402" width="56.42578125" style="6" customWidth="1"/>
    <col min="6403" max="6407" width="45.5703125" style="6" customWidth="1"/>
    <col min="6408" max="6408" width="54.7109375" style="6" customWidth="1"/>
    <col min="6409" max="6413" width="45.5703125" style="6" customWidth="1"/>
    <col min="6414" max="6656" width="12.42578125" style="6"/>
    <col min="6657" max="6657" width="186.7109375" style="6" customWidth="1"/>
    <col min="6658" max="6658" width="56.42578125" style="6" customWidth="1"/>
    <col min="6659" max="6663" width="45.5703125" style="6" customWidth="1"/>
    <col min="6664" max="6664" width="54.7109375" style="6" customWidth="1"/>
    <col min="6665" max="6669" width="45.5703125" style="6" customWidth="1"/>
    <col min="6670" max="6912" width="12.42578125" style="6"/>
    <col min="6913" max="6913" width="186.7109375" style="6" customWidth="1"/>
    <col min="6914" max="6914" width="56.42578125" style="6" customWidth="1"/>
    <col min="6915" max="6919" width="45.5703125" style="6" customWidth="1"/>
    <col min="6920" max="6920" width="54.7109375" style="6" customWidth="1"/>
    <col min="6921" max="6925" width="45.5703125" style="6" customWidth="1"/>
    <col min="6926" max="7168" width="12.42578125" style="6"/>
    <col min="7169" max="7169" width="186.7109375" style="6" customWidth="1"/>
    <col min="7170" max="7170" width="56.42578125" style="6" customWidth="1"/>
    <col min="7171" max="7175" width="45.5703125" style="6" customWidth="1"/>
    <col min="7176" max="7176" width="54.7109375" style="6" customWidth="1"/>
    <col min="7177" max="7181" width="45.5703125" style="6" customWidth="1"/>
    <col min="7182" max="7424" width="12.42578125" style="6"/>
    <col min="7425" max="7425" width="186.7109375" style="6" customWidth="1"/>
    <col min="7426" max="7426" width="56.42578125" style="6" customWidth="1"/>
    <col min="7427" max="7431" width="45.5703125" style="6" customWidth="1"/>
    <col min="7432" max="7432" width="54.7109375" style="6" customWidth="1"/>
    <col min="7433" max="7437" width="45.5703125" style="6" customWidth="1"/>
    <col min="7438" max="7680" width="12.42578125" style="6"/>
    <col min="7681" max="7681" width="186.7109375" style="6" customWidth="1"/>
    <col min="7682" max="7682" width="56.42578125" style="6" customWidth="1"/>
    <col min="7683" max="7687" width="45.5703125" style="6" customWidth="1"/>
    <col min="7688" max="7688" width="54.7109375" style="6" customWidth="1"/>
    <col min="7689" max="7693" width="45.5703125" style="6" customWidth="1"/>
    <col min="7694" max="7936" width="12.42578125" style="6"/>
    <col min="7937" max="7937" width="186.7109375" style="6" customWidth="1"/>
    <col min="7938" max="7938" width="56.42578125" style="6" customWidth="1"/>
    <col min="7939" max="7943" width="45.5703125" style="6" customWidth="1"/>
    <col min="7944" max="7944" width="54.7109375" style="6" customWidth="1"/>
    <col min="7945" max="7949" width="45.5703125" style="6" customWidth="1"/>
    <col min="7950" max="8192" width="12.42578125" style="6"/>
    <col min="8193" max="8193" width="186.7109375" style="6" customWidth="1"/>
    <col min="8194" max="8194" width="56.42578125" style="6" customWidth="1"/>
    <col min="8195" max="8199" width="45.5703125" style="6" customWidth="1"/>
    <col min="8200" max="8200" width="54.7109375" style="6" customWidth="1"/>
    <col min="8201" max="8205" width="45.5703125" style="6" customWidth="1"/>
    <col min="8206" max="8448" width="12.42578125" style="6"/>
    <col min="8449" max="8449" width="186.7109375" style="6" customWidth="1"/>
    <col min="8450" max="8450" width="56.42578125" style="6" customWidth="1"/>
    <col min="8451" max="8455" width="45.5703125" style="6" customWidth="1"/>
    <col min="8456" max="8456" width="54.7109375" style="6" customWidth="1"/>
    <col min="8457" max="8461" width="45.5703125" style="6" customWidth="1"/>
    <col min="8462" max="8704" width="12.42578125" style="6"/>
    <col min="8705" max="8705" width="186.7109375" style="6" customWidth="1"/>
    <col min="8706" max="8706" width="56.42578125" style="6" customWidth="1"/>
    <col min="8707" max="8711" width="45.5703125" style="6" customWidth="1"/>
    <col min="8712" max="8712" width="54.7109375" style="6" customWidth="1"/>
    <col min="8713" max="8717" width="45.5703125" style="6" customWidth="1"/>
    <col min="8718" max="8960" width="12.42578125" style="6"/>
    <col min="8961" max="8961" width="186.7109375" style="6" customWidth="1"/>
    <col min="8962" max="8962" width="56.42578125" style="6" customWidth="1"/>
    <col min="8963" max="8967" width="45.5703125" style="6" customWidth="1"/>
    <col min="8968" max="8968" width="54.7109375" style="6" customWidth="1"/>
    <col min="8969" max="8973" width="45.5703125" style="6" customWidth="1"/>
    <col min="8974" max="9216" width="12.42578125" style="6"/>
    <col min="9217" max="9217" width="186.7109375" style="6" customWidth="1"/>
    <col min="9218" max="9218" width="56.42578125" style="6" customWidth="1"/>
    <col min="9219" max="9223" width="45.5703125" style="6" customWidth="1"/>
    <col min="9224" max="9224" width="54.7109375" style="6" customWidth="1"/>
    <col min="9225" max="9229" width="45.5703125" style="6" customWidth="1"/>
    <col min="9230" max="9472" width="12.42578125" style="6"/>
    <col min="9473" max="9473" width="186.7109375" style="6" customWidth="1"/>
    <col min="9474" max="9474" width="56.42578125" style="6" customWidth="1"/>
    <col min="9475" max="9479" width="45.5703125" style="6" customWidth="1"/>
    <col min="9480" max="9480" width="54.7109375" style="6" customWidth="1"/>
    <col min="9481" max="9485" width="45.5703125" style="6" customWidth="1"/>
    <col min="9486" max="9728" width="12.42578125" style="6"/>
    <col min="9729" max="9729" width="186.7109375" style="6" customWidth="1"/>
    <col min="9730" max="9730" width="56.42578125" style="6" customWidth="1"/>
    <col min="9731" max="9735" width="45.5703125" style="6" customWidth="1"/>
    <col min="9736" max="9736" width="54.7109375" style="6" customWidth="1"/>
    <col min="9737" max="9741" width="45.5703125" style="6" customWidth="1"/>
    <col min="9742" max="9984" width="12.42578125" style="6"/>
    <col min="9985" max="9985" width="186.7109375" style="6" customWidth="1"/>
    <col min="9986" max="9986" width="56.42578125" style="6" customWidth="1"/>
    <col min="9987" max="9991" width="45.5703125" style="6" customWidth="1"/>
    <col min="9992" max="9992" width="54.7109375" style="6" customWidth="1"/>
    <col min="9993" max="9997" width="45.5703125" style="6" customWidth="1"/>
    <col min="9998" max="10240" width="12.42578125" style="6"/>
    <col min="10241" max="10241" width="186.7109375" style="6" customWidth="1"/>
    <col min="10242" max="10242" width="56.42578125" style="6" customWidth="1"/>
    <col min="10243" max="10247" width="45.5703125" style="6" customWidth="1"/>
    <col min="10248" max="10248" width="54.7109375" style="6" customWidth="1"/>
    <col min="10249" max="10253" width="45.5703125" style="6" customWidth="1"/>
    <col min="10254" max="10496" width="12.42578125" style="6"/>
    <col min="10497" max="10497" width="186.7109375" style="6" customWidth="1"/>
    <col min="10498" max="10498" width="56.42578125" style="6" customWidth="1"/>
    <col min="10499" max="10503" width="45.5703125" style="6" customWidth="1"/>
    <col min="10504" max="10504" width="54.7109375" style="6" customWidth="1"/>
    <col min="10505" max="10509" width="45.5703125" style="6" customWidth="1"/>
    <col min="10510" max="10752" width="12.42578125" style="6"/>
    <col min="10753" max="10753" width="186.7109375" style="6" customWidth="1"/>
    <col min="10754" max="10754" width="56.42578125" style="6" customWidth="1"/>
    <col min="10755" max="10759" width="45.5703125" style="6" customWidth="1"/>
    <col min="10760" max="10760" width="54.7109375" style="6" customWidth="1"/>
    <col min="10761" max="10765" width="45.5703125" style="6" customWidth="1"/>
    <col min="10766" max="11008" width="12.42578125" style="6"/>
    <col min="11009" max="11009" width="186.7109375" style="6" customWidth="1"/>
    <col min="11010" max="11010" width="56.42578125" style="6" customWidth="1"/>
    <col min="11011" max="11015" width="45.5703125" style="6" customWidth="1"/>
    <col min="11016" max="11016" width="54.7109375" style="6" customWidth="1"/>
    <col min="11017" max="11021" width="45.5703125" style="6" customWidth="1"/>
    <col min="11022" max="11264" width="12.42578125" style="6"/>
    <col min="11265" max="11265" width="186.7109375" style="6" customWidth="1"/>
    <col min="11266" max="11266" width="56.42578125" style="6" customWidth="1"/>
    <col min="11267" max="11271" width="45.5703125" style="6" customWidth="1"/>
    <col min="11272" max="11272" width="54.7109375" style="6" customWidth="1"/>
    <col min="11273" max="11277" width="45.5703125" style="6" customWidth="1"/>
    <col min="11278" max="11520" width="12.42578125" style="6"/>
    <col min="11521" max="11521" width="186.7109375" style="6" customWidth="1"/>
    <col min="11522" max="11522" width="56.42578125" style="6" customWidth="1"/>
    <col min="11523" max="11527" width="45.5703125" style="6" customWidth="1"/>
    <col min="11528" max="11528" width="54.7109375" style="6" customWidth="1"/>
    <col min="11529" max="11533" width="45.5703125" style="6" customWidth="1"/>
    <col min="11534" max="11776" width="12.42578125" style="6"/>
    <col min="11777" max="11777" width="186.7109375" style="6" customWidth="1"/>
    <col min="11778" max="11778" width="56.42578125" style="6" customWidth="1"/>
    <col min="11779" max="11783" width="45.5703125" style="6" customWidth="1"/>
    <col min="11784" max="11784" width="54.7109375" style="6" customWidth="1"/>
    <col min="11785" max="11789" width="45.5703125" style="6" customWidth="1"/>
    <col min="11790" max="12032" width="12.42578125" style="6"/>
    <col min="12033" max="12033" width="186.7109375" style="6" customWidth="1"/>
    <col min="12034" max="12034" width="56.42578125" style="6" customWidth="1"/>
    <col min="12035" max="12039" width="45.5703125" style="6" customWidth="1"/>
    <col min="12040" max="12040" width="54.7109375" style="6" customWidth="1"/>
    <col min="12041" max="12045" width="45.5703125" style="6" customWidth="1"/>
    <col min="12046" max="12288" width="12.42578125" style="6"/>
    <col min="12289" max="12289" width="186.7109375" style="6" customWidth="1"/>
    <col min="12290" max="12290" width="56.42578125" style="6" customWidth="1"/>
    <col min="12291" max="12295" width="45.5703125" style="6" customWidth="1"/>
    <col min="12296" max="12296" width="54.7109375" style="6" customWidth="1"/>
    <col min="12297" max="12301" width="45.5703125" style="6" customWidth="1"/>
    <col min="12302" max="12544" width="12.42578125" style="6"/>
    <col min="12545" max="12545" width="186.7109375" style="6" customWidth="1"/>
    <col min="12546" max="12546" width="56.42578125" style="6" customWidth="1"/>
    <col min="12547" max="12551" width="45.5703125" style="6" customWidth="1"/>
    <col min="12552" max="12552" width="54.7109375" style="6" customWidth="1"/>
    <col min="12553" max="12557" width="45.5703125" style="6" customWidth="1"/>
    <col min="12558" max="12800" width="12.42578125" style="6"/>
    <col min="12801" max="12801" width="186.7109375" style="6" customWidth="1"/>
    <col min="12802" max="12802" width="56.42578125" style="6" customWidth="1"/>
    <col min="12803" max="12807" width="45.5703125" style="6" customWidth="1"/>
    <col min="12808" max="12808" width="54.7109375" style="6" customWidth="1"/>
    <col min="12809" max="12813" width="45.5703125" style="6" customWidth="1"/>
    <col min="12814" max="13056" width="12.42578125" style="6"/>
    <col min="13057" max="13057" width="186.7109375" style="6" customWidth="1"/>
    <col min="13058" max="13058" width="56.42578125" style="6" customWidth="1"/>
    <col min="13059" max="13063" width="45.5703125" style="6" customWidth="1"/>
    <col min="13064" max="13064" width="54.7109375" style="6" customWidth="1"/>
    <col min="13065" max="13069" width="45.5703125" style="6" customWidth="1"/>
    <col min="13070" max="13312" width="12.42578125" style="6"/>
    <col min="13313" max="13313" width="186.7109375" style="6" customWidth="1"/>
    <col min="13314" max="13314" width="56.42578125" style="6" customWidth="1"/>
    <col min="13315" max="13319" width="45.5703125" style="6" customWidth="1"/>
    <col min="13320" max="13320" width="54.7109375" style="6" customWidth="1"/>
    <col min="13321" max="13325" width="45.5703125" style="6" customWidth="1"/>
    <col min="13326" max="13568" width="12.42578125" style="6"/>
    <col min="13569" max="13569" width="186.7109375" style="6" customWidth="1"/>
    <col min="13570" max="13570" width="56.42578125" style="6" customWidth="1"/>
    <col min="13571" max="13575" width="45.5703125" style="6" customWidth="1"/>
    <col min="13576" max="13576" width="54.7109375" style="6" customWidth="1"/>
    <col min="13577" max="13581" width="45.5703125" style="6" customWidth="1"/>
    <col min="13582" max="13824" width="12.42578125" style="6"/>
    <col min="13825" max="13825" width="186.7109375" style="6" customWidth="1"/>
    <col min="13826" max="13826" width="56.42578125" style="6" customWidth="1"/>
    <col min="13827" max="13831" width="45.5703125" style="6" customWidth="1"/>
    <col min="13832" max="13832" width="54.7109375" style="6" customWidth="1"/>
    <col min="13833" max="13837" width="45.5703125" style="6" customWidth="1"/>
    <col min="13838" max="14080" width="12.42578125" style="6"/>
    <col min="14081" max="14081" width="186.7109375" style="6" customWidth="1"/>
    <col min="14082" max="14082" width="56.42578125" style="6" customWidth="1"/>
    <col min="14083" max="14087" width="45.5703125" style="6" customWidth="1"/>
    <col min="14088" max="14088" width="54.7109375" style="6" customWidth="1"/>
    <col min="14089" max="14093" width="45.5703125" style="6" customWidth="1"/>
    <col min="14094" max="14336" width="12.42578125" style="6"/>
    <col min="14337" max="14337" width="186.7109375" style="6" customWidth="1"/>
    <col min="14338" max="14338" width="56.42578125" style="6" customWidth="1"/>
    <col min="14339" max="14343" width="45.5703125" style="6" customWidth="1"/>
    <col min="14344" max="14344" width="54.7109375" style="6" customWidth="1"/>
    <col min="14345" max="14349" width="45.5703125" style="6" customWidth="1"/>
    <col min="14350" max="14592" width="12.42578125" style="6"/>
    <col min="14593" max="14593" width="186.7109375" style="6" customWidth="1"/>
    <col min="14594" max="14594" width="56.42578125" style="6" customWidth="1"/>
    <col min="14595" max="14599" width="45.5703125" style="6" customWidth="1"/>
    <col min="14600" max="14600" width="54.7109375" style="6" customWidth="1"/>
    <col min="14601" max="14605" width="45.5703125" style="6" customWidth="1"/>
    <col min="14606" max="14848" width="12.42578125" style="6"/>
    <col min="14849" max="14849" width="186.7109375" style="6" customWidth="1"/>
    <col min="14850" max="14850" width="56.42578125" style="6" customWidth="1"/>
    <col min="14851" max="14855" width="45.5703125" style="6" customWidth="1"/>
    <col min="14856" max="14856" width="54.7109375" style="6" customWidth="1"/>
    <col min="14857" max="14861" width="45.5703125" style="6" customWidth="1"/>
    <col min="14862" max="15104" width="12.42578125" style="6"/>
    <col min="15105" max="15105" width="186.7109375" style="6" customWidth="1"/>
    <col min="15106" max="15106" width="56.42578125" style="6" customWidth="1"/>
    <col min="15107" max="15111" width="45.5703125" style="6" customWidth="1"/>
    <col min="15112" max="15112" width="54.7109375" style="6" customWidth="1"/>
    <col min="15113" max="15117" width="45.5703125" style="6" customWidth="1"/>
    <col min="15118" max="15360" width="12.42578125" style="6"/>
    <col min="15361" max="15361" width="186.7109375" style="6" customWidth="1"/>
    <col min="15362" max="15362" width="56.42578125" style="6" customWidth="1"/>
    <col min="15363" max="15367" width="45.5703125" style="6" customWidth="1"/>
    <col min="15368" max="15368" width="54.7109375" style="6" customWidth="1"/>
    <col min="15369" max="15373" width="45.5703125" style="6" customWidth="1"/>
    <col min="15374" max="15616" width="12.42578125" style="6"/>
    <col min="15617" max="15617" width="186.7109375" style="6" customWidth="1"/>
    <col min="15618" max="15618" width="56.42578125" style="6" customWidth="1"/>
    <col min="15619" max="15623" width="45.5703125" style="6" customWidth="1"/>
    <col min="15624" max="15624" width="54.7109375" style="6" customWidth="1"/>
    <col min="15625" max="15629" width="45.5703125" style="6" customWidth="1"/>
    <col min="15630" max="15872" width="12.42578125" style="6"/>
    <col min="15873" max="15873" width="186.7109375" style="6" customWidth="1"/>
    <col min="15874" max="15874" width="56.42578125" style="6" customWidth="1"/>
    <col min="15875" max="15879" width="45.5703125" style="6" customWidth="1"/>
    <col min="15880" max="15880" width="54.7109375" style="6" customWidth="1"/>
    <col min="15881" max="15885" width="45.5703125" style="6" customWidth="1"/>
    <col min="15886" max="16128" width="12.42578125" style="6"/>
    <col min="16129" max="16129" width="186.7109375" style="6" customWidth="1"/>
    <col min="16130" max="16130" width="56.42578125" style="6" customWidth="1"/>
    <col min="16131" max="16135" width="45.5703125" style="6" customWidth="1"/>
    <col min="16136" max="16136" width="54.7109375" style="6" customWidth="1"/>
    <col min="16137" max="16141" width="45.5703125" style="6" customWidth="1"/>
    <col min="16142" max="16384" width="12.42578125" style="6"/>
  </cols>
  <sheetData>
    <row r="1" spans="1:17" s="196" customFormat="1" ht="19.5" customHeight="1" thickBot="1" x14ac:dyDescent="0.3">
      <c r="A1" s="186" t="s">
        <v>0</v>
      </c>
      <c r="B1" s="187"/>
      <c r="C1" s="188"/>
      <c r="D1" s="187"/>
      <c r="E1" s="189"/>
      <c r="F1" s="190"/>
      <c r="G1" s="189"/>
      <c r="H1" s="190"/>
      <c r="I1" s="191"/>
      <c r="J1" s="192" t="s">
        <v>1</v>
      </c>
      <c r="K1" s="193" t="s">
        <v>79</v>
      </c>
      <c r="L1" s="194"/>
      <c r="M1" s="193"/>
      <c r="N1" s="195"/>
      <c r="O1" s="195"/>
      <c r="P1" s="195"/>
      <c r="Q1" s="195"/>
    </row>
    <row r="2" spans="1:17" s="196" customFormat="1" ht="19.5" customHeight="1" thickBot="1" x14ac:dyDescent="0.3">
      <c r="A2" s="186" t="s">
        <v>2</v>
      </c>
      <c r="B2" s="187"/>
      <c r="C2" s="188"/>
      <c r="D2" s="187"/>
      <c r="E2" s="188"/>
      <c r="F2" s="187"/>
      <c r="G2" s="188"/>
      <c r="H2" s="187"/>
      <c r="I2" s="188"/>
      <c r="J2" s="187"/>
      <c r="K2" s="188"/>
      <c r="L2" s="187"/>
      <c r="M2" s="189"/>
      <c r="O2" s="221" t="s">
        <v>182</v>
      </c>
    </row>
    <row r="3" spans="1:17" s="196" customFormat="1" ht="19.5" customHeight="1" thickBot="1" x14ac:dyDescent="0.3">
      <c r="A3" s="197" t="s">
        <v>3</v>
      </c>
      <c r="B3" s="198"/>
      <c r="C3" s="199"/>
      <c r="D3" s="198"/>
      <c r="E3" s="199"/>
      <c r="F3" s="198"/>
      <c r="G3" s="199"/>
      <c r="H3" s="198"/>
      <c r="I3" s="199"/>
      <c r="J3" s="198"/>
      <c r="K3" s="199"/>
      <c r="L3" s="198"/>
      <c r="M3" s="200"/>
      <c r="N3" s="195"/>
      <c r="O3" s="195"/>
      <c r="P3" s="195"/>
      <c r="Q3" s="195"/>
    </row>
    <row r="4" spans="1:17" ht="15" customHeight="1" thickTop="1" x14ac:dyDescent="0.2">
      <c r="A4" s="7"/>
      <c r="B4" s="8"/>
      <c r="C4" s="9"/>
      <c r="D4" s="8"/>
      <c r="E4" s="9"/>
      <c r="F4" s="8"/>
      <c r="G4" s="10"/>
      <c r="H4" s="8" t="s">
        <v>4</v>
      </c>
      <c r="I4" s="9"/>
      <c r="J4" s="8"/>
      <c r="K4" s="9"/>
      <c r="L4" s="8"/>
      <c r="M4" s="10"/>
    </row>
    <row r="5" spans="1:17" ht="15" customHeight="1" x14ac:dyDescent="0.2">
      <c r="A5" s="11"/>
      <c r="B5" s="3"/>
      <c r="C5" s="12"/>
      <c r="D5" s="3"/>
      <c r="E5" s="12"/>
      <c r="F5" s="3"/>
      <c r="G5" s="13"/>
      <c r="H5" s="3"/>
      <c r="I5" s="12"/>
      <c r="J5" s="3"/>
      <c r="K5" s="12"/>
      <c r="L5" s="3"/>
      <c r="M5" s="13"/>
    </row>
    <row r="6" spans="1:17" ht="15" customHeight="1" x14ac:dyDescent="0.25">
      <c r="A6" s="14"/>
      <c r="B6" s="15" t="s">
        <v>128</v>
      </c>
      <c r="C6" s="16"/>
      <c r="D6" s="17"/>
      <c r="E6" s="16"/>
      <c r="F6" s="17"/>
      <c r="G6" s="18"/>
      <c r="H6" s="15" t="s">
        <v>129</v>
      </c>
      <c r="I6" s="16"/>
      <c r="J6" s="17"/>
      <c r="K6" s="16"/>
      <c r="L6" s="17"/>
      <c r="M6" s="19" t="s">
        <v>4</v>
      </c>
    </row>
    <row r="7" spans="1:17" ht="15" customHeight="1" x14ac:dyDescent="0.2">
      <c r="A7" s="11" t="s">
        <v>4</v>
      </c>
      <c r="B7" s="3" t="s">
        <v>4</v>
      </c>
      <c r="C7" s="12"/>
      <c r="D7" s="3" t="s">
        <v>4</v>
      </c>
      <c r="E7" s="12"/>
      <c r="F7" s="3" t="s">
        <v>4</v>
      </c>
      <c r="G7" s="13"/>
      <c r="H7" s="3" t="s">
        <v>4</v>
      </c>
      <c r="I7" s="12"/>
      <c r="J7" s="3" t="s">
        <v>4</v>
      </c>
      <c r="K7" s="12"/>
      <c r="L7" s="3" t="s">
        <v>4</v>
      </c>
      <c r="M7" s="13"/>
    </row>
    <row r="8" spans="1:17" ht="15" customHeight="1" x14ac:dyDescent="0.2">
      <c r="A8" s="11" t="s">
        <v>4</v>
      </c>
      <c r="B8" s="3" t="s">
        <v>4</v>
      </c>
      <c r="C8" s="12"/>
      <c r="D8" s="3" t="s">
        <v>4</v>
      </c>
      <c r="E8" s="12"/>
      <c r="F8" s="3" t="s">
        <v>4</v>
      </c>
      <c r="G8" s="13"/>
      <c r="H8" s="3" t="s">
        <v>4</v>
      </c>
      <c r="I8" s="12"/>
      <c r="J8" s="3" t="s">
        <v>4</v>
      </c>
      <c r="K8" s="12"/>
      <c r="L8" s="3" t="s">
        <v>4</v>
      </c>
      <c r="M8" s="13"/>
    </row>
    <row r="9" spans="1:17" ht="15" customHeight="1" x14ac:dyDescent="0.25">
      <c r="A9" s="20" t="s">
        <v>4</v>
      </c>
      <c r="B9" s="21" t="s">
        <v>4</v>
      </c>
      <c r="C9" s="22" t="s">
        <v>5</v>
      </c>
      <c r="D9" s="23" t="s">
        <v>4</v>
      </c>
      <c r="E9" s="22" t="s">
        <v>5</v>
      </c>
      <c r="F9" s="23" t="s">
        <v>4</v>
      </c>
      <c r="G9" s="24" t="s">
        <v>5</v>
      </c>
      <c r="H9" s="21" t="s">
        <v>4</v>
      </c>
      <c r="I9" s="22" t="s">
        <v>5</v>
      </c>
      <c r="J9" s="23" t="s">
        <v>4</v>
      </c>
      <c r="K9" s="22" t="s">
        <v>5</v>
      </c>
      <c r="L9" s="23" t="s">
        <v>4</v>
      </c>
      <c r="M9" s="24" t="s">
        <v>5</v>
      </c>
      <c r="N9" s="25"/>
    </row>
    <row r="10" spans="1:17" ht="15" customHeight="1" x14ac:dyDescent="0.25">
      <c r="A10" s="26" t="s">
        <v>6</v>
      </c>
      <c r="B10" s="27" t="s">
        <v>7</v>
      </c>
      <c r="C10" s="28" t="s">
        <v>8</v>
      </c>
      <c r="D10" s="29" t="s">
        <v>9</v>
      </c>
      <c r="E10" s="28" t="s">
        <v>8</v>
      </c>
      <c r="F10" s="29" t="s">
        <v>8</v>
      </c>
      <c r="G10" s="30" t="s">
        <v>8</v>
      </c>
      <c r="H10" s="27" t="s">
        <v>7</v>
      </c>
      <c r="I10" s="28" t="s">
        <v>8</v>
      </c>
      <c r="J10" s="29" t="s">
        <v>9</v>
      </c>
      <c r="K10" s="28" t="s">
        <v>8</v>
      </c>
      <c r="L10" s="29" t="s">
        <v>8</v>
      </c>
      <c r="M10" s="30" t="s">
        <v>8</v>
      </c>
      <c r="N10" s="25"/>
    </row>
    <row r="11" spans="1:17" ht="15" customHeight="1" x14ac:dyDescent="0.2">
      <c r="A11" s="31" t="s">
        <v>10</v>
      </c>
      <c r="B11" s="32" t="s">
        <v>4</v>
      </c>
      <c r="C11" s="33"/>
      <c r="D11" s="34" t="s">
        <v>4</v>
      </c>
      <c r="E11" s="33"/>
      <c r="F11" s="34" t="s">
        <v>4</v>
      </c>
      <c r="G11" s="35"/>
      <c r="H11" s="32" t="s">
        <v>4</v>
      </c>
      <c r="I11" s="33"/>
      <c r="J11" s="34" t="s">
        <v>4</v>
      </c>
      <c r="K11" s="33"/>
      <c r="L11" s="34" t="s">
        <v>4</v>
      </c>
      <c r="M11" s="35" t="s">
        <v>10</v>
      </c>
      <c r="N11" s="25"/>
    </row>
    <row r="12" spans="1:17" ht="15" customHeight="1" x14ac:dyDescent="0.25">
      <c r="A12" s="14" t="s">
        <v>11</v>
      </c>
      <c r="B12" s="36" t="s">
        <v>4</v>
      </c>
      <c r="C12" s="37" t="s">
        <v>4</v>
      </c>
      <c r="D12" s="38"/>
      <c r="E12" s="39"/>
      <c r="F12" s="38"/>
      <c r="G12" s="40"/>
      <c r="H12" s="36"/>
      <c r="I12" s="39"/>
      <c r="J12" s="38"/>
      <c r="K12" s="39"/>
      <c r="L12" s="38"/>
      <c r="M12" s="40"/>
      <c r="N12" s="25"/>
    </row>
    <row r="13" spans="1:17" s="5" customFormat="1" ht="15" customHeight="1" x14ac:dyDescent="0.2">
      <c r="A13" s="41" t="s">
        <v>12</v>
      </c>
      <c r="B13" s="4">
        <f>SUBoard!B13+SUBR!B13+SUNO!B13+SUSLA!B13+SULaw!B13+SUAg!B13</f>
        <v>41490381</v>
      </c>
      <c r="C13" s="42">
        <f t="shared" ref="C13:C76" si="0">IF(ISBLANK(B13),"  ",IF(F13&gt;0,B13/F13,IF(B13&gt;0,1,0)))</f>
        <v>1</v>
      </c>
      <c r="D13" s="43">
        <f>SUBoard!D13+SUBR!D13+SUNO!D13+SUSLA!D13+SULaw!D13+SUAg!D13</f>
        <v>0</v>
      </c>
      <c r="E13" s="44">
        <f>IF(ISBLANK(D13),"  ",IF(F13&gt;0,D13/F13,IF(D13&gt;0,1,0)))</f>
        <v>0</v>
      </c>
      <c r="F13" s="45">
        <f>D13+B13</f>
        <v>41490381</v>
      </c>
      <c r="G13" s="46">
        <f>IF(ISBLANK(F13),"  ",IF(F76&gt;0,F13/F76,IF(F13&gt;0,1,0)))</f>
        <v>0.16900930534306327</v>
      </c>
      <c r="H13" s="4">
        <f>SUBoard!H13+SUBR!H13+SUNO!H13+SUSLA!H13+SULaw!H13+SUAg!H13</f>
        <v>43166222</v>
      </c>
      <c r="I13" s="42">
        <f>IF(ISBLANK(H13),"  ",IF(L13&gt;0,H13/L13,IF(H13&gt;0,1,0)))</f>
        <v>1</v>
      </c>
      <c r="J13" s="43">
        <f>SUBoard!J13+SUBR!J13+SUNO!J13+SUSLA!J13+SULaw!J13+SUAg!J13</f>
        <v>0</v>
      </c>
      <c r="K13" s="44">
        <f>IF(ISBLANK(J13),"  ",IF(L13&gt;0,J13/L13,IF(J13&gt;0,1,0)))</f>
        <v>0</v>
      </c>
      <c r="L13" s="45">
        <f t="shared" ref="L13:L34" si="1">J13+H13</f>
        <v>43166222</v>
      </c>
      <c r="M13" s="47">
        <f>IF(ISBLANK(L13),"  ",IF(L76&gt;0,L13/L76,IF(L13&gt;0,1,0)))</f>
        <v>0.17649863512981798</v>
      </c>
      <c r="N13" s="25"/>
    </row>
    <row r="14" spans="1:17" ht="15" customHeight="1" x14ac:dyDescent="0.2">
      <c r="A14" s="11" t="s">
        <v>13</v>
      </c>
      <c r="B14" s="4">
        <f>SUBoard!B14+SUBR!B14+SUNO!B14+SUSLA!B14+SULaw!B14+SUAg!B14</f>
        <v>0</v>
      </c>
      <c r="C14" s="48">
        <f t="shared" si="0"/>
        <v>0</v>
      </c>
      <c r="D14" s="43">
        <f>SUBoard!D14+SUBR!D14+SUNO!D14+SUSLA!D14+SULaw!D14+SUAg!D14</f>
        <v>0</v>
      </c>
      <c r="E14" s="49">
        <f>IF(ISBLANK(D14),"  ",IF(F14&gt;0,D14/F14,IF(D14&gt;0,1,0)))</f>
        <v>0</v>
      </c>
      <c r="F14" s="50">
        <f>D14+B14</f>
        <v>0</v>
      </c>
      <c r="G14" s="51">
        <f>IF(ISBLANK(F14),"  ",IF(F76&gt;0,F14/F76,IF(F14&gt;0,1,0)))</f>
        <v>0</v>
      </c>
      <c r="H14" s="4">
        <f>SUBoard!H14+SUBR!H14+SUNO!H14+SUSLA!H14+SULaw!H14+SUAg!H14</f>
        <v>0</v>
      </c>
      <c r="I14" s="48">
        <f>IF(ISBLANK(H14),"  ",IF(L14&gt;0,H14/L14,IF(H14&gt;0,1,0)))</f>
        <v>0</v>
      </c>
      <c r="J14" s="43">
        <f>SUBoard!J14+SUBR!J14+SUNO!J14+SUSLA!J14+SULaw!J14+SUAg!J14</f>
        <v>0</v>
      </c>
      <c r="K14" s="49">
        <f>IF(ISBLANK(J14),"  ",IF(L14&gt;0,J14/L14,IF(J14&gt;0,1,0)))</f>
        <v>0</v>
      </c>
      <c r="L14" s="50">
        <f t="shared" si="1"/>
        <v>0</v>
      </c>
      <c r="M14" s="51">
        <f>IF(ISBLANK(L14),"  ",IF(L76&gt;0,L14/L76,IF(L14&gt;0,1,0)))</f>
        <v>0</v>
      </c>
      <c r="N14" s="25"/>
    </row>
    <row r="15" spans="1:17" ht="15" customHeight="1" x14ac:dyDescent="0.2">
      <c r="A15" s="31" t="s">
        <v>14</v>
      </c>
      <c r="B15" s="52">
        <f>SUBoard!B15+SUBR!B15+SUNO!B15+SUSLA!B15+SULaw!B15+SUAg!B15</f>
        <v>4627143.5200000005</v>
      </c>
      <c r="C15" s="53">
        <f t="shared" si="0"/>
        <v>1</v>
      </c>
      <c r="D15" s="54">
        <f>SUBoard!D15+SUBR!D15+SUNO!D15+SUSLA!D15+SULaw!D15+SUAg!D15</f>
        <v>0</v>
      </c>
      <c r="E15" s="55">
        <f>IF(ISBLANK(D15),"  ",IF(F15&gt;0,D15/F15,IF(D15&gt;0,1,0)))</f>
        <v>0</v>
      </c>
      <c r="F15" s="38">
        <f>D15+B15</f>
        <v>4627143.5200000005</v>
      </c>
      <c r="G15" s="56">
        <f>IF(ISBLANK(F15),"  ",IF(F76&gt;0,F15/F76,IF(F15&gt;0,1,0)))</f>
        <v>1.8848472662563804E-2</v>
      </c>
      <c r="H15" s="52">
        <f>SUBoard!H15+SUBR!H15+SUNO!H15+SUSLA!H15+SULaw!H15+SUAg!H15</f>
        <v>4624272</v>
      </c>
      <c r="I15" s="53">
        <f>IF(ISBLANK(H15),"  ",IF(L15&gt;0,H15/L15,IF(H15&gt;0,1,0)))</f>
        <v>1</v>
      </c>
      <c r="J15" s="54">
        <f>SUBoard!J15+SUBR!J15+SUNO!J15+SUSLA!J15+SULaw!J15+SUAg!J15</f>
        <v>0</v>
      </c>
      <c r="K15" s="55">
        <f>IF(ISBLANK(J15),"  ",IF(L15&gt;0,J15/L15,IF(J15&gt;0,1,0)))</f>
        <v>0</v>
      </c>
      <c r="L15" s="38">
        <f t="shared" si="1"/>
        <v>4624272</v>
      </c>
      <c r="M15" s="56">
        <f>IF(ISBLANK(L15),"  ",IF(L76&gt;0,L15/L76,IF(L15&gt;0,1,0)))</f>
        <v>1.8907786196091788E-2</v>
      </c>
      <c r="N15" s="25"/>
    </row>
    <row r="16" spans="1:17" ht="15" customHeight="1" x14ac:dyDescent="0.2">
      <c r="A16" s="57" t="s">
        <v>15</v>
      </c>
      <c r="B16" s="4">
        <f>SUBoard!B16+SUBR!B16+SUNO!B16+SUSLA!B16+SULaw!B16+SUAg!B16</f>
        <v>0</v>
      </c>
      <c r="C16" s="42">
        <f t="shared" si="0"/>
        <v>0</v>
      </c>
      <c r="D16" s="43">
        <f>SUBoard!D16+SUBR!D16+SUNO!D16+SUSLA!D16+SULaw!D16+SUAg!D16</f>
        <v>0</v>
      </c>
      <c r="E16" s="44">
        <f>IF(ISBLANK(D16),"  ",IF(F16&gt;0,D16/F16,IF(D16&gt;0,1,0)))</f>
        <v>0</v>
      </c>
      <c r="F16" s="58">
        <f t="shared" ref="F16:F39" si="2">D16+B16</f>
        <v>0</v>
      </c>
      <c r="G16" s="46">
        <f>IF(ISBLANK(F16),"  ",IF(F76&gt;0,F16/F76,IF(F16&gt;0,1,0)))</f>
        <v>0</v>
      </c>
      <c r="H16" s="4">
        <f>SUBoard!H16+SUBR!H16+SUNO!H16+SUSLA!H16+SULaw!H16+SUAg!H16</f>
        <v>0</v>
      </c>
      <c r="I16" s="42">
        <f t="shared" ref="I16:I34" si="3">IF(ISBLANK(H16),"  ",IF(L16&gt;0,H16/L16,IF(H16&gt;0,1,0)))</f>
        <v>0</v>
      </c>
      <c r="J16" s="43">
        <f>SUBoard!J16+SUBR!J16+SUNO!J16+SUSLA!J16+SULaw!J16+SUAg!J16</f>
        <v>0</v>
      </c>
      <c r="K16" s="44">
        <f t="shared" ref="K16:K34" si="4">IF(ISBLANK(J16),"  ",IF(L16&gt;0,J16/L16,IF(J16&gt;0,1,0)))</f>
        <v>0</v>
      </c>
      <c r="L16" s="58">
        <f t="shared" si="1"/>
        <v>0</v>
      </c>
      <c r="M16" s="46">
        <f>IF(ISBLANK(L16),"  ",IF(L76&gt;0,L16/L76,IF(L16&gt;0,1,0)))</f>
        <v>0</v>
      </c>
      <c r="N16" s="25"/>
    </row>
    <row r="17" spans="1:14" ht="15" customHeight="1" x14ac:dyDescent="0.2">
      <c r="A17" s="59" t="s">
        <v>16</v>
      </c>
      <c r="B17" s="4">
        <f>SUBoard!B17+SUBR!B17+SUNO!B17+SUSLA!B17+SULaw!B17+SUAg!B17</f>
        <v>2877143.5200000005</v>
      </c>
      <c r="C17" s="48">
        <f t="shared" si="0"/>
        <v>1</v>
      </c>
      <c r="D17" s="43">
        <f>SUBoard!D17+SUBR!D17+SUNO!D17+SUSLA!D17+SULaw!D17+SUAg!D17</f>
        <v>0</v>
      </c>
      <c r="E17" s="44">
        <f t="shared" ref="E17:E34" si="5">IF(ISBLANK(D17),"  ",IF(F17&gt;0,D17/F17,IF(D17&gt;0,1,0)))</f>
        <v>0</v>
      </c>
      <c r="F17" s="34">
        <f t="shared" si="2"/>
        <v>2877143.5200000005</v>
      </c>
      <c r="G17" s="51">
        <f>IF(ISBLANK(F17),"  ",IF(F76&gt;0,F17/F76,IF(F17&gt;0,1,0)))</f>
        <v>1.1719921966672129E-2</v>
      </c>
      <c r="H17" s="4">
        <f>SUBoard!H17+SUBR!H17+SUNO!H17+SUSLA!H17+SULaw!H17+SUAg!H17</f>
        <v>2824272</v>
      </c>
      <c r="I17" s="48">
        <f t="shared" si="3"/>
        <v>1</v>
      </c>
      <c r="J17" s="43">
        <f>SUBoard!J17+SUBR!J17+SUNO!J17+SUSLA!J17+SULaw!J17+SUAg!J17</f>
        <v>0</v>
      </c>
      <c r="K17" s="49">
        <f t="shared" si="4"/>
        <v>0</v>
      </c>
      <c r="L17" s="34">
        <f t="shared" si="1"/>
        <v>2824272</v>
      </c>
      <c r="M17" s="51">
        <f>IF(ISBLANK(L17),"  ",IF(L76&gt;0,L17/L76,IF(L17&gt;0,1,0)))</f>
        <v>1.1547921734622995E-2</v>
      </c>
      <c r="N17" s="25"/>
    </row>
    <row r="18" spans="1:14" ht="15" customHeight="1" x14ac:dyDescent="0.2">
      <c r="A18" s="59" t="s">
        <v>17</v>
      </c>
      <c r="B18" s="4">
        <f>SUBoard!B18+SUBR!B18+SUNO!B18+SUSLA!B18+SULaw!B18+SUAg!B18</f>
        <v>1000000</v>
      </c>
      <c r="C18" s="48">
        <f t="shared" si="0"/>
        <v>1</v>
      </c>
      <c r="D18" s="43">
        <f>SUBoard!D18+SUBR!D18+SUNO!D18+SUSLA!D18+SULaw!D18+SUAg!D18</f>
        <v>0</v>
      </c>
      <c r="E18" s="44">
        <f t="shared" si="5"/>
        <v>0</v>
      </c>
      <c r="F18" s="34">
        <f t="shared" si="2"/>
        <v>1000000</v>
      </c>
      <c r="G18" s="51">
        <f>IF(ISBLANK(F18),"  ",IF(F76&gt;0,F18/F76,IF(F18&gt;0,1,0)))</f>
        <v>4.0734575405095286E-3</v>
      </c>
      <c r="H18" s="4">
        <f>SUBoard!H18+SUBR!H18+SUNO!H18+SUSLA!H18+SULaw!H18+SUAg!H18</f>
        <v>1000000</v>
      </c>
      <c r="I18" s="48">
        <f t="shared" si="3"/>
        <v>1</v>
      </c>
      <c r="J18" s="43">
        <f>SUBoard!J18+SUBR!J18+SUNO!J18+SUSLA!J18+SULaw!J18+SUAg!J18</f>
        <v>0</v>
      </c>
      <c r="K18" s="49">
        <f t="shared" si="4"/>
        <v>0</v>
      </c>
      <c r="L18" s="34">
        <f t="shared" si="1"/>
        <v>1000000</v>
      </c>
      <c r="M18" s="51">
        <f>IF(ISBLANK(L18),"  ",IF(L76&gt;0,L18/L76,IF(L18&gt;0,1,0)))</f>
        <v>4.0888135897048849E-3</v>
      </c>
      <c r="N18" s="25"/>
    </row>
    <row r="19" spans="1:14" ht="15" customHeight="1" x14ac:dyDescent="0.2">
      <c r="A19" s="59" t="s">
        <v>18</v>
      </c>
      <c r="B19" s="4">
        <f>SUBoard!B19+SUBR!B19+SUNO!B19+SUSLA!B19+SULaw!B19+SUAg!B19</f>
        <v>0</v>
      </c>
      <c r="C19" s="48">
        <f t="shared" si="0"/>
        <v>0</v>
      </c>
      <c r="D19" s="43">
        <f>SUBoard!D19+SUBR!D19+SUNO!D19+SUSLA!D19+SULaw!D19+SUAg!D19</f>
        <v>0</v>
      </c>
      <c r="E19" s="44">
        <f t="shared" si="5"/>
        <v>0</v>
      </c>
      <c r="F19" s="34">
        <f t="shared" si="2"/>
        <v>0</v>
      </c>
      <c r="G19" s="51">
        <f>IF(ISBLANK(F19),"  ",IF(F76&gt;0,F19/F76,IF(F19&gt;0,1,0)))</f>
        <v>0</v>
      </c>
      <c r="H19" s="4">
        <f>SUBoard!H19+SUBR!H19+SUNO!H19+SUSLA!H19+SULaw!H19+SUAg!H19</f>
        <v>0</v>
      </c>
      <c r="I19" s="48">
        <f t="shared" si="3"/>
        <v>0</v>
      </c>
      <c r="J19" s="43">
        <f>SUBoard!J19+SUBR!J19+SUNO!J19+SUSLA!J19+SULaw!J19+SUAg!J19</f>
        <v>0</v>
      </c>
      <c r="K19" s="49">
        <f t="shared" si="4"/>
        <v>0</v>
      </c>
      <c r="L19" s="34">
        <f t="shared" si="1"/>
        <v>0</v>
      </c>
      <c r="M19" s="51">
        <f>IF(ISBLANK(L19),"  ",IF(L76&gt;0,L19/L76,IF(L19&gt;0,1,0)))</f>
        <v>0</v>
      </c>
      <c r="N19" s="25"/>
    </row>
    <row r="20" spans="1:14" ht="15" customHeight="1" x14ac:dyDescent="0.2">
      <c r="A20" s="59" t="s">
        <v>19</v>
      </c>
      <c r="B20" s="4">
        <f>SUBoard!B20+SUBR!B20+SUNO!B20+SUSLA!B20+SULaw!B20+SUAg!B20</f>
        <v>0</v>
      </c>
      <c r="C20" s="48">
        <f t="shared" si="0"/>
        <v>0</v>
      </c>
      <c r="D20" s="43">
        <f>SUBoard!D20+SUBR!D20+SUNO!D20+SUSLA!D20+SULaw!D20+SUAg!D20</f>
        <v>0</v>
      </c>
      <c r="E20" s="44">
        <f t="shared" si="5"/>
        <v>0</v>
      </c>
      <c r="F20" s="34">
        <f>D20+B20</f>
        <v>0</v>
      </c>
      <c r="G20" s="51">
        <f>IF(ISBLANK(F20),"  ",IF(F76&gt;0,F20/F76,IF(F20&gt;0,1,0)))</f>
        <v>0</v>
      </c>
      <c r="H20" s="4">
        <f>SUBoard!H20+SUBR!H20+SUNO!H20+SUSLA!H20+SULaw!H20+SUAg!H20</f>
        <v>0</v>
      </c>
      <c r="I20" s="48">
        <f t="shared" si="3"/>
        <v>0</v>
      </c>
      <c r="J20" s="43">
        <f>SUBoard!J20+SUBR!J20+SUNO!J20+SUSLA!J20+SULaw!J20+SUAg!J20</f>
        <v>0</v>
      </c>
      <c r="K20" s="49">
        <f t="shared" si="4"/>
        <v>0</v>
      </c>
      <c r="L20" s="34">
        <f t="shared" si="1"/>
        <v>0</v>
      </c>
      <c r="M20" s="51">
        <f>IF(ISBLANK(L20),"  ",IF(L76&gt;0,L20/L76,IF(L20&gt;0,1,0)))</f>
        <v>0</v>
      </c>
      <c r="N20" s="25"/>
    </row>
    <row r="21" spans="1:14" ht="15" customHeight="1" x14ac:dyDescent="0.2">
      <c r="A21" s="59" t="s">
        <v>20</v>
      </c>
      <c r="B21" s="4">
        <f>SUBoard!B21+SUBR!B21+SUNO!B21+SUSLA!B21+SULaw!B21+SUAg!B21</f>
        <v>0</v>
      </c>
      <c r="C21" s="48">
        <f t="shared" si="0"/>
        <v>0</v>
      </c>
      <c r="D21" s="43">
        <f>SUBoard!D21+SUBR!D21+SUNO!D21+SUSLA!D21+SULaw!D21+SUAg!D21</f>
        <v>0</v>
      </c>
      <c r="E21" s="44">
        <f t="shared" si="5"/>
        <v>0</v>
      </c>
      <c r="F21" s="34">
        <f t="shared" si="2"/>
        <v>0</v>
      </c>
      <c r="G21" s="51">
        <f>IF(ISBLANK(F21),"  ",IF(F76&gt;0,F21/F76,IF(F21&gt;0,1,0)))</f>
        <v>0</v>
      </c>
      <c r="H21" s="4">
        <f>SUBoard!H21+SUBR!H21+SUNO!H21+SUSLA!H21+SULaw!H21+SUAg!H21</f>
        <v>50000</v>
      </c>
      <c r="I21" s="48">
        <f t="shared" si="3"/>
        <v>1</v>
      </c>
      <c r="J21" s="43">
        <f>SUBoard!J21+SUBR!J21+SUNO!J21+SUSLA!J21+SULaw!J21+SUAg!J21</f>
        <v>0</v>
      </c>
      <c r="K21" s="49">
        <f t="shared" si="4"/>
        <v>0</v>
      </c>
      <c r="L21" s="34">
        <f t="shared" si="1"/>
        <v>50000</v>
      </c>
      <c r="M21" s="51">
        <f>IF(ISBLANK(L21),"  ",IF(L76&gt;0,L21/L76,IF(L21&gt;0,1,0)))</f>
        <v>2.0444067948524424E-4</v>
      </c>
      <c r="N21" s="25"/>
    </row>
    <row r="22" spans="1:14" ht="15" customHeight="1" x14ac:dyDescent="0.2">
      <c r="A22" s="59" t="s">
        <v>21</v>
      </c>
      <c r="B22" s="4">
        <f>SUBoard!B22+SUBR!B22+SUNO!B22+SUSLA!B22+SULaw!B22+SUAg!B22</f>
        <v>750000</v>
      </c>
      <c r="C22" s="48">
        <f t="shared" si="0"/>
        <v>1</v>
      </c>
      <c r="D22" s="43">
        <f>SUBoard!D22+SUBR!D22+SUNO!D22+SUSLA!D22+SULaw!D22+SUAg!D22</f>
        <v>0</v>
      </c>
      <c r="E22" s="44">
        <f t="shared" si="5"/>
        <v>0</v>
      </c>
      <c r="F22" s="34">
        <f t="shared" si="2"/>
        <v>750000</v>
      </c>
      <c r="G22" s="51">
        <f>IF(ISBLANK(F22),"  ",IF(F76&gt;0,F22/F76,IF(F22&gt;0,1,0)))</f>
        <v>3.0550931553821464E-3</v>
      </c>
      <c r="H22" s="4">
        <f>SUBoard!H22+SUBR!H22+SUNO!H22+SUSLA!H22+SULaw!H22+SUAg!H22</f>
        <v>750000</v>
      </c>
      <c r="I22" s="48">
        <f t="shared" si="3"/>
        <v>1</v>
      </c>
      <c r="J22" s="43">
        <f>SUBoard!J22+SUBR!J22+SUNO!J22+SUSLA!J22+SULaw!J22+SUAg!J22</f>
        <v>0</v>
      </c>
      <c r="K22" s="49">
        <f t="shared" si="4"/>
        <v>0</v>
      </c>
      <c r="L22" s="34">
        <f t="shared" si="1"/>
        <v>750000</v>
      </c>
      <c r="M22" s="51">
        <f>IF(ISBLANK(L22),"  ",IF(L76&gt;0,L22/L76,IF(L22&gt;0,1,0)))</f>
        <v>3.0666101922786639E-3</v>
      </c>
      <c r="N22" s="25"/>
    </row>
    <row r="23" spans="1:14" ht="15" customHeight="1" x14ac:dyDescent="0.2">
      <c r="A23" s="59" t="s">
        <v>22</v>
      </c>
      <c r="B23" s="4">
        <f>SUBoard!B23+SUBR!B23+SUNO!B23+SUSLA!B23+SULaw!B23+SUAg!B23</f>
        <v>0</v>
      </c>
      <c r="C23" s="48">
        <f t="shared" si="0"/>
        <v>0</v>
      </c>
      <c r="D23" s="43">
        <f>SUBoard!D23+SUBR!D23+SUNO!D23+SUSLA!D23+SULaw!D23+SUAg!D23</f>
        <v>0</v>
      </c>
      <c r="E23" s="44">
        <f t="shared" si="5"/>
        <v>0</v>
      </c>
      <c r="F23" s="34">
        <f t="shared" si="2"/>
        <v>0</v>
      </c>
      <c r="G23" s="51">
        <f>IF(ISBLANK(F23),"  ",IF(F76&gt;0,F23/F76,IF(F23&gt;0,1,0)))</f>
        <v>0</v>
      </c>
      <c r="H23" s="4">
        <f>SUBoard!H23+SUBR!H23+SUNO!H23+SUSLA!H23+SULaw!H23+SUAg!H23</f>
        <v>0</v>
      </c>
      <c r="I23" s="48">
        <f t="shared" si="3"/>
        <v>0</v>
      </c>
      <c r="J23" s="43">
        <f>SUBoard!J23+SUBR!J23+SUNO!J23+SUSLA!J23+SULaw!J23+SUAg!J23</f>
        <v>0</v>
      </c>
      <c r="K23" s="49">
        <f t="shared" si="4"/>
        <v>0</v>
      </c>
      <c r="L23" s="34">
        <f t="shared" si="1"/>
        <v>0</v>
      </c>
      <c r="M23" s="51">
        <f>IF(ISBLANK(L23),"  ",IF(L76&gt;0,L23/L76,IF(L23&gt;0,1,0)))</f>
        <v>0</v>
      </c>
      <c r="N23" s="25"/>
    </row>
    <row r="24" spans="1:14" ht="15" customHeight="1" x14ac:dyDescent="0.2">
      <c r="A24" s="59" t="s">
        <v>23</v>
      </c>
      <c r="B24" s="4">
        <f>SUBoard!B24+SUBR!B24+SUNO!B24+SUSLA!B24+SULaw!B24+SUAg!B24</f>
        <v>0</v>
      </c>
      <c r="C24" s="48">
        <f t="shared" si="0"/>
        <v>0</v>
      </c>
      <c r="D24" s="43">
        <f>SUBoard!D24+SUBR!D24+SUNO!D24+SUSLA!D24+SULaw!D24+SUAg!D24</f>
        <v>0</v>
      </c>
      <c r="E24" s="44">
        <f t="shared" si="5"/>
        <v>0</v>
      </c>
      <c r="F24" s="34">
        <f t="shared" si="2"/>
        <v>0</v>
      </c>
      <c r="G24" s="51">
        <f>IF(ISBLANK(F24),"  ",IF(F76&gt;0,F24/F76,IF(F24&gt;0,1,0)))</f>
        <v>0</v>
      </c>
      <c r="H24" s="4">
        <f>SUBoard!H24+SUBR!H24+SUNO!H24+SUSLA!H24+SULaw!H24+SUAg!H24</f>
        <v>0</v>
      </c>
      <c r="I24" s="48">
        <f t="shared" si="3"/>
        <v>0</v>
      </c>
      <c r="J24" s="43">
        <f>SUBoard!J24+SUBR!J24+SUNO!J24+SUSLA!J24+SULaw!J24+SUAg!J24</f>
        <v>0</v>
      </c>
      <c r="K24" s="49">
        <f t="shared" si="4"/>
        <v>0</v>
      </c>
      <c r="L24" s="34">
        <f t="shared" si="1"/>
        <v>0</v>
      </c>
      <c r="M24" s="51">
        <f>IF(ISBLANK(L24),"  ",IF(L76&gt;0,L24/L76,IF(L24&gt;0,1,0)))</f>
        <v>0</v>
      </c>
      <c r="N24" s="25"/>
    </row>
    <row r="25" spans="1:14" ht="15" customHeight="1" x14ac:dyDescent="0.2">
      <c r="A25" s="59" t="s">
        <v>24</v>
      </c>
      <c r="B25" s="4">
        <f>SUBoard!B25+SUBR!B25+SUNO!B25+SUSLA!B25+SULaw!B25+SUAg!B25</f>
        <v>0</v>
      </c>
      <c r="C25" s="48">
        <f t="shared" si="0"/>
        <v>0</v>
      </c>
      <c r="D25" s="43">
        <f>SUBoard!D25+SUBR!D25+SUNO!D25+SUSLA!D25+SULaw!D25+SUAg!D25</f>
        <v>0</v>
      </c>
      <c r="E25" s="44">
        <f t="shared" si="5"/>
        <v>0</v>
      </c>
      <c r="F25" s="34">
        <f t="shared" si="2"/>
        <v>0</v>
      </c>
      <c r="G25" s="51">
        <f>IF(ISBLANK(F25),"  ",IF(F76&gt;0,F25/F76,IF(F25&gt;0,1,0)))</f>
        <v>0</v>
      </c>
      <c r="H25" s="4">
        <f>SUBoard!H25+SUBR!H25+SUNO!H25+SUSLA!H25+SULaw!H25+SUAg!H25</f>
        <v>0</v>
      </c>
      <c r="I25" s="48">
        <f t="shared" si="3"/>
        <v>0</v>
      </c>
      <c r="J25" s="43">
        <f>SUBoard!J25+SUBR!J25+SUNO!J25+SUSLA!J25+SULaw!J25+SUAg!J25</f>
        <v>0</v>
      </c>
      <c r="K25" s="49">
        <f t="shared" si="4"/>
        <v>0</v>
      </c>
      <c r="L25" s="34">
        <f t="shared" si="1"/>
        <v>0</v>
      </c>
      <c r="M25" s="51">
        <f>IF(ISBLANK(L25),"  ",IF(L76&gt;0,L25/L76,IF(L25&gt;0,1,0)))</f>
        <v>0</v>
      </c>
      <c r="N25" s="25"/>
    </row>
    <row r="26" spans="1:14" ht="15" customHeight="1" x14ac:dyDescent="0.2">
      <c r="A26" s="59" t="s">
        <v>25</v>
      </c>
      <c r="B26" s="4">
        <f>SUBoard!B26+SUBR!B26+SUNO!B26+SUSLA!B26+SULaw!B26+SUAg!B26</f>
        <v>0</v>
      </c>
      <c r="C26" s="48">
        <f t="shared" si="0"/>
        <v>0</v>
      </c>
      <c r="D26" s="43">
        <f>SUBoard!D26+SUBR!D26+SUNO!D26+SUSLA!D26+SULaw!D26+SUAg!D26</f>
        <v>0</v>
      </c>
      <c r="E26" s="44">
        <f t="shared" si="5"/>
        <v>0</v>
      </c>
      <c r="F26" s="34">
        <f t="shared" si="2"/>
        <v>0</v>
      </c>
      <c r="G26" s="51">
        <f>IF(ISBLANK(F26),"  ",IF(F76&gt;0,F26/F76,IF(F26&gt;0,1,0)))</f>
        <v>0</v>
      </c>
      <c r="H26" s="4">
        <f>SUBoard!H26+SUBR!H26+SUNO!H26+SUSLA!H26+SULaw!H26+SUAg!H26</f>
        <v>0</v>
      </c>
      <c r="I26" s="48">
        <f t="shared" si="3"/>
        <v>0</v>
      </c>
      <c r="J26" s="43">
        <f>SUBoard!J26+SUBR!J26+SUNO!J26+SUSLA!J26+SULaw!J26+SUAg!J26</f>
        <v>0</v>
      </c>
      <c r="K26" s="49">
        <f t="shared" si="4"/>
        <v>0</v>
      </c>
      <c r="L26" s="34">
        <f t="shared" si="1"/>
        <v>0</v>
      </c>
      <c r="M26" s="51">
        <f>IF(ISBLANK(L26),"  ",IF(L76&gt;0,L26/L76,IF(L26&gt;0,1,0)))</f>
        <v>0</v>
      </c>
      <c r="N26" s="25"/>
    </row>
    <row r="27" spans="1:14" ht="15" customHeight="1" x14ac:dyDescent="0.2">
      <c r="A27" s="59" t="s">
        <v>26</v>
      </c>
      <c r="B27" s="4">
        <f>SUBoard!B27+SUBR!B27+SUNO!B27+SUSLA!B27+SULaw!B27+SUAg!B27</f>
        <v>0</v>
      </c>
      <c r="C27" s="48">
        <f t="shared" si="0"/>
        <v>0</v>
      </c>
      <c r="D27" s="43">
        <f>SUBoard!D27+SUBR!D27+SUNO!D27+SUSLA!D27+SULaw!D27+SUAg!D27</f>
        <v>0</v>
      </c>
      <c r="E27" s="44">
        <f t="shared" si="5"/>
        <v>0</v>
      </c>
      <c r="F27" s="34">
        <f t="shared" si="2"/>
        <v>0</v>
      </c>
      <c r="G27" s="51">
        <f>IF(ISBLANK(F27),"  ",IF(F76&gt;0,F27/F76,IF(F27&gt;0,1,0)))</f>
        <v>0</v>
      </c>
      <c r="H27" s="4">
        <f>SUBoard!H27+SUBR!H27+SUNO!H27+SUSLA!H27+SULaw!H27+SUAg!H27</f>
        <v>0</v>
      </c>
      <c r="I27" s="48">
        <f t="shared" si="3"/>
        <v>0</v>
      </c>
      <c r="J27" s="43">
        <f>SUBoard!J27+SUBR!J27+SUNO!J27+SUSLA!J27+SULaw!J27+SUAg!J27</f>
        <v>0</v>
      </c>
      <c r="K27" s="49">
        <f t="shared" si="4"/>
        <v>0</v>
      </c>
      <c r="L27" s="34">
        <f t="shared" si="1"/>
        <v>0</v>
      </c>
      <c r="M27" s="51">
        <f>IF(ISBLANK(L27),"  ",IF(L76&gt;0,L27/L76,IF(L27&gt;0,1,0)))</f>
        <v>0</v>
      </c>
      <c r="N27" s="25"/>
    </row>
    <row r="28" spans="1:14" ht="15" customHeight="1" x14ac:dyDescent="0.2">
      <c r="A28" s="60" t="s">
        <v>27</v>
      </c>
      <c r="B28" s="4">
        <f>SUBoard!B28+SUBR!B28+SUNO!B28+SUSLA!B28+SULaw!B28+SUAg!B28</f>
        <v>0</v>
      </c>
      <c r="C28" s="48">
        <f t="shared" si="0"/>
        <v>0</v>
      </c>
      <c r="D28" s="43">
        <f>SUBoard!D28+SUBR!D28+SUNO!D28+SUSLA!D28+SULaw!D28+SUAg!D28</f>
        <v>0</v>
      </c>
      <c r="E28" s="44">
        <f t="shared" si="5"/>
        <v>0</v>
      </c>
      <c r="F28" s="34">
        <f t="shared" si="2"/>
        <v>0</v>
      </c>
      <c r="G28" s="51">
        <f>IF(ISBLANK(F28),"  ",IF(F76&gt;0,F28/F76,IF(F28&gt;0,1,0)))</f>
        <v>0</v>
      </c>
      <c r="H28" s="4">
        <f>SUBoard!H28+SUBR!H28+SUNO!H28+SUSLA!H28+SULaw!H28+SUAg!H28</f>
        <v>0</v>
      </c>
      <c r="I28" s="48">
        <f t="shared" si="3"/>
        <v>0</v>
      </c>
      <c r="J28" s="43">
        <f>SUBoard!J28+SUBR!J28+SUNO!J28+SUSLA!J28+SULaw!J28+SUAg!J28</f>
        <v>0</v>
      </c>
      <c r="K28" s="49">
        <f t="shared" si="4"/>
        <v>0</v>
      </c>
      <c r="L28" s="34">
        <f t="shared" si="1"/>
        <v>0</v>
      </c>
      <c r="M28" s="51">
        <f>IF(ISBLANK(L28),"  ",IF(L76&gt;0,L28/L76,IF(L28&gt;0,1,0)))</f>
        <v>0</v>
      </c>
      <c r="N28" s="25"/>
    </row>
    <row r="29" spans="1:14" ht="15" customHeight="1" x14ac:dyDescent="0.2">
      <c r="A29" s="60" t="s">
        <v>28</v>
      </c>
      <c r="B29" s="4">
        <f>SUBoard!B29+SUBR!B29+SUNO!B29+SUSLA!B29+SULaw!B29+SUAg!B29</f>
        <v>0</v>
      </c>
      <c r="C29" s="48">
        <f t="shared" si="0"/>
        <v>0</v>
      </c>
      <c r="D29" s="43">
        <f>SUBoard!D29+SUBR!D29+SUNO!D29+SUSLA!D29+SULaw!D29+SUAg!D29</f>
        <v>0</v>
      </c>
      <c r="E29" s="44">
        <f t="shared" si="5"/>
        <v>0</v>
      </c>
      <c r="F29" s="34">
        <f t="shared" si="2"/>
        <v>0</v>
      </c>
      <c r="G29" s="51">
        <f>IF(ISBLANK(F29),"  ",IF(F76&gt;0,F29/F76,IF(F29&gt;0,1,0)))</f>
        <v>0</v>
      </c>
      <c r="H29" s="4">
        <f>SUBoard!H29+SUBR!H29+SUNO!H29+SUSLA!H29+SULaw!H29+SUAg!H29</f>
        <v>0</v>
      </c>
      <c r="I29" s="48">
        <f t="shared" si="3"/>
        <v>0</v>
      </c>
      <c r="J29" s="43">
        <f>SUBoard!J29+SUBR!J29+SUNO!J29+SUSLA!J29+SULaw!J29+SUAg!J29</f>
        <v>0</v>
      </c>
      <c r="K29" s="49">
        <f t="shared" si="4"/>
        <v>0</v>
      </c>
      <c r="L29" s="34">
        <f t="shared" si="1"/>
        <v>0</v>
      </c>
      <c r="M29" s="51">
        <f>IF(ISBLANK(L29),"  ",IF(L76&gt;0,L29/L76,IF(L29&gt;0,1,0)))</f>
        <v>0</v>
      </c>
      <c r="N29" s="25"/>
    </row>
    <row r="30" spans="1:14" ht="15" customHeight="1" x14ac:dyDescent="0.2">
      <c r="A30" s="60" t="s">
        <v>29</v>
      </c>
      <c r="B30" s="4">
        <f>SUBoard!B30+SUBR!B30+SUNO!B30+SUSLA!B30+SULaw!B30+SUAg!B30</f>
        <v>0</v>
      </c>
      <c r="C30" s="48">
        <f t="shared" si="0"/>
        <v>0</v>
      </c>
      <c r="D30" s="43">
        <f>SUBoard!D30+SUBR!D30+SUNO!D30+SUSLA!D30+SULaw!D30+SUAg!D30</f>
        <v>0</v>
      </c>
      <c r="E30" s="44">
        <f>IF(ISBLANK(D30),"  ",IF(F30&gt;0,D30/F30,IF(D30&gt;0,1,0)))</f>
        <v>0</v>
      </c>
      <c r="F30" s="34">
        <f t="shared" si="2"/>
        <v>0</v>
      </c>
      <c r="G30" s="51">
        <f>IF(ISBLANK(F30),"  ",IF(F76&gt;0,F30/F76,IF(F30&gt;0,1,0)))</f>
        <v>0</v>
      </c>
      <c r="H30" s="4">
        <f>SUBoard!H30+SUBR!H30+SUNO!H30+SUSLA!H30+SULaw!H30+SUAg!H30</f>
        <v>0</v>
      </c>
      <c r="I30" s="48">
        <f t="shared" si="3"/>
        <v>0</v>
      </c>
      <c r="J30" s="43">
        <f>SUBoard!J30+SUBR!J30+SUNO!J30+SUSLA!J30+SULaw!J30+SUAg!J30</f>
        <v>0</v>
      </c>
      <c r="K30" s="49">
        <f>IF(ISBLANK(J30),"  ",IF(L30&gt;0,J30/L30,IF(J30&gt;0,1,0)))</f>
        <v>0</v>
      </c>
      <c r="L30" s="34">
        <f t="shared" si="1"/>
        <v>0</v>
      </c>
      <c r="M30" s="51">
        <f>IF(ISBLANK(L30),"  ",IF(L76&gt;0,L30/L76,IF(L30&gt;0,1,0)))</f>
        <v>0</v>
      </c>
      <c r="N30" s="25"/>
    </row>
    <row r="31" spans="1:14" ht="15" customHeight="1" x14ac:dyDescent="0.2">
      <c r="A31" s="60" t="s">
        <v>30</v>
      </c>
      <c r="B31" s="4">
        <f>SUBoard!B31+SUBR!B31+SUNO!B31+SUSLA!B31+SULaw!B31+SUAg!B31</f>
        <v>0</v>
      </c>
      <c r="C31" s="48">
        <f t="shared" si="0"/>
        <v>0</v>
      </c>
      <c r="D31" s="43">
        <f>SUBoard!D31+SUBR!D31+SUNO!D31+SUSLA!D31+SULaw!D31+SUAg!D31</f>
        <v>0</v>
      </c>
      <c r="E31" s="44">
        <f>IF(ISBLANK(D31),"  ",IF(F31&gt;0,D31/F31,IF(D31&gt;0,1,0)))</f>
        <v>0</v>
      </c>
      <c r="F31" s="34">
        <f t="shared" si="2"/>
        <v>0</v>
      </c>
      <c r="G31" s="51">
        <f>IF(ISBLANK(F31),"  ",IF(F76&gt;0,F31/F76,IF(F31&gt;0,1,0)))</f>
        <v>0</v>
      </c>
      <c r="H31" s="4">
        <f>SUBoard!H31+SUBR!H31+SUNO!H31+SUSLA!H31+SULaw!H31+SUAg!H31</f>
        <v>0</v>
      </c>
      <c r="I31" s="48">
        <f t="shared" si="3"/>
        <v>0</v>
      </c>
      <c r="J31" s="43">
        <f>SUBoard!J31+SUBR!J31+SUNO!J31+SUSLA!J31+SULaw!J31+SUAg!J31</f>
        <v>0</v>
      </c>
      <c r="K31" s="49">
        <f>IF(ISBLANK(J31),"  ",IF(L31&gt;0,J31/L31,IF(J31&gt;0,1,0)))</f>
        <v>0</v>
      </c>
      <c r="L31" s="34">
        <f t="shared" si="1"/>
        <v>0</v>
      </c>
      <c r="M31" s="51">
        <f>IF(ISBLANK(L31),"  ",IF(L76&gt;0,L31/L76,IF(L31&gt;0,1,0)))</f>
        <v>0</v>
      </c>
      <c r="N31" s="25"/>
    </row>
    <row r="32" spans="1:14" ht="15" customHeight="1" x14ac:dyDescent="0.2">
      <c r="A32" s="60" t="s">
        <v>31</v>
      </c>
      <c r="B32" s="4">
        <f>SUBoard!B32+SUBR!B32+SUNO!B32+SUSLA!B32+SULaw!B32+SUAg!B32</f>
        <v>0</v>
      </c>
      <c r="C32" s="48">
        <f t="shared" si="0"/>
        <v>0</v>
      </c>
      <c r="D32" s="43">
        <f>SUBoard!D32+SUBR!D32+SUNO!D32+SUSLA!D32+SULaw!D32+SUAg!D32</f>
        <v>0</v>
      </c>
      <c r="E32" s="44">
        <f>IF(ISBLANK(D32),"  ",IF(F32&gt;0,D32/F32,IF(D32&gt;0,1,0)))</f>
        <v>0</v>
      </c>
      <c r="F32" s="34">
        <f t="shared" si="2"/>
        <v>0</v>
      </c>
      <c r="G32" s="51">
        <f>IF(ISBLANK(F32),"  ",IF(F76&gt;0,F32/F76,IF(F32&gt;0,1,0)))</f>
        <v>0</v>
      </c>
      <c r="H32" s="4">
        <f>SUBoard!H32+SUBR!H32+SUNO!H32+SUSLA!H32+SULaw!H32+SUAg!H32</f>
        <v>0</v>
      </c>
      <c r="I32" s="48">
        <f t="shared" si="3"/>
        <v>0</v>
      </c>
      <c r="J32" s="43">
        <f>SUBoard!J32+SUBR!J32+SUNO!J32+SUSLA!J32+SULaw!J32+SUAg!J32</f>
        <v>0</v>
      </c>
      <c r="K32" s="49">
        <f>IF(ISBLANK(J32),"  ",IF(L32&gt;0,J32/L32,IF(J32&gt;0,1,0)))</f>
        <v>0</v>
      </c>
      <c r="L32" s="34">
        <f t="shared" si="1"/>
        <v>0</v>
      </c>
      <c r="M32" s="51">
        <f>IF(ISBLANK(L32),"  ",IF(L76&gt;0,L32/L76,IF(L32&gt;0,1,0)))</f>
        <v>0</v>
      </c>
      <c r="N32" s="25"/>
    </row>
    <row r="33" spans="1:14" ht="15" customHeight="1" x14ac:dyDescent="0.2">
      <c r="A33" s="61" t="s">
        <v>75</v>
      </c>
      <c r="B33" s="4">
        <f>SUBoard!B33+SUBR!B33+SUNO!B33+SUSLA!B33+SULaw!B33+SUAg!B33</f>
        <v>0</v>
      </c>
      <c r="C33" s="48">
        <f>IF(ISBLANK(B33),"  ",IF(F33&gt;0,B33/F33,IF(B33&gt;0,1,0)))</f>
        <v>0</v>
      </c>
      <c r="D33" s="43">
        <f>SUBoard!D33+SUBR!D33+SUNO!D33+SUSLA!D33+SULaw!D33+SUAg!D33</f>
        <v>0</v>
      </c>
      <c r="E33" s="44">
        <f>IF(ISBLANK(D33),"  ",IF(F33&gt;0,D33/F33,IF(D33&gt;0,1,0)))</f>
        <v>0</v>
      </c>
      <c r="F33" s="34">
        <f t="shared" si="2"/>
        <v>0</v>
      </c>
      <c r="G33" s="51">
        <f>IF(ISBLANK(F33),"  ",IF(F76&gt;0,F33/F76,IF(F33&gt;0,1,0)))</f>
        <v>0</v>
      </c>
      <c r="H33" s="4">
        <f>SUBoard!H33+SUBR!H33+SUNO!H33+SUSLA!H33+SULaw!H33+SUAg!H33</f>
        <v>0</v>
      </c>
      <c r="I33" s="48">
        <f>IF(ISBLANK(H33),"  ",IF(L33&gt;0,H33/L33,IF(H33&gt;0,1,0)))</f>
        <v>0</v>
      </c>
      <c r="J33" s="43">
        <f>SUBoard!J33+SUBR!J33+SUNO!J33+SUSLA!J33+SULaw!J33+SUAg!J33</f>
        <v>0</v>
      </c>
      <c r="K33" s="49">
        <f>IF(ISBLANK(J33),"  ",IF(L33&gt;0,J33/L33,IF(J33&gt;0,1,0)))</f>
        <v>0</v>
      </c>
      <c r="L33" s="34">
        <f t="shared" si="1"/>
        <v>0</v>
      </c>
      <c r="M33" s="51">
        <f>IF(ISBLANK(L33),"  ",IF(L76&gt;0,L33/L76,IF(L33&gt;0,1,0)))</f>
        <v>0</v>
      </c>
      <c r="N33" s="25"/>
    </row>
    <row r="34" spans="1:14" ht="15" customHeight="1" x14ac:dyDescent="0.2">
      <c r="A34" s="60" t="s">
        <v>32</v>
      </c>
      <c r="B34" s="4">
        <f>SUBoard!B34+SUBR!B34+SUNO!B34+SUSLA!B34+SULaw!B34+SUAg!B34</f>
        <v>0</v>
      </c>
      <c r="C34" s="48">
        <f t="shared" si="0"/>
        <v>0</v>
      </c>
      <c r="D34" s="43">
        <f>SUBoard!D34+SUBR!D34+SUNO!D34+SUSLA!D34+SULaw!D34+SUAg!D34</f>
        <v>0</v>
      </c>
      <c r="E34" s="44">
        <f t="shared" si="5"/>
        <v>0</v>
      </c>
      <c r="F34" s="34">
        <f t="shared" si="2"/>
        <v>0</v>
      </c>
      <c r="G34" s="51">
        <f>IF(ISBLANK(F34),"  ",IF(F76&gt;0,F34/F76,IF(F34&gt;0,1,0)))</f>
        <v>0</v>
      </c>
      <c r="H34" s="156">
        <f>SUBoard!H34+SUBR!H34+SUNO!H34+SUSLA!H34+SULaw!H34+SUAg!H34</f>
        <v>0</v>
      </c>
      <c r="I34" s="48">
        <f t="shared" si="3"/>
        <v>0</v>
      </c>
      <c r="J34" s="43">
        <f>SUBoard!J34+SUBR!J34+SUNO!J34+SUSLA!J34+SULaw!J34+SUAg!J34</f>
        <v>0</v>
      </c>
      <c r="K34" s="49">
        <f t="shared" si="4"/>
        <v>0</v>
      </c>
      <c r="L34" s="34">
        <f t="shared" si="1"/>
        <v>0</v>
      </c>
      <c r="M34" s="51">
        <f>IF(ISBLANK(L34),"  ",IF(L76&gt;0,L34/L76,IF(L34&gt;0,1,0)))</f>
        <v>0</v>
      </c>
      <c r="N34" s="25"/>
    </row>
    <row r="35" spans="1:14" ht="15" customHeight="1" x14ac:dyDescent="0.25">
      <c r="A35" s="62" t="s">
        <v>33</v>
      </c>
      <c r="B35" s="63"/>
      <c r="C35" s="64" t="s">
        <v>4</v>
      </c>
      <c r="D35" s="65"/>
      <c r="E35" s="66" t="s">
        <v>4</v>
      </c>
      <c r="F35" s="34"/>
      <c r="G35" s="67" t="s">
        <v>4</v>
      </c>
      <c r="H35" s="157"/>
      <c r="I35" s="64" t="s">
        <v>4</v>
      </c>
      <c r="J35" s="65"/>
      <c r="K35" s="66" t="s">
        <v>4</v>
      </c>
      <c r="L35" s="34"/>
      <c r="M35" s="67" t="s">
        <v>4</v>
      </c>
      <c r="N35" s="25"/>
    </row>
    <row r="36" spans="1:14" ht="15" customHeight="1" x14ac:dyDescent="0.2">
      <c r="A36" s="57" t="s">
        <v>34</v>
      </c>
      <c r="B36" s="4">
        <f>SUBoard!B36+SUBR!B36+SUNO!B36+SUSLA!B36+SULaw!B36+SUAg!B36</f>
        <v>0</v>
      </c>
      <c r="C36" s="48">
        <f t="shared" si="0"/>
        <v>0</v>
      </c>
      <c r="D36" s="43">
        <f>SUBoard!D36+SUBR!D36+SUNO!D36+SUSLA!D36+SULaw!D36+SUAg!D36</f>
        <v>0</v>
      </c>
      <c r="E36" s="49">
        <f>IF(ISBLANK(D36),"  ",IF(F36&gt;0,D36/F36,IF(D36&gt;0,1,0)))</f>
        <v>0</v>
      </c>
      <c r="F36" s="34">
        <f t="shared" si="2"/>
        <v>0</v>
      </c>
      <c r="G36" s="51">
        <f>IF(ISBLANK(F36),"  ",IF(F76&gt;0,F36/F76,IF(F36&gt;0,1,0)))</f>
        <v>0</v>
      </c>
      <c r="H36" s="4">
        <f>SUBoard!H36+SUBR!H36+SUNO!H36+SUSLA!H36+SULaw!H36+SUAg!H36</f>
        <v>0</v>
      </c>
      <c r="I36" s="48">
        <f>IF(ISBLANK(H36),"  ",IF(L36&gt;0,H36/L36,IF(H36&gt;0,1,0)))</f>
        <v>0</v>
      </c>
      <c r="J36" s="43">
        <f>SUBoard!J36+SUBR!J36+SUNO!J36+SUSLA!J36+SULaw!J36+SUAg!J36</f>
        <v>0</v>
      </c>
      <c r="K36" s="49">
        <f>IF(ISBLANK(J36),"  ",IF(L36&gt;0,J36/L36,IF(J36&gt;0,1,0)))</f>
        <v>0</v>
      </c>
      <c r="L36" s="34">
        <f>J36+H36</f>
        <v>0</v>
      </c>
      <c r="M36" s="51">
        <f>IF(ISBLANK(L36),"  ",IF(L76&gt;0,L36/L76,IF(L36&gt;0,1,0)))</f>
        <v>0</v>
      </c>
      <c r="N36" s="25"/>
    </row>
    <row r="37" spans="1:14" ht="15" customHeight="1" x14ac:dyDescent="0.25">
      <c r="A37" s="62" t="s">
        <v>35</v>
      </c>
      <c r="B37" s="121"/>
      <c r="C37" s="64" t="s">
        <v>4</v>
      </c>
      <c r="D37" s="80"/>
      <c r="E37" s="66" t="s">
        <v>4</v>
      </c>
      <c r="F37" s="34"/>
      <c r="G37" s="67" t="s">
        <v>4</v>
      </c>
      <c r="H37" s="121"/>
      <c r="I37" s="64" t="s">
        <v>4</v>
      </c>
      <c r="J37" s="80"/>
      <c r="K37" s="66" t="s">
        <v>4</v>
      </c>
      <c r="L37" s="34"/>
      <c r="M37" s="67" t="s">
        <v>4</v>
      </c>
      <c r="N37" s="25"/>
    </row>
    <row r="38" spans="1:14" ht="15" customHeight="1" x14ac:dyDescent="0.2">
      <c r="A38" s="59" t="s">
        <v>34</v>
      </c>
      <c r="B38" s="158">
        <f>SUBoard!B38+SUBR!B38+SUNO!B38+SUSLA!B38+SULaw!B38+SUAg!B38</f>
        <v>0</v>
      </c>
      <c r="C38" s="48">
        <f t="shared" si="0"/>
        <v>0</v>
      </c>
      <c r="D38" s="159">
        <f>SUBoard!D38+SUBR!D38+SUNO!D38+SUSLA!D38+SULaw!D38+SUAg!D38</f>
        <v>0</v>
      </c>
      <c r="E38" s="49">
        <f>IF(ISBLANK(D38),"  ",IF(F38&gt;0,D38/F38,IF(D38&gt;0,1,0)))</f>
        <v>0</v>
      </c>
      <c r="F38" s="68">
        <f t="shared" si="2"/>
        <v>0</v>
      </c>
      <c r="G38" s="51">
        <f>IF(ISBLANK(F38),"  ",IF(F76&gt;0,F38/F76,IF(F38&gt;0,1,0)))</f>
        <v>0</v>
      </c>
      <c r="H38" s="158">
        <f>SUBoard!H38+SUBR!H38+SUNO!H38+SUSLA!H38+SULaw!H38+SUAg!H38</f>
        <v>0</v>
      </c>
      <c r="I38" s="48">
        <f>IF(ISBLANK(H38),"  ",IF(L38&gt;0,H38/L38,IF(H38&gt;0,1,0)))</f>
        <v>0</v>
      </c>
      <c r="J38" s="159">
        <f>SUBoard!J38+SUBR!J38+SUNO!J38+SUSLA!J38+SULaw!J38+SUAg!J38</f>
        <v>0</v>
      </c>
      <c r="K38" s="49">
        <f>IF(ISBLANK(J38),"  ",IF(L38&gt;0,J38/L38,IF(J38&gt;0,1,0)))</f>
        <v>0</v>
      </c>
      <c r="L38" s="68">
        <f>J38+H38</f>
        <v>0</v>
      </c>
      <c r="M38" s="51">
        <f>IF(ISBLANK(L38),"  ",IF(L76&gt;0,L38/L76,IF(L38&gt;0,1,0)))</f>
        <v>0</v>
      </c>
      <c r="N38" s="25"/>
    </row>
    <row r="39" spans="1:14" ht="15" customHeight="1" x14ac:dyDescent="0.2">
      <c r="A39" s="59" t="s">
        <v>36</v>
      </c>
      <c r="B39" s="69"/>
      <c r="C39" s="48" t="str">
        <f t="shared" si="0"/>
        <v xml:space="preserve">  </v>
      </c>
      <c r="D39" s="70"/>
      <c r="E39" s="44" t="str">
        <f>IF(ISBLANK(D39),"  ",IF(F39&gt;0,D39/F39,IF(D39&gt;0,1,0)))</f>
        <v xml:space="preserve">  </v>
      </c>
      <c r="F39" s="34">
        <f t="shared" si="2"/>
        <v>0</v>
      </c>
      <c r="G39" s="51">
        <f>IF(ISBLANK(F39),"  ",IF(F76&gt;0,F39/F76,IF(F39&gt;0,1,0)))</f>
        <v>0</v>
      </c>
      <c r="H39" s="69"/>
      <c r="I39" s="48" t="str">
        <f>IF(ISBLANK(H39),"  ",IF(L39&gt;0,H39/L39,IF(H39&gt;0,1,0)))</f>
        <v xml:space="preserve">  </v>
      </c>
      <c r="J39" s="70"/>
      <c r="K39" s="49" t="str">
        <f>IF(ISBLANK(J39),"  ",IF(L39&gt;0,J39/L39,IF(J39&gt;0,1,0)))</f>
        <v xml:space="preserve">  </v>
      </c>
      <c r="L39" s="34">
        <f>J39+H39</f>
        <v>0</v>
      </c>
      <c r="M39" s="51">
        <f>IF(ISBLANK(L39),"  ",IF(L76&gt;0,L39/L76,IF(L39&gt;0,1,0)))</f>
        <v>0</v>
      </c>
      <c r="N39" s="25"/>
    </row>
    <row r="40" spans="1:14" s="77" customFormat="1" ht="15" customHeight="1" x14ac:dyDescent="0.25">
      <c r="A40" s="62" t="s">
        <v>37</v>
      </c>
      <c r="B40" s="71">
        <f>B39+B38+B36+B34+B29+B28+B26+B27+B25+B24+B23+B22+B21+B20+B19+B18+B17+B16+B14+B13+B30+B31+B32</f>
        <v>46117524.520000003</v>
      </c>
      <c r="C40" s="84">
        <f t="shared" si="0"/>
        <v>1</v>
      </c>
      <c r="D40" s="122">
        <f>D39+D38+D36+D34+D29+D28+D26+D27+D25+D24+D23+D22+D21+D20+D19+D18+D17+D16+D14+D13+D30+D31+D32</f>
        <v>0</v>
      </c>
      <c r="E40" s="73">
        <f>IF(ISBLANK(D40),"  ",IF(F40&gt;0,D40/F40,IF(D40&gt;0,1,0)))</f>
        <v>0</v>
      </c>
      <c r="F40" s="71">
        <f>F39+F38+F36+F34+F29+F28+F26+F27+F25+F24+F23+F22+F21+F20+F19+F18+F17+F16+F14+F13+F30+F31+F32</f>
        <v>46117524.520000003</v>
      </c>
      <c r="G40" s="74">
        <f>IF(ISBLANK(F40),"  ",IF(F76&gt;0,F40/F76,IF(F40&gt;0,1,0)))</f>
        <v>0.18785777800562709</v>
      </c>
      <c r="H40" s="71">
        <f>H39+H38+H36+H34+H29+H28+H26+H27+H25+H24+H23+H22+H21+H20+H19+H18+H17+H16+H14+H13+H30+H31+H32</f>
        <v>47790494</v>
      </c>
      <c r="I40" s="84">
        <f>IF(ISBLANK(H40),"  ",IF(L40&gt;0,H40/L40,IF(H40&gt;0,1,0)))</f>
        <v>1</v>
      </c>
      <c r="J40" s="122">
        <f>J39+J38+J36+J34+J29+J28+J26+J27+J25+J24+J23+J22+J21+J20+J19+J18+J17+J16+J14+J13+J30+J31+J32</f>
        <v>0</v>
      </c>
      <c r="K40" s="75">
        <f>IF(ISBLANK(J40),"  ",IF(L40&gt;0,J40/L40,IF(J40&gt;0,1,0)))</f>
        <v>0</v>
      </c>
      <c r="L40" s="71">
        <f>L39+L38+L36+L34+L29+L28+L26+L27+L25+L24+L23+L22+L21+L20+L19+L18+L17+L16+L14+L13+L30+L31+L32</f>
        <v>47790494</v>
      </c>
      <c r="M40" s="74">
        <f>IF(ISBLANK(L40),"  ",IF(L76&gt;0,L40/L76,IF(L40&gt;0,1,0)))</f>
        <v>0.19540642132590977</v>
      </c>
      <c r="N40" s="76"/>
    </row>
    <row r="41" spans="1:14" ht="15" customHeight="1" x14ac:dyDescent="0.25">
      <c r="A41" s="78" t="s">
        <v>38</v>
      </c>
      <c r="B41" s="79"/>
      <c r="C41" s="64" t="s">
        <v>4</v>
      </c>
      <c r="D41" s="80"/>
      <c r="E41" s="66" t="s">
        <v>4</v>
      </c>
      <c r="F41" s="34"/>
      <c r="G41" s="67" t="s">
        <v>4</v>
      </c>
      <c r="H41" s="79"/>
      <c r="I41" s="64" t="s">
        <v>4</v>
      </c>
      <c r="J41" s="80"/>
      <c r="K41" s="66" t="s">
        <v>4</v>
      </c>
      <c r="L41" s="34"/>
      <c r="M41" s="67" t="s">
        <v>4</v>
      </c>
      <c r="N41" s="25"/>
    </row>
    <row r="42" spans="1:14" ht="15" customHeight="1" x14ac:dyDescent="0.2">
      <c r="A42" s="11" t="s">
        <v>39</v>
      </c>
      <c r="B42" s="4">
        <f>SUBoard!B42+SUBR!B42+SUNO!B42+SUSLA!B42+SULaw!B42+SUAg!B42</f>
        <v>0</v>
      </c>
      <c r="C42" s="42">
        <f t="shared" si="0"/>
        <v>0</v>
      </c>
      <c r="D42" s="43">
        <f>SUBoard!D42+SUBR!D42+SUNO!D42+SUSLA!D42+SULaw!D42+SUAg!D42</f>
        <v>0</v>
      </c>
      <c r="E42" s="44">
        <f t="shared" ref="E42:E48" si="6">IF(ISBLANK(D42),"  ",IF(F42&gt;0,D42/F42,IF(D42&gt;0,1,0)))</f>
        <v>0</v>
      </c>
      <c r="F42" s="38">
        <f>D42+B42</f>
        <v>0</v>
      </c>
      <c r="G42" s="46">
        <f>IF(ISBLANK(F42),"  ",IF(D76&gt;0,F42/D76,IF(F42&gt;0,1,0)))</f>
        <v>0</v>
      </c>
      <c r="H42" s="4">
        <f>SUBoard!H42+SUBR!H42+SUNO!H42+SUSLA!H42+SULaw!H42+SUAg!H42</f>
        <v>0</v>
      </c>
      <c r="I42" s="42">
        <f t="shared" ref="I42:I48" si="7">IF(ISBLANK(H42),"  ",IF(L42&gt;0,H42/L42,IF(H42&gt;0,1,0)))</f>
        <v>0</v>
      </c>
      <c r="J42" s="43">
        <f>SUBoard!J42+SUBR!J42+SUNO!J42+SUSLA!J42+SULaw!J42+SUAg!J42</f>
        <v>0</v>
      </c>
      <c r="K42" s="44">
        <f t="shared" ref="K42:K48" si="8">IF(ISBLANK(J42),"  ",IF(L42&gt;0,J42/L42,IF(J42&gt;0,1,0)))</f>
        <v>0</v>
      </c>
      <c r="L42" s="38">
        <f>J42+H42</f>
        <v>0</v>
      </c>
      <c r="M42" s="46">
        <f>IF(ISBLANK(L42),"  ",IF(J76&gt;0,L42/J76,IF(L42&gt;0,1,0)))</f>
        <v>0</v>
      </c>
      <c r="N42" s="25"/>
    </row>
    <row r="43" spans="1:14" ht="15" customHeight="1" x14ac:dyDescent="0.2">
      <c r="A43" s="81" t="s">
        <v>40</v>
      </c>
      <c r="B43" s="4">
        <f>SUBoard!B43+SUBR!B43+SUNO!B43+SUSLA!B43+SULaw!B43+SUAg!B43</f>
        <v>0</v>
      </c>
      <c r="C43" s="48">
        <f t="shared" si="0"/>
        <v>0</v>
      </c>
      <c r="D43" s="43">
        <f>SUBoard!D43+SUBR!D43+SUNO!D43+SUSLA!D43+SULaw!D43+SUAg!D43</f>
        <v>0</v>
      </c>
      <c r="E43" s="49">
        <f t="shared" si="6"/>
        <v>0</v>
      </c>
      <c r="F43" s="34">
        <f>D43+B43</f>
        <v>0</v>
      </c>
      <c r="G43" s="51">
        <f>IF(ISBLANK(F43),"  ",IF(D76&gt;0,F43/D76,IF(F43&gt;0,1,0)))</f>
        <v>0</v>
      </c>
      <c r="H43" s="4">
        <f>SUBoard!H43+SUBR!H43+SUNO!H43+SUSLA!H43+SULaw!H43+SUAg!H43</f>
        <v>0</v>
      </c>
      <c r="I43" s="48">
        <f t="shared" si="7"/>
        <v>0</v>
      </c>
      <c r="J43" s="43">
        <f>SUBoard!J43+SUBR!J43+SUNO!J43+SUSLA!J43+SULaw!J43+SUAg!J43</f>
        <v>0</v>
      </c>
      <c r="K43" s="49">
        <f t="shared" si="8"/>
        <v>0</v>
      </c>
      <c r="L43" s="34">
        <f>J43+H43</f>
        <v>0</v>
      </c>
      <c r="M43" s="51">
        <f>IF(ISBLANK(L43),"  ",IF(J76&gt;0,L43/J76,IF(L43&gt;0,1,0)))</f>
        <v>0</v>
      </c>
      <c r="N43" s="25"/>
    </row>
    <row r="44" spans="1:14" ht="15" customHeight="1" x14ac:dyDescent="0.2">
      <c r="A44" s="82" t="s">
        <v>41</v>
      </c>
      <c r="B44" s="4">
        <f>SUBoard!B44+SUBR!B44+SUNO!B44+SUSLA!B44+SULaw!B44+SUAg!B44</f>
        <v>0</v>
      </c>
      <c r="C44" s="48">
        <f t="shared" si="0"/>
        <v>0</v>
      </c>
      <c r="D44" s="43">
        <f>SUBoard!D44+SUBR!D44+SUNO!D44+SUSLA!D44+SULaw!D44+SUAg!D44</f>
        <v>0</v>
      </c>
      <c r="E44" s="49">
        <f t="shared" si="6"/>
        <v>0</v>
      </c>
      <c r="F44" s="68">
        <f>D44+B44</f>
        <v>0</v>
      </c>
      <c r="G44" s="51">
        <f>IF(ISBLANK(F44),"  ",IF(D76&gt;0,F44/D76,IF(F44&gt;0,1,0)))</f>
        <v>0</v>
      </c>
      <c r="H44" s="4">
        <f>SUBoard!H44+SUBR!H44+SUNO!H44+SUSLA!H44+SULaw!H44+SUAg!H44</f>
        <v>0</v>
      </c>
      <c r="I44" s="48">
        <f t="shared" si="7"/>
        <v>0</v>
      </c>
      <c r="J44" s="43">
        <f>SUBoard!J44+SUBR!J44+SUNO!J44+SUSLA!J44+SULaw!J44+SUAg!J44</f>
        <v>0</v>
      </c>
      <c r="K44" s="49">
        <f t="shared" si="8"/>
        <v>0</v>
      </c>
      <c r="L44" s="68">
        <f>J44+H44</f>
        <v>0</v>
      </c>
      <c r="M44" s="51">
        <f>IF(ISBLANK(L44),"  ",IF(J76&gt;0,L44/J76,IF(L44&gt;0,1,0)))</f>
        <v>0</v>
      </c>
      <c r="N44" s="25"/>
    </row>
    <row r="45" spans="1:14" ht="15" customHeight="1" x14ac:dyDescent="0.2">
      <c r="A45" s="31" t="s">
        <v>42</v>
      </c>
      <c r="B45" s="4">
        <f>SUBoard!B45+SUBR!B45+SUNO!B45+SUSLA!B45+SULaw!B45+SUAg!B45</f>
        <v>2984315</v>
      </c>
      <c r="C45" s="48">
        <f t="shared" si="0"/>
        <v>1</v>
      </c>
      <c r="D45" s="43">
        <f>SUBoard!D45+SUBR!D45+SUNO!D45+SUSLA!D45+SULaw!D45+SUAg!D45</f>
        <v>0</v>
      </c>
      <c r="E45" s="49">
        <f t="shared" si="6"/>
        <v>0</v>
      </c>
      <c r="F45" s="68">
        <f>D45+B45</f>
        <v>2984315</v>
      </c>
      <c r="G45" s="51">
        <f>IF(ISBLANK(F45),"  ",IF(D76&gt;0,F45/D76,IF(F45&gt;0,1,0)))</f>
        <v>2.8372475165586938E-2</v>
      </c>
      <c r="H45" s="4">
        <f>SUBoard!H45+SUBR!H45+SUNO!H45+SUSLA!H45+SULaw!H45+SUAg!H45</f>
        <v>2998233</v>
      </c>
      <c r="I45" s="48">
        <f t="shared" si="7"/>
        <v>1</v>
      </c>
      <c r="J45" s="43">
        <f>SUBoard!J45+SUBR!J45+SUNO!J45+SUSLA!J45+SULaw!J45+SUAg!J45</f>
        <v>0</v>
      </c>
      <c r="K45" s="49">
        <f t="shared" si="8"/>
        <v>0</v>
      </c>
      <c r="L45" s="68">
        <f>J45+H45</f>
        <v>2998233</v>
      </c>
      <c r="M45" s="51">
        <f>IF(ISBLANK(L45),"  ",IF(J76&gt;0,L45/J76,IF(L45&gt;0,1,0)))</f>
        <v>2.964951822582897E-2</v>
      </c>
      <c r="N45" s="25"/>
    </row>
    <row r="46" spans="1:14" ht="15" customHeight="1" x14ac:dyDescent="0.2">
      <c r="A46" s="81" t="s">
        <v>43</v>
      </c>
      <c r="B46" s="4">
        <f>SUBoard!B46+SUBR!B46+SUNO!B46+SUSLA!B46+SULaw!B46+SUAg!B46</f>
        <v>0</v>
      </c>
      <c r="C46" s="48">
        <f t="shared" si="0"/>
        <v>0</v>
      </c>
      <c r="D46" s="43">
        <f>SUBoard!D46+SUBR!D46+SUNO!D46+SUSLA!D46+SULaw!D46+SUAg!D46</f>
        <v>0</v>
      </c>
      <c r="E46" s="49">
        <f t="shared" si="6"/>
        <v>0</v>
      </c>
      <c r="F46" s="68">
        <f>D46+B46</f>
        <v>0</v>
      </c>
      <c r="G46" s="51">
        <f>IF(ISBLANK(F46),"  ",IF(F76&gt;0,F46/F76,IF(F46&gt;0,1,0)))</f>
        <v>0</v>
      </c>
      <c r="H46" s="4">
        <f>SUBoard!H46+SUBR!H46+SUNO!H46+SUSLA!H46+SULaw!H46+SUAg!H46</f>
        <v>0</v>
      </c>
      <c r="I46" s="48">
        <f t="shared" si="7"/>
        <v>0</v>
      </c>
      <c r="J46" s="43">
        <f>SUBoard!J46+SUBR!J46+SUNO!J46+SUSLA!J46+SULaw!J46+SUAg!J46</f>
        <v>0</v>
      </c>
      <c r="K46" s="49">
        <f t="shared" si="8"/>
        <v>0</v>
      </c>
      <c r="L46" s="68">
        <f>J46+H46</f>
        <v>0</v>
      </c>
      <c r="M46" s="51">
        <f>IF(ISBLANK(L46),"  ",IF(L76&gt;0,L46/L76,IF(L46&gt;0,1,0)))</f>
        <v>0</v>
      </c>
      <c r="N46" s="25"/>
    </row>
    <row r="47" spans="1:14" s="77" customFormat="1" ht="15" customHeight="1" x14ac:dyDescent="0.25">
      <c r="A47" s="78" t="s">
        <v>44</v>
      </c>
      <c r="B47" s="106">
        <f>B46+B45+B44+B43+B42</f>
        <v>2984315</v>
      </c>
      <c r="C47" s="84">
        <f t="shared" si="0"/>
        <v>1</v>
      </c>
      <c r="D47" s="107">
        <f>D46+D45+D44+D43+D42</f>
        <v>0</v>
      </c>
      <c r="E47" s="75">
        <f t="shared" si="6"/>
        <v>0</v>
      </c>
      <c r="F47" s="86">
        <f>F46+F45+F44+F43+F42</f>
        <v>2984315</v>
      </c>
      <c r="G47" s="74">
        <f>IF(ISBLANK(F47),"  ",IF(F76&gt;0,F47/F76,IF(F47&gt;0,1,0)))</f>
        <v>1.2156480440005692E-2</v>
      </c>
      <c r="H47" s="106">
        <f>H46+H45+H44+H43+H42</f>
        <v>2998233</v>
      </c>
      <c r="I47" s="84">
        <f t="shared" si="7"/>
        <v>1</v>
      </c>
      <c r="J47" s="107">
        <f>J46+J45+J44+J43+J42</f>
        <v>0</v>
      </c>
      <c r="K47" s="75">
        <f t="shared" si="8"/>
        <v>0</v>
      </c>
      <c r="L47" s="86">
        <f>L46+L45+L44+L43+L42</f>
        <v>2998233</v>
      </c>
      <c r="M47" s="74">
        <f>IF(ISBLANK(L47),"  ",IF(L76&gt;0,L47/L76,IF(L47&gt;0,1,0)))</f>
        <v>1.2259215835501646E-2</v>
      </c>
      <c r="N47" s="76"/>
    </row>
    <row r="48" spans="1:14" s="77" customFormat="1" ht="15" customHeight="1" x14ac:dyDescent="0.25">
      <c r="A48" s="87" t="s">
        <v>45</v>
      </c>
      <c r="B48" s="124">
        <f>[4]Revenue!H103</f>
        <v>0</v>
      </c>
      <c r="C48" s="84">
        <f t="shared" si="0"/>
        <v>0</v>
      </c>
      <c r="D48" s="111">
        <f>[4]Revenue!J103</f>
        <v>0</v>
      </c>
      <c r="E48" s="75">
        <f t="shared" si="6"/>
        <v>0</v>
      </c>
      <c r="F48" s="90">
        <f>D48+B48</f>
        <v>0</v>
      </c>
      <c r="G48" s="74">
        <f>IF(ISBLANK(F48),"  ",IF(F76&gt;0,F48/F76,IF(F48&gt;0,1,0)))</f>
        <v>0</v>
      </c>
      <c r="H48" s="124">
        <f>[4]Revenue!N103</f>
        <v>0</v>
      </c>
      <c r="I48" s="84">
        <f t="shared" si="7"/>
        <v>0</v>
      </c>
      <c r="J48" s="111">
        <f>[4]Revenue!P103</f>
        <v>0</v>
      </c>
      <c r="K48" s="75">
        <f t="shared" si="8"/>
        <v>0</v>
      </c>
      <c r="L48" s="90">
        <f>J48+H48</f>
        <v>0</v>
      </c>
      <c r="M48" s="74">
        <f>IF(ISBLANK(L48),"  ",IF(L76&gt;0,L48/L76,IF(L48&gt;0,1,0)))</f>
        <v>0</v>
      </c>
      <c r="N48" s="76"/>
    </row>
    <row r="49" spans="1:14" ht="15" customHeight="1" x14ac:dyDescent="0.25">
      <c r="A49" s="14" t="s">
        <v>46</v>
      </c>
      <c r="B49" s="91"/>
      <c r="C49" s="92" t="s">
        <v>4</v>
      </c>
      <c r="D49" s="93"/>
      <c r="E49" s="94" t="s">
        <v>4</v>
      </c>
      <c r="F49" s="38"/>
      <c r="G49" s="95" t="s">
        <v>4</v>
      </c>
      <c r="H49" s="91"/>
      <c r="I49" s="92" t="s">
        <v>4</v>
      </c>
      <c r="J49" s="93"/>
      <c r="K49" s="94" t="s">
        <v>4</v>
      </c>
      <c r="L49" s="38"/>
      <c r="M49" s="95" t="s">
        <v>4</v>
      </c>
      <c r="N49" s="25"/>
    </row>
    <row r="50" spans="1:14" ht="15" customHeight="1" x14ac:dyDescent="0.2">
      <c r="A50" s="11" t="s">
        <v>47</v>
      </c>
      <c r="B50" s="4">
        <f>SUBoard!B50+SUBR!B50+SUNO!B50+SUSLA!B50+SULaw!B50+SUAg!B50</f>
        <v>62314133.350000001</v>
      </c>
      <c r="C50" s="42">
        <f t="shared" si="0"/>
        <v>1</v>
      </c>
      <c r="D50" s="43">
        <f>SUBoard!D50+SUBR!D50+SUNO!D50+SUSLA!D50+SULaw!D50+SUAg!D50</f>
        <v>0</v>
      </c>
      <c r="E50" s="44">
        <f t="shared" ref="E50:E67" si="9">IF(ISBLANK(D50),"  ",IF(F50&gt;0,D50/F50,IF(D50&gt;0,1,0)))</f>
        <v>0</v>
      </c>
      <c r="F50" s="96">
        <f t="shared" ref="F50:F55" si="10">D50+B50</f>
        <v>62314133.350000001</v>
      </c>
      <c r="G50" s="46">
        <f>IF(ISBLANK(F50),"  ",IF(F76&gt;0,F50/F76,IF(F50&gt;0,1,0)))</f>
        <v>0.25383397637487376</v>
      </c>
      <c r="H50" s="4">
        <f>SUBoard!H50+SUBR!H50+SUNO!H50+SUSLA!H50+SULaw!H50+SUAg!H50</f>
        <v>63207061</v>
      </c>
      <c r="I50" s="42">
        <f t="shared" ref="I50:I67" si="11">IF(ISBLANK(H50),"  ",IF(L50&gt;0,H50/L50,IF(H50&gt;0,1,0)))</f>
        <v>1</v>
      </c>
      <c r="J50" s="43">
        <f>SUBoard!J50+SUBR!J50+SUNO!J50+SUSLA!J50+SULaw!J50+SUAg!J50</f>
        <v>0</v>
      </c>
      <c r="K50" s="44">
        <f t="shared" ref="K50:K67" si="12">IF(ISBLANK(J50),"  ",IF(L50&gt;0,J50/L50,IF(J50&gt;0,1,0)))</f>
        <v>0</v>
      </c>
      <c r="L50" s="96">
        <f t="shared" ref="L50:L66" si="13">J50+H50</f>
        <v>63207061</v>
      </c>
      <c r="M50" s="46">
        <f>IF(ISBLANK(L50),"  ",IF(L76&gt;0,L50/L76,IF(L50&gt;0,1,0)))</f>
        <v>0.25844188998210565</v>
      </c>
      <c r="N50" s="25"/>
    </row>
    <row r="51" spans="1:14" ht="15" customHeight="1" x14ac:dyDescent="0.2">
      <c r="A51" s="31" t="s">
        <v>48</v>
      </c>
      <c r="B51" s="4">
        <f>SUBoard!B51+SUBR!B51+SUNO!B51+SUSLA!B51+SULaw!B51+SUAg!B51</f>
        <v>8459266.7599999998</v>
      </c>
      <c r="C51" s="48">
        <f t="shared" si="0"/>
        <v>1</v>
      </c>
      <c r="D51" s="43">
        <f>SUBoard!D51+SUBR!D51+SUNO!D51+SUSLA!D51+SULaw!D51+SUAg!D51</f>
        <v>0</v>
      </c>
      <c r="E51" s="49">
        <f t="shared" si="9"/>
        <v>0</v>
      </c>
      <c r="F51" s="97">
        <f t="shared" si="10"/>
        <v>8459266.7599999998</v>
      </c>
      <c r="G51" s="51">
        <f>IF(ISBLANK(F51),"  ",IF(F76&gt;0,F51/F76,IF(F51&gt;0,1,0)))</f>
        <v>3.4458463970703603E-2</v>
      </c>
      <c r="H51" s="4">
        <f>SUBoard!H51+SUBR!H51+SUNO!H51+SUSLA!H51+SULaw!H51+SUAg!H51</f>
        <v>8494322</v>
      </c>
      <c r="I51" s="48">
        <f t="shared" si="11"/>
        <v>1</v>
      </c>
      <c r="J51" s="43">
        <f>SUBoard!J51+SUBR!J51+SUNO!J51+SUSLA!J51+SULaw!J51+SUAg!J51</f>
        <v>0</v>
      </c>
      <c r="K51" s="49">
        <f t="shared" si="12"/>
        <v>0</v>
      </c>
      <c r="L51" s="97">
        <f t="shared" si="13"/>
        <v>8494322</v>
      </c>
      <c r="M51" s="51">
        <f>IF(ISBLANK(L51),"  ",IF(L76&gt;0,L51/L76,IF(L51&gt;0,1,0)))</f>
        <v>3.4731699228929179E-2</v>
      </c>
      <c r="N51" s="25"/>
    </row>
    <row r="52" spans="1:14" ht="15" customHeight="1" x14ac:dyDescent="0.2">
      <c r="A52" s="98" t="s">
        <v>49</v>
      </c>
      <c r="B52" s="4">
        <f>SUBoard!B52+SUBR!B52+SUNO!B52+SUSLA!B52+SULaw!B52+SUAg!B52</f>
        <v>1950968.16</v>
      </c>
      <c r="C52" s="48">
        <f t="shared" si="0"/>
        <v>1</v>
      </c>
      <c r="D52" s="43">
        <f>SUBoard!D52+SUBR!D52+SUNO!D52+SUSLA!D52+SULaw!D52+SUAg!D52</f>
        <v>0</v>
      </c>
      <c r="E52" s="49">
        <f t="shared" si="9"/>
        <v>0</v>
      </c>
      <c r="F52" s="99">
        <f t="shared" si="10"/>
        <v>1950968.16</v>
      </c>
      <c r="G52" s="51">
        <f>IF(ISBLANK(F52),"  ",IF(F76&gt;0,F52/F76,IF(F52&gt;0,1,0)))</f>
        <v>7.9471859626460001E-3</v>
      </c>
      <c r="H52" s="4">
        <f>SUBoard!H52+SUBR!H52+SUNO!H52+SUSLA!H52+SULaw!H52+SUAg!H52</f>
        <v>2642623</v>
      </c>
      <c r="I52" s="48">
        <f t="shared" si="11"/>
        <v>1</v>
      </c>
      <c r="J52" s="43">
        <f>SUBoard!J52+SUBR!J52+SUNO!J52+SUSLA!J52+SULaw!J52+SUAg!J52</f>
        <v>0</v>
      </c>
      <c r="K52" s="49">
        <f t="shared" si="12"/>
        <v>0</v>
      </c>
      <c r="L52" s="99">
        <f t="shared" si="13"/>
        <v>2642623</v>
      </c>
      <c r="M52" s="51">
        <f>IF(ISBLANK(L52),"  ",IF(L76&gt;0,L52/L76,IF(L52&gt;0,1,0)))</f>
        <v>1.0805192834866693E-2</v>
      </c>
      <c r="N52" s="25"/>
    </row>
    <row r="53" spans="1:14" ht="15" customHeight="1" x14ac:dyDescent="0.2">
      <c r="A53" s="98" t="s">
        <v>50</v>
      </c>
      <c r="B53" s="4">
        <f>SUBoard!B53+SUBR!B53+SUNO!B53+SUSLA!B53+SULaw!B53+SUAg!B53</f>
        <v>868934.23</v>
      </c>
      <c r="C53" s="48">
        <f t="shared" si="0"/>
        <v>0.77857846312443635</v>
      </c>
      <c r="D53" s="43">
        <f>SUBoard!D53+SUBR!D53+SUNO!D53+SUSLA!D53+SULaw!D53+SUAg!D53</f>
        <v>247118</v>
      </c>
      <c r="E53" s="49">
        <f t="shared" si="9"/>
        <v>0.22142153687556362</v>
      </c>
      <c r="F53" s="99">
        <f t="shared" si="10"/>
        <v>1116052.23</v>
      </c>
      <c r="G53" s="51">
        <f>IF(ISBLANK(F53),"  ",IF(F76&gt;0,F53/F76,IF(F53&gt;0,1,0)))</f>
        <v>4.5461913718959747E-3</v>
      </c>
      <c r="H53" s="4">
        <f>SUBoard!H53+SUBR!H53+SUNO!H53+SUSLA!H53+SULaw!H53+SUAg!H53</f>
        <v>828078</v>
      </c>
      <c r="I53" s="48">
        <f t="shared" si="11"/>
        <v>0.75411582783736675</v>
      </c>
      <c r="J53" s="43">
        <f>SUBoard!J53+SUBR!J53+SUNO!J53+SUSLA!J53+SULaw!J53+SUAg!J53</f>
        <v>270000</v>
      </c>
      <c r="K53" s="49">
        <f t="shared" si="12"/>
        <v>0.24588417216263325</v>
      </c>
      <c r="L53" s="99">
        <f t="shared" si="13"/>
        <v>1098078</v>
      </c>
      <c r="M53" s="51">
        <f>IF(ISBLANK(L53),"  ",IF(L76&gt;0,L53/L76,IF(L53&gt;0,1,0)))</f>
        <v>4.4898362489559605E-3</v>
      </c>
      <c r="N53" s="25"/>
    </row>
    <row r="54" spans="1:14" ht="15" customHeight="1" x14ac:dyDescent="0.2">
      <c r="A54" s="98" t="s">
        <v>51</v>
      </c>
      <c r="B54" s="4">
        <f>SUBoard!B54+SUBR!B54+SUNO!B54+SUSLA!B54+SULaw!B54+SUAg!B54</f>
        <v>0</v>
      </c>
      <c r="C54" s="48">
        <f>IF(ISBLANK(B54),"  ",IF(F54&gt;0,B54/F54,IF(B54&gt;0,1,0)))</f>
        <v>0</v>
      </c>
      <c r="D54" s="43">
        <f>SUBoard!D54+SUBR!D54+SUNO!D54+SUSLA!D54+SULaw!D54+SUAg!D54</f>
        <v>3126326.99</v>
      </c>
      <c r="E54" s="49">
        <f>IF(ISBLANK(D54),"  ",IF(F54&gt;0,D54/F54,IF(D54&gt;0,1,0)))</f>
        <v>1</v>
      </c>
      <c r="F54" s="99">
        <f t="shared" si="10"/>
        <v>3126326.99</v>
      </c>
      <c r="G54" s="51">
        <f>IF(ISBLANK(F54),"  ",IF(F76&gt;0,F54/F76,IF(F54&gt;0,1,0)))</f>
        <v>1.2734960251513957E-2</v>
      </c>
      <c r="H54" s="4">
        <f>SUBoard!H54+SUBR!H54+SUNO!H54+SUSLA!H54+SULaw!H54+SUAg!H54</f>
        <v>0</v>
      </c>
      <c r="I54" s="48">
        <f>IF(ISBLANK(H54),"  ",IF(L54&gt;0,H54/L54,IF(H54&gt;0,1,0)))</f>
        <v>0</v>
      </c>
      <c r="J54" s="43">
        <f>SUBoard!J54+SUBR!J54+SUNO!J54+SUSLA!J54+SULaw!J54+SUAg!J54</f>
        <v>3174005</v>
      </c>
      <c r="K54" s="49">
        <f>IF(ISBLANK(J54),"  ",IF(L54&gt;0,J54/L54,IF(J54&gt;0,1,0)))</f>
        <v>1</v>
      </c>
      <c r="L54" s="99">
        <f t="shared" si="13"/>
        <v>3174005</v>
      </c>
      <c r="M54" s="51">
        <f>IF(ISBLANK(L54),"  ",IF(L76&gt;0,L54/L76,IF(L54&gt;0,1,0)))</f>
        <v>1.2977914777791253E-2</v>
      </c>
      <c r="N54" s="25"/>
    </row>
    <row r="55" spans="1:14" ht="15" customHeight="1" x14ac:dyDescent="0.2">
      <c r="A55" s="31" t="s">
        <v>52</v>
      </c>
      <c r="B55" s="4">
        <f>SUBoard!B55+SUBR!B55+SUNO!B55+SUSLA!B55+SULaw!B55+SUAg!B55</f>
        <v>10557716.85</v>
      </c>
      <c r="C55" s="48">
        <f t="shared" si="0"/>
        <v>0.55238287082668636</v>
      </c>
      <c r="D55" s="43">
        <f>SUBoard!D55+SUBR!D55+SUNO!D55+SUSLA!D55+SULaw!D55+SUAg!D55</f>
        <v>8555324.8599999994</v>
      </c>
      <c r="E55" s="49">
        <f t="shared" si="9"/>
        <v>0.44761712917331353</v>
      </c>
      <c r="F55" s="97">
        <f t="shared" si="10"/>
        <v>19113041.710000001</v>
      </c>
      <c r="G55" s="51">
        <f>IF(ISBLANK(F55),"  ",IF(F76&gt;0,F55/F76,IF(F55&gt;0,1,0)))</f>
        <v>7.7856163875672638E-2</v>
      </c>
      <c r="H55" s="4">
        <f>SUBoard!H55+SUBR!H55+SUNO!H55+SUSLA!H55+SULaw!H55+SUAg!H55</f>
        <v>8848284</v>
      </c>
      <c r="I55" s="48">
        <f t="shared" si="11"/>
        <v>0.51127909210481459</v>
      </c>
      <c r="J55" s="43">
        <f>SUBoard!J55+SUBR!J55+SUNO!J55+SUSLA!J55+SULaw!J55+SUAg!J55</f>
        <v>8457888.1799999997</v>
      </c>
      <c r="K55" s="49">
        <f t="shared" si="12"/>
        <v>0.48872090789518541</v>
      </c>
      <c r="L55" s="97">
        <f t="shared" si="13"/>
        <v>17306172.18</v>
      </c>
      <c r="M55" s="51">
        <f>IF(ISBLANK(L55),"  ",IF(L76&gt;0,L55/L76,IF(L55&gt;0,1,0)))</f>
        <v>7.0761711995356608E-2</v>
      </c>
      <c r="N55" s="25"/>
    </row>
    <row r="56" spans="1:14" s="77" customFormat="1" ht="15" customHeight="1" x14ac:dyDescent="0.25">
      <c r="A56" s="87" t="s">
        <v>53</v>
      </c>
      <c r="B56" s="83">
        <f>B55+B53+B52+B51+B50</f>
        <v>84151019.349999994</v>
      </c>
      <c r="C56" s="84">
        <f t="shared" si="0"/>
        <v>0.87584517046380017</v>
      </c>
      <c r="D56" s="85">
        <f>D55+D53+D52+D51+D50+D54</f>
        <v>11928769.85</v>
      </c>
      <c r="E56" s="75">
        <f t="shared" si="9"/>
        <v>0.12415482953619968</v>
      </c>
      <c r="F56" s="100">
        <f>F55+F53+F52+F51+F50+F54</f>
        <v>96079789.200000003</v>
      </c>
      <c r="G56" s="74">
        <f>IF(ISBLANK(F56),"  ",IF(F76&gt;0,F56/F76,IF(F56&gt;0,1,0)))</f>
        <v>0.39137694180730598</v>
      </c>
      <c r="H56" s="83">
        <f>H55+H53+H52+H51+H50</f>
        <v>84020368</v>
      </c>
      <c r="I56" s="84">
        <f t="shared" si="11"/>
        <v>0.875921469807036</v>
      </c>
      <c r="J56" s="85">
        <f>J55+J53+J52+J51+J50+J54</f>
        <v>11901893.18</v>
      </c>
      <c r="K56" s="75">
        <f t="shared" si="12"/>
        <v>0.1240785301929639</v>
      </c>
      <c r="L56" s="97">
        <f t="shared" si="13"/>
        <v>95922261.180000007</v>
      </c>
      <c r="M56" s="74">
        <f>IF(ISBLANK(L56),"  ",IF(L76&gt;0,L56/L76,IF(L56&gt;0,1,0)))</f>
        <v>0.39220824506800539</v>
      </c>
      <c r="N56" s="76"/>
    </row>
    <row r="57" spans="1:14" ht="15" customHeight="1" x14ac:dyDescent="0.2">
      <c r="A57" s="41" t="s">
        <v>54</v>
      </c>
      <c r="B57" s="4">
        <f>SUBoard!B57+SUBR!B57+SUNO!B57+SUSLA!B57+SULaw!B57+SUAg!B57</f>
        <v>0</v>
      </c>
      <c r="C57" s="48">
        <f t="shared" si="0"/>
        <v>0</v>
      </c>
      <c r="D57" s="43">
        <f>SUBoard!D57+SUBR!D57+SUNO!D57+SUSLA!D57+SULaw!D57+SUAg!D57</f>
        <v>0</v>
      </c>
      <c r="E57" s="49">
        <f t="shared" si="9"/>
        <v>0</v>
      </c>
      <c r="F57" s="101">
        <f t="shared" ref="F57:F66" si="14">D57+B57</f>
        <v>0</v>
      </c>
      <c r="G57" s="51">
        <f>IF(ISBLANK(F57),"  ",IF(F76&gt;0,F57/F76,IF(F57&gt;0,1,0)))</f>
        <v>0</v>
      </c>
      <c r="H57" s="4">
        <f>SUBoard!H57+SUBR!H57+SUNO!H57+SUSLA!H57+SULaw!H57+SUAg!H57</f>
        <v>0</v>
      </c>
      <c r="I57" s="48">
        <f t="shared" si="11"/>
        <v>0</v>
      </c>
      <c r="J57" s="43">
        <f>SUBoard!J57+SUBR!J57+SUNO!J57+SUSLA!J57+SULaw!J57+SUAg!J57</f>
        <v>0</v>
      </c>
      <c r="K57" s="49">
        <f t="shared" si="12"/>
        <v>0</v>
      </c>
      <c r="L57" s="101">
        <f t="shared" si="13"/>
        <v>0</v>
      </c>
      <c r="M57" s="51">
        <f>IF(ISBLANK(L57),"  ",IF(L76&gt;0,L57/L76,IF(L57&gt;0,1,0)))</f>
        <v>0</v>
      </c>
      <c r="N57" s="25"/>
    </row>
    <row r="58" spans="1:14" ht="15" customHeight="1" x14ac:dyDescent="0.2">
      <c r="A58" s="102" t="s">
        <v>55</v>
      </c>
      <c r="B58" s="4">
        <f>SUBoard!B58+SUBR!B58+SUNO!B58+SUSLA!B58+SULaw!B58+SUAg!B58</f>
        <v>0</v>
      </c>
      <c r="C58" s="48">
        <f t="shared" si="0"/>
        <v>0</v>
      </c>
      <c r="D58" s="43">
        <f>SUBoard!D58+SUBR!D58+SUNO!D58+SUSLA!D58+SULaw!D58+SUAg!D58</f>
        <v>0</v>
      </c>
      <c r="E58" s="49">
        <f t="shared" si="9"/>
        <v>0</v>
      </c>
      <c r="F58" s="34">
        <f t="shared" si="14"/>
        <v>0</v>
      </c>
      <c r="G58" s="51">
        <f>IF(ISBLANK(F58),"  ",IF(F76&gt;0,F58/F76,IF(F58&gt;0,1,0)))</f>
        <v>0</v>
      </c>
      <c r="H58" s="4">
        <f>SUBoard!H58+SUBR!H58+SUNO!H58+SUSLA!H58+SULaw!H58+SUAg!H58</f>
        <v>0</v>
      </c>
      <c r="I58" s="48">
        <f t="shared" si="11"/>
        <v>0</v>
      </c>
      <c r="J58" s="43">
        <f>SUBoard!J58+SUBR!J58+SUNO!J58+SUSLA!J58+SULaw!J58+SUAg!J58</f>
        <v>0</v>
      </c>
      <c r="K58" s="49">
        <f t="shared" si="12"/>
        <v>0</v>
      </c>
      <c r="L58" s="34">
        <f t="shared" si="13"/>
        <v>0</v>
      </c>
      <c r="M58" s="51">
        <f>IF(ISBLANK(L58),"  ",IF(L76&gt;0,L58/L76,IF(L58&gt;0,1,0)))</f>
        <v>0</v>
      </c>
      <c r="N58" s="25"/>
    </row>
    <row r="59" spans="1:14" ht="15" customHeight="1" x14ac:dyDescent="0.2">
      <c r="A59" s="82" t="s">
        <v>56</v>
      </c>
      <c r="B59" s="4">
        <f>SUBoard!B59+SUBR!B59+SUNO!B59+SUSLA!B59+SULaw!B59+SUAg!B59</f>
        <v>0</v>
      </c>
      <c r="C59" s="48">
        <f t="shared" si="0"/>
        <v>0</v>
      </c>
      <c r="D59" s="43">
        <f>SUBoard!D59+SUBR!D59+SUNO!D59+SUSLA!D59+SULaw!D59+SUAg!D59</f>
        <v>0</v>
      </c>
      <c r="E59" s="49">
        <f t="shared" si="9"/>
        <v>0</v>
      </c>
      <c r="F59" s="34">
        <f t="shared" si="14"/>
        <v>0</v>
      </c>
      <c r="G59" s="51">
        <f>IF(ISBLANK(F59),"  ",IF(F76&gt;0,F59/F76,IF(F59&gt;0,1,0)))</f>
        <v>0</v>
      </c>
      <c r="H59" s="4">
        <f>SUBoard!H59+SUBR!H59+SUNO!H59+SUSLA!H59+SULaw!H59+SUAg!H59</f>
        <v>0</v>
      </c>
      <c r="I59" s="48">
        <f t="shared" si="11"/>
        <v>0</v>
      </c>
      <c r="J59" s="43">
        <f>SUBoard!J59+SUBR!J59+SUNO!J59+SUSLA!J59+SULaw!J59+SUAg!J59</f>
        <v>0</v>
      </c>
      <c r="K59" s="49">
        <f t="shared" si="12"/>
        <v>0</v>
      </c>
      <c r="L59" s="34">
        <f t="shared" si="13"/>
        <v>0</v>
      </c>
      <c r="M59" s="51">
        <f>IF(ISBLANK(L59),"  ",IF(L76&gt;0,L59/L76,IF(L59&gt;0,1,0)))</f>
        <v>0</v>
      </c>
      <c r="N59" s="25"/>
    </row>
    <row r="60" spans="1:14" ht="15" customHeight="1" x14ac:dyDescent="0.2">
      <c r="A60" s="81" t="s">
        <v>57</v>
      </c>
      <c r="B60" s="4">
        <f>SUBoard!B60+SUBR!B60+SUNO!B60+SUSLA!B60+SULaw!B60+SUAg!B60</f>
        <v>0</v>
      </c>
      <c r="C60" s="48">
        <f t="shared" si="0"/>
        <v>0</v>
      </c>
      <c r="D60" s="43">
        <f>SUBoard!D60+SUBR!D60+SUNO!D60+SUSLA!D60+SULaw!D60+SUAg!D60</f>
        <v>1832120.79</v>
      </c>
      <c r="E60" s="49">
        <f t="shared" si="9"/>
        <v>1</v>
      </c>
      <c r="F60" s="68">
        <f t="shared" si="14"/>
        <v>1832120.79</v>
      </c>
      <c r="G60" s="51">
        <f>IF(ISBLANK(F60),"  ",IF(F76&gt;0,F60/F76,IF(F60&gt;0,1,0)))</f>
        <v>7.4630662471497737E-3</v>
      </c>
      <c r="H60" s="4">
        <f>SUBoard!H60+SUBR!H60+SUNO!H60+SUSLA!H60+SULaw!H60+SUAg!H60</f>
        <v>0</v>
      </c>
      <c r="I60" s="48">
        <f t="shared" si="11"/>
        <v>0</v>
      </c>
      <c r="J60" s="43">
        <f>SUBoard!J60+SUBR!J60+SUNO!J60+SUSLA!J60+SULaw!J60+SUAg!J60</f>
        <v>1790731.35</v>
      </c>
      <c r="K60" s="49">
        <f t="shared" si="12"/>
        <v>1</v>
      </c>
      <c r="L60" s="68">
        <f t="shared" si="13"/>
        <v>1790731.35</v>
      </c>
      <c r="M60" s="51">
        <f>IF(ISBLANK(L60),"  ",IF(L76&gt;0,L60/L76,IF(L60&gt;0,1,0)))</f>
        <v>7.3219666793905751E-3</v>
      </c>
      <c r="N60" s="25"/>
    </row>
    <row r="61" spans="1:14" ht="15" customHeight="1" x14ac:dyDescent="0.2">
      <c r="A61" s="103" t="s">
        <v>58</v>
      </c>
      <c r="B61" s="4">
        <f>SUBoard!B61+SUBR!B61+SUNO!B61+SUSLA!B61+SULaw!B61+SUAg!B61</f>
        <v>0</v>
      </c>
      <c r="C61" s="48">
        <f t="shared" si="0"/>
        <v>0</v>
      </c>
      <c r="D61" s="43">
        <f>SUBoard!D61+SUBR!D61+SUNO!D61+SUSLA!D61+SULaw!D61+SUAg!D61</f>
        <v>0</v>
      </c>
      <c r="E61" s="49">
        <f t="shared" si="9"/>
        <v>0</v>
      </c>
      <c r="F61" s="34">
        <f t="shared" si="14"/>
        <v>0</v>
      </c>
      <c r="G61" s="51">
        <f>IF(ISBLANK(F61),"  ",IF(F76&gt;0,F61/F76,IF(F61&gt;0,1,0)))</f>
        <v>0</v>
      </c>
      <c r="H61" s="4">
        <f>SUBoard!H61+SUBR!H61+SUNO!H61+SUSLA!H61+SULaw!H61+SUAg!H61</f>
        <v>0</v>
      </c>
      <c r="I61" s="48">
        <f t="shared" si="11"/>
        <v>0</v>
      </c>
      <c r="J61" s="43">
        <f>SUBoard!J61+SUBR!J61+SUNO!J61+SUSLA!J61+SULaw!J61+SUAg!J61</f>
        <v>0</v>
      </c>
      <c r="K61" s="49">
        <f t="shared" si="12"/>
        <v>0</v>
      </c>
      <c r="L61" s="34">
        <f t="shared" si="13"/>
        <v>0</v>
      </c>
      <c r="M61" s="51">
        <f>IF(ISBLANK(L61),"  ",IF(L76&gt;0,L61/L76,IF(L61&gt;0,1,0)))</f>
        <v>0</v>
      </c>
      <c r="N61" s="25"/>
    </row>
    <row r="62" spans="1:14" ht="15" customHeight="1" x14ac:dyDescent="0.2">
      <c r="A62" s="103" t="s">
        <v>59</v>
      </c>
      <c r="B62" s="4">
        <f>SUBoard!B62+SUBR!B62+SUNO!B62+SUSLA!B62+SULaw!B62+SUAg!B62</f>
        <v>0</v>
      </c>
      <c r="C62" s="48">
        <f t="shared" si="0"/>
        <v>0</v>
      </c>
      <c r="D62" s="43">
        <f>SUBoard!D62+SUBR!D62+SUNO!D62+SUSLA!D62+SULaw!D62+SUAg!D62</f>
        <v>3143037.34</v>
      </c>
      <c r="E62" s="49">
        <f t="shared" si="9"/>
        <v>1</v>
      </c>
      <c r="F62" s="34">
        <f t="shared" si="14"/>
        <v>3143037.34</v>
      </c>
      <c r="G62" s="51">
        <f>IF(ISBLANK(F62),"  ",IF(F76&gt;0,F62/F76,IF(F62&gt;0,1,0)))</f>
        <v>1.2803029152726009E-2</v>
      </c>
      <c r="H62" s="4">
        <f>SUBoard!H62+SUBR!H62+SUNO!H62+SUSLA!H62+SULaw!H62+SUAg!H62</f>
        <v>0</v>
      </c>
      <c r="I62" s="48">
        <f t="shared" si="11"/>
        <v>0</v>
      </c>
      <c r="J62" s="43">
        <f>SUBoard!J62+SUBR!J62+SUNO!J62+SUSLA!J62+SULaw!J62+SUAg!J62</f>
        <v>4593515</v>
      </c>
      <c r="K62" s="49">
        <f t="shared" si="12"/>
        <v>1</v>
      </c>
      <c r="L62" s="34">
        <f t="shared" si="13"/>
        <v>4593515</v>
      </c>
      <c r="M62" s="51">
        <f>IF(ISBLANK(L62),"  ",IF(L76&gt;0,L62/L76,IF(L62&gt;0,1,0)))</f>
        <v>1.8782026556513235E-2</v>
      </c>
      <c r="N62" s="25"/>
    </row>
    <row r="63" spans="1:14" ht="15" customHeight="1" x14ac:dyDescent="0.2">
      <c r="A63" s="104" t="s">
        <v>60</v>
      </c>
      <c r="B63" s="4">
        <f>SUBoard!B63+SUBR!B63+SUNO!B63+SUSLA!B63+SULaw!B63+SUAg!B63</f>
        <v>0</v>
      </c>
      <c r="C63" s="48">
        <f t="shared" si="0"/>
        <v>0</v>
      </c>
      <c r="D63" s="43">
        <f>SUBoard!D63+SUBR!D63+SUNO!D63+SUSLA!D63+SULaw!D63+SUAg!D63</f>
        <v>15390442.959999999</v>
      </c>
      <c r="E63" s="49">
        <f t="shared" si="9"/>
        <v>1</v>
      </c>
      <c r="F63" s="34">
        <f t="shared" si="14"/>
        <v>15390442.959999999</v>
      </c>
      <c r="G63" s="51">
        <f>IF(ISBLANK(F63),"  ",IF(F76&gt;0,F63/F76,IF(F63&gt;0,1,0)))</f>
        <v>6.2692315927193779E-2</v>
      </c>
      <c r="H63" s="4">
        <f>SUBoard!H63+SUBR!H63+SUNO!H63+SUSLA!H63+SULaw!H63+SUAg!H63</f>
        <v>0</v>
      </c>
      <c r="I63" s="48">
        <f t="shared" si="11"/>
        <v>0</v>
      </c>
      <c r="J63" s="43">
        <f>SUBoard!J63+SUBR!J63+SUNO!J63+SUSLA!J63+SULaw!J63+SUAg!J63</f>
        <v>17954048</v>
      </c>
      <c r="K63" s="49">
        <f t="shared" si="12"/>
        <v>1</v>
      </c>
      <c r="L63" s="34">
        <f t="shared" si="13"/>
        <v>17954048</v>
      </c>
      <c r="M63" s="51">
        <f>IF(ISBLANK(L63),"  ",IF(L76&gt;0,L63/L76,IF(L63&gt;0,1,0)))</f>
        <v>7.3410755452613816E-2</v>
      </c>
      <c r="N63" s="25"/>
    </row>
    <row r="64" spans="1:14" ht="15" customHeight="1" x14ac:dyDescent="0.2">
      <c r="A64" s="104" t="s">
        <v>61</v>
      </c>
      <c r="B64" s="4">
        <f>SUBoard!B64+SUBR!B64+SUNO!B64+SUSLA!B64+SULaw!B64+SUAg!B64</f>
        <v>0</v>
      </c>
      <c r="C64" s="48">
        <f t="shared" si="0"/>
        <v>0</v>
      </c>
      <c r="D64" s="43">
        <f>SUBoard!D64+SUBR!D64+SUNO!D64+SUSLA!D64+SULaw!D64+SUAg!D64</f>
        <v>0</v>
      </c>
      <c r="E64" s="49">
        <f t="shared" si="9"/>
        <v>0</v>
      </c>
      <c r="F64" s="34">
        <f t="shared" si="14"/>
        <v>0</v>
      </c>
      <c r="G64" s="51">
        <f>IF(ISBLANK(F64),"  ",IF(F76&gt;0,F64/F76,IF(F64&gt;0,1,0)))</f>
        <v>0</v>
      </c>
      <c r="H64" s="4">
        <f>SUBoard!H64+SUBR!H64+SUNO!H64+SUSLA!H64+SULaw!H64+SUAg!H64</f>
        <v>0</v>
      </c>
      <c r="I64" s="48">
        <f t="shared" si="11"/>
        <v>0</v>
      </c>
      <c r="J64" s="43">
        <f>SUBoard!J64+SUBR!J64+SUNO!J64+SUSLA!J64+SULaw!J64+SUAg!J64</f>
        <v>433778.01</v>
      </c>
      <c r="K64" s="49">
        <f t="shared" si="12"/>
        <v>1</v>
      </c>
      <c r="L64" s="34">
        <f t="shared" si="13"/>
        <v>433778.01</v>
      </c>
      <c r="M64" s="51">
        <f>IF(ISBLANK(L64),"  ",IF(L76&gt;0,L64/L76,IF(L64&gt;0,1,0)))</f>
        <v>1.7736374222031416E-3</v>
      </c>
      <c r="N64" s="25"/>
    </row>
    <row r="65" spans="1:14" ht="15" customHeight="1" x14ac:dyDescent="0.2">
      <c r="A65" s="82" t="s">
        <v>62</v>
      </c>
      <c r="B65" s="4">
        <f>SUBoard!B65+SUBR!B65+SUNO!B65+SUSLA!B65+SULaw!B65+SUAg!B65</f>
        <v>0</v>
      </c>
      <c r="C65" s="48">
        <f t="shared" si="0"/>
        <v>0</v>
      </c>
      <c r="D65" s="43">
        <f>SUBoard!D65+SUBR!D65+SUNO!D65+SUSLA!D65+SULaw!D65+SUAg!D65</f>
        <v>1692418.8399999999</v>
      </c>
      <c r="E65" s="49">
        <f t="shared" si="9"/>
        <v>1</v>
      </c>
      <c r="F65" s="34">
        <f t="shared" si="14"/>
        <v>1692418.8399999999</v>
      </c>
      <c r="G65" s="51">
        <f>IF(ISBLANK(F65),"  ",IF(F76&gt;0,F65/F76,IF(F65&gt;0,1,0)))</f>
        <v>6.8939962854983883E-3</v>
      </c>
      <c r="H65" s="4">
        <f>SUBoard!H65+SUBR!H65+SUNO!H65+SUSLA!H65+SULaw!H65+SUAg!H65</f>
        <v>0</v>
      </c>
      <c r="I65" s="48">
        <f t="shared" si="11"/>
        <v>0</v>
      </c>
      <c r="J65" s="43">
        <f>SUBoard!J65+SUBR!J65+SUNO!J65+SUSLA!J65+SULaw!J65+SUAg!J65</f>
        <v>780134.8</v>
      </c>
      <c r="K65" s="49">
        <f t="shared" si="12"/>
        <v>1</v>
      </c>
      <c r="L65" s="34">
        <f t="shared" si="13"/>
        <v>780134.8</v>
      </c>
      <c r="M65" s="51">
        <f>IF(ISBLANK(L65),"  ",IF(L76&gt;0,L65/L76,IF(L65&gt;0,1,0)))</f>
        <v>3.1898257720417026E-3</v>
      </c>
      <c r="N65" s="25"/>
    </row>
    <row r="66" spans="1:14" ht="15" customHeight="1" x14ac:dyDescent="0.2">
      <c r="A66" s="81" t="s">
        <v>63</v>
      </c>
      <c r="B66" s="4">
        <f>SUBoard!B66+SUBR!B66+SUNO!B66+SUSLA!B66+SULaw!B66+SUAg!B66</f>
        <v>3645629.38</v>
      </c>
      <c r="C66" s="48">
        <f t="shared" si="0"/>
        <v>1</v>
      </c>
      <c r="D66" s="43">
        <f>SUBoard!D66+SUBR!D66+SUNO!D66+SUSLA!D66+SULaw!D66+SUAg!D66</f>
        <v>0</v>
      </c>
      <c r="E66" s="49">
        <f t="shared" si="9"/>
        <v>0</v>
      </c>
      <c r="F66" s="34">
        <f t="shared" si="14"/>
        <v>3645629.38</v>
      </c>
      <c r="G66" s="51">
        <f>IF(ISBLANK(F66),"  ",IF(F76&gt;0,F66/F76,IF(F66&gt;0,1,0)))</f>
        <v>1.4850316487864076E-2</v>
      </c>
      <c r="H66" s="4">
        <f>SUBoard!H66+SUBR!H66+SUNO!H66+SUSLA!H66+SULaw!H66+SUAg!H66</f>
        <v>4983931</v>
      </c>
      <c r="I66" s="48">
        <f t="shared" si="11"/>
        <v>1</v>
      </c>
      <c r="J66" s="43">
        <f>SUBoard!J66+SUBR!J66+SUNO!J66+SUSLA!J66+SULaw!J66+SUAg!J66</f>
        <v>0</v>
      </c>
      <c r="K66" s="49">
        <f t="shared" si="12"/>
        <v>0</v>
      </c>
      <c r="L66" s="34">
        <f t="shared" si="13"/>
        <v>4983931</v>
      </c>
      <c r="M66" s="51">
        <f>IF(ISBLANK(L66),"  ",IF(L76&gt;0,L66/L76,IF(L66&gt;0,1,0)))</f>
        <v>2.0378364802951458E-2</v>
      </c>
      <c r="N66" s="25"/>
    </row>
    <row r="67" spans="1:14" s="77" customFormat="1" ht="15" customHeight="1" x14ac:dyDescent="0.25">
      <c r="A67" s="105" t="s">
        <v>64</v>
      </c>
      <c r="B67" s="106">
        <f>B66+B65+B64+B63+B62+B61+B60+B59+B58+B57+B56</f>
        <v>87796648.729999989</v>
      </c>
      <c r="C67" s="84">
        <f t="shared" si="0"/>
        <v>0.72092437037562163</v>
      </c>
      <c r="D67" s="107">
        <f>D66+D65+D64+D63+D62+D61+D60+D59+D58+D57+D56</f>
        <v>33986789.779999994</v>
      </c>
      <c r="E67" s="75">
        <f t="shared" si="9"/>
        <v>0.27907562962437815</v>
      </c>
      <c r="F67" s="106">
        <f>F66+F65+F64+F63+F62+F61+F60+F59+F58+F57+F56</f>
        <v>121783438.51000001</v>
      </c>
      <c r="G67" s="74">
        <f>IF(ISBLANK(F67),"  ",IF(F76&gt;0,F67/F76,IF(F67&gt;0,1,0)))</f>
        <v>0.496079665907738</v>
      </c>
      <c r="H67" s="106">
        <f>H66+H65+H64+H63+H62+H61+H60+H59+H58+H57+H56</f>
        <v>89004299</v>
      </c>
      <c r="I67" s="84">
        <f t="shared" si="11"/>
        <v>0.70382275487055834</v>
      </c>
      <c r="J67" s="107">
        <f>J66+J65+J64+J63+J62+J61+J60+J59+J58+J57+J56</f>
        <v>37454100.340000004</v>
      </c>
      <c r="K67" s="75">
        <f t="shared" si="12"/>
        <v>0.29617724512944166</v>
      </c>
      <c r="L67" s="106">
        <f>L66+L65+L64+L63+L62+L61+L60+L59+L58+L57+L56</f>
        <v>126458399.34</v>
      </c>
      <c r="M67" s="74">
        <f>IF(ISBLANK(L67),"  ",IF(L76&gt;0,L67/L76,IF(L67&gt;0,1,0)))</f>
        <v>0.51706482175371926</v>
      </c>
      <c r="N67" s="76"/>
    </row>
    <row r="68" spans="1:14" ht="15" customHeight="1" x14ac:dyDescent="0.25">
      <c r="A68" s="14" t="s">
        <v>65</v>
      </c>
      <c r="B68" s="79"/>
      <c r="C68" s="64" t="s">
        <v>4</v>
      </c>
      <c r="D68" s="80"/>
      <c r="E68" s="66" t="s">
        <v>4</v>
      </c>
      <c r="F68" s="34"/>
      <c r="G68" s="67" t="s">
        <v>4</v>
      </c>
      <c r="H68" s="79"/>
      <c r="I68" s="64" t="s">
        <v>4</v>
      </c>
      <c r="J68" s="80"/>
      <c r="K68" s="66" t="s">
        <v>4</v>
      </c>
      <c r="L68" s="34"/>
      <c r="M68" s="67" t="s">
        <v>4</v>
      </c>
    </row>
    <row r="69" spans="1:14" ht="15" customHeight="1" x14ac:dyDescent="0.2">
      <c r="A69" s="108" t="s">
        <v>66</v>
      </c>
      <c r="B69" s="4">
        <f>SUBoard!B69+SUBR!B69+SUNO!B69+SUSLA!B69+SULaw!B69+SUAg!B69</f>
        <v>3409751.46</v>
      </c>
      <c r="C69" s="42">
        <f t="shared" si="0"/>
        <v>0.67908256706424175</v>
      </c>
      <c r="D69" s="43">
        <f>SUBoard!D69+SUBR!D69+SUNO!D69+SUSLA!D69+SULaw!D69+SUAg!D69</f>
        <v>1611363.24</v>
      </c>
      <c r="E69" s="44">
        <f>IF(ISBLANK(D69),"  ",IF(F69&gt;0,D69/F69,IF(D69&gt;0,1,0)))</f>
        <v>0.32091743293575825</v>
      </c>
      <c r="F69" s="58">
        <f>D69+B69</f>
        <v>5021114.7</v>
      </c>
      <c r="G69" s="46">
        <f>IF(ISBLANK(F69),"  ",IF(F76&gt;0,F69/F76,IF(F69&gt;0,1,0)))</f>
        <v>2.0453297536478239E-2</v>
      </c>
      <c r="H69" s="4">
        <f>SUBoard!H69+SUBR!H69+SUNO!H69+SUSLA!H69+SULaw!H69+SUAg!H69</f>
        <v>3654209</v>
      </c>
      <c r="I69" s="42">
        <f>IF(ISBLANK(H69),"  ",IF(L69&gt;0,H69/L69,IF(H69&gt;0,1,0)))</f>
        <v>0.62577203355636135</v>
      </c>
      <c r="J69" s="43">
        <f>SUBoard!J69+SUBR!J69+SUNO!J69+SUSLA!J69+SULaw!J69+SUAg!J69</f>
        <v>2185312.11</v>
      </c>
      <c r="K69" s="44">
        <f>IF(ISBLANK(J69),"  ",IF(L69&gt;0,J69/L69,IF(J69&gt;0,1,0)))</f>
        <v>0.37422796644363876</v>
      </c>
      <c r="L69" s="58">
        <f>J69+H69</f>
        <v>5839521.1099999994</v>
      </c>
      <c r="M69" s="46">
        <f>IF(ISBLANK(L69),"  ",IF(L76&gt;0,L69/L76,IF(L69&gt;0,1,0)))</f>
        <v>2.387671327193655E-2</v>
      </c>
    </row>
    <row r="70" spans="1:14" ht="15" customHeight="1" x14ac:dyDescent="0.2">
      <c r="A70" s="31" t="s">
        <v>67</v>
      </c>
      <c r="B70" s="4">
        <f>SUBoard!B70+SUBR!B70+SUNO!B70+SUSLA!B70+SULaw!B70+SUAg!B70</f>
        <v>0</v>
      </c>
      <c r="C70" s="48">
        <f t="shared" si="0"/>
        <v>0</v>
      </c>
      <c r="D70" s="43">
        <f>SUBoard!D70+SUBR!D70+SUNO!D70+SUSLA!D70+SULaw!D70+SUAg!D70</f>
        <v>0</v>
      </c>
      <c r="E70" s="49">
        <f>IF(ISBLANK(D70),"  ",IF(F70&gt;0,D70/F70,IF(D70&gt;0,1,0)))</f>
        <v>0</v>
      </c>
      <c r="F70" s="34">
        <f>D70+B70</f>
        <v>0</v>
      </c>
      <c r="G70" s="51">
        <f>IF(ISBLANK(F70),"  ",IF(F76&gt;0,F70/F76,IF(F70&gt;0,1,0)))</f>
        <v>0</v>
      </c>
      <c r="H70" s="4">
        <f>SUBoard!H70+SUBR!H70+SUNO!H70+SUSLA!H70+SULaw!H70+SUAg!H70</f>
        <v>0</v>
      </c>
      <c r="I70" s="48">
        <f>IF(ISBLANK(H70),"  ",IF(L70&gt;0,H70/L70,IF(H70&gt;0,1,0)))</f>
        <v>0</v>
      </c>
      <c r="J70" s="43">
        <f>SUBoard!J70+SUBR!J70+SUNO!J70+SUSLA!J70+SULaw!J70+SUAg!J70</f>
        <v>0</v>
      </c>
      <c r="K70" s="49">
        <f>IF(ISBLANK(J70),"  ",IF(L70&gt;0,J70/L70,IF(J70&gt;0,1,0)))</f>
        <v>0</v>
      </c>
      <c r="L70" s="34">
        <f>J70+H70</f>
        <v>0</v>
      </c>
      <c r="M70" s="51">
        <f>IF(ISBLANK(L70),"  ",IF(L76&gt;0,L70/L76,IF(L70&gt;0,1,0)))</f>
        <v>0</v>
      </c>
    </row>
    <row r="71" spans="1:14" ht="15" customHeight="1" x14ac:dyDescent="0.25">
      <c r="A71" s="109" t="s">
        <v>68</v>
      </c>
      <c r="B71" s="79"/>
      <c r="C71" s="64" t="s">
        <v>4</v>
      </c>
      <c r="D71" s="80"/>
      <c r="E71" s="66" t="s">
        <v>4</v>
      </c>
      <c r="F71" s="34"/>
      <c r="G71" s="67" t="s">
        <v>4</v>
      </c>
      <c r="H71" s="79"/>
      <c r="I71" s="64" t="s">
        <v>4</v>
      </c>
      <c r="J71" s="80"/>
      <c r="K71" s="66" t="s">
        <v>4</v>
      </c>
      <c r="L71" s="34"/>
      <c r="M71" s="67" t="s">
        <v>4</v>
      </c>
    </row>
    <row r="72" spans="1:14" ht="15" customHeight="1" x14ac:dyDescent="0.2">
      <c r="A72" s="82" t="s">
        <v>69</v>
      </c>
      <c r="B72" s="4">
        <f>SUBoard!B72+SUBR!B72+SUNO!B72+SUSLA!B72+SULaw!B72+SUAg!B72</f>
        <v>0</v>
      </c>
      <c r="C72" s="42">
        <f t="shared" si="0"/>
        <v>0</v>
      </c>
      <c r="D72" s="43">
        <f>SUBoard!D72+SUBR!D72+SUNO!D72+SUSLA!D72+SULaw!D72+SUAg!D72</f>
        <v>34427972.109999999</v>
      </c>
      <c r="E72" s="44">
        <f>IF(ISBLANK(D72),"  ",IF(F72&gt;0,D72/F72,IF(D72&gt;0,1,0)))</f>
        <v>1</v>
      </c>
      <c r="F72" s="58">
        <f>D72+B72</f>
        <v>34427972.109999999</v>
      </c>
      <c r="G72" s="46">
        <f>IF(ISBLANK(F72),"  ",IF(F76&gt;0,F72/F76,IF(F72&gt;0,1,0)))</f>
        <v>0.14024088259593123</v>
      </c>
      <c r="H72" s="4">
        <f>SUBoard!H72+SUBR!H72+SUNO!H72+SUSLA!H72+SULaw!H72+SUAg!H72</f>
        <v>0</v>
      </c>
      <c r="I72" s="42">
        <f>IF(ISBLANK(H72),"  ",IF(L72&gt;0,H72/L72,IF(H72&gt;0,1,0)))</f>
        <v>0</v>
      </c>
      <c r="J72" s="43">
        <f>SUBoard!J72+SUBR!J72+SUNO!J72+SUSLA!J72+SULaw!J72+SUAg!J72</f>
        <v>32593493.879999999</v>
      </c>
      <c r="K72" s="44">
        <f>IF(ISBLANK(J72),"  ",IF(L72&gt;0,J72/L72,IF(J72&gt;0,1,0)))</f>
        <v>1</v>
      </c>
      <c r="L72" s="58">
        <f>J72+H72</f>
        <v>32593493.879999999</v>
      </c>
      <c r="M72" s="46">
        <f>IF(ISBLANK(L72),"  ",IF(L76&gt;0,L72/L76,IF(L72&gt;0,1,0)))</f>
        <v>0.13326872071250701</v>
      </c>
    </row>
    <row r="73" spans="1:14" ht="15" customHeight="1" x14ac:dyDescent="0.2">
      <c r="A73" s="31" t="s">
        <v>70</v>
      </c>
      <c r="B73" s="4">
        <f>SUBoard!B73+SUBR!B73+SUNO!B73+SUSLA!B73+SULaw!B73+SUAg!B73</f>
        <v>0</v>
      </c>
      <c r="C73" s="48">
        <f t="shared" si="0"/>
        <v>0</v>
      </c>
      <c r="D73" s="43">
        <f>SUBoard!D73+SUBR!D73+SUNO!D73+SUSLA!D73+SULaw!D73+SUAg!D73</f>
        <v>35157331.109999999</v>
      </c>
      <c r="E73" s="49">
        <f>IF(ISBLANK(D73),"  ",IF(F73&gt;0,D73/F73,IF(D73&gt;0,1,0)))</f>
        <v>1</v>
      </c>
      <c r="F73" s="34">
        <f>D73+B73</f>
        <v>35157331.109999999</v>
      </c>
      <c r="G73" s="51">
        <f>IF(ISBLANK(F73),"  ",IF(F76&gt;0,F73/F76,IF(F73&gt;0,1,0)))</f>
        <v>0.14321189551421973</v>
      </c>
      <c r="H73" s="4">
        <f>SUBoard!H73+SUBR!H73+SUNO!H73+SUSLA!H73+SULaw!H73+SUAg!H73</f>
        <v>0</v>
      </c>
      <c r="I73" s="48">
        <f>IF(ISBLANK(H73),"  ",IF(L73&gt;0,H73/L73,IF(H73&gt;0,1,0)))</f>
        <v>0</v>
      </c>
      <c r="J73" s="43">
        <f>SUBoard!J73+SUBR!J73+SUNO!J73+SUSLA!J73+SULaw!J73+SUAg!J73</f>
        <v>28889579.949999999</v>
      </c>
      <c r="K73" s="49">
        <f>IF(ISBLANK(J73),"  ",IF(L73&gt;0,J73/L73,IF(J73&gt;0,1,0)))</f>
        <v>1</v>
      </c>
      <c r="L73" s="34">
        <f>J73+H73</f>
        <v>28889579.949999999</v>
      </c>
      <c r="M73" s="51">
        <f>IF(ISBLANK(L73),"  ",IF(L76&gt;0,L73/L76,IF(L73&gt;0,1,0)))</f>
        <v>0.11812410710042577</v>
      </c>
    </row>
    <row r="74" spans="1:14" s="77" customFormat="1" ht="15" customHeight="1" x14ac:dyDescent="0.25">
      <c r="A74" s="78" t="s">
        <v>71</v>
      </c>
      <c r="B74" s="110">
        <f>B73+B72+B70+B69</f>
        <v>3409751.46</v>
      </c>
      <c r="C74" s="84">
        <f t="shared" si="0"/>
        <v>4.5703192232821786E-2</v>
      </c>
      <c r="D74" s="111">
        <f>D73+D72+D70+D69</f>
        <v>71196666.459999993</v>
      </c>
      <c r="E74" s="75">
        <f>IF(ISBLANK(D74),"  ",IF(F74&gt;0,D74/F74,IF(D74&gt;0,1,0)))</f>
        <v>0.95429680776717807</v>
      </c>
      <c r="F74" s="112">
        <f>F73+F72+F71+F70+F69</f>
        <v>74606417.920000002</v>
      </c>
      <c r="G74" s="74">
        <f>IF(ISBLANK(F74),"  ",IF(F76&gt;0,F74/F76,IF(F74&gt;0,1,0)))</f>
        <v>0.30390607564662919</v>
      </c>
      <c r="H74" s="110">
        <f>H73+H72+H70+H69</f>
        <v>3654209</v>
      </c>
      <c r="I74" s="84">
        <f>IF(ISBLANK(H74),"  ",IF(L74&gt;0,H74/L74,IF(H74&gt;0,1,0)))</f>
        <v>5.4279087181008774E-2</v>
      </c>
      <c r="J74" s="111">
        <f>J73+J72+J70+J69</f>
        <v>63668385.939999998</v>
      </c>
      <c r="K74" s="75">
        <f>IF(ISBLANK(J74),"  ",IF(L74&gt;0,J74/L74,IF(J74&gt;0,1,0)))</f>
        <v>0.94572091281899118</v>
      </c>
      <c r="L74" s="112">
        <f>L73+L72+L71+L70+L69</f>
        <v>67322594.939999998</v>
      </c>
      <c r="M74" s="74">
        <f>IF(ISBLANK(L74),"  ",IF(L76&gt;0,L74/L76,IF(L74&gt;0,1,0)))</f>
        <v>0.27526954108486934</v>
      </c>
    </row>
    <row r="75" spans="1:14" s="77" customFormat="1" ht="15" customHeight="1" x14ac:dyDescent="0.25">
      <c r="A75" s="78" t="s">
        <v>72</v>
      </c>
      <c r="B75" s="88">
        <f>SUBoard!B75+SUBR!B75+SUNO!B75+SUSLA!B75+SULaw!B75+SUAg!B75</f>
        <v>0</v>
      </c>
      <c r="C75" s="84">
        <f>IF(ISBLANK(B75),"  ",IF(F75&gt;0,B75/F75,IF(B75&gt;0,1,0)))</f>
        <v>0</v>
      </c>
      <c r="D75" s="89">
        <f>SUBoard!D75+SUBR!D75+SUNO!D75+SUSLA!D75+SULaw!D75+SUAg!D75</f>
        <v>0</v>
      </c>
      <c r="E75" s="75">
        <f>IF(ISBLANK(D75),"  ",IF(F75&gt;0,D75/F75,IF(D75&gt;0,1,0)))</f>
        <v>0</v>
      </c>
      <c r="F75" s="113">
        <f>D75+B75</f>
        <v>0</v>
      </c>
      <c r="G75" s="74">
        <f>IF(ISBLANK(F75),"  ",IF(F76&gt;0,F75/F76,IF(F75&gt;0,1,0)))</f>
        <v>0</v>
      </c>
      <c r="H75" s="88">
        <f>SUBoard!H75+SUBR!H75+SUNO!H75+SUSLA!H75+SULaw!H75+SUAg!H75</f>
        <v>0</v>
      </c>
      <c r="I75" s="84">
        <f>IF(ISBLANK(H75),"  ",IF(L75&gt;0,H75/L75,IF(H75&gt;0,1,0)))</f>
        <v>0</v>
      </c>
      <c r="J75" s="89">
        <f>SUBoard!J75+SUBR!J75+SUNO!J75+SUSLA!J75+SULaw!J75+SUAg!J75</f>
        <v>0</v>
      </c>
      <c r="K75" s="75">
        <f>IF(ISBLANK(J75),"  ",IF(L75&gt;0,J75/L75,IF(J75&gt;0,1,0)))</f>
        <v>0</v>
      </c>
      <c r="L75" s="113">
        <f>J75+H75</f>
        <v>0</v>
      </c>
      <c r="M75" s="74">
        <f>IF(ISBLANK(L75),"  ",IF(L76&gt;0,L75/L76,IF(L75&gt;0,1,0)))</f>
        <v>0</v>
      </c>
    </row>
    <row r="76" spans="1:14" s="77" customFormat="1" ht="15" customHeight="1" thickBot="1" x14ac:dyDescent="0.3">
      <c r="A76" s="114" t="s">
        <v>73</v>
      </c>
      <c r="B76" s="115">
        <f>B74+B67+B47+B40+B48+B75</f>
        <v>140308239.70999998</v>
      </c>
      <c r="C76" s="116">
        <f t="shared" si="0"/>
        <v>0.57153965704231779</v>
      </c>
      <c r="D76" s="115">
        <f>D74+D67+D47+D40+D48+D75</f>
        <v>105183456.23999998</v>
      </c>
      <c r="E76" s="117">
        <f>IF(ISBLANK(D76),"  ",IF(F76&gt;0,D76/F76,IF(D76&gt;0,1,0)))</f>
        <v>0.42846034295768193</v>
      </c>
      <c r="F76" s="115">
        <f>F74+F67+F47+F40+F48+F75</f>
        <v>245491695.95000002</v>
      </c>
      <c r="G76" s="118">
        <f>IF(ISBLANK(F76),"  ",IF(F76&gt;0,F76/F76,IF(F76&gt;0,1,0)))</f>
        <v>1</v>
      </c>
      <c r="H76" s="115">
        <f>H74+H67+H47+H40+H48+H75</f>
        <v>143447235</v>
      </c>
      <c r="I76" s="116">
        <f>IF(ISBLANK(H76),"  ",IF(L76&gt;0,H76/L76,IF(H76&gt;0,1,0)))</f>
        <v>0.58652900387359019</v>
      </c>
      <c r="J76" s="115">
        <f>J74+J67+J47+J40+J48+J75</f>
        <v>101122486.28</v>
      </c>
      <c r="K76" s="117">
        <f>IF(ISBLANK(J76),"  ",IF(L76&gt;0,J76/L76,IF(J76&gt;0,1,0)))</f>
        <v>0.41347099612640981</v>
      </c>
      <c r="L76" s="115">
        <f>L74+L67+L47+L40+L48+L75</f>
        <v>244569721.28</v>
      </c>
      <c r="M76" s="118">
        <f>IF(ISBLANK(L76),"  ",IF(L76&gt;0,L76/L76,IF(L76&gt;0,1,0)))</f>
        <v>1</v>
      </c>
    </row>
    <row r="77" spans="1:14" ht="15" thickTop="1" x14ac:dyDescent="0.2">
      <c r="A77" s="119"/>
      <c r="B77" s="1"/>
      <c r="C77" s="2"/>
      <c r="D77" s="1"/>
      <c r="E77" s="2"/>
      <c r="F77" s="1"/>
      <c r="G77" s="2"/>
      <c r="H77" s="1"/>
      <c r="I77" s="2"/>
      <c r="J77" s="1"/>
      <c r="K77" s="2"/>
      <c r="L77" s="1"/>
      <c r="M77" s="2"/>
    </row>
    <row r="78" spans="1:14" ht="16.5" customHeight="1" x14ac:dyDescent="0.2">
      <c r="A78" s="2" t="s">
        <v>4</v>
      </c>
      <c r="B78" s="1"/>
      <c r="C78" s="2"/>
      <c r="D78" s="1"/>
      <c r="E78" s="2"/>
      <c r="F78" s="1"/>
      <c r="G78" s="2"/>
      <c r="H78" s="1"/>
      <c r="I78" s="2"/>
      <c r="J78" s="1"/>
      <c r="K78" s="2"/>
      <c r="L78" s="1"/>
      <c r="M78" s="2"/>
    </row>
    <row r="79" spans="1:14" x14ac:dyDescent="0.2">
      <c r="A79" s="2" t="s">
        <v>74</v>
      </c>
      <c r="B79" s="1"/>
      <c r="C79" s="2"/>
      <c r="D79" s="1"/>
      <c r="E79" s="2"/>
      <c r="F79" s="1"/>
      <c r="G79" s="2"/>
      <c r="H79" s="1"/>
      <c r="I79" s="2"/>
      <c r="J79" s="1"/>
      <c r="K79" s="2"/>
      <c r="L79" s="1"/>
      <c r="M79" s="2"/>
    </row>
  </sheetData>
  <hyperlinks>
    <hyperlink ref="O2" location="Home!A1" tooltip="Home" display="Home"/>
  </hyperlinks>
  <printOptions horizontalCentered="1" verticalCentered="1"/>
  <pageMargins left="0.25" right="0.25" top="0.75" bottom="0.75" header="0.3" footer="0.3"/>
  <pageSetup scale="44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9"/>
  <sheetViews>
    <sheetView zoomScale="75" zoomScaleNormal="75" workbookViewId="0">
      <pane xSplit="1" ySplit="10" topLeftCell="B11" activePane="bottomRight" state="frozen"/>
      <selection activeCell="A4" sqref="A4:XFD76"/>
      <selection pane="topRight" activeCell="A4" sqref="A4:XFD76"/>
      <selection pane="bottomLeft" activeCell="A4" sqref="A4:XFD76"/>
      <selection pane="bottomRight" activeCell="O2" sqref="O2"/>
    </sheetView>
  </sheetViews>
  <sheetFormatPr defaultColWidth="12.42578125" defaultRowHeight="14.25" x14ac:dyDescent="0.2"/>
  <cols>
    <col min="1" max="1" width="63.42578125" style="6" customWidth="1"/>
    <col min="2" max="2" width="20.7109375" style="120" customWidth="1"/>
    <col min="3" max="3" width="20.7109375" style="6" customWidth="1"/>
    <col min="4" max="4" width="20.7109375" style="120" customWidth="1"/>
    <col min="5" max="5" width="20.7109375" style="6" customWidth="1"/>
    <col min="6" max="6" width="20.7109375" style="120" customWidth="1"/>
    <col min="7" max="7" width="20.7109375" style="6" customWidth="1"/>
    <col min="8" max="8" width="20.7109375" style="120" customWidth="1"/>
    <col min="9" max="9" width="20.7109375" style="6" customWidth="1"/>
    <col min="10" max="10" width="20.7109375" style="120" customWidth="1"/>
    <col min="11" max="11" width="20.7109375" style="6" customWidth="1"/>
    <col min="12" max="12" width="20.7109375" style="120" customWidth="1"/>
    <col min="13" max="13" width="20.7109375" style="6" customWidth="1"/>
    <col min="14" max="256" width="12.42578125" style="6"/>
    <col min="257" max="257" width="186.7109375" style="6" customWidth="1"/>
    <col min="258" max="258" width="56.42578125" style="6" customWidth="1"/>
    <col min="259" max="263" width="45.5703125" style="6" customWidth="1"/>
    <col min="264" max="264" width="54.7109375" style="6" customWidth="1"/>
    <col min="265" max="269" width="45.5703125" style="6" customWidth="1"/>
    <col min="270" max="512" width="12.42578125" style="6"/>
    <col min="513" max="513" width="186.7109375" style="6" customWidth="1"/>
    <col min="514" max="514" width="56.42578125" style="6" customWidth="1"/>
    <col min="515" max="519" width="45.5703125" style="6" customWidth="1"/>
    <col min="520" max="520" width="54.7109375" style="6" customWidth="1"/>
    <col min="521" max="525" width="45.5703125" style="6" customWidth="1"/>
    <col min="526" max="768" width="12.42578125" style="6"/>
    <col min="769" max="769" width="186.7109375" style="6" customWidth="1"/>
    <col min="770" max="770" width="56.42578125" style="6" customWidth="1"/>
    <col min="771" max="775" width="45.5703125" style="6" customWidth="1"/>
    <col min="776" max="776" width="54.7109375" style="6" customWidth="1"/>
    <col min="777" max="781" width="45.5703125" style="6" customWidth="1"/>
    <col min="782" max="1024" width="12.42578125" style="6"/>
    <col min="1025" max="1025" width="186.7109375" style="6" customWidth="1"/>
    <col min="1026" max="1026" width="56.42578125" style="6" customWidth="1"/>
    <col min="1027" max="1031" width="45.5703125" style="6" customWidth="1"/>
    <col min="1032" max="1032" width="54.7109375" style="6" customWidth="1"/>
    <col min="1033" max="1037" width="45.5703125" style="6" customWidth="1"/>
    <col min="1038" max="1280" width="12.42578125" style="6"/>
    <col min="1281" max="1281" width="186.7109375" style="6" customWidth="1"/>
    <col min="1282" max="1282" width="56.42578125" style="6" customWidth="1"/>
    <col min="1283" max="1287" width="45.5703125" style="6" customWidth="1"/>
    <col min="1288" max="1288" width="54.7109375" style="6" customWidth="1"/>
    <col min="1289" max="1293" width="45.5703125" style="6" customWidth="1"/>
    <col min="1294" max="1536" width="12.42578125" style="6"/>
    <col min="1537" max="1537" width="186.7109375" style="6" customWidth="1"/>
    <col min="1538" max="1538" width="56.42578125" style="6" customWidth="1"/>
    <col min="1539" max="1543" width="45.5703125" style="6" customWidth="1"/>
    <col min="1544" max="1544" width="54.7109375" style="6" customWidth="1"/>
    <col min="1545" max="1549" width="45.5703125" style="6" customWidth="1"/>
    <col min="1550" max="1792" width="12.42578125" style="6"/>
    <col min="1793" max="1793" width="186.7109375" style="6" customWidth="1"/>
    <col min="1794" max="1794" width="56.42578125" style="6" customWidth="1"/>
    <col min="1795" max="1799" width="45.5703125" style="6" customWidth="1"/>
    <col min="1800" max="1800" width="54.7109375" style="6" customWidth="1"/>
    <col min="1801" max="1805" width="45.5703125" style="6" customWidth="1"/>
    <col min="1806" max="2048" width="12.42578125" style="6"/>
    <col min="2049" max="2049" width="186.7109375" style="6" customWidth="1"/>
    <col min="2050" max="2050" width="56.42578125" style="6" customWidth="1"/>
    <col min="2051" max="2055" width="45.5703125" style="6" customWidth="1"/>
    <col min="2056" max="2056" width="54.7109375" style="6" customWidth="1"/>
    <col min="2057" max="2061" width="45.5703125" style="6" customWidth="1"/>
    <col min="2062" max="2304" width="12.42578125" style="6"/>
    <col min="2305" max="2305" width="186.7109375" style="6" customWidth="1"/>
    <col min="2306" max="2306" width="56.42578125" style="6" customWidth="1"/>
    <col min="2307" max="2311" width="45.5703125" style="6" customWidth="1"/>
    <col min="2312" max="2312" width="54.7109375" style="6" customWidth="1"/>
    <col min="2313" max="2317" width="45.5703125" style="6" customWidth="1"/>
    <col min="2318" max="2560" width="12.42578125" style="6"/>
    <col min="2561" max="2561" width="186.7109375" style="6" customWidth="1"/>
    <col min="2562" max="2562" width="56.42578125" style="6" customWidth="1"/>
    <col min="2563" max="2567" width="45.5703125" style="6" customWidth="1"/>
    <col min="2568" max="2568" width="54.7109375" style="6" customWidth="1"/>
    <col min="2569" max="2573" width="45.5703125" style="6" customWidth="1"/>
    <col min="2574" max="2816" width="12.42578125" style="6"/>
    <col min="2817" max="2817" width="186.7109375" style="6" customWidth="1"/>
    <col min="2818" max="2818" width="56.42578125" style="6" customWidth="1"/>
    <col min="2819" max="2823" width="45.5703125" style="6" customWidth="1"/>
    <col min="2824" max="2824" width="54.7109375" style="6" customWidth="1"/>
    <col min="2825" max="2829" width="45.5703125" style="6" customWidth="1"/>
    <col min="2830" max="3072" width="12.42578125" style="6"/>
    <col min="3073" max="3073" width="186.7109375" style="6" customWidth="1"/>
    <col min="3074" max="3074" width="56.42578125" style="6" customWidth="1"/>
    <col min="3075" max="3079" width="45.5703125" style="6" customWidth="1"/>
    <col min="3080" max="3080" width="54.7109375" style="6" customWidth="1"/>
    <col min="3081" max="3085" width="45.5703125" style="6" customWidth="1"/>
    <col min="3086" max="3328" width="12.42578125" style="6"/>
    <col min="3329" max="3329" width="186.7109375" style="6" customWidth="1"/>
    <col min="3330" max="3330" width="56.42578125" style="6" customWidth="1"/>
    <col min="3331" max="3335" width="45.5703125" style="6" customWidth="1"/>
    <col min="3336" max="3336" width="54.7109375" style="6" customWidth="1"/>
    <col min="3337" max="3341" width="45.5703125" style="6" customWidth="1"/>
    <col min="3342" max="3584" width="12.42578125" style="6"/>
    <col min="3585" max="3585" width="186.7109375" style="6" customWidth="1"/>
    <col min="3586" max="3586" width="56.42578125" style="6" customWidth="1"/>
    <col min="3587" max="3591" width="45.5703125" style="6" customWidth="1"/>
    <col min="3592" max="3592" width="54.7109375" style="6" customWidth="1"/>
    <col min="3593" max="3597" width="45.5703125" style="6" customWidth="1"/>
    <col min="3598" max="3840" width="12.42578125" style="6"/>
    <col min="3841" max="3841" width="186.7109375" style="6" customWidth="1"/>
    <col min="3842" max="3842" width="56.42578125" style="6" customWidth="1"/>
    <col min="3843" max="3847" width="45.5703125" style="6" customWidth="1"/>
    <col min="3848" max="3848" width="54.7109375" style="6" customWidth="1"/>
    <col min="3849" max="3853" width="45.5703125" style="6" customWidth="1"/>
    <col min="3854" max="4096" width="12.42578125" style="6"/>
    <col min="4097" max="4097" width="186.7109375" style="6" customWidth="1"/>
    <col min="4098" max="4098" width="56.42578125" style="6" customWidth="1"/>
    <col min="4099" max="4103" width="45.5703125" style="6" customWidth="1"/>
    <col min="4104" max="4104" width="54.7109375" style="6" customWidth="1"/>
    <col min="4105" max="4109" width="45.5703125" style="6" customWidth="1"/>
    <col min="4110" max="4352" width="12.42578125" style="6"/>
    <col min="4353" max="4353" width="186.7109375" style="6" customWidth="1"/>
    <col min="4354" max="4354" width="56.42578125" style="6" customWidth="1"/>
    <col min="4355" max="4359" width="45.5703125" style="6" customWidth="1"/>
    <col min="4360" max="4360" width="54.7109375" style="6" customWidth="1"/>
    <col min="4361" max="4365" width="45.5703125" style="6" customWidth="1"/>
    <col min="4366" max="4608" width="12.42578125" style="6"/>
    <col min="4609" max="4609" width="186.7109375" style="6" customWidth="1"/>
    <col min="4610" max="4610" width="56.42578125" style="6" customWidth="1"/>
    <col min="4611" max="4615" width="45.5703125" style="6" customWidth="1"/>
    <col min="4616" max="4616" width="54.7109375" style="6" customWidth="1"/>
    <col min="4617" max="4621" width="45.5703125" style="6" customWidth="1"/>
    <col min="4622" max="4864" width="12.42578125" style="6"/>
    <col min="4865" max="4865" width="186.7109375" style="6" customWidth="1"/>
    <col min="4866" max="4866" width="56.42578125" style="6" customWidth="1"/>
    <col min="4867" max="4871" width="45.5703125" style="6" customWidth="1"/>
    <col min="4872" max="4872" width="54.7109375" style="6" customWidth="1"/>
    <col min="4873" max="4877" width="45.5703125" style="6" customWidth="1"/>
    <col min="4878" max="5120" width="12.42578125" style="6"/>
    <col min="5121" max="5121" width="186.7109375" style="6" customWidth="1"/>
    <col min="5122" max="5122" width="56.42578125" style="6" customWidth="1"/>
    <col min="5123" max="5127" width="45.5703125" style="6" customWidth="1"/>
    <col min="5128" max="5128" width="54.7109375" style="6" customWidth="1"/>
    <col min="5129" max="5133" width="45.5703125" style="6" customWidth="1"/>
    <col min="5134" max="5376" width="12.42578125" style="6"/>
    <col min="5377" max="5377" width="186.7109375" style="6" customWidth="1"/>
    <col min="5378" max="5378" width="56.42578125" style="6" customWidth="1"/>
    <col min="5379" max="5383" width="45.5703125" style="6" customWidth="1"/>
    <col min="5384" max="5384" width="54.7109375" style="6" customWidth="1"/>
    <col min="5385" max="5389" width="45.5703125" style="6" customWidth="1"/>
    <col min="5390" max="5632" width="12.42578125" style="6"/>
    <col min="5633" max="5633" width="186.7109375" style="6" customWidth="1"/>
    <col min="5634" max="5634" width="56.42578125" style="6" customWidth="1"/>
    <col min="5635" max="5639" width="45.5703125" style="6" customWidth="1"/>
    <col min="5640" max="5640" width="54.7109375" style="6" customWidth="1"/>
    <col min="5641" max="5645" width="45.5703125" style="6" customWidth="1"/>
    <col min="5646" max="5888" width="12.42578125" style="6"/>
    <col min="5889" max="5889" width="186.7109375" style="6" customWidth="1"/>
    <col min="5890" max="5890" width="56.42578125" style="6" customWidth="1"/>
    <col min="5891" max="5895" width="45.5703125" style="6" customWidth="1"/>
    <col min="5896" max="5896" width="54.7109375" style="6" customWidth="1"/>
    <col min="5897" max="5901" width="45.5703125" style="6" customWidth="1"/>
    <col min="5902" max="6144" width="12.42578125" style="6"/>
    <col min="6145" max="6145" width="186.7109375" style="6" customWidth="1"/>
    <col min="6146" max="6146" width="56.42578125" style="6" customWidth="1"/>
    <col min="6147" max="6151" width="45.5703125" style="6" customWidth="1"/>
    <col min="6152" max="6152" width="54.7109375" style="6" customWidth="1"/>
    <col min="6153" max="6157" width="45.5703125" style="6" customWidth="1"/>
    <col min="6158" max="6400" width="12.42578125" style="6"/>
    <col min="6401" max="6401" width="186.7109375" style="6" customWidth="1"/>
    <col min="6402" max="6402" width="56.42578125" style="6" customWidth="1"/>
    <col min="6403" max="6407" width="45.5703125" style="6" customWidth="1"/>
    <col min="6408" max="6408" width="54.7109375" style="6" customWidth="1"/>
    <col min="6409" max="6413" width="45.5703125" style="6" customWidth="1"/>
    <col min="6414" max="6656" width="12.42578125" style="6"/>
    <col min="6657" max="6657" width="186.7109375" style="6" customWidth="1"/>
    <col min="6658" max="6658" width="56.42578125" style="6" customWidth="1"/>
    <col min="6659" max="6663" width="45.5703125" style="6" customWidth="1"/>
    <col min="6664" max="6664" width="54.7109375" style="6" customWidth="1"/>
    <col min="6665" max="6669" width="45.5703125" style="6" customWidth="1"/>
    <col min="6670" max="6912" width="12.42578125" style="6"/>
    <col min="6913" max="6913" width="186.7109375" style="6" customWidth="1"/>
    <col min="6914" max="6914" width="56.42578125" style="6" customWidth="1"/>
    <col min="6915" max="6919" width="45.5703125" style="6" customWidth="1"/>
    <col min="6920" max="6920" width="54.7109375" style="6" customWidth="1"/>
    <col min="6921" max="6925" width="45.5703125" style="6" customWidth="1"/>
    <col min="6926" max="7168" width="12.42578125" style="6"/>
    <col min="7169" max="7169" width="186.7109375" style="6" customWidth="1"/>
    <col min="7170" max="7170" width="56.42578125" style="6" customWidth="1"/>
    <col min="7171" max="7175" width="45.5703125" style="6" customWidth="1"/>
    <col min="7176" max="7176" width="54.7109375" style="6" customWidth="1"/>
    <col min="7177" max="7181" width="45.5703125" style="6" customWidth="1"/>
    <col min="7182" max="7424" width="12.42578125" style="6"/>
    <col min="7425" max="7425" width="186.7109375" style="6" customWidth="1"/>
    <col min="7426" max="7426" width="56.42578125" style="6" customWidth="1"/>
    <col min="7427" max="7431" width="45.5703125" style="6" customWidth="1"/>
    <col min="7432" max="7432" width="54.7109375" style="6" customWidth="1"/>
    <col min="7433" max="7437" width="45.5703125" style="6" customWidth="1"/>
    <col min="7438" max="7680" width="12.42578125" style="6"/>
    <col min="7681" max="7681" width="186.7109375" style="6" customWidth="1"/>
    <col min="7682" max="7682" width="56.42578125" style="6" customWidth="1"/>
    <col min="7683" max="7687" width="45.5703125" style="6" customWidth="1"/>
    <col min="7688" max="7688" width="54.7109375" style="6" customWidth="1"/>
    <col min="7689" max="7693" width="45.5703125" style="6" customWidth="1"/>
    <col min="7694" max="7936" width="12.42578125" style="6"/>
    <col min="7937" max="7937" width="186.7109375" style="6" customWidth="1"/>
    <col min="7938" max="7938" width="56.42578125" style="6" customWidth="1"/>
    <col min="7939" max="7943" width="45.5703125" style="6" customWidth="1"/>
    <col min="7944" max="7944" width="54.7109375" style="6" customWidth="1"/>
    <col min="7945" max="7949" width="45.5703125" style="6" customWidth="1"/>
    <col min="7950" max="8192" width="12.42578125" style="6"/>
    <col min="8193" max="8193" width="186.7109375" style="6" customWidth="1"/>
    <col min="8194" max="8194" width="56.42578125" style="6" customWidth="1"/>
    <col min="8195" max="8199" width="45.5703125" style="6" customWidth="1"/>
    <col min="8200" max="8200" width="54.7109375" style="6" customWidth="1"/>
    <col min="8201" max="8205" width="45.5703125" style="6" customWidth="1"/>
    <col min="8206" max="8448" width="12.42578125" style="6"/>
    <col min="8449" max="8449" width="186.7109375" style="6" customWidth="1"/>
    <col min="8450" max="8450" width="56.42578125" style="6" customWidth="1"/>
    <col min="8451" max="8455" width="45.5703125" style="6" customWidth="1"/>
    <col min="8456" max="8456" width="54.7109375" style="6" customWidth="1"/>
    <col min="8457" max="8461" width="45.5703125" style="6" customWidth="1"/>
    <col min="8462" max="8704" width="12.42578125" style="6"/>
    <col min="8705" max="8705" width="186.7109375" style="6" customWidth="1"/>
    <col min="8706" max="8706" width="56.42578125" style="6" customWidth="1"/>
    <col min="8707" max="8711" width="45.5703125" style="6" customWidth="1"/>
    <col min="8712" max="8712" width="54.7109375" style="6" customWidth="1"/>
    <col min="8713" max="8717" width="45.5703125" style="6" customWidth="1"/>
    <col min="8718" max="8960" width="12.42578125" style="6"/>
    <col min="8961" max="8961" width="186.7109375" style="6" customWidth="1"/>
    <col min="8962" max="8962" width="56.42578125" style="6" customWidth="1"/>
    <col min="8963" max="8967" width="45.5703125" style="6" customWidth="1"/>
    <col min="8968" max="8968" width="54.7109375" style="6" customWidth="1"/>
    <col min="8969" max="8973" width="45.5703125" style="6" customWidth="1"/>
    <col min="8974" max="9216" width="12.42578125" style="6"/>
    <col min="9217" max="9217" width="186.7109375" style="6" customWidth="1"/>
    <col min="9218" max="9218" width="56.42578125" style="6" customWidth="1"/>
    <col min="9219" max="9223" width="45.5703125" style="6" customWidth="1"/>
    <col min="9224" max="9224" width="54.7109375" style="6" customWidth="1"/>
    <col min="9225" max="9229" width="45.5703125" style="6" customWidth="1"/>
    <col min="9230" max="9472" width="12.42578125" style="6"/>
    <col min="9473" max="9473" width="186.7109375" style="6" customWidth="1"/>
    <col min="9474" max="9474" width="56.42578125" style="6" customWidth="1"/>
    <col min="9475" max="9479" width="45.5703125" style="6" customWidth="1"/>
    <col min="9480" max="9480" width="54.7109375" style="6" customWidth="1"/>
    <col min="9481" max="9485" width="45.5703125" style="6" customWidth="1"/>
    <col min="9486" max="9728" width="12.42578125" style="6"/>
    <col min="9729" max="9729" width="186.7109375" style="6" customWidth="1"/>
    <col min="9730" max="9730" width="56.42578125" style="6" customWidth="1"/>
    <col min="9731" max="9735" width="45.5703125" style="6" customWidth="1"/>
    <col min="9736" max="9736" width="54.7109375" style="6" customWidth="1"/>
    <col min="9737" max="9741" width="45.5703125" style="6" customWidth="1"/>
    <col min="9742" max="9984" width="12.42578125" style="6"/>
    <col min="9985" max="9985" width="186.7109375" style="6" customWidth="1"/>
    <col min="9986" max="9986" width="56.42578125" style="6" customWidth="1"/>
    <col min="9987" max="9991" width="45.5703125" style="6" customWidth="1"/>
    <col min="9992" max="9992" width="54.7109375" style="6" customWidth="1"/>
    <col min="9993" max="9997" width="45.5703125" style="6" customWidth="1"/>
    <col min="9998" max="10240" width="12.42578125" style="6"/>
    <col min="10241" max="10241" width="186.7109375" style="6" customWidth="1"/>
    <col min="10242" max="10242" width="56.42578125" style="6" customWidth="1"/>
    <col min="10243" max="10247" width="45.5703125" style="6" customWidth="1"/>
    <col min="10248" max="10248" width="54.7109375" style="6" customWidth="1"/>
    <col min="10249" max="10253" width="45.5703125" style="6" customWidth="1"/>
    <col min="10254" max="10496" width="12.42578125" style="6"/>
    <col min="10497" max="10497" width="186.7109375" style="6" customWidth="1"/>
    <col min="10498" max="10498" width="56.42578125" style="6" customWidth="1"/>
    <col min="10499" max="10503" width="45.5703125" style="6" customWidth="1"/>
    <col min="10504" max="10504" width="54.7109375" style="6" customWidth="1"/>
    <col min="10505" max="10509" width="45.5703125" style="6" customWidth="1"/>
    <col min="10510" max="10752" width="12.42578125" style="6"/>
    <col min="10753" max="10753" width="186.7109375" style="6" customWidth="1"/>
    <col min="10754" max="10754" width="56.42578125" style="6" customWidth="1"/>
    <col min="10755" max="10759" width="45.5703125" style="6" customWidth="1"/>
    <col min="10760" max="10760" width="54.7109375" style="6" customWidth="1"/>
    <col min="10761" max="10765" width="45.5703125" style="6" customWidth="1"/>
    <col min="10766" max="11008" width="12.42578125" style="6"/>
    <col min="11009" max="11009" width="186.7109375" style="6" customWidth="1"/>
    <col min="11010" max="11010" width="56.42578125" style="6" customWidth="1"/>
    <col min="11011" max="11015" width="45.5703125" style="6" customWidth="1"/>
    <col min="11016" max="11016" width="54.7109375" style="6" customWidth="1"/>
    <col min="11017" max="11021" width="45.5703125" style="6" customWidth="1"/>
    <col min="11022" max="11264" width="12.42578125" style="6"/>
    <col min="11265" max="11265" width="186.7109375" style="6" customWidth="1"/>
    <col min="11266" max="11266" width="56.42578125" style="6" customWidth="1"/>
    <col min="11267" max="11271" width="45.5703125" style="6" customWidth="1"/>
    <col min="11272" max="11272" width="54.7109375" style="6" customWidth="1"/>
    <col min="11273" max="11277" width="45.5703125" style="6" customWidth="1"/>
    <col min="11278" max="11520" width="12.42578125" style="6"/>
    <col min="11521" max="11521" width="186.7109375" style="6" customWidth="1"/>
    <col min="11522" max="11522" width="56.42578125" style="6" customWidth="1"/>
    <col min="11523" max="11527" width="45.5703125" style="6" customWidth="1"/>
    <col min="11528" max="11528" width="54.7109375" style="6" customWidth="1"/>
    <col min="11529" max="11533" width="45.5703125" style="6" customWidth="1"/>
    <col min="11534" max="11776" width="12.42578125" style="6"/>
    <col min="11777" max="11777" width="186.7109375" style="6" customWidth="1"/>
    <col min="11778" max="11778" width="56.42578125" style="6" customWidth="1"/>
    <col min="11779" max="11783" width="45.5703125" style="6" customWidth="1"/>
    <col min="11784" max="11784" width="54.7109375" style="6" customWidth="1"/>
    <col min="11785" max="11789" width="45.5703125" style="6" customWidth="1"/>
    <col min="11790" max="12032" width="12.42578125" style="6"/>
    <col min="12033" max="12033" width="186.7109375" style="6" customWidth="1"/>
    <col min="12034" max="12034" width="56.42578125" style="6" customWidth="1"/>
    <col min="12035" max="12039" width="45.5703125" style="6" customWidth="1"/>
    <col min="12040" max="12040" width="54.7109375" style="6" customWidth="1"/>
    <col min="12041" max="12045" width="45.5703125" style="6" customWidth="1"/>
    <col min="12046" max="12288" width="12.42578125" style="6"/>
    <col min="12289" max="12289" width="186.7109375" style="6" customWidth="1"/>
    <col min="12290" max="12290" width="56.42578125" style="6" customWidth="1"/>
    <col min="12291" max="12295" width="45.5703125" style="6" customWidth="1"/>
    <col min="12296" max="12296" width="54.7109375" style="6" customWidth="1"/>
    <col min="12297" max="12301" width="45.5703125" style="6" customWidth="1"/>
    <col min="12302" max="12544" width="12.42578125" style="6"/>
    <col min="12545" max="12545" width="186.7109375" style="6" customWidth="1"/>
    <col min="12546" max="12546" width="56.42578125" style="6" customWidth="1"/>
    <col min="12547" max="12551" width="45.5703125" style="6" customWidth="1"/>
    <col min="12552" max="12552" width="54.7109375" style="6" customWidth="1"/>
    <col min="12553" max="12557" width="45.5703125" style="6" customWidth="1"/>
    <col min="12558" max="12800" width="12.42578125" style="6"/>
    <col min="12801" max="12801" width="186.7109375" style="6" customWidth="1"/>
    <col min="12802" max="12802" width="56.42578125" style="6" customWidth="1"/>
    <col min="12803" max="12807" width="45.5703125" style="6" customWidth="1"/>
    <col min="12808" max="12808" width="54.7109375" style="6" customWidth="1"/>
    <col min="12809" max="12813" width="45.5703125" style="6" customWidth="1"/>
    <col min="12814" max="13056" width="12.42578125" style="6"/>
    <col min="13057" max="13057" width="186.7109375" style="6" customWidth="1"/>
    <col min="13058" max="13058" width="56.42578125" style="6" customWidth="1"/>
    <col min="13059" max="13063" width="45.5703125" style="6" customWidth="1"/>
    <col min="13064" max="13064" width="54.7109375" style="6" customWidth="1"/>
    <col min="13065" max="13069" width="45.5703125" style="6" customWidth="1"/>
    <col min="13070" max="13312" width="12.42578125" style="6"/>
    <col min="13313" max="13313" width="186.7109375" style="6" customWidth="1"/>
    <col min="13314" max="13314" width="56.42578125" style="6" customWidth="1"/>
    <col min="13315" max="13319" width="45.5703125" style="6" customWidth="1"/>
    <col min="13320" max="13320" width="54.7109375" style="6" customWidth="1"/>
    <col min="13321" max="13325" width="45.5703125" style="6" customWidth="1"/>
    <col min="13326" max="13568" width="12.42578125" style="6"/>
    <col min="13569" max="13569" width="186.7109375" style="6" customWidth="1"/>
    <col min="13570" max="13570" width="56.42578125" style="6" customWidth="1"/>
    <col min="13571" max="13575" width="45.5703125" style="6" customWidth="1"/>
    <col min="13576" max="13576" width="54.7109375" style="6" customWidth="1"/>
    <col min="13577" max="13581" width="45.5703125" style="6" customWidth="1"/>
    <col min="13582" max="13824" width="12.42578125" style="6"/>
    <col min="13825" max="13825" width="186.7109375" style="6" customWidth="1"/>
    <col min="13826" max="13826" width="56.42578125" style="6" customWidth="1"/>
    <col min="13827" max="13831" width="45.5703125" style="6" customWidth="1"/>
    <col min="13832" max="13832" width="54.7109375" style="6" customWidth="1"/>
    <col min="13833" max="13837" width="45.5703125" style="6" customWidth="1"/>
    <col min="13838" max="14080" width="12.42578125" style="6"/>
    <col min="14081" max="14081" width="186.7109375" style="6" customWidth="1"/>
    <col min="14082" max="14082" width="56.42578125" style="6" customWidth="1"/>
    <col min="14083" max="14087" width="45.5703125" style="6" customWidth="1"/>
    <col min="14088" max="14088" width="54.7109375" style="6" customWidth="1"/>
    <col min="14089" max="14093" width="45.5703125" style="6" customWidth="1"/>
    <col min="14094" max="14336" width="12.42578125" style="6"/>
    <col min="14337" max="14337" width="186.7109375" style="6" customWidth="1"/>
    <col min="14338" max="14338" width="56.42578125" style="6" customWidth="1"/>
    <col min="14339" max="14343" width="45.5703125" style="6" customWidth="1"/>
    <col min="14344" max="14344" width="54.7109375" style="6" customWidth="1"/>
    <col min="14345" max="14349" width="45.5703125" style="6" customWidth="1"/>
    <col min="14350" max="14592" width="12.42578125" style="6"/>
    <col min="14593" max="14593" width="186.7109375" style="6" customWidth="1"/>
    <col min="14594" max="14594" width="56.42578125" style="6" customWidth="1"/>
    <col min="14595" max="14599" width="45.5703125" style="6" customWidth="1"/>
    <col min="14600" max="14600" width="54.7109375" style="6" customWidth="1"/>
    <col min="14601" max="14605" width="45.5703125" style="6" customWidth="1"/>
    <col min="14606" max="14848" width="12.42578125" style="6"/>
    <col min="14849" max="14849" width="186.7109375" style="6" customWidth="1"/>
    <col min="14850" max="14850" width="56.42578125" style="6" customWidth="1"/>
    <col min="14851" max="14855" width="45.5703125" style="6" customWidth="1"/>
    <col min="14856" max="14856" width="54.7109375" style="6" customWidth="1"/>
    <col min="14857" max="14861" width="45.5703125" style="6" customWidth="1"/>
    <col min="14862" max="15104" width="12.42578125" style="6"/>
    <col min="15105" max="15105" width="186.7109375" style="6" customWidth="1"/>
    <col min="15106" max="15106" width="56.42578125" style="6" customWidth="1"/>
    <col min="15107" max="15111" width="45.5703125" style="6" customWidth="1"/>
    <col min="15112" max="15112" width="54.7109375" style="6" customWidth="1"/>
    <col min="15113" max="15117" width="45.5703125" style="6" customWidth="1"/>
    <col min="15118" max="15360" width="12.42578125" style="6"/>
    <col min="15361" max="15361" width="186.7109375" style="6" customWidth="1"/>
    <col min="15362" max="15362" width="56.42578125" style="6" customWidth="1"/>
    <col min="15363" max="15367" width="45.5703125" style="6" customWidth="1"/>
    <col min="15368" max="15368" width="54.7109375" style="6" customWidth="1"/>
    <col min="15369" max="15373" width="45.5703125" style="6" customWidth="1"/>
    <col min="15374" max="15616" width="12.42578125" style="6"/>
    <col min="15617" max="15617" width="186.7109375" style="6" customWidth="1"/>
    <col min="15618" max="15618" width="56.42578125" style="6" customWidth="1"/>
    <col min="15619" max="15623" width="45.5703125" style="6" customWidth="1"/>
    <col min="15624" max="15624" width="54.7109375" style="6" customWidth="1"/>
    <col min="15625" max="15629" width="45.5703125" style="6" customWidth="1"/>
    <col min="15630" max="15872" width="12.42578125" style="6"/>
    <col min="15873" max="15873" width="186.7109375" style="6" customWidth="1"/>
    <col min="15874" max="15874" width="56.42578125" style="6" customWidth="1"/>
    <col min="15875" max="15879" width="45.5703125" style="6" customWidth="1"/>
    <col min="15880" max="15880" width="54.7109375" style="6" customWidth="1"/>
    <col min="15881" max="15885" width="45.5703125" style="6" customWidth="1"/>
    <col min="15886" max="16128" width="12.42578125" style="6"/>
    <col min="16129" max="16129" width="186.7109375" style="6" customWidth="1"/>
    <col min="16130" max="16130" width="56.42578125" style="6" customWidth="1"/>
    <col min="16131" max="16135" width="45.5703125" style="6" customWidth="1"/>
    <col min="16136" max="16136" width="54.7109375" style="6" customWidth="1"/>
    <col min="16137" max="16141" width="45.5703125" style="6" customWidth="1"/>
    <col min="16142" max="16384" width="12.42578125" style="6"/>
  </cols>
  <sheetData>
    <row r="1" spans="1:17" s="196" customFormat="1" ht="19.5" customHeight="1" thickBot="1" x14ac:dyDescent="0.3">
      <c r="A1" s="186" t="s">
        <v>0</v>
      </c>
      <c r="B1" s="187"/>
      <c r="C1" s="188"/>
      <c r="D1" s="187"/>
      <c r="E1" s="189"/>
      <c r="F1" s="190"/>
      <c r="G1" s="189"/>
      <c r="H1" s="190"/>
      <c r="I1" s="191"/>
      <c r="J1" s="192" t="s">
        <v>1</v>
      </c>
      <c r="K1" s="193" t="s">
        <v>119</v>
      </c>
      <c r="L1" s="194"/>
      <c r="M1" s="193"/>
      <c r="N1" s="195"/>
      <c r="O1" s="195"/>
      <c r="P1" s="195"/>
      <c r="Q1" s="195"/>
    </row>
    <row r="2" spans="1:17" s="196" customFormat="1" ht="19.5" customHeight="1" thickBot="1" x14ac:dyDescent="0.3">
      <c r="A2" s="186" t="s">
        <v>2</v>
      </c>
      <c r="B2" s="187"/>
      <c r="C2" s="188"/>
      <c r="D2" s="187"/>
      <c r="E2" s="188"/>
      <c r="F2" s="187" t="s">
        <v>4</v>
      </c>
      <c r="G2" s="188"/>
      <c r="H2" s="187"/>
      <c r="I2" s="188"/>
      <c r="J2" s="187"/>
      <c r="K2" s="188"/>
      <c r="L2" s="187"/>
      <c r="M2" s="189"/>
      <c r="O2" s="221" t="s">
        <v>182</v>
      </c>
    </row>
    <row r="3" spans="1:17" s="196" customFormat="1" ht="19.5" customHeight="1" thickBot="1" x14ac:dyDescent="0.3">
      <c r="A3" s="197" t="s">
        <v>3</v>
      </c>
      <c r="B3" s="198"/>
      <c r="C3" s="199"/>
      <c r="D3" s="198"/>
      <c r="E3" s="199"/>
      <c r="F3" s="198"/>
      <c r="G3" s="199"/>
      <c r="H3" s="198"/>
      <c r="I3" s="199"/>
      <c r="J3" s="198"/>
      <c r="K3" s="199"/>
      <c r="L3" s="198"/>
      <c r="M3" s="200"/>
      <c r="N3" s="195"/>
      <c r="O3" s="195"/>
      <c r="P3" s="195"/>
      <c r="Q3" s="195"/>
    </row>
    <row r="4" spans="1:17" ht="15" customHeight="1" thickTop="1" x14ac:dyDescent="0.2">
      <c r="A4" s="7"/>
      <c r="B4" s="8"/>
      <c r="C4" s="9"/>
      <c r="D4" s="8"/>
      <c r="E4" s="9"/>
      <c r="F4" s="8"/>
      <c r="G4" s="10"/>
      <c r="H4" s="8" t="s">
        <v>4</v>
      </c>
      <c r="I4" s="9"/>
      <c r="J4" s="8"/>
      <c r="K4" s="9"/>
      <c r="L4" s="8"/>
      <c r="M4" s="10"/>
    </row>
    <row r="5" spans="1:17" ht="15" customHeight="1" x14ac:dyDescent="0.2">
      <c r="A5" s="11"/>
      <c r="B5" s="3"/>
      <c r="C5" s="12"/>
      <c r="D5" s="3"/>
      <c r="E5" s="12"/>
      <c r="F5" s="3"/>
      <c r="G5" s="13"/>
      <c r="H5" s="3"/>
      <c r="I5" s="12"/>
      <c r="J5" s="3"/>
      <c r="K5" s="12"/>
      <c r="L5" s="3"/>
      <c r="M5" s="13"/>
    </row>
    <row r="6" spans="1:17" ht="15" customHeight="1" x14ac:dyDescent="0.25">
      <c r="A6" s="14"/>
      <c r="B6" s="15" t="s">
        <v>128</v>
      </c>
      <c r="C6" s="16"/>
      <c r="D6" s="17"/>
      <c r="E6" s="16"/>
      <c r="F6" s="17"/>
      <c r="G6" s="18"/>
      <c r="H6" s="15" t="s">
        <v>129</v>
      </c>
      <c r="I6" s="16"/>
      <c r="J6" s="17"/>
      <c r="K6" s="16"/>
      <c r="L6" s="17"/>
      <c r="M6" s="19" t="s">
        <v>4</v>
      </c>
    </row>
    <row r="7" spans="1:17" ht="15" customHeight="1" x14ac:dyDescent="0.2">
      <c r="A7" s="11" t="s">
        <v>4</v>
      </c>
      <c r="B7" s="3" t="s">
        <v>4</v>
      </c>
      <c r="C7" s="12"/>
      <c r="D7" s="3" t="s">
        <v>4</v>
      </c>
      <c r="E7" s="12"/>
      <c r="F7" s="3" t="s">
        <v>4</v>
      </c>
      <c r="G7" s="13"/>
      <c r="H7" s="3" t="s">
        <v>4</v>
      </c>
      <c r="I7" s="12"/>
      <c r="J7" s="3" t="s">
        <v>4</v>
      </c>
      <c r="K7" s="12"/>
      <c r="L7" s="3" t="s">
        <v>4</v>
      </c>
      <c r="M7" s="13"/>
    </row>
    <row r="8" spans="1:17" ht="15" customHeight="1" x14ac:dyDescent="0.2">
      <c r="A8" s="11" t="s">
        <v>4</v>
      </c>
      <c r="B8" s="3" t="s">
        <v>4</v>
      </c>
      <c r="C8" s="12"/>
      <c r="D8" s="3" t="s">
        <v>4</v>
      </c>
      <c r="E8" s="12"/>
      <c r="F8" s="3" t="s">
        <v>4</v>
      </c>
      <c r="G8" s="13"/>
      <c r="H8" s="3" t="s">
        <v>4</v>
      </c>
      <c r="I8" s="12"/>
      <c r="J8" s="3" t="s">
        <v>4</v>
      </c>
      <c r="K8" s="12"/>
      <c r="L8" s="3" t="s">
        <v>4</v>
      </c>
      <c r="M8" s="13"/>
    </row>
    <row r="9" spans="1:17" ht="15" customHeight="1" x14ac:dyDescent="0.25">
      <c r="A9" s="20" t="s">
        <v>4</v>
      </c>
      <c r="B9" s="21" t="s">
        <v>4</v>
      </c>
      <c r="C9" s="22" t="s">
        <v>5</v>
      </c>
      <c r="D9" s="23" t="s">
        <v>4</v>
      </c>
      <c r="E9" s="22" t="s">
        <v>5</v>
      </c>
      <c r="F9" s="23" t="s">
        <v>4</v>
      </c>
      <c r="G9" s="24" t="s">
        <v>5</v>
      </c>
      <c r="H9" s="21" t="s">
        <v>4</v>
      </c>
      <c r="I9" s="22" t="s">
        <v>5</v>
      </c>
      <c r="J9" s="23" t="s">
        <v>4</v>
      </c>
      <c r="K9" s="22" t="s">
        <v>5</v>
      </c>
      <c r="L9" s="23" t="s">
        <v>4</v>
      </c>
      <c r="M9" s="24" t="s">
        <v>5</v>
      </c>
      <c r="N9" s="25"/>
    </row>
    <row r="10" spans="1:17" ht="15" customHeight="1" x14ac:dyDescent="0.25">
      <c r="A10" s="26" t="s">
        <v>6</v>
      </c>
      <c r="B10" s="27" t="s">
        <v>7</v>
      </c>
      <c r="C10" s="28" t="s">
        <v>8</v>
      </c>
      <c r="D10" s="29" t="s">
        <v>9</v>
      </c>
      <c r="E10" s="28" t="s">
        <v>8</v>
      </c>
      <c r="F10" s="29" t="s">
        <v>8</v>
      </c>
      <c r="G10" s="30" t="s">
        <v>8</v>
      </c>
      <c r="H10" s="27" t="s">
        <v>7</v>
      </c>
      <c r="I10" s="28" t="s">
        <v>8</v>
      </c>
      <c r="J10" s="29" t="s">
        <v>9</v>
      </c>
      <c r="K10" s="28" t="s">
        <v>8</v>
      </c>
      <c r="L10" s="29" t="s">
        <v>8</v>
      </c>
      <c r="M10" s="30" t="s">
        <v>8</v>
      </c>
      <c r="N10" s="25"/>
    </row>
    <row r="11" spans="1:17" ht="15" customHeight="1" x14ac:dyDescent="0.2">
      <c r="A11" s="31" t="s">
        <v>10</v>
      </c>
      <c r="B11" s="32" t="s">
        <v>4</v>
      </c>
      <c r="C11" s="33"/>
      <c r="D11" s="34" t="s">
        <v>4</v>
      </c>
      <c r="E11" s="33"/>
      <c r="F11" s="34" t="s">
        <v>4</v>
      </c>
      <c r="G11" s="35"/>
      <c r="H11" s="32" t="s">
        <v>4</v>
      </c>
      <c r="I11" s="33"/>
      <c r="J11" s="34" t="s">
        <v>4</v>
      </c>
      <c r="K11" s="33"/>
      <c r="L11" s="34" t="s">
        <v>4</v>
      </c>
      <c r="M11" s="35" t="s">
        <v>10</v>
      </c>
      <c r="N11" s="25"/>
    </row>
    <row r="12" spans="1:17" ht="15" customHeight="1" x14ac:dyDescent="0.25">
      <c r="A12" s="14" t="s">
        <v>11</v>
      </c>
      <c r="B12" s="36" t="s">
        <v>4</v>
      </c>
      <c r="C12" s="37" t="s">
        <v>4</v>
      </c>
      <c r="D12" s="38"/>
      <c r="E12" s="39"/>
      <c r="F12" s="38"/>
      <c r="G12" s="40"/>
      <c r="H12" s="36"/>
      <c r="I12" s="39"/>
      <c r="J12" s="38"/>
      <c r="K12" s="39"/>
      <c r="L12" s="38"/>
      <c r="M12" s="40"/>
      <c r="N12" s="25"/>
    </row>
    <row r="13" spans="1:17" s="5" customFormat="1" ht="15" customHeight="1" x14ac:dyDescent="0.2">
      <c r="A13" s="41" t="s">
        <v>12</v>
      </c>
      <c r="B13" s="4">
        <v>2959185</v>
      </c>
      <c r="C13" s="42">
        <f t="shared" ref="C13:C76" si="0">IF(ISBLANK(B13),"  ",IF(F13&gt;0,B13/F13,IF(B13&gt;0,1,0)))</f>
        <v>1</v>
      </c>
      <c r="D13" s="43">
        <v>0</v>
      </c>
      <c r="E13" s="44">
        <f>IF(ISBLANK(D13),"  ",IF(F13&gt;0,D13/F13,IF(D13&gt;0,1,0)))</f>
        <v>0</v>
      </c>
      <c r="F13" s="45">
        <f>D13+B13</f>
        <v>2959185</v>
      </c>
      <c r="G13" s="46">
        <f>IF(ISBLANK(F13),"  ",IF(F76&gt;0,F13/F76,IF(F13&gt;0,1,0)))</f>
        <v>1</v>
      </c>
      <c r="H13" s="4">
        <v>3159185</v>
      </c>
      <c r="I13" s="42">
        <f>IF(ISBLANK(H13),"  ",IF(L13&gt;0,H13/L13,IF(H13&gt;0,1,0)))</f>
        <v>1</v>
      </c>
      <c r="J13" s="43">
        <v>0</v>
      </c>
      <c r="K13" s="44">
        <f>IF(ISBLANK(J13),"  ",IF(L13&gt;0,J13/L13,IF(J13&gt;0,1,0)))</f>
        <v>0</v>
      </c>
      <c r="L13" s="45">
        <f t="shared" ref="L13:L34" si="1">J13+H13</f>
        <v>3159185</v>
      </c>
      <c r="M13" s="47">
        <f>IF(ISBLANK(L13),"  ",IF(L76&gt;0,L13/L76,IF(L13&gt;0,1,0)))</f>
        <v>1</v>
      </c>
      <c r="N13" s="25"/>
    </row>
    <row r="14" spans="1:17" ht="15" customHeight="1" x14ac:dyDescent="0.2">
      <c r="A14" s="11" t="s">
        <v>13</v>
      </c>
      <c r="B14" s="3">
        <v>0</v>
      </c>
      <c r="C14" s="48">
        <f t="shared" si="0"/>
        <v>0</v>
      </c>
      <c r="D14" s="93">
        <v>0</v>
      </c>
      <c r="E14" s="49">
        <f>IF(ISBLANK(D14),"  ",IF(F14&gt;0,D14/F14,IF(D14&gt;0,1,0)))</f>
        <v>0</v>
      </c>
      <c r="F14" s="50">
        <f>D14+B14</f>
        <v>0</v>
      </c>
      <c r="G14" s="51">
        <f>IF(ISBLANK(F14),"  ",IF(F76&gt;0,F14/F76,IF(F14&gt;0,1,0)))</f>
        <v>0</v>
      </c>
      <c r="H14" s="3">
        <v>0</v>
      </c>
      <c r="I14" s="48">
        <f>IF(ISBLANK(H14),"  ",IF(L14&gt;0,H14/L14,IF(H14&gt;0,1,0)))</f>
        <v>0</v>
      </c>
      <c r="J14" s="93">
        <v>0</v>
      </c>
      <c r="K14" s="49">
        <f>IF(ISBLANK(J14),"  ",IF(L14&gt;0,J14/L14,IF(J14&gt;0,1,0)))</f>
        <v>0</v>
      </c>
      <c r="L14" s="50">
        <f t="shared" si="1"/>
        <v>0</v>
      </c>
      <c r="M14" s="51">
        <f>IF(ISBLANK(L14),"  ",IF(L76&gt;0,L14/L76,IF(L14&gt;0,1,0)))</f>
        <v>0</v>
      </c>
      <c r="N14" s="25"/>
    </row>
    <row r="15" spans="1:17" ht="15" customHeight="1" x14ac:dyDescent="0.2">
      <c r="A15" s="31" t="s">
        <v>14</v>
      </c>
      <c r="B15" s="79">
        <v>0</v>
      </c>
      <c r="C15" s="53">
        <f t="shared" si="0"/>
        <v>0</v>
      </c>
      <c r="D15" s="80">
        <v>0</v>
      </c>
      <c r="E15" s="55">
        <f>IF(ISBLANK(D15),"  ",IF(F15&gt;0,D15/F15,IF(D15&gt;0,1,0)))</f>
        <v>0</v>
      </c>
      <c r="F15" s="38">
        <f>D15+B15</f>
        <v>0</v>
      </c>
      <c r="G15" s="56">
        <f>IF(ISBLANK(F15),"  ",IF(F76&gt;0,F15/F76,IF(F15&gt;0,1,0)))</f>
        <v>0</v>
      </c>
      <c r="H15" s="79">
        <v>0</v>
      </c>
      <c r="I15" s="53">
        <f>IF(ISBLANK(H15),"  ",IF(L15&gt;0,H15/L15,IF(H15&gt;0,1,0)))</f>
        <v>0</v>
      </c>
      <c r="J15" s="80">
        <v>0</v>
      </c>
      <c r="K15" s="55">
        <f>IF(ISBLANK(J15),"  ",IF(L15&gt;0,J15/L15,IF(J15&gt;0,1,0)))</f>
        <v>0</v>
      </c>
      <c r="L15" s="38">
        <f t="shared" si="1"/>
        <v>0</v>
      </c>
      <c r="M15" s="56">
        <f>IF(ISBLANK(L15),"  ",IF(L76&gt;0,L15/L76,IF(L15&gt;0,1,0)))</f>
        <v>0</v>
      </c>
      <c r="N15" s="25"/>
    </row>
    <row r="16" spans="1:17" ht="15" customHeight="1" x14ac:dyDescent="0.2">
      <c r="A16" s="57" t="s">
        <v>15</v>
      </c>
      <c r="B16" s="3">
        <v>0</v>
      </c>
      <c r="C16" s="42">
        <f t="shared" si="0"/>
        <v>0</v>
      </c>
      <c r="D16" s="93">
        <v>0</v>
      </c>
      <c r="E16" s="44">
        <f>IF(ISBLANK(D16),"  ",IF(F16&gt;0,D16/F16,IF(D16&gt;0,1,0)))</f>
        <v>0</v>
      </c>
      <c r="F16" s="58">
        <f t="shared" ref="F16:F39" si="2">D16+B16</f>
        <v>0</v>
      </c>
      <c r="G16" s="46">
        <f>IF(ISBLANK(F16),"  ",IF(F76&gt;0,F16/F76,IF(F16&gt;0,1,0)))</f>
        <v>0</v>
      </c>
      <c r="H16" s="3">
        <v>0</v>
      </c>
      <c r="I16" s="42">
        <f t="shared" ref="I16:I34" si="3">IF(ISBLANK(H16),"  ",IF(L16&gt;0,H16/L16,IF(H16&gt;0,1,0)))</f>
        <v>0</v>
      </c>
      <c r="J16" s="93">
        <v>0</v>
      </c>
      <c r="K16" s="44">
        <f t="shared" ref="K16:K34" si="4">IF(ISBLANK(J16),"  ",IF(L16&gt;0,J16/L16,IF(J16&gt;0,1,0)))</f>
        <v>0</v>
      </c>
      <c r="L16" s="58">
        <f t="shared" si="1"/>
        <v>0</v>
      </c>
      <c r="M16" s="46">
        <f>IF(ISBLANK(L16),"  ",IF(L76&gt;0,L16/L76,IF(L16&gt;0,1,0)))</f>
        <v>0</v>
      </c>
      <c r="N16" s="25"/>
    </row>
    <row r="17" spans="1:14" ht="15" customHeight="1" x14ac:dyDescent="0.2">
      <c r="A17" s="59" t="s">
        <v>16</v>
      </c>
      <c r="B17" s="32">
        <v>0</v>
      </c>
      <c r="C17" s="48">
        <f t="shared" si="0"/>
        <v>0</v>
      </c>
      <c r="D17" s="80">
        <v>0</v>
      </c>
      <c r="E17" s="44">
        <f t="shared" ref="E17:E34" si="5">IF(ISBLANK(D17),"  ",IF(F17&gt;0,D17/F17,IF(D17&gt;0,1,0)))</f>
        <v>0</v>
      </c>
      <c r="F17" s="34">
        <f t="shared" si="2"/>
        <v>0</v>
      </c>
      <c r="G17" s="51">
        <f>IF(ISBLANK(F17),"  ",IF(F76&gt;0,F17/F76,IF(F17&gt;0,1,0)))</f>
        <v>0</v>
      </c>
      <c r="H17" s="32">
        <v>0</v>
      </c>
      <c r="I17" s="48">
        <f t="shared" si="3"/>
        <v>0</v>
      </c>
      <c r="J17" s="80">
        <v>0</v>
      </c>
      <c r="K17" s="49">
        <f t="shared" si="4"/>
        <v>0</v>
      </c>
      <c r="L17" s="34">
        <f t="shared" si="1"/>
        <v>0</v>
      </c>
      <c r="M17" s="51">
        <f>IF(ISBLANK(L17),"  ",IF(L76&gt;0,L17/L76,IF(L17&gt;0,1,0)))</f>
        <v>0</v>
      </c>
      <c r="N17" s="25"/>
    </row>
    <row r="18" spans="1:14" ht="15" customHeight="1" x14ac:dyDescent="0.2">
      <c r="A18" s="59" t="s">
        <v>17</v>
      </c>
      <c r="B18" s="32">
        <v>0</v>
      </c>
      <c r="C18" s="48">
        <f t="shared" si="0"/>
        <v>0</v>
      </c>
      <c r="D18" s="80">
        <v>0</v>
      </c>
      <c r="E18" s="44">
        <f t="shared" si="5"/>
        <v>0</v>
      </c>
      <c r="F18" s="34">
        <f t="shared" si="2"/>
        <v>0</v>
      </c>
      <c r="G18" s="51">
        <f>IF(ISBLANK(F18),"  ",IF(F76&gt;0,F18/F76,IF(F18&gt;0,1,0)))</f>
        <v>0</v>
      </c>
      <c r="H18" s="32">
        <v>0</v>
      </c>
      <c r="I18" s="48">
        <f t="shared" si="3"/>
        <v>0</v>
      </c>
      <c r="J18" s="80">
        <v>0</v>
      </c>
      <c r="K18" s="49">
        <f t="shared" si="4"/>
        <v>0</v>
      </c>
      <c r="L18" s="34">
        <f t="shared" si="1"/>
        <v>0</v>
      </c>
      <c r="M18" s="51">
        <f>IF(ISBLANK(L18),"  ",IF(L76&gt;0,L18/L76,IF(L18&gt;0,1,0)))</f>
        <v>0</v>
      </c>
      <c r="N18" s="25"/>
    </row>
    <row r="19" spans="1:14" ht="15" customHeight="1" x14ac:dyDescent="0.2">
      <c r="A19" s="59" t="s">
        <v>18</v>
      </c>
      <c r="B19" s="32">
        <v>0</v>
      </c>
      <c r="C19" s="48">
        <f t="shared" si="0"/>
        <v>0</v>
      </c>
      <c r="D19" s="80">
        <v>0</v>
      </c>
      <c r="E19" s="44">
        <f t="shared" si="5"/>
        <v>0</v>
      </c>
      <c r="F19" s="34">
        <f t="shared" si="2"/>
        <v>0</v>
      </c>
      <c r="G19" s="51">
        <f>IF(ISBLANK(F19),"  ",IF(F76&gt;0,F19/F76,IF(F19&gt;0,1,0)))</f>
        <v>0</v>
      </c>
      <c r="H19" s="32">
        <v>0</v>
      </c>
      <c r="I19" s="48">
        <f t="shared" si="3"/>
        <v>0</v>
      </c>
      <c r="J19" s="80">
        <v>0</v>
      </c>
      <c r="K19" s="49">
        <f t="shared" si="4"/>
        <v>0</v>
      </c>
      <c r="L19" s="34">
        <f t="shared" si="1"/>
        <v>0</v>
      </c>
      <c r="M19" s="51">
        <f>IF(ISBLANK(L19),"  ",IF(L76&gt;0,L19/L76,IF(L19&gt;0,1,0)))</f>
        <v>0</v>
      </c>
      <c r="N19" s="25"/>
    </row>
    <row r="20" spans="1:14" ht="15" customHeight="1" x14ac:dyDescent="0.2">
      <c r="A20" s="59" t="s">
        <v>19</v>
      </c>
      <c r="B20" s="32">
        <v>0</v>
      </c>
      <c r="C20" s="48">
        <f t="shared" si="0"/>
        <v>0</v>
      </c>
      <c r="D20" s="80">
        <v>0</v>
      </c>
      <c r="E20" s="44">
        <f t="shared" si="5"/>
        <v>0</v>
      </c>
      <c r="F20" s="34">
        <f>D20+B20</f>
        <v>0</v>
      </c>
      <c r="G20" s="51">
        <f>IF(ISBLANK(F20),"  ",IF(F76&gt;0,F20/F76,IF(F20&gt;0,1,0)))</f>
        <v>0</v>
      </c>
      <c r="H20" s="32">
        <v>0</v>
      </c>
      <c r="I20" s="48">
        <f t="shared" si="3"/>
        <v>0</v>
      </c>
      <c r="J20" s="80">
        <v>0</v>
      </c>
      <c r="K20" s="49">
        <f t="shared" si="4"/>
        <v>0</v>
      </c>
      <c r="L20" s="34">
        <f t="shared" si="1"/>
        <v>0</v>
      </c>
      <c r="M20" s="51">
        <f>IF(ISBLANK(L20),"  ",IF(L76&gt;0,L20/L76,IF(L20&gt;0,1,0)))</f>
        <v>0</v>
      </c>
      <c r="N20" s="25"/>
    </row>
    <row r="21" spans="1:14" ht="15" customHeight="1" x14ac:dyDescent="0.2">
      <c r="A21" s="59" t="s">
        <v>20</v>
      </c>
      <c r="B21" s="32">
        <v>0</v>
      </c>
      <c r="C21" s="48">
        <f t="shared" si="0"/>
        <v>0</v>
      </c>
      <c r="D21" s="80">
        <v>0</v>
      </c>
      <c r="E21" s="44">
        <f t="shared" si="5"/>
        <v>0</v>
      </c>
      <c r="F21" s="34">
        <f t="shared" si="2"/>
        <v>0</v>
      </c>
      <c r="G21" s="51">
        <f>IF(ISBLANK(F21),"  ",IF(F76&gt;0,F21/F76,IF(F21&gt;0,1,0)))</f>
        <v>0</v>
      </c>
      <c r="H21" s="32">
        <v>0</v>
      </c>
      <c r="I21" s="48">
        <f t="shared" si="3"/>
        <v>0</v>
      </c>
      <c r="J21" s="80">
        <v>0</v>
      </c>
      <c r="K21" s="49">
        <f t="shared" si="4"/>
        <v>0</v>
      </c>
      <c r="L21" s="34">
        <f t="shared" si="1"/>
        <v>0</v>
      </c>
      <c r="M21" s="51">
        <f>IF(ISBLANK(L21),"  ",IF(L76&gt;0,L21/L76,IF(L21&gt;0,1,0)))</f>
        <v>0</v>
      </c>
      <c r="N21" s="25"/>
    </row>
    <row r="22" spans="1:14" ht="15" customHeight="1" x14ac:dyDescent="0.2">
      <c r="A22" s="59" t="s">
        <v>82</v>
      </c>
      <c r="B22" s="32">
        <v>0</v>
      </c>
      <c r="C22" s="48">
        <f t="shared" si="0"/>
        <v>0</v>
      </c>
      <c r="D22" s="80">
        <v>0</v>
      </c>
      <c r="E22" s="44">
        <f t="shared" si="5"/>
        <v>0</v>
      </c>
      <c r="F22" s="34">
        <f t="shared" si="2"/>
        <v>0</v>
      </c>
      <c r="G22" s="51">
        <f>IF(ISBLANK(F22),"  ",IF(F76&gt;0,F22/F76,IF(F22&gt;0,1,0)))</f>
        <v>0</v>
      </c>
      <c r="H22" s="32">
        <v>0</v>
      </c>
      <c r="I22" s="48">
        <f t="shared" si="3"/>
        <v>0</v>
      </c>
      <c r="J22" s="80">
        <v>0</v>
      </c>
      <c r="K22" s="49">
        <f t="shared" si="4"/>
        <v>0</v>
      </c>
      <c r="L22" s="34">
        <f t="shared" si="1"/>
        <v>0</v>
      </c>
      <c r="M22" s="51">
        <f>IF(ISBLANK(L22),"  ",IF(L76&gt;0,L22/L76,IF(L22&gt;0,1,0)))</f>
        <v>0</v>
      </c>
      <c r="N22" s="25"/>
    </row>
    <row r="23" spans="1:14" ht="15" customHeight="1" x14ac:dyDescent="0.2">
      <c r="A23" s="59" t="s">
        <v>22</v>
      </c>
      <c r="B23" s="32">
        <v>0</v>
      </c>
      <c r="C23" s="48">
        <f t="shared" si="0"/>
        <v>0</v>
      </c>
      <c r="D23" s="80">
        <v>0</v>
      </c>
      <c r="E23" s="44">
        <f t="shared" si="5"/>
        <v>0</v>
      </c>
      <c r="F23" s="34">
        <f t="shared" si="2"/>
        <v>0</v>
      </c>
      <c r="G23" s="51">
        <f>IF(ISBLANK(F23),"  ",IF(F76&gt;0,F23/F76,IF(F23&gt;0,1,0)))</f>
        <v>0</v>
      </c>
      <c r="H23" s="32">
        <v>0</v>
      </c>
      <c r="I23" s="48">
        <f t="shared" si="3"/>
        <v>0</v>
      </c>
      <c r="J23" s="80">
        <v>0</v>
      </c>
      <c r="K23" s="49">
        <f t="shared" si="4"/>
        <v>0</v>
      </c>
      <c r="L23" s="34">
        <f t="shared" si="1"/>
        <v>0</v>
      </c>
      <c r="M23" s="51">
        <f>IF(ISBLANK(L23),"  ",IF(L76&gt;0,L23/L76,IF(L23&gt;0,1,0)))</f>
        <v>0</v>
      </c>
      <c r="N23" s="25"/>
    </row>
    <row r="24" spans="1:14" ht="15" customHeight="1" x14ac:dyDescent="0.2">
      <c r="A24" s="59" t="s">
        <v>23</v>
      </c>
      <c r="B24" s="32">
        <v>0</v>
      </c>
      <c r="C24" s="48">
        <f t="shared" si="0"/>
        <v>0</v>
      </c>
      <c r="D24" s="80">
        <v>0</v>
      </c>
      <c r="E24" s="44">
        <f t="shared" si="5"/>
        <v>0</v>
      </c>
      <c r="F24" s="34">
        <f t="shared" si="2"/>
        <v>0</v>
      </c>
      <c r="G24" s="51">
        <f>IF(ISBLANK(F24),"  ",IF(F76&gt;0,F24/F76,IF(F24&gt;0,1,0)))</f>
        <v>0</v>
      </c>
      <c r="H24" s="32">
        <v>0</v>
      </c>
      <c r="I24" s="48">
        <f t="shared" si="3"/>
        <v>0</v>
      </c>
      <c r="J24" s="80">
        <v>0</v>
      </c>
      <c r="K24" s="49">
        <f t="shared" si="4"/>
        <v>0</v>
      </c>
      <c r="L24" s="34">
        <f t="shared" si="1"/>
        <v>0</v>
      </c>
      <c r="M24" s="51">
        <f>IF(ISBLANK(L24),"  ",IF(L76&gt;0,L24/L76,IF(L24&gt;0,1,0)))</f>
        <v>0</v>
      </c>
      <c r="N24" s="25"/>
    </row>
    <row r="25" spans="1:14" ht="15" customHeight="1" x14ac:dyDescent="0.2">
      <c r="A25" s="59" t="s">
        <v>24</v>
      </c>
      <c r="B25" s="32">
        <v>0</v>
      </c>
      <c r="C25" s="48">
        <f t="shared" si="0"/>
        <v>0</v>
      </c>
      <c r="D25" s="80">
        <v>0</v>
      </c>
      <c r="E25" s="44">
        <f t="shared" si="5"/>
        <v>0</v>
      </c>
      <c r="F25" s="34">
        <f t="shared" si="2"/>
        <v>0</v>
      </c>
      <c r="G25" s="51">
        <f>IF(ISBLANK(F25),"  ",IF(F76&gt;0,F25/F76,IF(F25&gt;0,1,0)))</f>
        <v>0</v>
      </c>
      <c r="H25" s="32">
        <v>0</v>
      </c>
      <c r="I25" s="48">
        <f t="shared" si="3"/>
        <v>0</v>
      </c>
      <c r="J25" s="80">
        <v>0</v>
      </c>
      <c r="K25" s="49">
        <f t="shared" si="4"/>
        <v>0</v>
      </c>
      <c r="L25" s="34">
        <f t="shared" si="1"/>
        <v>0</v>
      </c>
      <c r="M25" s="51">
        <f>IF(ISBLANK(L25),"  ",IF(L76&gt;0,L25/L76,IF(L25&gt;0,1,0)))</f>
        <v>0</v>
      </c>
      <c r="N25" s="25"/>
    </row>
    <row r="26" spans="1:14" ht="15" customHeight="1" x14ac:dyDescent="0.2">
      <c r="A26" s="59" t="s">
        <v>25</v>
      </c>
      <c r="B26" s="32">
        <v>0</v>
      </c>
      <c r="C26" s="48">
        <f t="shared" si="0"/>
        <v>0</v>
      </c>
      <c r="D26" s="80">
        <v>0</v>
      </c>
      <c r="E26" s="44">
        <f t="shared" si="5"/>
        <v>0</v>
      </c>
      <c r="F26" s="34">
        <f t="shared" si="2"/>
        <v>0</v>
      </c>
      <c r="G26" s="51">
        <f>IF(ISBLANK(F26),"  ",IF(F76&gt;0,F26/F76,IF(F26&gt;0,1,0)))</f>
        <v>0</v>
      </c>
      <c r="H26" s="32">
        <v>0</v>
      </c>
      <c r="I26" s="48">
        <f t="shared" si="3"/>
        <v>0</v>
      </c>
      <c r="J26" s="80">
        <v>0</v>
      </c>
      <c r="K26" s="49">
        <f t="shared" si="4"/>
        <v>0</v>
      </c>
      <c r="L26" s="34">
        <f t="shared" si="1"/>
        <v>0</v>
      </c>
      <c r="M26" s="51">
        <f>IF(ISBLANK(L26),"  ",IF(L76&gt;0,L26/L76,IF(L26&gt;0,1,0)))</f>
        <v>0</v>
      </c>
      <c r="N26" s="25"/>
    </row>
    <row r="27" spans="1:14" ht="15" customHeight="1" x14ac:dyDescent="0.2">
      <c r="A27" s="59" t="s">
        <v>26</v>
      </c>
      <c r="B27" s="32">
        <v>0</v>
      </c>
      <c r="C27" s="48">
        <f t="shared" si="0"/>
        <v>0</v>
      </c>
      <c r="D27" s="80">
        <v>0</v>
      </c>
      <c r="E27" s="44">
        <f t="shared" si="5"/>
        <v>0</v>
      </c>
      <c r="F27" s="34">
        <f t="shared" si="2"/>
        <v>0</v>
      </c>
      <c r="G27" s="51">
        <f>IF(ISBLANK(F27),"  ",IF(F76&gt;0,F27/F76,IF(F27&gt;0,1,0)))</f>
        <v>0</v>
      </c>
      <c r="H27" s="32">
        <v>0</v>
      </c>
      <c r="I27" s="48">
        <f t="shared" si="3"/>
        <v>0</v>
      </c>
      <c r="J27" s="80">
        <v>0</v>
      </c>
      <c r="K27" s="49">
        <f t="shared" si="4"/>
        <v>0</v>
      </c>
      <c r="L27" s="34">
        <f t="shared" si="1"/>
        <v>0</v>
      </c>
      <c r="M27" s="51">
        <f>IF(ISBLANK(L27),"  ",IF(L76&gt;0,L27/L76,IF(L27&gt;0,1,0)))</f>
        <v>0</v>
      </c>
      <c r="N27" s="25"/>
    </row>
    <row r="28" spans="1:14" ht="15" customHeight="1" x14ac:dyDescent="0.2">
      <c r="A28" s="60" t="s">
        <v>27</v>
      </c>
      <c r="B28" s="32">
        <v>0</v>
      </c>
      <c r="C28" s="48">
        <f t="shared" si="0"/>
        <v>0</v>
      </c>
      <c r="D28" s="80">
        <v>0</v>
      </c>
      <c r="E28" s="44">
        <f t="shared" si="5"/>
        <v>0</v>
      </c>
      <c r="F28" s="34">
        <f t="shared" si="2"/>
        <v>0</v>
      </c>
      <c r="G28" s="51">
        <f>IF(ISBLANK(F28),"  ",IF(F76&gt;0,F28/F76,IF(F28&gt;0,1,0)))</f>
        <v>0</v>
      </c>
      <c r="H28" s="32">
        <v>0</v>
      </c>
      <c r="I28" s="48">
        <f t="shared" si="3"/>
        <v>0</v>
      </c>
      <c r="J28" s="80">
        <v>0</v>
      </c>
      <c r="K28" s="49">
        <f t="shared" si="4"/>
        <v>0</v>
      </c>
      <c r="L28" s="34">
        <f t="shared" si="1"/>
        <v>0</v>
      </c>
      <c r="M28" s="51">
        <f>IF(ISBLANK(L28),"  ",IF(L76&gt;0,L28/L76,IF(L28&gt;0,1,0)))</f>
        <v>0</v>
      </c>
      <c r="N28" s="25"/>
    </row>
    <row r="29" spans="1:14" ht="15" customHeight="1" x14ac:dyDescent="0.2">
      <c r="A29" s="60" t="s">
        <v>28</v>
      </c>
      <c r="B29" s="32">
        <v>0</v>
      </c>
      <c r="C29" s="48">
        <f t="shared" si="0"/>
        <v>0</v>
      </c>
      <c r="D29" s="80">
        <v>0</v>
      </c>
      <c r="E29" s="44">
        <f t="shared" si="5"/>
        <v>0</v>
      </c>
      <c r="F29" s="34">
        <f t="shared" si="2"/>
        <v>0</v>
      </c>
      <c r="G29" s="51">
        <f>IF(ISBLANK(F29),"  ",IF(F76&gt;0,F29/F76,IF(F29&gt;0,1,0)))</f>
        <v>0</v>
      </c>
      <c r="H29" s="32">
        <v>0</v>
      </c>
      <c r="I29" s="48">
        <f t="shared" si="3"/>
        <v>0</v>
      </c>
      <c r="J29" s="80">
        <v>0</v>
      </c>
      <c r="K29" s="49">
        <f t="shared" si="4"/>
        <v>0</v>
      </c>
      <c r="L29" s="34">
        <f t="shared" si="1"/>
        <v>0</v>
      </c>
      <c r="M29" s="51">
        <f>IF(ISBLANK(L29),"  ",IF(L76&gt;0,L29/L76,IF(L29&gt;0,1,0)))</f>
        <v>0</v>
      </c>
      <c r="N29" s="25"/>
    </row>
    <row r="30" spans="1:14" ht="15" customHeight="1" x14ac:dyDescent="0.2">
      <c r="A30" s="60" t="s">
        <v>29</v>
      </c>
      <c r="B30" s="32">
        <v>0</v>
      </c>
      <c r="C30" s="48">
        <f t="shared" si="0"/>
        <v>0</v>
      </c>
      <c r="D30" s="80">
        <v>0</v>
      </c>
      <c r="E30" s="44">
        <f>IF(ISBLANK(D30),"  ",IF(F30&gt;0,D30/F30,IF(D30&gt;0,1,0)))</f>
        <v>0</v>
      </c>
      <c r="F30" s="34">
        <f t="shared" si="2"/>
        <v>0</v>
      </c>
      <c r="G30" s="51">
        <f>IF(ISBLANK(F30),"  ",IF(F76&gt;0,F30/F76,IF(F30&gt;0,1,0)))</f>
        <v>0</v>
      </c>
      <c r="H30" s="32">
        <v>0</v>
      </c>
      <c r="I30" s="48">
        <f t="shared" si="3"/>
        <v>0</v>
      </c>
      <c r="J30" s="80">
        <v>0</v>
      </c>
      <c r="K30" s="49">
        <f>IF(ISBLANK(J30),"  ",IF(L30&gt;0,J30/L30,IF(J30&gt;0,1,0)))</f>
        <v>0</v>
      </c>
      <c r="L30" s="34">
        <f t="shared" si="1"/>
        <v>0</v>
      </c>
      <c r="M30" s="51">
        <f>IF(ISBLANK(L30),"  ",IF(L76&gt;0,L30/L76,IF(L30&gt;0,1,0)))</f>
        <v>0</v>
      </c>
      <c r="N30" s="25"/>
    </row>
    <row r="31" spans="1:14" ht="15" customHeight="1" x14ac:dyDescent="0.2">
      <c r="A31" s="60" t="s">
        <v>30</v>
      </c>
      <c r="B31" s="32">
        <v>0</v>
      </c>
      <c r="C31" s="48">
        <f t="shared" si="0"/>
        <v>0</v>
      </c>
      <c r="D31" s="80">
        <v>0</v>
      </c>
      <c r="E31" s="44">
        <f>IF(ISBLANK(D31),"  ",IF(F31&gt;0,D31/F31,IF(D31&gt;0,1,0)))</f>
        <v>0</v>
      </c>
      <c r="F31" s="34">
        <f t="shared" si="2"/>
        <v>0</v>
      </c>
      <c r="G31" s="51">
        <f>IF(ISBLANK(F31),"  ",IF(F76&gt;0,F31/F76,IF(F31&gt;0,1,0)))</f>
        <v>0</v>
      </c>
      <c r="H31" s="32">
        <v>0</v>
      </c>
      <c r="I31" s="48">
        <f t="shared" si="3"/>
        <v>0</v>
      </c>
      <c r="J31" s="80">
        <v>0</v>
      </c>
      <c r="K31" s="49">
        <f>IF(ISBLANK(J31),"  ",IF(L31&gt;0,J31/L31,IF(J31&gt;0,1,0)))</f>
        <v>0</v>
      </c>
      <c r="L31" s="34">
        <f t="shared" si="1"/>
        <v>0</v>
      </c>
      <c r="M31" s="51">
        <f>IF(ISBLANK(L31),"  ",IF(L76&gt;0,L31/L76,IF(L31&gt;0,1,0)))</f>
        <v>0</v>
      </c>
      <c r="N31" s="25"/>
    </row>
    <row r="32" spans="1:14" ht="15" customHeight="1" x14ac:dyDescent="0.2">
      <c r="A32" s="60" t="s">
        <v>31</v>
      </c>
      <c r="B32" s="32">
        <v>0</v>
      </c>
      <c r="C32" s="48">
        <f t="shared" si="0"/>
        <v>0</v>
      </c>
      <c r="D32" s="80">
        <v>0</v>
      </c>
      <c r="E32" s="44">
        <f>IF(ISBLANK(D32),"  ",IF(F32&gt;0,D32/F32,IF(D32&gt;0,1,0)))</f>
        <v>0</v>
      </c>
      <c r="F32" s="34">
        <f t="shared" si="2"/>
        <v>0</v>
      </c>
      <c r="G32" s="51">
        <f>IF(ISBLANK(F32),"  ",IF(F76&gt;0,F32/F76,IF(F32&gt;0,1,0)))</f>
        <v>0</v>
      </c>
      <c r="H32" s="32">
        <v>0</v>
      </c>
      <c r="I32" s="48">
        <f t="shared" si="3"/>
        <v>0</v>
      </c>
      <c r="J32" s="80">
        <v>0</v>
      </c>
      <c r="K32" s="49">
        <f>IF(ISBLANK(J32),"  ",IF(L32&gt;0,J32/L32,IF(J32&gt;0,1,0)))</f>
        <v>0</v>
      </c>
      <c r="L32" s="34">
        <f t="shared" si="1"/>
        <v>0</v>
      </c>
      <c r="M32" s="51">
        <f>IF(ISBLANK(L32),"  ",IF(L76&gt;0,L32/L76,IF(L32&gt;0,1,0)))</f>
        <v>0</v>
      </c>
      <c r="N32" s="25"/>
    </row>
    <row r="33" spans="1:14" ht="15" customHeight="1" x14ac:dyDescent="0.2">
      <c r="A33" s="61" t="s">
        <v>75</v>
      </c>
      <c r="B33" s="32">
        <v>0</v>
      </c>
      <c r="C33" s="48">
        <f>IF(ISBLANK(B33),"  ",IF(F33&gt;0,B33/F33,IF(B33&gt;0,1,0)))</f>
        <v>0</v>
      </c>
      <c r="D33" s="80">
        <v>0</v>
      </c>
      <c r="E33" s="44">
        <f>IF(ISBLANK(D33),"  ",IF(F33&gt;0,D33/F33,IF(D33&gt;0,1,0)))</f>
        <v>0</v>
      </c>
      <c r="F33" s="34">
        <f t="shared" si="2"/>
        <v>0</v>
      </c>
      <c r="G33" s="51">
        <f>IF(ISBLANK(F33),"  ",IF(F76&gt;0,F33/F76,IF(F33&gt;0,1,0)))</f>
        <v>0</v>
      </c>
      <c r="H33" s="32">
        <v>0</v>
      </c>
      <c r="I33" s="48">
        <f>IF(ISBLANK(H33),"  ",IF(L33&gt;0,H33/L33,IF(H33&gt;0,1,0)))</f>
        <v>0</v>
      </c>
      <c r="J33" s="80">
        <v>0</v>
      </c>
      <c r="K33" s="49">
        <f>IF(ISBLANK(J33),"  ",IF(L33&gt;0,J33/L33,IF(J33&gt;0,1,0)))</f>
        <v>0</v>
      </c>
      <c r="L33" s="34">
        <f t="shared" si="1"/>
        <v>0</v>
      </c>
      <c r="M33" s="51">
        <f>IF(ISBLANK(L33),"  ",IF(L76&gt;0,L33/L76,IF(L33&gt;0,1,0)))</f>
        <v>0</v>
      </c>
      <c r="N33" s="25"/>
    </row>
    <row r="34" spans="1:14" ht="15" customHeight="1" x14ac:dyDescent="0.2">
      <c r="A34" s="60" t="s">
        <v>32</v>
      </c>
      <c r="B34" s="32">
        <v>0</v>
      </c>
      <c r="C34" s="48">
        <f t="shared" si="0"/>
        <v>0</v>
      </c>
      <c r="D34" s="80">
        <v>0</v>
      </c>
      <c r="E34" s="44">
        <f t="shared" si="5"/>
        <v>0</v>
      </c>
      <c r="F34" s="34">
        <f t="shared" si="2"/>
        <v>0</v>
      </c>
      <c r="G34" s="51">
        <f>IF(ISBLANK(F34),"  ",IF(F76&gt;0,F34/F76,IF(F34&gt;0,1,0)))</f>
        <v>0</v>
      </c>
      <c r="H34" s="32">
        <v>0</v>
      </c>
      <c r="I34" s="48">
        <f t="shared" si="3"/>
        <v>0</v>
      </c>
      <c r="J34" s="80">
        <v>0</v>
      </c>
      <c r="K34" s="49">
        <f t="shared" si="4"/>
        <v>0</v>
      </c>
      <c r="L34" s="34">
        <f t="shared" si="1"/>
        <v>0</v>
      </c>
      <c r="M34" s="51">
        <f>IF(ISBLANK(L34),"  ",IF(L76&gt;0,L34/L76,IF(L34&gt;0,1,0)))</f>
        <v>0</v>
      </c>
      <c r="N34" s="25"/>
    </row>
    <row r="35" spans="1:14" ht="15" customHeight="1" x14ac:dyDescent="0.25">
      <c r="A35" s="62" t="s">
        <v>33</v>
      </c>
      <c r="B35" s="121"/>
      <c r="C35" s="64" t="s">
        <v>4</v>
      </c>
      <c r="D35" s="80"/>
      <c r="E35" s="66" t="s">
        <v>4</v>
      </c>
      <c r="F35" s="34"/>
      <c r="G35" s="67" t="s">
        <v>4</v>
      </c>
      <c r="H35" s="121" t="s">
        <v>4</v>
      </c>
      <c r="I35" s="64" t="s">
        <v>4</v>
      </c>
      <c r="J35" s="80"/>
      <c r="K35" s="66" t="s">
        <v>4</v>
      </c>
      <c r="L35" s="34"/>
      <c r="M35" s="67" t="s">
        <v>4</v>
      </c>
      <c r="N35" s="25"/>
    </row>
    <row r="36" spans="1:14" ht="15" customHeight="1" x14ac:dyDescent="0.2">
      <c r="A36" s="57" t="s">
        <v>34</v>
      </c>
      <c r="B36" s="32">
        <v>0</v>
      </c>
      <c r="C36" s="48">
        <f t="shared" si="0"/>
        <v>0</v>
      </c>
      <c r="D36" s="80">
        <v>0</v>
      </c>
      <c r="E36" s="49">
        <f>IF(ISBLANK(D36),"  ",IF(F36&gt;0,D36/F36,IF(D36&gt;0,1,0)))</f>
        <v>0</v>
      </c>
      <c r="F36" s="34">
        <f t="shared" si="2"/>
        <v>0</v>
      </c>
      <c r="G36" s="51">
        <f>IF(ISBLANK(F36),"  ",IF(F76&gt;0,F36/F76,IF(F36&gt;0,1,0)))</f>
        <v>0</v>
      </c>
      <c r="H36" s="32">
        <v>0</v>
      </c>
      <c r="I36" s="48">
        <f>IF(ISBLANK(H36),"  ",IF(L36&gt;0,H36/L36,IF(H36&gt;0,1,0)))</f>
        <v>0</v>
      </c>
      <c r="J36" s="80">
        <v>0</v>
      </c>
      <c r="K36" s="49">
        <f>IF(ISBLANK(J36),"  ",IF(L36&gt;0,J36/L36,IF(J36&gt;0,1,0)))</f>
        <v>0</v>
      </c>
      <c r="L36" s="34">
        <f>J36+H36</f>
        <v>0</v>
      </c>
      <c r="M36" s="51">
        <f>IF(ISBLANK(L36),"  ",IF(L76&gt;0,L36/L76,IF(L36&gt;0,1,0)))</f>
        <v>0</v>
      </c>
      <c r="N36" s="25"/>
    </row>
    <row r="37" spans="1:14" ht="15" customHeight="1" x14ac:dyDescent="0.25">
      <c r="A37" s="62" t="s">
        <v>35</v>
      </c>
      <c r="B37" s="121"/>
      <c r="C37" s="64" t="s">
        <v>4</v>
      </c>
      <c r="D37" s="80"/>
      <c r="E37" s="66" t="s">
        <v>4</v>
      </c>
      <c r="F37" s="34"/>
      <c r="G37" s="67" t="s">
        <v>4</v>
      </c>
      <c r="H37" s="121"/>
      <c r="I37" s="64" t="s">
        <v>4</v>
      </c>
      <c r="J37" s="80"/>
      <c r="K37" s="66" t="s">
        <v>4</v>
      </c>
      <c r="L37" s="34"/>
      <c r="M37" s="67" t="s">
        <v>4</v>
      </c>
      <c r="N37" s="25"/>
    </row>
    <row r="38" spans="1:14" ht="15" customHeight="1" x14ac:dyDescent="0.2">
      <c r="A38" s="59" t="s">
        <v>34</v>
      </c>
      <c r="B38" s="69">
        <v>0</v>
      </c>
      <c r="C38" s="48">
        <f t="shared" si="0"/>
        <v>0</v>
      </c>
      <c r="D38" s="70">
        <v>0</v>
      </c>
      <c r="E38" s="49">
        <f>IF(ISBLANK(D38),"  ",IF(F38&gt;0,D38/F38,IF(D38&gt;0,1,0)))</f>
        <v>0</v>
      </c>
      <c r="F38" s="68">
        <f t="shared" si="2"/>
        <v>0</v>
      </c>
      <c r="G38" s="51">
        <f>IF(ISBLANK(F38),"  ",IF(F76&gt;0,F38/F76,IF(F38&gt;0,1,0)))</f>
        <v>0</v>
      </c>
      <c r="H38" s="69">
        <v>0</v>
      </c>
      <c r="I38" s="48">
        <f>IF(ISBLANK(H38),"  ",IF(L38&gt;0,H38/L38,IF(H38&gt;0,1,0)))</f>
        <v>0</v>
      </c>
      <c r="J38" s="70">
        <v>0</v>
      </c>
      <c r="K38" s="49">
        <f>IF(ISBLANK(J38),"  ",IF(L38&gt;0,J38/L38,IF(J38&gt;0,1,0)))</f>
        <v>0</v>
      </c>
      <c r="L38" s="68">
        <f>J38+H38</f>
        <v>0</v>
      </c>
      <c r="M38" s="51">
        <f>IF(ISBLANK(L38),"  ",IF(L76&gt;0,L38/L76,IF(L38&gt;0,1,0)))</f>
        <v>0</v>
      </c>
      <c r="N38" s="25"/>
    </row>
    <row r="39" spans="1:14" ht="15" customHeight="1" x14ac:dyDescent="0.2">
      <c r="A39" s="59" t="s">
        <v>108</v>
      </c>
      <c r="B39" s="69"/>
      <c r="C39" s="48" t="str">
        <f t="shared" si="0"/>
        <v xml:space="preserve">  </v>
      </c>
      <c r="D39" s="70"/>
      <c r="E39" s="44" t="str">
        <f>IF(ISBLANK(D39),"  ",IF(F39&gt;0,D39/F39,IF(D39&gt;0,1,0)))</f>
        <v xml:space="preserve">  </v>
      </c>
      <c r="F39" s="34">
        <f t="shared" si="2"/>
        <v>0</v>
      </c>
      <c r="G39" s="51">
        <f>IF(ISBLANK(F39),"  ",IF(F76&gt;0,F39/F76,IF(F39&gt;0,1,0)))</f>
        <v>0</v>
      </c>
      <c r="H39" s="69"/>
      <c r="I39" s="48" t="str">
        <f>IF(ISBLANK(H39),"  ",IF(L39&gt;0,H39/L39,IF(H39&gt;0,1,0)))</f>
        <v xml:space="preserve">  </v>
      </c>
      <c r="J39" s="70"/>
      <c r="K39" s="49" t="str">
        <f>IF(ISBLANK(J39),"  ",IF(L39&gt;0,J39/L39,IF(J39&gt;0,1,0)))</f>
        <v xml:space="preserve">  </v>
      </c>
      <c r="L39" s="34">
        <f>J39+H39</f>
        <v>0</v>
      </c>
      <c r="M39" s="51">
        <f>IF(ISBLANK(L39),"  ",IF(L76&gt;0,L39/L76,IF(L39&gt;0,1,0)))</f>
        <v>0</v>
      </c>
      <c r="N39" s="25"/>
    </row>
    <row r="40" spans="1:14" s="77" customFormat="1" ht="15" customHeight="1" x14ac:dyDescent="0.25">
      <c r="A40" s="62" t="s">
        <v>37</v>
      </c>
      <c r="B40" s="71">
        <v>2959185</v>
      </c>
      <c r="C40" s="84">
        <f t="shared" si="0"/>
        <v>1</v>
      </c>
      <c r="D40" s="122">
        <v>0</v>
      </c>
      <c r="E40" s="73">
        <f>IF(ISBLANK(D40),"  ",IF(F40&gt;0,D40/F40,IF(D40&gt;0,1,0)))</f>
        <v>0</v>
      </c>
      <c r="F40" s="71">
        <f>F39+F38+F36+F34+F29+F28+F26+F27+F25+F24+F23+F22+F21+F20+F19+F18+F17+F16+F14+F13+F30+F31+F32+F33</f>
        <v>2959185</v>
      </c>
      <c r="G40" s="74">
        <f>IF(ISBLANK(F40),"  ",IF(F76&gt;0,F40/F76,IF(F40&gt;0,1,0)))</f>
        <v>1</v>
      </c>
      <c r="H40" s="71">
        <v>3159185</v>
      </c>
      <c r="I40" s="84">
        <f>IF(ISBLANK(H40),"  ",IF(L40&gt;0,H40/L40,IF(H40&gt;0,1,0)))</f>
        <v>1</v>
      </c>
      <c r="J40" s="122">
        <v>0</v>
      </c>
      <c r="K40" s="75">
        <f>IF(ISBLANK(J40),"  ",IF(L40&gt;0,J40/L40,IF(J40&gt;0,1,0)))</f>
        <v>0</v>
      </c>
      <c r="L40" s="71">
        <f>L39+L38+L36+L34+L29+L28+L26+L27+L25+L24+L23+L22+L21+L20+L19+L18+L17+L16+L14+L13+L30+L31+L32+L33</f>
        <v>3159185</v>
      </c>
      <c r="M40" s="74">
        <f>IF(ISBLANK(L40),"  ",IF(L76&gt;0,L40/L76,IF(L40&gt;0,1,0)))</f>
        <v>1</v>
      </c>
      <c r="N40" s="76"/>
    </row>
    <row r="41" spans="1:14" ht="15" customHeight="1" x14ac:dyDescent="0.25">
      <c r="A41" s="78" t="s">
        <v>38</v>
      </c>
      <c r="B41" s="79"/>
      <c r="C41" s="64" t="s">
        <v>4</v>
      </c>
      <c r="D41" s="80"/>
      <c r="E41" s="66" t="s">
        <v>4</v>
      </c>
      <c r="F41" s="34"/>
      <c r="G41" s="67" t="s">
        <v>4</v>
      </c>
      <c r="H41" s="79"/>
      <c r="I41" s="64" t="s">
        <v>4</v>
      </c>
      <c r="J41" s="80"/>
      <c r="K41" s="66" t="s">
        <v>4</v>
      </c>
      <c r="L41" s="34"/>
      <c r="M41" s="67" t="s">
        <v>4</v>
      </c>
      <c r="N41" s="25"/>
    </row>
    <row r="42" spans="1:14" ht="15" customHeight="1" x14ac:dyDescent="0.2">
      <c r="A42" s="11" t="s">
        <v>39</v>
      </c>
      <c r="B42" s="36">
        <v>0</v>
      </c>
      <c r="C42" s="42">
        <f t="shared" si="0"/>
        <v>0</v>
      </c>
      <c r="D42" s="123">
        <v>0</v>
      </c>
      <c r="E42" s="44">
        <f t="shared" ref="E42:E48" si="6">IF(ISBLANK(D42),"  ",IF(F42&gt;0,D42/F42,IF(D42&gt;0,1,0)))</f>
        <v>0</v>
      </c>
      <c r="F42" s="38">
        <f>D42+B42</f>
        <v>0</v>
      </c>
      <c r="G42" s="46">
        <f>IF(ISBLANK(F42),"  ",IF(D76&gt;0,F42/D76,IF(F42&gt;0,1,0)))</f>
        <v>0</v>
      </c>
      <c r="H42" s="36">
        <v>0</v>
      </c>
      <c r="I42" s="42">
        <f t="shared" ref="I42:I48" si="7">IF(ISBLANK(H42),"  ",IF(L42&gt;0,H42/L42,IF(H42&gt;0,1,0)))</f>
        <v>0</v>
      </c>
      <c r="J42" s="123">
        <v>0</v>
      </c>
      <c r="K42" s="44">
        <f t="shared" ref="K42:K48" si="8">IF(ISBLANK(J42),"  ",IF(L42&gt;0,J42/L42,IF(J42&gt;0,1,0)))</f>
        <v>0</v>
      </c>
      <c r="L42" s="38">
        <f>J42+H42</f>
        <v>0</v>
      </c>
      <c r="M42" s="46">
        <f>IF(ISBLANK(L42),"  ",IF(J76&gt;0,L42/J76,IF(L42&gt;0,1,0)))</f>
        <v>0</v>
      </c>
      <c r="N42" s="25"/>
    </row>
    <row r="43" spans="1:14" ht="15" customHeight="1" x14ac:dyDescent="0.2">
      <c r="A43" s="81" t="s">
        <v>40</v>
      </c>
      <c r="B43" s="32">
        <v>0</v>
      </c>
      <c r="C43" s="48">
        <f t="shared" si="0"/>
        <v>0</v>
      </c>
      <c r="D43" s="80">
        <v>0</v>
      </c>
      <c r="E43" s="49">
        <f t="shared" si="6"/>
        <v>0</v>
      </c>
      <c r="F43" s="34">
        <f>D43+B43</f>
        <v>0</v>
      </c>
      <c r="G43" s="51">
        <f>IF(ISBLANK(F43),"  ",IF(D76&gt;0,F43/D76,IF(F43&gt;0,1,0)))</f>
        <v>0</v>
      </c>
      <c r="H43" s="32">
        <v>0</v>
      </c>
      <c r="I43" s="48">
        <f t="shared" si="7"/>
        <v>0</v>
      </c>
      <c r="J43" s="80">
        <v>0</v>
      </c>
      <c r="K43" s="49">
        <f t="shared" si="8"/>
        <v>0</v>
      </c>
      <c r="L43" s="34">
        <f>J43+H43</f>
        <v>0</v>
      </c>
      <c r="M43" s="51">
        <f>IF(ISBLANK(L43),"  ",IF(J76&gt;0,L43/J76,IF(L43&gt;0,1,0)))</f>
        <v>0</v>
      </c>
      <c r="N43" s="25"/>
    </row>
    <row r="44" spans="1:14" ht="15" customHeight="1" x14ac:dyDescent="0.2">
      <c r="A44" s="82" t="s">
        <v>41</v>
      </c>
      <c r="B44" s="32">
        <v>0</v>
      </c>
      <c r="C44" s="48">
        <f t="shared" si="0"/>
        <v>0</v>
      </c>
      <c r="D44" s="80">
        <v>0</v>
      </c>
      <c r="E44" s="49">
        <f t="shared" si="6"/>
        <v>0</v>
      </c>
      <c r="F44" s="68">
        <f>D44+B44</f>
        <v>0</v>
      </c>
      <c r="G44" s="51">
        <f>IF(ISBLANK(F44),"  ",IF(D76&gt;0,F44/D76,IF(F44&gt;0,1,0)))</f>
        <v>0</v>
      </c>
      <c r="H44" s="32">
        <v>0</v>
      </c>
      <c r="I44" s="48">
        <f t="shared" si="7"/>
        <v>0</v>
      </c>
      <c r="J44" s="80">
        <v>0</v>
      </c>
      <c r="K44" s="49">
        <f t="shared" si="8"/>
        <v>0</v>
      </c>
      <c r="L44" s="68">
        <f>J44+H44</f>
        <v>0</v>
      </c>
      <c r="M44" s="51">
        <f>IF(ISBLANK(L44),"  ",IF(J76&gt;0,L44/J76,IF(L44&gt;0,1,0)))</f>
        <v>0</v>
      </c>
      <c r="N44" s="25"/>
    </row>
    <row r="45" spans="1:14" ht="15" customHeight="1" x14ac:dyDescent="0.2">
      <c r="A45" s="31" t="s">
        <v>42</v>
      </c>
      <c r="B45" s="32">
        <v>0</v>
      </c>
      <c r="C45" s="48">
        <f t="shared" si="0"/>
        <v>0</v>
      </c>
      <c r="D45" s="80">
        <v>0</v>
      </c>
      <c r="E45" s="49">
        <f t="shared" si="6"/>
        <v>0</v>
      </c>
      <c r="F45" s="68">
        <f>D45+B45</f>
        <v>0</v>
      </c>
      <c r="G45" s="51">
        <f>IF(ISBLANK(F45),"  ",IF(D76&gt;0,F45/D76,IF(F45&gt;0,1,0)))</f>
        <v>0</v>
      </c>
      <c r="H45" s="32">
        <v>0</v>
      </c>
      <c r="I45" s="48">
        <f t="shared" si="7"/>
        <v>0</v>
      </c>
      <c r="J45" s="80">
        <v>0</v>
      </c>
      <c r="K45" s="49">
        <f t="shared" si="8"/>
        <v>0</v>
      </c>
      <c r="L45" s="68">
        <f>J45+H45</f>
        <v>0</v>
      </c>
      <c r="M45" s="51">
        <f>IF(ISBLANK(L45),"  ",IF(J76&gt;0,L45/J76,IF(L45&gt;0,1,0)))</f>
        <v>0</v>
      </c>
      <c r="N45" s="25"/>
    </row>
    <row r="46" spans="1:14" ht="15" customHeight="1" x14ac:dyDescent="0.2">
      <c r="A46" s="81" t="s">
        <v>43</v>
      </c>
      <c r="B46" s="32">
        <v>0</v>
      </c>
      <c r="C46" s="48">
        <f t="shared" si="0"/>
        <v>0</v>
      </c>
      <c r="D46" s="80">
        <v>0</v>
      </c>
      <c r="E46" s="49">
        <f t="shared" si="6"/>
        <v>0</v>
      </c>
      <c r="F46" s="68">
        <f>D46+B46</f>
        <v>0</v>
      </c>
      <c r="G46" s="51">
        <f>IF(ISBLANK(F46),"  ",IF(F76&gt;0,F46/F76,IF(F46&gt;0,1,0)))</f>
        <v>0</v>
      </c>
      <c r="H46" s="32">
        <v>0</v>
      </c>
      <c r="I46" s="48">
        <f t="shared" si="7"/>
        <v>0</v>
      </c>
      <c r="J46" s="80">
        <v>0</v>
      </c>
      <c r="K46" s="49">
        <f t="shared" si="8"/>
        <v>0</v>
      </c>
      <c r="L46" s="68">
        <f>J46+H46</f>
        <v>0</v>
      </c>
      <c r="M46" s="51">
        <f>IF(ISBLANK(L46),"  ",IF(L76&gt;0,L46/L76,IF(L46&gt;0,1,0)))</f>
        <v>0</v>
      </c>
      <c r="N46" s="25"/>
    </row>
    <row r="47" spans="1:14" s="77" customFormat="1" ht="15" customHeight="1" x14ac:dyDescent="0.25">
      <c r="A47" s="78" t="s">
        <v>44</v>
      </c>
      <c r="B47" s="106">
        <v>0</v>
      </c>
      <c r="C47" s="84">
        <f t="shared" si="0"/>
        <v>0</v>
      </c>
      <c r="D47" s="107">
        <v>0</v>
      </c>
      <c r="E47" s="75">
        <f t="shared" si="6"/>
        <v>0</v>
      </c>
      <c r="F47" s="86">
        <f>F46+F45+F44+F43+F42</f>
        <v>0</v>
      </c>
      <c r="G47" s="74">
        <f>IF(ISBLANK(F47),"  ",IF(F76&gt;0,F47/F76,IF(F47&gt;0,1,0)))</f>
        <v>0</v>
      </c>
      <c r="H47" s="106">
        <v>0</v>
      </c>
      <c r="I47" s="84">
        <f t="shared" si="7"/>
        <v>0</v>
      </c>
      <c r="J47" s="107">
        <v>0</v>
      </c>
      <c r="K47" s="75">
        <f t="shared" si="8"/>
        <v>0</v>
      </c>
      <c r="L47" s="86">
        <f>L46+L45+L44+L43+L42</f>
        <v>0</v>
      </c>
      <c r="M47" s="74">
        <f>IF(ISBLANK(L47),"  ",IF(L76&gt;0,L47/L76,IF(L47&gt;0,1,0)))</f>
        <v>0</v>
      </c>
      <c r="N47" s="76"/>
    </row>
    <row r="48" spans="1:14" s="77" customFormat="1" ht="15" customHeight="1" x14ac:dyDescent="0.25">
      <c r="A48" s="87" t="s">
        <v>87</v>
      </c>
      <c r="B48" s="124">
        <v>0</v>
      </c>
      <c r="C48" s="84">
        <f t="shared" si="0"/>
        <v>0</v>
      </c>
      <c r="D48" s="111">
        <v>0</v>
      </c>
      <c r="E48" s="75">
        <f t="shared" si="6"/>
        <v>0</v>
      </c>
      <c r="F48" s="90">
        <f>D48+B48</f>
        <v>0</v>
      </c>
      <c r="G48" s="74">
        <f>IF(ISBLANK(F48),"  ",IF(F76&gt;0,F48/F76,IF(F48&gt;0,1,0)))</f>
        <v>0</v>
      </c>
      <c r="H48" s="124">
        <v>0</v>
      </c>
      <c r="I48" s="84">
        <f t="shared" si="7"/>
        <v>0</v>
      </c>
      <c r="J48" s="111">
        <v>0</v>
      </c>
      <c r="K48" s="75">
        <f t="shared" si="8"/>
        <v>0</v>
      </c>
      <c r="L48" s="90">
        <f>J48+H48</f>
        <v>0</v>
      </c>
      <c r="M48" s="74">
        <f>IF(ISBLANK(L48),"  ",IF(L76&gt;0,L48/L76,IF(L48&gt;0,1,0)))</f>
        <v>0</v>
      </c>
      <c r="N48" s="76"/>
    </row>
    <row r="49" spans="1:14" ht="15" customHeight="1" x14ac:dyDescent="0.25">
      <c r="A49" s="14" t="s">
        <v>46</v>
      </c>
      <c r="B49" s="91"/>
      <c r="C49" s="92" t="s">
        <v>4</v>
      </c>
      <c r="D49" s="93"/>
      <c r="E49" s="94" t="s">
        <v>4</v>
      </c>
      <c r="F49" s="38"/>
      <c r="G49" s="95" t="s">
        <v>4</v>
      </c>
      <c r="H49" s="91"/>
      <c r="I49" s="92" t="s">
        <v>4</v>
      </c>
      <c r="J49" s="93"/>
      <c r="K49" s="94" t="s">
        <v>4</v>
      </c>
      <c r="L49" s="38"/>
      <c r="M49" s="95" t="s">
        <v>4</v>
      </c>
      <c r="N49" s="25"/>
    </row>
    <row r="50" spans="1:14" ht="15" customHeight="1" x14ac:dyDescent="0.2">
      <c r="A50" s="11" t="s">
        <v>47</v>
      </c>
      <c r="B50" s="91">
        <v>0</v>
      </c>
      <c r="C50" s="42">
        <f t="shared" si="0"/>
        <v>0</v>
      </c>
      <c r="D50" s="93">
        <v>0</v>
      </c>
      <c r="E50" s="44">
        <f t="shared" ref="E50:E67" si="9">IF(ISBLANK(D50),"  ",IF(F50&gt;0,D50/F50,IF(D50&gt;0,1,0)))</f>
        <v>0</v>
      </c>
      <c r="F50" s="96">
        <f t="shared" ref="F50:F55" si="10">D50+B50</f>
        <v>0</v>
      </c>
      <c r="G50" s="46">
        <f>IF(ISBLANK(F50),"  ",IF(F76&gt;0,F50/F76,IF(F50&gt;0,1,0)))</f>
        <v>0</v>
      </c>
      <c r="H50" s="91">
        <v>0</v>
      </c>
      <c r="I50" s="42">
        <f t="shared" ref="I50:I67" si="11">IF(ISBLANK(H50),"  ",IF(L50&gt;0,H50/L50,IF(H50&gt;0,1,0)))</f>
        <v>0</v>
      </c>
      <c r="J50" s="93">
        <v>0</v>
      </c>
      <c r="K50" s="44">
        <f t="shared" ref="K50:K67" si="12">IF(ISBLANK(J50),"  ",IF(L50&gt;0,J50/L50,IF(J50&gt;0,1,0)))</f>
        <v>0</v>
      </c>
      <c r="L50" s="96">
        <f t="shared" ref="L50:L66" si="13">J50+H50</f>
        <v>0</v>
      </c>
      <c r="M50" s="46">
        <f>IF(ISBLANK(L50),"  ",IF(L76&gt;0,L50/L76,IF(L50&gt;0,1,0)))</f>
        <v>0</v>
      </c>
      <c r="N50" s="25"/>
    </row>
    <row r="51" spans="1:14" ht="15" customHeight="1" x14ac:dyDescent="0.2">
      <c r="A51" s="31" t="s">
        <v>48</v>
      </c>
      <c r="B51" s="79">
        <v>0</v>
      </c>
      <c r="C51" s="48">
        <f t="shared" si="0"/>
        <v>0</v>
      </c>
      <c r="D51" s="80">
        <v>0</v>
      </c>
      <c r="E51" s="49">
        <f t="shared" si="9"/>
        <v>0</v>
      </c>
      <c r="F51" s="97">
        <f t="shared" si="10"/>
        <v>0</v>
      </c>
      <c r="G51" s="51">
        <f>IF(ISBLANK(F51),"  ",IF(F76&gt;0,F51/F76,IF(F51&gt;0,1,0)))</f>
        <v>0</v>
      </c>
      <c r="H51" s="79">
        <v>0</v>
      </c>
      <c r="I51" s="48">
        <f t="shared" si="11"/>
        <v>0</v>
      </c>
      <c r="J51" s="80">
        <v>0</v>
      </c>
      <c r="K51" s="49">
        <f t="shared" si="12"/>
        <v>0</v>
      </c>
      <c r="L51" s="97">
        <f t="shared" si="13"/>
        <v>0</v>
      </c>
      <c r="M51" s="51">
        <f>IF(ISBLANK(L51),"  ",IF(L76&gt;0,L51/L76,IF(L51&gt;0,1,0)))</f>
        <v>0</v>
      </c>
      <c r="N51" s="25"/>
    </row>
    <row r="52" spans="1:14" ht="15" customHeight="1" x14ac:dyDescent="0.2">
      <c r="A52" s="98" t="s">
        <v>49</v>
      </c>
      <c r="B52" s="125">
        <v>0</v>
      </c>
      <c r="C52" s="48">
        <f t="shared" si="0"/>
        <v>0</v>
      </c>
      <c r="D52" s="126">
        <v>0</v>
      </c>
      <c r="E52" s="49">
        <f t="shared" si="9"/>
        <v>0</v>
      </c>
      <c r="F52" s="99">
        <f t="shared" si="10"/>
        <v>0</v>
      </c>
      <c r="G52" s="51">
        <f>IF(ISBLANK(F52),"  ",IF(F76&gt;0,F52/F76,IF(F52&gt;0,1,0)))</f>
        <v>0</v>
      </c>
      <c r="H52" s="125">
        <v>0</v>
      </c>
      <c r="I52" s="48">
        <f t="shared" si="11"/>
        <v>0</v>
      </c>
      <c r="J52" s="126">
        <v>0</v>
      </c>
      <c r="K52" s="49">
        <f t="shared" si="12"/>
        <v>0</v>
      </c>
      <c r="L52" s="99">
        <f t="shared" si="13"/>
        <v>0</v>
      </c>
      <c r="M52" s="51">
        <f>IF(ISBLANK(L52),"  ",IF(L76&gt;0,L52/L76,IF(L52&gt;0,1,0)))</f>
        <v>0</v>
      </c>
      <c r="N52" s="25"/>
    </row>
    <row r="53" spans="1:14" ht="15" customHeight="1" x14ac:dyDescent="0.2">
      <c r="A53" s="98" t="s">
        <v>50</v>
      </c>
      <c r="B53" s="125">
        <v>0</v>
      </c>
      <c r="C53" s="48">
        <f t="shared" si="0"/>
        <v>0</v>
      </c>
      <c r="D53" s="126">
        <v>0</v>
      </c>
      <c r="E53" s="49">
        <f t="shared" si="9"/>
        <v>0</v>
      </c>
      <c r="F53" s="99">
        <f t="shared" si="10"/>
        <v>0</v>
      </c>
      <c r="G53" s="51">
        <f>IF(ISBLANK(F53),"  ",IF(F76&gt;0,F53/F76,IF(F53&gt;0,1,0)))</f>
        <v>0</v>
      </c>
      <c r="H53" s="125">
        <v>0</v>
      </c>
      <c r="I53" s="48">
        <f t="shared" si="11"/>
        <v>0</v>
      </c>
      <c r="J53" s="126">
        <v>0</v>
      </c>
      <c r="K53" s="49">
        <f t="shared" si="12"/>
        <v>0</v>
      </c>
      <c r="L53" s="99">
        <f t="shared" si="13"/>
        <v>0</v>
      </c>
      <c r="M53" s="51">
        <f>IF(ISBLANK(L53),"  ",IF(L76&gt;0,L53/L76,IF(L53&gt;0,1,0)))</f>
        <v>0</v>
      </c>
      <c r="N53" s="25"/>
    </row>
    <row r="54" spans="1:14" ht="15" customHeight="1" x14ac:dyDescent="0.2">
      <c r="A54" s="98" t="s">
        <v>51</v>
      </c>
      <c r="B54" s="125">
        <v>0</v>
      </c>
      <c r="C54" s="48">
        <f>IF(ISBLANK(B54),"  ",IF(F54&gt;0,B54/F54,IF(B54&gt;0,1,0)))</f>
        <v>0</v>
      </c>
      <c r="D54" s="126">
        <v>0</v>
      </c>
      <c r="E54" s="49">
        <f>IF(ISBLANK(D54),"  ",IF(F54&gt;0,D54/F54,IF(D54&gt;0,1,0)))</f>
        <v>0</v>
      </c>
      <c r="F54" s="99">
        <f t="shared" si="10"/>
        <v>0</v>
      </c>
      <c r="G54" s="51">
        <f>IF(ISBLANK(F54),"  ",IF(F76&gt;0,F54/F76,IF(F54&gt;0,1,0)))</f>
        <v>0</v>
      </c>
      <c r="H54" s="125">
        <v>0</v>
      </c>
      <c r="I54" s="48">
        <f>IF(ISBLANK(H54),"  ",IF(L54&gt;0,H54/L54,IF(H54&gt;0,1,0)))</f>
        <v>0</v>
      </c>
      <c r="J54" s="126">
        <v>0</v>
      </c>
      <c r="K54" s="49">
        <f>IF(ISBLANK(J54),"  ",IF(L54&gt;0,J54/L54,IF(J54&gt;0,1,0)))</f>
        <v>0</v>
      </c>
      <c r="L54" s="99">
        <f t="shared" si="13"/>
        <v>0</v>
      </c>
      <c r="M54" s="51">
        <f>IF(ISBLANK(L54),"  ",IF(L76&gt;0,L54/L76,IF(L54&gt;0,1,0)))</f>
        <v>0</v>
      </c>
      <c r="N54" s="25"/>
    </row>
    <row r="55" spans="1:14" ht="15" customHeight="1" x14ac:dyDescent="0.2">
      <c r="A55" s="31" t="s">
        <v>52</v>
      </c>
      <c r="B55" s="79">
        <v>0</v>
      </c>
      <c r="C55" s="48">
        <f t="shared" si="0"/>
        <v>0</v>
      </c>
      <c r="D55" s="80">
        <v>0</v>
      </c>
      <c r="E55" s="49">
        <f t="shared" si="9"/>
        <v>0</v>
      </c>
      <c r="F55" s="97">
        <f t="shared" si="10"/>
        <v>0</v>
      </c>
      <c r="G55" s="51">
        <f>IF(ISBLANK(F55),"  ",IF(F76&gt;0,F55/F76,IF(F55&gt;0,1,0)))</f>
        <v>0</v>
      </c>
      <c r="H55" s="79">
        <v>0</v>
      </c>
      <c r="I55" s="48">
        <f t="shared" si="11"/>
        <v>0</v>
      </c>
      <c r="J55" s="80">
        <v>0</v>
      </c>
      <c r="K55" s="49">
        <f t="shared" si="12"/>
        <v>0</v>
      </c>
      <c r="L55" s="97">
        <f t="shared" si="13"/>
        <v>0</v>
      </c>
      <c r="M55" s="51">
        <f>IF(ISBLANK(L55),"  ",IF(L76&gt;0,L55/L76,IF(L55&gt;0,1,0)))</f>
        <v>0</v>
      </c>
      <c r="N55" s="25"/>
    </row>
    <row r="56" spans="1:14" s="77" customFormat="1" ht="15" customHeight="1" x14ac:dyDescent="0.25">
      <c r="A56" s="87" t="s">
        <v>53</v>
      </c>
      <c r="B56" s="127">
        <v>0</v>
      </c>
      <c r="C56" s="84">
        <f t="shared" si="0"/>
        <v>0</v>
      </c>
      <c r="D56" s="107">
        <v>0</v>
      </c>
      <c r="E56" s="75">
        <f t="shared" si="9"/>
        <v>0</v>
      </c>
      <c r="F56" s="100">
        <f>F55+F53+F52+F51+F50+F54</f>
        <v>0</v>
      </c>
      <c r="G56" s="74">
        <f>IF(ISBLANK(F56),"  ",IF(F76&gt;0,F56/F76,IF(F56&gt;0,1,0)))</f>
        <v>0</v>
      </c>
      <c r="H56" s="127">
        <v>0</v>
      </c>
      <c r="I56" s="84">
        <f t="shared" si="11"/>
        <v>0</v>
      </c>
      <c r="J56" s="107">
        <v>0</v>
      </c>
      <c r="K56" s="75">
        <f t="shared" si="12"/>
        <v>0</v>
      </c>
      <c r="L56" s="97">
        <f t="shared" si="13"/>
        <v>0</v>
      </c>
      <c r="M56" s="74">
        <f>IF(ISBLANK(L56),"  ",IF(L76&gt;0,L56/L76,IF(L56&gt;0,1,0)))</f>
        <v>0</v>
      </c>
      <c r="N56" s="76"/>
    </row>
    <row r="57" spans="1:14" ht="15" customHeight="1" x14ac:dyDescent="0.2">
      <c r="A57" s="41" t="s">
        <v>54</v>
      </c>
      <c r="B57" s="128">
        <v>0</v>
      </c>
      <c r="C57" s="48">
        <f t="shared" si="0"/>
        <v>0</v>
      </c>
      <c r="D57" s="129">
        <v>0</v>
      </c>
      <c r="E57" s="49">
        <f t="shared" si="9"/>
        <v>0</v>
      </c>
      <c r="F57" s="101">
        <f t="shared" ref="F57:F66" si="14">D57+B57</f>
        <v>0</v>
      </c>
      <c r="G57" s="51">
        <f>IF(ISBLANK(F57),"  ",IF(F76&gt;0,F57/F76,IF(F57&gt;0,1,0)))</f>
        <v>0</v>
      </c>
      <c r="H57" s="128">
        <v>0</v>
      </c>
      <c r="I57" s="48">
        <f t="shared" si="11"/>
        <v>0</v>
      </c>
      <c r="J57" s="129">
        <v>0</v>
      </c>
      <c r="K57" s="49">
        <f t="shared" si="12"/>
        <v>0</v>
      </c>
      <c r="L57" s="101">
        <f t="shared" si="13"/>
        <v>0</v>
      </c>
      <c r="M57" s="51">
        <f>IF(ISBLANK(L57),"  ",IF(L76&gt;0,L57/L76,IF(L57&gt;0,1,0)))</f>
        <v>0</v>
      </c>
      <c r="N57" s="25"/>
    </row>
    <row r="58" spans="1:14" ht="15" customHeight="1" x14ac:dyDescent="0.2">
      <c r="A58" s="102" t="s">
        <v>55</v>
      </c>
      <c r="B58" s="32">
        <v>0</v>
      </c>
      <c r="C58" s="48">
        <f t="shared" si="0"/>
        <v>0</v>
      </c>
      <c r="D58" s="80">
        <v>0</v>
      </c>
      <c r="E58" s="49">
        <f t="shared" si="9"/>
        <v>0</v>
      </c>
      <c r="F58" s="34">
        <f t="shared" si="14"/>
        <v>0</v>
      </c>
      <c r="G58" s="51">
        <f>IF(ISBLANK(F58),"  ",IF(F76&gt;0,F58/F76,IF(F58&gt;0,1,0)))</f>
        <v>0</v>
      </c>
      <c r="H58" s="32">
        <v>0</v>
      </c>
      <c r="I58" s="48">
        <f t="shared" si="11"/>
        <v>0</v>
      </c>
      <c r="J58" s="80">
        <v>0</v>
      </c>
      <c r="K58" s="49">
        <f t="shared" si="12"/>
        <v>0</v>
      </c>
      <c r="L58" s="34">
        <f t="shared" si="13"/>
        <v>0</v>
      </c>
      <c r="M58" s="51">
        <f>IF(ISBLANK(L58),"  ",IF(L76&gt;0,L58/L76,IF(L58&gt;0,1,0)))</f>
        <v>0</v>
      </c>
      <c r="N58" s="25"/>
    </row>
    <row r="59" spans="1:14" ht="15" customHeight="1" x14ac:dyDescent="0.2">
      <c r="A59" s="82" t="s">
        <v>56</v>
      </c>
      <c r="B59" s="32">
        <v>0</v>
      </c>
      <c r="C59" s="48">
        <f t="shared" si="0"/>
        <v>0</v>
      </c>
      <c r="D59" s="80">
        <v>0</v>
      </c>
      <c r="E59" s="49">
        <f t="shared" si="9"/>
        <v>0</v>
      </c>
      <c r="F59" s="34">
        <f t="shared" si="14"/>
        <v>0</v>
      </c>
      <c r="G59" s="51">
        <f>IF(ISBLANK(F59),"  ",IF(F76&gt;0,F59/F76,IF(F59&gt;0,1,0)))</f>
        <v>0</v>
      </c>
      <c r="H59" s="32">
        <v>0</v>
      </c>
      <c r="I59" s="48">
        <f t="shared" si="11"/>
        <v>0</v>
      </c>
      <c r="J59" s="80">
        <v>0</v>
      </c>
      <c r="K59" s="49">
        <f t="shared" si="12"/>
        <v>0</v>
      </c>
      <c r="L59" s="34">
        <f t="shared" si="13"/>
        <v>0</v>
      </c>
      <c r="M59" s="51">
        <f>IF(ISBLANK(L59),"  ",IF(L76&gt;0,L59/L76,IF(L59&gt;0,1,0)))</f>
        <v>0</v>
      </c>
      <c r="N59" s="25"/>
    </row>
    <row r="60" spans="1:14" ht="15" customHeight="1" x14ac:dyDescent="0.2">
      <c r="A60" s="81" t="s">
        <v>57</v>
      </c>
      <c r="B60" s="69">
        <v>0</v>
      </c>
      <c r="C60" s="48">
        <f t="shared" si="0"/>
        <v>0</v>
      </c>
      <c r="D60" s="70">
        <v>0</v>
      </c>
      <c r="E60" s="49">
        <f t="shared" si="9"/>
        <v>0</v>
      </c>
      <c r="F60" s="68">
        <f t="shared" si="14"/>
        <v>0</v>
      </c>
      <c r="G60" s="51">
        <f>IF(ISBLANK(F60),"  ",IF(F76&gt;0,F60/F76,IF(F60&gt;0,1,0)))</f>
        <v>0</v>
      </c>
      <c r="H60" s="69">
        <v>0</v>
      </c>
      <c r="I60" s="48">
        <f t="shared" si="11"/>
        <v>0</v>
      </c>
      <c r="J60" s="70">
        <v>0</v>
      </c>
      <c r="K60" s="49">
        <f t="shared" si="12"/>
        <v>0</v>
      </c>
      <c r="L60" s="68">
        <f t="shared" si="13"/>
        <v>0</v>
      </c>
      <c r="M60" s="51">
        <f>IF(ISBLANK(L60),"  ",IF(L76&gt;0,L60/L76,IF(L60&gt;0,1,0)))</f>
        <v>0</v>
      </c>
      <c r="N60" s="25"/>
    </row>
    <row r="61" spans="1:14" ht="15" customHeight="1" x14ac:dyDescent="0.2">
      <c r="A61" s="103" t="s">
        <v>58</v>
      </c>
      <c r="B61" s="32">
        <v>0</v>
      </c>
      <c r="C61" s="48">
        <f t="shared" si="0"/>
        <v>0</v>
      </c>
      <c r="D61" s="80">
        <v>0</v>
      </c>
      <c r="E61" s="49">
        <f t="shared" si="9"/>
        <v>0</v>
      </c>
      <c r="F61" s="34">
        <f t="shared" si="14"/>
        <v>0</v>
      </c>
      <c r="G61" s="51">
        <f>IF(ISBLANK(F61),"  ",IF(F76&gt;0,F61/F76,IF(F61&gt;0,1,0)))</f>
        <v>0</v>
      </c>
      <c r="H61" s="32">
        <v>0</v>
      </c>
      <c r="I61" s="48">
        <f t="shared" si="11"/>
        <v>0</v>
      </c>
      <c r="J61" s="80">
        <v>0</v>
      </c>
      <c r="K61" s="49">
        <f t="shared" si="12"/>
        <v>0</v>
      </c>
      <c r="L61" s="34">
        <f t="shared" si="13"/>
        <v>0</v>
      </c>
      <c r="M61" s="51">
        <f>IF(ISBLANK(L61),"  ",IF(L76&gt;0,L61/L76,IF(L61&gt;0,1,0)))</f>
        <v>0</v>
      </c>
      <c r="N61" s="25"/>
    </row>
    <row r="62" spans="1:14" ht="15" customHeight="1" x14ac:dyDescent="0.2">
      <c r="A62" s="103" t="s">
        <v>59</v>
      </c>
      <c r="B62" s="32">
        <v>0</v>
      </c>
      <c r="C62" s="48">
        <f t="shared" si="0"/>
        <v>0</v>
      </c>
      <c r="D62" s="80">
        <v>0</v>
      </c>
      <c r="E62" s="49">
        <f t="shared" si="9"/>
        <v>0</v>
      </c>
      <c r="F62" s="34">
        <f t="shared" si="14"/>
        <v>0</v>
      </c>
      <c r="G62" s="51">
        <f>IF(ISBLANK(F62),"  ",IF(F76&gt;0,F62/F76,IF(F62&gt;0,1,0)))</f>
        <v>0</v>
      </c>
      <c r="H62" s="32">
        <v>0</v>
      </c>
      <c r="I62" s="48">
        <f t="shared" si="11"/>
        <v>0</v>
      </c>
      <c r="J62" s="80">
        <v>0</v>
      </c>
      <c r="K62" s="49">
        <f t="shared" si="12"/>
        <v>0</v>
      </c>
      <c r="L62" s="34">
        <f t="shared" si="13"/>
        <v>0</v>
      </c>
      <c r="M62" s="51">
        <f>IF(ISBLANK(L62),"  ",IF(L76&gt;0,L62/L76,IF(L62&gt;0,1,0)))</f>
        <v>0</v>
      </c>
      <c r="N62" s="25"/>
    </row>
    <row r="63" spans="1:14" ht="15" customHeight="1" x14ac:dyDescent="0.2">
      <c r="A63" s="104" t="s">
        <v>60</v>
      </c>
      <c r="B63" s="32">
        <v>0</v>
      </c>
      <c r="C63" s="48">
        <f t="shared" si="0"/>
        <v>0</v>
      </c>
      <c r="D63" s="80">
        <v>0</v>
      </c>
      <c r="E63" s="49">
        <f t="shared" si="9"/>
        <v>0</v>
      </c>
      <c r="F63" s="34">
        <f t="shared" si="14"/>
        <v>0</v>
      </c>
      <c r="G63" s="51">
        <f>IF(ISBLANK(F63),"  ",IF(F76&gt;0,F63/F76,IF(F63&gt;0,1,0)))</f>
        <v>0</v>
      </c>
      <c r="H63" s="32">
        <v>0</v>
      </c>
      <c r="I63" s="48">
        <f t="shared" si="11"/>
        <v>0</v>
      </c>
      <c r="J63" s="80">
        <v>0</v>
      </c>
      <c r="K63" s="49">
        <f t="shared" si="12"/>
        <v>0</v>
      </c>
      <c r="L63" s="34">
        <f t="shared" si="13"/>
        <v>0</v>
      </c>
      <c r="M63" s="51">
        <f>IF(ISBLANK(L63),"  ",IF(L76&gt;0,L63/L76,IF(L63&gt;0,1,0)))</f>
        <v>0</v>
      </c>
      <c r="N63" s="25"/>
    </row>
    <row r="64" spans="1:14" ht="15" customHeight="1" x14ac:dyDescent="0.2">
      <c r="A64" s="104" t="s">
        <v>61</v>
      </c>
      <c r="B64" s="32">
        <v>0</v>
      </c>
      <c r="C64" s="48">
        <f t="shared" si="0"/>
        <v>0</v>
      </c>
      <c r="D64" s="80">
        <v>0</v>
      </c>
      <c r="E64" s="49">
        <f t="shared" si="9"/>
        <v>0</v>
      </c>
      <c r="F64" s="34">
        <f t="shared" si="14"/>
        <v>0</v>
      </c>
      <c r="G64" s="51">
        <f>IF(ISBLANK(F64),"  ",IF(F76&gt;0,F64/F76,IF(F64&gt;0,1,0)))</f>
        <v>0</v>
      </c>
      <c r="H64" s="32">
        <v>0</v>
      </c>
      <c r="I64" s="48">
        <f t="shared" si="11"/>
        <v>0</v>
      </c>
      <c r="J64" s="80">
        <v>0</v>
      </c>
      <c r="K64" s="49">
        <f t="shared" si="12"/>
        <v>0</v>
      </c>
      <c r="L64" s="34">
        <f t="shared" si="13"/>
        <v>0</v>
      </c>
      <c r="M64" s="51">
        <f>IF(ISBLANK(L64),"  ",IF(L76&gt;0,L64/L76,IF(L64&gt;0,1,0)))</f>
        <v>0</v>
      </c>
      <c r="N64" s="25"/>
    </row>
    <row r="65" spans="1:14" ht="15" customHeight="1" x14ac:dyDescent="0.2">
      <c r="A65" s="82" t="s">
        <v>62</v>
      </c>
      <c r="B65" s="32">
        <v>0</v>
      </c>
      <c r="C65" s="48">
        <f t="shared" si="0"/>
        <v>0</v>
      </c>
      <c r="D65" s="80">
        <v>0</v>
      </c>
      <c r="E65" s="49">
        <f t="shared" si="9"/>
        <v>0</v>
      </c>
      <c r="F65" s="34">
        <f t="shared" si="14"/>
        <v>0</v>
      </c>
      <c r="G65" s="51">
        <f>IF(ISBLANK(F65),"  ",IF(F76&gt;0,F65/F76,IF(F65&gt;0,1,0)))</f>
        <v>0</v>
      </c>
      <c r="H65" s="32">
        <v>0</v>
      </c>
      <c r="I65" s="48">
        <f t="shared" si="11"/>
        <v>0</v>
      </c>
      <c r="J65" s="80">
        <v>0</v>
      </c>
      <c r="K65" s="49">
        <f t="shared" si="12"/>
        <v>0</v>
      </c>
      <c r="L65" s="34">
        <f t="shared" si="13"/>
        <v>0</v>
      </c>
      <c r="M65" s="51">
        <f>IF(ISBLANK(L65),"  ",IF(L76&gt;0,L65/L76,IF(L65&gt;0,1,0)))</f>
        <v>0</v>
      </c>
      <c r="N65" s="25"/>
    </row>
    <row r="66" spans="1:14" ht="15" customHeight="1" x14ac:dyDescent="0.2">
      <c r="A66" s="81" t="s">
        <v>63</v>
      </c>
      <c r="B66" s="32">
        <v>0</v>
      </c>
      <c r="C66" s="48">
        <f t="shared" si="0"/>
        <v>0</v>
      </c>
      <c r="D66" s="80">
        <v>0</v>
      </c>
      <c r="E66" s="49">
        <f t="shared" si="9"/>
        <v>0</v>
      </c>
      <c r="F66" s="34">
        <f t="shared" si="14"/>
        <v>0</v>
      </c>
      <c r="G66" s="51">
        <f>IF(ISBLANK(F66),"  ",IF(F76&gt;0,F66/F76,IF(F66&gt;0,1,0)))</f>
        <v>0</v>
      </c>
      <c r="H66" s="32">
        <v>0</v>
      </c>
      <c r="I66" s="48">
        <f t="shared" si="11"/>
        <v>0</v>
      </c>
      <c r="J66" s="80">
        <v>0</v>
      </c>
      <c r="K66" s="49">
        <f t="shared" si="12"/>
        <v>0</v>
      </c>
      <c r="L66" s="34">
        <f t="shared" si="13"/>
        <v>0</v>
      </c>
      <c r="M66" s="51">
        <f>IF(ISBLANK(L66),"  ",IF(L76&gt;0,L66/L76,IF(L66&gt;0,1,0)))</f>
        <v>0</v>
      </c>
      <c r="N66" s="25"/>
    </row>
    <row r="67" spans="1:14" s="77" customFormat="1" ht="15" customHeight="1" x14ac:dyDescent="0.25">
      <c r="A67" s="105" t="s">
        <v>64</v>
      </c>
      <c r="B67" s="106">
        <v>0</v>
      </c>
      <c r="C67" s="84">
        <f t="shared" si="0"/>
        <v>0</v>
      </c>
      <c r="D67" s="107">
        <v>0</v>
      </c>
      <c r="E67" s="75">
        <f t="shared" si="9"/>
        <v>0</v>
      </c>
      <c r="F67" s="106">
        <f>F66+F65+F64+F63+F62+F61+F60+F59+F58+F57+F56</f>
        <v>0</v>
      </c>
      <c r="G67" s="74">
        <f>IF(ISBLANK(F67),"  ",IF(F76&gt;0,F67/F76,IF(F67&gt;0,1,0)))</f>
        <v>0</v>
      </c>
      <c r="H67" s="106">
        <v>0</v>
      </c>
      <c r="I67" s="84">
        <f t="shared" si="11"/>
        <v>0</v>
      </c>
      <c r="J67" s="107">
        <v>0</v>
      </c>
      <c r="K67" s="75">
        <f t="shared" si="12"/>
        <v>0</v>
      </c>
      <c r="L67" s="106">
        <f>L66+L65+L64+L63+L62+L61+L60+L59+L58+L57+L56</f>
        <v>0</v>
      </c>
      <c r="M67" s="74">
        <f>IF(ISBLANK(L67),"  ",IF(L76&gt;0,L67/L76,IF(L67&gt;0,1,0)))</f>
        <v>0</v>
      </c>
      <c r="N67" s="76"/>
    </row>
    <row r="68" spans="1:14" ht="15" customHeight="1" x14ac:dyDescent="0.25">
      <c r="A68" s="14" t="s">
        <v>65</v>
      </c>
      <c r="B68" s="79"/>
      <c r="C68" s="64" t="s">
        <v>4</v>
      </c>
      <c r="D68" s="80"/>
      <c r="E68" s="66" t="s">
        <v>4</v>
      </c>
      <c r="F68" s="34"/>
      <c r="G68" s="67" t="s">
        <v>4</v>
      </c>
      <c r="H68" s="79"/>
      <c r="I68" s="64" t="s">
        <v>4</v>
      </c>
      <c r="J68" s="80"/>
      <c r="K68" s="66" t="s">
        <v>4</v>
      </c>
      <c r="L68" s="34"/>
      <c r="M68" s="67" t="s">
        <v>4</v>
      </c>
    </row>
    <row r="69" spans="1:14" ht="15" customHeight="1" x14ac:dyDescent="0.2">
      <c r="A69" s="108" t="s">
        <v>66</v>
      </c>
      <c r="B69" s="3">
        <v>0</v>
      </c>
      <c r="C69" s="42">
        <f t="shared" si="0"/>
        <v>0</v>
      </c>
      <c r="D69" s="93">
        <v>0</v>
      </c>
      <c r="E69" s="44">
        <f>IF(ISBLANK(D69),"  ",IF(F69&gt;0,D69/F69,IF(D69&gt;0,1,0)))</f>
        <v>0</v>
      </c>
      <c r="F69" s="58">
        <f>D69+B69</f>
        <v>0</v>
      </c>
      <c r="G69" s="46">
        <f>IF(ISBLANK(F69),"  ",IF(F76&gt;0,F69/F76,IF(F69&gt;0,1,0)))</f>
        <v>0</v>
      </c>
      <c r="H69" s="3">
        <v>0</v>
      </c>
      <c r="I69" s="42">
        <f>IF(ISBLANK(H69),"  ",IF(L69&gt;0,H69/L69,IF(H69&gt;0,1,0)))</f>
        <v>0</v>
      </c>
      <c r="J69" s="93">
        <v>0</v>
      </c>
      <c r="K69" s="44">
        <f>IF(ISBLANK(J69),"  ",IF(L69&gt;0,J69/L69,IF(J69&gt;0,1,0)))</f>
        <v>0</v>
      </c>
      <c r="L69" s="58">
        <f>J69+H69</f>
        <v>0</v>
      </c>
      <c r="M69" s="46">
        <f>IF(ISBLANK(L69),"  ",IF(L76&gt;0,L69/L76,IF(L69&gt;0,1,0)))</f>
        <v>0</v>
      </c>
    </row>
    <row r="70" spans="1:14" ht="15" customHeight="1" x14ac:dyDescent="0.2">
      <c r="A70" s="31" t="s">
        <v>67</v>
      </c>
      <c r="B70" s="32">
        <v>0</v>
      </c>
      <c r="C70" s="48">
        <f t="shared" si="0"/>
        <v>0</v>
      </c>
      <c r="D70" s="80">
        <v>0</v>
      </c>
      <c r="E70" s="49">
        <f>IF(ISBLANK(D70),"  ",IF(F70&gt;0,D70/F70,IF(D70&gt;0,1,0)))</f>
        <v>0</v>
      </c>
      <c r="F70" s="34">
        <f>D70+B70</f>
        <v>0</v>
      </c>
      <c r="G70" s="51">
        <f>IF(ISBLANK(F70),"  ",IF(F76&gt;0,F70/F76,IF(F70&gt;0,1,0)))</f>
        <v>0</v>
      </c>
      <c r="H70" s="32">
        <v>0</v>
      </c>
      <c r="I70" s="48">
        <f>IF(ISBLANK(H70),"  ",IF(L70&gt;0,H70/L70,IF(H70&gt;0,1,0)))</f>
        <v>0</v>
      </c>
      <c r="J70" s="80">
        <v>0</v>
      </c>
      <c r="K70" s="49">
        <f>IF(ISBLANK(J70),"  ",IF(L70&gt;0,J70/L70,IF(J70&gt;0,1,0)))</f>
        <v>0</v>
      </c>
      <c r="L70" s="34">
        <f>J70+H70</f>
        <v>0</v>
      </c>
      <c r="M70" s="51">
        <f>IF(ISBLANK(L70),"  ",IF(L76&gt;0,L70/L76,IF(L70&gt;0,1,0)))</f>
        <v>0</v>
      </c>
    </row>
    <row r="71" spans="1:14" ht="15" customHeight="1" x14ac:dyDescent="0.25">
      <c r="A71" s="109" t="s">
        <v>68</v>
      </c>
      <c r="B71" s="79"/>
      <c r="C71" s="64" t="s">
        <v>4</v>
      </c>
      <c r="D71" s="80"/>
      <c r="E71" s="66" t="s">
        <v>4</v>
      </c>
      <c r="F71" s="34"/>
      <c r="G71" s="67" t="s">
        <v>4</v>
      </c>
      <c r="H71" s="79"/>
      <c r="I71" s="64" t="s">
        <v>4</v>
      </c>
      <c r="J71" s="80"/>
      <c r="K71" s="66" t="s">
        <v>4</v>
      </c>
      <c r="L71" s="34"/>
      <c r="M71" s="67" t="s">
        <v>4</v>
      </c>
    </row>
    <row r="72" spans="1:14" ht="15" customHeight="1" x14ac:dyDescent="0.2">
      <c r="A72" s="82" t="s">
        <v>69</v>
      </c>
      <c r="B72" s="3">
        <v>0</v>
      </c>
      <c r="C72" s="42">
        <f t="shared" si="0"/>
        <v>0</v>
      </c>
      <c r="D72" s="93">
        <v>0</v>
      </c>
      <c r="E72" s="44">
        <f>IF(ISBLANK(D72),"  ",IF(F72&gt;0,D72/F72,IF(D72&gt;0,1,0)))</f>
        <v>0</v>
      </c>
      <c r="F72" s="58">
        <f>D72+B72</f>
        <v>0</v>
      </c>
      <c r="G72" s="46">
        <f>IF(ISBLANK(F72),"  ",IF(F76&gt;0,F72/F76,IF(F72&gt;0,1,0)))</f>
        <v>0</v>
      </c>
      <c r="H72" s="3">
        <v>0</v>
      </c>
      <c r="I72" s="42">
        <f>IF(ISBLANK(H72),"  ",IF(L72&gt;0,H72/L72,IF(H72&gt;0,1,0)))</f>
        <v>0</v>
      </c>
      <c r="J72" s="93">
        <v>0</v>
      </c>
      <c r="K72" s="44">
        <f>IF(ISBLANK(J72),"  ",IF(L72&gt;0,J72/L72,IF(J72&gt;0,1,0)))</f>
        <v>0</v>
      </c>
      <c r="L72" s="58">
        <f>J72+H72</f>
        <v>0</v>
      </c>
      <c r="M72" s="46">
        <f>IF(ISBLANK(L72),"  ",IF(L76&gt;0,L72/L76,IF(L72&gt;0,1,0)))</f>
        <v>0</v>
      </c>
    </row>
    <row r="73" spans="1:14" ht="15" customHeight="1" x14ac:dyDescent="0.2">
      <c r="A73" s="31" t="s">
        <v>70</v>
      </c>
      <c r="B73" s="32">
        <v>0</v>
      </c>
      <c r="C73" s="48">
        <f t="shared" si="0"/>
        <v>0</v>
      </c>
      <c r="D73" s="80">
        <v>0</v>
      </c>
      <c r="E73" s="49">
        <f>IF(ISBLANK(D73),"  ",IF(F73&gt;0,D73/F73,IF(D73&gt;0,1,0)))</f>
        <v>0</v>
      </c>
      <c r="F73" s="34">
        <f>D73+B73</f>
        <v>0</v>
      </c>
      <c r="G73" s="51">
        <f>IF(ISBLANK(F73),"  ",IF(F76&gt;0,F73/F76,IF(F73&gt;0,1,0)))</f>
        <v>0</v>
      </c>
      <c r="H73" s="32">
        <v>0</v>
      </c>
      <c r="I73" s="48">
        <f>IF(ISBLANK(H73),"  ",IF(L73&gt;0,H73/L73,IF(H73&gt;0,1,0)))</f>
        <v>0</v>
      </c>
      <c r="J73" s="80">
        <v>0</v>
      </c>
      <c r="K73" s="49">
        <f>IF(ISBLANK(J73),"  ",IF(L73&gt;0,J73/L73,IF(J73&gt;0,1,0)))</f>
        <v>0</v>
      </c>
      <c r="L73" s="34">
        <f>J73+H73</f>
        <v>0</v>
      </c>
      <c r="M73" s="51">
        <f>IF(ISBLANK(L73),"  ",IF(L76&gt;0,L73/L76,IF(L73&gt;0,1,0)))</f>
        <v>0</v>
      </c>
    </row>
    <row r="74" spans="1:14" s="77" customFormat="1" ht="15" customHeight="1" x14ac:dyDescent="0.25">
      <c r="A74" s="78" t="s">
        <v>71</v>
      </c>
      <c r="B74" s="110">
        <v>0</v>
      </c>
      <c r="C74" s="84">
        <f t="shared" si="0"/>
        <v>0</v>
      </c>
      <c r="D74" s="111">
        <v>0</v>
      </c>
      <c r="E74" s="75">
        <f>IF(ISBLANK(D74),"  ",IF(F74&gt;0,D74/F74,IF(D74&gt;0,1,0)))</f>
        <v>0</v>
      </c>
      <c r="F74" s="112">
        <f>F73+F72+F71+F70+F69</f>
        <v>0</v>
      </c>
      <c r="G74" s="74">
        <f>IF(ISBLANK(F74),"  ",IF(F76&gt;0,F74/F76,IF(F74&gt;0,1,0)))</f>
        <v>0</v>
      </c>
      <c r="H74" s="110">
        <v>0</v>
      </c>
      <c r="I74" s="84">
        <f>IF(ISBLANK(H74),"  ",IF(L74&gt;0,H74/L74,IF(H74&gt;0,1,0)))</f>
        <v>0</v>
      </c>
      <c r="J74" s="111">
        <v>0</v>
      </c>
      <c r="K74" s="75">
        <f>IF(ISBLANK(J74),"  ",IF(L74&gt;0,J74/L74,IF(J74&gt;0,1,0)))</f>
        <v>0</v>
      </c>
      <c r="L74" s="112">
        <f>L73+L72+L71+L70+L69</f>
        <v>0</v>
      </c>
      <c r="M74" s="74">
        <f>IF(ISBLANK(L74),"  ",IF(L76&gt;0,L74/L76,IF(L74&gt;0,1,0)))</f>
        <v>0</v>
      </c>
    </row>
    <row r="75" spans="1:14" s="77" customFormat="1" ht="15" customHeight="1" x14ac:dyDescent="0.25">
      <c r="A75" s="78" t="s">
        <v>72</v>
      </c>
      <c r="B75" s="110">
        <v>0</v>
      </c>
      <c r="C75" s="84">
        <f>IF(ISBLANK(B75),"  ",IF(F75&gt;0,B75/F75,IF(B75&gt;0,1,0)))</f>
        <v>0</v>
      </c>
      <c r="D75" s="111">
        <v>0</v>
      </c>
      <c r="E75" s="75">
        <f>IF(ISBLANK(D75),"  ",IF(F75&gt;0,D75/F75,IF(D75&gt;0,1,0)))</f>
        <v>0</v>
      </c>
      <c r="F75" s="113">
        <f>D75+B75</f>
        <v>0</v>
      </c>
      <c r="G75" s="74">
        <f>IF(ISBLANK(F75),"  ",IF(F76&gt;0,F75/F76,IF(F75&gt;0,1,0)))</f>
        <v>0</v>
      </c>
      <c r="H75" s="110">
        <v>0</v>
      </c>
      <c r="I75" s="84">
        <f>IF(ISBLANK(H75),"  ",IF(L75&gt;0,H75/L75,IF(H75&gt;0,1,0)))</f>
        <v>0</v>
      </c>
      <c r="J75" s="111">
        <v>0</v>
      </c>
      <c r="K75" s="75">
        <f>IF(ISBLANK(J75),"  ",IF(L75&gt;0,J75/L75,IF(J75&gt;0,1,0)))</f>
        <v>0</v>
      </c>
      <c r="L75" s="113">
        <f>J75+H75</f>
        <v>0</v>
      </c>
      <c r="M75" s="74">
        <f>IF(ISBLANK(L75),"  ",IF(L76&gt;0,L75/L76,IF(L75&gt;0,1,0)))</f>
        <v>0</v>
      </c>
    </row>
    <row r="76" spans="1:14" s="77" customFormat="1" ht="15" customHeight="1" thickBot="1" x14ac:dyDescent="0.3">
      <c r="A76" s="114" t="s">
        <v>73</v>
      </c>
      <c r="B76" s="115">
        <v>2959185</v>
      </c>
      <c r="C76" s="116">
        <f t="shared" si="0"/>
        <v>1</v>
      </c>
      <c r="D76" s="115">
        <v>0</v>
      </c>
      <c r="E76" s="117">
        <f>IF(ISBLANK(D76),"  ",IF(F76&gt;0,D76/F76,IF(D76&gt;0,1,0)))</f>
        <v>0</v>
      </c>
      <c r="F76" s="115">
        <f>F74+F67+F47+F40+F48+F75</f>
        <v>2959185</v>
      </c>
      <c r="G76" s="118">
        <f>IF(ISBLANK(F76),"  ",IF(F76&gt;0,F76/F76,IF(F76&gt;0,1,0)))</f>
        <v>1</v>
      </c>
      <c r="H76" s="115">
        <v>3159185</v>
      </c>
      <c r="I76" s="116">
        <f>IF(ISBLANK(H76),"  ",IF(L76&gt;0,H76/L76,IF(H76&gt;0,1,0)))</f>
        <v>1</v>
      </c>
      <c r="J76" s="115">
        <v>0</v>
      </c>
      <c r="K76" s="117">
        <f>IF(ISBLANK(J76),"  ",IF(L76&gt;0,J76/L76,IF(J76&gt;0,1,0)))</f>
        <v>0</v>
      </c>
      <c r="L76" s="115">
        <f>L74+L67+L47+L40+L48+L75</f>
        <v>3159185</v>
      </c>
      <c r="M76" s="118">
        <f>IF(ISBLANK(L76),"  ",IF(L76&gt;0,L76/L76,IF(L76&gt;0,1,0)))</f>
        <v>1</v>
      </c>
    </row>
    <row r="77" spans="1:14" ht="15" thickTop="1" x14ac:dyDescent="0.2">
      <c r="A77" s="119"/>
      <c r="B77" s="1"/>
      <c r="C77" s="2"/>
      <c r="D77" s="1"/>
      <c r="E77" s="2"/>
      <c r="F77" s="1"/>
      <c r="G77" s="2"/>
      <c r="H77" s="1"/>
      <c r="I77" s="2"/>
      <c r="J77" s="1"/>
      <c r="K77" s="2"/>
      <c r="L77" s="1"/>
      <c r="M77" s="2"/>
    </row>
    <row r="78" spans="1:14" ht="16.5" customHeight="1" x14ac:dyDescent="0.2">
      <c r="A78" s="2" t="s">
        <v>4</v>
      </c>
      <c r="B78" s="1"/>
      <c r="C78" s="2"/>
      <c r="D78" s="1"/>
      <c r="E78" s="2"/>
      <c r="F78" s="1"/>
      <c r="G78" s="2"/>
      <c r="H78" s="1"/>
      <c r="I78" s="2"/>
      <c r="J78" s="1"/>
      <c r="K78" s="2"/>
      <c r="L78" s="1"/>
      <c r="M78" s="2"/>
    </row>
    <row r="79" spans="1:14" x14ac:dyDescent="0.2">
      <c r="A79" s="2" t="s">
        <v>74</v>
      </c>
      <c r="B79" s="1"/>
      <c r="C79" s="2"/>
      <c r="D79" s="1"/>
      <c r="E79" s="2"/>
      <c r="F79" s="1"/>
      <c r="G79" s="2"/>
      <c r="H79" s="1"/>
      <c r="I79" s="2"/>
      <c r="J79" s="1"/>
      <c r="K79" s="2"/>
      <c r="L79" s="1"/>
      <c r="M79" s="2"/>
    </row>
  </sheetData>
  <hyperlinks>
    <hyperlink ref="O2" location="Home!A1" tooltip="Home" display="Home"/>
  </hyperlinks>
  <printOptions horizontalCentered="1" verticalCentered="1"/>
  <pageMargins left="0.25" right="0.25" top="0.75" bottom="0.75" header="0.3" footer="0.3"/>
  <pageSetup scale="44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9"/>
  <sheetViews>
    <sheetView zoomScale="75" zoomScaleNormal="75" workbookViewId="0">
      <pane xSplit="1" ySplit="10" topLeftCell="B11" activePane="bottomRight" state="frozen"/>
      <selection activeCell="A4" sqref="A4:XFD76"/>
      <selection pane="topRight" activeCell="A4" sqref="A4:XFD76"/>
      <selection pane="bottomLeft" activeCell="A4" sqref="A4:XFD76"/>
      <selection pane="bottomRight" activeCell="O2" sqref="O2"/>
    </sheetView>
  </sheetViews>
  <sheetFormatPr defaultColWidth="12.42578125" defaultRowHeight="14.25" x14ac:dyDescent="0.2"/>
  <cols>
    <col min="1" max="1" width="63.42578125" style="6" customWidth="1"/>
    <col min="2" max="2" width="20.7109375" style="120" customWidth="1"/>
    <col min="3" max="3" width="20.7109375" style="6" customWidth="1"/>
    <col min="4" max="4" width="20.7109375" style="120" customWidth="1"/>
    <col min="5" max="5" width="20.7109375" style="6" customWidth="1"/>
    <col min="6" max="6" width="20.7109375" style="120" customWidth="1"/>
    <col min="7" max="7" width="20.7109375" style="6" customWidth="1"/>
    <col min="8" max="8" width="20.7109375" style="120" customWidth="1"/>
    <col min="9" max="9" width="20.7109375" style="6" customWidth="1"/>
    <col min="10" max="10" width="20.7109375" style="120" customWidth="1"/>
    <col min="11" max="11" width="20.7109375" style="6" customWidth="1"/>
    <col min="12" max="12" width="20.7109375" style="120" customWidth="1"/>
    <col min="13" max="13" width="20.7109375" style="6" customWidth="1"/>
    <col min="14" max="256" width="12.42578125" style="6"/>
    <col min="257" max="257" width="186.7109375" style="6" customWidth="1"/>
    <col min="258" max="258" width="56.42578125" style="6" customWidth="1"/>
    <col min="259" max="263" width="45.5703125" style="6" customWidth="1"/>
    <col min="264" max="264" width="54.7109375" style="6" customWidth="1"/>
    <col min="265" max="269" width="45.5703125" style="6" customWidth="1"/>
    <col min="270" max="512" width="12.42578125" style="6"/>
    <col min="513" max="513" width="186.7109375" style="6" customWidth="1"/>
    <col min="514" max="514" width="56.42578125" style="6" customWidth="1"/>
    <col min="515" max="519" width="45.5703125" style="6" customWidth="1"/>
    <col min="520" max="520" width="54.7109375" style="6" customWidth="1"/>
    <col min="521" max="525" width="45.5703125" style="6" customWidth="1"/>
    <col min="526" max="768" width="12.42578125" style="6"/>
    <col min="769" max="769" width="186.7109375" style="6" customWidth="1"/>
    <col min="770" max="770" width="56.42578125" style="6" customWidth="1"/>
    <col min="771" max="775" width="45.5703125" style="6" customWidth="1"/>
    <col min="776" max="776" width="54.7109375" style="6" customWidth="1"/>
    <col min="777" max="781" width="45.5703125" style="6" customWidth="1"/>
    <col min="782" max="1024" width="12.42578125" style="6"/>
    <col min="1025" max="1025" width="186.7109375" style="6" customWidth="1"/>
    <col min="1026" max="1026" width="56.42578125" style="6" customWidth="1"/>
    <col min="1027" max="1031" width="45.5703125" style="6" customWidth="1"/>
    <col min="1032" max="1032" width="54.7109375" style="6" customWidth="1"/>
    <col min="1033" max="1037" width="45.5703125" style="6" customWidth="1"/>
    <col min="1038" max="1280" width="12.42578125" style="6"/>
    <col min="1281" max="1281" width="186.7109375" style="6" customWidth="1"/>
    <col min="1282" max="1282" width="56.42578125" style="6" customWidth="1"/>
    <col min="1283" max="1287" width="45.5703125" style="6" customWidth="1"/>
    <col min="1288" max="1288" width="54.7109375" style="6" customWidth="1"/>
    <col min="1289" max="1293" width="45.5703125" style="6" customWidth="1"/>
    <col min="1294" max="1536" width="12.42578125" style="6"/>
    <col min="1537" max="1537" width="186.7109375" style="6" customWidth="1"/>
    <col min="1538" max="1538" width="56.42578125" style="6" customWidth="1"/>
    <col min="1539" max="1543" width="45.5703125" style="6" customWidth="1"/>
    <col min="1544" max="1544" width="54.7109375" style="6" customWidth="1"/>
    <col min="1545" max="1549" width="45.5703125" style="6" customWidth="1"/>
    <col min="1550" max="1792" width="12.42578125" style="6"/>
    <col min="1793" max="1793" width="186.7109375" style="6" customWidth="1"/>
    <col min="1794" max="1794" width="56.42578125" style="6" customWidth="1"/>
    <col min="1795" max="1799" width="45.5703125" style="6" customWidth="1"/>
    <col min="1800" max="1800" width="54.7109375" style="6" customWidth="1"/>
    <col min="1801" max="1805" width="45.5703125" style="6" customWidth="1"/>
    <col min="1806" max="2048" width="12.42578125" style="6"/>
    <col min="2049" max="2049" width="186.7109375" style="6" customWidth="1"/>
    <col min="2050" max="2050" width="56.42578125" style="6" customWidth="1"/>
    <col min="2051" max="2055" width="45.5703125" style="6" customWidth="1"/>
    <col min="2056" max="2056" width="54.7109375" style="6" customWidth="1"/>
    <col min="2057" max="2061" width="45.5703125" style="6" customWidth="1"/>
    <col min="2062" max="2304" width="12.42578125" style="6"/>
    <col min="2305" max="2305" width="186.7109375" style="6" customWidth="1"/>
    <col min="2306" max="2306" width="56.42578125" style="6" customWidth="1"/>
    <col min="2307" max="2311" width="45.5703125" style="6" customWidth="1"/>
    <col min="2312" max="2312" width="54.7109375" style="6" customWidth="1"/>
    <col min="2313" max="2317" width="45.5703125" style="6" customWidth="1"/>
    <col min="2318" max="2560" width="12.42578125" style="6"/>
    <col min="2561" max="2561" width="186.7109375" style="6" customWidth="1"/>
    <col min="2562" max="2562" width="56.42578125" style="6" customWidth="1"/>
    <col min="2563" max="2567" width="45.5703125" style="6" customWidth="1"/>
    <col min="2568" max="2568" width="54.7109375" style="6" customWidth="1"/>
    <col min="2569" max="2573" width="45.5703125" style="6" customWidth="1"/>
    <col min="2574" max="2816" width="12.42578125" style="6"/>
    <col min="2817" max="2817" width="186.7109375" style="6" customWidth="1"/>
    <col min="2818" max="2818" width="56.42578125" style="6" customWidth="1"/>
    <col min="2819" max="2823" width="45.5703125" style="6" customWidth="1"/>
    <col min="2824" max="2824" width="54.7109375" style="6" customWidth="1"/>
    <col min="2825" max="2829" width="45.5703125" style="6" customWidth="1"/>
    <col min="2830" max="3072" width="12.42578125" style="6"/>
    <col min="3073" max="3073" width="186.7109375" style="6" customWidth="1"/>
    <col min="3074" max="3074" width="56.42578125" style="6" customWidth="1"/>
    <col min="3075" max="3079" width="45.5703125" style="6" customWidth="1"/>
    <col min="3080" max="3080" width="54.7109375" style="6" customWidth="1"/>
    <col min="3081" max="3085" width="45.5703125" style="6" customWidth="1"/>
    <col min="3086" max="3328" width="12.42578125" style="6"/>
    <col min="3329" max="3329" width="186.7109375" style="6" customWidth="1"/>
    <col min="3330" max="3330" width="56.42578125" style="6" customWidth="1"/>
    <col min="3331" max="3335" width="45.5703125" style="6" customWidth="1"/>
    <col min="3336" max="3336" width="54.7109375" style="6" customWidth="1"/>
    <col min="3337" max="3341" width="45.5703125" style="6" customWidth="1"/>
    <col min="3342" max="3584" width="12.42578125" style="6"/>
    <col min="3585" max="3585" width="186.7109375" style="6" customWidth="1"/>
    <col min="3586" max="3586" width="56.42578125" style="6" customWidth="1"/>
    <col min="3587" max="3591" width="45.5703125" style="6" customWidth="1"/>
    <col min="3592" max="3592" width="54.7109375" style="6" customWidth="1"/>
    <col min="3593" max="3597" width="45.5703125" style="6" customWidth="1"/>
    <col min="3598" max="3840" width="12.42578125" style="6"/>
    <col min="3841" max="3841" width="186.7109375" style="6" customWidth="1"/>
    <col min="3842" max="3842" width="56.42578125" style="6" customWidth="1"/>
    <col min="3843" max="3847" width="45.5703125" style="6" customWidth="1"/>
    <col min="3848" max="3848" width="54.7109375" style="6" customWidth="1"/>
    <col min="3849" max="3853" width="45.5703125" style="6" customWidth="1"/>
    <col min="3854" max="4096" width="12.42578125" style="6"/>
    <col min="4097" max="4097" width="186.7109375" style="6" customWidth="1"/>
    <col min="4098" max="4098" width="56.42578125" style="6" customWidth="1"/>
    <col min="4099" max="4103" width="45.5703125" style="6" customWidth="1"/>
    <col min="4104" max="4104" width="54.7109375" style="6" customWidth="1"/>
    <col min="4105" max="4109" width="45.5703125" style="6" customWidth="1"/>
    <col min="4110" max="4352" width="12.42578125" style="6"/>
    <col min="4353" max="4353" width="186.7109375" style="6" customWidth="1"/>
    <col min="4354" max="4354" width="56.42578125" style="6" customWidth="1"/>
    <col min="4355" max="4359" width="45.5703125" style="6" customWidth="1"/>
    <col min="4360" max="4360" width="54.7109375" style="6" customWidth="1"/>
    <col min="4361" max="4365" width="45.5703125" style="6" customWidth="1"/>
    <col min="4366" max="4608" width="12.42578125" style="6"/>
    <col min="4609" max="4609" width="186.7109375" style="6" customWidth="1"/>
    <col min="4610" max="4610" width="56.42578125" style="6" customWidth="1"/>
    <col min="4611" max="4615" width="45.5703125" style="6" customWidth="1"/>
    <col min="4616" max="4616" width="54.7109375" style="6" customWidth="1"/>
    <col min="4617" max="4621" width="45.5703125" style="6" customWidth="1"/>
    <col min="4622" max="4864" width="12.42578125" style="6"/>
    <col min="4865" max="4865" width="186.7109375" style="6" customWidth="1"/>
    <col min="4866" max="4866" width="56.42578125" style="6" customWidth="1"/>
    <col min="4867" max="4871" width="45.5703125" style="6" customWidth="1"/>
    <col min="4872" max="4872" width="54.7109375" style="6" customWidth="1"/>
    <col min="4873" max="4877" width="45.5703125" style="6" customWidth="1"/>
    <col min="4878" max="5120" width="12.42578125" style="6"/>
    <col min="5121" max="5121" width="186.7109375" style="6" customWidth="1"/>
    <col min="5122" max="5122" width="56.42578125" style="6" customWidth="1"/>
    <col min="5123" max="5127" width="45.5703125" style="6" customWidth="1"/>
    <col min="5128" max="5128" width="54.7109375" style="6" customWidth="1"/>
    <col min="5129" max="5133" width="45.5703125" style="6" customWidth="1"/>
    <col min="5134" max="5376" width="12.42578125" style="6"/>
    <col min="5377" max="5377" width="186.7109375" style="6" customWidth="1"/>
    <col min="5378" max="5378" width="56.42578125" style="6" customWidth="1"/>
    <col min="5379" max="5383" width="45.5703125" style="6" customWidth="1"/>
    <col min="5384" max="5384" width="54.7109375" style="6" customWidth="1"/>
    <col min="5385" max="5389" width="45.5703125" style="6" customWidth="1"/>
    <col min="5390" max="5632" width="12.42578125" style="6"/>
    <col min="5633" max="5633" width="186.7109375" style="6" customWidth="1"/>
    <col min="5634" max="5634" width="56.42578125" style="6" customWidth="1"/>
    <col min="5635" max="5639" width="45.5703125" style="6" customWidth="1"/>
    <col min="5640" max="5640" width="54.7109375" style="6" customWidth="1"/>
    <col min="5641" max="5645" width="45.5703125" style="6" customWidth="1"/>
    <col min="5646" max="5888" width="12.42578125" style="6"/>
    <col min="5889" max="5889" width="186.7109375" style="6" customWidth="1"/>
    <col min="5890" max="5890" width="56.42578125" style="6" customWidth="1"/>
    <col min="5891" max="5895" width="45.5703125" style="6" customWidth="1"/>
    <col min="5896" max="5896" width="54.7109375" style="6" customWidth="1"/>
    <col min="5897" max="5901" width="45.5703125" style="6" customWidth="1"/>
    <col min="5902" max="6144" width="12.42578125" style="6"/>
    <col min="6145" max="6145" width="186.7109375" style="6" customWidth="1"/>
    <col min="6146" max="6146" width="56.42578125" style="6" customWidth="1"/>
    <col min="6147" max="6151" width="45.5703125" style="6" customWidth="1"/>
    <col min="6152" max="6152" width="54.7109375" style="6" customWidth="1"/>
    <col min="6153" max="6157" width="45.5703125" style="6" customWidth="1"/>
    <col min="6158" max="6400" width="12.42578125" style="6"/>
    <col min="6401" max="6401" width="186.7109375" style="6" customWidth="1"/>
    <col min="6402" max="6402" width="56.42578125" style="6" customWidth="1"/>
    <col min="6403" max="6407" width="45.5703125" style="6" customWidth="1"/>
    <col min="6408" max="6408" width="54.7109375" style="6" customWidth="1"/>
    <col min="6409" max="6413" width="45.5703125" style="6" customWidth="1"/>
    <col min="6414" max="6656" width="12.42578125" style="6"/>
    <col min="6657" max="6657" width="186.7109375" style="6" customWidth="1"/>
    <col min="6658" max="6658" width="56.42578125" style="6" customWidth="1"/>
    <col min="6659" max="6663" width="45.5703125" style="6" customWidth="1"/>
    <col min="6664" max="6664" width="54.7109375" style="6" customWidth="1"/>
    <col min="6665" max="6669" width="45.5703125" style="6" customWidth="1"/>
    <col min="6670" max="6912" width="12.42578125" style="6"/>
    <col min="6913" max="6913" width="186.7109375" style="6" customWidth="1"/>
    <col min="6914" max="6914" width="56.42578125" style="6" customWidth="1"/>
    <col min="6915" max="6919" width="45.5703125" style="6" customWidth="1"/>
    <col min="6920" max="6920" width="54.7109375" style="6" customWidth="1"/>
    <col min="6921" max="6925" width="45.5703125" style="6" customWidth="1"/>
    <col min="6926" max="7168" width="12.42578125" style="6"/>
    <col min="7169" max="7169" width="186.7109375" style="6" customWidth="1"/>
    <col min="7170" max="7170" width="56.42578125" style="6" customWidth="1"/>
    <col min="7171" max="7175" width="45.5703125" style="6" customWidth="1"/>
    <col min="7176" max="7176" width="54.7109375" style="6" customWidth="1"/>
    <col min="7177" max="7181" width="45.5703125" style="6" customWidth="1"/>
    <col min="7182" max="7424" width="12.42578125" style="6"/>
    <col min="7425" max="7425" width="186.7109375" style="6" customWidth="1"/>
    <col min="7426" max="7426" width="56.42578125" style="6" customWidth="1"/>
    <col min="7427" max="7431" width="45.5703125" style="6" customWidth="1"/>
    <col min="7432" max="7432" width="54.7109375" style="6" customWidth="1"/>
    <col min="7433" max="7437" width="45.5703125" style="6" customWidth="1"/>
    <col min="7438" max="7680" width="12.42578125" style="6"/>
    <col min="7681" max="7681" width="186.7109375" style="6" customWidth="1"/>
    <col min="7682" max="7682" width="56.42578125" style="6" customWidth="1"/>
    <col min="7683" max="7687" width="45.5703125" style="6" customWidth="1"/>
    <col min="7688" max="7688" width="54.7109375" style="6" customWidth="1"/>
    <col min="7689" max="7693" width="45.5703125" style="6" customWidth="1"/>
    <col min="7694" max="7936" width="12.42578125" style="6"/>
    <col min="7937" max="7937" width="186.7109375" style="6" customWidth="1"/>
    <col min="7938" max="7938" width="56.42578125" style="6" customWidth="1"/>
    <col min="7939" max="7943" width="45.5703125" style="6" customWidth="1"/>
    <col min="7944" max="7944" width="54.7109375" style="6" customWidth="1"/>
    <col min="7945" max="7949" width="45.5703125" style="6" customWidth="1"/>
    <col min="7950" max="8192" width="12.42578125" style="6"/>
    <col min="8193" max="8193" width="186.7109375" style="6" customWidth="1"/>
    <col min="8194" max="8194" width="56.42578125" style="6" customWidth="1"/>
    <col min="8195" max="8199" width="45.5703125" style="6" customWidth="1"/>
    <col min="8200" max="8200" width="54.7109375" style="6" customWidth="1"/>
    <col min="8201" max="8205" width="45.5703125" style="6" customWidth="1"/>
    <col min="8206" max="8448" width="12.42578125" style="6"/>
    <col min="8449" max="8449" width="186.7109375" style="6" customWidth="1"/>
    <col min="8450" max="8450" width="56.42578125" style="6" customWidth="1"/>
    <col min="8451" max="8455" width="45.5703125" style="6" customWidth="1"/>
    <col min="8456" max="8456" width="54.7109375" style="6" customWidth="1"/>
    <col min="8457" max="8461" width="45.5703125" style="6" customWidth="1"/>
    <col min="8462" max="8704" width="12.42578125" style="6"/>
    <col min="8705" max="8705" width="186.7109375" style="6" customWidth="1"/>
    <col min="8706" max="8706" width="56.42578125" style="6" customWidth="1"/>
    <col min="8707" max="8711" width="45.5703125" style="6" customWidth="1"/>
    <col min="8712" max="8712" width="54.7109375" style="6" customWidth="1"/>
    <col min="8713" max="8717" width="45.5703125" style="6" customWidth="1"/>
    <col min="8718" max="8960" width="12.42578125" style="6"/>
    <col min="8961" max="8961" width="186.7109375" style="6" customWidth="1"/>
    <col min="8962" max="8962" width="56.42578125" style="6" customWidth="1"/>
    <col min="8963" max="8967" width="45.5703125" style="6" customWidth="1"/>
    <col min="8968" max="8968" width="54.7109375" style="6" customWidth="1"/>
    <col min="8969" max="8973" width="45.5703125" style="6" customWidth="1"/>
    <col min="8974" max="9216" width="12.42578125" style="6"/>
    <col min="9217" max="9217" width="186.7109375" style="6" customWidth="1"/>
    <col min="9218" max="9218" width="56.42578125" style="6" customWidth="1"/>
    <col min="9219" max="9223" width="45.5703125" style="6" customWidth="1"/>
    <col min="9224" max="9224" width="54.7109375" style="6" customWidth="1"/>
    <col min="9225" max="9229" width="45.5703125" style="6" customWidth="1"/>
    <col min="9230" max="9472" width="12.42578125" style="6"/>
    <col min="9473" max="9473" width="186.7109375" style="6" customWidth="1"/>
    <col min="9474" max="9474" width="56.42578125" style="6" customWidth="1"/>
    <col min="9475" max="9479" width="45.5703125" style="6" customWidth="1"/>
    <col min="9480" max="9480" width="54.7109375" style="6" customWidth="1"/>
    <col min="9481" max="9485" width="45.5703125" style="6" customWidth="1"/>
    <col min="9486" max="9728" width="12.42578125" style="6"/>
    <col min="9729" max="9729" width="186.7109375" style="6" customWidth="1"/>
    <col min="9730" max="9730" width="56.42578125" style="6" customWidth="1"/>
    <col min="9731" max="9735" width="45.5703125" style="6" customWidth="1"/>
    <col min="9736" max="9736" width="54.7109375" style="6" customWidth="1"/>
    <col min="9737" max="9741" width="45.5703125" style="6" customWidth="1"/>
    <col min="9742" max="9984" width="12.42578125" style="6"/>
    <col min="9985" max="9985" width="186.7109375" style="6" customWidth="1"/>
    <col min="9986" max="9986" width="56.42578125" style="6" customWidth="1"/>
    <col min="9987" max="9991" width="45.5703125" style="6" customWidth="1"/>
    <col min="9992" max="9992" width="54.7109375" style="6" customWidth="1"/>
    <col min="9993" max="9997" width="45.5703125" style="6" customWidth="1"/>
    <col min="9998" max="10240" width="12.42578125" style="6"/>
    <col min="10241" max="10241" width="186.7109375" style="6" customWidth="1"/>
    <col min="10242" max="10242" width="56.42578125" style="6" customWidth="1"/>
    <col min="10243" max="10247" width="45.5703125" style="6" customWidth="1"/>
    <col min="10248" max="10248" width="54.7109375" style="6" customWidth="1"/>
    <col min="10249" max="10253" width="45.5703125" style="6" customWidth="1"/>
    <col min="10254" max="10496" width="12.42578125" style="6"/>
    <col min="10497" max="10497" width="186.7109375" style="6" customWidth="1"/>
    <col min="10498" max="10498" width="56.42578125" style="6" customWidth="1"/>
    <col min="10499" max="10503" width="45.5703125" style="6" customWidth="1"/>
    <col min="10504" max="10504" width="54.7109375" style="6" customWidth="1"/>
    <col min="10505" max="10509" width="45.5703125" style="6" customWidth="1"/>
    <col min="10510" max="10752" width="12.42578125" style="6"/>
    <col min="10753" max="10753" width="186.7109375" style="6" customWidth="1"/>
    <col min="10754" max="10754" width="56.42578125" style="6" customWidth="1"/>
    <col min="10755" max="10759" width="45.5703125" style="6" customWidth="1"/>
    <col min="10760" max="10760" width="54.7109375" style="6" customWidth="1"/>
    <col min="10761" max="10765" width="45.5703125" style="6" customWidth="1"/>
    <col min="10766" max="11008" width="12.42578125" style="6"/>
    <col min="11009" max="11009" width="186.7109375" style="6" customWidth="1"/>
    <col min="11010" max="11010" width="56.42578125" style="6" customWidth="1"/>
    <col min="11011" max="11015" width="45.5703125" style="6" customWidth="1"/>
    <col min="11016" max="11016" width="54.7109375" style="6" customWidth="1"/>
    <col min="11017" max="11021" width="45.5703125" style="6" customWidth="1"/>
    <col min="11022" max="11264" width="12.42578125" style="6"/>
    <col min="11265" max="11265" width="186.7109375" style="6" customWidth="1"/>
    <col min="11266" max="11266" width="56.42578125" style="6" customWidth="1"/>
    <col min="11267" max="11271" width="45.5703125" style="6" customWidth="1"/>
    <col min="11272" max="11272" width="54.7109375" style="6" customWidth="1"/>
    <col min="11273" max="11277" width="45.5703125" style="6" customWidth="1"/>
    <col min="11278" max="11520" width="12.42578125" style="6"/>
    <col min="11521" max="11521" width="186.7109375" style="6" customWidth="1"/>
    <col min="11522" max="11522" width="56.42578125" style="6" customWidth="1"/>
    <col min="11523" max="11527" width="45.5703125" style="6" customWidth="1"/>
    <col min="11528" max="11528" width="54.7109375" style="6" customWidth="1"/>
    <col min="11529" max="11533" width="45.5703125" style="6" customWidth="1"/>
    <col min="11534" max="11776" width="12.42578125" style="6"/>
    <col min="11777" max="11777" width="186.7109375" style="6" customWidth="1"/>
    <col min="11778" max="11778" width="56.42578125" style="6" customWidth="1"/>
    <col min="11779" max="11783" width="45.5703125" style="6" customWidth="1"/>
    <col min="11784" max="11784" width="54.7109375" style="6" customWidth="1"/>
    <col min="11785" max="11789" width="45.5703125" style="6" customWidth="1"/>
    <col min="11790" max="12032" width="12.42578125" style="6"/>
    <col min="12033" max="12033" width="186.7109375" style="6" customWidth="1"/>
    <col min="12034" max="12034" width="56.42578125" style="6" customWidth="1"/>
    <col min="12035" max="12039" width="45.5703125" style="6" customWidth="1"/>
    <col min="12040" max="12040" width="54.7109375" style="6" customWidth="1"/>
    <col min="12041" max="12045" width="45.5703125" style="6" customWidth="1"/>
    <col min="12046" max="12288" width="12.42578125" style="6"/>
    <col min="12289" max="12289" width="186.7109375" style="6" customWidth="1"/>
    <col min="12290" max="12290" width="56.42578125" style="6" customWidth="1"/>
    <col min="12291" max="12295" width="45.5703125" style="6" customWidth="1"/>
    <col min="12296" max="12296" width="54.7109375" style="6" customWidth="1"/>
    <col min="12297" max="12301" width="45.5703125" style="6" customWidth="1"/>
    <col min="12302" max="12544" width="12.42578125" style="6"/>
    <col min="12545" max="12545" width="186.7109375" style="6" customWidth="1"/>
    <col min="12546" max="12546" width="56.42578125" style="6" customWidth="1"/>
    <col min="12547" max="12551" width="45.5703125" style="6" customWidth="1"/>
    <col min="12552" max="12552" width="54.7109375" style="6" customWidth="1"/>
    <col min="12553" max="12557" width="45.5703125" style="6" customWidth="1"/>
    <col min="12558" max="12800" width="12.42578125" style="6"/>
    <col min="12801" max="12801" width="186.7109375" style="6" customWidth="1"/>
    <col min="12802" max="12802" width="56.42578125" style="6" customWidth="1"/>
    <col min="12803" max="12807" width="45.5703125" style="6" customWidth="1"/>
    <col min="12808" max="12808" width="54.7109375" style="6" customWidth="1"/>
    <col min="12809" max="12813" width="45.5703125" style="6" customWidth="1"/>
    <col min="12814" max="13056" width="12.42578125" style="6"/>
    <col min="13057" max="13057" width="186.7109375" style="6" customWidth="1"/>
    <col min="13058" max="13058" width="56.42578125" style="6" customWidth="1"/>
    <col min="13059" max="13063" width="45.5703125" style="6" customWidth="1"/>
    <col min="13064" max="13064" width="54.7109375" style="6" customWidth="1"/>
    <col min="13065" max="13069" width="45.5703125" style="6" customWidth="1"/>
    <col min="13070" max="13312" width="12.42578125" style="6"/>
    <col min="13313" max="13313" width="186.7109375" style="6" customWidth="1"/>
    <col min="13314" max="13314" width="56.42578125" style="6" customWidth="1"/>
    <col min="13315" max="13319" width="45.5703125" style="6" customWidth="1"/>
    <col min="13320" max="13320" width="54.7109375" style="6" customWidth="1"/>
    <col min="13321" max="13325" width="45.5703125" style="6" customWidth="1"/>
    <col min="13326" max="13568" width="12.42578125" style="6"/>
    <col min="13569" max="13569" width="186.7109375" style="6" customWidth="1"/>
    <col min="13570" max="13570" width="56.42578125" style="6" customWidth="1"/>
    <col min="13571" max="13575" width="45.5703125" style="6" customWidth="1"/>
    <col min="13576" max="13576" width="54.7109375" style="6" customWidth="1"/>
    <col min="13577" max="13581" width="45.5703125" style="6" customWidth="1"/>
    <col min="13582" max="13824" width="12.42578125" style="6"/>
    <col min="13825" max="13825" width="186.7109375" style="6" customWidth="1"/>
    <col min="13826" max="13826" width="56.42578125" style="6" customWidth="1"/>
    <col min="13827" max="13831" width="45.5703125" style="6" customWidth="1"/>
    <col min="13832" max="13832" width="54.7109375" style="6" customWidth="1"/>
    <col min="13833" max="13837" width="45.5703125" style="6" customWidth="1"/>
    <col min="13838" max="14080" width="12.42578125" style="6"/>
    <col min="14081" max="14081" width="186.7109375" style="6" customWidth="1"/>
    <col min="14082" max="14082" width="56.42578125" style="6" customWidth="1"/>
    <col min="14083" max="14087" width="45.5703125" style="6" customWidth="1"/>
    <col min="14088" max="14088" width="54.7109375" style="6" customWidth="1"/>
    <col min="14089" max="14093" width="45.5703125" style="6" customWidth="1"/>
    <col min="14094" max="14336" width="12.42578125" style="6"/>
    <col min="14337" max="14337" width="186.7109375" style="6" customWidth="1"/>
    <col min="14338" max="14338" width="56.42578125" style="6" customWidth="1"/>
    <col min="14339" max="14343" width="45.5703125" style="6" customWidth="1"/>
    <col min="14344" max="14344" width="54.7109375" style="6" customWidth="1"/>
    <col min="14345" max="14349" width="45.5703125" style="6" customWidth="1"/>
    <col min="14350" max="14592" width="12.42578125" style="6"/>
    <col min="14593" max="14593" width="186.7109375" style="6" customWidth="1"/>
    <col min="14594" max="14594" width="56.42578125" style="6" customWidth="1"/>
    <col min="14595" max="14599" width="45.5703125" style="6" customWidth="1"/>
    <col min="14600" max="14600" width="54.7109375" style="6" customWidth="1"/>
    <col min="14601" max="14605" width="45.5703125" style="6" customWidth="1"/>
    <col min="14606" max="14848" width="12.42578125" style="6"/>
    <col min="14849" max="14849" width="186.7109375" style="6" customWidth="1"/>
    <col min="14850" max="14850" width="56.42578125" style="6" customWidth="1"/>
    <col min="14851" max="14855" width="45.5703125" style="6" customWidth="1"/>
    <col min="14856" max="14856" width="54.7109375" style="6" customWidth="1"/>
    <col min="14857" max="14861" width="45.5703125" style="6" customWidth="1"/>
    <col min="14862" max="15104" width="12.42578125" style="6"/>
    <col min="15105" max="15105" width="186.7109375" style="6" customWidth="1"/>
    <col min="15106" max="15106" width="56.42578125" style="6" customWidth="1"/>
    <col min="15107" max="15111" width="45.5703125" style="6" customWidth="1"/>
    <col min="15112" max="15112" width="54.7109375" style="6" customWidth="1"/>
    <col min="15113" max="15117" width="45.5703125" style="6" customWidth="1"/>
    <col min="15118" max="15360" width="12.42578125" style="6"/>
    <col min="15361" max="15361" width="186.7109375" style="6" customWidth="1"/>
    <col min="15362" max="15362" width="56.42578125" style="6" customWidth="1"/>
    <col min="15363" max="15367" width="45.5703125" style="6" customWidth="1"/>
    <col min="15368" max="15368" width="54.7109375" style="6" customWidth="1"/>
    <col min="15369" max="15373" width="45.5703125" style="6" customWidth="1"/>
    <col min="15374" max="15616" width="12.42578125" style="6"/>
    <col min="15617" max="15617" width="186.7109375" style="6" customWidth="1"/>
    <col min="15618" max="15618" width="56.42578125" style="6" customWidth="1"/>
    <col min="15619" max="15623" width="45.5703125" style="6" customWidth="1"/>
    <col min="15624" max="15624" width="54.7109375" style="6" customWidth="1"/>
    <col min="15625" max="15629" width="45.5703125" style="6" customWidth="1"/>
    <col min="15630" max="15872" width="12.42578125" style="6"/>
    <col min="15873" max="15873" width="186.7109375" style="6" customWidth="1"/>
    <col min="15874" max="15874" width="56.42578125" style="6" customWidth="1"/>
    <col min="15875" max="15879" width="45.5703125" style="6" customWidth="1"/>
    <col min="15880" max="15880" width="54.7109375" style="6" customWidth="1"/>
    <col min="15881" max="15885" width="45.5703125" style="6" customWidth="1"/>
    <col min="15886" max="16128" width="12.42578125" style="6"/>
    <col min="16129" max="16129" width="186.7109375" style="6" customWidth="1"/>
    <col min="16130" max="16130" width="56.42578125" style="6" customWidth="1"/>
    <col min="16131" max="16135" width="45.5703125" style="6" customWidth="1"/>
    <col min="16136" max="16136" width="54.7109375" style="6" customWidth="1"/>
    <col min="16137" max="16141" width="45.5703125" style="6" customWidth="1"/>
    <col min="16142" max="16384" width="12.42578125" style="6"/>
  </cols>
  <sheetData>
    <row r="1" spans="1:17" s="196" customFormat="1" ht="19.5" customHeight="1" thickBot="1" x14ac:dyDescent="0.3">
      <c r="A1" s="186" t="s">
        <v>0</v>
      </c>
      <c r="B1" s="187"/>
      <c r="C1" s="188"/>
      <c r="D1" s="187"/>
      <c r="E1" s="189"/>
      <c r="F1" s="190"/>
      <c r="G1" s="189"/>
      <c r="H1" s="190"/>
      <c r="I1" s="191"/>
      <c r="J1" s="192" t="s">
        <v>1</v>
      </c>
      <c r="K1" s="193" t="s">
        <v>127</v>
      </c>
      <c r="L1" s="194"/>
      <c r="M1" s="193"/>
      <c r="N1" s="195"/>
      <c r="O1" s="195"/>
      <c r="P1" s="195"/>
      <c r="Q1" s="195"/>
    </row>
    <row r="2" spans="1:17" s="196" customFormat="1" ht="19.5" customHeight="1" thickBot="1" x14ac:dyDescent="0.3">
      <c r="A2" s="186" t="s">
        <v>2</v>
      </c>
      <c r="B2" s="187"/>
      <c r="C2" s="188"/>
      <c r="D2" s="187"/>
      <c r="E2" s="188"/>
      <c r="F2" s="187" t="s">
        <v>4</v>
      </c>
      <c r="G2" s="188"/>
      <c r="H2" s="187"/>
      <c r="I2" s="188"/>
      <c r="J2" s="187"/>
      <c r="K2" s="188"/>
      <c r="L2" s="187"/>
      <c r="M2" s="189"/>
      <c r="O2" s="221" t="s">
        <v>182</v>
      </c>
    </row>
    <row r="3" spans="1:17" s="196" customFormat="1" ht="19.5" customHeight="1" thickBot="1" x14ac:dyDescent="0.3">
      <c r="A3" s="197" t="s">
        <v>3</v>
      </c>
      <c r="B3" s="198"/>
      <c r="C3" s="199"/>
      <c r="D3" s="198"/>
      <c r="E3" s="199"/>
      <c r="F3" s="198"/>
      <c r="G3" s="199"/>
      <c r="H3" s="198"/>
      <c r="I3" s="199"/>
      <c r="J3" s="198"/>
      <c r="K3" s="199"/>
      <c r="L3" s="198"/>
      <c r="M3" s="200"/>
      <c r="N3" s="195"/>
      <c r="O3" s="195"/>
      <c r="P3" s="195"/>
      <c r="Q3" s="195"/>
    </row>
    <row r="4" spans="1:17" ht="15" customHeight="1" thickTop="1" x14ac:dyDescent="0.2">
      <c r="A4" s="7"/>
      <c r="B4" s="8"/>
      <c r="C4" s="9"/>
      <c r="D4" s="8"/>
      <c r="E4" s="9"/>
      <c r="F4" s="8"/>
      <c r="G4" s="10"/>
      <c r="H4" s="8" t="s">
        <v>4</v>
      </c>
      <c r="I4" s="9"/>
      <c r="J4" s="8"/>
      <c r="K4" s="9"/>
      <c r="L4" s="8"/>
      <c r="M4" s="10"/>
    </row>
    <row r="5" spans="1:17" ht="15" customHeight="1" x14ac:dyDescent="0.2">
      <c r="A5" s="11"/>
      <c r="B5" s="3"/>
      <c r="C5" s="12"/>
      <c r="D5" s="3"/>
      <c r="E5" s="12"/>
      <c r="F5" s="3"/>
      <c r="G5" s="13"/>
      <c r="H5" s="3"/>
      <c r="I5" s="12"/>
      <c r="J5" s="3"/>
      <c r="K5" s="12"/>
      <c r="L5" s="3"/>
      <c r="M5" s="13"/>
    </row>
    <row r="6" spans="1:17" ht="15" customHeight="1" x14ac:dyDescent="0.25">
      <c r="A6" s="14"/>
      <c r="B6" s="15" t="s">
        <v>128</v>
      </c>
      <c r="C6" s="16"/>
      <c r="D6" s="17"/>
      <c r="E6" s="16"/>
      <c r="F6" s="17"/>
      <c r="G6" s="18"/>
      <c r="H6" s="15" t="s">
        <v>129</v>
      </c>
      <c r="I6" s="16"/>
      <c r="J6" s="17"/>
      <c r="K6" s="16"/>
      <c r="L6" s="17"/>
      <c r="M6" s="19" t="s">
        <v>4</v>
      </c>
    </row>
    <row r="7" spans="1:17" ht="15" customHeight="1" x14ac:dyDescent="0.2">
      <c r="A7" s="11" t="s">
        <v>4</v>
      </c>
      <c r="B7" s="3" t="s">
        <v>4</v>
      </c>
      <c r="C7" s="12"/>
      <c r="D7" s="3" t="s">
        <v>4</v>
      </c>
      <c r="E7" s="12"/>
      <c r="F7" s="3" t="s">
        <v>4</v>
      </c>
      <c r="G7" s="13"/>
      <c r="H7" s="3" t="s">
        <v>4</v>
      </c>
      <c r="I7" s="12"/>
      <c r="J7" s="3" t="s">
        <v>4</v>
      </c>
      <c r="K7" s="12"/>
      <c r="L7" s="3" t="s">
        <v>4</v>
      </c>
      <c r="M7" s="13"/>
    </row>
    <row r="8" spans="1:17" ht="15" customHeight="1" x14ac:dyDescent="0.2">
      <c r="A8" s="11" t="s">
        <v>4</v>
      </c>
      <c r="B8" s="3" t="s">
        <v>4</v>
      </c>
      <c r="C8" s="12"/>
      <c r="D8" s="3" t="s">
        <v>4</v>
      </c>
      <c r="E8" s="12"/>
      <c r="F8" s="3" t="s">
        <v>4</v>
      </c>
      <c r="G8" s="13"/>
      <c r="H8" s="3" t="s">
        <v>4</v>
      </c>
      <c r="I8" s="12"/>
      <c r="J8" s="3" t="s">
        <v>4</v>
      </c>
      <c r="K8" s="12"/>
      <c r="L8" s="3" t="s">
        <v>4</v>
      </c>
      <c r="M8" s="13"/>
    </row>
    <row r="9" spans="1:17" ht="15" customHeight="1" x14ac:dyDescent="0.25">
      <c r="A9" s="20" t="s">
        <v>4</v>
      </c>
      <c r="B9" s="21" t="s">
        <v>4</v>
      </c>
      <c r="C9" s="22" t="s">
        <v>5</v>
      </c>
      <c r="D9" s="23" t="s">
        <v>4</v>
      </c>
      <c r="E9" s="22" t="s">
        <v>5</v>
      </c>
      <c r="F9" s="23" t="s">
        <v>4</v>
      </c>
      <c r="G9" s="24" t="s">
        <v>5</v>
      </c>
      <c r="H9" s="21" t="s">
        <v>4</v>
      </c>
      <c r="I9" s="22" t="s">
        <v>5</v>
      </c>
      <c r="J9" s="23" t="s">
        <v>4</v>
      </c>
      <c r="K9" s="22" t="s">
        <v>5</v>
      </c>
      <c r="L9" s="23" t="s">
        <v>4</v>
      </c>
      <c r="M9" s="24" t="s">
        <v>5</v>
      </c>
      <c r="N9" s="25"/>
    </row>
    <row r="10" spans="1:17" ht="15" customHeight="1" x14ac:dyDescent="0.25">
      <c r="A10" s="26" t="s">
        <v>6</v>
      </c>
      <c r="B10" s="27" t="s">
        <v>7</v>
      </c>
      <c r="C10" s="28" t="s">
        <v>8</v>
      </c>
      <c r="D10" s="29" t="s">
        <v>9</v>
      </c>
      <c r="E10" s="28" t="s">
        <v>8</v>
      </c>
      <c r="F10" s="29" t="s">
        <v>8</v>
      </c>
      <c r="G10" s="30" t="s">
        <v>8</v>
      </c>
      <c r="H10" s="27" t="s">
        <v>7</v>
      </c>
      <c r="I10" s="28" t="s">
        <v>8</v>
      </c>
      <c r="J10" s="29" t="s">
        <v>9</v>
      </c>
      <c r="K10" s="28" t="s">
        <v>8</v>
      </c>
      <c r="L10" s="29" t="s">
        <v>8</v>
      </c>
      <c r="M10" s="30" t="s">
        <v>8</v>
      </c>
      <c r="N10" s="25"/>
    </row>
    <row r="11" spans="1:17" ht="15" customHeight="1" x14ac:dyDescent="0.2">
      <c r="A11" s="31" t="s">
        <v>10</v>
      </c>
      <c r="B11" s="32" t="s">
        <v>4</v>
      </c>
      <c r="C11" s="33"/>
      <c r="D11" s="34" t="s">
        <v>4</v>
      </c>
      <c r="E11" s="33"/>
      <c r="F11" s="34" t="s">
        <v>4</v>
      </c>
      <c r="G11" s="35"/>
      <c r="H11" s="32" t="s">
        <v>4</v>
      </c>
      <c r="I11" s="33"/>
      <c r="J11" s="34" t="s">
        <v>4</v>
      </c>
      <c r="K11" s="33"/>
      <c r="L11" s="34" t="s">
        <v>4</v>
      </c>
      <c r="M11" s="35" t="s">
        <v>10</v>
      </c>
      <c r="N11" s="25"/>
    </row>
    <row r="12" spans="1:17" ht="15" customHeight="1" x14ac:dyDescent="0.25">
      <c r="A12" s="14" t="s">
        <v>11</v>
      </c>
      <c r="B12" s="36" t="s">
        <v>4</v>
      </c>
      <c r="C12" s="37" t="s">
        <v>4</v>
      </c>
      <c r="D12" s="38"/>
      <c r="E12" s="39"/>
      <c r="F12" s="38"/>
      <c r="G12" s="40"/>
      <c r="H12" s="36"/>
      <c r="I12" s="39"/>
      <c r="J12" s="38"/>
      <c r="K12" s="39"/>
      <c r="L12" s="38"/>
      <c r="M12" s="40"/>
      <c r="N12" s="25"/>
    </row>
    <row r="13" spans="1:17" s="5" customFormat="1" ht="15" customHeight="1" x14ac:dyDescent="0.2">
      <c r="A13" s="41" t="s">
        <v>12</v>
      </c>
      <c r="B13" s="4">
        <v>19378311</v>
      </c>
      <c r="C13" s="42">
        <f t="shared" ref="C13:C76" si="0">IF(ISBLANK(B13),"  ",IF(F13&gt;0,B13/F13,IF(B13&gt;0,1,0)))</f>
        <v>1</v>
      </c>
      <c r="D13" s="43">
        <v>0</v>
      </c>
      <c r="E13" s="44">
        <f>IF(ISBLANK(D13),"  ",IF(F13&gt;0,D13/F13,IF(D13&gt;0,1,0)))</f>
        <v>0</v>
      </c>
      <c r="F13" s="45">
        <f>D13+B13</f>
        <v>19378311</v>
      </c>
      <c r="G13" s="46">
        <f>IF(ISBLANK(F13),"  ",IF(F76&gt;0,F13/F76,IF(F13&gt;0,1,0)))</f>
        <v>0.13557647664685657</v>
      </c>
      <c r="H13" s="4">
        <v>18254465</v>
      </c>
      <c r="I13" s="42">
        <f>IF(ISBLANK(H13),"  ",IF(L13&gt;0,H13/L13,IF(H13&gt;0,1,0)))</f>
        <v>1</v>
      </c>
      <c r="J13" s="43">
        <v>0</v>
      </c>
      <c r="K13" s="44">
        <f>IF(ISBLANK(J13),"  ",IF(L13&gt;0,J13/L13,IF(J13&gt;0,1,0)))</f>
        <v>0</v>
      </c>
      <c r="L13" s="45">
        <f t="shared" ref="L13:L34" si="1">J13+H13</f>
        <v>18254465</v>
      </c>
      <c r="M13" s="47">
        <f>IF(ISBLANK(L13),"  ",IF(L76&gt;0,L13/L76,IF(L13&gt;0,1,0)))</f>
        <v>0.12711780493551042</v>
      </c>
      <c r="N13" s="25"/>
    </row>
    <row r="14" spans="1:17" ht="15" customHeight="1" x14ac:dyDescent="0.2">
      <c r="A14" s="11" t="s">
        <v>13</v>
      </c>
      <c r="B14" s="3">
        <v>0</v>
      </c>
      <c r="C14" s="48">
        <f t="shared" si="0"/>
        <v>0</v>
      </c>
      <c r="D14" s="93">
        <v>0</v>
      </c>
      <c r="E14" s="49">
        <f>IF(ISBLANK(D14),"  ",IF(F14&gt;0,D14/F14,IF(D14&gt;0,1,0)))</f>
        <v>0</v>
      </c>
      <c r="F14" s="50">
        <f>D14+B14</f>
        <v>0</v>
      </c>
      <c r="G14" s="51">
        <f>IF(ISBLANK(F14),"  ",IF(F76&gt;0,F14/F76,IF(F14&gt;0,1,0)))</f>
        <v>0</v>
      </c>
      <c r="H14" s="3">
        <v>0</v>
      </c>
      <c r="I14" s="48">
        <f>IF(ISBLANK(H14),"  ",IF(L14&gt;0,H14/L14,IF(H14&gt;0,1,0)))</f>
        <v>0</v>
      </c>
      <c r="J14" s="93">
        <v>0</v>
      </c>
      <c r="K14" s="49">
        <f>IF(ISBLANK(J14),"  ",IF(L14&gt;0,J14/L14,IF(J14&gt;0,1,0)))</f>
        <v>0</v>
      </c>
      <c r="L14" s="50">
        <f t="shared" si="1"/>
        <v>0</v>
      </c>
      <c r="M14" s="51">
        <f>IF(ISBLANK(L14),"  ",IF(L76&gt;0,L14/L76,IF(L14&gt;0,1,0)))</f>
        <v>0</v>
      </c>
      <c r="N14" s="25"/>
    </row>
    <row r="15" spans="1:17" ht="15" customHeight="1" x14ac:dyDescent="0.2">
      <c r="A15" s="31" t="s">
        <v>14</v>
      </c>
      <c r="B15" s="79">
        <v>1852253.07</v>
      </c>
      <c r="C15" s="53">
        <f t="shared" si="0"/>
        <v>1</v>
      </c>
      <c r="D15" s="80">
        <v>0</v>
      </c>
      <c r="E15" s="55">
        <f>IF(ISBLANK(D15),"  ",IF(F15&gt;0,D15/F15,IF(D15&gt;0,1,0)))</f>
        <v>0</v>
      </c>
      <c r="F15" s="38">
        <f>D15+B15</f>
        <v>1852253.07</v>
      </c>
      <c r="G15" s="56">
        <f>IF(ISBLANK(F15),"  ",IF(F76&gt;0,F15/F76,IF(F15&gt;0,1,0)))</f>
        <v>1.2958918096057153E-2</v>
      </c>
      <c r="H15" s="79">
        <v>1849219</v>
      </c>
      <c r="I15" s="53">
        <f>IF(ISBLANK(H15),"  ",IF(L15&gt;0,H15/L15,IF(H15&gt;0,1,0)))</f>
        <v>1</v>
      </c>
      <c r="J15" s="80">
        <v>0</v>
      </c>
      <c r="K15" s="55">
        <f>IF(ISBLANK(J15),"  ",IF(L15&gt;0,J15/L15,IF(J15&gt;0,1,0)))</f>
        <v>0</v>
      </c>
      <c r="L15" s="38">
        <f t="shared" si="1"/>
        <v>1849219</v>
      </c>
      <c r="M15" s="56">
        <f>IF(ISBLANK(L15),"  ",IF(L76&gt;0,L15/L76,IF(L15&gt;0,1,0)))</f>
        <v>1.2877323993063594E-2</v>
      </c>
      <c r="N15" s="25"/>
    </row>
    <row r="16" spans="1:17" ht="15" customHeight="1" x14ac:dyDescent="0.2">
      <c r="A16" s="57" t="s">
        <v>15</v>
      </c>
      <c r="B16" s="3">
        <v>0</v>
      </c>
      <c r="C16" s="42">
        <f t="shared" si="0"/>
        <v>0</v>
      </c>
      <c r="D16" s="93">
        <v>0</v>
      </c>
      <c r="E16" s="44">
        <f>IF(ISBLANK(D16),"  ",IF(F16&gt;0,D16/F16,IF(D16&gt;0,1,0)))</f>
        <v>0</v>
      </c>
      <c r="F16" s="58">
        <f t="shared" ref="F16:F39" si="2">D16+B16</f>
        <v>0</v>
      </c>
      <c r="G16" s="46">
        <f>IF(ISBLANK(F16),"  ",IF(F76&gt;0,F16/F76,IF(F16&gt;0,1,0)))</f>
        <v>0</v>
      </c>
      <c r="H16" s="3">
        <v>0</v>
      </c>
      <c r="I16" s="42">
        <f t="shared" ref="I16:I34" si="3">IF(ISBLANK(H16),"  ",IF(L16&gt;0,H16/L16,IF(H16&gt;0,1,0)))</f>
        <v>0</v>
      </c>
      <c r="J16" s="93">
        <v>0</v>
      </c>
      <c r="K16" s="44">
        <f t="shared" ref="K16:K34" si="4">IF(ISBLANK(J16),"  ",IF(L16&gt;0,J16/L16,IF(J16&gt;0,1,0)))</f>
        <v>0</v>
      </c>
      <c r="L16" s="58">
        <f t="shared" si="1"/>
        <v>0</v>
      </c>
      <c r="M16" s="46">
        <f>IF(ISBLANK(L16),"  ",IF(L76&gt;0,L16/L76,IF(L16&gt;0,1,0)))</f>
        <v>0</v>
      </c>
      <c r="N16" s="25"/>
    </row>
    <row r="17" spans="1:14" ht="15" customHeight="1" x14ac:dyDescent="0.2">
      <c r="A17" s="59" t="s">
        <v>16</v>
      </c>
      <c r="B17" s="32">
        <v>1852253.07</v>
      </c>
      <c r="C17" s="48">
        <f t="shared" si="0"/>
        <v>1</v>
      </c>
      <c r="D17" s="80">
        <v>0</v>
      </c>
      <c r="E17" s="44">
        <f t="shared" ref="E17:E34" si="5">IF(ISBLANK(D17),"  ",IF(F17&gt;0,D17/F17,IF(D17&gt;0,1,0)))</f>
        <v>0</v>
      </c>
      <c r="F17" s="34">
        <f t="shared" si="2"/>
        <v>1852253.07</v>
      </c>
      <c r="G17" s="51">
        <f>IF(ISBLANK(F17),"  ",IF(F76&gt;0,F17/F76,IF(F17&gt;0,1,0)))</f>
        <v>1.2958918096057153E-2</v>
      </c>
      <c r="H17" s="32">
        <v>1849219</v>
      </c>
      <c r="I17" s="48">
        <f t="shared" si="3"/>
        <v>1</v>
      </c>
      <c r="J17" s="80">
        <v>0</v>
      </c>
      <c r="K17" s="49">
        <f t="shared" si="4"/>
        <v>0</v>
      </c>
      <c r="L17" s="34">
        <f t="shared" si="1"/>
        <v>1849219</v>
      </c>
      <c r="M17" s="51">
        <f>IF(ISBLANK(L17),"  ",IF(L76&gt;0,L17/L76,IF(L17&gt;0,1,0)))</f>
        <v>1.2877323993063594E-2</v>
      </c>
      <c r="N17" s="25"/>
    </row>
    <row r="18" spans="1:14" ht="15" customHeight="1" x14ac:dyDescent="0.2">
      <c r="A18" s="59" t="s">
        <v>17</v>
      </c>
      <c r="B18" s="32">
        <v>0</v>
      </c>
      <c r="C18" s="48">
        <f t="shared" si="0"/>
        <v>0</v>
      </c>
      <c r="D18" s="80">
        <v>0</v>
      </c>
      <c r="E18" s="44">
        <f t="shared" si="5"/>
        <v>0</v>
      </c>
      <c r="F18" s="34">
        <f t="shared" si="2"/>
        <v>0</v>
      </c>
      <c r="G18" s="51">
        <f>IF(ISBLANK(F18),"  ",IF(F76&gt;0,F18/F76,IF(F18&gt;0,1,0)))</f>
        <v>0</v>
      </c>
      <c r="H18" s="32">
        <v>0</v>
      </c>
      <c r="I18" s="48">
        <f t="shared" si="3"/>
        <v>0</v>
      </c>
      <c r="J18" s="80">
        <v>0</v>
      </c>
      <c r="K18" s="49">
        <f t="shared" si="4"/>
        <v>0</v>
      </c>
      <c r="L18" s="34">
        <f t="shared" si="1"/>
        <v>0</v>
      </c>
      <c r="M18" s="51">
        <f>IF(ISBLANK(L18),"  ",IF(L76&gt;0,L18/L76,IF(L18&gt;0,1,0)))</f>
        <v>0</v>
      </c>
      <c r="N18" s="25"/>
    </row>
    <row r="19" spans="1:14" ht="15" customHeight="1" x14ac:dyDescent="0.2">
      <c r="A19" s="59" t="s">
        <v>18</v>
      </c>
      <c r="B19" s="32">
        <v>0</v>
      </c>
      <c r="C19" s="48">
        <f t="shared" si="0"/>
        <v>0</v>
      </c>
      <c r="D19" s="80">
        <v>0</v>
      </c>
      <c r="E19" s="44">
        <f t="shared" si="5"/>
        <v>0</v>
      </c>
      <c r="F19" s="34">
        <f t="shared" si="2"/>
        <v>0</v>
      </c>
      <c r="G19" s="51">
        <f>IF(ISBLANK(F19),"  ",IF(F76&gt;0,F19/F76,IF(F19&gt;0,1,0)))</f>
        <v>0</v>
      </c>
      <c r="H19" s="32">
        <v>0</v>
      </c>
      <c r="I19" s="48">
        <f t="shared" si="3"/>
        <v>0</v>
      </c>
      <c r="J19" s="80">
        <v>0</v>
      </c>
      <c r="K19" s="49">
        <f t="shared" si="4"/>
        <v>0</v>
      </c>
      <c r="L19" s="34">
        <f t="shared" si="1"/>
        <v>0</v>
      </c>
      <c r="M19" s="51">
        <f>IF(ISBLANK(L19),"  ",IF(L76&gt;0,L19/L76,IF(L19&gt;0,1,0)))</f>
        <v>0</v>
      </c>
      <c r="N19" s="25"/>
    </row>
    <row r="20" spans="1:14" ht="15" customHeight="1" x14ac:dyDescent="0.2">
      <c r="A20" s="59" t="s">
        <v>19</v>
      </c>
      <c r="B20" s="32">
        <v>0</v>
      </c>
      <c r="C20" s="48">
        <f t="shared" si="0"/>
        <v>0</v>
      </c>
      <c r="D20" s="80">
        <v>0</v>
      </c>
      <c r="E20" s="44">
        <f t="shared" si="5"/>
        <v>0</v>
      </c>
      <c r="F20" s="34">
        <f>D20+B20</f>
        <v>0</v>
      </c>
      <c r="G20" s="51">
        <f>IF(ISBLANK(F20),"  ",IF(F76&gt;0,F20/F76,IF(F20&gt;0,1,0)))</f>
        <v>0</v>
      </c>
      <c r="H20" s="32">
        <v>0</v>
      </c>
      <c r="I20" s="48">
        <f t="shared" si="3"/>
        <v>0</v>
      </c>
      <c r="J20" s="80">
        <v>0</v>
      </c>
      <c r="K20" s="49">
        <f t="shared" si="4"/>
        <v>0</v>
      </c>
      <c r="L20" s="34">
        <f t="shared" si="1"/>
        <v>0</v>
      </c>
      <c r="M20" s="51">
        <f>IF(ISBLANK(L20),"  ",IF(L76&gt;0,L20/L76,IF(L20&gt;0,1,0)))</f>
        <v>0</v>
      </c>
      <c r="N20" s="25"/>
    </row>
    <row r="21" spans="1:14" ht="15" customHeight="1" x14ac:dyDescent="0.2">
      <c r="A21" s="59" t="s">
        <v>20</v>
      </c>
      <c r="B21" s="32">
        <v>0</v>
      </c>
      <c r="C21" s="48">
        <f t="shared" si="0"/>
        <v>0</v>
      </c>
      <c r="D21" s="80">
        <v>0</v>
      </c>
      <c r="E21" s="44">
        <f t="shared" si="5"/>
        <v>0</v>
      </c>
      <c r="F21" s="34">
        <f t="shared" si="2"/>
        <v>0</v>
      </c>
      <c r="G21" s="51">
        <f>IF(ISBLANK(F21),"  ",IF(F76&gt;0,F21/F76,IF(F21&gt;0,1,0)))</f>
        <v>0</v>
      </c>
      <c r="H21" s="32">
        <v>0</v>
      </c>
      <c r="I21" s="48">
        <f t="shared" si="3"/>
        <v>0</v>
      </c>
      <c r="J21" s="80">
        <v>0</v>
      </c>
      <c r="K21" s="49">
        <f t="shared" si="4"/>
        <v>0</v>
      </c>
      <c r="L21" s="34">
        <f t="shared" si="1"/>
        <v>0</v>
      </c>
      <c r="M21" s="51">
        <f>IF(ISBLANK(L21),"  ",IF(L76&gt;0,L21/L76,IF(L21&gt;0,1,0)))</f>
        <v>0</v>
      </c>
      <c r="N21" s="25"/>
    </row>
    <row r="22" spans="1:14" ht="15" customHeight="1" x14ac:dyDescent="0.2">
      <c r="A22" s="59" t="s">
        <v>82</v>
      </c>
      <c r="B22" s="32">
        <v>0</v>
      </c>
      <c r="C22" s="48">
        <f t="shared" si="0"/>
        <v>0</v>
      </c>
      <c r="D22" s="80">
        <v>0</v>
      </c>
      <c r="E22" s="44">
        <f t="shared" si="5"/>
        <v>0</v>
      </c>
      <c r="F22" s="34">
        <f t="shared" si="2"/>
        <v>0</v>
      </c>
      <c r="G22" s="51">
        <f>IF(ISBLANK(F22),"  ",IF(F76&gt;0,F22/F76,IF(F22&gt;0,1,0)))</f>
        <v>0</v>
      </c>
      <c r="H22" s="32">
        <v>0</v>
      </c>
      <c r="I22" s="48">
        <f t="shared" si="3"/>
        <v>0</v>
      </c>
      <c r="J22" s="80">
        <v>0</v>
      </c>
      <c r="K22" s="49">
        <f t="shared" si="4"/>
        <v>0</v>
      </c>
      <c r="L22" s="34">
        <f t="shared" si="1"/>
        <v>0</v>
      </c>
      <c r="M22" s="51">
        <f>IF(ISBLANK(L22),"  ",IF(L76&gt;0,L22/L76,IF(L22&gt;0,1,0)))</f>
        <v>0</v>
      </c>
      <c r="N22" s="25"/>
    </row>
    <row r="23" spans="1:14" ht="15" customHeight="1" x14ac:dyDescent="0.2">
      <c r="A23" s="59" t="s">
        <v>22</v>
      </c>
      <c r="B23" s="32">
        <v>0</v>
      </c>
      <c r="C23" s="48">
        <f t="shared" si="0"/>
        <v>0</v>
      </c>
      <c r="D23" s="80">
        <v>0</v>
      </c>
      <c r="E23" s="44">
        <f t="shared" si="5"/>
        <v>0</v>
      </c>
      <c r="F23" s="34">
        <f t="shared" si="2"/>
        <v>0</v>
      </c>
      <c r="G23" s="51">
        <f>IF(ISBLANK(F23),"  ",IF(F76&gt;0,F23/F76,IF(F23&gt;0,1,0)))</f>
        <v>0</v>
      </c>
      <c r="H23" s="32">
        <v>0</v>
      </c>
      <c r="I23" s="48">
        <f t="shared" si="3"/>
        <v>0</v>
      </c>
      <c r="J23" s="80">
        <v>0</v>
      </c>
      <c r="K23" s="49">
        <f t="shared" si="4"/>
        <v>0</v>
      </c>
      <c r="L23" s="34">
        <f t="shared" si="1"/>
        <v>0</v>
      </c>
      <c r="M23" s="51">
        <f>IF(ISBLANK(L23),"  ",IF(L76&gt;0,L23/L76,IF(L23&gt;0,1,0)))</f>
        <v>0</v>
      </c>
      <c r="N23" s="25"/>
    </row>
    <row r="24" spans="1:14" ht="15" customHeight="1" x14ac:dyDescent="0.2">
      <c r="A24" s="59" t="s">
        <v>23</v>
      </c>
      <c r="B24" s="32">
        <v>0</v>
      </c>
      <c r="C24" s="48">
        <f t="shared" si="0"/>
        <v>0</v>
      </c>
      <c r="D24" s="80">
        <v>0</v>
      </c>
      <c r="E24" s="44">
        <f t="shared" si="5"/>
        <v>0</v>
      </c>
      <c r="F24" s="34">
        <f t="shared" si="2"/>
        <v>0</v>
      </c>
      <c r="G24" s="51">
        <f>IF(ISBLANK(F24),"  ",IF(F76&gt;0,F24/F76,IF(F24&gt;0,1,0)))</f>
        <v>0</v>
      </c>
      <c r="H24" s="32">
        <v>0</v>
      </c>
      <c r="I24" s="48">
        <f t="shared" si="3"/>
        <v>0</v>
      </c>
      <c r="J24" s="80">
        <v>0</v>
      </c>
      <c r="K24" s="49">
        <f t="shared" si="4"/>
        <v>0</v>
      </c>
      <c r="L24" s="34">
        <f t="shared" si="1"/>
        <v>0</v>
      </c>
      <c r="M24" s="51">
        <f>IF(ISBLANK(L24),"  ",IF(L76&gt;0,L24/L76,IF(L24&gt;0,1,0)))</f>
        <v>0</v>
      </c>
      <c r="N24" s="25"/>
    </row>
    <row r="25" spans="1:14" ht="15" customHeight="1" x14ac:dyDescent="0.2">
      <c r="A25" s="59" t="s">
        <v>24</v>
      </c>
      <c r="B25" s="32">
        <v>0</v>
      </c>
      <c r="C25" s="48">
        <f t="shared" si="0"/>
        <v>0</v>
      </c>
      <c r="D25" s="80">
        <v>0</v>
      </c>
      <c r="E25" s="44">
        <f t="shared" si="5"/>
        <v>0</v>
      </c>
      <c r="F25" s="34">
        <f t="shared" si="2"/>
        <v>0</v>
      </c>
      <c r="G25" s="51">
        <f>IF(ISBLANK(F25),"  ",IF(F76&gt;0,F25/F76,IF(F25&gt;0,1,0)))</f>
        <v>0</v>
      </c>
      <c r="H25" s="32">
        <v>0</v>
      </c>
      <c r="I25" s="48">
        <f t="shared" si="3"/>
        <v>0</v>
      </c>
      <c r="J25" s="80">
        <v>0</v>
      </c>
      <c r="K25" s="49">
        <f t="shared" si="4"/>
        <v>0</v>
      </c>
      <c r="L25" s="34">
        <f t="shared" si="1"/>
        <v>0</v>
      </c>
      <c r="M25" s="51">
        <f>IF(ISBLANK(L25),"  ",IF(L76&gt;0,L25/L76,IF(L25&gt;0,1,0)))</f>
        <v>0</v>
      </c>
      <c r="N25" s="25"/>
    </row>
    <row r="26" spans="1:14" ht="15" customHeight="1" x14ac:dyDescent="0.2">
      <c r="A26" s="59" t="s">
        <v>25</v>
      </c>
      <c r="B26" s="32">
        <v>0</v>
      </c>
      <c r="C26" s="48">
        <f t="shared" si="0"/>
        <v>0</v>
      </c>
      <c r="D26" s="80">
        <v>0</v>
      </c>
      <c r="E26" s="44">
        <f t="shared" si="5"/>
        <v>0</v>
      </c>
      <c r="F26" s="34">
        <f t="shared" si="2"/>
        <v>0</v>
      </c>
      <c r="G26" s="51">
        <f>IF(ISBLANK(F26),"  ",IF(F76&gt;0,F26/F76,IF(F26&gt;0,1,0)))</f>
        <v>0</v>
      </c>
      <c r="H26" s="32">
        <v>0</v>
      </c>
      <c r="I26" s="48">
        <f t="shared" si="3"/>
        <v>0</v>
      </c>
      <c r="J26" s="80">
        <v>0</v>
      </c>
      <c r="K26" s="49">
        <f t="shared" si="4"/>
        <v>0</v>
      </c>
      <c r="L26" s="34">
        <f t="shared" si="1"/>
        <v>0</v>
      </c>
      <c r="M26" s="51">
        <f>IF(ISBLANK(L26),"  ",IF(L76&gt;0,L26/L76,IF(L26&gt;0,1,0)))</f>
        <v>0</v>
      </c>
      <c r="N26" s="25"/>
    </row>
    <row r="27" spans="1:14" ht="15" customHeight="1" x14ac:dyDescent="0.2">
      <c r="A27" s="59" t="s">
        <v>26</v>
      </c>
      <c r="B27" s="32">
        <v>0</v>
      </c>
      <c r="C27" s="48">
        <f t="shared" si="0"/>
        <v>0</v>
      </c>
      <c r="D27" s="80">
        <v>0</v>
      </c>
      <c r="E27" s="44">
        <f t="shared" si="5"/>
        <v>0</v>
      </c>
      <c r="F27" s="34">
        <f t="shared" si="2"/>
        <v>0</v>
      </c>
      <c r="G27" s="51">
        <f>IF(ISBLANK(F27),"  ",IF(F76&gt;0,F27/F76,IF(F27&gt;0,1,0)))</f>
        <v>0</v>
      </c>
      <c r="H27" s="32">
        <v>0</v>
      </c>
      <c r="I27" s="48">
        <f t="shared" si="3"/>
        <v>0</v>
      </c>
      <c r="J27" s="80">
        <v>0</v>
      </c>
      <c r="K27" s="49">
        <f t="shared" si="4"/>
        <v>0</v>
      </c>
      <c r="L27" s="34">
        <f t="shared" si="1"/>
        <v>0</v>
      </c>
      <c r="M27" s="51">
        <f>IF(ISBLANK(L27),"  ",IF(L76&gt;0,L27/L76,IF(L27&gt;0,1,0)))</f>
        <v>0</v>
      </c>
      <c r="N27" s="25"/>
    </row>
    <row r="28" spans="1:14" ht="15" customHeight="1" x14ac:dyDescent="0.2">
      <c r="A28" s="60" t="s">
        <v>27</v>
      </c>
      <c r="B28" s="32">
        <v>0</v>
      </c>
      <c r="C28" s="48">
        <f t="shared" si="0"/>
        <v>0</v>
      </c>
      <c r="D28" s="80">
        <v>0</v>
      </c>
      <c r="E28" s="44">
        <f t="shared" si="5"/>
        <v>0</v>
      </c>
      <c r="F28" s="34">
        <f t="shared" si="2"/>
        <v>0</v>
      </c>
      <c r="G28" s="51">
        <f>IF(ISBLANK(F28),"  ",IF(F76&gt;0,F28/F76,IF(F28&gt;0,1,0)))</f>
        <v>0</v>
      </c>
      <c r="H28" s="32">
        <v>0</v>
      </c>
      <c r="I28" s="48">
        <f t="shared" si="3"/>
        <v>0</v>
      </c>
      <c r="J28" s="80">
        <v>0</v>
      </c>
      <c r="K28" s="49">
        <f t="shared" si="4"/>
        <v>0</v>
      </c>
      <c r="L28" s="34">
        <f t="shared" si="1"/>
        <v>0</v>
      </c>
      <c r="M28" s="51">
        <f>IF(ISBLANK(L28),"  ",IF(L76&gt;0,L28/L76,IF(L28&gt;0,1,0)))</f>
        <v>0</v>
      </c>
      <c r="N28" s="25"/>
    </row>
    <row r="29" spans="1:14" ht="15" customHeight="1" x14ac:dyDescent="0.2">
      <c r="A29" s="60" t="s">
        <v>28</v>
      </c>
      <c r="B29" s="32">
        <v>0</v>
      </c>
      <c r="C29" s="48">
        <f t="shared" si="0"/>
        <v>0</v>
      </c>
      <c r="D29" s="80">
        <v>0</v>
      </c>
      <c r="E29" s="44">
        <f t="shared" si="5"/>
        <v>0</v>
      </c>
      <c r="F29" s="34">
        <f t="shared" si="2"/>
        <v>0</v>
      </c>
      <c r="G29" s="51">
        <f>IF(ISBLANK(F29),"  ",IF(F76&gt;0,F29/F76,IF(F29&gt;0,1,0)))</f>
        <v>0</v>
      </c>
      <c r="H29" s="32">
        <v>0</v>
      </c>
      <c r="I29" s="48">
        <f t="shared" si="3"/>
        <v>0</v>
      </c>
      <c r="J29" s="80">
        <v>0</v>
      </c>
      <c r="K29" s="49">
        <f t="shared" si="4"/>
        <v>0</v>
      </c>
      <c r="L29" s="34">
        <f t="shared" si="1"/>
        <v>0</v>
      </c>
      <c r="M29" s="51">
        <f>IF(ISBLANK(L29),"  ",IF(L76&gt;0,L29/L76,IF(L29&gt;0,1,0)))</f>
        <v>0</v>
      </c>
      <c r="N29" s="25"/>
    </row>
    <row r="30" spans="1:14" ht="15" customHeight="1" x14ac:dyDescent="0.2">
      <c r="A30" s="60" t="s">
        <v>29</v>
      </c>
      <c r="B30" s="32">
        <v>0</v>
      </c>
      <c r="C30" s="48">
        <f t="shared" si="0"/>
        <v>0</v>
      </c>
      <c r="D30" s="80">
        <v>0</v>
      </c>
      <c r="E30" s="44">
        <f>IF(ISBLANK(D30),"  ",IF(F30&gt;0,D30/F30,IF(D30&gt;0,1,0)))</f>
        <v>0</v>
      </c>
      <c r="F30" s="34">
        <f t="shared" si="2"/>
        <v>0</v>
      </c>
      <c r="G30" s="51">
        <f>IF(ISBLANK(F30),"  ",IF(F76&gt;0,F30/F76,IF(F30&gt;0,1,0)))</f>
        <v>0</v>
      </c>
      <c r="H30" s="32">
        <v>0</v>
      </c>
      <c r="I30" s="48">
        <f t="shared" si="3"/>
        <v>0</v>
      </c>
      <c r="J30" s="80">
        <v>0</v>
      </c>
      <c r="K30" s="49">
        <f>IF(ISBLANK(J30),"  ",IF(L30&gt;0,J30/L30,IF(J30&gt;0,1,0)))</f>
        <v>0</v>
      </c>
      <c r="L30" s="34">
        <f t="shared" si="1"/>
        <v>0</v>
      </c>
      <c r="M30" s="51">
        <f>IF(ISBLANK(L30),"  ",IF(L76&gt;0,L30/L76,IF(L30&gt;0,1,0)))</f>
        <v>0</v>
      </c>
      <c r="N30" s="25"/>
    </row>
    <row r="31" spans="1:14" ht="15" customHeight="1" x14ac:dyDescent="0.2">
      <c r="A31" s="60" t="s">
        <v>30</v>
      </c>
      <c r="B31" s="32">
        <v>0</v>
      </c>
      <c r="C31" s="48">
        <f t="shared" si="0"/>
        <v>0</v>
      </c>
      <c r="D31" s="80">
        <v>0</v>
      </c>
      <c r="E31" s="44">
        <f>IF(ISBLANK(D31),"  ",IF(F31&gt;0,D31/F31,IF(D31&gt;0,1,0)))</f>
        <v>0</v>
      </c>
      <c r="F31" s="34">
        <f t="shared" si="2"/>
        <v>0</v>
      </c>
      <c r="G31" s="51">
        <f>IF(ISBLANK(F31),"  ",IF(F76&gt;0,F31/F76,IF(F31&gt;0,1,0)))</f>
        <v>0</v>
      </c>
      <c r="H31" s="32">
        <v>0</v>
      </c>
      <c r="I31" s="48">
        <f t="shared" si="3"/>
        <v>0</v>
      </c>
      <c r="J31" s="80">
        <v>0</v>
      </c>
      <c r="K31" s="49">
        <f>IF(ISBLANK(J31),"  ",IF(L31&gt;0,J31/L31,IF(J31&gt;0,1,0)))</f>
        <v>0</v>
      </c>
      <c r="L31" s="34">
        <f t="shared" si="1"/>
        <v>0</v>
      </c>
      <c r="M31" s="51">
        <f>IF(ISBLANK(L31),"  ",IF(L76&gt;0,L31/L76,IF(L31&gt;0,1,0)))</f>
        <v>0</v>
      </c>
      <c r="N31" s="25"/>
    </row>
    <row r="32" spans="1:14" ht="15" customHeight="1" x14ac:dyDescent="0.2">
      <c r="A32" s="60" t="s">
        <v>31</v>
      </c>
      <c r="B32" s="32">
        <v>0</v>
      </c>
      <c r="C32" s="48">
        <f t="shared" si="0"/>
        <v>0</v>
      </c>
      <c r="D32" s="80">
        <v>0</v>
      </c>
      <c r="E32" s="44">
        <f>IF(ISBLANK(D32),"  ",IF(F32&gt;0,D32/F32,IF(D32&gt;0,1,0)))</f>
        <v>0</v>
      </c>
      <c r="F32" s="34">
        <f t="shared" si="2"/>
        <v>0</v>
      </c>
      <c r="G32" s="51">
        <f>IF(ISBLANK(F32),"  ",IF(F76&gt;0,F32/F76,IF(F32&gt;0,1,0)))</f>
        <v>0</v>
      </c>
      <c r="H32" s="32">
        <v>0</v>
      </c>
      <c r="I32" s="48">
        <f t="shared" si="3"/>
        <v>0</v>
      </c>
      <c r="J32" s="80">
        <v>0</v>
      </c>
      <c r="K32" s="49">
        <f>IF(ISBLANK(J32),"  ",IF(L32&gt;0,J32/L32,IF(J32&gt;0,1,0)))</f>
        <v>0</v>
      </c>
      <c r="L32" s="34">
        <f t="shared" si="1"/>
        <v>0</v>
      </c>
      <c r="M32" s="51">
        <f>IF(ISBLANK(L32),"  ",IF(L76&gt;0,L32/L76,IF(L32&gt;0,1,0)))</f>
        <v>0</v>
      </c>
      <c r="N32" s="25"/>
    </row>
    <row r="33" spans="1:14" ht="15" customHeight="1" x14ac:dyDescent="0.2">
      <c r="A33" s="61" t="s">
        <v>75</v>
      </c>
      <c r="B33" s="32">
        <v>0</v>
      </c>
      <c r="C33" s="48">
        <f>IF(ISBLANK(B33),"  ",IF(F33&gt;0,B33/F33,IF(B33&gt;0,1,0)))</f>
        <v>0</v>
      </c>
      <c r="D33" s="80">
        <v>0</v>
      </c>
      <c r="E33" s="44">
        <f>IF(ISBLANK(D33),"  ",IF(F33&gt;0,D33/F33,IF(D33&gt;0,1,0)))</f>
        <v>0</v>
      </c>
      <c r="F33" s="34">
        <f t="shared" si="2"/>
        <v>0</v>
      </c>
      <c r="G33" s="51">
        <f>IF(ISBLANK(F33),"  ",IF(F76&gt;0,F33/F76,IF(F33&gt;0,1,0)))</f>
        <v>0</v>
      </c>
      <c r="H33" s="32">
        <v>0</v>
      </c>
      <c r="I33" s="48">
        <f>IF(ISBLANK(H33),"  ",IF(L33&gt;0,H33/L33,IF(H33&gt;0,1,0)))</f>
        <v>0</v>
      </c>
      <c r="J33" s="80">
        <v>0</v>
      </c>
      <c r="K33" s="49">
        <f>IF(ISBLANK(J33),"  ",IF(L33&gt;0,J33/L33,IF(J33&gt;0,1,0)))</f>
        <v>0</v>
      </c>
      <c r="L33" s="34">
        <f t="shared" si="1"/>
        <v>0</v>
      </c>
      <c r="M33" s="51">
        <f>IF(ISBLANK(L33),"  ",IF(L76&gt;0,L33/L76,IF(L33&gt;0,1,0)))</f>
        <v>0</v>
      </c>
      <c r="N33" s="25"/>
    </row>
    <row r="34" spans="1:14" ht="15" customHeight="1" x14ac:dyDescent="0.2">
      <c r="A34" s="60" t="s">
        <v>32</v>
      </c>
      <c r="B34" s="32">
        <v>0</v>
      </c>
      <c r="C34" s="48">
        <f t="shared" si="0"/>
        <v>0</v>
      </c>
      <c r="D34" s="80">
        <v>0</v>
      </c>
      <c r="E34" s="44">
        <f t="shared" si="5"/>
        <v>0</v>
      </c>
      <c r="F34" s="34">
        <f t="shared" si="2"/>
        <v>0</v>
      </c>
      <c r="G34" s="51">
        <f>IF(ISBLANK(F34),"  ",IF(F76&gt;0,F34/F76,IF(F34&gt;0,1,0)))</f>
        <v>0</v>
      </c>
      <c r="H34" s="32">
        <v>0</v>
      </c>
      <c r="I34" s="48">
        <f t="shared" si="3"/>
        <v>0</v>
      </c>
      <c r="J34" s="80">
        <v>0</v>
      </c>
      <c r="K34" s="49">
        <f t="shared" si="4"/>
        <v>0</v>
      </c>
      <c r="L34" s="34">
        <f t="shared" si="1"/>
        <v>0</v>
      </c>
      <c r="M34" s="51">
        <f>IF(ISBLANK(L34),"  ",IF(L76&gt;0,L34/L76,IF(L34&gt;0,1,0)))</f>
        <v>0</v>
      </c>
      <c r="N34" s="25"/>
    </row>
    <row r="35" spans="1:14" ht="15" customHeight="1" x14ac:dyDescent="0.25">
      <c r="A35" s="62" t="s">
        <v>33</v>
      </c>
      <c r="B35" s="121"/>
      <c r="C35" s="64" t="s">
        <v>4</v>
      </c>
      <c r="D35" s="80"/>
      <c r="E35" s="66" t="s">
        <v>4</v>
      </c>
      <c r="F35" s="34"/>
      <c r="G35" s="67" t="s">
        <v>4</v>
      </c>
      <c r="H35" s="121" t="s">
        <v>4</v>
      </c>
      <c r="I35" s="64" t="s">
        <v>4</v>
      </c>
      <c r="J35" s="80"/>
      <c r="K35" s="66" t="s">
        <v>4</v>
      </c>
      <c r="L35" s="34"/>
      <c r="M35" s="67" t="s">
        <v>4</v>
      </c>
      <c r="N35" s="25"/>
    </row>
    <row r="36" spans="1:14" ht="15" customHeight="1" x14ac:dyDescent="0.2">
      <c r="A36" s="57" t="s">
        <v>34</v>
      </c>
      <c r="B36" s="32">
        <v>0</v>
      </c>
      <c r="C36" s="48">
        <f t="shared" si="0"/>
        <v>0</v>
      </c>
      <c r="D36" s="80">
        <v>0</v>
      </c>
      <c r="E36" s="49">
        <f>IF(ISBLANK(D36),"  ",IF(F36&gt;0,D36/F36,IF(D36&gt;0,1,0)))</f>
        <v>0</v>
      </c>
      <c r="F36" s="34">
        <f t="shared" si="2"/>
        <v>0</v>
      </c>
      <c r="G36" s="51">
        <f>IF(ISBLANK(F36),"  ",IF(F76&gt;0,F36/F76,IF(F36&gt;0,1,0)))</f>
        <v>0</v>
      </c>
      <c r="H36" s="32">
        <v>0</v>
      </c>
      <c r="I36" s="48">
        <f>IF(ISBLANK(H36),"  ",IF(L36&gt;0,H36/L36,IF(H36&gt;0,1,0)))</f>
        <v>0</v>
      </c>
      <c r="J36" s="80">
        <v>0</v>
      </c>
      <c r="K36" s="49">
        <f>IF(ISBLANK(J36),"  ",IF(L36&gt;0,J36/L36,IF(J36&gt;0,1,0)))</f>
        <v>0</v>
      </c>
      <c r="L36" s="34">
        <f>J36+H36</f>
        <v>0</v>
      </c>
      <c r="M36" s="51">
        <f>IF(ISBLANK(L36),"  ",IF(L76&gt;0,L36/L76,IF(L36&gt;0,1,0)))</f>
        <v>0</v>
      </c>
      <c r="N36" s="25"/>
    </row>
    <row r="37" spans="1:14" ht="15" customHeight="1" x14ac:dyDescent="0.25">
      <c r="A37" s="62" t="s">
        <v>35</v>
      </c>
      <c r="B37" s="121"/>
      <c r="C37" s="64" t="s">
        <v>4</v>
      </c>
      <c r="D37" s="80"/>
      <c r="E37" s="66" t="s">
        <v>4</v>
      </c>
      <c r="F37" s="34"/>
      <c r="G37" s="67" t="s">
        <v>4</v>
      </c>
      <c r="H37" s="121"/>
      <c r="I37" s="64" t="s">
        <v>4</v>
      </c>
      <c r="J37" s="80"/>
      <c r="K37" s="66" t="s">
        <v>4</v>
      </c>
      <c r="L37" s="34"/>
      <c r="M37" s="67" t="s">
        <v>4</v>
      </c>
      <c r="N37" s="25"/>
    </row>
    <row r="38" spans="1:14" ht="15" customHeight="1" x14ac:dyDescent="0.2">
      <c r="A38" s="59" t="s">
        <v>34</v>
      </c>
      <c r="B38" s="69">
        <v>0</v>
      </c>
      <c r="C38" s="48">
        <f t="shared" si="0"/>
        <v>0</v>
      </c>
      <c r="D38" s="70">
        <v>0</v>
      </c>
      <c r="E38" s="49">
        <f>IF(ISBLANK(D38),"  ",IF(F38&gt;0,D38/F38,IF(D38&gt;0,1,0)))</f>
        <v>0</v>
      </c>
      <c r="F38" s="68">
        <f t="shared" si="2"/>
        <v>0</v>
      </c>
      <c r="G38" s="51">
        <f>IF(ISBLANK(F38),"  ",IF(F76&gt;0,F38/F76,IF(F38&gt;0,1,0)))</f>
        <v>0</v>
      </c>
      <c r="H38" s="69">
        <v>0</v>
      </c>
      <c r="I38" s="48">
        <f>IF(ISBLANK(H38),"  ",IF(L38&gt;0,H38/L38,IF(H38&gt;0,1,0)))</f>
        <v>0</v>
      </c>
      <c r="J38" s="70">
        <v>0</v>
      </c>
      <c r="K38" s="49">
        <f>IF(ISBLANK(J38),"  ",IF(L38&gt;0,J38/L38,IF(J38&gt;0,1,0)))</f>
        <v>0</v>
      </c>
      <c r="L38" s="68">
        <f>J38+H38</f>
        <v>0</v>
      </c>
      <c r="M38" s="51">
        <f>IF(ISBLANK(L38),"  ",IF(L76&gt;0,L38/L76,IF(L38&gt;0,1,0)))</f>
        <v>0</v>
      </c>
      <c r="N38" s="25"/>
    </row>
    <row r="39" spans="1:14" ht="15" customHeight="1" x14ac:dyDescent="0.2">
      <c r="A39" s="59" t="s">
        <v>108</v>
      </c>
      <c r="B39" s="69"/>
      <c r="C39" s="48" t="str">
        <f t="shared" si="0"/>
        <v xml:space="preserve">  </v>
      </c>
      <c r="D39" s="70"/>
      <c r="E39" s="44" t="str">
        <f>IF(ISBLANK(D39),"  ",IF(F39&gt;0,D39/F39,IF(D39&gt;0,1,0)))</f>
        <v xml:space="preserve">  </v>
      </c>
      <c r="F39" s="34">
        <f t="shared" si="2"/>
        <v>0</v>
      </c>
      <c r="G39" s="51">
        <f>IF(ISBLANK(F39),"  ",IF(F76&gt;0,F39/F76,IF(F39&gt;0,1,0)))</f>
        <v>0</v>
      </c>
      <c r="H39" s="69"/>
      <c r="I39" s="48" t="str">
        <f>IF(ISBLANK(H39),"  ",IF(L39&gt;0,H39/L39,IF(H39&gt;0,1,0)))</f>
        <v xml:space="preserve">  </v>
      </c>
      <c r="J39" s="70"/>
      <c r="K39" s="49" t="str">
        <f>IF(ISBLANK(J39),"  ",IF(L39&gt;0,J39/L39,IF(J39&gt;0,1,0)))</f>
        <v xml:space="preserve">  </v>
      </c>
      <c r="L39" s="34">
        <f>J39+H39</f>
        <v>0</v>
      </c>
      <c r="M39" s="51">
        <f>IF(ISBLANK(L39),"  ",IF(L76&gt;0,L39/L76,IF(L39&gt;0,1,0)))</f>
        <v>0</v>
      </c>
      <c r="N39" s="25"/>
    </row>
    <row r="40" spans="1:14" s="77" customFormat="1" ht="15" customHeight="1" x14ac:dyDescent="0.25">
      <c r="A40" s="62" t="s">
        <v>37</v>
      </c>
      <c r="B40" s="71">
        <v>21230564.07</v>
      </c>
      <c r="C40" s="84">
        <f t="shared" si="0"/>
        <v>1</v>
      </c>
      <c r="D40" s="122">
        <v>0</v>
      </c>
      <c r="E40" s="73">
        <f>IF(ISBLANK(D40),"  ",IF(F40&gt;0,D40/F40,IF(D40&gt;0,1,0)))</f>
        <v>0</v>
      </c>
      <c r="F40" s="71">
        <f>F39+F38+F36+F34+F29+F28+F26+F27+F25+F24+F23+F22+F21+F20+F19+F18+F17+F16+F14+F13+F30+F31+F32+F33</f>
        <v>21230564.07</v>
      </c>
      <c r="G40" s="74">
        <f>IF(ISBLANK(F40),"  ",IF(F76&gt;0,F40/F76,IF(F40&gt;0,1,0)))</f>
        <v>0.14853539474291372</v>
      </c>
      <c r="H40" s="71">
        <v>20103684</v>
      </c>
      <c r="I40" s="84">
        <f>IF(ISBLANK(H40),"  ",IF(L40&gt;0,H40/L40,IF(H40&gt;0,1,0)))</f>
        <v>1</v>
      </c>
      <c r="J40" s="122">
        <v>0</v>
      </c>
      <c r="K40" s="75">
        <f>IF(ISBLANK(J40),"  ",IF(L40&gt;0,J40/L40,IF(J40&gt;0,1,0)))</f>
        <v>0</v>
      </c>
      <c r="L40" s="71">
        <f>L39+L38+L36+L34+L29+L28+L26+L27+L25+L24+L23+L22+L21+L20+L19+L18+L17+L16+L14+L13+L30+L31+L32+L33</f>
        <v>20103684</v>
      </c>
      <c r="M40" s="74">
        <f>IF(ISBLANK(L40),"  ",IF(L76&gt;0,L40/L76,IF(L40&gt;0,1,0)))</f>
        <v>0.13999512892857402</v>
      </c>
      <c r="N40" s="76"/>
    </row>
    <row r="41" spans="1:14" ht="15" customHeight="1" x14ac:dyDescent="0.25">
      <c r="A41" s="78" t="s">
        <v>38</v>
      </c>
      <c r="B41" s="79"/>
      <c r="C41" s="64" t="s">
        <v>4</v>
      </c>
      <c r="D41" s="80"/>
      <c r="E41" s="66" t="s">
        <v>4</v>
      </c>
      <c r="F41" s="34"/>
      <c r="G41" s="67" t="s">
        <v>4</v>
      </c>
      <c r="H41" s="79"/>
      <c r="I41" s="64" t="s">
        <v>4</v>
      </c>
      <c r="J41" s="80"/>
      <c r="K41" s="66" t="s">
        <v>4</v>
      </c>
      <c r="L41" s="34"/>
      <c r="M41" s="67" t="s">
        <v>4</v>
      </c>
      <c r="N41" s="25"/>
    </row>
    <row r="42" spans="1:14" ht="15" customHeight="1" x14ac:dyDescent="0.2">
      <c r="A42" s="11" t="s">
        <v>39</v>
      </c>
      <c r="B42" s="36">
        <v>0</v>
      </c>
      <c r="C42" s="42">
        <f t="shared" si="0"/>
        <v>0</v>
      </c>
      <c r="D42" s="123">
        <v>0</v>
      </c>
      <c r="E42" s="44">
        <f t="shared" ref="E42:E48" si="6">IF(ISBLANK(D42),"  ",IF(F42&gt;0,D42/F42,IF(D42&gt;0,1,0)))</f>
        <v>0</v>
      </c>
      <c r="F42" s="38">
        <f>D42+B42</f>
        <v>0</v>
      </c>
      <c r="G42" s="46">
        <f>IF(ISBLANK(F42),"  ",IF(D76&gt;0,F42/D76,IF(F42&gt;0,1,0)))</f>
        <v>0</v>
      </c>
      <c r="H42" s="36">
        <v>0</v>
      </c>
      <c r="I42" s="42">
        <f t="shared" ref="I42:I48" si="7">IF(ISBLANK(H42),"  ",IF(L42&gt;0,H42/L42,IF(H42&gt;0,1,0)))</f>
        <v>0</v>
      </c>
      <c r="J42" s="123">
        <v>0</v>
      </c>
      <c r="K42" s="44">
        <f t="shared" ref="K42:K48" si="8">IF(ISBLANK(J42),"  ",IF(L42&gt;0,J42/L42,IF(J42&gt;0,1,0)))</f>
        <v>0</v>
      </c>
      <c r="L42" s="38">
        <f>J42+H42</f>
        <v>0</v>
      </c>
      <c r="M42" s="46">
        <f>IF(ISBLANK(L42),"  ",IF(J76&gt;0,L42/J76,IF(L42&gt;0,1,0)))</f>
        <v>0</v>
      </c>
      <c r="N42" s="25"/>
    </row>
    <row r="43" spans="1:14" ht="15" customHeight="1" x14ac:dyDescent="0.2">
      <c r="A43" s="81" t="s">
        <v>40</v>
      </c>
      <c r="B43" s="32">
        <v>0</v>
      </c>
      <c r="C43" s="48">
        <f t="shared" si="0"/>
        <v>0</v>
      </c>
      <c r="D43" s="80">
        <v>0</v>
      </c>
      <c r="E43" s="49">
        <f t="shared" si="6"/>
        <v>0</v>
      </c>
      <c r="F43" s="34">
        <f>D43+B43</f>
        <v>0</v>
      </c>
      <c r="G43" s="51">
        <f>IF(ISBLANK(F43),"  ",IF(D76&gt;0,F43/D76,IF(F43&gt;0,1,0)))</f>
        <v>0</v>
      </c>
      <c r="H43" s="32">
        <v>0</v>
      </c>
      <c r="I43" s="48">
        <f t="shared" si="7"/>
        <v>0</v>
      </c>
      <c r="J43" s="80">
        <v>0</v>
      </c>
      <c r="K43" s="49">
        <f t="shared" si="8"/>
        <v>0</v>
      </c>
      <c r="L43" s="34">
        <f>J43+H43</f>
        <v>0</v>
      </c>
      <c r="M43" s="51">
        <f>IF(ISBLANK(L43),"  ",IF(J76&gt;0,L43/J76,IF(L43&gt;0,1,0)))</f>
        <v>0</v>
      </c>
      <c r="N43" s="25"/>
    </row>
    <row r="44" spans="1:14" ht="15" customHeight="1" x14ac:dyDescent="0.2">
      <c r="A44" s="82" t="s">
        <v>41</v>
      </c>
      <c r="B44" s="32">
        <v>0</v>
      </c>
      <c r="C44" s="48">
        <f t="shared" si="0"/>
        <v>0</v>
      </c>
      <c r="D44" s="80">
        <v>0</v>
      </c>
      <c r="E44" s="49">
        <f t="shared" si="6"/>
        <v>0</v>
      </c>
      <c r="F44" s="68">
        <f>D44+B44</f>
        <v>0</v>
      </c>
      <c r="G44" s="51">
        <f>IF(ISBLANK(F44),"  ",IF(D76&gt;0,F44/D76,IF(F44&gt;0,1,0)))</f>
        <v>0</v>
      </c>
      <c r="H44" s="32">
        <v>0</v>
      </c>
      <c r="I44" s="48">
        <f t="shared" si="7"/>
        <v>0</v>
      </c>
      <c r="J44" s="80">
        <v>0</v>
      </c>
      <c r="K44" s="49">
        <f t="shared" si="8"/>
        <v>0</v>
      </c>
      <c r="L44" s="68">
        <f>J44+H44</f>
        <v>0</v>
      </c>
      <c r="M44" s="51">
        <f>IF(ISBLANK(L44),"  ",IF(J76&gt;0,L44/J76,IF(L44&gt;0,1,0)))</f>
        <v>0</v>
      </c>
      <c r="N44" s="25"/>
    </row>
    <row r="45" spans="1:14" ht="15" customHeight="1" x14ac:dyDescent="0.2">
      <c r="A45" s="31" t="s">
        <v>42</v>
      </c>
      <c r="B45" s="32">
        <v>2984315</v>
      </c>
      <c r="C45" s="48">
        <f t="shared" si="0"/>
        <v>1</v>
      </c>
      <c r="D45" s="80">
        <v>0</v>
      </c>
      <c r="E45" s="49">
        <f t="shared" si="6"/>
        <v>0</v>
      </c>
      <c r="F45" s="68">
        <f>D45+B45</f>
        <v>2984315</v>
      </c>
      <c r="G45" s="51">
        <f>IF(ISBLANK(F45),"  ",IF(D76&gt;0,F45/D76,IF(F45&gt;0,1,0)))</f>
        <v>4.6552232781264732E-2</v>
      </c>
      <c r="H45" s="32">
        <v>2998233</v>
      </c>
      <c r="I45" s="48">
        <f t="shared" si="7"/>
        <v>1</v>
      </c>
      <c r="J45" s="80">
        <v>0</v>
      </c>
      <c r="K45" s="49">
        <f t="shared" si="8"/>
        <v>0</v>
      </c>
      <c r="L45" s="68">
        <f>J45+H45</f>
        <v>2998233</v>
      </c>
      <c r="M45" s="51">
        <f>IF(ISBLANK(L45),"  ",IF(J76&gt;0,L45/J76,IF(L45&gt;0,1,0)))</f>
        <v>4.5948192199968804E-2</v>
      </c>
      <c r="N45" s="25"/>
    </row>
    <row r="46" spans="1:14" ht="15" customHeight="1" x14ac:dyDescent="0.2">
      <c r="A46" s="81" t="s">
        <v>43</v>
      </c>
      <c r="B46" s="32">
        <v>0</v>
      </c>
      <c r="C46" s="48">
        <f t="shared" si="0"/>
        <v>0</v>
      </c>
      <c r="D46" s="80">
        <v>0</v>
      </c>
      <c r="E46" s="49">
        <f t="shared" si="6"/>
        <v>0</v>
      </c>
      <c r="F46" s="68">
        <f>D46+B46</f>
        <v>0</v>
      </c>
      <c r="G46" s="51">
        <f>IF(ISBLANK(F46),"  ",IF(F76&gt;0,F46/F76,IF(F46&gt;0,1,0)))</f>
        <v>0</v>
      </c>
      <c r="H46" s="32">
        <v>0</v>
      </c>
      <c r="I46" s="48">
        <f t="shared" si="7"/>
        <v>0</v>
      </c>
      <c r="J46" s="80">
        <v>0</v>
      </c>
      <c r="K46" s="49">
        <f t="shared" si="8"/>
        <v>0</v>
      </c>
      <c r="L46" s="68">
        <f>J46+H46</f>
        <v>0</v>
      </c>
      <c r="M46" s="51">
        <f>IF(ISBLANK(L46),"  ",IF(L76&gt;0,L46/L76,IF(L46&gt;0,1,0)))</f>
        <v>0</v>
      </c>
      <c r="N46" s="25"/>
    </row>
    <row r="47" spans="1:14" s="77" customFormat="1" ht="15" customHeight="1" x14ac:dyDescent="0.25">
      <c r="A47" s="78" t="s">
        <v>44</v>
      </c>
      <c r="B47" s="106">
        <v>2984315</v>
      </c>
      <c r="C47" s="84">
        <f t="shared" si="0"/>
        <v>1</v>
      </c>
      <c r="D47" s="107">
        <v>0</v>
      </c>
      <c r="E47" s="75">
        <f t="shared" si="6"/>
        <v>0</v>
      </c>
      <c r="F47" s="86">
        <f>F46+F45+F44+F43+F42</f>
        <v>2984315</v>
      </c>
      <c r="G47" s="74">
        <f>IF(ISBLANK(F47),"  ",IF(F76&gt;0,F47/F76,IF(F47&gt;0,1,0)))</f>
        <v>2.0879162941721999E-2</v>
      </c>
      <c r="H47" s="106">
        <v>2998233</v>
      </c>
      <c r="I47" s="84">
        <f t="shared" si="7"/>
        <v>1</v>
      </c>
      <c r="J47" s="107">
        <v>0</v>
      </c>
      <c r="K47" s="75">
        <f t="shared" si="8"/>
        <v>0</v>
      </c>
      <c r="L47" s="86">
        <f>L46+L45+L44+L43+L42</f>
        <v>2998233</v>
      </c>
      <c r="M47" s="74">
        <f>IF(ISBLANK(L47),"  ",IF(L76&gt;0,L47/L76,IF(L47&gt;0,1,0)))</f>
        <v>2.0878661612115733E-2</v>
      </c>
      <c r="N47" s="76"/>
    </row>
    <row r="48" spans="1:14" s="77" customFormat="1" ht="15" customHeight="1" x14ac:dyDescent="0.25">
      <c r="A48" s="87" t="s">
        <v>87</v>
      </c>
      <c r="B48" s="124">
        <v>0</v>
      </c>
      <c r="C48" s="84">
        <f t="shared" si="0"/>
        <v>0</v>
      </c>
      <c r="D48" s="111">
        <v>0</v>
      </c>
      <c r="E48" s="75">
        <f t="shared" si="6"/>
        <v>0</v>
      </c>
      <c r="F48" s="90">
        <f>D48+B48</f>
        <v>0</v>
      </c>
      <c r="G48" s="74">
        <f>IF(ISBLANK(F48),"  ",IF(F76&gt;0,F48/F76,IF(F48&gt;0,1,0)))</f>
        <v>0</v>
      </c>
      <c r="H48" s="124">
        <v>0</v>
      </c>
      <c r="I48" s="84">
        <f t="shared" si="7"/>
        <v>0</v>
      </c>
      <c r="J48" s="111">
        <v>0</v>
      </c>
      <c r="K48" s="75">
        <f t="shared" si="8"/>
        <v>0</v>
      </c>
      <c r="L48" s="90">
        <f>J48+H48</f>
        <v>0</v>
      </c>
      <c r="M48" s="74">
        <f>IF(ISBLANK(L48),"  ",IF(L76&gt;0,L48/L76,IF(L48&gt;0,1,0)))</f>
        <v>0</v>
      </c>
      <c r="N48" s="76"/>
    </row>
    <row r="49" spans="1:14" ht="15" customHeight="1" x14ac:dyDescent="0.25">
      <c r="A49" s="14" t="s">
        <v>46</v>
      </c>
      <c r="B49" s="91"/>
      <c r="C49" s="92" t="s">
        <v>4</v>
      </c>
      <c r="D49" s="93"/>
      <c r="E49" s="94" t="s">
        <v>4</v>
      </c>
      <c r="F49" s="38"/>
      <c r="G49" s="95" t="s">
        <v>4</v>
      </c>
      <c r="H49" s="91"/>
      <c r="I49" s="92" t="s">
        <v>4</v>
      </c>
      <c r="J49" s="93"/>
      <c r="K49" s="94" t="s">
        <v>4</v>
      </c>
      <c r="L49" s="38"/>
      <c r="M49" s="95" t="s">
        <v>4</v>
      </c>
      <c r="N49" s="25"/>
    </row>
    <row r="50" spans="1:14" ht="15" customHeight="1" x14ac:dyDescent="0.2">
      <c r="A50" s="11" t="s">
        <v>47</v>
      </c>
      <c r="B50" s="91">
        <v>36173193.18</v>
      </c>
      <c r="C50" s="42">
        <f t="shared" si="0"/>
        <v>1</v>
      </c>
      <c r="D50" s="93">
        <v>0</v>
      </c>
      <c r="E50" s="44">
        <f t="shared" ref="E50:E67" si="9">IF(ISBLANK(D50),"  ",IF(F50&gt;0,D50/F50,IF(D50&gt;0,1,0)))</f>
        <v>0</v>
      </c>
      <c r="F50" s="96">
        <f t="shared" ref="F50:F55" si="10">D50+B50</f>
        <v>36173193.18</v>
      </c>
      <c r="G50" s="46">
        <f>IF(ISBLANK(F50),"  ",IF(F76&gt;0,F50/F76,IF(F50&gt;0,1,0)))</f>
        <v>0.2530785103206622</v>
      </c>
      <c r="H50" s="91">
        <v>37694909</v>
      </c>
      <c r="I50" s="42">
        <f t="shared" ref="I50:I67" si="11">IF(ISBLANK(H50),"  ",IF(L50&gt;0,H50/L50,IF(H50&gt;0,1,0)))</f>
        <v>1</v>
      </c>
      <c r="J50" s="93">
        <v>0</v>
      </c>
      <c r="K50" s="44">
        <f t="shared" ref="K50:K67" si="12">IF(ISBLANK(J50),"  ",IF(L50&gt;0,J50/L50,IF(J50&gt;0,1,0)))</f>
        <v>0</v>
      </c>
      <c r="L50" s="96">
        <f t="shared" ref="L50:L66" si="13">J50+H50</f>
        <v>37694909</v>
      </c>
      <c r="M50" s="46">
        <f>IF(ISBLANK(L50),"  ",IF(L76&gt;0,L50/L76,IF(L50&gt;0,1,0)))</f>
        <v>0.26249435901429136</v>
      </c>
      <c r="N50" s="25"/>
    </row>
    <row r="51" spans="1:14" ht="15" customHeight="1" x14ac:dyDescent="0.2">
      <c r="A51" s="31" t="s">
        <v>48</v>
      </c>
      <c r="B51" s="79">
        <v>6195440.7599999998</v>
      </c>
      <c r="C51" s="48">
        <f t="shared" si="0"/>
        <v>1</v>
      </c>
      <c r="D51" s="80">
        <v>0</v>
      </c>
      <c r="E51" s="49">
        <f t="shared" si="9"/>
        <v>0</v>
      </c>
      <c r="F51" s="97">
        <f t="shared" si="10"/>
        <v>6195440.7599999998</v>
      </c>
      <c r="G51" s="51">
        <f>IF(ISBLANK(F51),"  ",IF(F76&gt;0,F51/F76,IF(F51&gt;0,1,0)))</f>
        <v>4.3345161996580783E-2</v>
      </c>
      <c r="H51" s="79">
        <v>6188056</v>
      </c>
      <c r="I51" s="48">
        <f t="shared" si="11"/>
        <v>1</v>
      </c>
      <c r="J51" s="80">
        <v>0</v>
      </c>
      <c r="K51" s="49">
        <f t="shared" si="12"/>
        <v>0</v>
      </c>
      <c r="L51" s="97">
        <f t="shared" si="13"/>
        <v>6188056</v>
      </c>
      <c r="M51" s="51">
        <f>IF(ISBLANK(L51),"  ",IF(L76&gt;0,L51/L76,IF(L51&gt;0,1,0)))</f>
        <v>4.309148997453581E-2</v>
      </c>
      <c r="N51" s="25"/>
    </row>
    <row r="52" spans="1:14" ht="15" customHeight="1" x14ac:dyDescent="0.2">
      <c r="A52" s="98" t="s">
        <v>49</v>
      </c>
      <c r="B52" s="125">
        <v>1346206.74</v>
      </c>
      <c r="C52" s="48">
        <f t="shared" si="0"/>
        <v>1</v>
      </c>
      <c r="D52" s="126">
        <v>0</v>
      </c>
      <c r="E52" s="49">
        <f t="shared" si="9"/>
        <v>0</v>
      </c>
      <c r="F52" s="99">
        <f t="shared" si="10"/>
        <v>1346206.74</v>
      </c>
      <c r="G52" s="51">
        <f>IF(ISBLANK(F52),"  ",IF(F76&gt;0,F52/F76,IF(F52&gt;0,1,0)))</f>
        <v>9.418466173210396E-3</v>
      </c>
      <c r="H52" s="125">
        <v>1366895</v>
      </c>
      <c r="I52" s="48">
        <f t="shared" si="11"/>
        <v>1</v>
      </c>
      <c r="J52" s="126">
        <v>0</v>
      </c>
      <c r="K52" s="49">
        <f t="shared" si="12"/>
        <v>0</v>
      </c>
      <c r="L52" s="99">
        <f t="shared" si="13"/>
        <v>1366895</v>
      </c>
      <c r="M52" s="51">
        <f>IF(ISBLANK(L52),"  ",IF(L76&gt;0,L52/L76,IF(L52&gt;0,1,0)))</f>
        <v>9.518585835154551E-3</v>
      </c>
      <c r="N52" s="25"/>
    </row>
    <row r="53" spans="1:14" ht="15" customHeight="1" x14ac:dyDescent="0.2">
      <c r="A53" s="98" t="s">
        <v>50</v>
      </c>
      <c r="B53" s="125">
        <v>734539.08</v>
      </c>
      <c r="C53" s="48">
        <f t="shared" si="0"/>
        <v>1</v>
      </c>
      <c r="D53" s="126">
        <v>0</v>
      </c>
      <c r="E53" s="49">
        <f t="shared" si="9"/>
        <v>0</v>
      </c>
      <c r="F53" s="99">
        <f t="shared" si="10"/>
        <v>734539.08</v>
      </c>
      <c r="G53" s="51">
        <f>IF(ISBLANK(F53),"  ",IF(F76&gt;0,F53/F76,IF(F53&gt;0,1,0)))</f>
        <v>5.1390557425682508E-3</v>
      </c>
      <c r="H53" s="125">
        <v>708834</v>
      </c>
      <c r="I53" s="48">
        <f t="shared" si="11"/>
        <v>1</v>
      </c>
      <c r="J53" s="126">
        <v>0</v>
      </c>
      <c r="K53" s="49">
        <f t="shared" si="12"/>
        <v>0</v>
      </c>
      <c r="L53" s="99">
        <f t="shared" si="13"/>
        <v>708834</v>
      </c>
      <c r="M53" s="51">
        <f>IF(ISBLANK(L53),"  ",IF(L76&gt;0,L53/L76,IF(L53&gt;0,1,0)))</f>
        <v>4.9360757570083586E-3</v>
      </c>
      <c r="N53" s="25"/>
    </row>
    <row r="54" spans="1:14" ht="15" customHeight="1" x14ac:dyDescent="0.2">
      <c r="A54" s="98" t="s">
        <v>51</v>
      </c>
      <c r="B54" s="125">
        <v>0</v>
      </c>
      <c r="C54" s="48">
        <f>IF(ISBLANK(B54),"  ",IF(F54&gt;0,B54/F54,IF(B54&gt;0,1,0)))</f>
        <v>0</v>
      </c>
      <c r="D54" s="126">
        <v>2582601.9900000002</v>
      </c>
      <c r="E54" s="49">
        <f>IF(ISBLANK(D54),"  ",IF(F54&gt;0,D54/F54,IF(D54&gt;0,1,0)))</f>
        <v>1</v>
      </c>
      <c r="F54" s="99">
        <f t="shared" si="10"/>
        <v>2582601.9900000002</v>
      </c>
      <c r="G54" s="51">
        <f>IF(ISBLANK(F54),"  ",IF(F76&gt;0,F54/F76,IF(F54&gt;0,1,0)))</f>
        <v>1.8068658222347673E-2</v>
      </c>
      <c r="H54" s="125">
        <v>0</v>
      </c>
      <c r="I54" s="48">
        <f>IF(ISBLANK(H54),"  ",IF(L54&gt;0,H54/L54,IF(H54&gt;0,1,0)))</f>
        <v>0</v>
      </c>
      <c r="J54" s="126">
        <v>2606500</v>
      </c>
      <c r="K54" s="49">
        <f>IF(ISBLANK(J54),"  ",IF(L54&gt;0,J54/L54,IF(J54&gt;0,1,0)))</f>
        <v>1</v>
      </c>
      <c r="L54" s="99">
        <f t="shared" si="13"/>
        <v>2606500</v>
      </c>
      <c r="M54" s="51">
        <f>IF(ISBLANK(L54),"  ",IF(L76&gt;0,L54/L76,IF(L54&gt;0,1,0)))</f>
        <v>1.8150767966325386E-2</v>
      </c>
      <c r="N54" s="25"/>
    </row>
    <row r="55" spans="1:14" ht="15" customHeight="1" x14ac:dyDescent="0.2">
      <c r="A55" s="31" t="s">
        <v>52</v>
      </c>
      <c r="B55" s="79">
        <v>6890581.8300000001</v>
      </c>
      <c r="C55" s="48">
        <f t="shared" si="0"/>
        <v>0.51788067915315605</v>
      </c>
      <c r="D55" s="80">
        <v>6414764.5700000003</v>
      </c>
      <c r="E55" s="49">
        <f t="shared" si="9"/>
        <v>0.48211932084684395</v>
      </c>
      <c r="F55" s="97">
        <f t="shared" si="10"/>
        <v>13305346.4</v>
      </c>
      <c r="G55" s="51">
        <f>IF(ISBLANK(F55),"  ",IF(F76&gt;0,F55/F76,IF(F55&gt;0,1,0)))</f>
        <v>9.3088194604676183E-2</v>
      </c>
      <c r="H55" s="79">
        <v>4762286</v>
      </c>
      <c r="I55" s="48">
        <f t="shared" si="11"/>
        <v>0.45453083515307663</v>
      </c>
      <c r="J55" s="80">
        <v>5715080.1800000006</v>
      </c>
      <c r="K55" s="49">
        <f t="shared" si="12"/>
        <v>0.54546916484692343</v>
      </c>
      <c r="L55" s="97">
        <f t="shared" si="13"/>
        <v>10477366.18</v>
      </c>
      <c r="M55" s="51">
        <f>IF(ISBLANK(L55),"  ",IF(L76&gt;0,L55/L76,IF(L55&gt;0,1,0)))</f>
        <v>7.2960768245311697E-2</v>
      </c>
      <c r="N55" s="25"/>
    </row>
    <row r="56" spans="1:14" s="77" customFormat="1" ht="15" customHeight="1" x14ac:dyDescent="0.25">
      <c r="A56" s="87" t="s">
        <v>53</v>
      </c>
      <c r="B56" s="127">
        <v>51339961.590000004</v>
      </c>
      <c r="C56" s="84">
        <f t="shared" si="0"/>
        <v>0.85088225090722724</v>
      </c>
      <c r="D56" s="107">
        <v>8997366.5600000005</v>
      </c>
      <c r="E56" s="75">
        <f t="shared" si="9"/>
        <v>0.14911774909277287</v>
      </c>
      <c r="F56" s="100">
        <f>F55+F53+F52+F51+F50+F54</f>
        <v>60337328.149999999</v>
      </c>
      <c r="G56" s="74">
        <f>IF(ISBLANK(F56),"  ",IF(F76&gt;0,F56/F76,IF(F56&gt;0,1,0)))</f>
        <v>0.42213804706004548</v>
      </c>
      <c r="H56" s="127">
        <v>50720980</v>
      </c>
      <c r="I56" s="84">
        <f t="shared" si="11"/>
        <v>0.85905793795813679</v>
      </c>
      <c r="J56" s="107">
        <v>8321580.1800000006</v>
      </c>
      <c r="K56" s="75">
        <f t="shared" si="12"/>
        <v>0.14094206204186319</v>
      </c>
      <c r="L56" s="97">
        <f t="shared" si="13"/>
        <v>59042560.18</v>
      </c>
      <c r="M56" s="74">
        <f>IF(ISBLANK(L56),"  ",IF(L76&gt;0,L56/L76,IF(L56&gt;0,1,0)))</f>
        <v>0.41115204679262718</v>
      </c>
      <c r="N56" s="76"/>
    </row>
    <row r="57" spans="1:14" ht="15" customHeight="1" x14ac:dyDescent="0.2">
      <c r="A57" s="41" t="s">
        <v>54</v>
      </c>
      <c r="B57" s="128">
        <v>0</v>
      </c>
      <c r="C57" s="48">
        <f t="shared" si="0"/>
        <v>0</v>
      </c>
      <c r="D57" s="129">
        <v>0</v>
      </c>
      <c r="E57" s="49">
        <f t="shared" si="9"/>
        <v>0</v>
      </c>
      <c r="F57" s="101">
        <f t="shared" ref="F57:F66" si="14">D57+B57</f>
        <v>0</v>
      </c>
      <c r="G57" s="51">
        <f>IF(ISBLANK(F57),"  ",IF(F76&gt;0,F57/F76,IF(F57&gt;0,1,0)))</f>
        <v>0</v>
      </c>
      <c r="H57" s="128">
        <v>0</v>
      </c>
      <c r="I57" s="48">
        <f t="shared" si="11"/>
        <v>0</v>
      </c>
      <c r="J57" s="129">
        <v>0</v>
      </c>
      <c r="K57" s="49">
        <f t="shared" si="12"/>
        <v>0</v>
      </c>
      <c r="L57" s="101">
        <f t="shared" si="13"/>
        <v>0</v>
      </c>
      <c r="M57" s="51">
        <f>IF(ISBLANK(L57),"  ",IF(L76&gt;0,L57/L76,IF(L57&gt;0,1,0)))</f>
        <v>0</v>
      </c>
      <c r="N57" s="25"/>
    </row>
    <row r="58" spans="1:14" ht="15" customHeight="1" x14ac:dyDescent="0.2">
      <c r="A58" s="102" t="s">
        <v>55</v>
      </c>
      <c r="B58" s="32">
        <v>0</v>
      </c>
      <c r="C58" s="48">
        <f t="shared" si="0"/>
        <v>0</v>
      </c>
      <c r="D58" s="80">
        <v>0</v>
      </c>
      <c r="E58" s="49">
        <f t="shared" si="9"/>
        <v>0</v>
      </c>
      <c r="F58" s="34">
        <f t="shared" si="14"/>
        <v>0</v>
      </c>
      <c r="G58" s="51">
        <f>IF(ISBLANK(F58),"  ",IF(F76&gt;0,F58/F76,IF(F58&gt;0,1,0)))</f>
        <v>0</v>
      </c>
      <c r="H58" s="32">
        <v>0</v>
      </c>
      <c r="I58" s="48">
        <f t="shared" si="11"/>
        <v>0</v>
      </c>
      <c r="J58" s="80">
        <v>0</v>
      </c>
      <c r="K58" s="49">
        <f t="shared" si="12"/>
        <v>0</v>
      </c>
      <c r="L58" s="34">
        <f t="shared" si="13"/>
        <v>0</v>
      </c>
      <c r="M58" s="51">
        <f>IF(ISBLANK(L58),"  ",IF(L76&gt;0,L58/L76,IF(L58&gt;0,1,0)))</f>
        <v>0</v>
      </c>
      <c r="N58" s="25"/>
    </row>
    <row r="59" spans="1:14" ht="15" customHeight="1" x14ac:dyDescent="0.2">
      <c r="A59" s="82" t="s">
        <v>56</v>
      </c>
      <c r="B59" s="32">
        <v>0</v>
      </c>
      <c r="C59" s="48">
        <f t="shared" si="0"/>
        <v>0</v>
      </c>
      <c r="D59" s="80">
        <v>0</v>
      </c>
      <c r="E59" s="49">
        <f t="shared" si="9"/>
        <v>0</v>
      </c>
      <c r="F59" s="34">
        <f t="shared" si="14"/>
        <v>0</v>
      </c>
      <c r="G59" s="51">
        <f>IF(ISBLANK(F59),"  ",IF(F76&gt;0,F59/F76,IF(F59&gt;0,1,0)))</f>
        <v>0</v>
      </c>
      <c r="H59" s="32">
        <v>0</v>
      </c>
      <c r="I59" s="48">
        <f t="shared" si="11"/>
        <v>0</v>
      </c>
      <c r="J59" s="80">
        <v>0</v>
      </c>
      <c r="K59" s="49">
        <f t="shared" si="12"/>
        <v>0</v>
      </c>
      <c r="L59" s="34">
        <f t="shared" si="13"/>
        <v>0</v>
      </c>
      <c r="M59" s="51">
        <f>IF(ISBLANK(L59),"  ",IF(L76&gt;0,L59/L76,IF(L59&gt;0,1,0)))</f>
        <v>0</v>
      </c>
      <c r="N59" s="25"/>
    </row>
    <row r="60" spans="1:14" ht="15" customHeight="1" x14ac:dyDescent="0.2">
      <c r="A60" s="81" t="s">
        <v>57</v>
      </c>
      <c r="B60" s="69">
        <v>0</v>
      </c>
      <c r="C60" s="48">
        <f t="shared" si="0"/>
        <v>0</v>
      </c>
      <c r="D60" s="70">
        <v>41228.79</v>
      </c>
      <c r="E60" s="49">
        <f t="shared" si="9"/>
        <v>1</v>
      </c>
      <c r="F60" s="68">
        <f t="shared" si="14"/>
        <v>41228.79</v>
      </c>
      <c r="G60" s="51">
        <f>IF(ISBLANK(F60),"  ",IF(F76&gt;0,F60/F76,IF(F60&gt;0,1,0)))</f>
        <v>2.8844898219525705E-4</v>
      </c>
      <c r="H60" s="69">
        <v>0</v>
      </c>
      <c r="I60" s="48">
        <f t="shared" si="11"/>
        <v>0</v>
      </c>
      <c r="J60" s="70">
        <v>292132.34999999998</v>
      </c>
      <c r="K60" s="49">
        <f t="shared" si="12"/>
        <v>1</v>
      </c>
      <c r="L60" s="68">
        <f t="shared" si="13"/>
        <v>292132.34999999998</v>
      </c>
      <c r="M60" s="51">
        <f>IF(ISBLANK(L60),"  ",IF(L76&gt;0,L60/L76,IF(L60&gt;0,1,0)))</f>
        <v>2.0343090352224649E-3</v>
      </c>
      <c r="N60" s="25"/>
    </row>
    <row r="61" spans="1:14" ht="15" customHeight="1" x14ac:dyDescent="0.2">
      <c r="A61" s="103" t="s">
        <v>58</v>
      </c>
      <c r="B61" s="32">
        <v>0</v>
      </c>
      <c r="C61" s="48">
        <f t="shared" si="0"/>
        <v>0</v>
      </c>
      <c r="D61" s="80">
        <v>0</v>
      </c>
      <c r="E61" s="49">
        <f t="shared" si="9"/>
        <v>0</v>
      </c>
      <c r="F61" s="34">
        <f t="shared" si="14"/>
        <v>0</v>
      </c>
      <c r="G61" s="51">
        <f>IF(ISBLANK(F61),"  ",IF(F76&gt;0,F61/F76,IF(F61&gt;0,1,0)))</f>
        <v>0</v>
      </c>
      <c r="H61" s="32">
        <v>0</v>
      </c>
      <c r="I61" s="48">
        <f t="shared" si="11"/>
        <v>0</v>
      </c>
      <c r="J61" s="80">
        <v>0</v>
      </c>
      <c r="K61" s="49">
        <f t="shared" si="12"/>
        <v>0</v>
      </c>
      <c r="L61" s="34">
        <f t="shared" si="13"/>
        <v>0</v>
      </c>
      <c r="M61" s="51">
        <f>IF(ISBLANK(L61),"  ",IF(L76&gt;0,L61/L76,IF(L61&gt;0,1,0)))</f>
        <v>0</v>
      </c>
      <c r="N61" s="25"/>
    </row>
    <row r="62" spans="1:14" ht="15" customHeight="1" x14ac:dyDescent="0.2">
      <c r="A62" s="103" t="s">
        <v>59</v>
      </c>
      <c r="B62" s="32">
        <v>0</v>
      </c>
      <c r="C62" s="48">
        <f t="shared" si="0"/>
        <v>0</v>
      </c>
      <c r="D62" s="80">
        <v>3108543.34</v>
      </c>
      <c r="E62" s="49">
        <f t="shared" si="9"/>
        <v>1</v>
      </c>
      <c r="F62" s="34">
        <f t="shared" si="14"/>
        <v>3108543.34</v>
      </c>
      <c r="G62" s="51">
        <f>IF(ISBLANK(F62),"  ",IF(F76&gt;0,F62/F76,IF(F62&gt;0,1,0)))</f>
        <v>2.1748301673001919E-2</v>
      </c>
      <c r="H62" s="32">
        <v>0</v>
      </c>
      <c r="I62" s="48">
        <f t="shared" si="11"/>
        <v>0</v>
      </c>
      <c r="J62" s="80">
        <v>4396290</v>
      </c>
      <c r="K62" s="49">
        <f t="shared" si="12"/>
        <v>1</v>
      </c>
      <c r="L62" s="34">
        <f t="shared" si="13"/>
        <v>4396290</v>
      </c>
      <c r="M62" s="51">
        <f>IF(ISBLANK(L62),"  ",IF(L76&gt;0,L62/L76,IF(L62&gt;0,1,0)))</f>
        <v>3.0614248878832389E-2</v>
      </c>
      <c r="N62" s="25"/>
    </row>
    <row r="63" spans="1:14" ht="15" customHeight="1" x14ac:dyDescent="0.2">
      <c r="A63" s="104" t="s">
        <v>60</v>
      </c>
      <c r="B63" s="32">
        <v>0</v>
      </c>
      <c r="C63" s="48">
        <f t="shared" si="0"/>
        <v>0</v>
      </c>
      <c r="D63" s="80">
        <v>11922613.959999999</v>
      </c>
      <c r="E63" s="49">
        <f t="shared" si="9"/>
        <v>1</v>
      </c>
      <c r="F63" s="34">
        <f t="shared" si="14"/>
        <v>11922613.959999999</v>
      </c>
      <c r="G63" s="51">
        <f>IF(ISBLANK(F63),"  ",IF(F76&gt;0,F63/F76,IF(F63&gt;0,1,0)))</f>
        <v>8.3414183677691309E-2</v>
      </c>
      <c r="H63" s="32">
        <v>0</v>
      </c>
      <c r="I63" s="48">
        <f t="shared" si="11"/>
        <v>0</v>
      </c>
      <c r="J63" s="80">
        <v>14630017</v>
      </c>
      <c r="K63" s="49">
        <f t="shared" si="12"/>
        <v>1</v>
      </c>
      <c r="L63" s="34">
        <f t="shared" si="13"/>
        <v>14630017</v>
      </c>
      <c r="M63" s="51">
        <f>IF(ISBLANK(L63),"  ",IF(L76&gt;0,L63/L76,IF(L63&gt;0,1,0)))</f>
        <v>0.10187839781714782</v>
      </c>
      <c r="N63" s="25"/>
    </row>
    <row r="64" spans="1:14" ht="15" customHeight="1" x14ac:dyDescent="0.2">
      <c r="A64" s="104" t="s">
        <v>61</v>
      </c>
      <c r="B64" s="32">
        <v>0</v>
      </c>
      <c r="C64" s="48">
        <f t="shared" si="0"/>
        <v>0</v>
      </c>
      <c r="D64" s="80">
        <v>0</v>
      </c>
      <c r="E64" s="49">
        <f t="shared" si="9"/>
        <v>0</v>
      </c>
      <c r="F64" s="34">
        <f t="shared" si="14"/>
        <v>0</v>
      </c>
      <c r="G64" s="51">
        <f>IF(ISBLANK(F64),"  ",IF(F76&gt;0,F64/F76,IF(F64&gt;0,1,0)))</f>
        <v>0</v>
      </c>
      <c r="H64" s="32">
        <v>0</v>
      </c>
      <c r="I64" s="48">
        <f t="shared" si="11"/>
        <v>0</v>
      </c>
      <c r="J64" s="80">
        <v>433778.01</v>
      </c>
      <c r="K64" s="49">
        <f t="shared" si="12"/>
        <v>1</v>
      </c>
      <c r="L64" s="34">
        <f t="shared" si="13"/>
        <v>433778.01</v>
      </c>
      <c r="M64" s="51">
        <f>IF(ISBLANK(L64),"  ",IF(L76&gt;0,L64/L76,IF(L64&gt;0,1,0)))</f>
        <v>3.0206806094012556E-3</v>
      </c>
      <c r="N64" s="25"/>
    </row>
    <row r="65" spans="1:14" ht="15" customHeight="1" x14ac:dyDescent="0.2">
      <c r="A65" s="82" t="s">
        <v>62</v>
      </c>
      <c r="B65" s="32">
        <v>0</v>
      </c>
      <c r="C65" s="48">
        <f t="shared" si="0"/>
        <v>0</v>
      </c>
      <c r="D65" s="80">
        <v>983157.84</v>
      </c>
      <c r="E65" s="49">
        <f t="shared" si="9"/>
        <v>1</v>
      </c>
      <c r="F65" s="34">
        <f t="shared" si="14"/>
        <v>983157.84</v>
      </c>
      <c r="G65" s="51">
        <f>IF(ISBLANK(F65),"  ",IF(F76&gt;0,F65/F76,IF(F65&gt;0,1,0)))</f>
        <v>6.8784671654270567E-3</v>
      </c>
      <c r="H65" s="32">
        <v>0</v>
      </c>
      <c r="I65" s="48">
        <f t="shared" si="11"/>
        <v>0</v>
      </c>
      <c r="J65" s="80">
        <v>370834.8</v>
      </c>
      <c r="K65" s="49">
        <f t="shared" si="12"/>
        <v>1</v>
      </c>
      <c r="L65" s="34">
        <f t="shared" si="13"/>
        <v>370834.8</v>
      </c>
      <c r="M65" s="51">
        <f>IF(ISBLANK(L65),"  ",IF(L76&gt;0,L65/L76,IF(L65&gt;0,1,0)))</f>
        <v>2.5823657811773182E-3</v>
      </c>
      <c r="N65" s="25"/>
    </row>
    <row r="66" spans="1:14" ht="15" customHeight="1" x14ac:dyDescent="0.2">
      <c r="A66" s="81" t="s">
        <v>63</v>
      </c>
      <c r="B66" s="32">
        <v>3271046.02</v>
      </c>
      <c r="C66" s="48">
        <f t="shared" si="0"/>
        <v>1</v>
      </c>
      <c r="D66" s="80">
        <v>0</v>
      </c>
      <c r="E66" s="49">
        <f t="shared" si="9"/>
        <v>0</v>
      </c>
      <c r="F66" s="34">
        <f t="shared" si="14"/>
        <v>3271046.02</v>
      </c>
      <c r="G66" s="51">
        <f>IF(ISBLANK(F66),"  ",IF(F76&gt;0,F66/F76,IF(F66&gt;0,1,0)))</f>
        <v>2.288521916803395E-2</v>
      </c>
      <c r="H66" s="32">
        <v>4527373</v>
      </c>
      <c r="I66" s="48">
        <f t="shared" si="11"/>
        <v>1</v>
      </c>
      <c r="J66" s="80">
        <v>0</v>
      </c>
      <c r="K66" s="49">
        <f t="shared" si="12"/>
        <v>0</v>
      </c>
      <c r="L66" s="34">
        <f t="shared" si="13"/>
        <v>4527373</v>
      </c>
      <c r="M66" s="51">
        <f>IF(ISBLANK(L66),"  ",IF(L76&gt;0,L66/L76,IF(L66&gt;0,1,0)))</f>
        <v>3.1527065727990196E-2</v>
      </c>
      <c r="N66" s="25"/>
    </row>
    <row r="67" spans="1:14" s="77" customFormat="1" ht="15" customHeight="1" x14ac:dyDescent="0.25">
      <c r="A67" s="105" t="s">
        <v>64</v>
      </c>
      <c r="B67" s="106">
        <v>54611007.610000007</v>
      </c>
      <c r="C67" s="84">
        <f t="shared" si="0"/>
        <v>0.6855174702987652</v>
      </c>
      <c r="D67" s="107">
        <v>25052910.489999998</v>
      </c>
      <c r="E67" s="75">
        <f t="shared" si="9"/>
        <v>0.31448252970123497</v>
      </c>
      <c r="F67" s="106">
        <f>F66+F65+F64+F63+F62+F61+F60+F59+F58+F57+F56</f>
        <v>79663918.099999994</v>
      </c>
      <c r="G67" s="74">
        <f>IF(ISBLANK(F67),"  ",IF(F76&gt;0,F67/F76,IF(F67&gt;0,1,0)))</f>
        <v>0.55735266772639491</v>
      </c>
      <c r="H67" s="106">
        <v>55248353</v>
      </c>
      <c r="I67" s="84">
        <f t="shared" si="11"/>
        <v>0.66013122575990546</v>
      </c>
      <c r="J67" s="107">
        <v>28444632.340000004</v>
      </c>
      <c r="K67" s="75">
        <f t="shared" si="12"/>
        <v>0.33986877424009454</v>
      </c>
      <c r="L67" s="106">
        <f>L66+L65+L64+L63+L62+L61+L60+L59+L58+L57+L56</f>
        <v>83692985.340000004</v>
      </c>
      <c r="M67" s="74">
        <f>IF(ISBLANK(L67),"  ",IF(L76&gt;0,L67/L76,IF(L67&gt;0,1,0)))</f>
        <v>0.5828091146423986</v>
      </c>
      <c r="N67" s="76"/>
    </row>
    <row r="68" spans="1:14" ht="15" customHeight="1" x14ac:dyDescent="0.25">
      <c r="A68" s="14" t="s">
        <v>65</v>
      </c>
      <c r="B68" s="79"/>
      <c r="C68" s="64" t="s">
        <v>4</v>
      </c>
      <c r="D68" s="80"/>
      <c r="E68" s="66" t="s">
        <v>4</v>
      </c>
      <c r="F68" s="34"/>
      <c r="G68" s="67" t="s">
        <v>4</v>
      </c>
      <c r="H68" s="79"/>
      <c r="I68" s="64" t="s">
        <v>4</v>
      </c>
      <c r="J68" s="80"/>
      <c r="K68" s="66" t="s">
        <v>4</v>
      </c>
      <c r="L68" s="34"/>
      <c r="M68" s="67" t="s">
        <v>4</v>
      </c>
    </row>
    <row r="69" spans="1:14" ht="15" customHeight="1" x14ac:dyDescent="0.2">
      <c r="A69" s="108" t="s">
        <v>66</v>
      </c>
      <c r="B69" s="3">
        <v>0</v>
      </c>
      <c r="C69" s="42">
        <f t="shared" si="0"/>
        <v>0</v>
      </c>
      <c r="D69" s="93">
        <v>1611363.24</v>
      </c>
      <c r="E69" s="44">
        <f>IF(ISBLANK(D69),"  ",IF(F69&gt;0,D69/F69,IF(D69&gt;0,1,0)))</f>
        <v>1</v>
      </c>
      <c r="F69" s="58">
        <f>D69+B69</f>
        <v>1611363.24</v>
      </c>
      <c r="G69" s="46">
        <f>IF(ISBLANK(F69),"  ",IF(F76&gt;0,F69/F76,IF(F69&gt;0,1,0)))</f>
        <v>1.1273580585917067E-2</v>
      </c>
      <c r="H69" s="3">
        <v>0</v>
      </c>
      <c r="I69" s="42">
        <f>IF(ISBLANK(H69),"  ",IF(L69&gt;0,H69/L69,IF(H69&gt;0,1,0)))</f>
        <v>0</v>
      </c>
      <c r="J69" s="93">
        <v>2185312.11</v>
      </c>
      <c r="K69" s="44">
        <f>IF(ISBLANK(J69),"  ",IF(L69&gt;0,J69/L69,IF(J69&gt;0,1,0)))</f>
        <v>1</v>
      </c>
      <c r="L69" s="58">
        <f>J69+H69</f>
        <v>2185312.11</v>
      </c>
      <c r="M69" s="46">
        <f>IF(ISBLANK(L69),"  ",IF(L76&gt;0,L69/L76,IF(L69&gt;0,1,0)))</f>
        <v>1.5217760614851691E-2</v>
      </c>
    </row>
    <row r="70" spans="1:14" ht="15" customHeight="1" x14ac:dyDescent="0.2">
      <c r="A70" s="31" t="s">
        <v>67</v>
      </c>
      <c r="B70" s="32">
        <v>0</v>
      </c>
      <c r="C70" s="48">
        <f t="shared" si="0"/>
        <v>0</v>
      </c>
      <c r="D70" s="80">
        <v>0</v>
      </c>
      <c r="E70" s="49">
        <f>IF(ISBLANK(D70),"  ",IF(F70&gt;0,D70/F70,IF(D70&gt;0,1,0)))</f>
        <v>0</v>
      </c>
      <c r="F70" s="34">
        <f>D70+B70</f>
        <v>0</v>
      </c>
      <c r="G70" s="51">
        <f>IF(ISBLANK(F70),"  ",IF(F76&gt;0,F70/F76,IF(F70&gt;0,1,0)))</f>
        <v>0</v>
      </c>
      <c r="H70" s="32">
        <v>0</v>
      </c>
      <c r="I70" s="48">
        <f>IF(ISBLANK(H70),"  ",IF(L70&gt;0,H70/L70,IF(H70&gt;0,1,0)))</f>
        <v>0</v>
      </c>
      <c r="J70" s="80">
        <v>0</v>
      </c>
      <c r="K70" s="49">
        <f>IF(ISBLANK(J70),"  ",IF(L70&gt;0,J70/L70,IF(J70&gt;0,1,0)))</f>
        <v>0</v>
      </c>
      <c r="L70" s="34">
        <f>J70+H70</f>
        <v>0</v>
      </c>
      <c r="M70" s="51">
        <f>IF(ISBLANK(L70),"  ",IF(L76&gt;0,L70/L76,IF(L70&gt;0,1,0)))</f>
        <v>0</v>
      </c>
    </row>
    <row r="71" spans="1:14" ht="15" customHeight="1" x14ac:dyDescent="0.25">
      <c r="A71" s="109" t="s">
        <v>68</v>
      </c>
      <c r="B71" s="79"/>
      <c r="C71" s="64" t="s">
        <v>4</v>
      </c>
      <c r="D71" s="80"/>
      <c r="E71" s="66" t="s">
        <v>4</v>
      </c>
      <c r="F71" s="34"/>
      <c r="G71" s="67" t="s">
        <v>4</v>
      </c>
      <c r="H71" s="79"/>
      <c r="I71" s="64" t="s">
        <v>4</v>
      </c>
      <c r="J71" s="80"/>
      <c r="K71" s="66" t="s">
        <v>4</v>
      </c>
      <c r="L71" s="34"/>
      <c r="M71" s="67" t="s">
        <v>4</v>
      </c>
    </row>
    <row r="72" spans="1:14" ht="15" customHeight="1" x14ac:dyDescent="0.2">
      <c r="A72" s="82" t="s">
        <v>69</v>
      </c>
      <c r="B72" s="3">
        <v>0</v>
      </c>
      <c r="C72" s="42">
        <f t="shared" si="0"/>
        <v>0</v>
      </c>
      <c r="D72" s="93">
        <v>18899895.109999999</v>
      </c>
      <c r="E72" s="44">
        <f>IF(ISBLANK(D72),"  ",IF(F72&gt;0,D72/F72,IF(D72&gt;0,1,0)))</f>
        <v>1</v>
      </c>
      <c r="F72" s="58">
        <f>D72+B72</f>
        <v>18899895.109999999</v>
      </c>
      <c r="G72" s="46">
        <f>IF(ISBLANK(F72),"  ",IF(F76&gt;0,F72/F76,IF(F72&gt;0,1,0)))</f>
        <v>0.13222933557052283</v>
      </c>
      <c r="H72" s="3">
        <v>0</v>
      </c>
      <c r="I72" s="42">
        <f>IF(ISBLANK(H72),"  ",IF(L72&gt;0,H72/L72,IF(H72&gt;0,1,0)))</f>
        <v>0</v>
      </c>
      <c r="J72" s="93">
        <v>17468482.879999999</v>
      </c>
      <c r="K72" s="44">
        <f>IF(ISBLANK(J72),"  ",IF(L72&gt;0,J72/L72,IF(J72&gt;0,1,0)))</f>
        <v>1</v>
      </c>
      <c r="L72" s="58">
        <f>J72+H72</f>
        <v>17468482.879999999</v>
      </c>
      <c r="M72" s="46">
        <f>IF(ISBLANK(L72),"  ",IF(L76&gt;0,L72/L76,IF(L72&gt;0,1,0)))</f>
        <v>0.12164449625114421</v>
      </c>
    </row>
    <row r="73" spans="1:14" ht="15" customHeight="1" x14ac:dyDescent="0.2">
      <c r="A73" s="31" t="s">
        <v>70</v>
      </c>
      <c r="B73" s="32">
        <v>0</v>
      </c>
      <c r="C73" s="48">
        <f t="shared" si="0"/>
        <v>0</v>
      </c>
      <c r="D73" s="80">
        <v>18542638.109999999</v>
      </c>
      <c r="E73" s="49">
        <f>IF(ISBLANK(D73),"  ",IF(F73&gt;0,D73/F73,IF(D73&gt;0,1,0)))</f>
        <v>1</v>
      </c>
      <c r="F73" s="34">
        <f>D73+B73</f>
        <v>18542638.109999999</v>
      </c>
      <c r="G73" s="51">
        <f>IF(ISBLANK(F73),"  ",IF(F76&gt;0,F73/F76,IF(F73&gt;0,1,0)))</f>
        <v>0.12972985843252943</v>
      </c>
      <c r="H73" s="32">
        <v>0</v>
      </c>
      <c r="I73" s="48">
        <f>IF(ISBLANK(H73),"  ",IF(L73&gt;0,H73/L73,IF(H73&gt;0,1,0)))</f>
        <v>0</v>
      </c>
      <c r="J73" s="80">
        <v>17154041.949999999</v>
      </c>
      <c r="K73" s="49">
        <f>IF(ISBLANK(J73),"  ",IF(L73&gt;0,J73/L73,IF(J73&gt;0,1,0)))</f>
        <v>1</v>
      </c>
      <c r="L73" s="34">
        <f>J73+H73</f>
        <v>17154041.949999999</v>
      </c>
      <c r="M73" s="51">
        <f>IF(ISBLANK(L73),"  ",IF(L76&gt;0,L73/L76,IF(L73&gt;0,1,0)))</f>
        <v>0.11945483795091572</v>
      </c>
    </row>
    <row r="74" spans="1:14" s="77" customFormat="1" ht="15" customHeight="1" x14ac:dyDescent="0.25">
      <c r="A74" s="78" t="s">
        <v>71</v>
      </c>
      <c r="B74" s="110">
        <v>0</v>
      </c>
      <c r="C74" s="84">
        <f t="shared" si="0"/>
        <v>0</v>
      </c>
      <c r="D74" s="111">
        <v>39053896.460000001</v>
      </c>
      <c r="E74" s="75">
        <f>IF(ISBLANK(D74),"  ",IF(F74&gt;0,D74/F74,IF(D74&gt;0,1,0)))</f>
        <v>1</v>
      </c>
      <c r="F74" s="112">
        <f>F73+F72+F71+F70+F69</f>
        <v>39053896.460000001</v>
      </c>
      <c r="G74" s="74">
        <f>IF(ISBLANK(F74),"  ",IF(F76&gt;0,F74/F76,IF(F74&gt;0,1,0)))</f>
        <v>0.27323277458896933</v>
      </c>
      <c r="H74" s="110">
        <v>0</v>
      </c>
      <c r="I74" s="84">
        <f>IF(ISBLANK(H74),"  ",IF(L74&gt;0,H74/L74,IF(H74&gt;0,1,0)))</f>
        <v>0</v>
      </c>
      <c r="J74" s="111">
        <v>36807836.939999998</v>
      </c>
      <c r="K74" s="75">
        <f>IF(ISBLANK(J74),"  ",IF(L74&gt;0,J74/L74,IF(J74&gt;0,1,0)))</f>
        <v>1</v>
      </c>
      <c r="L74" s="112">
        <f>L73+L72+L71+L70+L69</f>
        <v>36807836.939999998</v>
      </c>
      <c r="M74" s="74">
        <f>IF(ISBLANK(L74),"  ",IF(L76&gt;0,L74/L76,IF(L74&gt;0,1,0)))</f>
        <v>0.25631709481691162</v>
      </c>
    </row>
    <row r="75" spans="1:14" s="77" customFormat="1" ht="15" customHeight="1" x14ac:dyDescent="0.25">
      <c r="A75" s="78" t="s">
        <v>72</v>
      </c>
      <c r="B75" s="110">
        <v>0</v>
      </c>
      <c r="C75" s="84">
        <f>IF(ISBLANK(B75),"  ",IF(F75&gt;0,B75/F75,IF(B75&gt;0,1,0)))</f>
        <v>0</v>
      </c>
      <c r="D75" s="111">
        <v>0</v>
      </c>
      <c r="E75" s="75">
        <f>IF(ISBLANK(D75),"  ",IF(F75&gt;0,D75/F75,IF(D75&gt;0,1,0)))</f>
        <v>0</v>
      </c>
      <c r="F75" s="113">
        <f>D75+B75</f>
        <v>0</v>
      </c>
      <c r="G75" s="74">
        <f>IF(ISBLANK(F75),"  ",IF(F76&gt;0,F75/F76,IF(F75&gt;0,1,0)))</f>
        <v>0</v>
      </c>
      <c r="H75" s="110">
        <v>0</v>
      </c>
      <c r="I75" s="84">
        <f>IF(ISBLANK(H75),"  ",IF(L75&gt;0,H75/L75,IF(H75&gt;0,1,0)))</f>
        <v>0</v>
      </c>
      <c r="J75" s="111">
        <v>0</v>
      </c>
      <c r="K75" s="75">
        <f>IF(ISBLANK(J75),"  ",IF(L75&gt;0,J75/L75,IF(J75&gt;0,1,0)))</f>
        <v>0</v>
      </c>
      <c r="L75" s="113">
        <f>J75+H75</f>
        <v>0</v>
      </c>
      <c r="M75" s="74">
        <f>IF(ISBLANK(L75),"  ",IF(L76&gt;0,L75/L76,IF(L75&gt;0,1,0)))</f>
        <v>0</v>
      </c>
    </row>
    <row r="76" spans="1:14" s="77" customFormat="1" ht="15" customHeight="1" thickBot="1" x14ac:dyDescent="0.3">
      <c r="A76" s="114" t="s">
        <v>73</v>
      </c>
      <c r="B76" s="115">
        <v>78825886.680000007</v>
      </c>
      <c r="C76" s="116">
        <f t="shared" si="0"/>
        <v>0.55148954852870224</v>
      </c>
      <c r="D76" s="115">
        <v>64106806.950000003</v>
      </c>
      <c r="E76" s="117">
        <f>IF(ISBLANK(D76),"  ",IF(F76&gt;0,D76/F76,IF(D76&gt;0,1,0)))</f>
        <v>0.44851045147129792</v>
      </c>
      <c r="F76" s="115">
        <f>F74+F67+F47+F40+F48+F75</f>
        <v>142932693.63</v>
      </c>
      <c r="G76" s="118">
        <f>IF(ISBLANK(F76),"  ",IF(F76&gt;0,F76/F76,IF(F76&gt;0,1,0)))</f>
        <v>1</v>
      </c>
      <c r="H76" s="115">
        <v>78350270</v>
      </c>
      <c r="I76" s="116">
        <f>IF(ISBLANK(H76),"  ",IF(L76&gt;0,H76/L76,IF(H76&gt;0,1,0)))</f>
        <v>0.54560428577362163</v>
      </c>
      <c r="J76" s="115">
        <v>65252469.280000001</v>
      </c>
      <c r="K76" s="117">
        <f>IF(ISBLANK(J76),"  ",IF(L76&gt;0,J76/L76,IF(J76&gt;0,1,0)))</f>
        <v>0.45439571422637837</v>
      </c>
      <c r="L76" s="115">
        <f>L74+L67+L47+L40+L48+L75</f>
        <v>143602739.28</v>
      </c>
      <c r="M76" s="118">
        <f>IF(ISBLANK(L76),"  ",IF(L76&gt;0,L76/L76,IF(L76&gt;0,1,0)))</f>
        <v>1</v>
      </c>
    </row>
    <row r="77" spans="1:14" ht="15" thickTop="1" x14ac:dyDescent="0.2">
      <c r="A77" s="119"/>
      <c r="B77" s="1"/>
      <c r="C77" s="2"/>
      <c r="D77" s="1"/>
      <c r="E77" s="2"/>
      <c r="F77" s="1"/>
      <c r="G77" s="2"/>
      <c r="H77" s="1"/>
      <c r="I77" s="2"/>
      <c r="J77" s="1"/>
      <c r="K77" s="2"/>
      <c r="L77" s="1"/>
      <c r="M77" s="2"/>
    </row>
    <row r="78" spans="1:14" ht="16.5" customHeight="1" x14ac:dyDescent="0.2">
      <c r="A78" s="2" t="s">
        <v>4</v>
      </c>
      <c r="B78" s="1"/>
      <c r="C78" s="2"/>
      <c r="D78" s="1"/>
      <c r="E78" s="2"/>
      <c r="F78" s="1"/>
      <c r="G78" s="2"/>
      <c r="H78" s="1"/>
      <c r="I78" s="2"/>
      <c r="J78" s="1"/>
      <c r="K78" s="2"/>
      <c r="L78" s="1"/>
      <c r="M78" s="2"/>
    </row>
    <row r="79" spans="1:14" x14ac:dyDescent="0.2">
      <c r="A79" s="2" t="s">
        <v>74</v>
      </c>
      <c r="B79" s="1"/>
      <c r="C79" s="2"/>
      <c r="D79" s="1"/>
      <c r="E79" s="2"/>
      <c r="F79" s="1"/>
      <c r="G79" s="2"/>
      <c r="H79" s="1"/>
      <c r="I79" s="2"/>
      <c r="J79" s="1"/>
      <c r="K79" s="2"/>
      <c r="L79" s="1"/>
      <c r="M79" s="2"/>
    </row>
  </sheetData>
  <hyperlinks>
    <hyperlink ref="O2" location="Home!A1" tooltip="Home" display="Home"/>
  </hyperlinks>
  <printOptions horizontalCentered="1" verticalCentered="1"/>
  <pageMargins left="0.25" right="0.25" top="0.75" bottom="0.75" header="0.3" footer="0.3"/>
  <pageSetup scale="44"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5"/>
  <sheetViews>
    <sheetView zoomScale="75" zoomScaleNormal="75" workbookViewId="0">
      <pane xSplit="1" ySplit="10" topLeftCell="B11" activePane="bottomRight" state="frozen"/>
      <selection activeCell="A4" sqref="A4:XFD76"/>
      <selection pane="topRight" activeCell="A4" sqref="A4:XFD76"/>
      <selection pane="bottomLeft" activeCell="A4" sqref="A4:XFD76"/>
      <selection pane="bottomRight" activeCell="O2" sqref="O2"/>
    </sheetView>
  </sheetViews>
  <sheetFormatPr defaultColWidth="12.42578125" defaultRowHeight="14.25" x14ac:dyDescent="0.2"/>
  <cols>
    <col min="1" max="1" width="63.42578125" style="6" customWidth="1"/>
    <col min="2" max="2" width="20.7109375" style="120" customWidth="1"/>
    <col min="3" max="3" width="20.7109375" style="6" customWidth="1"/>
    <col min="4" max="4" width="20.7109375" style="120" customWidth="1"/>
    <col min="5" max="5" width="20.7109375" style="6" customWidth="1"/>
    <col min="6" max="6" width="20.7109375" style="120" customWidth="1"/>
    <col min="7" max="7" width="20.7109375" style="6" customWidth="1"/>
    <col min="8" max="8" width="20.7109375" style="120" customWidth="1"/>
    <col min="9" max="9" width="20.7109375" style="6" customWidth="1"/>
    <col min="10" max="10" width="20.7109375" style="120" customWidth="1"/>
    <col min="11" max="11" width="20.7109375" style="6" customWidth="1"/>
    <col min="12" max="12" width="20.7109375" style="120" customWidth="1"/>
    <col min="13" max="13" width="20.7109375" style="6" customWidth="1"/>
    <col min="14" max="256" width="12.42578125" style="6"/>
    <col min="257" max="257" width="186.7109375" style="6" customWidth="1"/>
    <col min="258" max="258" width="56.42578125" style="6" customWidth="1"/>
    <col min="259" max="263" width="45.5703125" style="6" customWidth="1"/>
    <col min="264" max="264" width="54.7109375" style="6" customWidth="1"/>
    <col min="265" max="269" width="45.5703125" style="6" customWidth="1"/>
    <col min="270" max="512" width="12.42578125" style="6"/>
    <col min="513" max="513" width="186.7109375" style="6" customWidth="1"/>
    <col min="514" max="514" width="56.42578125" style="6" customWidth="1"/>
    <col min="515" max="519" width="45.5703125" style="6" customWidth="1"/>
    <col min="520" max="520" width="54.7109375" style="6" customWidth="1"/>
    <col min="521" max="525" width="45.5703125" style="6" customWidth="1"/>
    <col min="526" max="768" width="12.42578125" style="6"/>
    <col min="769" max="769" width="186.7109375" style="6" customWidth="1"/>
    <col min="770" max="770" width="56.42578125" style="6" customWidth="1"/>
    <col min="771" max="775" width="45.5703125" style="6" customWidth="1"/>
    <col min="776" max="776" width="54.7109375" style="6" customWidth="1"/>
    <col min="777" max="781" width="45.5703125" style="6" customWidth="1"/>
    <col min="782" max="1024" width="12.42578125" style="6"/>
    <col min="1025" max="1025" width="186.7109375" style="6" customWidth="1"/>
    <col min="1026" max="1026" width="56.42578125" style="6" customWidth="1"/>
    <col min="1027" max="1031" width="45.5703125" style="6" customWidth="1"/>
    <col min="1032" max="1032" width="54.7109375" style="6" customWidth="1"/>
    <col min="1033" max="1037" width="45.5703125" style="6" customWidth="1"/>
    <col min="1038" max="1280" width="12.42578125" style="6"/>
    <col min="1281" max="1281" width="186.7109375" style="6" customWidth="1"/>
    <col min="1282" max="1282" width="56.42578125" style="6" customWidth="1"/>
    <col min="1283" max="1287" width="45.5703125" style="6" customWidth="1"/>
    <col min="1288" max="1288" width="54.7109375" style="6" customWidth="1"/>
    <col min="1289" max="1293" width="45.5703125" style="6" customWidth="1"/>
    <col min="1294" max="1536" width="12.42578125" style="6"/>
    <col min="1537" max="1537" width="186.7109375" style="6" customWidth="1"/>
    <col min="1538" max="1538" width="56.42578125" style="6" customWidth="1"/>
    <col min="1539" max="1543" width="45.5703125" style="6" customWidth="1"/>
    <col min="1544" max="1544" width="54.7109375" style="6" customWidth="1"/>
    <col min="1545" max="1549" width="45.5703125" style="6" customWidth="1"/>
    <col min="1550" max="1792" width="12.42578125" style="6"/>
    <col min="1793" max="1793" width="186.7109375" style="6" customWidth="1"/>
    <col min="1794" max="1794" width="56.42578125" style="6" customWidth="1"/>
    <col min="1795" max="1799" width="45.5703125" style="6" customWidth="1"/>
    <col min="1800" max="1800" width="54.7109375" style="6" customWidth="1"/>
    <col min="1801" max="1805" width="45.5703125" style="6" customWidth="1"/>
    <col min="1806" max="2048" width="12.42578125" style="6"/>
    <col min="2049" max="2049" width="186.7109375" style="6" customWidth="1"/>
    <col min="2050" max="2050" width="56.42578125" style="6" customWidth="1"/>
    <col min="2051" max="2055" width="45.5703125" style="6" customWidth="1"/>
    <col min="2056" max="2056" width="54.7109375" style="6" customWidth="1"/>
    <col min="2057" max="2061" width="45.5703125" style="6" customWidth="1"/>
    <col min="2062" max="2304" width="12.42578125" style="6"/>
    <col min="2305" max="2305" width="186.7109375" style="6" customWidth="1"/>
    <col min="2306" max="2306" width="56.42578125" style="6" customWidth="1"/>
    <col min="2307" max="2311" width="45.5703125" style="6" customWidth="1"/>
    <col min="2312" max="2312" width="54.7109375" style="6" customWidth="1"/>
    <col min="2313" max="2317" width="45.5703125" style="6" customWidth="1"/>
    <col min="2318" max="2560" width="12.42578125" style="6"/>
    <col min="2561" max="2561" width="186.7109375" style="6" customWidth="1"/>
    <col min="2562" max="2562" width="56.42578125" style="6" customWidth="1"/>
    <col min="2563" max="2567" width="45.5703125" style="6" customWidth="1"/>
    <col min="2568" max="2568" width="54.7109375" style="6" customWidth="1"/>
    <col min="2569" max="2573" width="45.5703125" style="6" customWidth="1"/>
    <col min="2574" max="2816" width="12.42578125" style="6"/>
    <col min="2817" max="2817" width="186.7109375" style="6" customWidth="1"/>
    <col min="2818" max="2818" width="56.42578125" style="6" customWidth="1"/>
    <col min="2819" max="2823" width="45.5703125" style="6" customWidth="1"/>
    <col min="2824" max="2824" width="54.7109375" style="6" customWidth="1"/>
    <col min="2825" max="2829" width="45.5703125" style="6" customWidth="1"/>
    <col min="2830" max="3072" width="12.42578125" style="6"/>
    <col min="3073" max="3073" width="186.7109375" style="6" customWidth="1"/>
    <col min="3074" max="3074" width="56.42578125" style="6" customWidth="1"/>
    <col min="3075" max="3079" width="45.5703125" style="6" customWidth="1"/>
    <col min="3080" max="3080" width="54.7109375" style="6" customWidth="1"/>
    <col min="3081" max="3085" width="45.5703125" style="6" customWidth="1"/>
    <col min="3086" max="3328" width="12.42578125" style="6"/>
    <col min="3329" max="3329" width="186.7109375" style="6" customWidth="1"/>
    <col min="3330" max="3330" width="56.42578125" style="6" customWidth="1"/>
    <col min="3331" max="3335" width="45.5703125" style="6" customWidth="1"/>
    <col min="3336" max="3336" width="54.7109375" style="6" customWidth="1"/>
    <col min="3337" max="3341" width="45.5703125" style="6" customWidth="1"/>
    <col min="3342" max="3584" width="12.42578125" style="6"/>
    <col min="3585" max="3585" width="186.7109375" style="6" customWidth="1"/>
    <col min="3586" max="3586" width="56.42578125" style="6" customWidth="1"/>
    <col min="3587" max="3591" width="45.5703125" style="6" customWidth="1"/>
    <col min="3592" max="3592" width="54.7109375" style="6" customWidth="1"/>
    <col min="3593" max="3597" width="45.5703125" style="6" customWidth="1"/>
    <col min="3598" max="3840" width="12.42578125" style="6"/>
    <col min="3841" max="3841" width="186.7109375" style="6" customWidth="1"/>
    <col min="3842" max="3842" width="56.42578125" style="6" customWidth="1"/>
    <col min="3843" max="3847" width="45.5703125" style="6" customWidth="1"/>
    <col min="3848" max="3848" width="54.7109375" style="6" customWidth="1"/>
    <col min="3849" max="3853" width="45.5703125" style="6" customWidth="1"/>
    <col min="3854" max="4096" width="12.42578125" style="6"/>
    <col min="4097" max="4097" width="186.7109375" style="6" customWidth="1"/>
    <col min="4098" max="4098" width="56.42578125" style="6" customWidth="1"/>
    <col min="4099" max="4103" width="45.5703125" style="6" customWidth="1"/>
    <col min="4104" max="4104" width="54.7109375" style="6" customWidth="1"/>
    <col min="4105" max="4109" width="45.5703125" style="6" customWidth="1"/>
    <col min="4110" max="4352" width="12.42578125" style="6"/>
    <col min="4353" max="4353" width="186.7109375" style="6" customWidth="1"/>
    <col min="4354" max="4354" width="56.42578125" style="6" customWidth="1"/>
    <col min="4355" max="4359" width="45.5703125" style="6" customWidth="1"/>
    <col min="4360" max="4360" width="54.7109375" style="6" customWidth="1"/>
    <col min="4361" max="4365" width="45.5703125" style="6" customWidth="1"/>
    <col min="4366" max="4608" width="12.42578125" style="6"/>
    <col min="4609" max="4609" width="186.7109375" style="6" customWidth="1"/>
    <col min="4610" max="4610" width="56.42578125" style="6" customWidth="1"/>
    <col min="4611" max="4615" width="45.5703125" style="6" customWidth="1"/>
    <col min="4616" max="4616" width="54.7109375" style="6" customWidth="1"/>
    <col min="4617" max="4621" width="45.5703125" style="6" customWidth="1"/>
    <col min="4622" max="4864" width="12.42578125" style="6"/>
    <col min="4865" max="4865" width="186.7109375" style="6" customWidth="1"/>
    <col min="4866" max="4866" width="56.42578125" style="6" customWidth="1"/>
    <col min="4867" max="4871" width="45.5703125" style="6" customWidth="1"/>
    <col min="4872" max="4872" width="54.7109375" style="6" customWidth="1"/>
    <col min="4873" max="4877" width="45.5703125" style="6" customWidth="1"/>
    <col min="4878" max="5120" width="12.42578125" style="6"/>
    <col min="5121" max="5121" width="186.7109375" style="6" customWidth="1"/>
    <col min="5122" max="5122" width="56.42578125" style="6" customWidth="1"/>
    <col min="5123" max="5127" width="45.5703125" style="6" customWidth="1"/>
    <col min="5128" max="5128" width="54.7109375" style="6" customWidth="1"/>
    <col min="5129" max="5133" width="45.5703125" style="6" customWidth="1"/>
    <col min="5134" max="5376" width="12.42578125" style="6"/>
    <col min="5377" max="5377" width="186.7109375" style="6" customWidth="1"/>
    <col min="5378" max="5378" width="56.42578125" style="6" customWidth="1"/>
    <col min="5379" max="5383" width="45.5703125" style="6" customWidth="1"/>
    <col min="5384" max="5384" width="54.7109375" style="6" customWidth="1"/>
    <col min="5385" max="5389" width="45.5703125" style="6" customWidth="1"/>
    <col min="5390" max="5632" width="12.42578125" style="6"/>
    <col min="5633" max="5633" width="186.7109375" style="6" customWidth="1"/>
    <col min="5634" max="5634" width="56.42578125" style="6" customWidth="1"/>
    <col min="5635" max="5639" width="45.5703125" style="6" customWidth="1"/>
    <col min="5640" max="5640" width="54.7109375" style="6" customWidth="1"/>
    <col min="5641" max="5645" width="45.5703125" style="6" customWidth="1"/>
    <col min="5646" max="5888" width="12.42578125" style="6"/>
    <col min="5889" max="5889" width="186.7109375" style="6" customWidth="1"/>
    <col min="5890" max="5890" width="56.42578125" style="6" customWidth="1"/>
    <col min="5891" max="5895" width="45.5703125" style="6" customWidth="1"/>
    <col min="5896" max="5896" width="54.7109375" style="6" customWidth="1"/>
    <col min="5897" max="5901" width="45.5703125" style="6" customWidth="1"/>
    <col min="5902" max="6144" width="12.42578125" style="6"/>
    <col min="6145" max="6145" width="186.7109375" style="6" customWidth="1"/>
    <col min="6146" max="6146" width="56.42578125" style="6" customWidth="1"/>
    <col min="6147" max="6151" width="45.5703125" style="6" customWidth="1"/>
    <col min="6152" max="6152" width="54.7109375" style="6" customWidth="1"/>
    <col min="6153" max="6157" width="45.5703125" style="6" customWidth="1"/>
    <col min="6158" max="6400" width="12.42578125" style="6"/>
    <col min="6401" max="6401" width="186.7109375" style="6" customWidth="1"/>
    <col min="6402" max="6402" width="56.42578125" style="6" customWidth="1"/>
    <col min="6403" max="6407" width="45.5703125" style="6" customWidth="1"/>
    <col min="6408" max="6408" width="54.7109375" style="6" customWidth="1"/>
    <col min="6409" max="6413" width="45.5703125" style="6" customWidth="1"/>
    <col min="6414" max="6656" width="12.42578125" style="6"/>
    <col min="6657" max="6657" width="186.7109375" style="6" customWidth="1"/>
    <col min="6658" max="6658" width="56.42578125" style="6" customWidth="1"/>
    <col min="6659" max="6663" width="45.5703125" style="6" customWidth="1"/>
    <col min="6664" max="6664" width="54.7109375" style="6" customWidth="1"/>
    <col min="6665" max="6669" width="45.5703125" style="6" customWidth="1"/>
    <col min="6670" max="6912" width="12.42578125" style="6"/>
    <col min="6913" max="6913" width="186.7109375" style="6" customWidth="1"/>
    <col min="6914" max="6914" width="56.42578125" style="6" customWidth="1"/>
    <col min="6915" max="6919" width="45.5703125" style="6" customWidth="1"/>
    <col min="6920" max="6920" width="54.7109375" style="6" customWidth="1"/>
    <col min="6921" max="6925" width="45.5703125" style="6" customWidth="1"/>
    <col min="6926" max="7168" width="12.42578125" style="6"/>
    <col min="7169" max="7169" width="186.7109375" style="6" customWidth="1"/>
    <col min="7170" max="7170" width="56.42578125" style="6" customWidth="1"/>
    <col min="7171" max="7175" width="45.5703125" style="6" customWidth="1"/>
    <col min="7176" max="7176" width="54.7109375" style="6" customWidth="1"/>
    <col min="7177" max="7181" width="45.5703125" style="6" customWidth="1"/>
    <col min="7182" max="7424" width="12.42578125" style="6"/>
    <col min="7425" max="7425" width="186.7109375" style="6" customWidth="1"/>
    <col min="7426" max="7426" width="56.42578125" style="6" customWidth="1"/>
    <col min="7427" max="7431" width="45.5703125" style="6" customWidth="1"/>
    <col min="7432" max="7432" width="54.7109375" style="6" customWidth="1"/>
    <col min="7433" max="7437" width="45.5703125" style="6" customWidth="1"/>
    <col min="7438" max="7680" width="12.42578125" style="6"/>
    <col min="7681" max="7681" width="186.7109375" style="6" customWidth="1"/>
    <col min="7682" max="7682" width="56.42578125" style="6" customWidth="1"/>
    <col min="7683" max="7687" width="45.5703125" style="6" customWidth="1"/>
    <col min="7688" max="7688" width="54.7109375" style="6" customWidth="1"/>
    <col min="7689" max="7693" width="45.5703125" style="6" customWidth="1"/>
    <col min="7694" max="7936" width="12.42578125" style="6"/>
    <col min="7937" max="7937" width="186.7109375" style="6" customWidth="1"/>
    <col min="7938" max="7938" width="56.42578125" style="6" customWidth="1"/>
    <col min="7939" max="7943" width="45.5703125" style="6" customWidth="1"/>
    <col min="7944" max="7944" width="54.7109375" style="6" customWidth="1"/>
    <col min="7945" max="7949" width="45.5703125" style="6" customWidth="1"/>
    <col min="7950" max="8192" width="12.42578125" style="6"/>
    <col min="8193" max="8193" width="186.7109375" style="6" customWidth="1"/>
    <col min="8194" max="8194" width="56.42578125" style="6" customWidth="1"/>
    <col min="8195" max="8199" width="45.5703125" style="6" customWidth="1"/>
    <col min="8200" max="8200" width="54.7109375" style="6" customWidth="1"/>
    <col min="8201" max="8205" width="45.5703125" style="6" customWidth="1"/>
    <col min="8206" max="8448" width="12.42578125" style="6"/>
    <col min="8449" max="8449" width="186.7109375" style="6" customWidth="1"/>
    <col min="8450" max="8450" width="56.42578125" style="6" customWidth="1"/>
    <col min="8451" max="8455" width="45.5703125" style="6" customWidth="1"/>
    <col min="8456" max="8456" width="54.7109375" style="6" customWidth="1"/>
    <col min="8457" max="8461" width="45.5703125" style="6" customWidth="1"/>
    <col min="8462" max="8704" width="12.42578125" style="6"/>
    <col min="8705" max="8705" width="186.7109375" style="6" customWidth="1"/>
    <col min="8706" max="8706" width="56.42578125" style="6" customWidth="1"/>
    <col min="8707" max="8711" width="45.5703125" style="6" customWidth="1"/>
    <col min="8712" max="8712" width="54.7109375" style="6" customWidth="1"/>
    <col min="8713" max="8717" width="45.5703125" style="6" customWidth="1"/>
    <col min="8718" max="8960" width="12.42578125" style="6"/>
    <col min="8961" max="8961" width="186.7109375" style="6" customWidth="1"/>
    <col min="8962" max="8962" width="56.42578125" style="6" customWidth="1"/>
    <col min="8963" max="8967" width="45.5703125" style="6" customWidth="1"/>
    <col min="8968" max="8968" width="54.7109375" style="6" customWidth="1"/>
    <col min="8969" max="8973" width="45.5703125" style="6" customWidth="1"/>
    <col min="8974" max="9216" width="12.42578125" style="6"/>
    <col min="9217" max="9217" width="186.7109375" style="6" customWidth="1"/>
    <col min="9218" max="9218" width="56.42578125" style="6" customWidth="1"/>
    <col min="9219" max="9223" width="45.5703125" style="6" customWidth="1"/>
    <col min="9224" max="9224" width="54.7109375" style="6" customWidth="1"/>
    <col min="9225" max="9229" width="45.5703125" style="6" customWidth="1"/>
    <col min="9230" max="9472" width="12.42578125" style="6"/>
    <col min="9473" max="9473" width="186.7109375" style="6" customWidth="1"/>
    <col min="9474" max="9474" width="56.42578125" style="6" customWidth="1"/>
    <col min="9475" max="9479" width="45.5703125" style="6" customWidth="1"/>
    <col min="9480" max="9480" width="54.7109375" style="6" customWidth="1"/>
    <col min="9481" max="9485" width="45.5703125" style="6" customWidth="1"/>
    <col min="9486" max="9728" width="12.42578125" style="6"/>
    <col min="9729" max="9729" width="186.7109375" style="6" customWidth="1"/>
    <col min="9730" max="9730" width="56.42578125" style="6" customWidth="1"/>
    <col min="9731" max="9735" width="45.5703125" style="6" customWidth="1"/>
    <col min="9736" max="9736" width="54.7109375" style="6" customWidth="1"/>
    <col min="9737" max="9741" width="45.5703125" style="6" customWidth="1"/>
    <col min="9742" max="9984" width="12.42578125" style="6"/>
    <col min="9985" max="9985" width="186.7109375" style="6" customWidth="1"/>
    <col min="9986" max="9986" width="56.42578125" style="6" customWidth="1"/>
    <col min="9987" max="9991" width="45.5703125" style="6" customWidth="1"/>
    <col min="9992" max="9992" width="54.7109375" style="6" customWidth="1"/>
    <col min="9993" max="9997" width="45.5703125" style="6" customWidth="1"/>
    <col min="9998" max="10240" width="12.42578125" style="6"/>
    <col min="10241" max="10241" width="186.7109375" style="6" customWidth="1"/>
    <col min="10242" max="10242" width="56.42578125" style="6" customWidth="1"/>
    <col min="10243" max="10247" width="45.5703125" style="6" customWidth="1"/>
    <col min="10248" max="10248" width="54.7109375" style="6" customWidth="1"/>
    <col min="10249" max="10253" width="45.5703125" style="6" customWidth="1"/>
    <col min="10254" max="10496" width="12.42578125" style="6"/>
    <col min="10497" max="10497" width="186.7109375" style="6" customWidth="1"/>
    <col min="10498" max="10498" width="56.42578125" style="6" customWidth="1"/>
    <col min="10499" max="10503" width="45.5703125" style="6" customWidth="1"/>
    <col min="10504" max="10504" width="54.7109375" style="6" customWidth="1"/>
    <col min="10505" max="10509" width="45.5703125" style="6" customWidth="1"/>
    <col min="10510" max="10752" width="12.42578125" style="6"/>
    <col min="10753" max="10753" width="186.7109375" style="6" customWidth="1"/>
    <col min="10754" max="10754" width="56.42578125" style="6" customWidth="1"/>
    <col min="10755" max="10759" width="45.5703125" style="6" customWidth="1"/>
    <col min="10760" max="10760" width="54.7109375" style="6" customWidth="1"/>
    <col min="10761" max="10765" width="45.5703125" style="6" customWidth="1"/>
    <col min="10766" max="11008" width="12.42578125" style="6"/>
    <col min="11009" max="11009" width="186.7109375" style="6" customWidth="1"/>
    <col min="11010" max="11010" width="56.42578125" style="6" customWidth="1"/>
    <col min="11011" max="11015" width="45.5703125" style="6" customWidth="1"/>
    <col min="11016" max="11016" width="54.7109375" style="6" customWidth="1"/>
    <col min="11017" max="11021" width="45.5703125" style="6" customWidth="1"/>
    <col min="11022" max="11264" width="12.42578125" style="6"/>
    <col min="11265" max="11265" width="186.7109375" style="6" customWidth="1"/>
    <col min="11266" max="11266" width="56.42578125" style="6" customWidth="1"/>
    <col min="11267" max="11271" width="45.5703125" style="6" customWidth="1"/>
    <col min="11272" max="11272" width="54.7109375" style="6" customWidth="1"/>
    <col min="11273" max="11277" width="45.5703125" style="6" customWidth="1"/>
    <col min="11278" max="11520" width="12.42578125" style="6"/>
    <col min="11521" max="11521" width="186.7109375" style="6" customWidth="1"/>
    <col min="11522" max="11522" width="56.42578125" style="6" customWidth="1"/>
    <col min="11523" max="11527" width="45.5703125" style="6" customWidth="1"/>
    <col min="11528" max="11528" width="54.7109375" style="6" customWidth="1"/>
    <col min="11529" max="11533" width="45.5703125" style="6" customWidth="1"/>
    <col min="11534" max="11776" width="12.42578125" style="6"/>
    <col min="11777" max="11777" width="186.7109375" style="6" customWidth="1"/>
    <col min="11778" max="11778" width="56.42578125" style="6" customWidth="1"/>
    <col min="11779" max="11783" width="45.5703125" style="6" customWidth="1"/>
    <col min="11784" max="11784" width="54.7109375" style="6" customWidth="1"/>
    <col min="11785" max="11789" width="45.5703125" style="6" customWidth="1"/>
    <col min="11790" max="12032" width="12.42578125" style="6"/>
    <col min="12033" max="12033" width="186.7109375" style="6" customWidth="1"/>
    <col min="12034" max="12034" width="56.42578125" style="6" customWidth="1"/>
    <col min="12035" max="12039" width="45.5703125" style="6" customWidth="1"/>
    <col min="12040" max="12040" width="54.7109375" style="6" customWidth="1"/>
    <col min="12041" max="12045" width="45.5703125" style="6" customWidth="1"/>
    <col min="12046" max="12288" width="12.42578125" style="6"/>
    <col min="12289" max="12289" width="186.7109375" style="6" customWidth="1"/>
    <col min="12290" max="12290" width="56.42578125" style="6" customWidth="1"/>
    <col min="12291" max="12295" width="45.5703125" style="6" customWidth="1"/>
    <col min="12296" max="12296" width="54.7109375" style="6" customWidth="1"/>
    <col min="12297" max="12301" width="45.5703125" style="6" customWidth="1"/>
    <col min="12302" max="12544" width="12.42578125" style="6"/>
    <col min="12545" max="12545" width="186.7109375" style="6" customWidth="1"/>
    <col min="12546" max="12546" width="56.42578125" style="6" customWidth="1"/>
    <col min="12547" max="12551" width="45.5703125" style="6" customWidth="1"/>
    <col min="12552" max="12552" width="54.7109375" style="6" customWidth="1"/>
    <col min="12553" max="12557" width="45.5703125" style="6" customWidth="1"/>
    <col min="12558" max="12800" width="12.42578125" style="6"/>
    <col min="12801" max="12801" width="186.7109375" style="6" customWidth="1"/>
    <col min="12802" max="12802" width="56.42578125" style="6" customWidth="1"/>
    <col min="12803" max="12807" width="45.5703125" style="6" customWidth="1"/>
    <col min="12808" max="12808" width="54.7109375" style="6" customWidth="1"/>
    <col min="12809" max="12813" width="45.5703125" style="6" customWidth="1"/>
    <col min="12814" max="13056" width="12.42578125" style="6"/>
    <col min="13057" max="13057" width="186.7109375" style="6" customWidth="1"/>
    <col min="13058" max="13058" width="56.42578125" style="6" customWidth="1"/>
    <col min="13059" max="13063" width="45.5703125" style="6" customWidth="1"/>
    <col min="13064" max="13064" width="54.7109375" style="6" customWidth="1"/>
    <col min="13065" max="13069" width="45.5703125" style="6" customWidth="1"/>
    <col min="13070" max="13312" width="12.42578125" style="6"/>
    <col min="13313" max="13313" width="186.7109375" style="6" customWidth="1"/>
    <col min="13314" max="13314" width="56.42578125" style="6" customWidth="1"/>
    <col min="13315" max="13319" width="45.5703125" style="6" customWidth="1"/>
    <col min="13320" max="13320" width="54.7109375" style="6" customWidth="1"/>
    <col min="13321" max="13325" width="45.5703125" style="6" customWidth="1"/>
    <col min="13326" max="13568" width="12.42578125" style="6"/>
    <col min="13569" max="13569" width="186.7109375" style="6" customWidth="1"/>
    <col min="13570" max="13570" width="56.42578125" style="6" customWidth="1"/>
    <col min="13571" max="13575" width="45.5703125" style="6" customWidth="1"/>
    <col min="13576" max="13576" width="54.7109375" style="6" customWidth="1"/>
    <col min="13577" max="13581" width="45.5703125" style="6" customWidth="1"/>
    <col min="13582" max="13824" width="12.42578125" style="6"/>
    <col min="13825" max="13825" width="186.7109375" style="6" customWidth="1"/>
    <col min="13826" max="13826" width="56.42578125" style="6" customWidth="1"/>
    <col min="13827" max="13831" width="45.5703125" style="6" customWidth="1"/>
    <col min="13832" max="13832" width="54.7109375" style="6" customWidth="1"/>
    <col min="13833" max="13837" width="45.5703125" style="6" customWidth="1"/>
    <col min="13838" max="14080" width="12.42578125" style="6"/>
    <col min="14081" max="14081" width="186.7109375" style="6" customWidth="1"/>
    <col min="14082" max="14082" width="56.42578125" style="6" customWidth="1"/>
    <col min="14083" max="14087" width="45.5703125" style="6" customWidth="1"/>
    <col min="14088" max="14088" width="54.7109375" style="6" customWidth="1"/>
    <col min="14089" max="14093" width="45.5703125" style="6" customWidth="1"/>
    <col min="14094" max="14336" width="12.42578125" style="6"/>
    <col min="14337" max="14337" width="186.7109375" style="6" customWidth="1"/>
    <col min="14338" max="14338" width="56.42578125" style="6" customWidth="1"/>
    <col min="14339" max="14343" width="45.5703125" style="6" customWidth="1"/>
    <col min="14344" max="14344" width="54.7109375" style="6" customWidth="1"/>
    <col min="14345" max="14349" width="45.5703125" style="6" customWidth="1"/>
    <col min="14350" max="14592" width="12.42578125" style="6"/>
    <col min="14593" max="14593" width="186.7109375" style="6" customWidth="1"/>
    <col min="14594" max="14594" width="56.42578125" style="6" customWidth="1"/>
    <col min="14595" max="14599" width="45.5703125" style="6" customWidth="1"/>
    <col min="14600" max="14600" width="54.7109375" style="6" customWidth="1"/>
    <col min="14601" max="14605" width="45.5703125" style="6" customWidth="1"/>
    <col min="14606" max="14848" width="12.42578125" style="6"/>
    <col min="14849" max="14849" width="186.7109375" style="6" customWidth="1"/>
    <col min="14850" max="14850" width="56.42578125" style="6" customWidth="1"/>
    <col min="14851" max="14855" width="45.5703125" style="6" customWidth="1"/>
    <col min="14856" max="14856" width="54.7109375" style="6" customWidth="1"/>
    <col min="14857" max="14861" width="45.5703125" style="6" customWidth="1"/>
    <col min="14862" max="15104" width="12.42578125" style="6"/>
    <col min="15105" max="15105" width="186.7109375" style="6" customWidth="1"/>
    <col min="15106" max="15106" width="56.42578125" style="6" customWidth="1"/>
    <col min="15107" max="15111" width="45.5703125" style="6" customWidth="1"/>
    <col min="15112" max="15112" width="54.7109375" style="6" customWidth="1"/>
    <col min="15113" max="15117" width="45.5703125" style="6" customWidth="1"/>
    <col min="15118" max="15360" width="12.42578125" style="6"/>
    <col min="15361" max="15361" width="186.7109375" style="6" customWidth="1"/>
    <col min="15362" max="15362" width="56.42578125" style="6" customWidth="1"/>
    <col min="15363" max="15367" width="45.5703125" style="6" customWidth="1"/>
    <col min="15368" max="15368" width="54.7109375" style="6" customWidth="1"/>
    <col min="15369" max="15373" width="45.5703125" style="6" customWidth="1"/>
    <col min="15374" max="15616" width="12.42578125" style="6"/>
    <col min="15617" max="15617" width="186.7109375" style="6" customWidth="1"/>
    <col min="15618" max="15618" width="56.42578125" style="6" customWidth="1"/>
    <col min="15619" max="15623" width="45.5703125" style="6" customWidth="1"/>
    <col min="15624" max="15624" width="54.7109375" style="6" customWidth="1"/>
    <col min="15625" max="15629" width="45.5703125" style="6" customWidth="1"/>
    <col min="15630" max="15872" width="12.42578125" style="6"/>
    <col min="15873" max="15873" width="186.7109375" style="6" customWidth="1"/>
    <col min="15874" max="15874" width="56.42578125" style="6" customWidth="1"/>
    <col min="15875" max="15879" width="45.5703125" style="6" customWidth="1"/>
    <col min="15880" max="15880" width="54.7109375" style="6" customWidth="1"/>
    <col min="15881" max="15885" width="45.5703125" style="6" customWidth="1"/>
    <col min="15886" max="16128" width="12.42578125" style="6"/>
    <col min="16129" max="16129" width="186.7109375" style="6" customWidth="1"/>
    <col min="16130" max="16130" width="56.42578125" style="6" customWidth="1"/>
    <col min="16131" max="16135" width="45.5703125" style="6" customWidth="1"/>
    <col min="16136" max="16136" width="54.7109375" style="6" customWidth="1"/>
    <col min="16137" max="16141" width="45.5703125" style="6" customWidth="1"/>
    <col min="16142" max="16384" width="12.42578125" style="6"/>
  </cols>
  <sheetData>
    <row r="1" spans="1:17" s="196" customFormat="1" ht="19.5" customHeight="1" thickBot="1" x14ac:dyDescent="0.3">
      <c r="A1" s="186" t="s">
        <v>0</v>
      </c>
      <c r="B1" s="187"/>
      <c r="C1" s="188"/>
      <c r="D1" s="187"/>
      <c r="E1" s="189"/>
      <c r="F1" s="190"/>
      <c r="G1" s="189"/>
      <c r="H1" s="190"/>
      <c r="I1" s="191"/>
      <c r="J1" s="192" t="s">
        <v>1</v>
      </c>
      <c r="K1" s="193" t="s">
        <v>78</v>
      </c>
      <c r="L1" s="194"/>
      <c r="M1" s="193"/>
      <c r="N1" s="195"/>
      <c r="O1" s="195"/>
      <c r="P1" s="195"/>
      <c r="Q1" s="195"/>
    </row>
    <row r="2" spans="1:17" s="196" customFormat="1" ht="19.5" customHeight="1" thickBot="1" x14ac:dyDescent="0.3">
      <c r="A2" s="186" t="s">
        <v>2</v>
      </c>
      <c r="B2" s="187"/>
      <c r="C2" s="188"/>
      <c r="D2" s="187"/>
      <c r="E2" s="188"/>
      <c r="F2" s="187"/>
      <c r="G2" s="188"/>
      <c r="H2" s="187"/>
      <c r="I2" s="188"/>
      <c r="J2" s="187"/>
      <c r="K2" s="188"/>
      <c r="L2" s="187"/>
      <c r="M2" s="189"/>
      <c r="O2" s="221" t="s">
        <v>182</v>
      </c>
    </row>
    <row r="3" spans="1:17" s="196" customFormat="1" ht="19.5" customHeight="1" thickBot="1" x14ac:dyDescent="0.3">
      <c r="A3" s="197" t="s">
        <v>3</v>
      </c>
      <c r="B3" s="198"/>
      <c r="C3" s="199"/>
      <c r="D3" s="198"/>
      <c r="E3" s="199"/>
      <c r="F3" s="198"/>
      <c r="G3" s="199"/>
      <c r="H3" s="198"/>
      <c r="I3" s="199"/>
      <c r="J3" s="198"/>
      <c r="K3" s="199"/>
      <c r="L3" s="198"/>
      <c r="M3" s="200"/>
      <c r="N3" s="195"/>
      <c r="O3" s="195"/>
      <c r="P3" s="195"/>
      <c r="Q3" s="195"/>
    </row>
    <row r="4" spans="1:17" ht="15" customHeight="1" thickTop="1" x14ac:dyDescent="0.2">
      <c r="A4" s="7"/>
      <c r="B4" s="8"/>
      <c r="C4" s="9"/>
      <c r="D4" s="8"/>
      <c r="E4" s="9"/>
      <c r="F4" s="8"/>
      <c r="G4" s="10"/>
      <c r="H4" s="8" t="s">
        <v>4</v>
      </c>
      <c r="I4" s="9"/>
      <c r="J4" s="8"/>
      <c r="K4" s="9"/>
      <c r="L4" s="8"/>
      <c r="M4" s="10"/>
    </row>
    <row r="5" spans="1:17" ht="15" customHeight="1" x14ac:dyDescent="0.2">
      <c r="A5" s="11"/>
      <c r="B5" s="3"/>
      <c r="C5" s="12"/>
      <c r="D5" s="3"/>
      <c r="E5" s="12"/>
      <c r="F5" s="3"/>
      <c r="G5" s="13"/>
      <c r="H5" s="3"/>
      <c r="I5" s="12"/>
      <c r="J5" s="3"/>
      <c r="K5" s="12"/>
      <c r="L5" s="3"/>
      <c r="M5" s="13"/>
    </row>
    <row r="6" spans="1:17" ht="15" customHeight="1" x14ac:dyDescent="0.25">
      <c r="A6" s="14"/>
      <c r="B6" s="15" t="s">
        <v>128</v>
      </c>
      <c r="C6" s="16"/>
      <c r="D6" s="17"/>
      <c r="E6" s="16"/>
      <c r="F6" s="17"/>
      <c r="G6" s="18"/>
      <c r="H6" s="15" t="s">
        <v>129</v>
      </c>
      <c r="I6" s="16"/>
      <c r="J6" s="17"/>
      <c r="K6" s="16"/>
      <c r="L6" s="17"/>
      <c r="M6" s="19" t="s">
        <v>4</v>
      </c>
    </row>
    <row r="7" spans="1:17" ht="15" customHeight="1" x14ac:dyDescent="0.2">
      <c r="A7" s="11" t="s">
        <v>4</v>
      </c>
      <c r="B7" s="3" t="s">
        <v>4</v>
      </c>
      <c r="C7" s="12"/>
      <c r="D7" s="3" t="s">
        <v>4</v>
      </c>
      <c r="E7" s="12"/>
      <c r="F7" s="3" t="s">
        <v>4</v>
      </c>
      <c r="G7" s="13"/>
      <c r="H7" s="3" t="s">
        <v>4</v>
      </c>
      <c r="I7" s="12"/>
      <c r="J7" s="3" t="s">
        <v>4</v>
      </c>
      <c r="K7" s="12"/>
      <c r="L7" s="3" t="s">
        <v>4</v>
      </c>
      <c r="M7" s="13"/>
    </row>
    <row r="8" spans="1:17" ht="15" customHeight="1" x14ac:dyDescent="0.2">
      <c r="A8" s="11" t="s">
        <v>4</v>
      </c>
      <c r="B8" s="3" t="s">
        <v>4</v>
      </c>
      <c r="C8" s="12"/>
      <c r="D8" s="3" t="s">
        <v>4</v>
      </c>
      <c r="E8" s="12"/>
      <c r="F8" s="3" t="s">
        <v>4</v>
      </c>
      <c r="G8" s="13"/>
      <c r="H8" s="3" t="s">
        <v>4</v>
      </c>
      <c r="I8" s="12"/>
      <c r="J8" s="3" t="s">
        <v>4</v>
      </c>
      <c r="K8" s="12"/>
      <c r="L8" s="3" t="s">
        <v>4</v>
      </c>
      <c r="M8" s="13"/>
    </row>
    <row r="9" spans="1:17" ht="15" customHeight="1" x14ac:dyDescent="0.25">
      <c r="A9" s="20" t="s">
        <v>4</v>
      </c>
      <c r="B9" s="21" t="s">
        <v>4</v>
      </c>
      <c r="C9" s="22" t="s">
        <v>5</v>
      </c>
      <c r="D9" s="23" t="s">
        <v>4</v>
      </c>
      <c r="E9" s="22" t="s">
        <v>5</v>
      </c>
      <c r="F9" s="23" t="s">
        <v>4</v>
      </c>
      <c r="G9" s="24" t="s">
        <v>5</v>
      </c>
      <c r="H9" s="21" t="s">
        <v>4</v>
      </c>
      <c r="I9" s="22" t="s">
        <v>5</v>
      </c>
      <c r="J9" s="23" t="s">
        <v>4</v>
      </c>
      <c r="K9" s="22" t="s">
        <v>5</v>
      </c>
      <c r="L9" s="23" t="s">
        <v>4</v>
      </c>
      <c r="M9" s="24" t="s">
        <v>5</v>
      </c>
      <c r="N9" s="25"/>
    </row>
    <row r="10" spans="1:17" ht="15" customHeight="1" x14ac:dyDescent="0.25">
      <c r="A10" s="26" t="s">
        <v>6</v>
      </c>
      <c r="B10" s="27" t="s">
        <v>7</v>
      </c>
      <c r="C10" s="28" t="s">
        <v>8</v>
      </c>
      <c r="D10" s="29" t="s">
        <v>9</v>
      </c>
      <c r="E10" s="28" t="s">
        <v>8</v>
      </c>
      <c r="F10" s="29" t="s">
        <v>8</v>
      </c>
      <c r="G10" s="30" t="s">
        <v>8</v>
      </c>
      <c r="H10" s="27" t="s">
        <v>7</v>
      </c>
      <c r="I10" s="28" t="s">
        <v>8</v>
      </c>
      <c r="J10" s="29" t="s">
        <v>9</v>
      </c>
      <c r="K10" s="28" t="s">
        <v>8</v>
      </c>
      <c r="L10" s="29" t="s">
        <v>8</v>
      </c>
      <c r="M10" s="30" t="s">
        <v>8</v>
      </c>
      <c r="N10" s="25"/>
    </row>
    <row r="11" spans="1:17" ht="15" customHeight="1" x14ac:dyDescent="0.2">
      <c r="A11" s="31" t="s">
        <v>10</v>
      </c>
      <c r="B11" s="32" t="s">
        <v>4</v>
      </c>
      <c r="C11" s="33"/>
      <c r="D11" s="34" t="s">
        <v>4</v>
      </c>
      <c r="E11" s="33"/>
      <c r="F11" s="34" t="s">
        <v>4</v>
      </c>
      <c r="G11" s="35"/>
      <c r="H11" s="32" t="s">
        <v>4</v>
      </c>
      <c r="I11" s="33"/>
      <c r="J11" s="34" t="s">
        <v>4</v>
      </c>
      <c r="K11" s="33"/>
      <c r="L11" s="34" t="s">
        <v>4</v>
      </c>
      <c r="M11" s="35" t="s">
        <v>10</v>
      </c>
      <c r="N11" s="25"/>
    </row>
    <row r="12" spans="1:17" ht="15" customHeight="1" x14ac:dyDescent="0.25">
      <c r="A12" s="14" t="s">
        <v>11</v>
      </c>
      <c r="B12" s="36" t="s">
        <v>4</v>
      </c>
      <c r="C12" s="37" t="s">
        <v>4</v>
      </c>
      <c r="D12" s="38"/>
      <c r="E12" s="39"/>
      <c r="F12" s="38"/>
      <c r="G12" s="40"/>
      <c r="H12" s="36"/>
      <c r="I12" s="39"/>
      <c r="J12" s="38"/>
      <c r="K12" s="39"/>
      <c r="L12" s="38"/>
      <c r="M12" s="40"/>
      <c r="N12" s="25"/>
    </row>
    <row r="13" spans="1:17" s="5" customFormat="1" ht="15" customHeight="1" x14ac:dyDescent="0.2">
      <c r="A13" s="41" t="s">
        <v>12</v>
      </c>
      <c r="B13" s="4">
        <v>6169908</v>
      </c>
      <c r="C13" s="42">
        <f t="shared" ref="C13:C76" si="0">IF(ISBLANK(B13),"  ",IF(F13&gt;0,B13/F13,IF(B13&gt;0,1,0)))</f>
        <v>1</v>
      </c>
      <c r="D13" s="43">
        <v>0</v>
      </c>
      <c r="E13" s="44">
        <f>IF(ISBLANK(D13),"  ",IF(F13&gt;0,D13/F13,IF(D13&gt;0,1,0)))</f>
        <v>0</v>
      </c>
      <c r="F13" s="45">
        <f>D13+B13</f>
        <v>6169908</v>
      </c>
      <c r="G13" s="46">
        <f>IF(ISBLANK(F13),"  ",IF(F76&gt;0,F13/F76,IF(F13&gt;0,1,0)))</f>
        <v>0.14697013219862759</v>
      </c>
      <c r="H13" s="4">
        <v>8891959</v>
      </c>
      <c r="I13" s="42">
        <f>IF(ISBLANK(H13),"  ",IF(L13&gt;0,H13/L13,IF(H13&gt;0,1,0)))</f>
        <v>1</v>
      </c>
      <c r="J13" s="43">
        <v>0</v>
      </c>
      <c r="K13" s="44">
        <f>IF(ISBLANK(J13),"  ",IF(L13&gt;0,J13/L13,IF(J13&gt;0,1,0)))</f>
        <v>0</v>
      </c>
      <c r="L13" s="45">
        <f t="shared" ref="L13:L34" si="1">J13+H13</f>
        <v>8891959</v>
      </c>
      <c r="M13" s="47">
        <f>IF(ISBLANK(L13),"  ",IF(L76&gt;0,L13/L76,IF(L13&gt;0,1,0)))</f>
        <v>0.2188343674117012</v>
      </c>
      <c r="N13" s="25"/>
    </row>
    <row r="14" spans="1:17" ht="15" customHeight="1" x14ac:dyDescent="0.2">
      <c r="A14" s="11" t="s">
        <v>13</v>
      </c>
      <c r="B14" s="3">
        <v>0</v>
      </c>
      <c r="C14" s="48">
        <f t="shared" si="0"/>
        <v>0</v>
      </c>
      <c r="D14" s="93">
        <v>0</v>
      </c>
      <c r="E14" s="49">
        <f>IF(ISBLANK(D14),"  ",IF(F14&gt;0,D14/F14,IF(D14&gt;0,1,0)))</f>
        <v>0</v>
      </c>
      <c r="F14" s="50">
        <f>D14+B14</f>
        <v>0</v>
      </c>
      <c r="G14" s="51">
        <f>IF(ISBLANK(F14),"  ",IF(F76&gt;0,F14/F76,IF(F14&gt;0,1,0)))</f>
        <v>0</v>
      </c>
      <c r="H14" s="3">
        <v>0</v>
      </c>
      <c r="I14" s="48">
        <f>IF(ISBLANK(H14),"  ",IF(L14&gt;0,H14/L14,IF(H14&gt;0,1,0)))</f>
        <v>0</v>
      </c>
      <c r="J14" s="93">
        <v>0</v>
      </c>
      <c r="K14" s="49">
        <f>IF(ISBLANK(J14),"  ",IF(L14&gt;0,J14/L14,IF(J14&gt;0,1,0)))</f>
        <v>0</v>
      </c>
      <c r="L14" s="50">
        <f t="shared" si="1"/>
        <v>0</v>
      </c>
      <c r="M14" s="51">
        <f>IF(ISBLANK(L14),"  ",IF(L76&gt;0,L14/L76,IF(L14&gt;0,1,0)))</f>
        <v>0</v>
      </c>
      <c r="N14" s="25"/>
    </row>
    <row r="15" spans="1:17" ht="15" customHeight="1" x14ac:dyDescent="0.2">
      <c r="A15" s="31" t="s">
        <v>14</v>
      </c>
      <c r="B15" s="79">
        <v>578111</v>
      </c>
      <c r="C15" s="53">
        <f t="shared" si="0"/>
        <v>1</v>
      </c>
      <c r="D15" s="80">
        <v>0</v>
      </c>
      <c r="E15" s="55">
        <f>IF(ISBLANK(D15),"  ",IF(F15&gt;0,D15/F15,IF(D15&gt;0,1,0)))</f>
        <v>0</v>
      </c>
      <c r="F15" s="38">
        <f>D15+B15</f>
        <v>578111</v>
      </c>
      <c r="G15" s="56">
        <f>IF(ISBLANK(F15),"  ",IF(F76&gt;0,F15/F76,IF(F15&gt;0,1,0)))</f>
        <v>1.3770877960494839E-2</v>
      </c>
      <c r="H15" s="79">
        <v>578577</v>
      </c>
      <c r="I15" s="53">
        <f>IF(ISBLANK(H15),"  ",IF(L15&gt;0,H15/L15,IF(H15&gt;0,1,0)))</f>
        <v>1</v>
      </c>
      <c r="J15" s="80">
        <v>0</v>
      </c>
      <c r="K15" s="55">
        <f>IF(ISBLANK(J15),"  ",IF(L15&gt;0,J15/L15,IF(J15&gt;0,1,0)))</f>
        <v>0</v>
      </c>
      <c r="L15" s="38">
        <f t="shared" si="1"/>
        <v>578577</v>
      </c>
      <c r="M15" s="56">
        <f>IF(ISBLANK(L15),"  ",IF(L76&gt;0,L15/L76,IF(L15&gt;0,1,0)))</f>
        <v>1.4238991857020466E-2</v>
      </c>
      <c r="N15" s="25"/>
    </row>
    <row r="16" spans="1:17" ht="15" customHeight="1" x14ac:dyDescent="0.2">
      <c r="A16" s="57" t="s">
        <v>15</v>
      </c>
      <c r="B16" s="3">
        <v>0</v>
      </c>
      <c r="C16" s="42">
        <f t="shared" si="0"/>
        <v>0</v>
      </c>
      <c r="D16" s="93">
        <v>0</v>
      </c>
      <c r="E16" s="44">
        <f>IF(ISBLANK(D16),"  ",IF(F16&gt;0,D16/F16,IF(D16&gt;0,1,0)))</f>
        <v>0</v>
      </c>
      <c r="F16" s="58">
        <f t="shared" ref="F16:F39" si="2">D16+B16</f>
        <v>0</v>
      </c>
      <c r="G16" s="46">
        <f>IF(ISBLANK(F16),"  ",IF(F76&gt;0,F16/F76,IF(F16&gt;0,1,0)))</f>
        <v>0</v>
      </c>
      <c r="H16" s="3">
        <v>0</v>
      </c>
      <c r="I16" s="42">
        <f t="shared" ref="I16:I34" si="3">IF(ISBLANK(H16),"  ",IF(L16&gt;0,H16/L16,IF(H16&gt;0,1,0)))</f>
        <v>0</v>
      </c>
      <c r="J16" s="93">
        <v>0</v>
      </c>
      <c r="K16" s="44">
        <f t="shared" ref="K16:K34" si="4">IF(ISBLANK(J16),"  ",IF(L16&gt;0,J16/L16,IF(J16&gt;0,1,0)))</f>
        <v>0</v>
      </c>
      <c r="L16" s="58">
        <f t="shared" si="1"/>
        <v>0</v>
      </c>
      <c r="M16" s="46">
        <f>IF(ISBLANK(L16),"  ",IF(L76&gt;0,L16/L76,IF(L16&gt;0,1,0)))</f>
        <v>0</v>
      </c>
      <c r="N16" s="25"/>
    </row>
    <row r="17" spans="1:14" ht="15" customHeight="1" x14ac:dyDescent="0.2">
      <c r="A17" s="59" t="s">
        <v>16</v>
      </c>
      <c r="B17" s="32">
        <v>578111</v>
      </c>
      <c r="C17" s="48">
        <f t="shared" si="0"/>
        <v>1</v>
      </c>
      <c r="D17" s="80">
        <v>0</v>
      </c>
      <c r="E17" s="44">
        <f t="shared" ref="E17:E34" si="5">IF(ISBLANK(D17),"  ",IF(F17&gt;0,D17/F17,IF(D17&gt;0,1,0)))</f>
        <v>0</v>
      </c>
      <c r="F17" s="34">
        <f t="shared" si="2"/>
        <v>578111</v>
      </c>
      <c r="G17" s="51">
        <f>IF(ISBLANK(F17),"  ",IF(F76&gt;0,F17/F76,IF(F17&gt;0,1,0)))</f>
        <v>1.3770877960494839E-2</v>
      </c>
      <c r="H17" s="32">
        <v>528577</v>
      </c>
      <c r="I17" s="48">
        <f t="shared" si="3"/>
        <v>1</v>
      </c>
      <c r="J17" s="80">
        <v>0</v>
      </c>
      <c r="K17" s="49">
        <f t="shared" si="4"/>
        <v>0</v>
      </c>
      <c r="L17" s="34">
        <f t="shared" si="1"/>
        <v>528577</v>
      </c>
      <c r="M17" s="51">
        <f>IF(ISBLANK(L17),"  ",IF(L76&gt;0,L17/L76,IF(L17&gt;0,1,0)))</f>
        <v>1.3008473545972805E-2</v>
      </c>
      <c r="N17" s="25"/>
    </row>
    <row r="18" spans="1:14" ht="15" customHeight="1" x14ac:dyDescent="0.2">
      <c r="A18" s="59" t="s">
        <v>17</v>
      </c>
      <c r="B18" s="32">
        <v>0</v>
      </c>
      <c r="C18" s="48">
        <f t="shared" si="0"/>
        <v>0</v>
      </c>
      <c r="D18" s="80">
        <v>0</v>
      </c>
      <c r="E18" s="44">
        <f t="shared" si="5"/>
        <v>0</v>
      </c>
      <c r="F18" s="34">
        <f t="shared" si="2"/>
        <v>0</v>
      </c>
      <c r="G18" s="51">
        <f>IF(ISBLANK(F18),"  ",IF(F76&gt;0,F18/F76,IF(F18&gt;0,1,0)))</f>
        <v>0</v>
      </c>
      <c r="H18" s="32">
        <v>0</v>
      </c>
      <c r="I18" s="48">
        <f t="shared" si="3"/>
        <v>0</v>
      </c>
      <c r="J18" s="80">
        <v>0</v>
      </c>
      <c r="K18" s="49">
        <f t="shared" si="4"/>
        <v>0</v>
      </c>
      <c r="L18" s="34">
        <f t="shared" si="1"/>
        <v>0</v>
      </c>
      <c r="M18" s="51">
        <f>IF(ISBLANK(L18),"  ",IF(L76&gt;0,L18/L76,IF(L18&gt;0,1,0)))</f>
        <v>0</v>
      </c>
      <c r="N18" s="25"/>
    </row>
    <row r="19" spans="1:14" ht="15" customHeight="1" x14ac:dyDescent="0.2">
      <c r="A19" s="59" t="s">
        <v>18</v>
      </c>
      <c r="B19" s="32">
        <v>0</v>
      </c>
      <c r="C19" s="48">
        <f t="shared" si="0"/>
        <v>0</v>
      </c>
      <c r="D19" s="80">
        <v>0</v>
      </c>
      <c r="E19" s="44">
        <f t="shared" si="5"/>
        <v>0</v>
      </c>
      <c r="F19" s="34">
        <f t="shared" si="2"/>
        <v>0</v>
      </c>
      <c r="G19" s="51">
        <f>IF(ISBLANK(F19),"  ",IF(F76&gt;0,F19/F76,IF(F19&gt;0,1,0)))</f>
        <v>0</v>
      </c>
      <c r="H19" s="32">
        <v>0</v>
      </c>
      <c r="I19" s="48">
        <f t="shared" si="3"/>
        <v>0</v>
      </c>
      <c r="J19" s="80">
        <v>0</v>
      </c>
      <c r="K19" s="49">
        <f t="shared" si="4"/>
        <v>0</v>
      </c>
      <c r="L19" s="34">
        <f t="shared" si="1"/>
        <v>0</v>
      </c>
      <c r="M19" s="51">
        <f>IF(ISBLANK(L19),"  ",IF(L76&gt;0,L19/L76,IF(L19&gt;0,1,0)))</f>
        <v>0</v>
      </c>
      <c r="N19" s="25"/>
    </row>
    <row r="20" spans="1:14" ht="15" customHeight="1" x14ac:dyDescent="0.2">
      <c r="A20" s="59" t="s">
        <v>19</v>
      </c>
      <c r="B20" s="32">
        <v>0</v>
      </c>
      <c r="C20" s="48">
        <f t="shared" si="0"/>
        <v>0</v>
      </c>
      <c r="D20" s="80">
        <v>0</v>
      </c>
      <c r="E20" s="44">
        <f t="shared" si="5"/>
        <v>0</v>
      </c>
      <c r="F20" s="34">
        <f>D20+B20</f>
        <v>0</v>
      </c>
      <c r="G20" s="51">
        <f>IF(ISBLANK(F20),"  ",IF(F76&gt;0,F20/F76,IF(F20&gt;0,1,0)))</f>
        <v>0</v>
      </c>
      <c r="H20" s="32">
        <v>0</v>
      </c>
      <c r="I20" s="48">
        <f t="shared" si="3"/>
        <v>0</v>
      </c>
      <c r="J20" s="80">
        <v>0</v>
      </c>
      <c r="K20" s="49">
        <f t="shared" si="4"/>
        <v>0</v>
      </c>
      <c r="L20" s="34">
        <f t="shared" si="1"/>
        <v>0</v>
      </c>
      <c r="M20" s="51">
        <f>IF(ISBLANK(L20),"  ",IF(L76&gt;0,L20/L76,IF(L20&gt;0,1,0)))</f>
        <v>0</v>
      </c>
      <c r="N20" s="25"/>
    </row>
    <row r="21" spans="1:14" ht="15" customHeight="1" x14ac:dyDescent="0.2">
      <c r="A21" s="59" t="s">
        <v>20</v>
      </c>
      <c r="B21" s="32">
        <v>0</v>
      </c>
      <c r="C21" s="48">
        <f t="shared" si="0"/>
        <v>0</v>
      </c>
      <c r="D21" s="80">
        <v>0</v>
      </c>
      <c r="E21" s="44">
        <f t="shared" si="5"/>
        <v>0</v>
      </c>
      <c r="F21" s="34">
        <f t="shared" si="2"/>
        <v>0</v>
      </c>
      <c r="G21" s="51">
        <f>IF(ISBLANK(F21),"  ",IF(F76&gt;0,F21/F76,IF(F21&gt;0,1,0)))</f>
        <v>0</v>
      </c>
      <c r="H21" s="32">
        <v>50000</v>
      </c>
      <c r="I21" s="48">
        <f t="shared" si="3"/>
        <v>1</v>
      </c>
      <c r="J21" s="80">
        <v>0</v>
      </c>
      <c r="K21" s="49">
        <f t="shared" si="4"/>
        <v>0</v>
      </c>
      <c r="L21" s="34">
        <f t="shared" si="1"/>
        <v>50000</v>
      </c>
      <c r="M21" s="51">
        <f>IF(ISBLANK(L21),"  ",IF(L76&gt;0,L21/L76,IF(L21&gt;0,1,0)))</f>
        <v>1.2305183110476623E-3</v>
      </c>
      <c r="N21" s="25"/>
    </row>
    <row r="22" spans="1:14" ht="15" customHeight="1" x14ac:dyDescent="0.2">
      <c r="A22" s="59" t="s">
        <v>21</v>
      </c>
      <c r="B22" s="32">
        <v>0</v>
      </c>
      <c r="C22" s="48">
        <f t="shared" si="0"/>
        <v>0</v>
      </c>
      <c r="D22" s="80">
        <v>0</v>
      </c>
      <c r="E22" s="44">
        <f t="shared" si="5"/>
        <v>0</v>
      </c>
      <c r="F22" s="34">
        <f t="shared" si="2"/>
        <v>0</v>
      </c>
      <c r="G22" s="51">
        <f>IF(ISBLANK(F22),"  ",IF(F76&gt;0,F22/F76,IF(F22&gt;0,1,0)))</f>
        <v>0</v>
      </c>
      <c r="H22" s="32">
        <v>0</v>
      </c>
      <c r="I22" s="48">
        <f t="shared" si="3"/>
        <v>0</v>
      </c>
      <c r="J22" s="80">
        <v>0</v>
      </c>
      <c r="K22" s="49">
        <f t="shared" si="4"/>
        <v>0</v>
      </c>
      <c r="L22" s="34">
        <f t="shared" si="1"/>
        <v>0</v>
      </c>
      <c r="M22" s="51">
        <f>IF(ISBLANK(L22),"  ",IF(L76&gt;0,L22/L76,IF(L22&gt;0,1,0)))</f>
        <v>0</v>
      </c>
      <c r="N22" s="25"/>
    </row>
    <row r="23" spans="1:14" ht="15" customHeight="1" x14ac:dyDescent="0.2">
      <c r="A23" s="59" t="s">
        <v>22</v>
      </c>
      <c r="B23" s="32">
        <v>0</v>
      </c>
      <c r="C23" s="48">
        <f t="shared" si="0"/>
        <v>0</v>
      </c>
      <c r="D23" s="80">
        <v>0</v>
      </c>
      <c r="E23" s="44">
        <f t="shared" si="5"/>
        <v>0</v>
      </c>
      <c r="F23" s="34">
        <f t="shared" si="2"/>
        <v>0</v>
      </c>
      <c r="G23" s="51">
        <f>IF(ISBLANK(F23),"  ",IF(F76&gt;0,F23/F76,IF(F23&gt;0,1,0)))</f>
        <v>0</v>
      </c>
      <c r="H23" s="32">
        <v>0</v>
      </c>
      <c r="I23" s="48">
        <f t="shared" si="3"/>
        <v>0</v>
      </c>
      <c r="J23" s="80">
        <v>0</v>
      </c>
      <c r="K23" s="49">
        <f t="shared" si="4"/>
        <v>0</v>
      </c>
      <c r="L23" s="34">
        <f t="shared" si="1"/>
        <v>0</v>
      </c>
      <c r="M23" s="51">
        <f>IF(ISBLANK(L23),"  ",IF(L76&gt;0,L23/L76,IF(L23&gt;0,1,0)))</f>
        <v>0</v>
      </c>
      <c r="N23" s="25"/>
    </row>
    <row r="24" spans="1:14" ht="15" customHeight="1" x14ac:dyDescent="0.2">
      <c r="A24" s="59" t="s">
        <v>23</v>
      </c>
      <c r="B24" s="32">
        <v>0</v>
      </c>
      <c r="C24" s="48">
        <f t="shared" si="0"/>
        <v>0</v>
      </c>
      <c r="D24" s="80">
        <v>0</v>
      </c>
      <c r="E24" s="44">
        <f t="shared" si="5"/>
        <v>0</v>
      </c>
      <c r="F24" s="34">
        <f t="shared" si="2"/>
        <v>0</v>
      </c>
      <c r="G24" s="51">
        <f>IF(ISBLANK(F24),"  ",IF(F76&gt;0,F24/F76,IF(F24&gt;0,1,0)))</f>
        <v>0</v>
      </c>
      <c r="H24" s="32">
        <v>0</v>
      </c>
      <c r="I24" s="48">
        <f t="shared" si="3"/>
        <v>0</v>
      </c>
      <c r="J24" s="80">
        <v>0</v>
      </c>
      <c r="K24" s="49">
        <f t="shared" si="4"/>
        <v>0</v>
      </c>
      <c r="L24" s="34">
        <f t="shared" si="1"/>
        <v>0</v>
      </c>
      <c r="M24" s="51">
        <f>IF(ISBLANK(L24),"  ",IF(L76&gt;0,L24/L76,IF(L24&gt;0,1,0)))</f>
        <v>0</v>
      </c>
      <c r="N24" s="25"/>
    </row>
    <row r="25" spans="1:14" ht="15" customHeight="1" x14ac:dyDescent="0.2">
      <c r="A25" s="59" t="s">
        <v>24</v>
      </c>
      <c r="B25" s="32">
        <v>0</v>
      </c>
      <c r="C25" s="48">
        <f t="shared" si="0"/>
        <v>0</v>
      </c>
      <c r="D25" s="80">
        <v>0</v>
      </c>
      <c r="E25" s="44">
        <f t="shared" si="5"/>
        <v>0</v>
      </c>
      <c r="F25" s="34">
        <f t="shared" si="2"/>
        <v>0</v>
      </c>
      <c r="G25" s="51">
        <f>IF(ISBLANK(F25),"  ",IF(F76&gt;0,F25/F76,IF(F25&gt;0,1,0)))</f>
        <v>0</v>
      </c>
      <c r="H25" s="32">
        <v>0</v>
      </c>
      <c r="I25" s="48">
        <f t="shared" si="3"/>
        <v>0</v>
      </c>
      <c r="J25" s="80">
        <v>0</v>
      </c>
      <c r="K25" s="49">
        <f t="shared" si="4"/>
        <v>0</v>
      </c>
      <c r="L25" s="34">
        <f t="shared" si="1"/>
        <v>0</v>
      </c>
      <c r="M25" s="51">
        <f>IF(ISBLANK(L25),"  ",IF(L76&gt;0,L25/L76,IF(L25&gt;0,1,0)))</f>
        <v>0</v>
      </c>
      <c r="N25" s="25"/>
    </row>
    <row r="26" spans="1:14" ht="15" customHeight="1" x14ac:dyDescent="0.2">
      <c r="A26" s="59" t="s">
        <v>25</v>
      </c>
      <c r="B26" s="32">
        <v>0</v>
      </c>
      <c r="C26" s="48">
        <f t="shared" si="0"/>
        <v>0</v>
      </c>
      <c r="D26" s="80">
        <v>0</v>
      </c>
      <c r="E26" s="44">
        <f t="shared" si="5"/>
        <v>0</v>
      </c>
      <c r="F26" s="34">
        <f t="shared" si="2"/>
        <v>0</v>
      </c>
      <c r="G26" s="51">
        <f>IF(ISBLANK(F26),"  ",IF(F76&gt;0,F26/F76,IF(F26&gt;0,1,0)))</f>
        <v>0</v>
      </c>
      <c r="H26" s="32">
        <v>0</v>
      </c>
      <c r="I26" s="48">
        <f t="shared" si="3"/>
        <v>0</v>
      </c>
      <c r="J26" s="80">
        <v>0</v>
      </c>
      <c r="K26" s="49">
        <f t="shared" si="4"/>
        <v>0</v>
      </c>
      <c r="L26" s="34">
        <f t="shared" si="1"/>
        <v>0</v>
      </c>
      <c r="M26" s="51">
        <f>IF(ISBLANK(L26),"  ",IF(L76&gt;0,L26/L76,IF(L26&gt;0,1,0)))</f>
        <v>0</v>
      </c>
      <c r="N26" s="25"/>
    </row>
    <row r="27" spans="1:14" ht="15" customHeight="1" x14ac:dyDescent="0.2">
      <c r="A27" s="59" t="s">
        <v>26</v>
      </c>
      <c r="B27" s="32">
        <v>0</v>
      </c>
      <c r="C27" s="48">
        <f t="shared" si="0"/>
        <v>0</v>
      </c>
      <c r="D27" s="80">
        <v>0</v>
      </c>
      <c r="E27" s="44">
        <f t="shared" si="5"/>
        <v>0</v>
      </c>
      <c r="F27" s="34">
        <f t="shared" si="2"/>
        <v>0</v>
      </c>
      <c r="G27" s="51">
        <f>IF(ISBLANK(F27),"  ",IF(F76&gt;0,F27/F76,IF(F27&gt;0,1,0)))</f>
        <v>0</v>
      </c>
      <c r="H27" s="32">
        <v>0</v>
      </c>
      <c r="I27" s="48">
        <f t="shared" si="3"/>
        <v>0</v>
      </c>
      <c r="J27" s="80">
        <v>0</v>
      </c>
      <c r="K27" s="49">
        <f t="shared" si="4"/>
        <v>0</v>
      </c>
      <c r="L27" s="34">
        <f t="shared" si="1"/>
        <v>0</v>
      </c>
      <c r="M27" s="51">
        <f>IF(ISBLANK(L27),"  ",IF(L76&gt;0,L27/L76,IF(L27&gt;0,1,0)))</f>
        <v>0</v>
      </c>
      <c r="N27" s="25"/>
    </row>
    <row r="28" spans="1:14" ht="15" customHeight="1" x14ac:dyDescent="0.2">
      <c r="A28" s="60" t="s">
        <v>27</v>
      </c>
      <c r="B28" s="32">
        <v>0</v>
      </c>
      <c r="C28" s="48">
        <f t="shared" si="0"/>
        <v>0</v>
      </c>
      <c r="D28" s="80">
        <v>0</v>
      </c>
      <c r="E28" s="44">
        <f t="shared" si="5"/>
        <v>0</v>
      </c>
      <c r="F28" s="34">
        <f t="shared" si="2"/>
        <v>0</v>
      </c>
      <c r="G28" s="51">
        <f>IF(ISBLANK(F28),"  ",IF(F76&gt;0,F28/F76,IF(F28&gt;0,1,0)))</f>
        <v>0</v>
      </c>
      <c r="H28" s="32">
        <v>0</v>
      </c>
      <c r="I28" s="48">
        <f t="shared" si="3"/>
        <v>0</v>
      </c>
      <c r="J28" s="80">
        <v>0</v>
      </c>
      <c r="K28" s="49">
        <f t="shared" si="4"/>
        <v>0</v>
      </c>
      <c r="L28" s="34">
        <f t="shared" si="1"/>
        <v>0</v>
      </c>
      <c r="M28" s="51">
        <f>IF(ISBLANK(L28),"  ",IF(L76&gt;0,L28/L76,IF(L28&gt;0,1,0)))</f>
        <v>0</v>
      </c>
      <c r="N28" s="25"/>
    </row>
    <row r="29" spans="1:14" ht="15" customHeight="1" x14ac:dyDescent="0.2">
      <c r="A29" s="60" t="s">
        <v>28</v>
      </c>
      <c r="B29" s="32">
        <v>0</v>
      </c>
      <c r="C29" s="48">
        <f t="shared" si="0"/>
        <v>0</v>
      </c>
      <c r="D29" s="80">
        <v>0</v>
      </c>
      <c r="E29" s="44">
        <f t="shared" si="5"/>
        <v>0</v>
      </c>
      <c r="F29" s="34">
        <f t="shared" si="2"/>
        <v>0</v>
      </c>
      <c r="G29" s="51">
        <f>IF(ISBLANK(F29),"  ",IF(F76&gt;0,F29/F76,IF(F29&gt;0,1,0)))</f>
        <v>0</v>
      </c>
      <c r="H29" s="32">
        <v>0</v>
      </c>
      <c r="I29" s="48">
        <f t="shared" si="3"/>
        <v>0</v>
      </c>
      <c r="J29" s="80">
        <v>0</v>
      </c>
      <c r="K29" s="49">
        <f t="shared" si="4"/>
        <v>0</v>
      </c>
      <c r="L29" s="34">
        <f t="shared" si="1"/>
        <v>0</v>
      </c>
      <c r="M29" s="51">
        <f>IF(ISBLANK(L29),"  ",IF(L76&gt;0,L29/L76,IF(L29&gt;0,1,0)))</f>
        <v>0</v>
      </c>
      <c r="N29" s="25"/>
    </row>
    <row r="30" spans="1:14" ht="15" customHeight="1" x14ac:dyDescent="0.2">
      <c r="A30" s="60" t="s">
        <v>29</v>
      </c>
      <c r="B30" s="32">
        <v>0</v>
      </c>
      <c r="C30" s="48">
        <f t="shared" si="0"/>
        <v>0</v>
      </c>
      <c r="D30" s="80">
        <v>0</v>
      </c>
      <c r="E30" s="44">
        <f>IF(ISBLANK(D30),"  ",IF(F30&gt;0,D30/F30,IF(D30&gt;0,1,0)))</f>
        <v>0</v>
      </c>
      <c r="F30" s="34">
        <f t="shared" si="2"/>
        <v>0</v>
      </c>
      <c r="G30" s="51">
        <f>IF(ISBLANK(F30),"  ",IF(F76&gt;0,F30/F76,IF(F30&gt;0,1,0)))</f>
        <v>0</v>
      </c>
      <c r="H30" s="32">
        <v>0</v>
      </c>
      <c r="I30" s="48">
        <f t="shared" si="3"/>
        <v>0</v>
      </c>
      <c r="J30" s="80">
        <v>0</v>
      </c>
      <c r="K30" s="49">
        <f>IF(ISBLANK(J30),"  ",IF(L30&gt;0,J30/L30,IF(J30&gt;0,1,0)))</f>
        <v>0</v>
      </c>
      <c r="L30" s="34">
        <f t="shared" si="1"/>
        <v>0</v>
      </c>
      <c r="M30" s="51">
        <f>IF(ISBLANK(L30),"  ",IF(L76&gt;0,L30/L76,IF(L30&gt;0,1,0)))</f>
        <v>0</v>
      </c>
      <c r="N30" s="25"/>
    </row>
    <row r="31" spans="1:14" ht="15" customHeight="1" x14ac:dyDescent="0.2">
      <c r="A31" s="60" t="s">
        <v>30</v>
      </c>
      <c r="B31" s="32">
        <v>0</v>
      </c>
      <c r="C31" s="48">
        <f t="shared" si="0"/>
        <v>0</v>
      </c>
      <c r="D31" s="80">
        <v>0</v>
      </c>
      <c r="E31" s="44">
        <f>IF(ISBLANK(D31),"  ",IF(F31&gt;0,D31/F31,IF(D31&gt;0,1,0)))</f>
        <v>0</v>
      </c>
      <c r="F31" s="34">
        <f t="shared" si="2"/>
        <v>0</v>
      </c>
      <c r="G31" s="51">
        <f>IF(ISBLANK(F31),"  ",IF(F76&gt;0,F31/F76,IF(F31&gt;0,1,0)))</f>
        <v>0</v>
      </c>
      <c r="H31" s="32">
        <v>0</v>
      </c>
      <c r="I31" s="48">
        <f t="shared" si="3"/>
        <v>0</v>
      </c>
      <c r="J31" s="80">
        <v>0</v>
      </c>
      <c r="K31" s="49">
        <f>IF(ISBLANK(J31),"  ",IF(L31&gt;0,J31/L31,IF(J31&gt;0,1,0)))</f>
        <v>0</v>
      </c>
      <c r="L31" s="34">
        <f t="shared" si="1"/>
        <v>0</v>
      </c>
      <c r="M31" s="51">
        <f>IF(ISBLANK(L31),"  ",IF(L76&gt;0,L31/L76,IF(L31&gt;0,1,0)))</f>
        <v>0</v>
      </c>
      <c r="N31" s="25"/>
    </row>
    <row r="32" spans="1:14" ht="15" customHeight="1" x14ac:dyDescent="0.2">
      <c r="A32" s="60" t="s">
        <v>31</v>
      </c>
      <c r="B32" s="32">
        <v>0</v>
      </c>
      <c r="C32" s="48">
        <f t="shared" si="0"/>
        <v>0</v>
      </c>
      <c r="D32" s="80">
        <v>0</v>
      </c>
      <c r="E32" s="44">
        <f>IF(ISBLANK(D32),"  ",IF(F32&gt;0,D32/F32,IF(D32&gt;0,1,0)))</f>
        <v>0</v>
      </c>
      <c r="F32" s="34">
        <f t="shared" si="2"/>
        <v>0</v>
      </c>
      <c r="G32" s="51">
        <f>IF(ISBLANK(F32),"  ",IF(F76&gt;0,F32/F76,IF(F32&gt;0,1,0)))</f>
        <v>0</v>
      </c>
      <c r="H32" s="32">
        <v>0</v>
      </c>
      <c r="I32" s="48">
        <f t="shared" si="3"/>
        <v>0</v>
      </c>
      <c r="J32" s="80">
        <v>0</v>
      </c>
      <c r="K32" s="49">
        <f>IF(ISBLANK(J32),"  ",IF(L32&gt;0,J32/L32,IF(J32&gt;0,1,0)))</f>
        <v>0</v>
      </c>
      <c r="L32" s="34">
        <f t="shared" si="1"/>
        <v>0</v>
      </c>
      <c r="M32" s="51">
        <f>IF(ISBLANK(L32),"  ",IF(L76&gt;0,L32/L76,IF(L32&gt;0,1,0)))</f>
        <v>0</v>
      </c>
      <c r="N32" s="25"/>
    </row>
    <row r="33" spans="1:14" ht="15" customHeight="1" x14ac:dyDescent="0.2">
      <c r="A33" s="61" t="s">
        <v>75</v>
      </c>
      <c r="B33" s="32">
        <v>0</v>
      </c>
      <c r="C33" s="48">
        <f>IF(ISBLANK(B33),"  ",IF(F33&gt;0,B33/F33,IF(B33&gt;0,1,0)))</f>
        <v>0</v>
      </c>
      <c r="D33" s="80">
        <v>0</v>
      </c>
      <c r="E33" s="44">
        <f>IF(ISBLANK(D33),"  ",IF(F33&gt;0,D33/F33,IF(D33&gt;0,1,0)))</f>
        <v>0</v>
      </c>
      <c r="F33" s="34">
        <f t="shared" si="2"/>
        <v>0</v>
      </c>
      <c r="G33" s="51">
        <f>IF(ISBLANK(F33),"  ",IF(F76&gt;0,F33/F76,IF(F33&gt;0,1,0)))</f>
        <v>0</v>
      </c>
      <c r="H33" s="32">
        <v>0</v>
      </c>
      <c r="I33" s="48">
        <f>IF(ISBLANK(H33),"  ",IF(L33&gt;0,H33/L33,IF(H33&gt;0,1,0)))</f>
        <v>0</v>
      </c>
      <c r="J33" s="80">
        <v>0</v>
      </c>
      <c r="K33" s="49">
        <f>IF(ISBLANK(J33),"  ",IF(L33&gt;0,J33/L33,IF(J33&gt;0,1,0)))</f>
        <v>0</v>
      </c>
      <c r="L33" s="34">
        <f t="shared" si="1"/>
        <v>0</v>
      </c>
      <c r="M33" s="51">
        <f>IF(ISBLANK(L33),"  ",IF(L76&gt;0,L33/L76,IF(L33&gt;0,1,0)))</f>
        <v>0</v>
      </c>
      <c r="N33" s="25"/>
    </row>
    <row r="34" spans="1:14" ht="15" customHeight="1" x14ac:dyDescent="0.2">
      <c r="A34" s="60" t="s">
        <v>32</v>
      </c>
      <c r="B34" s="32">
        <v>0</v>
      </c>
      <c r="C34" s="48">
        <f t="shared" si="0"/>
        <v>0</v>
      </c>
      <c r="D34" s="80">
        <v>0</v>
      </c>
      <c r="E34" s="44">
        <f t="shared" si="5"/>
        <v>0</v>
      </c>
      <c r="F34" s="34">
        <f t="shared" si="2"/>
        <v>0</v>
      </c>
      <c r="G34" s="51">
        <f>IF(ISBLANK(F34),"  ",IF(F76&gt;0,F34/F76,IF(F34&gt;0,1,0)))</f>
        <v>0</v>
      </c>
      <c r="H34" s="32">
        <v>0</v>
      </c>
      <c r="I34" s="48">
        <f t="shared" si="3"/>
        <v>0</v>
      </c>
      <c r="J34" s="80">
        <v>0</v>
      </c>
      <c r="K34" s="49">
        <f t="shared" si="4"/>
        <v>0</v>
      </c>
      <c r="L34" s="34">
        <f t="shared" si="1"/>
        <v>0</v>
      </c>
      <c r="M34" s="51">
        <f>IF(ISBLANK(L34),"  ",IF(L76&gt;0,L34/L76,IF(L34&gt;0,1,0)))</f>
        <v>0</v>
      </c>
      <c r="N34" s="25"/>
    </row>
    <row r="35" spans="1:14" ht="15" customHeight="1" x14ac:dyDescent="0.25">
      <c r="A35" s="62" t="s">
        <v>33</v>
      </c>
      <c r="B35" s="121"/>
      <c r="C35" s="64" t="s">
        <v>4</v>
      </c>
      <c r="D35" s="80"/>
      <c r="E35" s="66" t="s">
        <v>4</v>
      </c>
      <c r="F35" s="34"/>
      <c r="G35" s="67" t="s">
        <v>4</v>
      </c>
      <c r="H35" s="121" t="s">
        <v>4</v>
      </c>
      <c r="I35" s="64" t="s">
        <v>4</v>
      </c>
      <c r="J35" s="80"/>
      <c r="K35" s="66" t="s">
        <v>4</v>
      </c>
      <c r="L35" s="34"/>
      <c r="M35" s="67" t="s">
        <v>4</v>
      </c>
      <c r="N35" s="25"/>
    </row>
    <row r="36" spans="1:14" ht="15" customHeight="1" x14ac:dyDescent="0.2">
      <c r="A36" s="57" t="s">
        <v>34</v>
      </c>
      <c r="B36" s="32">
        <v>0</v>
      </c>
      <c r="C36" s="48">
        <f t="shared" si="0"/>
        <v>0</v>
      </c>
      <c r="D36" s="80">
        <v>0</v>
      </c>
      <c r="E36" s="49">
        <f>IF(ISBLANK(D36),"  ",IF(F36&gt;0,D36/F36,IF(D36&gt;0,1,0)))</f>
        <v>0</v>
      </c>
      <c r="F36" s="34">
        <f t="shared" si="2"/>
        <v>0</v>
      </c>
      <c r="G36" s="51">
        <f>IF(ISBLANK(F36),"  ",IF(F76&gt;0,F36/F76,IF(F36&gt;0,1,0)))</f>
        <v>0</v>
      </c>
      <c r="H36" s="32">
        <v>0</v>
      </c>
      <c r="I36" s="48">
        <f>IF(ISBLANK(H36),"  ",IF(L36&gt;0,H36/L36,IF(H36&gt;0,1,0)))</f>
        <v>0</v>
      </c>
      <c r="J36" s="80">
        <v>0</v>
      </c>
      <c r="K36" s="49">
        <f>IF(ISBLANK(J36),"  ",IF(L36&gt;0,J36/L36,IF(J36&gt;0,1,0)))</f>
        <v>0</v>
      </c>
      <c r="L36" s="34">
        <f>J36+H36</f>
        <v>0</v>
      </c>
      <c r="M36" s="51">
        <f>IF(ISBLANK(L36),"  ",IF(L76&gt;0,L36/L76,IF(L36&gt;0,1,0)))</f>
        <v>0</v>
      </c>
      <c r="N36" s="25"/>
    </row>
    <row r="37" spans="1:14" ht="15" customHeight="1" x14ac:dyDescent="0.25">
      <c r="A37" s="62" t="s">
        <v>35</v>
      </c>
      <c r="B37" s="121"/>
      <c r="C37" s="64" t="s">
        <v>4</v>
      </c>
      <c r="D37" s="80"/>
      <c r="E37" s="66" t="s">
        <v>4</v>
      </c>
      <c r="F37" s="34"/>
      <c r="G37" s="67" t="s">
        <v>4</v>
      </c>
      <c r="H37" s="121"/>
      <c r="I37" s="64" t="s">
        <v>4</v>
      </c>
      <c r="J37" s="80"/>
      <c r="K37" s="66" t="s">
        <v>4</v>
      </c>
      <c r="L37" s="34"/>
      <c r="M37" s="67" t="s">
        <v>4</v>
      </c>
      <c r="N37" s="25"/>
    </row>
    <row r="38" spans="1:14" ht="15" customHeight="1" x14ac:dyDescent="0.2">
      <c r="A38" s="59" t="s">
        <v>34</v>
      </c>
      <c r="B38" s="69">
        <v>0</v>
      </c>
      <c r="C38" s="48">
        <f t="shared" si="0"/>
        <v>0</v>
      </c>
      <c r="D38" s="70">
        <v>0</v>
      </c>
      <c r="E38" s="49">
        <f>IF(ISBLANK(D38),"  ",IF(F38&gt;0,D38/F38,IF(D38&gt;0,1,0)))</f>
        <v>0</v>
      </c>
      <c r="F38" s="68">
        <f t="shared" si="2"/>
        <v>0</v>
      </c>
      <c r="G38" s="51">
        <f>IF(ISBLANK(F38),"  ",IF(F76&gt;0,F38/F76,IF(F38&gt;0,1,0)))</f>
        <v>0</v>
      </c>
      <c r="H38" s="69">
        <v>0</v>
      </c>
      <c r="I38" s="48">
        <f>IF(ISBLANK(H38),"  ",IF(L38&gt;0,H38/L38,IF(H38&gt;0,1,0)))</f>
        <v>0</v>
      </c>
      <c r="J38" s="70">
        <v>0</v>
      </c>
      <c r="K38" s="49">
        <f>IF(ISBLANK(J38),"  ",IF(L38&gt;0,J38/L38,IF(J38&gt;0,1,0)))</f>
        <v>0</v>
      </c>
      <c r="L38" s="68">
        <f>J38+H38</f>
        <v>0</v>
      </c>
      <c r="M38" s="51">
        <f>IF(ISBLANK(L38),"  ",IF(L76&gt;0,L38/L76,IF(L38&gt;0,1,0)))</f>
        <v>0</v>
      </c>
      <c r="N38" s="25"/>
    </row>
    <row r="39" spans="1:14" ht="15" customHeight="1" x14ac:dyDescent="0.2">
      <c r="A39" s="59" t="s">
        <v>36</v>
      </c>
      <c r="B39" s="69"/>
      <c r="C39" s="48" t="str">
        <f t="shared" si="0"/>
        <v xml:space="preserve">  </v>
      </c>
      <c r="D39" s="70"/>
      <c r="E39" s="44" t="str">
        <f>IF(ISBLANK(D39),"  ",IF(F39&gt;0,D39/F39,IF(D39&gt;0,1,0)))</f>
        <v xml:space="preserve">  </v>
      </c>
      <c r="F39" s="34">
        <f t="shared" si="2"/>
        <v>0</v>
      </c>
      <c r="G39" s="51">
        <f>IF(ISBLANK(F39),"  ",IF(F76&gt;0,F39/F76,IF(F39&gt;0,1,0)))</f>
        <v>0</v>
      </c>
      <c r="H39" s="69"/>
      <c r="I39" s="48" t="str">
        <f>IF(ISBLANK(H39),"  ",IF(L39&gt;0,H39/L39,IF(H39&gt;0,1,0)))</f>
        <v xml:space="preserve">  </v>
      </c>
      <c r="J39" s="70"/>
      <c r="K39" s="49" t="str">
        <f>IF(ISBLANK(J39),"  ",IF(L39&gt;0,J39/L39,IF(J39&gt;0,1,0)))</f>
        <v xml:space="preserve">  </v>
      </c>
      <c r="L39" s="34">
        <f>J39+H39</f>
        <v>0</v>
      </c>
      <c r="M39" s="51">
        <f>IF(ISBLANK(L39),"  ",IF(L76&gt;0,L39/L76,IF(L39&gt;0,1,0)))</f>
        <v>0</v>
      </c>
      <c r="N39" s="25"/>
    </row>
    <row r="40" spans="1:14" s="77" customFormat="1" ht="15" customHeight="1" x14ac:dyDescent="0.25">
      <c r="A40" s="62" t="s">
        <v>37</v>
      </c>
      <c r="B40" s="71">
        <v>6748019</v>
      </c>
      <c r="C40" s="84">
        <f t="shared" si="0"/>
        <v>1</v>
      </c>
      <c r="D40" s="122">
        <v>0</v>
      </c>
      <c r="E40" s="73">
        <f>IF(ISBLANK(D40),"  ",IF(F40&gt;0,D40/F40,IF(D40&gt;0,1,0)))</f>
        <v>0</v>
      </c>
      <c r="F40" s="71">
        <f>F39+F38+F36+F34+F29+F28+F26+F27+F25+F24+F23+F22+F21+F20+F19+F18+F17+F16+F14+F13+F30+F31+F32+F33</f>
        <v>6748019</v>
      </c>
      <c r="G40" s="74">
        <f>IF(ISBLANK(F40),"  ",IF(F76&gt;0,F40/F76,IF(F40&gt;0,1,0)))</f>
        <v>0.16074101015912243</v>
      </c>
      <c r="H40" s="71">
        <v>9470536</v>
      </c>
      <c r="I40" s="84">
        <f>IF(ISBLANK(H40),"  ",IF(L40&gt;0,H40/L40,IF(H40&gt;0,1,0)))</f>
        <v>1</v>
      </c>
      <c r="J40" s="122">
        <v>0</v>
      </c>
      <c r="K40" s="75">
        <f>IF(ISBLANK(J40),"  ",IF(L40&gt;0,J40/L40,IF(J40&gt;0,1,0)))</f>
        <v>0</v>
      </c>
      <c r="L40" s="71">
        <f>L39+L38+L36+L34+L29+L28+L26+L27+L25+L24+L23+L22+L21+L20+L19+L18+L17+L16+L14+L13+L30+L31+L32+L33</f>
        <v>9470536</v>
      </c>
      <c r="M40" s="74">
        <f>IF(ISBLANK(L40),"  ",IF(L76&gt;0,L40/L76,IF(L40&gt;0,1,0)))</f>
        <v>0.23307335926872166</v>
      </c>
      <c r="N40" s="76"/>
    </row>
    <row r="41" spans="1:14" ht="15" customHeight="1" x14ac:dyDescent="0.25">
      <c r="A41" s="78" t="s">
        <v>38</v>
      </c>
      <c r="B41" s="79"/>
      <c r="C41" s="64" t="s">
        <v>4</v>
      </c>
      <c r="D41" s="80"/>
      <c r="E41" s="66" t="s">
        <v>4</v>
      </c>
      <c r="F41" s="34"/>
      <c r="G41" s="67" t="s">
        <v>4</v>
      </c>
      <c r="H41" s="79"/>
      <c r="I41" s="64" t="s">
        <v>4</v>
      </c>
      <c r="J41" s="80"/>
      <c r="K41" s="66" t="s">
        <v>4</v>
      </c>
      <c r="L41" s="34"/>
      <c r="M41" s="67" t="s">
        <v>4</v>
      </c>
      <c r="N41" s="25"/>
    </row>
    <row r="42" spans="1:14" ht="15" customHeight="1" x14ac:dyDescent="0.2">
      <c r="A42" s="11" t="s">
        <v>39</v>
      </c>
      <c r="B42" s="36">
        <v>0</v>
      </c>
      <c r="C42" s="42">
        <f t="shared" si="0"/>
        <v>0</v>
      </c>
      <c r="D42" s="123">
        <v>0</v>
      </c>
      <c r="E42" s="44">
        <f t="shared" ref="E42:E48" si="6">IF(ISBLANK(D42),"  ",IF(F42&gt;0,D42/F42,IF(D42&gt;0,1,0)))</f>
        <v>0</v>
      </c>
      <c r="F42" s="38">
        <f>D42+B42</f>
        <v>0</v>
      </c>
      <c r="G42" s="46">
        <f>IF(ISBLANK(F42),"  ",IF(D76&gt;0,F42/D76,IF(F42&gt;0,1,0)))</f>
        <v>0</v>
      </c>
      <c r="H42" s="36">
        <v>0</v>
      </c>
      <c r="I42" s="42">
        <f t="shared" ref="I42:I48" si="7">IF(ISBLANK(H42),"  ",IF(L42&gt;0,H42/L42,IF(H42&gt;0,1,0)))</f>
        <v>0</v>
      </c>
      <c r="J42" s="123">
        <v>0</v>
      </c>
      <c r="K42" s="44">
        <f t="shared" ref="K42:K48" si="8">IF(ISBLANK(J42),"  ",IF(L42&gt;0,J42/L42,IF(J42&gt;0,1,0)))</f>
        <v>0</v>
      </c>
      <c r="L42" s="38">
        <f>J42+H42</f>
        <v>0</v>
      </c>
      <c r="M42" s="46">
        <f>IF(ISBLANK(L42),"  ",IF(J76&gt;0,L42/J76,IF(L42&gt;0,1,0)))</f>
        <v>0</v>
      </c>
      <c r="N42" s="25"/>
    </row>
    <row r="43" spans="1:14" ht="15" customHeight="1" x14ac:dyDescent="0.2">
      <c r="A43" s="81" t="s">
        <v>40</v>
      </c>
      <c r="B43" s="32">
        <v>0</v>
      </c>
      <c r="C43" s="48">
        <f t="shared" si="0"/>
        <v>0</v>
      </c>
      <c r="D43" s="80">
        <v>0</v>
      </c>
      <c r="E43" s="49">
        <f t="shared" si="6"/>
        <v>0</v>
      </c>
      <c r="F43" s="34">
        <f>D43+B43</f>
        <v>0</v>
      </c>
      <c r="G43" s="51">
        <f>IF(ISBLANK(F43),"  ",IF(D76&gt;0,F43/D76,IF(F43&gt;0,1,0)))</f>
        <v>0</v>
      </c>
      <c r="H43" s="32">
        <v>0</v>
      </c>
      <c r="I43" s="48">
        <f t="shared" si="7"/>
        <v>0</v>
      </c>
      <c r="J43" s="80">
        <v>0</v>
      </c>
      <c r="K43" s="49">
        <f t="shared" si="8"/>
        <v>0</v>
      </c>
      <c r="L43" s="34">
        <f>J43+H43</f>
        <v>0</v>
      </c>
      <c r="M43" s="51">
        <f>IF(ISBLANK(L43),"  ",IF(J76&gt;0,L43/J76,IF(L43&gt;0,1,0)))</f>
        <v>0</v>
      </c>
      <c r="N43" s="25"/>
    </row>
    <row r="44" spans="1:14" ht="15" customHeight="1" x14ac:dyDescent="0.2">
      <c r="A44" s="82" t="s">
        <v>41</v>
      </c>
      <c r="B44" s="32">
        <v>0</v>
      </c>
      <c r="C44" s="48">
        <f t="shared" si="0"/>
        <v>0</v>
      </c>
      <c r="D44" s="80">
        <v>0</v>
      </c>
      <c r="E44" s="49">
        <f t="shared" si="6"/>
        <v>0</v>
      </c>
      <c r="F44" s="68">
        <f>D44+B44</f>
        <v>0</v>
      </c>
      <c r="G44" s="51">
        <f>IF(ISBLANK(F44),"  ",IF(D76&gt;0,F44/D76,IF(F44&gt;0,1,0)))</f>
        <v>0</v>
      </c>
      <c r="H44" s="32">
        <v>0</v>
      </c>
      <c r="I44" s="48">
        <f t="shared" si="7"/>
        <v>0</v>
      </c>
      <c r="J44" s="80">
        <v>0</v>
      </c>
      <c r="K44" s="49">
        <f t="shared" si="8"/>
        <v>0</v>
      </c>
      <c r="L44" s="68">
        <f>J44+H44</f>
        <v>0</v>
      </c>
      <c r="M44" s="51">
        <f>IF(ISBLANK(L44),"  ",IF(J76&gt;0,L44/J76,IF(L44&gt;0,1,0)))</f>
        <v>0</v>
      </c>
      <c r="N44" s="25"/>
    </row>
    <row r="45" spans="1:14" ht="15" customHeight="1" x14ac:dyDescent="0.2">
      <c r="A45" s="31" t="s">
        <v>42</v>
      </c>
      <c r="B45" s="32">
        <v>0</v>
      </c>
      <c r="C45" s="48">
        <f t="shared" si="0"/>
        <v>0</v>
      </c>
      <c r="D45" s="80">
        <v>0</v>
      </c>
      <c r="E45" s="49">
        <f t="shared" si="6"/>
        <v>0</v>
      </c>
      <c r="F45" s="68">
        <f>D45+B45</f>
        <v>0</v>
      </c>
      <c r="G45" s="51">
        <f>IF(ISBLANK(F45),"  ",IF(D76&gt;0,F45/D76,IF(F45&gt;0,1,0)))</f>
        <v>0</v>
      </c>
      <c r="H45" s="32">
        <v>0</v>
      </c>
      <c r="I45" s="48">
        <f t="shared" si="7"/>
        <v>0</v>
      </c>
      <c r="J45" s="80">
        <v>0</v>
      </c>
      <c r="K45" s="49">
        <f t="shared" si="8"/>
        <v>0</v>
      </c>
      <c r="L45" s="68">
        <f>J45+H45</f>
        <v>0</v>
      </c>
      <c r="M45" s="51">
        <f>IF(ISBLANK(L45),"  ",IF(J76&gt;0,L45/J76,IF(L45&gt;0,1,0)))</f>
        <v>0</v>
      </c>
      <c r="N45" s="25"/>
    </row>
    <row r="46" spans="1:14" ht="15" customHeight="1" x14ac:dyDescent="0.2">
      <c r="A46" s="81" t="s">
        <v>43</v>
      </c>
      <c r="B46" s="32">
        <v>0</v>
      </c>
      <c r="C46" s="48">
        <f t="shared" si="0"/>
        <v>0</v>
      </c>
      <c r="D46" s="80">
        <v>0</v>
      </c>
      <c r="E46" s="49">
        <f t="shared" si="6"/>
        <v>0</v>
      </c>
      <c r="F46" s="68">
        <f>D46+B46</f>
        <v>0</v>
      </c>
      <c r="G46" s="51">
        <f>IF(ISBLANK(F46),"  ",IF(F76&gt;0,F46/F76,IF(F46&gt;0,1,0)))</f>
        <v>0</v>
      </c>
      <c r="H46" s="32">
        <v>0</v>
      </c>
      <c r="I46" s="48">
        <f t="shared" si="7"/>
        <v>0</v>
      </c>
      <c r="J46" s="80">
        <v>0</v>
      </c>
      <c r="K46" s="49">
        <f t="shared" si="8"/>
        <v>0</v>
      </c>
      <c r="L46" s="68">
        <f>J46+H46</f>
        <v>0</v>
      </c>
      <c r="M46" s="51">
        <f>IF(ISBLANK(L46),"  ",IF(L76&gt;0,L46/L76,IF(L46&gt;0,1,0)))</f>
        <v>0</v>
      </c>
      <c r="N46" s="25"/>
    </row>
    <row r="47" spans="1:14" s="77" customFormat="1" ht="15" customHeight="1" x14ac:dyDescent="0.25">
      <c r="A47" s="78" t="s">
        <v>44</v>
      </c>
      <c r="B47" s="106">
        <v>0</v>
      </c>
      <c r="C47" s="84">
        <f t="shared" si="0"/>
        <v>0</v>
      </c>
      <c r="D47" s="107">
        <v>0</v>
      </c>
      <c r="E47" s="75">
        <f t="shared" si="6"/>
        <v>0</v>
      </c>
      <c r="F47" s="86">
        <f>F46+F45+F44+F43+F42</f>
        <v>0</v>
      </c>
      <c r="G47" s="74">
        <f>IF(ISBLANK(F47),"  ",IF(F76&gt;0,F47/F76,IF(F47&gt;0,1,0)))</f>
        <v>0</v>
      </c>
      <c r="H47" s="106">
        <v>0</v>
      </c>
      <c r="I47" s="84">
        <f t="shared" si="7"/>
        <v>0</v>
      </c>
      <c r="J47" s="107">
        <v>0</v>
      </c>
      <c r="K47" s="75">
        <f t="shared" si="8"/>
        <v>0</v>
      </c>
      <c r="L47" s="86">
        <f>L46+L45+L44+L43+L42</f>
        <v>0</v>
      </c>
      <c r="M47" s="74">
        <f>IF(ISBLANK(L47),"  ",IF(L76&gt;0,L47/L76,IF(L47&gt;0,1,0)))</f>
        <v>0</v>
      </c>
      <c r="N47" s="76"/>
    </row>
    <row r="48" spans="1:14" s="77" customFormat="1" ht="15" customHeight="1" x14ac:dyDescent="0.25">
      <c r="A48" s="87" t="s">
        <v>45</v>
      </c>
      <c r="B48" s="124">
        <v>0</v>
      </c>
      <c r="C48" s="84">
        <f t="shared" si="0"/>
        <v>0</v>
      </c>
      <c r="D48" s="111">
        <v>0</v>
      </c>
      <c r="E48" s="75">
        <f t="shared" si="6"/>
        <v>0</v>
      </c>
      <c r="F48" s="90">
        <f>D48+B48</f>
        <v>0</v>
      </c>
      <c r="G48" s="74">
        <f>IF(ISBLANK(F48),"  ",IF(F76&gt;0,F48/F76,IF(F48&gt;0,1,0)))</f>
        <v>0</v>
      </c>
      <c r="H48" s="124">
        <v>0</v>
      </c>
      <c r="I48" s="84">
        <f t="shared" si="7"/>
        <v>0</v>
      </c>
      <c r="J48" s="111">
        <v>0</v>
      </c>
      <c r="K48" s="75">
        <f t="shared" si="8"/>
        <v>0</v>
      </c>
      <c r="L48" s="90">
        <f>J48+H48</f>
        <v>0</v>
      </c>
      <c r="M48" s="74">
        <f>IF(ISBLANK(L48),"  ",IF(L76&gt;0,L48/L76,IF(L48&gt;0,1,0)))</f>
        <v>0</v>
      </c>
      <c r="N48" s="76"/>
    </row>
    <row r="49" spans="1:14" ht="15" customHeight="1" x14ac:dyDescent="0.25">
      <c r="A49" s="14" t="s">
        <v>46</v>
      </c>
      <c r="B49" s="91"/>
      <c r="C49" s="92" t="s">
        <v>4</v>
      </c>
      <c r="D49" s="93"/>
      <c r="E49" s="94" t="s">
        <v>4</v>
      </c>
      <c r="F49" s="38"/>
      <c r="G49" s="95" t="s">
        <v>4</v>
      </c>
      <c r="H49" s="91"/>
      <c r="I49" s="92" t="s">
        <v>4</v>
      </c>
      <c r="J49" s="93"/>
      <c r="K49" s="94" t="s">
        <v>4</v>
      </c>
      <c r="L49" s="38"/>
      <c r="M49" s="95" t="s">
        <v>4</v>
      </c>
      <c r="N49" s="25"/>
    </row>
    <row r="50" spans="1:14" ht="15" customHeight="1" x14ac:dyDescent="0.2">
      <c r="A50" s="11" t="s">
        <v>47</v>
      </c>
      <c r="B50" s="91">
        <v>13379330</v>
      </c>
      <c r="C50" s="42">
        <f t="shared" si="0"/>
        <v>1</v>
      </c>
      <c r="D50" s="93">
        <v>0</v>
      </c>
      <c r="E50" s="44">
        <f t="shared" ref="E50:E67" si="9">IF(ISBLANK(D50),"  ",IF(F50&gt;0,D50/F50,IF(D50&gt;0,1,0)))</f>
        <v>0</v>
      </c>
      <c r="F50" s="96">
        <f t="shared" ref="F50:F55" si="10">D50+B50</f>
        <v>13379330</v>
      </c>
      <c r="G50" s="46">
        <f>IF(ISBLANK(F50),"  ",IF(F76&gt;0,F50/F76,IF(F50&gt;0,1,0)))</f>
        <v>0.31870198045563469</v>
      </c>
      <c r="H50" s="91">
        <v>12053250</v>
      </c>
      <c r="I50" s="42">
        <f t="shared" ref="I50:I67" si="11">IF(ISBLANK(H50),"  ",IF(L50&gt;0,H50/L50,IF(H50&gt;0,1,0)))</f>
        <v>1</v>
      </c>
      <c r="J50" s="93">
        <v>0</v>
      </c>
      <c r="K50" s="44">
        <f t="shared" ref="K50:K67" si="12">IF(ISBLANK(J50),"  ",IF(L50&gt;0,J50/L50,IF(J50&gt;0,1,0)))</f>
        <v>0</v>
      </c>
      <c r="L50" s="96">
        <f t="shared" ref="L50:L66" si="13">J50+H50</f>
        <v>12053250</v>
      </c>
      <c r="M50" s="46">
        <f>IF(ISBLANK(L50),"  ",IF(L76&gt;0,L50/L76,IF(L50&gt;0,1,0)))</f>
        <v>0.2966348966527047</v>
      </c>
      <c r="N50" s="25"/>
    </row>
    <row r="51" spans="1:14" ht="15" customHeight="1" x14ac:dyDescent="0.2">
      <c r="A51" s="31" t="s">
        <v>48</v>
      </c>
      <c r="B51" s="79">
        <v>0</v>
      </c>
      <c r="C51" s="48">
        <f t="shared" si="0"/>
        <v>0</v>
      </c>
      <c r="D51" s="80">
        <v>0</v>
      </c>
      <c r="E51" s="49">
        <f t="shared" si="9"/>
        <v>0</v>
      </c>
      <c r="F51" s="97">
        <f t="shared" si="10"/>
        <v>0</v>
      </c>
      <c r="G51" s="51">
        <f>IF(ISBLANK(F51),"  ",IF(F76&gt;0,F51/F76,IF(F51&gt;0,1,0)))</f>
        <v>0</v>
      </c>
      <c r="H51" s="79">
        <v>450192</v>
      </c>
      <c r="I51" s="48">
        <f t="shared" si="11"/>
        <v>1</v>
      </c>
      <c r="J51" s="80">
        <v>0</v>
      </c>
      <c r="K51" s="49">
        <f t="shared" si="12"/>
        <v>0</v>
      </c>
      <c r="L51" s="97">
        <f t="shared" si="13"/>
        <v>450192</v>
      </c>
      <c r="M51" s="51">
        <f>IF(ISBLANK(L51),"  ",IF(L76&gt;0,L51/L76,IF(L51&gt;0,1,0)))</f>
        <v>1.1079389989743383E-2</v>
      </c>
      <c r="N51" s="25"/>
    </row>
    <row r="52" spans="1:14" ht="15" customHeight="1" x14ac:dyDescent="0.2">
      <c r="A52" s="98" t="s">
        <v>49</v>
      </c>
      <c r="B52" s="125">
        <v>0</v>
      </c>
      <c r="C52" s="48">
        <f t="shared" si="0"/>
        <v>0</v>
      </c>
      <c r="D52" s="126">
        <v>0</v>
      </c>
      <c r="E52" s="49">
        <f t="shared" si="9"/>
        <v>0</v>
      </c>
      <c r="F52" s="99">
        <f t="shared" si="10"/>
        <v>0</v>
      </c>
      <c r="G52" s="51">
        <f>IF(ISBLANK(F52),"  ",IF(F76&gt;0,F52/F76,IF(F52&gt;0,1,0)))</f>
        <v>0</v>
      </c>
      <c r="H52" s="125">
        <v>600000</v>
      </c>
      <c r="I52" s="48">
        <f t="shared" si="11"/>
        <v>1</v>
      </c>
      <c r="J52" s="126">
        <v>0</v>
      </c>
      <c r="K52" s="49">
        <f t="shared" si="12"/>
        <v>0</v>
      </c>
      <c r="L52" s="99">
        <f t="shared" si="13"/>
        <v>600000</v>
      </c>
      <c r="M52" s="51">
        <f>IF(ISBLANK(L52),"  ",IF(L76&gt;0,L52/L76,IF(L52&gt;0,1,0)))</f>
        <v>1.4766219732571948E-2</v>
      </c>
      <c r="N52" s="25"/>
    </row>
    <row r="53" spans="1:14" ht="15" customHeight="1" x14ac:dyDescent="0.2">
      <c r="A53" s="98" t="s">
        <v>50</v>
      </c>
      <c r="B53" s="125">
        <v>0</v>
      </c>
      <c r="C53" s="48">
        <f t="shared" si="0"/>
        <v>0</v>
      </c>
      <c r="D53" s="126">
        <v>247118</v>
      </c>
      <c r="E53" s="49">
        <f t="shared" si="9"/>
        <v>1</v>
      </c>
      <c r="F53" s="99">
        <f t="shared" si="10"/>
        <v>247118</v>
      </c>
      <c r="G53" s="51">
        <f>IF(ISBLANK(F53),"  ",IF(F76&gt;0,F53/F76,IF(F53&gt;0,1,0)))</f>
        <v>5.886467857974617E-3</v>
      </c>
      <c r="H53" s="125">
        <v>0</v>
      </c>
      <c r="I53" s="48">
        <f t="shared" si="11"/>
        <v>0</v>
      </c>
      <c r="J53" s="126">
        <v>270000</v>
      </c>
      <c r="K53" s="49">
        <f t="shared" si="12"/>
        <v>1</v>
      </c>
      <c r="L53" s="99">
        <f t="shared" si="13"/>
        <v>270000</v>
      </c>
      <c r="M53" s="51">
        <f>IF(ISBLANK(L53),"  ",IF(L76&gt;0,L53/L76,IF(L53&gt;0,1,0)))</f>
        <v>6.6447988796573768E-3</v>
      </c>
      <c r="N53" s="25"/>
    </row>
    <row r="54" spans="1:14" ht="15" customHeight="1" x14ac:dyDescent="0.2">
      <c r="A54" s="98" t="s">
        <v>51</v>
      </c>
      <c r="B54" s="125">
        <v>0</v>
      </c>
      <c r="C54" s="48">
        <f>IF(ISBLANK(B54),"  ",IF(F54&gt;0,B54/F54,IF(B54&gt;0,1,0)))</f>
        <v>0</v>
      </c>
      <c r="D54" s="126">
        <v>237722</v>
      </c>
      <c r="E54" s="49">
        <f>IF(ISBLANK(D54),"  ",IF(F54&gt;0,D54/F54,IF(D54&gt;0,1,0)))</f>
        <v>1</v>
      </c>
      <c r="F54" s="99">
        <f t="shared" si="10"/>
        <v>237722</v>
      </c>
      <c r="G54" s="51">
        <f>IF(ISBLANK(F54),"  ",IF(F76&gt;0,F54/F76,IF(F54&gt;0,1,0)))</f>
        <v>5.6626506856378E-3</v>
      </c>
      <c r="H54" s="125">
        <v>0</v>
      </c>
      <c r="I54" s="48">
        <f>IF(ISBLANK(H54),"  ",IF(L54&gt;0,H54/L54,IF(H54&gt;0,1,0)))</f>
        <v>0</v>
      </c>
      <c r="J54" s="126">
        <v>256250</v>
      </c>
      <c r="K54" s="49">
        <f>IF(ISBLANK(J54),"  ",IF(L54&gt;0,J54/L54,IF(J54&gt;0,1,0)))</f>
        <v>1</v>
      </c>
      <c r="L54" s="99">
        <f t="shared" si="13"/>
        <v>256250</v>
      </c>
      <c r="M54" s="51">
        <f>IF(ISBLANK(L54),"  ",IF(L76&gt;0,L54/L76,IF(L54&gt;0,1,0)))</f>
        <v>6.3064063441192692E-3</v>
      </c>
      <c r="N54" s="25"/>
    </row>
    <row r="55" spans="1:14" ht="15" customHeight="1" x14ac:dyDescent="0.2">
      <c r="A55" s="31" t="s">
        <v>52</v>
      </c>
      <c r="B55" s="79">
        <v>1011127</v>
      </c>
      <c r="C55" s="48">
        <f t="shared" si="0"/>
        <v>0.53307299863084401</v>
      </c>
      <c r="D55" s="80">
        <v>885662</v>
      </c>
      <c r="E55" s="49">
        <f t="shared" si="9"/>
        <v>0.46692700136915599</v>
      </c>
      <c r="F55" s="97">
        <f t="shared" si="10"/>
        <v>1896789</v>
      </c>
      <c r="G55" s="51">
        <f>IF(ISBLANK(F55),"  ",IF(F76&gt;0,F55/F76,IF(F55&gt;0,1,0)))</f>
        <v>4.5182412781990047E-2</v>
      </c>
      <c r="H55" s="79">
        <v>1096391</v>
      </c>
      <c r="I55" s="48">
        <f t="shared" si="11"/>
        <v>0.40952699691806366</v>
      </c>
      <c r="J55" s="80">
        <v>1580822</v>
      </c>
      <c r="K55" s="49">
        <f t="shared" si="12"/>
        <v>0.59047300308193629</v>
      </c>
      <c r="L55" s="97">
        <f t="shared" si="13"/>
        <v>2677213</v>
      </c>
      <c r="M55" s="51">
        <f>IF(ISBLANK(L55),"  ",IF(L76&gt;0,L55/L76,IF(L55&gt;0,1,0)))</f>
        <v>6.5887192381496901E-2</v>
      </c>
      <c r="N55" s="25"/>
    </row>
    <row r="56" spans="1:14" s="77" customFormat="1" ht="15" customHeight="1" x14ac:dyDescent="0.25">
      <c r="A56" s="87" t="s">
        <v>53</v>
      </c>
      <c r="B56" s="127">
        <v>14390457</v>
      </c>
      <c r="C56" s="84">
        <f t="shared" si="0"/>
        <v>0.91304450446194296</v>
      </c>
      <c r="D56" s="107">
        <v>1370502</v>
      </c>
      <c r="E56" s="75">
        <f t="shared" si="9"/>
        <v>8.6955495538057037E-2</v>
      </c>
      <c r="F56" s="100">
        <f>F55+F53+F52+F51+F50+F54</f>
        <v>15760959</v>
      </c>
      <c r="G56" s="74">
        <f>IF(ISBLANK(F56),"  ",IF(F76&gt;0,F56/F76,IF(F56&gt;0,1,0)))</f>
        <v>0.37543351178123713</v>
      </c>
      <c r="H56" s="127">
        <v>14199833</v>
      </c>
      <c r="I56" s="84">
        <f t="shared" si="11"/>
        <v>0.8707865165094173</v>
      </c>
      <c r="J56" s="107">
        <v>2107072</v>
      </c>
      <c r="K56" s="75">
        <f t="shared" si="12"/>
        <v>0.12921348349058268</v>
      </c>
      <c r="L56" s="97">
        <f t="shared" si="13"/>
        <v>16306905</v>
      </c>
      <c r="M56" s="74">
        <f>IF(ISBLANK(L56),"  ",IF(L76&gt;0,L56/L76,IF(L56&gt;0,1,0)))</f>
        <v>0.40131890398029357</v>
      </c>
      <c r="N56" s="76"/>
    </row>
    <row r="57" spans="1:14" ht="15" customHeight="1" x14ac:dyDescent="0.2">
      <c r="A57" s="41" t="s">
        <v>54</v>
      </c>
      <c r="B57" s="128">
        <v>0</v>
      </c>
      <c r="C57" s="48">
        <f t="shared" si="0"/>
        <v>0</v>
      </c>
      <c r="D57" s="129">
        <v>0</v>
      </c>
      <c r="E57" s="49">
        <f t="shared" si="9"/>
        <v>0</v>
      </c>
      <c r="F57" s="101">
        <f t="shared" ref="F57:F66" si="14">D57+B57</f>
        <v>0</v>
      </c>
      <c r="G57" s="51">
        <f>IF(ISBLANK(F57),"  ",IF(F76&gt;0,F57/F76,IF(F57&gt;0,1,0)))</f>
        <v>0</v>
      </c>
      <c r="H57" s="128">
        <v>0</v>
      </c>
      <c r="I57" s="48">
        <f t="shared" si="11"/>
        <v>0</v>
      </c>
      <c r="J57" s="129">
        <v>0</v>
      </c>
      <c r="K57" s="49">
        <f t="shared" si="12"/>
        <v>0</v>
      </c>
      <c r="L57" s="101">
        <f t="shared" si="13"/>
        <v>0</v>
      </c>
      <c r="M57" s="51">
        <f>IF(ISBLANK(L57),"  ",IF(L76&gt;0,L57/L76,IF(L57&gt;0,1,0)))</f>
        <v>0</v>
      </c>
      <c r="N57" s="25"/>
    </row>
    <row r="58" spans="1:14" ht="15" customHeight="1" x14ac:dyDescent="0.2">
      <c r="A58" s="102" t="s">
        <v>55</v>
      </c>
      <c r="B58" s="32">
        <v>0</v>
      </c>
      <c r="C58" s="48">
        <f t="shared" si="0"/>
        <v>0</v>
      </c>
      <c r="D58" s="80">
        <v>0</v>
      </c>
      <c r="E58" s="49">
        <f t="shared" si="9"/>
        <v>0</v>
      </c>
      <c r="F58" s="34">
        <f t="shared" si="14"/>
        <v>0</v>
      </c>
      <c r="G58" s="51">
        <f>IF(ISBLANK(F58),"  ",IF(F76&gt;0,F58/F76,IF(F58&gt;0,1,0)))</f>
        <v>0</v>
      </c>
      <c r="H58" s="32">
        <v>0</v>
      </c>
      <c r="I58" s="48">
        <f t="shared" si="11"/>
        <v>0</v>
      </c>
      <c r="J58" s="80">
        <v>0</v>
      </c>
      <c r="K58" s="49">
        <f t="shared" si="12"/>
        <v>0</v>
      </c>
      <c r="L58" s="34">
        <f t="shared" si="13"/>
        <v>0</v>
      </c>
      <c r="M58" s="51">
        <f>IF(ISBLANK(L58),"  ",IF(L76&gt;0,L58/L76,IF(L58&gt;0,1,0)))</f>
        <v>0</v>
      </c>
      <c r="N58" s="25"/>
    </row>
    <row r="59" spans="1:14" ht="15" customHeight="1" x14ac:dyDescent="0.2">
      <c r="A59" s="82" t="s">
        <v>56</v>
      </c>
      <c r="B59" s="32">
        <v>0</v>
      </c>
      <c r="C59" s="48">
        <f t="shared" si="0"/>
        <v>0</v>
      </c>
      <c r="D59" s="80">
        <v>0</v>
      </c>
      <c r="E59" s="49">
        <f t="shared" si="9"/>
        <v>0</v>
      </c>
      <c r="F59" s="34">
        <f t="shared" si="14"/>
        <v>0</v>
      </c>
      <c r="G59" s="51">
        <f>IF(ISBLANK(F59),"  ",IF(F76&gt;0,F59/F76,IF(F59&gt;0,1,0)))</f>
        <v>0</v>
      </c>
      <c r="H59" s="32">
        <v>0</v>
      </c>
      <c r="I59" s="48">
        <f t="shared" si="11"/>
        <v>0</v>
      </c>
      <c r="J59" s="80">
        <v>0</v>
      </c>
      <c r="K59" s="49">
        <f t="shared" si="12"/>
        <v>0</v>
      </c>
      <c r="L59" s="34">
        <f t="shared" si="13"/>
        <v>0</v>
      </c>
      <c r="M59" s="51">
        <f>IF(ISBLANK(L59),"  ",IF(L76&gt;0,L59/L76,IF(L59&gt;0,1,0)))</f>
        <v>0</v>
      </c>
      <c r="N59" s="25"/>
    </row>
    <row r="60" spans="1:14" ht="15" customHeight="1" x14ac:dyDescent="0.2">
      <c r="A60" s="81" t="s">
        <v>57</v>
      </c>
      <c r="B60" s="69">
        <v>0</v>
      </c>
      <c r="C60" s="48">
        <f t="shared" si="0"/>
        <v>0</v>
      </c>
      <c r="D60" s="70">
        <v>643769</v>
      </c>
      <c r="E60" s="49">
        <f t="shared" si="9"/>
        <v>1</v>
      </c>
      <c r="F60" s="68">
        <f t="shared" si="14"/>
        <v>643769</v>
      </c>
      <c r="G60" s="51">
        <f>IF(ISBLANK(F60),"  ",IF(F76&gt;0,F60/F76,IF(F60&gt;0,1,0)))</f>
        <v>1.5334882632833146E-2</v>
      </c>
      <c r="H60" s="69">
        <v>0</v>
      </c>
      <c r="I60" s="48">
        <f t="shared" si="11"/>
        <v>0</v>
      </c>
      <c r="J60" s="70">
        <v>300601</v>
      </c>
      <c r="K60" s="49">
        <f t="shared" si="12"/>
        <v>1</v>
      </c>
      <c r="L60" s="68">
        <f t="shared" si="13"/>
        <v>300601</v>
      </c>
      <c r="M60" s="51">
        <f>IF(ISBLANK(L60),"  ",IF(L76&gt;0,L60/L76,IF(L60&gt;0,1,0)))</f>
        <v>7.3979006963847665E-3</v>
      </c>
      <c r="N60" s="25"/>
    </row>
    <row r="61" spans="1:14" ht="15" customHeight="1" x14ac:dyDescent="0.2">
      <c r="A61" s="103" t="s">
        <v>58</v>
      </c>
      <c r="B61" s="32">
        <v>0</v>
      </c>
      <c r="C61" s="48">
        <f t="shared" si="0"/>
        <v>0</v>
      </c>
      <c r="D61" s="80">
        <v>0</v>
      </c>
      <c r="E61" s="49">
        <f t="shared" si="9"/>
        <v>0</v>
      </c>
      <c r="F61" s="34">
        <f t="shared" si="14"/>
        <v>0</v>
      </c>
      <c r="G61" s="51">
        <f>IF(ISBLANK(F61),"  ",IF(F76&gt;0,F61/F76,IF(F61&gt;0,1,0)))</f>
        <v>0</v>
      </c>
      <c r="H61" s="32">
        <v>0</v>
      </c>
      <c r="I61" s="48">
        <f t="shared" si="11"/>
        <v>0</v>
      </c>
      <c r="J61" s="80">
        <v>0</v>
      </c>
      <c r="K61" s="49">
        <f t="shared" si="12"/>
        <v>0</v>
      </c>
      <c r="L61" s="34">
        <f t="shared" si="13"/>
        <v>0</v>
      </c>
      <c r="M61" s="51">
        <f>IF(ISBLANK(L61),"  ",IF(L76&gt;0,L61/L76,IF(L61&gt;0,1,0)))</f>
        <v>0</v>
      </c>
      <c r="N61" s="25"/>
    </row>
    <row r="62" spans="1:14" ht="15" customHeight="1" x14ac:dyDescent="0.2">
      <c r="A62" s="103" t="s">
        <v>59</v>
      </c>
      <c r="B62" s="32">
        <v>0</v>
      </c>
      <c r="C62" s="48">
        <f t="shared" si="0"/>
        <v>0</v>
      </c>
      <c r="D62" s="80">
        <v>32988</v>
      </c>
      <c r="E62" s="49">
        <f t="shared" si="9"/>
        <v>1</v>
      </c>
      <c r="F62" s="34">
        <f t="shared" si="14"/>
        <v>32988</v>
      </c>
      <c r="G62" s="51">
        <f>IF(ISBLANK(F62),"  ",IF(F76&gt;0,F62/F76,IF(F62&gt;0,1,0)))</f>
        <v>7.8578979151201723E-4</v>
      </c>
      <c r="H62" s="32">
        <v>0</v>
      </c>
      <c r="I62" s="48">
        <f t="shared" si="11"/>
        <v>0</v>
      </c>
      <c r="J62" s="80">
        <v>195737</v>
      </c>
      <c r="K62" s="49">
        <f t="shared" si="12"/>
        <v>1</v>
      </c>
      <c r="L62" s="34">
        <f t="shared" si="13"/>
        <v>195737</v>
      </c>
      <c r="M62" s="51">
        <f>IF(ISBLANK(L62),"  ",IF(L76&gt;0,L62/L76,IF(L62&gt;0,1,0)))</f>
        <v>4.8171592529907253E-3</v>
      </c>
      <c r="N62" s="25"/>
    </row>
    <row r="63" spans="1:14" ht="15" customHeight="1" x14ac:dyDescent="0.2">
      <c r="A63" s="104" t="s">
        <v>60</v>
      </c>
      <c r="B63" s="32">
        <v>0</v>
      </c>
      <c r="C63" s="48">
        <f t="shared" si="0"/>
        <v>0</v>
      </c>
      <c r="D63" s="80">
        <v>3152194</v>
      </c>
      <c r="E63" s="49">
        <f t="shared" si="9"/>
        <v>1</v>
      </c>
      <c r="F63" s="34">
        <f t="shared" si="14"/>
        <v>3152194</v>
      </c>
      <c r="G63" s="51">
        <f>IF(ISBLANK(F63),"  ",IF(F76&gt;0,F63/F76,IF(F63&gt;0,1,0)))</f>
        <v>7.5086754761289912E-2</v>
      </c>
      <c r="H63" s="32">
        <v>0</v>
      </c>
      <c r="I63" s="48">
        <f t="shared" si="11"/>
        <v>0</v>
      </c>
      <c r="J63" s="80">
        <v>3092262</v>
      </c>
      <c r="K63" s="49">
        <f t="shared" si="12"/>
        <v>1</v>
      </c>
      <c r="L63" s="34">
        <f t="shared" si="13"/>
        <v>3092262</v>
      </c>
      <c r="M63" s="51">
        <f>IF(ISBLANK(L63),"  ",IF(L76&gt;0,L63/L76,IF(L63&gt;0,1,0)))</f>
        <v>7.6101700271137329E-2</v>
      </c>
      <c r="N63" s="25"/>
    </row>
    <row r="64" spans="1:14" ht="15" customHeight="1" x14ac:dyDescent="0.2">
      <c r="A64" s="104" t="s">
        <v>61</v>
      </c>
      <c r="B64" s="32">
        <v>0</v>
      </c>
      <c r="C64" s="48">
        <f t="shared" si="0"/>
        <v>0</v>
      </c>
      <c r="D64" s="80">
        <v>0</v>
      </c>
      <c r="E64" s="49">
        <f t="shared" si="9"/>
        <v>0</v>
      </c>
      <c r="F64" s="34">
        <f t="shared" si="14"/>
        <v>0</v>
      </c>
      <c r="G64" s="51">
        <f>IF(ISBLANK(F64),"  ",IF(F76&gt;0,F64/F76,IF(F64&gt;0,1,0)))</f>
        <v>0</v>
      </c>
      <c r="H64" s="32">
        <v>0</v>
      </c>
      <c r="I64" s="48">
        <f t="shared" si="11"/>
        <v>0</v>
      </c>
      <c r="J64" s="80">
        <v>0</v>
      </c>
      <c r="K64" s="49">
        <f t="shared" si="12"/>
        <v>0</v>
      </c>
      <c r="L64" s="34">
        <f t="shared" si="13"/>
        <v>0</v>
      </c>
      <c r="M64" s="51">
        <f>IF(ISBLANK(L64),"  ",IF(L76&gt;0,L64/L76,IF(L64&gt;0,1,0)))</f>
        <v>0</v>
      </c>
      <c r="N64" s="25"/>
    </row>
    <row r="65" spans="1:14" ht="15" customHeight="1" x14ac:dyDescent="0.2">
      <c r="A65" s="82" t="s">
        <v>62</v>
      </c>
      <c r="B65" s="32">
        <v>0</v>
      </c>
      <c r="C65" s="48">
        <f t="shared" si="0"/>
        <v>0</v>
      </c>
      <c r="D65" s="80">
        <v>240459</v>
      </c>
      <c r="E65" s="49">
        <f t="shared" si="9"/>
        <v>1</v>
      </c>
      <c r="F65" s="34">
        <f t="shared" si="14"/>
        <v>240459</v>
      </c>
      <c r="G65" s="51">
        <f>IF(ISBLANK(F65),"  ",IF(F76&gt;0,F65/F76,IF(F65&gt;0,1,0)))</f>
        <v>5.7278473225775475E-3</v>
      </c>
      <c r="H65" s="32">
        <v>0</v>
      </c>
      <c r="I65" s="48">
        <f t="shared" si="11"/>
        <v>0</v>
      </c>
      <c r="J65" s="80">
        <v>270420</v>
      </c>
      <c r="K65" s="49">
        <f t="shared" si="12"/>
        <v>1</v>
      </c>
      <c r="L65" s="34">
        <f t="shared" si="13"/>
        <v>270420</v>
      </c>
      <c r="M65" s="51">
        <f>IF(ISBLANK(L65),"  ",IF(L76&gt;0,L65/L76,IF(L65&gt;0,1,0)))</f>
        <v>6.6551352334701767E-3</v>
      </c>
      <c r="N65" s="25"/>
    </row>
    <row r="66" spans="1:14" ht="15" customHeight="1" x14ac:dyDescent="0.2">
      <c r="A66" s="81" t="s">
        <v>63</v>
      </c>
      <c r="B66" s="32">
        <v>0</v>
      </c>
      <c r="C66" s="48">
        <f t="shared" si="0"/>
        <v>0</v>
      </c>
      <c r="D66" s="80">
        <v>0</v>
      </c>
      <c r="E66" s="49">
        <f t="shared" si="9"/>
        <v>0</v>
      </c>
      <c r="F66" s="34">
        <f t="shared" si="14"/>
        <v>0</v>
      </c>
      <c r="G66" s="51">
        <f>IF(ISBLANK(F66),"  ",IF(F76&gt;0,F66/F76,IF(F66&gt;0,1,0)))</f>
        <v>0</v>
      </c>
      <c r="H66" s="32">
        <v>0</v>
      </c>
      <c r="I66" s="48">
        <f t="shared" si="11"/>
        <v>0</v>
      </c>
      <c r="J66" s="80">
        <v>0</v>
      </c>
      <c r="K66" s="49">
        <f t="shared" si="12"/>
        <v>0</v>
      </c>
      <c r="L66" s="34">
        <f t="shared" si="13"/>
        <v>0</v>
      </c>
      <c r="M66" s="51">
        <f>IF(ISBLANK(L66),"  ",IF(L76&gt;0,L66/L76,IF(L66&gt;0,1,0)))</f>
        <v>0</v>
      </c>
      <c r="N66" s="25"/>
    </row>
    <row r="67" spans="1:14" s="77" customFormat="1" ht="15" customHeight="1" x14ac:dyDescent="0.25">
      <c r="A67" s="105" t="s">
        <v>64</v>
      </c>
      <c r="B67" s="106">
        <v>14390457</v>
      </c>
      <c r="C67" s="84">
        <f t="shared" si="0"/>
        <v>0.7256777218820285</v>
      </c>
      <c r="D67" s="107">
        <v>5439912</v>
      </c>
      <c r="E67" s="75">
        <f t="shared" si="9"/>
        <v>0.2743222781179715</v>
      </c>
      <c r="F67" s="106">
        <f>F66+F65+F64+F63+F62+F61+F60+F59+F58+F57+F56</f>
        <v>19830369</v>
      </c>
      <c r="G67" s="74">
        <f>IF(ISBLANK(F67),"  ",IF(F76&gt;0,F67/F76,IF(F67&gt;0,1,0)))</f>
        <v>0.47236878628944978</v>
      </c>
      <c r="H67" s="106">
        <v>14199833</v>
      </c>
      <c r="I67" s="84">
        <f t="shared" si="11"/>
        <v>0.70414984683321002</v>
      </c>
      <c r="J67" s="107">
        <v>5966092</v>
      </c>
      <c r="K67" s="75">
        <f t="shared" si="12"/>
        <v>0.29585015316679003</v>
      </c>
      <c r="L67" s="106">
        <f>L66+L65+L64+L63+L62+L61+L60+L59+L58+L57+L56</f>
        <v>20165925</v>
      </c>
      <c r="M67" s="74">
        <f>IF(ISBLANK(L67),"  ",IF(L76&gt;0,L67/L76,IF(L67&gt;0,1,0)))</f>
        <v>0.49629079943427656</v>
      </c>
      <c r="N67" s="76"/>
    </row>
    <row r="68" spans="1:14" ht="15" customHeight="1" x14ac:dyDescent="0.25">
      <c r="A68" s="14" t="s">
        <v>65</v>
      </c>
      <c r="B68" s="79"/>
      <c r="C68" s="64" t="s">
        <v>4</v>
      </c>
      <c r="D68" s="80"/>
      <c r="E68" s="66" t="s">
        <v>4</v>
      </c>
      <c r="F68" s="34"/>
      <c r="G68" s="67" t="s">
        <v>4</v>
      </c>
      <c r="H68" s="79"/>
      <c r="I68" s="64" t="s">
        <v>4</v>
      </c>
      <c r="J68" s="80"/>
      <c r="K68" s="66" t="s">
        <v>4</v>
      </c>
      <c r="L68" s="34"/>
      <c r="M68" s="67" t="s">
        <v>4</v>
      </c>
    </row>
    <row r="69" spans="1:14" ht="15" customHeight="1" x14ac:dyDescent="0.2">
      <c r="A69" s="108" t="s">
        <v>66</v>
      </c>
      <c r="B69" s="3">
        <v>0</v>
      </c>
      <c r="C69" s="42">
        <f t="shared" si="0"/>
        <v>0</v>
      </c>
      <c r="D69" s="93">
        <v>0</v>
      </c>
      <c r="E69" s="44">
        <f>IF(ISBLANK(D69),"  ",IF(F69&gt;0,D69/F69,IF(D69&gt;0,1,0)))</f>
        <v>0</v>
      </c>
      <c r="F69" s="58">
        <f>D69+B69</f>
        <v>0</v>
      </c>
      <c r="G69" s="46">
        <f>IF(ISBLANK(F69),"  ",IF(F76&gt;0,F69/F76,IF(F69&gt;0,1,0)))</f>
        <v>0</v>
      </c>
      <c r="H69" s="3">
        <v>0</v>
      </c>
      <c r="I69" s="42">
        <f>IF(ISBLANK(H69),"  ",IF(L69&gt;0,H69/L69,IF(H69&gt;0,1,0)))</f>
        <v>0</v>
      </c>
      <c r="J69" s="93">
        <v>0</v>
      </c>
      <c r="K69" s="44">
        <f>IF(ISBLANK(J69),"  ",IF(L69&gt;0,J69/L69,IF(J69&gt;0,1,0)))</f>
        <v>0</v>
      </c>
      <c r="L69" s="58">
        <f>J69+H69</f>
        <v>0</v>
      </c>
      <c r="M69" s="46">
        <f>IF(ISBLANK(L69),"  ",IF(L76&gt;0,L69/L76,IF(L69&gt;0,1,0)))</f>
        <v>0</v>
      </c>
    </row>
    <row r="70" spans="1:14" ht="15" customHeight="1" x14ac:dyDescent="0.2">
      <c r="A70" s="31" t="s">
        <v>67</v>
      </c>
      <c r="B70" s="32">
        <v>0</v>
      </c>
      <c r="C70" s="48">
        <f t="shared" si="0"/>
        <v>0</v>
      </c>
      <c r="D70" s="80">
        <v>0</v>
      </c>
      <c r="E70" s="49">
        <f>IF(ISBLANK(D70),"  ",IF(F70&gt;0,D70/F70,IF(D70&gt;0,1,0)))</f>
        <v>0</v>
      </c>
      <c r="F70" s="34">
        <f>D70+B70</f>
        <v>0</v>
      </c>
      <c r="G70" s="51">
        <f>IF(ISBLANK(F70),"  ",IF(F76&gt;0,F70/F76,IF(F70&gt;0,1,0)))</f>
        <v>0</v>
      </c>
      <c r="H70" s="32">
        <v>0</v>
      </c>
      <c r="I70" s="48">
        <f>IF(ISBLANK(H70),"  ",IF(L70&gt;0,H70/L70,IF(H70&gt;0,1,0)))</f>
        <v>0</v>
      </c>
      <c r="J70" s="80">
        <v>0</v>
      </c>
      <c r="K70" s="49">
        <f>IF(ISBLANK(J70),"  ",IF(L70&gt;0,J70/L70,IF(J70&gt;0,1,0)))</f>
        <v>0</v>
      </c>
      <c r="L70" s="34">
        <f>J70+H70</f>
        <v>0</v>
      </c>
      <c r="M70" s="51">
        <f>IF(ISBLANK(L70),"  ",IF(L76&gt;0,L70/L76,IF(L70&gt;0,1,0)))</f>
        <v>0</v>
      </c>
    </row>
    <row r="71" spans="1:14" ht="15" customHeight="1" x14ac:dyDescent="0.25">
      <c r="A71" s="109" t="s">
        <v>68</v>
      </c>
      <c r="B71" s="79"/>
      <c r="C71" s="64" t="s">
        <v>4</v>
      </c>
      <c r="D71" s="80"/>
      <c r="E71" s="66" t="s">
        <v>4</v>
      </c>
      <c r="F71" s="34"/>
      <c r="G71" s="67" t="s">
        <v>4</v>
      </c>
      <c r="H71" s="79"/>
      <c r="I71" s="64" t="s">
        <v>4</v>
      </c>
      <c r="J71" s="80"/>
      <c r="K71" s="66" t="s">
        <v>4</v>
      </c>
      <c r="L71" s="34"/>
      <c r="M71" s="67" t="s">
        <v>4</v>
      </c>
    </row>
    <row r="72" spans="1:14" ht="15" customHeight="1" x14ac:dyDescent="0.2">
      <c r="A72" s="82" t="s">
        <v>69</v>
      </c>
      <c r="B72" s="3">
        <v>0</v>
      </c>
      <c r="C72" s="42">
        <f t="shared" si="0"/>
        <v>0</v>
      </c>
      <c r="D72" s="93">
        <v>6597272</v>
      </c>
      <c r="E72" s="44">
        <f>IF(ISBLANK(D72),"  ",IF(F72&gt;0,D72/F72,IF(D72&gt;0,1,0)))</f>
        <v>1</v>
      </c>
      <c r="F72" s="58">
        <f>D72+B72</f>
        <v>6597272</v>
      </c>
      <c r="G72" s="46">
        <f>IF(ISBLANK(F72),"  ",IF(F76&gt;0,F72/F76,IF(F72&gt;0,1,0)))</f>
        <v>0.15715014518697917</v>
      </c>
      <c r="H72" s="3">
        <v>0</v>
      </c>
      <c r="I72" s="42">
        <f>IF(ISBLANK(H72),"  ",IF(L72&gt;0,H72/L72,IF(H72&gt;0,1,0)))</f>
        <v>0</v>
      </c>
      <c r="J72" s="93">
        <v>6400000</v>
      </c>
      <c r="K72" s="44">
        <f>IF(ISBLANK(J72),"  ",IF(L72&gt;0,J72/L72,IF(J72&gt;0,1,0)))</f>
        <v>1</v>
      </c>
      <c r="L72" s="58">
        <f>J72+H72</f>
        <v>6400000</v>
      </c>
      <c r="M72" s="46">
        <f>IF(ISBLANK(L72),"  ",IF(L76&gt;0,L72/L76,IF(L72&gt;0,1,0)))</f>
        <v>0.15750634381410078</v>
      </c>
    </row>
    <row r="73" spans="1:14" ht="15" customHeight="1" x14ac:dyDescent="0.2">
      <c r="A73" s="31" t="s">
        <v>70</v>
      </c>
      <c r="B73" s="32">
        <v>0</v>
      </c>
      <c r="C73" s="48">
        <f t="shared" si="0"/>
        <v>0</v>
      </c>
      <c r="D73" s="80">
        <v>8805033</v>
      </c>
      <c r="E73" s="49">
        <f>IF(ISBLANK(D73),"  ",IF(F73&gt;0,D73/F73,IF(D73&gt;0,1,0)))</f>
        <v>1</v>
      </c>
      <c r="F73" s="34">
        <f>D73+B73</f>
        <v>8805033</v>
      </c>
      <c r="G73" s="51">
        <f>IF(ISBLANK(F73),"  ",IF(F76&gt;0,F73/F76,IF(F73&gt;0,1,0)))</f>
        <v>0.20974005836444862</v>
      </c>
      <c r="H73" s="32">
        <v>0</v>
      </c>
      <c r="I73" s="48">
        <f>IF(ISBLANK(H73),"  ",IF(L73&gt;0,H73/L73,IF(H73&gt;0,1,0)))</f>
        <v>0</v>
      </c>
      <c r="J73" s="80">
        <v>4596823</v>
      </c>
      <c r="K73" s="49">
        <f>IF(ISBLANK(J73),"  ",IF(L73&gt;0,J73/L73,IF(J73&gt;0,1,0)))</f>
        <v>1</v>
      </c>
      <c r="L73" s="34">
        <f>J73+H73</f>
        <v>4596823</v>
      </c>
      <c r="M73" s="51">
        <f>IF(ISBLANK(L73),"  ",IF(L76&gt;0,L73/L76,IF(L73&gt;0,1,0)))</f>
        <v>0.11312949748290096</v>
      </c>
    </row>
    <row r="74" spans="1:14" s="77" customFormat="1" ht="15" customHeight="1" x14ac:dyDescent="0.25">
      <c r="A74" s="78" t="s">
        <v>71</v>
      </c>
      <c r="B74" s="110">
        <v>0</v>
      </c>
      <c r="C74" s="84">
        <f t="shared" si="0"/>
        <v>0</v>
      </c>
      <c r="D74" s="111">
        <v>15402305</v>
      </c>
      <c r="E74" s="75">
        <f>IF(ISBLANK(D74),"  ",IF(F74&gt;0,D74/F74,IF(D74&gt;0,1,0)))</f>
        <v>1</v>
      </c>
      <c r="F74" s="112">
        <f>F73+F72+F71+F70+F69</f>
        <v>15402305</v>
      </c>
      <c r="G74" s="74">
        <f>IF(ISBLANK(F74),"  ",IF(F76&gt;0,F74/F76,IF(F74&gt;0,1,0)))</f>
        <v>0.36689020355142782</v>
      </c>
      <c r="H74" s="110">
        <v>0</v>
      </c>
      <c r="I74" s="84">
        <f>IF(ISBLANK(H74),"  ",IF(L74&gt;0,H74/L74,IF(H74&gt;0,1,0)))</f>
        <v>0</v>
      </c>
      <c r="J74" s="111">
        <v>10996823</v>
      </c>
      <c r="K74" s="75">
        <f>IF(ISBLANK(J74),"  ",IF(L74&gt;0,J74/L74,IF(J74&gt;0,1,0)))</f>
        <v>1</v>
      </c>
      <c r="L74" s="112">
        <f>L73+L72+L71+L70+L69</f>
        <v>10996823</v>
      </c>
      <c r="M74" s="74">
        <f>IF(ISBLANK(L74),"  ",IF(L76&gt;0,L74/L76,IF(L74&gt;0,1,0)))</f>
        <v>0.27063584129700174</v>
      </c>
    </row>
    <row r="75" spans="1:14" s="77" customFormat="1" ht="15" customHeight="1" x14ac:dyDescent="0.25">
      <c r="A75" s="78" t="s">
        <v>72</v>
      </c>
      <c r="B75" s="110">
        <v>0</v>
      </c>
      <c r="C75" s="84">
        <f>IF(ISBLANK(B75),"  ",IF(F75&gt;0,B75/F75,IF(B75&gt;0,1,0)))</f>
        <v>0</v>
      </c>
      <c r="D75" s="111">
        <v>0</v>
      </c>
      <c r="E75" s="75">
        <f>IF(ISBLANK(D75),"  ",IF(F75&gt;0,D75/F75,IF(D75&gt;0,1,0)))</f>
        <v>0</v>
      </c>
      <c r="F75" s="113">
        <f>D75+B75</f>
        <v>0</v>
      </c>
      <c r="G75" s="74">
        <f>IF(ISBLANK(F75),"  ",IF(F76&gt;0,F75/F76,IF(F75&gt;0,1,0)))</f>
        <v>0</v>
      </c>
      <c r="H75" s="110">
        <v>0</v>
      </c>
      <c r="I75" s="84">
        <f>IF(ISBLANK(H75),"  ",IF(L75&gt;0,H75/L75,IF(H75&gt;0,1,0)))</f>
        <v>0</v>
      </c>
      <c r="J75" s="111">
        <v>0</v>
      </c>
      <c r="K75" s="75">
        <f>IF(ISBLANK(J75),"  ",IF(L75&gt;0,J75/L75,IF(J75&gt;0,1,0)))</f>
        <v>0</v>
      </c>
      <c r="L75" s="113">
        <f>J75+H75</f>
        <v>0</v>
      </c>
      <c r="M75" s="74">
        <f>IF(ISBLANK(L75),"  ",IF(L76&gt;0,L75/L76,IF(L75&gt;0,1,0)))</f>
        <v>0</v>
      </c>
    </row>
    <row r="76" spans="1:14" s="77" customFormat="1" ht="15" customHeight="1" thickBot="1" x14ac:dyDescent="0.3">
      <c r="A76" s="114" t="s">
        <v>73</v>
      </c>
      <c r="B76" s="115">
        <v>21138476</v>
      </c>
      <c r="C76" s="116">
        <f t="shared" si="0"/>
        <v>0.50352851488182915</v>
      </c>
      <c r="D76" s="115">
        <v>20842217</v>
      </c>
      <c r="E76" s="117">
        <f>IF(ISBLANK(D76),"  ",IF(F76&gt;0,D76/F76,IF(D76&gt;0,1,0)))</f>
        <v>0.49647148511817085</v>
      </c>
      <c r="F76" s="115">
        <f>F74+F67+F47+F40+F48+F75</f>
        <v>41980693</v>
      </c>
      <c r="G76" s="118">
        <f>IF(ISBLANK(F76),"  ",IF(F76&gt;0,F76/F76,IF(F76&gt;0,1,0)))</f>
        <v>1</v>
      </c>
      <c r="H76" s="115">
        <v>23670369</v>
      </c>
      <c r="I76" s="116">
        <f>IF(ISBLANK(H76),"  ",IF(L76&gt;0,H76/L76,IF(H76&gt;0,1,0)))</f>
        <v>0.58253644967509888</v>
      </c>
      <c r="J76" s="115">
        <v>16962915</v>
      </c>
      <c r="K76" s="117">
        <f>IF(ISBLANK(J76),"  ",IF(L76&gt;0,J76/L76,IF(J76&gt;0,1,0)))</f>
        <v>0.41746355032490112</v>
      </c>
      <c r="L76" s="115">
        <f>L74+L67+L47+L40+L48+L75</f>
        <v>40633284</v>
      </c>
      <c r="M76" s="118">
        <f>IF(ISBLANK(L76),"  ",IF(L76&gt;0,L76/L76,IF(L76&gt;0,1,0)))</f>
        <v>1</v>
      </c>
    </row>
    <row r="77" spans="1:14" ht="15" thickTop="1" x14ac:dyDescent="0.2">
      <c r="A77" s="119"/>
      <c r="B77" s="1"/>
      <c r="C77" s="2"/>
      <c r="D77" s="1"/>
      <c r="E77" s="2"/>
      <c r="F77" s="1"/>
      <c r="G77" s="2"/>
      <c r="H77" s="1"/>
      <c r="I77" s="2"/>
      <c r="J77" s="1"/>
      <c r="K77" s="2"/>
      <c r="L77" s="1"/>
      <c r="M77" s="2"/>
    </row>
    <row r="78" spans="1:14" ht="16.5" customHeight="1" x14ac:dyDescent="0.2">
      <c r="A78" s="2" t="s">
        <v>4</v>
      </c>
      <c r="B78" s="1"/>
      <c r="C78" s="2"/>
      <c r="D78" s="1"/>
      <c r="E78" s="2"/>
      <c r="F78" s="1"/>
      <c r="G78" s="2"/>
      <c r="H78" s="1"/>
      <c r="I78" s="2"/>
      <c r="J78" s="1"/>
      <c r="K78" s="2"/>
      <c r="L78" s="1"/>
      <c r="M78" s="2"/>
    </row>
    <row r="79" spans="1:14" x14ac:dyDescent="0.2">
      <c r="A79" s="2" t="s">
        <v>74</v>
      </c>
      <c r="B79" s="1"/>
      <c r="C79" s="2"/>
      <c r="D79" s="1"/>
      <c r="E79" s="2"/>
      <c r="F79" s="1"/>
      <c r="G79" s="2"/>
      <c r="H79" s="1"/>
      <c r="I79" s="2"/>
      <c r="J79" s="1"/>
      <c r="K79" s="2"/>
      <c r="L79" s="1"/>
    </row>
    <row r="85" spans="17:17" x14ac:dyDescent="0.2">
      <c r="Q85" s="155">
        <v>3</v>
      </c>
    </row>
  </sheetData>
  <hyperlinks>
    <hyperlink ref="O2" location="Home!A1" tooltip="Home" display="Home"/>
  </hyperlinks>
  <printOptions horizontalCentered="1" verticalCentered="1"/>
  <pageMargins left="0.25" right="0.25" top="0.75" bottom="0.75" header="0.3" footer="0.3"/>
  <pageSetup scale="44"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9"/>
  <sheetViews>
    <sheetView zoomScale="75" zoomScaleNormal="75" workbookViewId="0">
      <pane xSplit="1" ySplit="10" topLeftCell="B11" activePane="bottomRight" state="frozen"/>
      <selection activeCell="A4" sqref="A4:XFD76"/>
      <selection pane="topRight" activeCell="A4" sqref="A4:XFD76"/>
      <selection pane="bottomLeft" activeCell="A4" sqref="A4:XFD76"/>
      <selection pane="bottomRight" activeCell="O2" sqref="O2"/>
    </sheetView>
  </sheetViews>
  <sheetFormatPr defaultColWidth="12.42578125" defaultRowHeight="14.25" x14ac:dyDescent="0.2"/>
  <cols>
    <col min="1" max="1" width="63.42578125" style="6" customWidth="1"/>
    <col min="2" max="2" width="20.7109375" style="120" customWidth="1"/>
    <col min="3" max="3" width="20.7109375" style="6" customWidth="1"/>
    <col min="4" max="4" width="20.7109375" style="120" customWidth="1"/>
    <col min="5" max="5" width="20.7109375" style="6" customWidth="1"/>
    <col min="6" max="6" width="20.7109375" style="120" customWidth="1"/>
    <col min="7" max="7" width="20.7109375" style="6" customWidth="1"/>
    <col min="8" max="8" width="20.7109375" style="120" customWidth="1"/>
    <col min="9" max="9" width="20.7109375" style="6" customWidth="1"/>
    <col min="10" max="10" width="20.7109375" style="120" customWidth="1"/>
    <col min="11" max="11" width="20.7109375" style="6" customWidth="1"/>
    <col min="12" max="12" width="20.7109375" style="120" customWidth="1"/>
    <col min="13" max="13" width="20.7109375" style="6" customWidth="1"/>
    <col min="14" max="256" width="12.42578125" style="6"/>
    <col min="257" max="257" width="186.7109375" style="6" customWidth="1"/>
    <col min="258" max="258" width="56.42578125" style="6" customWidth="1"/>
    <col min="259" max="263" width="45.5703125" style="6" customWidth="1"/>
    <col min="264" max="264" width="54.7109375" style="6" customWidth="1"/>
    <col min="265" max="269" width="45.5703125" style="6" customWidth="1"/>
    <col min="270" max="512" width="12.42578125" style="6"/>
    <col min="513" max="513" width="186.7109375" style="6" customWidth="1"/>
    <col min="514" max="514" width="56.42578125" style="6" customWidth="1"/>
    <col min="515" max="519" width="45.5703125" style="6" customWidth="1"/>
    <col min="520" max="520" width="54.7109375" style="6" customWidth="1"/>
    <col min="521" max="525" width="45.5703125" style="6" customWidth="1"/>
    <col min="526" max="768" width="12.42578125" style="6"/>
    <col min="769" max="769" width="186.7109375" style="6" customWidth="1"/>
    <col min="770" max="770" width="56.42578125" style="6" customWidth="1"/>
    <col min="771" max="775" width="45.5703125" style="6" customWidth="1"/>
    <col min="776" max="776" width="54.7109375" style="6" customWidth="1"/>
    <col min="777" max="781" width="45.5703125" style="6" customWidth="1"/>
    <col min="782" max="1024" width="12.42578125" style="6"/>
    <col min="1025" max="1025" width="186.7109375" style="6" customWidth="1"/>
    <col min="1026" max="1026" width="56.42578125" style="6" customWidth="1"/>
    <col min="1027" max="1031" width="45.5703125" style="6" customWidth="1"/>
    <col min="1032" max="1032" width="54.7109375" style="6" customWidth="1"/>
    <col min="1033" max="1037" width="45.5703125" style="6" customWidth="1"/>
    <col min="1038" max="1280" width="12.42578125" style="6"/>
    <col min="1281" max="1281" width="186.7109375" style="6" customWidth="1"/>
    <col min="1282" max="1282" width="56.42578125" style="6" customWidth="1"/>
    <col min="1283" max="1287" width="45.5703125" style="6" customWidth="1"/>
    <col min="1288" max="1288" width="54.7109375" style="6" customWidth="1"/>
    <col min="1289" max="1293" width="45.5703125" style="6" customWidth="1"/>
    <col min="1294" max="1536" width="12.42578125" style="6"/>
    <col min="1537" max="1537" width="186.7109375" style="6" customWidth="1"/>
    <col min="1538" max="1538" width="56.42578125" style="6" customWidth="1"/>
    <col min="1539" max="1543" width="45.5703125" style="6" customWidth="1"/>
    <col min="1544" max="1544" width="54.7109375" style="6" customWidth="1"/>
    <col min="1545" max="1549" width="45.5703125" style="6" customWidth="1"/>
    <col min="1550" max="1792" width="12.42578125" style="6"/>
    <col min="1793" max="1793" width="186.7109375" style="6" customWidth="1"/>
    <col min="1794" max="1794" width="56.42578125" style="6" customWidth="1"/>
    <col min="1795" max="1799" width="45.5703125" style="6" customWidth="1"/>
    <col min="1800" max="1800" width="54.7109375" style="6" customWidth="1"/>
    <col min="1801" max="1805" width="45.5703125" style="6" customWidth="1"/>
    <col min="1806" max="2048" width="12.42578125" style="6"/>
    <col min="2049" max="2049" width="186.7109375" style="6" customWidth="1"/>
    <col min="2050" max="2050" width="56.42578125" style="6" customWidth="1"/>
    <col min="2051" max="2055" width="45.5703125" style="6" customWidth="1"/>
    <col min="2056" max="2056" width="54.7109375" style="6" customWidth="1"/>
    <col min="2057" max="2061" width="45.5703125" style="6" customWidth="1"/>
    <col min="2062" max="2304" width="12.42578125" style="6"/>
    <col min="2305" max="2305" width="186.7109375" style="6" customWidth="1"/>
    <col min="2306" max="2306" width="56.42578125" style="6" customWidth="1"/>
    <col min="2307" max="2311" width="45.5703125" style="6" customWidth="1"/>
    <col min="2312" max="2312" width="54.7109375" style="6" customWidth="1"/>
    <col min="2313" max="2317" width="45.5703125" style="6" customWidth="1"/>
    <col min="2318" max="2560" width="12.42578125" style="6"/>
    <col min="2561" max="2561" width="186.7109375" style="6" customWidth="1"/>
    <col min="2562" max="2562" width="56.42578125" style="6" customWidth="1"/>
    <col min="2563" max="2567" width="45.5703125" style="6" customWidth="1"/>
    <col min="2568" max="2568" width="54.7109375" style="6" customWidth="1"/>
    <col min="2569" max="2573" width="45.5703125" style="6" customWidth="1"/>
    <col min="2574" max="2816" width="12.42578125" style="6"/>
    <col min="2817" max="2817" width="186.7109375" style="6" customWidth="1"/>
    <col min="2818" max="2818" width="56.42578125" style="6" customWidth="1"/>
    <col min="2819" max="2823" width="45.5703125" style="6" customWidth="1"/>
    <col min="2824" max="2824" width="54.7109375" style="6" customWidth="1"/>
    <col min="2825" max="2829" width="45.5703125" style="6" customWidth="1"/>
    <col min="2830" max="3072" width="12.42578125" style="6"/>
    <col min="3073" max="3073" width="186.7109375" style="6" customWidth="1"/>
    <col min="3074" max="3074" width="56.42578125" style="6" customWidth="1"/>
    <col min="3075" max="3079" width="45.5703125" style="6" customWidth="1"/>
    <col min="3080" max="3080" width="54.7109375" style="6" customWidth="1"/>
    <col min="3081" max="3085" width="45.5703125" style="6" customWidth="1"/>
    <col min="3086" max="3328" width="12.42578125" style="6"/>
    <col min="3329" max="3329" width="186.7109375" style="6" customWidth="1"/>
    <col min="3330" max="3330" width="56.42578125" style="6" customWidth="1"/>
    <col min="3331" max="3335" width="45.5703125" style="6" customWidth="1"/>
    <col min="3336" max="3336" width="54.7109375" style="6" customWidth="1"/>
    <col min="3337" max="3341" width="45.5703125" style="6" customWidth="1"/>
    <col min="3342" max="3584" width="12.42578125" style="6"/>
    <col min="3585" max="3585" width="186.7109375" style="6" customWidth="1"/>
    <col min="3586" max="3586" width="56.42578125" style="6" customWidth="1"/>
    <col min="3587" max="3591" width="45.5703125" style="6" customWidth="1"/>
    <col min="3592" max="3592" width="54.7109375" style="6" customWidth="1"/>
    <col min="3593" max="3597" width="45.5703125" style="6" customWidth="1"/>
    <col min="3598" max="3840" width="12.42578125" style="6"/>
    <col min="3841" max="3841" width="186.7109375" style="6" customWidth="1"/>
    <col min="3842" max="3842" width="56.42578125" style="6" customWidth="1"/>
    <col min="3843" max="3847" width="45.5703125" style="6" customWidth="1"/>
    <col min="3848" max="3848" width="54.7109375" style="6" customWidth="1"/>
    <col min="3849" max="3853" width="45.5703125" style="6" customWidth="1"/>
    <col min="3854" max="4096" width="12.42578125" style="6"/>
    <col min="4097" max="4097" width="186.7109375" style="6" customWidth="1"/>
    <col min="4098" max="4098" width="56.42578125" style="6" customWidth="1"/>
    <col min="4099" max="4103" width="45.5703125" style="6" customWidth="1"/>
    <col min="4104" max="4104" width="54.7109375" style="6" customWidth="1"/>
    <col min="4105" max="4109" width="45.5703125" style="6" customWidth="1"/>
    <col min="4110" max="4352" width="12.42578125" style="6"/>
    <col min="4353" max="4353" width="186.7109375" style="6" customWidth="1"/>
    <col min="4354" max="4354" width="56.42578125" style="6" customWidth="1"/>
    <col min="4355" max="4359" width="45.5703125" style="6" customWidth="1"/>
    <col min="4360" max="4360" width="54.7109375" style="6" customWidth="1"/>
    <col min="4361" max="4365" width="45.5703125" style="6" customWidth="1"/>
    <col min="4366" max="4608" width="12.42578125" style="6"/>
    <col min="4609" max="4609" width="186.7109375" style="6" customWidth="1"/>
    <col min="4610" max="4610" width="56.42578125" style="6" customWidth="1"/>
    <col min="4611" max="4615" width="45.5703125" style="6" customWidth="1"/>
    <col min="4616" max="4616" width="54.7109375" style="6" customWidth="1"/>
    <col min="4617" max="4621" width="45.5703125" style="6" customWidth="1"/>
    <col min="4622" max="4864" width="12.42578125" style="6"/>
    <col min="4865" max="4865" width="186.7109375" style="6" customWidth="1"/>
    <col min="4866" max="4866" width="56.42578125" style="6" customWidth="1"/>
    <col min="4867" max="4871" width="45.5703125" style="6" customWidth="1"/>
    <col min="4872" max="4872" width="54.7109375" style="6" customWidth="1"/>
    <col min="4873" max="4877" width="45.5703125" style="6" customWidth="1"/>
    <col min="4878" max="5120" width="12.42578125" style="6"/>
    <col min="5121" max="5121" width="186.7109375" style="6" customWidth="1"/>
    <col min="5122" max="5122" width="56.42578125" style="6" customWidth="1"/>
    <col min="5123" max="5127" width="45.5703125" style="6" customWidth="1"/>
    <col min="5128" max="5128" width="54.7109375" style="6" customWidth="1"/>
    <col min="5129" max="5133" width="45.5703125" style="6" customWidth="1"/>
    <col min="5134" max="5376" width="12.42578125" style="6"/>
    <col min="5377" max="5377" width="186.7109375" style="6" customWidth="1"/>
    <col min="5378" max="5378" width="56.42578125" style="6" customWidth="1"/>
    <col min="5379" max="5383" width="45.5703125" style="6" customWidth="1"/>
    <col min="5384" max="5384" width="54.7109375" style="6" customWidth="1"/>
    <col min="5385" max="5389" width="45.5703125" style="6" customWidth="1"/>
    <col min="5390" max="5632" width="12.42578125" style="6"/>
    <col min="5633" max="5633" width="186.7109375" style="6" customWidth="1"/>
    <col min="5634" max="5634" width="56.42578125" style="6" customWidth="1"/>
    <col min="5635" max="5639" width="45.5703125" style="6" customWidth="1"/>
    <col min="5640" max="5640" width="54.7109375" style="6" customWidth="1"/>
    <col min="5641" max="5645" width="45.5703125" style="6" customWidth="1"/>
    <col min="5646" max="5888" width="12.42578125" style="6"/>
    <col min="5889" max="5889" width="186.7109375" style="6" customWidth="1"/>
    <col min="5890" max="5890" width="56.42578125" style="6" customWidth="1"/>
    <col min="5891" max="5895" width="45.5703125" style="6" customWidth="1"/>
    <col min="5896" max="5896" width="54.7109375" style="6" customWidth="1"/>
    <col min="5897" max="5901" width="45.5703125" style="6" customWidth="1"/>
    <col min="5902" max="6144" width="12.42578125" style="6"/>
    <col min="6145" max="6145" width="186.7109375" style="6" customWidth="1"/>
    <col min="6146" max="6146" width="56.42578125" style="6" customWidth="1"/>
    <col min="6147" max="6151" width="45.5703125" style="6" customWidth="1"/>
    <col min="6152" max="6152" width="54.7109375" style="6" customWidth="1"/>
    <col min="6153" max="6157" width="45.5703125" style="6" customWidth="1"/>
    <col min="6158" max="6400" width="12.42578125" style="6"/>
    <col min="6401" max="6401" width="186.7109375" style="6" customWidth="1"/>
    <col min="6402" max="6402" width="56.42578125" style="6" customWidth="1"/>
    <col min="6403" max="6407" width="45.5703125" style="6" customWidth="1"/>
    <col min="6408" max="6408" width="54.7109375" style="6" customWidth="1"/>
    <col min="6409" max="6413" width="45.5703125" style="6" customWidth="1"/>
    <col min="6414" max="6656" width="12.42578125" style="6"/>
    <col min="6657" max="6657" width="186.7109375" style="6" customWidth="1"/>
    <col min="6658" max="6658" width="56.42578125" style="6" customWidth="1"/>
    <col min="6659" max="6663" width="45.5703125" style="6" customWidth="1"/>
    <col min="6664" max="6664" width="54.7109375" style="6" customWidth="1"/>
    <col min="6665" max="6669" width="45.5703125" style="6" customWidth="1"/>
    <col min="6670" max="6912" width="12.42578125" style="6"/>
    <col min="6913" max="6913" width="186.7109375" style="6" customWidth="1"/>
    <col min="6914" max="6914" width="56.42578125" style="6" customWidth="1"/>
    <col min="6915" max="6919" width="45.5703125" style="6" customWidth="1"/>
    <col min="6920" max="6920" width="54.7109375" style="6" customWidth="1"/>
    <col min="6921" max="6925" width="45.5703125" style="6" customWidth="1"/>
    <col min="6926" max="7168" width="12.42578125" style="6"/>
    <col min="7169" max="7169" width="186.7109375" style="6" customWidth="1"/>
    <col min="7170" max="7170" width="56.42578125" style="6" customWidth="1"/>
    <col min="7171" max="7175" width="45.5703125" style="6" customWidth="1"/>
    <col min="7176" max="7176" width="54.7109375" style="6" customWidth="1"/>
    <col min="7177" max="7181" width="45.5703125" style="6" customWidth="1"/>
    <col min="7182" max="7424" width="12.42578125" style="6"/>
    <col min="7425" max="7425" width="186.7109375" style="6" customWidth="1"/>
    <col min="7426" max="7426" width="56.42578125" style="6" customWidth="1"/>
    <col min="7427" max="7431" width="45.5703125" style="6" customWidth="1"/>
    <col min="7432" max="7432" width="54.7109375" style="6" customWidth="1"/>
    <col min="7433" max="7437" width="45.5703125" style="6" customWidth="1"/>
    <col min="7438" max="7680" width="12.42578125" style="6"/>
    <col min="7681" max="7681" width="186.7109375" style="6" customWidth="1"/>
    <col min="7682" max="7682" width="56.42578125" style="6" customWidth="1"/>
    <col min="7683" max="7687" width="45.5703125" style="6" customWidth="1"/>
    <col min="7688" max="7688" width="54.7109375" style="6" customWidth="1"/>
    <col min="7689" max="7693" width="45.5703125" style="6" customWidth="1"/>
    <col min="7694" max="7936" width="12.42578125" style="6"/>
    <col min="7937" max="7937" width="186.7109375" style="6" customWidth="1"/>
    <col min="7938" max="7938" width="56.42578125" style="6" customWidth="1"/>
    <col min="7939" max="7943" width="45.5703125" style="6" customWidth="1"/>
    <col min="7944" max="7944" width="54.7109375" style="6" customWidth="1"/>
    <col min="7945" max="7949" width="45.5703125" style="6" customWidth="1"/>
    <col min="7950" max="8192" width="12.42578125" style="6"/>
    <col min="8193" max="8193" width="186.7109375" style="6" customWidth="1"/>
    <col min="8194" max="8194" width="56.42578125" style="6" customWidth="1"/>
    <col min="8195" max="8199" width="45.5703125" style="6" customWidth="1"/>
    <col min="8200" max="8200" width="54.7109375" style="6" customWidth="1"/>
    <col min="8201" max="8205" width="45.5703125" style="6" customWidth="1"/>
    <col min="8206" max="8448" width="12.42578125" style="6"/>
    <col min="8449" max="8449" width="186.7109375" style="6" customWidth="1"/>
    <col min="8450" max="8450" width="56.42578125" style="6" customWidth="1"/>
    <col min="8451" max="8455" width="45.5703125" style="6" customWidth="1"/>
    <col min="8456" max="8456" width="54.7109375" style="6" customWidth="1"/>
    <col min="8457" max="8461" width="45.5703125" style="6" customWidth="1"/>
    <col min="8462" max="8704" width="12.42578125" style="6"/>
    <col min="8705" max="8705" width="186.7109375" style="6" customWidth="1"/>
    <col min="8706" max="8706" width="56.42578125" style="6" customWidth="1"/>
    <col min="8707" max="8711" width="45.5703125" style="6" customWidth="1"/>
    <col min="8712" max="8712" width="54.7109375" style="6" customWidth="1"/>
    <col min="8713" max="8717" width="45.5703125" style="6" customWidth="1"/>
    <col min="8718" max="8960" width="12.42578125" style="6"/>
    <col min="8961" max="8961" width="186.7109375" style="6" customWidth="1"/>
    <col min="8962" max="8962" width="56.42578125" style="6" customWidth="1"/>
    <col min="8963" max="8967" width="45.5703125" style="6" customWidth="1"/>
    <col min="8968" max="8968" width="54.7109375" style="6" customWidth="1"/>
    <col min="8969" max="8973" width="45.5703125" style="6" customWidth="1"/>
    <col min="8974" max="9216" width="12.42578125" style="6"/>
    <col min="9217" max="9217" width="186.7109375" style="6" customWidth="1"/>
    <col min="9218" max="9218" width="56.42578125" style="6" customWidth="1"/>
    <col min="9219" max="9223" width="45.5703125" style="6" customWidth="1"/>
    <col min="9224" max="9224" width="54.7109375" style="6" customWidth="1"/>
    <col min="9225" max="9229" width="45.5703125" style="6" customWidth="1"/>
    <col min="9230" max="9472" width="12.42578125" style="6"/>
    <col min="9473" max="9473" width="186.7109375" style="6" customWidth="1"/>
    <col min="9474" max="9474" width="56.42578125" style="6" customWidth="1"/>
    <col min="9475" max="9479" width="45.5703125" style="6" customWidth="1"/>
    <col min="9480" max="9480" width="54.7109375" style="6" customWidth="1"/>
    <col min="9481" max="9485" width="45.5703125" style="6" customWidth="1"/>
    <col min="9486" max="9728" width="12.42578125" style="6"/>
    <col min="9729" max="9729" width="186.7109375" style="6" customWidth="1"/>
    <col min="9730" max="9730" width="56.42578125" style="6" customWidth="1"/>
    <col min="9731" max="9735" width="45.5703125" style="6" customWidth="1"/>
    <col min="9736" max="9736" width="54.7109375" style="6" customWidth="1"/>
    <col min="9737" max="9741" width="45.5703125" style="6" customWidth="1"/>
    <col min="9742" max="9984" width="12.42578125" style="6"/>
    <col min="9985" max="9985" width="186.7109375" style="6" customWidth="1"/>
    <col min="9986" max="9986" width="56.42578125" style="6" customWidth="1"/>
    <col min="9987" max="9991" width="45.5703125" style="6" customWidth="1"/>
    <col min="9992" max="9992" width="54.7109375" style="6" customWidth="1"/>
    <col min="9993" max="9997" width="45.5703125" style="6" customWidth="1"/>
    <col min="9998" max="10240" width="12.42578125" style="6"/>
    <col min="10241" max="10241" width="186.7109375" style="6" customWidth="1"/>
    <col min="10242" max="10242" width="56.42578125" style="6" customWidth="1"/>
    <col min="10243" max="10247" width="45.5703125" style="6" customWidth="1"/>
    <col min="10248" max="10248" width="54.7109375" style="6" customWidth="1"/>
    <col min="10249" max="10253" width="45.5703125" style="6" customWidth="1"/>
    <col min="10254" max="10496" width="12.42578125" style="6"/>
    <col min="10497" max="10497" width="186.7109375" style="6" customWidth="1"/>
    <col min="10498" max="10498" width="56.42578125" style="6" customWidth="1"/>
    <col min="10499" max="10503" width="45.5703125" style="6" customWidth="1"/>
    <col min="10504" max="10504" width="54.7109375" style="6" customWidth="1"/>
    <col min="10505" max="10509" width="45.5703125" style="6" customWidth="1"/>
    <col min="10510" max="10752" width="12.42578125" style="6"/>
    <col min="10753" max="10753" width="186.7109375" style="6" customWidth="1"/>
    <col min="10754" max="10754" width="56.42578125" style="6" customWidth="1"/>
    <col min="10755" max="10759" width="45.5703125" style="6" customWidth="1"/>
    <col min="10760" max="10760" width="54.7109375" style="6" customWidth="1"/>
    <col min="10761" max="10765" width="45.5703125" style="6" customWidth="1"/>
    <col min="10766" max="11008" width="12.42578125" style="6"/>
    <col min="11009" max="11009" width="186.7109375" style="6" customWidth="1"/>
    <col min="11010" max="11010" width="56.42578125" style="6" customWidth="1"/>
    <col min="11011" max="11015" width="45.5703125" style="6" customWidth="1"/>
    <col min="11016" max="11016" width="54.7109375" style="6" customWidth="1"/>
    <col min="11017" max="11021" width="45.5703125" style="6" customWidth="1"/>
    <col min="11022" max="11264" width="12.42578125" style="6"/>
    <col min="11265" max="11265" width="186.7109375" style="6" customWidth="1"/>
    <col min="11266" max="11266" width="56.42578125" style="6" customWidth="1"/>
    <col min="11267" max="11271" width="45.5703125" style="6" customWidth="1"/>
    <col min="11272" max="11272" width="54.7109375" style="6" customWidth="1"/>
    <col min="11273" max="11277" width="45.5703125" style="6" customWidth="1"/>
    <col min="11278" max="11520" width="12.42578125" style="6"/>
    <col min="11521" max="11521" width="186.7109375" style="6" customWidth="1"/>
    <col min="11522" max="11522" width="56.42578125" style="6" customWidth="1"/>
    <col min="11523" max="11527" width="45.5703125" style="6" customWidth="1"/>
    <col min="11528" max="11528" width="54.7109375" style="6" customWidth="1"/>
    <col min="11529" max="11533" width="45.5703125" style="6" customWidth="1"/>
    <col min="11534" max="11776" width="12.42578125" style="6"/>
    <col min="11777" max="11777" width="186.7109375" style="6" customWidth="1"/>
    <col min="11778" max="11778" width="56.42578125" style="6" customWidth="1"/>
    <col min="11779" max="11783" width="45.5703125" style="6" customWidth="1"/>
    <col min="11784" max="11784" width="54.7109375" style="6" customWidth="1"/>
    <col min="11785" max="11789" width="45.5703125" style="6" customWidth="1"/>
    <col min="11790" max="12032" width="12.42578125" style="6"/>
    <col min="12033" max="12033" width="186.7109375" style="6" customWidth="1"/>
    <col min="12034" max="12034" width="56.42578125" style="6" customWidth="1"/>
    <col min="12035" max="12039" width="45.5703125" style="6" customWidth="1"/>
    <col min="12040" max="12040" width="54.7109375" style="6" customWidth="1"/>
    <col min="12041" max="12045" width="45.5703125" style="6" customWidth="1"/>
    <col min="12046" max="12288" width="12.42578125" style="6"/>
    <col min="12289" max="12289" width="186.7109375" style="6" customWidth="1"/>
    <col min="12290" max="12290" width="56.42578125" style="6" customWidth="1"/>
    <col min="12291" max="12295" width="45.5703125" style="6" customWidth="1"/>
    <col min="12296" max="12296" width="54.7109375" style="6" customWidth="1"/>
    <col min="12297" max="12301" width="45.5703125" style="6" customWidth="1"/>
    <col min="12302" max="12544" width="12.42578125" style="6"/>
    <col min="12545" max="12545" width="186.7109375" style="6" customWidth="1"/>
    <col min="12546" max="12546" width="56.42578125" style="6" customWidth="1"/>
    <col min="12547" max="12551" width="45.5703125" style="6" customWidth="1"/>
    <col min="12552" max="12552" width="54.7109375" style="6" customWidth="1"/>
    <col min="12553" max="12557" width="45.5703125" style="6" customWidth="1"/>
    <col min="12558" max="12800" width="12.42578125" style="6"/>
    <col min="12801" max="12801" width="186.7109375" style="6" customWidth="1"/>
    <col min="12802" max="12802" width="56.42578125" style="6" customWidth="1"/>
    <col min="12803" max="12807" width="45.5703125" style="6" customWidth="1"/>
    <col min="12808" max="12808" width="54.7109375" style="6" customWidth="1"/>
    <col min="12809" max="12813" width="45.5703125" style="6" customWidth="1"/>
    <col min="12814" max="13056" width="12.42578125" style="6"/>
    <col min="13057" max="13057" width="186.7109375" style="6" customWidth="1"/>
    <col min="13058" max="13058" width="56.42578125" style="6" customWidth="1"/>
    <col min="13059" max="13063" width="45.5703125" style="6" customWidth="1"/>
    <col min="13064" max="13064" width="54.7109375" style="6" customWidth="1"/>
    <col min="13065" max="13069" width="45.5703125" style="6" customWidth="1"/>
    <col min="13070" max="13312" width="12.42578125" style="6"/>
    <col min="13313" max="13313" width="186.7109375" style="6" customWidth="1"/>
    <col min="13314" max="13314" width="56.42578125" style="6" customWidth="1"/>
    <col min="13315" max="13319" width="45.5703125" style="6" customWidth="1"/>
    <col min="13320" max="13320" width="54.7109375" style="6" customWidth="1"/>
    <col min="13321" max="13325" width="45.5703125" style="6" customWidth="1"/>
    <col min="13326" max="13568" width="12.42578125" style="6"/>
    <col min="13569" max="13569" width="186.7109375" style="6" customWidth="1"/>
    <col min="13570" max="13570" width="56.42578125" style="6" customWidth="1"/>
    <col min="13571" max="13575" width="45.5703125" style="6" customWidth="1"/>
    <col min="13576" max="13576" width="54.7109375" style="6" customWidth="1"/>
    <col min="13577" max="13581" width="45.5703125" style="6" customWidth="1"/>
    <col min="13582" max="13824" width="12.42578125" style="6"/>
    <col min="13825" max="13825" width="186.7109375" style="6" customWidth="1"/>
    <col min="13826" max="13826" width="56.42578125" style="6" customWidth="1"/>
    <col min="13827" max="13831" width="45.5703125" style="6" customWidth="1"/>
    <col min="13832" max="13832" width="54.7109375" style="6" customWidth="1"/>
    <col min="13833" max="13837" width="45.5703125" style="6" customWidth="1"/>
    <col min="13838" max="14080" width="12.42578125" style="6"/>
    <col min="14081" max="14081" width="186.7109375" style="6" customWidth="1"/>
    <col min="14082" max="14082" width="56.42578125" style="6" customWidth="1"/>
    <col min="14083" max="14087" width="45.5703125" style="6" customWidth="1"/>
    <col min="14088" max="14088" width="54.7109375" style="6" customWidth="1"/>
    <col min="14089" max="14093" width="45.5703125" style="6" customWidth="1"/>
    <col min="14094" max="14336" width="12.42578125" style="6"/>
    <col min="14337" max="14337" width="186.7109375" style="6" customWidth="1"/>
    <col min="14338" max="14338" width="56.42578125" style="6" customWidth="1"/>
    <col min="14339" max="14343" width="45.5703125" style="6" customWidth="1"/>
    <col min="14344" max="14344" width="54.7109375" style="6" customWidth="1"/>
    <col min="14345" max="14349" width="45.5703125" style="6" customWidth="1"/>
    <col min="14350" max="14592" width="12.42578125" style="6"/>
    <col min="14593" max="14593" width="186.7109375" style="6" customWidth="1"/>
    <col min="14594" max="14594" width="56.42578125" style="6" customWidth="1"/>
    <col min="14595" max="14599" width="45.5703125" style="6" customWidth="1"/>
    <col min="14600" max="14600" width="54.7109375" style="6" customWidth="1"/>
    <col min="14601" max="14605" width="45.5703125" style="6" customWidth="1"/>
    <col min="14606" max="14848" width="12.42578125" style="6"/>
    <col min="14849" max="14849" width="186.7109375" style="6" customWidth="1"/>
    <col min="14850" max="14850" width="56.42578125" style="6" customWidth="1"/>
    <col min="14851" max="14855" width="45.5703125" style="6" customWidth="1"/>
    <col min="14856" max="14856" width="54.7109375" style="6" customWidth="1"/>
    <col min="14857" max="14861" width="45.5703125" style="6" customWidth="1"/>
    <col min="14862" max="15104" width="12.42578125" style="6"/>
    <col min="15105" max="15105" width="186.7109375" style="6" customWidth="1"/>
    <col min="15106" max="15106" width="56.42578125" style="6" customWidth="1"/>
    <col min="15107" max="15111" width="45.5703125" style="6" customWidth="1"/>
    <col min="15112" max="15112" width="54.7109375" style="6" customWidth="1"/>
    <col min="15113" max="15117" width="45.5703125" style="6" customWidth="1"/>
    <col min="15118" max="15360" width="12.42578125" style="6"/>
    <col min="15361" max="15361" width="186.7109375" style="6" customWidth="1"/>
    <col min="15362" max="15362" width="56.42578125" style="6" customWidth="1"/>
    <col min="15363" max="15367" width="45.5703125" style="6" customWidth="1"/>
    <col min="15368" max="15368" width="54.7109375" style="6" customWidth="1"/>
    <col min="15369" max="15373" width="45.5703125" style="6" customWidth="1"/>
    <col min="15374" max="15616" width="12.42578125" style="6"/>
    <col min="15617" max="15617" width="186.7109375" style="6" customWidth="1"/>
    <col min="15618" max="15618" width="56.42578125" style="6" customWidth="1"/>
    <col min="15619" max="15623" width="45.5703125" style="6" customWidth="1"/>
    <col min="15624" max="15624" width="54.7109375" style="6" customWidth="1"/>
    <col min="15625" max="15629" width="45.5703125" style="6" customWidth="1"/>
    <col min="15630" max="15872" width="12.42578125" style="6"/>
    <col min="15873" max="15873" width="186.7109375" style="6" customWidth="1"/>
    <col min="15874" max="15874" width="56.42578125" style="6" customWidth="1"/>
    <col min="15875" max="15879" width="45.5703125" style="6" customWidth="1"/>
    <col min="15880" max="15880" width="54.7109375" style="6" customWidth="1"/>
    <col min="15881" max="15885" width="45.5703125" style="6" customWidth="1"/>
    <col min="15886" max="16128" width="12.42578125" style="6"/>
    <col min="16129" max="16129" width="186.7109375" style="6" customWidth="1"/>
    <col min="16130" max="16130" width="56.42578125" style="6" customWidth="1"/>
    <col min="16131" max="16135" width="45.5703125" style="6" customWidth="1"/>
    <col min="16136" max="16136" width="54.7109375" style="6" customWidth="1"/>
    <col min="16137" max="16141" width="45.5703125" style="6" customWidth="1"/>
    <col min="16142" max="16384" width="12.42578125" style="6"/>
  </cols>
  <sheetData>
    <row r="1" spans="1:17" s="196" customFormat="1" ht="19.5" customHeight="1" thickBot="1" x14ac:dyDescent="0.3">
      <c r="A1" s="186" t="s">
        <v>0</v>
      </c>
      <c r="B1" s="187"/>
      <c r="C1" s="188"/>
      <c r="D1" s="187"/>
      <c r="E1" s="189"/>
      <c r="F1" s="190"/>
      <c r="G1" s="189"/>
      <c r="H1" s="190"/>
      <c r="I1" s="191"/>
      <c r="J1" s="192" t="s">
        <v>1</v>
      </c>
      <c r="K1" s="193" t="s">
        <v>118</v>
      </c>
      <c r="L1" s="194"/>
      <c r="M1" s="193"/>
      <c r="N1" s="195"/>
      <c r="O1" s="195"/>
      <c r="P1" s="195"/>
      <c r="Q1" s="195"/>
    </row>
    <row r="2" spans="1:17" s="196" customFormat="1" ht="19.5" customHeight="1" thickBot="1" x14ac:dyDescent="0.3">
      <c r="A2" s="186" t="s">
        <v>2</v>
      </c>
      <c r="B2" s="187"/>
      <c r="C2" s="188"/>
      <c r="D2" s="187"/>
      <c r="E2" s="188"/>
      <c r="F2" s="187"/>
      <c r="G2" s="188"/>
      <c r="H2" s="187"/>
      <c r="I2" s="188"/>
      <c r="J2" s="187"/>
      <c r="K2" s="188"/>
      <c r="L2" s="187"/>
      <c r="M2" s="189"/>
      <c r="O2" s="221" t="s">
        <v>182</v>
      </c>
    </row>
    <row r="3" spans="1:17" s="196" customFormat="1" ht="19.5" customHeight="1" thickBot="1" x14ac:dyDescent="0.3">
      <c r="A3" s="197" t="s">
        <v>3</v>
      </c>
      <c r="B3" s="198"/>
      <c r="C3" s="199"/>
      <c r="D3" s="198"/>
      <c r="E3" s="199"/>
      <c r="F3" s="198"/>
      <c r="G3" s="199"/>
      <c r="H3" s="198"/>
      <c r="I3" s="199"/>
      <c r="J3" s="198"/>
      <c r="K3" s="199"/>
      <c r="L3" s="198"/>
      <c r="M3" s="200"/>
      <c r="N3" s="195"/>
      <c r="O3" s="195"/>
      <c r="P3" s="195"/>
      <c r="Q3" s="195"/>
    </row>
    <row r="4" spans="1:17" ht="15" customHeight="1" thickTop="1" x14ac:dyDescent="0.2">
      <c r="A4" s="7"/>
      <c r="B4" s="8"/>
      <c r="C4" s="9"/>
      <c r="D4" s="8"/>
      <c r="E4" s="9"/>
      <c r="F4" s="8"/>
      <c r="G4" s="10"/>
      <c r="H4" s="8" t="s">
        <v>4</v>
      </c>
      <c r="I4" s="9"/>
      <c r="J4" s="8"/>
      <c r="K4" s="9"/>
      <c r="L4" s="8"/>
      <c r="M4" s="10"/>
    </row>
    <row r="5" spans="1:17" ht="15" customHeight="1" x14ac:dyDescent="0.2">
      <c r="A5" s="11"/>
      <c r="B5" s="3"/>
      <c r="C5" s="12"/>
      <c r="D5" s="3"/>
      <c r="E5" s="12"/>
      <c r="F5" s="3"/>
      <c r="G5" s="13"/>
      <c r="H5" s="3"/>
      <c r="I5" s="12"/>
      <c r="J5" s="3"/>
      <c r="K5" s="12"/>
      <c r="L5" s="3"/>
      <c r="M5" s="13"/>
    </row>
    <row r="6" spans="1:17" ht="15" customHeight="1" x14ac:dyDescent="0.25">
      <c r="A6" s="14"/>
      <c r="B6" s="15" t="s">
        <v>128</v>
      </c>
      <c r="C6" s="16"/>
      <c r="D6" s="17"/>
      <c r="E6" s="16"/>
      <c r="F6" s="17"/>
      <c r="G6" s="18"/>
      <c r="H6" s="15" t="s">
        <v>129</v>
      </c>
      <c r="I6" s="16"/>
      <c r="J6" s="17"/>
      <c r="K6" s="16"/>
      <c r="L6" s="17"/>
      <c r="M6" s="19" t="s">
        <v>4</v>
      </c>
    </row>
    <row r="7" spans="1:17" ht="15" customHeight="1" x14ac:dyDescent="0.2">
      <c r="A7" s="11" t="s">
        <v>4</v>
      </c>
      <c r="B7" s="3" t="s">
        <v>4</v>
      </c>
      <c r="C7" s="12"/>
      <c r="D7" s="3" t="s">
        <v>4</v>
      </c>
      <c r="E7" s="12"/>
      <c r="F7" s="3" t="s">
        <v>4</v>
      </c>
      <c r="G7" s="13"/>
      <c r="H7" s="3" t="s">
        <v>4</v>
      </c>
      <c r="I7" s="12"/>
      <c r="J7" s="3" t="s">
        <v>4</v>
      </c>
      <c r="K7" s="12"/>
      <c r="L7" s="3" t="s">
        <v>4</v>
      </c>
      <c r="M7" s="13"/>
    </row>
    <row r="8" spans="1:17" ht="15" customHeight="1" x14ac:dyDescent="0.2">
      <c r="A8" s="11" t="s">
        <v>4</v>
      </c>
      <c r="B8" s="3" t="s">
        <v>4</v>
      </c>
      <c r="C8" s="12"/>
      <c r="D8" s="3" t="s">
        <v>4</v>
      </c>
      <c r="E8" s="12"/>
      <c r="F8" s="3" t="s">
        <v>4</v>
      </c>
      <c r="G8" s="13"/>
      <c r="H8" s="3" t="s">
        <v>4</v>
      </c>
      <c r="I8" s="12"/>
      <c r="J8" s="3" t="s">
        <v>4</v>
      </c>
      <c r="K8" s="12"/>
      <c r="L8" s="3" t="s">
        <v>4</v>
      </c>
      <c r="M8" s="13"/>
    </row>
    <row r="9" spans="1:17" ht="15" customHeight="1" x14ac:dyDescent="0.25">
      <c r="A9" s="20" t="s">
        <v>4</v>
      </c>
      <c r="B9" s="21" t="s">
        <v>4</v>
      </c>
      <c r="C9" s="22" t="s">
        <v>5</v>
      </c>
      <c r="D9" s="23" t="s">
        <v>4</v>
      </c>
      <c r="E9" s="22" t="s">
        <v>5</v>
      </c>
      <c r="F9" s="23" t="s">
        <v>4</v>
      </c>
      <c r="G9" s="24" t="s">
        <v>5</v>
      </c>
      <c r="H9" s="21" t="s">
        <v>4</v>
      </c>
      <c r="I9" s="22" t="s">
        <v>5</v>
      </c>
      <c r="J9" s="23" t="s">
        <v>4</v>
      </c>
      <c r="K9" s="22" t="s">
        <v>5</v>
      </c>
      <c r="L9" s="23" t="s">
        <v>4</v>
      </c>
      <c r="M9" s="24" t="s">
        <v>5</v>
      </c>
      <c r="N9" s="25"/>
    </row>
    <row r="10" spans="1:17" ht="15" customHeight="1" x14ac:dyDescent="0.25">
      <c r="A10" s="26" t="s">
        <v>6</v>
      </c>
      <c r="B10" s="27" t="s">
        <v>7</v>
      </c>
      <c r="C10" s="28" t="s">
        <v>8</v>
      </c>
      <c r="D10" s="29" t="s">
        <v>9</v>
      </c>
      <c r="E10" s="28" t="s">
        <v>8</v>
      </c>
      <c r="F10" s="29" t="s">
        <v>8</v>
      </c>
      <c r="G10" s="30" t="s">
        <v>8</v>
      </c>
      <c r="H10" s="27" t="s">
        <v>7</v>
      </c>
      <c r="I10" s="28" t="s">
        <v>8</v>
      </c>
      <c r="J10" s="29" t="s">
        <v>9</v>
      </c>
      <c r="K10" s="28" t="s">
        <v>8</v>
      </c>
      <c r="L10" s="29" t="s">
        <v>8</v>
      </c>
      <c r="M10" s="30" t="s">
        <v>8</v>
      </c>
      <c r="N10" s="25"/>
    </row>
    <row r="11" spans="1:17" ht="15" customHeight="1" x14ac:dyDescent="0.2">
      <c r="A11" s="31" t="s">
        <v>10</v>
      </c>
      <c r="B11" s="32" t="s">
        <v>4</v>
      </c>
      <c r="C11" s="33"/>
      <c r="D11" s="34" t="s">
        <v>4</v>
      </c>
      <c r="E11" s="33"/>
      <c r="F11" s="34" t="s">
        <v>4</v>
      </c>
      <c r="G11" s="35"/>
      <c r="H11" s="32" t="s">
        <v>4</v>
      </c>
      <c r="I11" s="33"/>
      <c r="J11" s="34" t="s">
        <v>4</v>
      </c>
      <c r="K11" s="33"/>
      <c r="L11" s="34" t="s">
        <v>4</v>
      </c>
      <c r="M11" s="35" t="s">
        <v>10</v>
      </c>
      <c r="N11" s="25"/>
    </row>
    <row r="12" spans="1:17" ht="15" customHeight="1" x14ac:dyDescent="0.25">
      <c r="A12" s="14" t="s">
        <v>11</v>
      </c>
      <c r="B12" s="36" t="s">
        <v>4</v>
      </c>
      <c r="C12" s="37" t="s">
        <v>4</v>
      </c>
      <c r="D12" s="38"/>
      <c r="E12" s="39"/>
      <c r="F12" s="38"/>
      <c r="G12" s="40"/>
      <c r="H12" s="36"/>
      <c r="I12" s="39"/>
      <c r="J12" s="38"/>
      <c r="K12" s="39"/>
      <c r="L12" s="38"/>
      <c r="M12" s="40"/>
      <c r="N12" s="25"/>
    </row>
    <row r="13" spans="1:17" s="5" customFormat="1" ht="15" customHeight="1" x14ac:dyDescent="0.2">
      <c r="A13" s="41" t="s">
        <v>12</v>
      </c>
      <c r="B13" s="4">
        <v>5518427</v>
      </c>
      <c r="C13" s="42">
        <f t="shared" ref="C13:C76" si="0">IF(ISBLANK(B13),"  ",IF(F13&gt;0,B13/F13,IF(B13&gt;0,1,0)))</f>
        <v>1</v>
      </c>
      <c r="D13" s="43">
        <v>0</v>
      </c>
      <c r="E13" s="44">
        <f>IF(ISBLANK(D13),"  ",IF(F13&gt;0,D13/F13,IF(D13&gt;0,1,0)))</f>
        <v>0</v>
      </c>
      <c r="F13" s="45">
        <f>D13+B13</f>
        <v>5518427</v>
      </c>
      <c r="G13" s="46">
        <f>IF(ISBLANK(F13),"  ",IF(F76&gt;0,F13/F76,IF(F13&gt;0,1,0)))</f>
        <v>0.16069972179084147</v>
      </c>
      <c r="H13" s="4">
        <v>5396063</v>
      </c>
      <c r="I13" s="42">
        <f>IF(ISBLANK(H13),"  ",IF(L13&gt;0,H13/L13,IF(H13&gt;0,1,0)))</f>
        <v>1</v>
      </c>
      <c r="J13" s="43">
        <v>0</v>
      </c>
      <c r="K13" s="44">
        <f>IF(ISBLANK(J13),"  ",IF(L13&gt;0,J13/L13,IF(J13&gt;0,1,0)))</f>
        <v>0</v>
      </c>
      <c r="L13" s="45">
        <f t="shared" ref="L13:L34" si="1">J13+H13</f>
        <v>5396063</v>
      </c>
      <c r="M13" s="47">
        <f>IF(ISBLANK(L13),"  ",IF(L76&gt;0,L13/L76,IF(L13&gt;0,1,0)))</f>
        <v>0.15912316375384147</v>
      </c>
      <c r="N13" s="25"/>
    </row>
    <row r="14" spans="1:17" ht="15" customHeight="1" x14ac:dyDescent="0.2">
      <c r="A14" s="11" t="s">
        <v>13</v>
      </c>
      <c r="B14" s="3">
        <v>0</v>
      </c>
      <c r="C14" s="48">
        <f t="shared" si="0"/>
        <v>0</v>
      </c>
      <c r="D14" s="93">
        <v>0</v>
      </c>
      <c r="E14" s="49">
        <f>IF(ISBLANK(D14),"  ",IF(F14&gt;0,D14/F14,IF(D14&gt;0,1,0)))</f>
        <v>0</v>
      </c>
      <c r="F14" s="50">
        <f>D14+B14</f>
        <v>0</v>
      </c>
      <c r="G14" s="51">
        <f>IF(ISBLANK(F14),"  ",IF(F76&gt;0,F14/F76,IF(F14&gt;0,1,0)))</f>
        <v>0</v>
      </c>
      <c r="H14" s="3">
        <v>0</v>
      </c>
      <c r="I14" s="48">
        <f>IF(ISBLANK(H14),"  ",IF(L14&gt;0,H14/L14,IF(H14&gt;0,1,0)))</f>
        <v>0</v>
      </c>
      <c r="J14" s="93">
        <v>0</v>
      </c>
      <c r="K14" s="49">
        <f>IF(ISBLANK(J14),"  ",IF(L14&gt;0,J14/L14,IF(J14&gt;0,1,0)))</f>
        <v>0</v>
      </c>
      <c r="L14" s="50">
        <f t="shared" si="1"/>
        <v>0</v>
      </c>
      <c r="M14" s="51">
        <f>IF(ISBLANK(L14),"  ",IF(L76&gt;0,L14/L76,IF(L14&gt;0,1,0)))</f>
        <v>0</v>
      </c>
      <c r="N14" s="25"/>
    </row>
    <row r="15" spans="1:17" ht="15" customHeight="1" x14ac:dyDescent="0.2">
      <c r="A15" s="31" t="s">
        <v>14</v>
      </c>
      <c r="B15" s="79">
        <v>189137</v>
      </c>
      <c r="C15" s="53">
        <f t="shared" si="0"/>
        <v>1</v>
      </c>
      <c r="D15" s="80">
        <v>0</v>
      </c>
      <c r="E15" s="55">
        <f>IF(ISBLANK(D15),"  ",IF(F15&gt;0,D15/F15,IF(D15&gt;0,1,0)))</f>
        <v>0</v>
      </c>
      <c r="F15" s="38">
        <f>D15+B15</f>
        <v>189137</v>
      </c>
      <c r="G15" s="56">
        <f>IF(ISBLANK(F15),"  ",IF(F76&gt;0,F15/F76,IF(F15&gt;0,1,0)))</f>
        <v>5.5077766327894491E-3</v>
      </c>
      <c r="H15" s="79">
        <v>189181</v>
      </c>
      <c r="I15" s="53">
        <f>IF(ISBLANK(H15),"  ",IF(L15&gt;0,H15/L15,IF(H15&gt;0,1,0)))</f>
        <v>1</v>
      </c>
      <c r="J15" s="80">
        <v>0</v>
      </c>
      <c r="K15" s="55">
        <f>IF(ISBLANK(J15),"  ",IF(L15&gt;0,J15/L15,IF(J15&gt;0,1,0)))</f>
        <v>0</v>
      </c>
      <c r="L15" s="38">
        <f t="shared" si="1"/>
        <v>189181</v>
      </c>
      <c r="M15" s="56">
        <f>IF(ISBLANK(L15),"  ",IF(L76&gt;0,L15/L76,IF(L15&gt;0,1,0)))</f>
        <v>5.5787115980883619E-3</v>
      </c>
      <c r="N15" s="25"/>
    </row>
    <row r="16" spans="1:17" ht="15" customHeight="1" x14ac:dyDescent="0.2">
      <c r="A16" s="57" t="s">
        <v>15</v>
      </c>
      <c r="B16" s="3">
        <v>0</v>
      </c>
      <c r="C16" s="42">
        <f t="shared" si="0"/>
        <v>0</v>
      </c>
      <c r="D16" s="93">
        <v>0</v>
      </c>
      <c r="E16" s="44">
        <f>IF(ISBLANK(D16),"  ",IF(F16&gt;0,D16/F16,IF(D16&gt;0,1,0)))</f>
        <v>0</v>
      </c>
      <c r="F16" s="58">
        <f t="shared" ref="F16:F39" si="2">D16+B16</f>
        <v>0</v>
      </c>
      <c r="G16" s="46">
        <f>IF(ISBLANK(F16),"  ",IF(F76&gt;0,F16/F76,IF(F16&gt;0,1,0)))</f>
        <v>0</v>
      </c>
      <c r="H16" s="3">
        <v>0</v>
      </c>
      <c r="I16" s="42">
        <f t="shared" ref="I16:I34" si="3">IF(ISBLANK(H16),"  ",IF(L16&gt;0,H16/L16,IF(H16&gt;0,1,0)))</f>
        <v>0</v>
      </c>
      <c r="J16" s="93">
        <v>0</v>
      </c>
      <c r="K16" s="44">
        <f t="shared" ref="K16:K34" si="4">IF(ISBLANK(J16),"  ",IF(L16&gt;0,J16/L16,IF(J16&gt;0,1,0)))</f>
        <v>0</v>
      </c>
      <c r="L16" s="58">
        <f t="shared" si="1"/>
        <v>0</v>
      </c>
      <c r="M16" s="46">
        <f>IF(ISBLANK(L16),"  ",IF(L76&gt;0,L16/L76,IF(L16&gt;0,1,0)))</f>
        <v>0</v>
      </c>
      <c r="N16" s="25"/>
    </row>
    <row r="17" spans="1:14" ht="15" customHeight="1" x14ac:dyDescent="0.2">
      <c r="A17" s="59" t="s">
        <v>16</v>
      </c>
      <c r="B17" s="32">
        <v>189137</v>
      </c>
      <c r="C17" s="48">
        <f t="shared" si="0"/>
        <v>1</v>
      </c>
      <c r="D17" s="80">
        <v>0</v>
      </c>
      <c r="E17" s="44">
        <f t="shared" ref="E17:E34" si="5">IF(ISBLANK(D17),"  ",IF(F17&gt;0,D17/F17,IF(D17&gt;0,1,0)))</f>
        <v>0</v>
      </c>
      <c r="F17" s="34">
        <f t="shared" si="2"/>
        <v>189137</v>
      </c>
      <c r="G17" s="51">
        <f>IF(ISBLANK(F17),"  ",IF(F76&gt;0,F17/F76,IF(F17&gt;0,1,0)))</f>
        <v>5.5077766327894491E-3</v>
      </c>
      <c r="H17" s="32">
        <v>189181</v>
      </c>
      <c r="I17" s="48">
        <f t="shared" si="3"/>
        <v>1</v>
      </c>
      <c r="J17" s="80">
        <v>0</v>
      </c>
      <c r="K17" s="49">
        <f t="shared" si="4"/>
        <v>0</v>
      </c>
      <c r="L17" s="34">
        <f t="shared" si="1"/>
        <v>189181</v>
      </c>
      <c r="M17" s="51">
        <f>IF(ISBLANK(L17),"  ",IF(L76&gt;0,L17/L76,IF(L17&gt;0,1,0)))</f>
        <v>5.5787115980883619E-3</v>
      </c>
      <c r="N17" s="25"/>
    </row>
    <row r="18" spans="1:14" ht="15" customHeight="1" x14ac:dyDescent="0.2">
      <c r="A18" s="59" t="s">
        <v>17</v>
      </c>
      <c r="B18" s="32">
        <v>0</v>
      </c>
      <c r="C18" s="48">
        <f t="shared" si="0"/>
        <v>0</v>
      </c>
      <c r="D18" s="80">
        <v>0</v>
      </c>
      <c r="E18" s="44">
        <f t="shared" si="5"/>
        <v>0</v>
      </c>
      <c r="F18" s="34">
        <f t="shared" si="2"/>
        <v>0</v>
      </c>
      <c r="G18" s="51">
        <f>IF(ISBLANK(F18),"  ",IF(F76&gt;0,F18/F76,IF(F18&gt;0,1,0)))</f>
        <v>0</v>
      </c>
      <c r="H18" s="32">
        <v>0</v>
      </c>
      <c r="I18" s="48">
        <f t="shared" si="3"/>
        <v>0</v>
      </c>
      <c r="J18" s="80">
        <v>0</v>
      </c>
      <c r="K18" s="49">
        <f t="shared" si="4"/>
        <v>0</v>
      </c>
      <c r="L18" s="34">
        <f t="shared" si="1"/>
        <v>0</v>
      </c>
      <c r="M18" s="51">
        <f>IF(ISBLANK(L18),"  ",IF(L76&gt;0,L18/L76,IF(L18&gt;0,1,0)))</f>
        <v>0</v>
      </c>
      <c r="N18" s="25"/>
    </row>
    <row r="19" spans="1:14" ht="15" customHeight="1" x14ac:dyDescent="0.2">
      <c r="A19" s="59" t="s">
        <v>18</v>
      </c>
      <c r="B19" s="32">
        <v>0</v>
      </c>
      <c r="C19" s="48">
        <f t="shared" si="0"/>
        <v>0</v>
      </c>
      <c r="D19" s="80">
        <v>0</v>
      </c>
      <c r="E19" s="44">
        <f t="shared" si="5"/>
        <v>0</v>
      </c>
      <c r="F19" s="34">
        <f t="shared" si="2"/>
        <v>0</v>
      </c>
      <c r="G19" s="51">
        <f>IF(ISBLANK(F19),"  ",IF(F76&gt;0,F19/F76,IF(F19&gt;0,1,0)))</f>
        <v>0</v>
      </c>
      <c r="H19" s="32">
        <v>0</v>
      </c>
      <c r="I19" s="48">
        <f t="shared" si="3"/>
        <v>0</v>
      </c>
      <c r="J19" s="80">
        <v>0</v>
      </c>
      <c r="K19" s="49">
        <f t="shared" si="4"/>
        <v>0</v>
      </c>
      <c r="L19" s="34">
        <f t="shared" si="1"/>
        <v>0</v>
      </c>
      <c r="M19" s="51">
        <f>IF(ISBLANK(L19),"  ",IF(L76&gt;0,L19/L76,IF(L19&gt;0,1,0)))</f>
        <v>0</v>
      </c>
      <c r="N19" s="25"/>
    </row>
    <row r="20" spans="1:14" ht="15" customHeight="1" x14ac:dyDescent="0.2">
      <c r="A20" s="59" t="s">
        <v>19</v>
      </c>
      <c r="B20" s="32">
        <v>0</v>
      </c>
      <c r="C20" s="48">
        <f t="shared" si="0"/>
        <v>0</v>
      </c>
      <c r="D20" s="80">
        <v>0</v>
      </c>
      <c r="E20" s="44">
        <f t="shared" si="5"/>
        <v>0</v>
      </c>
      <c r="F20" s="34">
        <f>D20+B20</f>
        <v>0</v>
      </c>
      <c r="G20" s="51">
        <f>IF(ISBLANK(F20),"  ",IF(F76&gt;0,F20/F76,IF(F20&gt;0,1,0)))</f>
        <v>0</v>
      </c>
      <c r="H20" s="32">
        <v>0</v>
      </c>
      <c r="I20" s="48">
        <f t="shared" si="3"/>
        <v>0</v>
      </c>
      <c r="J20" s="80">
        <v>0</v>
      </c>
      <c r="K20" s="49">
        <f t="shared" si="4"/>
        <v>0</v>
      </c>
      <c r="L20" s="34">
        <f t="shared" si="1"/>
        <v>0</v>
      </c>
      <c r="M20" s="51">
        <f>IF(ISBLANK(L20),"  ",IF(L76&gt;0,L20/L76,IF(L20&gt;0,1,0)))</f>
        <v>0</v>
      </c>
      <c r="N20" s="25"/>
    </row>
    <row r="21" spans="1:14" ht="15" customHeight="1" x14ac:dyDescent="0.2">
      <c r="A21" s="59" t="s">
        <v>20</v>
      </c>
      <c r="B21" s="32">
        <v>0</v>
      </c>
      <c r="C21" s="48">
        <f t="shared" si="0"/>
        <v>0</v>
      </c>
      <c r="D21" s="80">
        <v>0</v>
      </c>
      <c r="E21" s="44">
        <f t="shared" si="5"/>
        <v>0</v>
      </c>
      <c r="F21" s="34">
        <f t="shared" si="2"/>
        <v>0</v>
      </c>
      <c r="G21" s="51">
        <f>IF(ISBLANK(F21),"  ",IF(F76&gt;0,F21/F76,IF(F21&gt;0,1,0)))</f>
        <v>0</v>
      </c>
      <c r="H21" s="32">
        <v>0</v>
      </c>
      <c r="I21" s="48">
        <f t="shared" si="3"/>
        <v>0</v>
      </c>
      <c r="J21" s="80">
        <v>0</v>
      </c>
      <c r="K21" s="49">
        <f t="shared" si="4"/>
        <v>0</v>
      </c>
      <c r="L21" s="34">
        <f t="shared" si="1"/>
        <v>0</v>
      </c>
      <c r="M21" s="51">
        <f>IF(ISBLANK(L21),"  ",IF(L76&gt;0,L21/L76,IF(L21&gt;0,1,0)))</f>
        <v>0</v>
      </c>
      <c r="N21" s="25"/>
    </row>
    <row r="22" spans="1:14" ht="15" customHeight="1" x14ac:dyDescent="0.2">
      <c r="A22" s="59" t="s">
        <v>21</v>
      </c>
      <c r="B22" s="32">
        <v>0</v>
      </c>
      <c r="C22" s="48">
        <f t="shared" si="0"/>
        <v>0</v>
      </c>
      <c r="D22" s="80">
        <v>0</v>
      </c>
      <c r="E22" s="44">
        <f t="shared" si="5"/>
        <v>0</v>
      </c>
      <c r="F22" s="34">
        <f t="shared" si="2"/>
        <v>0</v>
      </c>
      <c r="G22" s="51">
        <f>IF(ISBLANK(F22),"  ",IF(F76&gt;0,F22/F76,IF(F22&gt;0,1,0)))</f>
        <v>0</v>
      </c>
      <c r="H22" s="32">
        <v>0</v>
      </c>
      <c r="I22" s="48">
        <f t="shared" si="3"/>
        <v>0</v>
      </c>
      <c r="J22" s="80">
        <v>0</v>
      </c>
      <c r="K22" s="49">
        <f t="shared" si="4"/>
        <v>0</v>
      </c>
      <c r="L22" s="34">
        <f t="shared" si="1"/>
        <v>0</v>
      </c>
      <c r="M22" s="51">
        <f>IF(ISBLANK(L22),"  ",IF(L76&gt;0,L22/L76,IF(L22&gt;0,1,0)))</f>
        <v>0</v>
      </c>
      <c r="N22" s="25"/>
    </row>
    <row r="23" spans="1:14" ht="15" customHeight="1" x14ac:dyDescent="0.2">
      <c r="A23" s="59" t="s">
        <v>22</v>
      </c>
      <c r="B23" s="32">
        <v>0</v>
      </c>
      <c r="C23" s="48">
        <f t="shared" si="0"/>
        <v>0</v>
      </c>
      <c r="D23" s="80">
        <v>0</v>
      </c>
      <c r="E23" s="44">
        <f t="shared" si="5"/>
        <v>0</v>
      </c>
      <c r="F23" s="34">
        <f t="shared" si="2"/>
        <v>0</v>
      </c>
      <c r="G23" s="51">
        <f>IF(ISBLANK(F23),"  ",IF(F76&gt;0,F23/F76,IF(F23&gt;0,1,0)))</f>
        <v>0</v>
      </c>
      <c r="H23" s="32">
        <v>0</v>
      </c>
      <c r="I23" s="48">
        <f t="shared" si="3"/>
        <v>0</v>
      </c>
      <c r="J23" s="80">
        <v>0</v>
      </c>
      <c r="K23" s="49">
        <f t="shared" si="4"/>
        <v>0</v>
      </c>
      <c r="L23" s="34">
        <f t="shared" si="1"/>
        <v>0</v>
      </c>
      <c r="M23" s="51">
        <f>IF(ISBLANK(L23),"  ",IF(L76&gt;0,L23/L76,IF(L23&gt;0,1,0)))</f>
        <v>0</v>
      </c>
      <c r="N23" s="25"/>
    </row>
    <row r="24" spans="1:14" ht="15" customHeight="1" x14ac:dyDescent="0.2">
      <c r="A24" s="59" t="s">
        <v>23</v>
      </c>
      <c r="B24" s="32">
        <v>0</v>
      </c>
      <c r="C24" s="48">
        <f t="shared" si="0"/>
        <v>0</v>
      </c>
      <c r="D24" s="80">
        <v>0</v>
      </c>
      <c r="E24" s="44">
        <f t="shared" si="5"/>
        <v>0</v>
      </c>
      <c r="F24" s="34">
        <f t="shared" si="2"/>
        <v>0</v>
      </c>
      <c r="G24" s="51">
        <f>IF(ISBLANK(F24),"  ",IF(F76&gt;0,F24/F76,IF(F24&gt;0,1,0)))</f>
        <v>0</v>
      </c>
      <c r="H24" s="32">
        <v>0</v>
      </c>
      <c r="I24" s="48">
        <f t="shared" si="3"/>
        <v>0</v>
      </c>
      <c r="J24" s="80">
        <v>0</v>
      </c>
      <c r="K24" s="49">
        <f t="shared" si="4"/>
        <v>0</v>
      </c>
      <c r="L24" s="34">
        <f t="shared" si="1"/>
        <v>0</v>
      </c>
      <c r="M24" s="51">
        <f>IF(ISBLANK(L24),"  ",IF(L76&gt;0,L24/L76,IF(L24&gt;0,1,0)))</f>
        <v>0</v>
      </c>
      <c r="N24" s="25"/>
    </row>
    <row r="25" spans="1:14" ht="15" customHeight="1" x14ac:dyDescent="0.2">
      <c r="A25" s="59" t="s">
        <v>24</v>
      </c>
      <c r="B25" s="32">
        <v>0</v>
      </c>
      <c r="C25" s="48">
        <f t="shared" si="0"/>
        <v>0</v>
      </c>
      <c r="D25" s="80">
        <v>0</v>
      </c>
      <c r="E25" s="44">
        <f t="shared" si="5"/>
        <v>0</v>
      </c>
      <c r="F25" s="34">
        <f t="shared" si="2"/>
        <v>0</v>
      </c>
      <c r="G25" s="51">
        <f>IF(ISBLANK(F25),"  ",IF(F76&gt;0,F25/F76,IF(F25&gt;0,1,0)))</f>
        <v>0</v>
      </c>
      <c r="H25" s="32">
        <v>0</v>
      </c>
      <c r="I25" s="48">
        <f t="shared" si="3"/>
        <v>0</v>
      </c>
      <c r="J25" s="80">
        <v>0</v>
      </c>
      <c r="K25" s="49">
        <f t="shared" si="4"/>
        <v>0</v>
      </c>
      <c r="L25" s="34">
        <f t="shared" si="1"/>
        <v>0</v>
      </c>
      <c r="M25" s="51">
        <f>IF(ISBLANK(L25),"  ",IF(L76&gt;0,L25/L76,IF(L25&gt;0,1,0)))</f>
        <v>0</v>
      </c>
      <c r="N25" s="25"/>
    </row>
    <row r="26" spans="1:14" ht="15" customHeight="1" x14ac:dyDescent="0.2">
      <c r="A26" s="59" t="s">
        <v>25</v>
      </c>
      <c r="B26" s="32">
        <v>0</v>
      </c>
      <c r="C26" s="48">
        <f t="shared" si="0"/>
        <v>0</v>
      </c>
      <c r="D26" s="80">
        <v>0</v>
      </c>
      <c r="E26" s="44">
        <f t="shared" si="5"/>
        <v>0</v>
      </c>
      <c r="F26" s="34">
        <f t="shared" si="2"/>
        <v>0</v>
      </c>
      <c r="G26" s="51">
        <f>IF(ISBLANK(F26),"  ",IF(F76&gt;0,F26/F76,IF(F26&gt;0,1,0)))</f>
        <v>0</v>
      </c>
      <c r="H26" s="32">
        <v>0</v>
      </c>
      <c r="I26" s="48">
        <f t="shared" si="3"/>
        <v>0</v>
      </c>
      <c r="J26" s="80">
        <v>0</v>
      </c>
      <c r="K26" s="49">
        <f t="shared" si="4"/>
        <v>0</v>
      </c>
      <c r="L26" s="34">
        <f t="shared" si="1"/>
        <v>0</v>
      </c>
      <c r="M26" s="51">
        <f>IF(ISBLANK(L26),"  ",IF(L76&gt;0,L26/L76,IF(L26&gt;0,1,0)))</f>
        <v>0</v>
      </c>
      <c r="N26" s="25"/>
    </row>
    <row r="27" spans="1:14" ht="15" customHeight="1" x14ac:dyDescent="0.2">
      <c r="A27" s="59" t="s">
        <v>26</v>
      </c>
      <c r="B27" s="32">
        <v>0</v>
      </c>
      <c r="C27" s="48">
        <f t="shared" si="0"/>
        <v>0</v>
      </c>
      <c r="D27" s="80">
        <v>0</v>
      </c>
      <c r="E27" s="44">
        <f t="shared" si="5"/>
        <v>0</v>
      </c>
      <c r="F27" s="34">
        <f t="shared" si="2"/>
        <v>0</v>
      </c>
      <c r="G27" s="51">
        <f>IF(ISBLANK(F27),"  ",IF(F76&gt;0,F27/F76,IF(F27&gt;0,1,0)))</f>
        <v>0</v>
      </c>
      <c r="H27" s="32">
        <v>0</v>
      </c>
      <c r="I27" s="48">
        <f t="shared" si="3"/>
        <v>0</v>
      </c>
      <c r="J27" s="80">
        <v>0</v>
      </c>
      <c r="K27" s="49">
        <f t="shared" si="4"/>
        <v>0</v>
      </c>
      <c r="L27" s="34">
        <f t="shared" si="1"/>
        <v>0</v>
      </c>
      <c r="M27" s="51">
        <f>IF(ISBLANK(L27),"  ",IF(L76&gt;0,L27/L76,IF(L27&gt;0,1,0)))</f>
        <v>0</v>
      </c>
      <c r="N27" s="25"/>
    </row>
    <row r="28" spans="1:14" ht="15" customHeight="1" x14ac:dyDescent="0.2">
      <c r="A28" s="60" t="s">
        <v>27</v>
      </c>
      <c r="B28" s="32">
        <v>0</v>
      </c>
      <c r="C28" s="48">
        <f t="shared" si="0"/>
        <v>0</v>
      </c>
      <c r="D28" s="80">
        <v>0</v>
      </c>
      <c r="E28" s="44">
        <f t="shared" si="5"/>
        <v>0</v>
      </c>
      <c r="F28" s="34">
        <f t="shared" si="2"/>
        <v>0</v>
      </c>
      <c r="G28" s="51">
        <f>IF(ISBLANK(F28),"  ",IF(F76&gt;0,F28/F76,IF(F28&gt;0,1,0)))</f>
        <v>0</v>
      </c>
      <c r="H28" s="32">
        <v>0</v>
      </c>
      <c r="I28" s="48">
        <f t="shared" si="3"/>
        <v>0</v>
      </c>
      <c r="J28" s="80">
        <v>0</v>
      </c>
      <c r="K28" s="49">
        <f t="shared" si="4"/>
        <v>0</v>
      </c>
      <c r="L28" s="34">
        <f t="shared" si="1"/>
        <v>0</v>
      </c>
      <c r="M28" s="51">
        <f>IF(ISBLANK(L28),"  ",IF(L76&gt;0,L28/L76,IF(L28&gt;0,1,0)))</f>
        <v>0</v>
      </c>
      <c r="N28" s="25"/>
    </row>
    <row r="29" spans="1:14" ht="15" customHeight="1" x14ac:dyDescent="0.2">
      <c r="A29" s="60" t="s">
        <v>28</v>
      </c>
      <c r="B29" s="32">
        <v>0</v>
      </c>
      <c r="C29" s="48">
        <f t="shared" si="0"/>
        <v>0</v>
      </c>
      <c r="D29" s="80">
        <v>0</v>
      </c>
      <c r="E29" s="44">
        <f t="shared" si="5"/>
        <v>0</v>
      </c>
      <c r="F29" s="34">
        <f t="shared" si="2"/>
        <v>0</v>
      </c>
      <c r="G29" s="51">
        <f>IF(ISBLANK(F29),"  ",IF(F76&gt;0,F29/F76,IF(F29&gt;0,1,0)))</f>
        <v>0</v>
      </c>
      <c r="H29" s="32">
        <v>0</v>
      </c>
      <c r="I29" s="48">
        <f t="shared" si="3"/>
        <v>0</v>
      </c>
      <c r="J29" s="80">
        <v>0</v>
      </c>
      <c r="K29" s="49">
        <f t="shared" si="4"/>
        <v>0</v>
      </c>
      <c r="L29" s="34">
        <f t="shared" si="1"/>
        <v>0</v>
      </c>
      <c r="M29" s="51">
        <f>IF(ISBLANK(L29),"  ",IF(L76&gt;0,L29/L76,IF(L29&gt;0,1,0)))</f>
        <v>0</v>
      </c>
      <c r="N29" s="25"/>
    </row>
    <row r="30" spans="1:14" ht="15" customHeight="1" x14ac:dyDescent="0.2">
      <c r="A30" s="60" t="s">
        <v>29</v>
      </c>
      <c r="B30" s="32">
        <v>0</v>
      </c>
      <c r="C30" s="48">
        <f t="shared" si="0"/>
        <v>0</v>
      </c>
      <c r="D30" s="80">
        <v>0</v>
      </c>
      <c r="E30" s="44">
        <f>IF(ISBLANK(D30),"  ",IF(F30&gt;0,D30/F30,IF(D30&gt;0,1,0)))</f>
        <v>0</v>
      </c>
      <c r="F30" s="34">
        <f t="shared" si="2"/>
        <v>0</v>
      </c>
      <c r="G30" s="51">
        <f>IF(ISBLANK(F30),"  ",IF(F76&gt;0,F30/F76,IF(F30&gt;0,1,0)))</f>
        <v>0</v>
      </c>
      <c r="H30" s="32">
        <v>0</v>
      </c>
      <c r="I30" s="48">
        <f t="shared" si="3"/>
        <v>0</v>
      </c>
      <c r="J30" s="80">
        <v>0</v>
      </c>
      <c r="K30" s="49">
        <f>IF(ISBLANK(J30),"  ",IF(L30&gt;0,J30/L30,IF(J30&gt;0,1,0)))</f>
        <v>0</v>
      </c>
      <c r="L30" s="34">
        <f t="shared" si="1"/>
        <v>0</v>
      </c>
      <c r="M30" s="51">
        <f>IF(ISBLANK(L30),"  ",IF(L76&gt;0,L30/L76,IF(L30&gt;0,1,0)))</f>
        <v>0</v>
      </c>
      <c r="N30" s="25"/>
    </row>
    <row r="31" spans="1:14" ht="15" customHeight="1" x14ac:dyDescent="0.2">
      <c r="A31" s="60" t="s">
        <v>30</v>
      </c>
      <c r="B31" s="32">
        <v>0</v>
      </c>
      <c r="C31" s="48">
        <f t="shared" si="0"/>
        <v>0</v>
      </c>
      <c r="D31" s="80">
        <v>0</v>
      </c>
      <c r="E31" s="44">
        <f>IF(ISBLANK(D31),"  ",IF(F31&gt;0,D31/F31,IF(D31&gt;0,1,0)))</f>
        <v>0</v>
      </c>
      <c r="F31" s="34">
        <f t="shared" si="2"/>
        <v>0</v>
      </c>
      <c r="G31" s="51">
        <f>IF(ISBLANK(F31),"  ",IF(F76&gt;0,F31/F76,IF(F31&gt;0,1,0)))</f>
        <v>0</v>
      </c>
      <c r="H31" s="32">
        <v>0</v>
      </c>
      <c r="I31" s="48">
        <f t="shared" si="3"/>
        <v>0</v>
      </c>
      <c r="J31" s="80">
        <v>0</v>
      </c>
      <c r="K31" s="49">
        <f>IF(ISBLANK(J31),"  ",IF(L31&gt;0,J31/L31,IF(J31&gt;0,1,0)))</f>
        <v>0</v>
      </c>
      <c r="L31" s="34">
        <f t="shared" si="1"/>
        <v>0</v>
      </c>
      <c r="M31" s="51">
        <f>IF(ISBLANK(L31),"  ",IF(L76&gt;0,L31/L76,IF(L31&gt;0,1,0)))</f>
        <v>0</v>
      </c>
      <c r="N31" s="25"/>
    </row>
    <row r="32" spans="1:14" ht="15" customHeight="1" x14ac:dyDescent="0.2">
      <c r="A32" s="60" t="s">
        <v>31</v>
      </c>
      <c r="B32" s="32">
        <v>0</v>
      </c>
      <c r="C32" s="48">
        <f t="shared" si="0"/>
        <v>0</v>
      </c>
      <c r="D32" s="80">
        <v>0</v>
      </c>
      <c r="E32" s="44">
        <f>IF(ISBLANK(D32),"  ",IF(F32&gt;0,D32/F32,IF(D32&gt;0,1,0)))</f>
        <v>0</v>
      </c>
      <c r="F32" s="34">
        <f t="shared" si="2"/>
        <v>0</v>
      </c>
      <c r="G32" s="51">
        <f>IF(ISBLANK(F32),"  ",IF(F76&gt;0,F32/F76,IF(F32&gt;0,1,0)))</f>
        <v>0</v>
      </c>
      <c r="H32" s="32">
        <v>0</v>
      </c>
      <c r="I32" s="48">
        <f t="shared" si="3"/>
        <v>0</v>
      </c>
      <c r="J32" s="80">
        <v>0</v>
      </c>
      <c r="K32" s="49">
        <f>IF(ISBLANK(J32),"  ",IF(L32&gt;0,J32/L32,IF(J32&gt;0,1,0)))</f>
        <v>0</v>
      </c>
      <c r="L32" s="34">
        <f t="shared" si="1"/>
        <v>0</v>
      </c>
      <c r="M32" s="51">
        <f>IF(ISBLANK(L32),"  ",IF(L76&gt;0,L32/L76,IF(L32&gt;0,1,0)))</f>
        <v>0</v>
      </c>
      <c r="N32" s="25"/>
    </row>
    <row r="33" spans="1:14" ht="15" customHeight="1" x14ac:dyDescent="0.2">
      <c r="A33" s="61" t="s">
        <v>75</v>
      </c>
      <c r="B33" s="32">
        <v>0</v>
      </c>
      <c r="C33" s="48">
        <f>IF(ISBLANK(B33),"  ",IF(F33&gt;0,B33/F33,IF(B33&gt;0,1,0)))</f>
        <v>0</v>
      </c>
      <c r="D33" s="80">
        <v>0</v>
      </c>
      <c r="E33" s="44">
        <f>IF(ISBLANK(D33),"  ",IF(F33&gt;0,D33/F33,IF(D33&gt;0,1,0)))</f>
        <v>0</v>
      </c>
      <c r="F33" s="34">
        <f t="shared" si="2"/>
        <v>0</v>
      </c>
      <c r="G33" s="51">
        <f>IF(ISBLANK(F33),"  ",IF(F76&gt;0,F33/F76,IF(F33&gt;0,1,0)))</f>
        <v>0</v>
      </c>
      <c r="H33" s="32">
        <v>0</v>
      </c>
      <c r="I33" s="48">
        <f>IF(ISBLANK(H33),"  ",IF(L33&gt;0,H33/L33,IF(H33&gt;0,1,0)))</f>
        <v>0</v>
      </c>
      <c r="J33" s="80">
        <v>0</v>
      </c>
      <c r="K33" s="49">
        <f>IF(ISBLANK(J33),"  ",IF(L33&gt;0,J33/L33,IF(J33&gt;0,1,0)))</f>
        <v>0</v>
      </c>
      <c r="L33" s="34">
        <f t="shared" si="1"/>
        <v>0</v>
      </c>
      <c r="M33" s="51">
        <f>IF(ISBLANK(L33),"  ",IF(L76&gt;0,L33/L76,IF(L33&gt;0,1,0)))</f>
        <v>0</v>
      </c>
      <c r="N33" s="25"/>
    </row>
    <row r="34" spans="1:14" ht="15" customHeight="1" x14ac:dyDescent="0.2">
      <c r="A34" s="60" t="s">
        <v>32</v>
      </c>
      <c r="B34" s="32">
        <v>0</v>
      </c>
      <c r="C34" s="48">
        <f t="shared" si="0"/>
        <v>0</v>
      </c>
      <c r="D34" s="80">
        <v>0</v>
      </c>
      <c r="E34" s="44">
        <f t="shared" si="5"/>
        <v>0</v>
      </c>
      <c r="F34" s="34">
        <f t="shared" si="2"/>
        <v>0</v>
      </c>
      <c r="G34" s="51">
        <f>IF(ISBLANK(F34),"  ",IF(F76&gt;0,F34/F76,IF(F34&gt;0,1,0)))</f>
        <v>0</v>
      </c>
      <c r="H34" s="32">
        <v>0</v>
      </c>
      <c r="I34" s="48">
        <f t="shared" si="3"/>
        <v>0</v>
      </c>
      <c r="J34" s="80">
        <v>0</v>
      </c>
      <c r="K34" s="49">
        <f t="shared" si="4"/>
        <v>0</v>
      </c>
      <c r="L34" s="34">
        <f t="shared" si="1"/>
        <v>0</v>
      </c>
      <c r="M34" s="51">
        <f>IF(ISBLANK(L34),"  ",IF(L76&gt;0,L34/L76,IF(L34&gt;0,1,0)))</f>
        <v>0</v>
      </c>
      <c r="N34" s="25"/>
    </row>
    <row r="35" spans="1:14" ht="15" customHeight="1" x14ac:dyDescent="0.25">
      <c r="A35" s="62" t="s">
        <v>33</v>
      </c>
      <c r="B35" s="121"/>
      <c r="C35" s="64" t="s">
        <v>4</v>
      </c>
      <c r="D35" s="80"/>
      <c r="E35" s="66" t="s">
        <v>4</v>
      </c>
      <c r="F35" s="34"/>
      <c r="G35" s="67" t="s">
        <v>4</v>
      </c>
      <c r="H35" s="121" t="s">
        <v>4</v>
      </c>
      <c r="I35" s="64" t="s">
        <v>4</v>
      </c>
      <c r="J35" s="80"/>
      <c r="K35" s="66" t="s">
        <v>4</v>
      </c>
      <c r="L35" s="34"/>
      <c r="M35" s="67" t="s">
        <v>4</v>
      </c>
      <c r="N35" s="25"/>
    </row>
    <row r="36" spans="1:14" ht="15" customHeight="1" x14ac:dyDescent="0.2">
      <c r="A36" s="57" t="s">
        <v>34</v>
      </c>
      <c r="B36" s="32">
        <v>0</v>
      </c>
      <c r="C36" s="48">
        <f t="shared" si="0"/>
        <v>0</v>
      </c>
      <c r="D36" s="80">
        <v>0</v>
      </c>
      <c r="E36" s="49">
        <f>IF(ISBLANK(D36),"  ",IF(F36&gt;0,D36/F36,IF(D36&gt;0,1,0)))</f>
        <v>0</v>
      </c>
      <c r="F36" s="34">
        <f t="shared" si="2"/>
        <v>0</v>
      </c>
      <c r="G36" s="51">
        <f>IF(ISBLANK(F36),"  ",IF(F76&gt;0,F36/F76,IF(F36&gt;0,1,0)))</f>
        <v>0</v>
      </c>
      <c r="H36" s="32">
        <v>0</v>
      </c>
      <c r="I36" s="48">
        <f>IF(ISBLANK(H36),"  ",IF(L36&gt;0,H36/L36,IF(H36&gt;0,1,0)))</f>
        <v>0</v>
      </c>
      <c r="J36" s="80">
        <v>0</v>
      </c>
      <c r="K36" s="49">
        <f>IF(ISBLANK(J36),"  ",IF(L36&gt;0,J36/L36,IF(J36&gt;0,1,0)))</f>
        <v>0</v>
      </c>
      <c r="L36" s="34">
        <f>J36+H36</f>
        <v>0</v>
      </c>
      <c r="M36" s="51">
        <f>IF(ISBLANK(L36),"  ",IF(L76&gt;0,L36/L76,IF(L36&gt;0,1,0)))</f>
        <v>0</v>
      </c>
      <c r="N36" s="25"/>
    </row>
    <row r="37" spans="1:14" ht="15" customHeight="1" x14ac:dyDescent="0.25">
      <c r="A37" s="62" t="s">
        <v>35</v>
      </c>
      <c r="B37" s="121"/>
      <c r="C37" s="64" t="s">
        <v>4</v>
      </c>
      <c r="D37" s="80"/>
      <c r="E37" s="66" t="s">
        <v>4</v>
      </c>
      <c r="F37" s="34"/>
      <c r="G37" s="67" t="s">
        <v>4</v>
      </c>
      <c r="H37" s="121"/>
      <c r="I37" s="64" t="s">
        <v>4</v>
      </c>
      <c r="J37" s="80"/>
      <c r="K37" s="66" t="s">
        <v>4</v>
      </c>
      <c r="L37" s="34"/>
      <c r="M37" s="67" t="s">
        <v>4</v>
      </c>
      <c r="N37" s="25"/>
    </row>
    <row r="38" spans="1:14" ht="15" customHeight="1" x14ac:dyDescent="0.2">
      <c r="A38" s="59" t="s">
        <v>34</v>
      </c>
      <c r="B38" s="69">
        <v>0</v>
      </c>
      <c r="C38" s="48">
        <f t="shared" si="0"/>
        <v>0</v>
      </c>
      <c r="D38" s="70">
        <v>0</v>
      </c>
      <c r="E38" s="49">
        <f>IF(ISBLANK(D38),"  ",IF(F38&gt;0,D38/F38,IF(D38&gt;0,1,0)))</f>
        <v>0</v>
      </c>
      <c r="F38" s="68">
        <f t="shared" si="2"/>
        <v>0</v>
      </c>
      <c r="G38" s="51">
        <f>IF(ISBLANK(F38),"  ",IF(F76&gt;0,F38/F76,IF(F38&gt;0,1,0)))</f>
        <v>0</v>
      </c>
      <c r="H38" s="69">
        <v>0</v>
      </c>
      <c r="I38" s="48">
        <f>IF(ISBLANK(H38),"  ",IF(L38&gt;0,H38/L38,IF(H38&gt;0,1,0)))</f>
        <v>0</v>
      </c>
      <c r="J38" s="70">
        <v>0</v>
      </c>
      <c r="K38" s="49">
        <f>IF(ISBLANK(J38),"  ",IF(L38&gt;0,J38/L38,IF(J38&gt;0,1,0)))</f>
        <v>0</v>
      </c>
      <c r="L38" s="68">
        <f>J38+H38</f>
        <v>0</v>
      </c>
      <c r="M38" s="51">
        <f>IF(ISBLANK(L38),"  ",IF(L76&gt;0,L38/L76,IF(L38&gt;0,1,0)))</f>
        <v>0</v>
      </c>
      <c r="N38" s="25"/>
    </row>
    <row r="39" spans="1:14" ht="15" customHeight="1" x14ac:dyDescent="0.2">
      <c r="A39" s="59" t="s">
        <v>108</v>
      </c>
      <c r="B39" s="69"/>
      <c r="C39" s="48" t="str">
        <f t="shared" si="0"/>
        <v xml:space="preserve">  </v>
      </c>
      <c r="D39" s="70"/>
      <c r="E39" s="44" t="str">
        <f>IF(ISBLANK(D39),"  ",IF(F39&gt;0,D39/F39,IF(D39&gt;0,1,0)))</f>
        <v xml:space="preserve">  </v>
      </c>
      <c r="F39" s="34">
        <f t="shared" si="2"/>
        <v>0</v>
      </c>
      <c r="G39" s="51">
        <f>IF(ISBLANK(F39),"  ",IF(F76&gt;0,F39/F76,IF(F39&gt;0,1,0)))</f>
        <v>0</v>
      </c>
      <c r="H39" s="69"/>
      <c r="I39" s="48" t="str">
        <f>IF(ISBLANK(H39),"  ",IF(L39&gt;0,H39/L39,IF(H39&gt;0,1,0)))</f>
        <v xml:space="preserve">  </v>
      </c>
      <c r="J39" s="70"/>
      <c r="K39" s="49" t="str">
        <f>IF(ISBLANK(J39),"  ",IF(L39&gt;0,J39/L39,IF(J39&gt;0,1,0)))</f>
        <v xml:space="preserve">  </v>
      </c>
      <c r="L39" s="34">
        <f>J39+H39</f>
        <v>0</v>
      </c>
      <c r="M39" s="51">
        <f>IF(ISBLANK(L39),"  ",IF(L76&gt;0,L39/L76,IF(L39&gt;0,1,0)))</f>
        <v>0</v>
      </c>
      <c r="N39" s="25"/>
    </row>
    <row r="40" spans="1:14" s="77" customFormat="1" ht="15" customHeight="1" x14ac:dyDescent="0.25">
      <c r="A40" s="62" t="s">
        <v>37</v>
      </c>
      <c r="B40" s="71">
        <v>5707564</v>
      </c>
      <c r="C40" s="84">
        <f t="shared" si="0"/>
        <v>1</v>
      </c>
      <c r="D40" s="122">
        <v>0</v>
      </c>
      <c r="E40" s="73">
        <f>IF(ISBLANK(D40),"  ",IF(F40&gt;0,D40/F40,IF(D40&gt;0,1,0)))</f>
        <v>0</v>
      </c>
      <c r="F40" s="71">
        <f>F39+F38+F36+F34+F29+F28+F26+F27+F25+F24+F23+F22+F21+F20+F19+F18+F17+F16+F14+F13+F30+F31+F32+F33</f>
        <v>5707564</v>
      </c>
      <c r="G40" s="74">
        <f>IF(ISBLANK(F40),"  ",IF(F76&gt;0,F40/F76,IF(F40&gt;0,1,0)))</f>
        <v>0.16620749842363092</v>
      </c>
      <c r="H40" s="71">
        <v>5585244</v>
      </c>
      <c r="I40" s="84">
        <f>IF(ISBLANK(H40),"  ",IF(L40&gt;0,H40/L40,IF(H40&gt;0,1,0)))</f>
        <v>1</v>
      </c>
      <c r="J40" s="122">
        <v>0</v>
      </c>
      <c r="K40" s="75">
        <f>IF(ISBLANK(J40),"  ",IF(L40&gt;0,J40/L40,IF(J40&gt;0,1,0)))</f>
        <v>0</v>
      </c>
      <c r="L40" s="71">
        <f>L39+L38+L36+L34+L29+L28+L26+L27+L25+L24+L23+L22+L21+L20+L19+L18+L17+L16+L14+L13+L30+L31+L32+L33</f>
        <v>5585244</v>
      </c>
      <c r="M40" s="74">
        <f>IF(ISBLANK(L40),"  ",IF(L76&gt;0,L40/L76,IF(L40&gt;0,1,0)))</f>
        <v>0.16470187535192982</v>
      </c>
      <c r="N40" s="76"/>
    </row>
    <row r="41" spans="1:14" ht="15" customHeight="1" x14ac:dyDescent="0.25">
      <c r="A41" s="78" t="s">
        <v>38</v>
      </c>
      <c r="B41" s="79"/>
      <c r="C41" s="64" t="s">
        <v>4</v>
      </c>
      <c r="D41" s="80"/>
      <c r="E41" s="66" t="s">
        <v>4</v>
      </c>
      <c r="F41" s="34"/>
      <c r="G41" s="67" t="s">
        <v>4</v>
      </c>
      <c r="H41" s="79"/>
      <c r="I41" s="64" t="s">
        <v>4</v>
      </c>
      <c r="J41" s="80"/>
      <c r="K41" s="66" t="s">
        <v>4</v>
      </c>
      <c r="L41" s="34"/>
      <c r="M41" s="67" t="s">
        <v>4</v>
      </c>
      <c r="N41" s="25"/>
    </row>
    <row r="42" spans="1:14" ht="15" customHeight="1" x14ac:dyDescent="0.2">
      <c r="A42" s="11" t="s">
        <v>39</v>
      </c>
      <c r="B42" s="36">
        <v>0</v>
      </c>
      <c r="C42" s="42">
        <f t="shared" si="0"/>
        <v>0</v>
      </c>
      <c r="D42" s="123">
        <v>0</v>
      </c>
      <c r="E42" s="44">
        <f t="shared" ref="E42:E48" si="6">IF(ISBLANK(D42),"  ",IF(F42&gt;0,D42/F42,IF(D42&gt;0,1,0)))</f>
        <v>0</v>
      </c>
      <c r="F42" s="38">
        <f>D42+B42</f>
        <v>0</v>
      </c>
      <c r="G42" s="46">
        <f>IF(ISBLANK(F42),"  ",IF(D76&gt;0,F42/D76,IF(F42&gt;0,1,0)))</f>
        <v>0</v>
      </c>
      <c r="H42" s="36">
        <v>0</v>
      </c>
      <c r="I42" s="42">
        <f t="shared" ref="I42:I48" si="7">IF(ISBLANK(H42),"  ",IF(L42&gt;0,H42/L42,IF(H42&gt;0,1,0)))</f>
        <v>0</v>
      </c>
      <c r="J42" s="123">
        <v>0</v>
      </c>
      <c r="K42" s="44">
        <f t="shared" ref="K42:K48" si="8">IF(ISBLANK(J42),"  ",IF(L42&gt;0,J42/L42,IF(J42&gt;0,1,0)))</f>
        <v>0</v>
      </c>
      <c r="L42" s="38">
        <f>J42+H42</f>
        <v>0</v>
      </c>
      <c r="M42" s="46">
        <f>IF(ISBLANK(L42),"  ",IF(J76&gt;0,L42/J76,IF(L42&gt;0,1,0)))</f>
        <v>0</v>
      </c>
      <c r="N42" s="25"/>
    </row>
    <row r="43" spans="1:14" ht="15" customHeight="1" x14ac:dyDescent="0.2">
      <c r="A43" s="81" t="s">
        <v>40</v>
      </c>
      <c r="B43" s="32">
        <v>0</v>
      </c>
      <c r="C43" s="48">
        <f t="shared" si="0"/>
        <v>0</v>
      </c>
      <c r="D43" s="80">
        <v>0</v>
      </c>
      <c r="E43" s="49">
        <f t="shared" si="6"/>
        <v>0</v>
      </c>
      <c r="F43" s="34">
        <f>D43+B43</f>
        <v>0</v>
      </c>
      <c r="G43" s="51">
        <f>IF(ISBLANK(F43),"  ",IF(D76&gt;0,F43/D76,IF(F43&gt;0,1,0)))</f>
        <v>0</v>
      </c>
      <c r="H43" s="32">
        <v>0</v>
      </c>
      <c r="I43" s="48">
        <f t="shared" si="7"/>
        <v>0</v>
      </c>
      <c r="J43" s="80">
        <v>0</v>
      </c>
      <c r="K43" s="49">
        <f t="shared" si="8"/>
        <v>0</v>
      </c>
      <c r="L43" s="34">
        <f>J43+H43</f>
        <v>0</v>
      </c>
      <c r="M43" s="51">
        <f>IF(ISBLANK(L43),"  ",IF(J76&gt;0,L43/J76,IF(L43&gt;0,1,0)))</f>
        <v>0</v>
      </c>
      <c r="N43" s="25"/>
    </row>
    <row r="44" spans="1:14" ht="15" customHeight="1" x14ac:dyDescent="0.2">
      <c r="A44" s="82" t="s">
        <v>41</v>
      </c>
      <c r="B44" s="32">
        <v>0</v>
      </c>
      <c r="C44" s="48">
        <f t="shared" si="0"/>
        <v>0</v>
      </c>
      <c r="D44" s="80">
        <v>0</v>
      </c>
      <c r="E44" s="49">
        <f t="shared" si="6"/>
        <v>0</v>
      </c>
      <c r="F44" s="68">
        <f>D44+B44</f>
        <v>0</v>
      </c>
      <c r="G44" s="51">
        <f>IF(ISBLANK(F44),"  ",IF(D76&gt;0,F44/D76,IF(F44&gt;0,1,0)))</f>
        <v>0</v>
      </c>
      <c r="H44" s="32">
        <v>0</v>
      </c>
      <c r="I44" s="48">
        <f t="shared" si="7"/>
        <v>0</v>
      </c>
      <c r="J44" s="80">
        <v>0</v>
      </c>
      <c r="K44" s="49">
        <f t="shared" si="8"/>
        <v>0</v>
      </c>
      <c r="L44" s="68">
        <f>J44+H44</f>
        <v>0</v>
      </c>
      <c r="M44" s="51">
        <f>IF(ISBLANK(L44),"  ",IF(J76&gt;0,L44/J76,IF(L44&gt;0,1,0)))</f>
        <v>0</v>
      </c>
      <c r="N44" s="25"/>
    </row>
    <row r="45" spans="1:14" ht="15" customHeight="1" x14ac:dyDescent="0.2">
      <c r="A45" s="31" t="s">
        <v>42</v>
      </c>
      <c r="B45" s="32">
        <v>0</v>
      </c>
      <c r="C45" s="48">
        <f t="shared" si="0"/>
        <v>0</v>
      </c>
      <c r="D45" s="80">
        <v>0</v>
      </c>
      <c r="E45" s="49">
        <f t="shared" si="6"/>
        <v>0</v>
      </c>
      <c r="F45" s="68">
        <f>D45+B45</f>
        <v>0</v>
      </c>
      <c r="G45" s="51">
        <f>IF(ISBLANK(F45),"  ",IF(D76&gt;0,F45/D76,IF(F45&gt;0,1,0)))</f>
        <v>0</v>
      </c>
      <c r="H45" s="32">
        <v>0</v>
      </c>
      <c r="I45" s="48">
        <f t="shared" si="7"/>
        <v>0</v>
      </c>
      <c r="J45" s="80">
        <v>0</v>
      </c>
      <c r="K45" s="49">
        <f t="shared" si="8"/>
        <v>0</v>
      </c>
      <c r="L45" s="68">
        <f>J45+H45</f>
        <v>0</v>
      </c>
      <c r="M45" s="51">
        <f>IF(ISBLANK(L45),"  ",IF(J76&gt;0,L45/J76,IF(L45&gt;0,1,0)))</f>
        <v>0</v>
      </c>
      <c r="N45" s="25"/>
    </row>
    <row r="46" spans="1:14" ht="15" customHeight="1" x14ac:dyDescent="0.2">
      <c r="A46" s="81" t="s">
        <v>43</v>
      </c>
      <c r="B46" s="32">
        <v>0</v>
      </c>
      <c r="C46" s="48">
        <f t="shared" si="0"/>
        <v>0</v>
      </c>
      <c r="D46" s="80">
        <v>0</v>
      </c>
      <c r="E46" s="49">
        <f t="shared" si="6"/>
        <v>0</v>
      </c>
      <c r="F46" s="68">
        <f>D46+B46</f>
        <v>0</v>
      </c>
      <c r="G46" s="51">
        <f>IF(ISBLANK(F46),"  ",IF(F76&gt;0,F46/F76,IF(F46&gt;0,1,0)))</f>
        <v>0</v>
      </c>
      <c r="H46" s="32">
        <v>0</v>
      </c>
      <c r="I46" s="48">
        <f t="shared" si="7"/>
        <v>0</v>
      </c>
      <c r="J46" s="80">
        <v>0</v>
      </c>
      <c r="K46" s="49">
        <f t="shared" si="8"/>
        <v>0</v>
      </c>
      <c r="L46" s="68">
        <f>J46+H46</f>
        <v>0</v>
      </c>
      <c r="M46" s="51">
        <f>IF(ISBLANK(L46),"  ",IF(L76&gt;0,L46/L76,IF(L46&gt;0,1,0)))</f>
        <v>0</v>
      </c>
      <c r="N46" s="25"/>
    </row>
    <row r="47" spans="1:14" s="77" customFormat="1" ht="15" customHeight="1" x14ac:dyDescent="0.25">
      <c r="A47" s="78" t="s">
        <v>44</v>
      </c>
      <c r="B47" s="106">
        <v>0</v>
      </c>
      <c r="C47" s="84">
        <f t="shared" si="0"/>
        <v>0</v>
      </c>
      <c r="D47" s="107">
        <v>0</v>
      </c>
      <c r="E47" s="75">
        <f t="shared" si="6"/>
        <v>0</v>
      </c>
      <c r="F47" s="86">
        <f>F46+F45+F44+F43+F42</f>
        <v>0</v>
      </c>
      <c r="G47" s="74">
        <f>IF(ISBLANK(F47),"  ",IF(F76&gt;0,F47/F76,IF(F47&gt;0,1,0)))</f>
        <v>0</v>
      </c>
      <c r="H47" s="106">
        <v>0</v>
      </c>
      <c r="I47" s="84">
        <f t="shared" si="7"/>
        <v>0</v>
      </c>
      <c r="J47" s="107">
        <v>0</v>
      </c>
      <c r="K47" s="75">
        <f t="shared" si="8"/>
        <v>0</v>
      </c>
      <c r="L47" s="86">
        <f>L46+L45+L44+L43+L42</f>
        <v>0</v>
      </c>
      <c r="M47" s="74">
        <f>IF(ISBLANK(L47),"  ",IF(L76&gt;0,L47/L76,IF(L47&gt;0,1,0)))</f>
        <v>0</v>
      </c>
      <c r="N47" s="76"/>
    </row>
    <row r="48" spans="1:14" s="77" customFormat="1" ht="15" customHeight="1" x14ac:dyDescent="0.25">
      <c r="A48" s="87" t="s">
        <v>87</v>
      </c>
      <c r="B48" s="124">
        <v>0</v>
      </c>
      <c r="C48" s="84">
        <f t="shared" si="0"/>
        <v>0</v>
      </c>
      <c r="D48" s="111">
        <v>0</v>
      </c>
      <c r="E48" s="75">
        <f t="shared" si="6"/>
        <v>0</v>
      </c>
      <c r="F48" s="90">
        <f>D48+B48</f>
        <v>0</v>
      </c>
      <c r="G48" s="74">
        <f>IF(ISBLANK(F48),"  ",IF(F76&gt;0,F48/F76,IF(F48&gt;0,1,0)))</f>
        <v>0</v>
      </c>
      <c r="H48" s="124">
        <v>0</v>
      </c>
      <c r="I48" s="84">
        <f t="shared" si="7"/>
        <v>0</v>
      </c>
      <c r="J48" s="111">
        <v>0</v>
      </c>
      <c r="K48" s="75">
        <f t="shared" si="8"/>
        <v>0</v>
      </c>
      <c r="L48" s="90">
        <f>J48+H48</f>
        <v>0</v>
      </c>
      <c r="M48" s="74">
        <f>IF(ISBLANK(L48),"  ",IF(L76&gt;0,L48/L76,IF(L48&gt;0,1,0)))</f>
        <v>0</v>
      </c>
      <c r="N48" s="76"/>
    </row>
    <row r="49" spans="1:14" ht="15" customHeight="1" x14ac:dyDescent="0.25">
      <c r="A49" s="14" t="s">
        <v>46</v>
      </c>
      <c r="B49" s="91"/>
      <c r="C49" s="92" t="s">
        <v>4</v>
      </c>
      <c r="D49" s="93"/>
      <c r="E49" s="94" t="s">
        <v>4</v>
      </c>
      <c r="F49" s="38"/>
      <c r="G49" s="95" t="s">
        <v>4</v>
      </c>
      <c r="H49" s="91"/>
      <c r="I49" s="92" t="s">
        <v>4</v>
      </c>
      <c r="J49" s="93"/>
      <c r="K49" s="94" t="s">
        <v>4</v>
      </c>
      <c r="L49" s="38"/>
      <c r="M49" s="95" t="s">
        <v>4</v>
      </c>
      <c r="N49" s="25"/>
    </row>
    <row r="50" spans="1:14" ht="15" customHeight="1" x14ac:dyDescent="0.2">
      <c r="A50" s="11" t="s">
        <v>47</v>
      </c>
      <c r="B50" s="91">
        <v>5996051</v>
      </c>
      <c r="C50" s="42">
        <f t="shared" si="0"/>
        <v>1</v>
      </c>
      <c r="D50" s="93">
        <v>0</v>
      </c>
      <c r="E50" s="44">
        <f t="shared" ref="E50:E67" si="9">IF(ISBLANK(D50),"  ",IF(F50&gt;0,D50/F50,IF(D50&gt;0,1,0)))</f>
        <v>0</v>
      </c>
      <c r="F50" s="96">
        <f t="shared" ref="F50:F55" si="10">D50+B50</f>
        <v>5996051</v>
      </c>
      <c r="G50" s="46">
        <f>IF(ISBLANK(F50),"  ",IF(F76&gt;0,F50/F76,IF(F50&gt;0,1,0)))</f>
        <v>0.17460840336271491</v>
      </c>
      <c r="H50" s="91">
        <v>6634758</v>
      </c>
      <c r="I50" s="42">
        <f t="shared" ref="I50:I67" si="11">IF(ISBLANK(H50),"  ",IF(L50&gt;0,H50/L50,IF(H50&gt;0,1,0)))</f>
        <v>1</v>
      </c>
      <c r="J50" s="93">
        <v>0</v>
      </c>
      <c r="K50" s="44">
        <f t="shared" ref="K50:K67" si="12">IF(ISBLANK(J50),"  ",IF(L50&gt;0,J50/L50,IF(J50&gt;0,1,0)))</f>
        <v>0</v>
      </c>
      <c r="L50" s="96">
        <f t="shared" ref="L50:L66" si="13">J50+H50</f>
        <v>6634758</v>
      </c>
      <c r="M50" s="46">
        <f>IF(ISBLANK(L50),"  ",IF(L76&gt;0,L50/L76,IF(L50&gt;0,1,0)))</f>
        <v>0.19565073345161271</v>
      </c>
      <c r="N50" s="25"/>
    </row>
    <row r="51" spans="1:14" ht="15" customHeight="1" x14ac:dyDescent="0.2">
      <c r="A51" s="31" t="s">
        <v>48</v>
      </c>
      <c r="B51" s="79">
        <v>554161</v>
      </c>
      <c r="C51" s="48">
        <f t="shared" si="0"/>
        <v>1</v>
      </c>
      <c r="D51" s="80">
        <v>0</v>
      </c>
      <c r="E51" s="49">
        <f t="shared" si="9"/>
        <v>0</v>
      </c>
      <c r="F51" s="97">
        <f t="shared" si="10"/>
        <v>554161</v>
      </c>
      <c r="G51" s="51">
        <f>IF(ISBLANK(F51),"  ",IF(F76&gt;0,F51/F76,IF(F51&gt;0,1,0)))</f>
        <v>1.6137482388973255E-2</v>
      </c>
      <c r="H51" s="79">
        <v>318874</v>
      </c>
      <c r="I51" s="48">
        <f t="shared" si="11"/>
        <v>1</v>
      </c>
      <c r="J51" s="80">
        <v>0</v>
      </c>
      <c r="K51" s="49">
        <f t="shared" si="12"/>
        <v>0</v>
      </c>
      <c r="L51" s="97">
        <f t="shared" si="13"/>
        <v>318874</v>
      </c>
      <c r="M51" s="51">
        <f>IF(ISBLANK(L51),"  ",IF(L76&gt;0,L51/L76,IF(L51&gt;0,1,0)))</f>
        <v>9.4031963153214555E-3</v>
      </c>
      <c r="N51" s="25"/>
    </row>
    <row r="52" spans="1:14" ht="15" customHeight="1" x14ac:dyDescent="0.2">
      <c r="A52" s="98" t="s">
        <v>49</v>
      </c>
      <c r="B52" s="125">
        <v>468453</v>
      </c>
      <c r="C52" s="48">
        <f t="shared" si="0"/>
        <v>1</v>
      </c>
      <c r="D52" s="126">
        <v>0</v>
      </c>
      <c r="E52" s="49">
        <f t="shared" si="9"/>
        <v>0</v>
      </c>
      <c r="F52" s="99">
        <f t="shared" si="10"/>
        <v>468453</v>
      </c>
      <c r="G52" s="51">
        <f>IF(ISBLANK(F52),"  ",IF(F76&gt;0,F52/F76,IF(F52&gt;0,1,0)))</f>
        <v>1.3641616854238547E-2</v>
      </c>
      <c r="H52" s="125">
        <v>550318</v>
      </c>
      <c r="I52" s="48">
        <f t="shared" si="11"/>
        <v>1</v>
      </c>
      <c r="J52" s="126">
        <v>0</v>
      </c>
      <c r="K52" s="49">
        <f t="shared" si="12"/>
        <v>0</v>
      </c>
      <c r="L52" s="99">
        <f t="shared" si="13"/>
        <v>550318</v>
      </c>
      <c r="M52" s="51">
        <f>IF(ISBLANK(L52),"  ",IF(L76&gt;0,L52/L76,IF(L52&gt;0,1,0)))</f>
        <v>1.6228191040520937E-2</v>
      </c>
      <c r="N52" s="25"/>
    </row>
    <row r="53" spans="1:14" ht="15" customHeight="1" x14ac:dyDescent="0.2">
      <c r="A53" s="98" t="s">
        <v>50</v>
      </c>
      <c r="B53" s="125">
        <v>0</v>
      </c>
      <c r="C53" s="48">
        <f t="shared" si="0"/>
        <v>0</v>
      </c>
      <c r="D53" s="126">
        <v>0</v>
      </c>
      <c r="E53" s="49">
        <f t="shared" si="9"/>
        <v>0</v>
      </c>
      <c r="F53" s="99">
        <f t="shared" si="10"/>
        <v>0</v>
      </c>
      <c r="G53" s="51">
        <f>IF(ISBLANK(F53),"  ",IF(F76&gt;0,F53/F76,IF(F53&gt;0,1,0)))</f>
        <v>0</v>
      </c>
      <c r="H53" s="125">
        <v>0</v>
      </c>
      <c r="I53" s="48">
        <f t="shared" si="11"/>
        <v>0</v>
      </c>
      <c r="J53" s="126">
        <v>0</v>
      </c>
      <c r="K53" s="49">
        <f t="shared" si="12"/>
        <v>0</v>
      </c>
      <c r="L53" s="99">
        <f t="shared" si="13"/>
        <v>0</v>
      </c>
      <c r="M53" s="51">
        <f>IF(ISBLANK(L53),"  ",IF(L76&gt;0,L53/L76,IF(L53&gt;0,1,0)))</f>
        <v>0</v>
      </c>
      <c r="N53" s="25"/>
    </row>
    <row r="54" spans="1:14" ht="15" customHeight="1" x14ac:dyDescent="0.2">
      <c r="A54" s="98" t="s">
        <v>51</v>
      </c>
      <c r="B54" s="125">
        <v>0</v>
      </c>
      <c r="C54" s="48">
        <f>IF(ISBLANK(B54),"  ",IF(F54&gt;0,B54/F54,IF(B54&gt;0,1,0)))</f>
        <v>0</v>
      </c>
      <c r="D54" s="126">
        <v>306003</v>
      </c>
      <c r="E54" s="49">
        <f>IF(ISBLANK(D54),"  ",IF(F54&gt;0,D54/F54,IF(D54&gt;0,1,0)))</f>
        <v>1</v>
      </c>
      <c r="F54" s="99">
        <f t="shared" si="10"/>
        <v>306003</v>
      </c>
      <c r="G54" s="51">
        <f>IF(ISBLANK(F54),"  ",IF(F76&gt;0,F54/F76,IF(F54&gt;0,1,0)))</f>
        <v>8.9109807862209397E-3</v>
      </c>
      <c r="H54" s="125">
        <v>0</v>
      </c>
      <c r="I54" s="48">
        <f>IF(ISBLANK(H54),"  ",IF(L54&gt;0,H54/L54,IF(H54&gt;0,1,0)))</f>
        <v>0</v>
      </c>
      <c r="J54" s="126">
        <v>311255</v>
      </c>
      <c r="K54" s="49">
        <f>IF(ISBLANK(J54),"  ",IF(L54&gt;0,J54/L54,IF(J54&gt;0,1,0)))</f>
        <v>1</v>
      </c>
      <c r="L54" s="99">
        <f t="shared" si="13"/>
        <v>311255</v>
      </c>
      <c r="M54" s="51">
        <f>IF(ISBLANK(L54),"  ",IF(L76&gt;0,L54/L76,IF(L54&gt;0,1,0)))</f>
        <v>9.1785215135927658E-3</v>
      </c>
      <c r="N54" s="25"/>
    </row>
    <row r="55" spans="1:14" ht="15" customHeight="1" x14ac:dyDescent="0.2">
      <c r="A55" s="31" t="s">
        <v>52</v>
      </c>
      <c r="B55" s="79">
        <v>1240655</v>
      </c>
      <c r="C55" s="48">
        <f t="shared" si="0"/>
        <v>0.53366968317617025</v>
      </c>
      <c r="D55" s="80">
        <v>1084107</v>
      </c>
      <c r="E55" s="49">
        <f t="shared" si="9"/>
        <v>0.46633031682382969</v>
      </c>
      <c r="F55" s="97">
        <f t="shared" si="10"/>
        <v>2324762</v>
      </c>
      <c r="G55" s="51">
        <f>IF(ISBLANK(F55),"  ",IF(F76&gt;0,F55/F76,IF(F55&gt;0,1,0)))</f>
        <v>6.7698386991423498E-2</v>
      </c>
      <c r="H55" s="79">
        <v>1698126</v>
      </c>
      <c r="I55" s="48">
        <f t="shared" si="11"/>
        <v>0.62427361889710287</v>
      </c>
      <c r="J55" s="80">
        <v>1022037</v>
      </c>
      <c r="K55" s="49">
        <f t="shared" si="12"/>
        <v>0.37572638110289713</v>
      </c>
      <c r="L55" s="97">
        <f t="shared" si="13"/>
        <v>2720163</v>
      </c>
      <c r="M55" s="51">
        <f>IF(ISBLANK(L55),"  ",IF(L76&gt;0,L55/L76,IF(L55&gt;0,1,0)))</f>
        <v>8.0214212192507878E-2</v>
      </c>
      <c r="N55" s="25"/>
    </row>
    <row r="56" spans="1:14" s="77" customFormat="1" ht="15" customHeight="1" x14ac:dyDescent="0.25">
      <c r="A56" s="87" t="s">
        <v>53</v>
      </c>
      <c r="B56" s="127">
        <v>8259320</v>
      </c>
      <c r="C56" s="84">
        <f t="shared" si="0"/>
        <v>0.85593864093526772</v>
      </c>
      <c r="D56" s="107">
        <v>1390110</v>
      </c>
      <c r="E56" s="75">
        <f t="shared" si="9"/>
        <v>0.14406135906473233</v>
      </c>
      <c r="F56" s="100">
        <f>F55+F53+F52+F51+F50+F54</f>
        <v>9649430</v>
      </c>
      <c r="G56" s="74">
        <f>IF(ISBLANK(F56),"  ",IF(F76&gt;0,F56/F76,IF(F56&gt;0,1,0)))</f>
        <v>0.28099687038357113</v>
      </c>
      <c r="H56" s="127">
        <v>9202076</v>
      </c>
      <c r="I56" s="84">
        <f t="shared" si="11"/>
        <v>0.87344609129932627</v>
      </c>
      <c r="J56" s="107">
        <v>1333292</v>
      </c>
      <c r="K56" s="75">
        <f t="shared" si="12"/>
        <v>0.12655390870067376</v>
      </c>
      <c r="L56" s="97">
        <f t="shared" si="13"/>
        <v>10535368</v>
      </c>
      <c r="M56" s="74">
        <f>IF(ISBLANK(L56),"  ",IF(L76&gt;0,L56/L76,IF(L56&gt;0,1,0)))</f>
        <v>0.31067485451355575</v>
      </c>
      <c r="N56" s="76"/>
    </row>
    <row r="57" spans="1:14" ht="15" customHeight="1" x14ac:dyDescent="0.2">
      <c r="A57" s="41" t="s">
        <v>54</v>
      </c>
      <c r="B57" s="128">
        <v>0</v>
      </c>
      <c r="C57" s="48">
        <f t="shared" si="0"/>
        <v>0</v>
      </c>
      <c r="D57" s="129">
        <v>0</v>
      </c>
      <c r="E57" s="49">
        <f t="shared" si="9"/>
        <v>0</v>
      </c>
      <c r="F57" s="101">
        <f t="shared" ref="F57:F66" si="14">D57+B57</f>
        <v>0</v>
      </c>
      <c r="G57" s="51">
        <f>IF(ISBLANK(F57),"  ",IF(F76&gt;0,F57/F76,IF(F57&gt;0,1,0)))</f>
        <v>0</v>
      </c>
      <c r="H57" s="128">
        <v>0</v>
      </c>
      <c r="I57" s="48">
        <f t="shared" si="11"/>
        <v>0</v>
      </c>
      <c r="J57" s="129">
        <v>0</v>
      </c>
      <c r="K57" s="49">
        <f t="shared" si="12"/>
        <v>0</v>
      </c>
      <c r="L57" s="101">
        <f t="shared" si="13"/>
        <v>0</v>
      </c>
      <c r="M57" s="51">
        <f>IF(ISBLANK(L57),"  ",IF(L76&gt;0,L57/L76,IF(L57&gt;0,1,0)))</f>
        <v>0</v>
      </c>
      <c r="N57" s="25"/>
    </row>
    <row r="58" spans="1:14" ht="15" customHeight="1" x14ac:dyDescent="0.2">
      <c r="A58" s="102" t="s">
        <v>55</v>
      </c>
      <c r="B58" s="32">
        <v>0</v>
      </c>
      <c r="C58" s="48">
        <f t="shared" si="0"/>
        <v>0</v>
      </c>
      <c r="D58" s="80">
        <v>0</v>
      </c>
      <c r="E58" s="49">
        <f t="shared" si="9"/>
        <v>0</v>
      </c>
      <c r="F58" s="34">
        <f t="shared" si="14"/>
        <v>0</v>
      </c>
      <c r="G58" s="51">
        <f>IF(ISBLANK(F58),"  ",IF(F76&gt;0,F58/F76,IF(F58&gt;0,1,0)))</f>
        <v>0</v>
      </c>
      <c r="H58" s="32">
        <v>0</v>
      </c>
      <c r="I58" s="48">
        <f t="shared" si="11"/>
        <v>0</v>
      </c>
      <c r="J58" s="80">
        <v>0</v>
      </c>
      <c r="K58" s="49">
        <f t="shared" si="12"/>
        <v>0</v>
      </c>
      <c r="L58" s="34">
        <f t="shared" si="13"/>
        <v>0</v>
      </c>
      <c r="M58" s="51">
        <f>IF(ISBLANK(L58),"  ",IF(L76&gt;0,L58/L76,IF(L58&gt;0,1,0)))</f>
        <v>0</v>
      </c>
      <c r="N58" s="25"/>
    </row>
    <row r="59" spans="1:14" ht="15" customHeight="1" x14ac:dyDescent="0.2">
      <c r="A59" s="82" t="s">
        <v>56</v>
      </c>
      <c r="B59" s="32">
        <v>0</v>
      </c>
      <c r="C59" s="48">
        <f t="shared" si="0"/>
        <v>0</v>
      </c>
      <c r="D59" s="80">
        <v>0</v>
      </c>
      <c r="E59" s="49">
        <f t="shared" si="9"/>
        <v>0</v>
      </c>
      <c r="F59" s="34">
        <f t="shared" si="14"/>
        <v>0</v>
      </c>
      <c r="G59" s="51">
        <f>IF(ISBLANK(F59),"  ",IF(F76&gt;0,F59/F76,IF(F59&gt;0,1,0)))</f>
        <v>0</v>
      </c>
      <c r="H59" s="32">
        <v>0</v>
      </c>
      <c r="I59" s="48">
        <f t="shared" si="11"/>
        <v>0</v>
      </c>
      <c r="J59" s="80">
        <v>0</v>
      </c>
      <c r="K59" s="49">
        <f t="shared" si="12"/>
        <v>0</v>
      </c>
      <c r="L59" s="34">
        <f t="shared" si="13"/>
        <v>0</v>
      </c>
      <c r="M59" s="51">
        <f>IF(ISBLANK(L59),"  ",IF(L76&gt;0,L59/L76,IF(L59&gt;0,1,0)))</f>
        <v>0</v>
      </c>
      <c r="N59" s="25"/>
    </row>
    <row r="60" spans="1:14" ht="15" customHeight="1" x14ac:dyDescent="0.2">
      <c r="A60" s="81" t="s">
        <v>57</v>
      </c>
      <c r="B60" s="69">
        <v>0</v>
      </c>
      <c r="C60" s="48">
        <f t="shared" si="0"/>
        <v>0</v>
      </c>
      <c r="D60" s="70">
        <v>1147123</v>
      </c>
      <c r="E60" s="49">
        <f t="shared" si="9"/>
        <v>1</v>
      </c>
      <c r="F60" s="68">
        <f t="shared" si="14"/>
        <v>1147123</v>
      </c>
      <c r="G60" s="51">
        <f>IF(ISBLANK(F60),"  ",IF(F76&gt;0,F60/F76,IF(F60&gt;0,1,0)))</f>
        <v>3.3404871888289077E-2</v>
      </c>
      <c r="H60" s="69">
        <v>0</v>
      </c>
      <c r="I60" s="48">
        <f t="shared" si="11"/>
        <v>0</v>
      </c>
      <c r="J60" s="70">
        <v>1197998</v>
      </c>
      <c r="K60" s="49">
        <f t="shared" si="12"/>
        <v>1</v>
      </c>
      <c r="L60" s="68">
        <f t="shared" si="13"/>
        <v>1197998</v>
      </c>
      <c r="M60" s="51">
        <f>IF(ISBLANK(L60),"  ",IF(L76&gt;0,L60/L76,IF(L60&gt;0,1,0)))</f>
        <v>3.5327465956341605E-2</v>
      </c>
      <c r="N60" s="25"/>
    </row>
    <row r="61" spans="1:14" ht="15" customHeight="1" x14ac:dyDescent="0.2">
      <c r="A61" s="103" t="s">
        <v>58</v>
      </c>
      <c r="B61" s="32">
        <v>0</v>
      </c>
      <c r="C61" s="48">
        <f t="shared" si="0"/>
        <v>0</v>
      </c>
      <c r="D61" s="80">
        <v>0</v>
      </c>
      <c r="E61" s="49">
        <f t="shared" si="9"/>
        <v>0</v>
      </c>
      <c r="F61" s="34">
        <f t="shared" si="14"/>
        <v>0</v>
      </c>
      <c r="G61" s="51">
        <f>IF(ISBLANK(F61),"  ",IF(F76&gt;0,F61/F76,IF(F61&gt;0,1,0)))</f>
        <v>0</v>
      </c>
      <c r="H61" s="32">
        <v>0</v>
      </c>
      <c r="I61" s="48">
        <f t="shared" si="11"/>
        <v>0</v>
      </c>
      <c r="J61" s="80">
        <v>0</v>
      </c>
      <c r="K61" s="49">
        <f t="shared" si="12"/>
        <v>0</v>
      </c>
      <c r="L61" s="34">
        <f t="shared" si="13"/>
        <v>0</v>
      </c>
      <c r="M61" s="51">
        <f>IF(ISBLANK(L61),"  ",IF(L76&gt;0,L61/L76,IF(L61&gt;0,1,0)))</f>
        <v>0</v>
      </c>
      <c r="N61" s="25"/>
    </row>
    <row r="62" spans="1:14" ht="15" customHeight="1" x14ac:dyDescent="0.2">
      <c r="A62" s="103" t="s">
        <v>59</v>
      </c>
      <c r="B62" s="32">
        <v>0</v>
      </c>
      <c r="C62" s="48">
        <f t="shared" si="0"/>
        <v>0</v>
      </c>
      <c r="D62" s="80">
        <v>1506</v>
      </c>
      <c r="E62" s="49">
        <f t="shared" si="9"/>
        <v>1</v>
      </c>
      <c r="F62" s="34">
        <f t="shared" si="14"/>
        <v>1506</v>
      </c>
      <c r="G62" s="51">
        <f>IF(ISBLANK(F62),"  ",IF(F76&gt;0,F62/F76,IF(F62&gt;0,1,0)))</f>
        <v>4.3855573520680308E-5</v>
      </c>
      <c r="H62" s="32">
        <v>0</v>
      </c>
      <c r="I62" s="48">
        <f t="shared" si="11"/>
        <v>0</v>
      </c>
      <c r="J62" s="80">
        <v>1488</v>
      </c>
      <c r="K62" s="49">
        <f t="shared" si="12"/>
        <v>1</v>
      </c>
      <c r="L62" s="34">
        <f t="shared" si="13"/>
        <v>1488</v>
      </c>
      <c r="M62" s="51">
        <f>IF(ISBLANK(L62),"  ",IF(L76&gt;0,L62/L76,IF(L62&gt;0,1,0)))</f>
        <v>4.3879263023006977E-5</v>
      </c>
      <c r="N62" s="25"/>
    </row>
    <row r="63" spans="1:14" ht="15" customHeight="1" x14ac:dyDescent="0.2">
      <c r="A63" s="104" t="s">
        <v>60</v>
      </c>
      <c r="B63" s="32">
        <v>0</v>
      </c>
      <c r="C63" s="48">
        <f t="shared" si="0"/>
        <v>0</v>
      </c>
      <c r="D63" s="80">
        <v>315635</v>
      </c>
      <c r="E63" s="49">
        <f t="shared" si="9"/>
        <v>1</v>
      </c>
      <c r="F63" s="34">
        <f t="shared" si="14"/>
        <v>315635</v>
      </c>
      <c r="G63" s="51">
        <f>IF(ISBLANK(F63),"  ",IF(F76&gt;0,F63/F76,IF(F63&gt;0,1,0)))</f>
        <v>9.1914700851261147E-3</v>
      </c>
      <c r="H63" s="32">
        <v>0</v>
      </c>
      <c r="I63" s="48">
        <f t="shared" si="11"/>
        <v>0</v>
      </c>
      <c r="J63" s="80">
        <v>231769</v>
      </c>
      <c r="K63" s="49">
        <f t="shared" si="12"/>
        <v>1</v>
      </c>
      <c r="L63" s="34">
        <f t="shared" si="13"/>
        <v>231769</v>
      </c>
      <c r="M63" s="51">
        <f>IF(ISBLANK(L63),"  ",IF(L76&gt;0,L63/L76,IF(L63&gt;0,1,0)))</f>
        <v>6.8345785696097474E-3</v>
      </c>
      <c r="N63" s="25"/>
    </row>
    <row r="64" spans="1:14" ht="15" customHeight="1" x14ac:dyDescent="0.2">
      <c r="A64" s="104" t="s">
        <v>61</v>
      </c>
      <c r="B64" s="32">
        <v>0</v>
      </c>
      <c r="C64" s="48">
        <f t="shared" si="0"/>
        <v>0</v>
      </c>
      <c r="D64" s="80">
        <v>0</v>
      </c>
      <c r="E64" s="49">
        <f t="shared" si="9"/>
        <v>0</v>
      </c>
      <c r="F64" s="34">
        <f t="shared" si="14"/>
        <v>0</v>
      </c>
      <c r="G64" s="51">
        <f>IF(ISBLANK(F64),"  ",IF(F76&gt;0,F64/F76,IF(F64&gt;0,1,0)))</f>
        <v>0</v>
      </c>
      <c r="H64" s="32">
        <v>0</v>
      </c>
      <c r="I64" s="48">
        <f t="shared" si="11"/>
        <v>0</v>
      </c>
      <c r="J64" s="80">
        <v>0</v>
      </c>
      <c r="K64" s="49">
        <f t="shared" si="12"/>
        <v>0</v>
      </c>
      <c r="L64" s="34">
        <f t="shared" si="13"/>
        <v>0</v>
      </c>
      <c r="M64" s="51">
        <f>IF(ISBLANK(L64),"  ",IF(L76&gt;0,L64/L76,IF(L64&gt;0,1,0)))</f>
        <v>0</v>
      </c>
      <c r="N64" s="25"/>
    </row>
    <row r="65" spans="1:14" ht="15" customHeight="1" x14ac:dyDescent="0.2">
      <c r="A65" s="82" t="s">
        <v>62</v>
      </c>
      <c r="B65" s="32">
        <v>0</v>
      </c>
      <c r="C65" s="48">
        <f t="shared" si="0"/>
        <v>0</v>
      </c>
      <c r="D65" s="80">
        <v>468802</v>
      </c>
      <c r="E65" s="49">
        <f t="shared" si="9"/>
        <v>1</v>
      </c>
      <c r="F65" s="34">
        <f t="shared" si="14"/>
        <v>468802</v>
      </c>
      <c r="G65" s="51">
        <f>IF(ISBLANK(F65),"  ",IF(F76&gt;0,F65/F76,IF(F65&gt;0,1,0)))</f>
        <v>1.3651779932033179E-2</v>
      </c>
      <c r="H65" s="32">
        <v>0</v>
      </c>
      <c r="I65" s="48">
        <f t="shared" si="11"/>
        <v>0</v>
      </c>
      <c r="J65" s="80">
        <v>138880</v>
      </c>
      <c r="K65" s="49">
        <f t="shared" si="12"/>
        <v>1</v>
      </c>
      <c r="L65" s="34">
        <f t="shared" si="13"/>
        <v>138880</v>
      </c>
      <c r="M65" s="51">
        <f>IF(ISBLANK(L65),"  ",IF(L76&gt;0,L65/L76,IF(L65&gt;0,1,0)))</f>
        <v>4.0953978821473176E-3</v>
      </c>
      <c r="N65" s="25"/>
    </row>
    <row r="66" spans="1:14" ht="15" customHeight="1" x14ac:dyDescent="0.2">
      <c r="A66" s="81" t="s">
        <v>63</v>
      </c>
      <c r="B66" s="32">
        <v>309466</v>
      </c>
      <c r="C66" s="48">
        <f t="shared" si="0"/>
        <v>1</v>
      </c>
      <c r="D66" s="80">
        <v>0</v>
      </c>
      <c r="E66" s="49">
        <f t="shared" si="9"/>
        <v>0</v>
      </c>
      <c r="F66" s="34">
        <f t="shared" si="14"/>
        <v>309466</v>
      </c>
      <c r="G66" s="51">
        <f>IF(ISBLANK(F66),"  ",IF(F76&gt;0,F66/F76,IF(F66&gt;0,1,0)))</f>
        <v>9.0118253088651065E-3</v>
      </c>
      <c r="H66" s="32">
        <v>356762</v>
      </c>
      <c r="I66" s="48">
        <f t="shared" si="11"/>
        <v>1</v>
      </c>
      <c r="J66" s="80">
        <v>0</v>
      </c>
      <c r="K66" s="49">
        <f t="shared" si="12"/>
        <v>0</v>
      </c>
      <c r="L66" s="34">
        <f t="shared" si="13"/>
        <v>356762</v>
      </c>
      <c r="M66" s="51">
        <f>IF(ISBLANK(L66),"  ",IF(L76&gt;0,L66/L76,IF(L66&gt;0,1,0)))</f>
        <v>1.0520466152294366E-2</v>
      </c>
      <c r="N66" s="25"/>
    </row>
    <row r="67" spans="1:14" s="77" customFormat="1" ht="15" customHeight="1" x14ac:dyDescent="0.25">
      <c r="A67" s="105" t="s">
        <v>64</v>
      </c>
      <c r="B67" s="106">
        <v>8568786</v>
      </c>
      <c r="C67" s="84">
        <f t="shared" si="0"/>
        <v>0.72055275655943063</v>
      </c>
      <c r="D67" s="107">
        <v>3323176</v>
      </c>
      <c r="E67" s="75">
        <f t="shared" si="9"/>
        <v>0.27944724344056937</v>
      </c>
      <c r="F67" s="106">
        <f>F66+F65+F64+F63+F62+F61+F60+F59+F58+F57+F56</f>
        <v>11891962</v>
      </c>
      <c r="G67" s="74">
        <f>IF(ISBLANK(F67),"  ",IF(F76&gt;0,F67/F76,IF(F67&gt;0,1,0)))</f>
        <v>0.34630067317140534</v>
      </c>
      <c r="H67" s="106">
        <v>9558838</v>
      </c>
      <c r="I67" s="84">
        <f t="shared" si="11"/>
        <v>0.76702252760633804</v>
      </c>
      <c r="J67" s="107">
        <v>2903427</v>
      </c>
      <c r="K67" s="75">
        <f t="shared" si="12"/>
        <v>0.23297747239366198</v>
      </c>
      <c r="L67" s="106">
        <f>L66+L65+L64+L63+L62+L61+L60+L59+L58+L57+L56</f>
        <v>12462265</v>
      </c>
      <c r="M67" s="74">
        <f>IF(ISBLANK(L67),"  ",IF(L76&gt;0,L67/L76,IF(L67&gt;0,1,0)))</f>
        <v>0.36749664233697182</v>
      </c>
      <c r="N67" s="76"/>
    </row>
    <row r="68" spans="1:14" ht="15" customHeight="1" x14ac:dyDescent="0.25">
      <c r="A68" s="14" t="s">
        <v>65</v>
      </c>
      <c r="B68" s="79"/>
      <c r="C68" s="64" t="s">
        <v>4</v>
      </c>
      <c r="D68" s="80"/>
      <c r="E68" s="66" t="s">
        <v>4</v>
      </c>
      <c r="F68" s="34"/>
      <c r="G68" s="67" t="s">
        <v>4</v>
      </c>
      <c r="H68" s="79"/>
      <c r="I68" s="64" t="s">
        <v>4</v>
      </c>
      <c r="J68" s="80"/>
      <c r="K68" s="66" t="s">
        <v>4</v>
      </c>
      <c r="L68" s="34"/>
      <c r="M68" s="67" t="s">
        <v>4</v>
      </c>
    </row>
    <row r="69" spans="1:14" ht="15" customHeight="1" x14ac:dyDescent="0.2">
      <c r="A69" s="108" t="s">
        <v>66</v>
      </c>
      <c r="B69" s="3">
        <v>0</v>
      </c>
      <c r="C69" s="42">
        <f t="shared" si="0"/>
        <v>0</v>
      </c>
      <c r="D69" s="93">
        <v>0</v>
      </c>
      <c r="E69" s="44">
        <f>IF(ISBLANK(D69),"  ",IF(F69&gt;0,D69/F69,IF(D69&gt;0,1,0)))</f>
        <v>0</v>
      </c>
      <c r="F69" s="58">
        <f>D69+B69</f>
        <v>0</v>
      </c>
      <c r="G69" s="46">
        <f>IF(ISBLANK(F69),"  ",IF(F76&gt;0,F69/F76,IF(F69&gt;0,1,0)))</f>
        <v>0</v>
      </c>
      <c r="H69" s="3">
        <v>0</v>
      </c>
      <c r="I69" s="42">
        <f>IF(ISBLANK(H69),"  ",IF(L69&gt;0,H69/L69,IF(H69&gt;0,1,0)))</f>
        <v>0</v>
      </c>
      <c r="J69" s="93">
        <v>0</v>
      </c>
      <c r="K69" s="44">
        <f>IF(ISBLANK(J69),"  ",IF(L69&gt;0,J69/L69,IF(J69&gt;0,1,0)))</f>
        <v>0</v>
      </c>
      <c r="L69" s="58">
        <f>J69+H69</f>
        <v>0</v>
      </c>
      <c r="M69" s="46">
        <f>IF(ISBLANK(L69),"  ",IF(L76&gt;0,L69/L76,IF(L69&gt;0,1,0)))</f>
        <v>0</v>
      </c>
    </row>
    <row r="70" spans="1:14" ht="15" customHeight="1" x14ac:dyDescent="0.2">
      <c r="A70" s="31" t="s">
        <v>67</v>
      </c>
      <c r="B70" s="32">
        <v>0</v>
      </c>
      <c r="C70" s="48">
        <f t="shared" si="0"/>
        <v>0</v>
      </c>
      <c r="D70" s="80">
        <v>0</v>
      </c>
      <c r="E70" s="49">
        <f>IF(ISBLANK(D70),"  ",IF(F70&gt;0,D70/F70,IF(D70&gt;0,1,0)))</f>
        <v>0</v>
      </c>
      <c r="F70" s="34">
        <f>D70+B70</f>
        <v>0</v>
      </c>
      <c r="G70" s="51">
        <f>IF(ISBLANK(F70),"  ",IF(F76&gt;0,F70/F76,IF(F70&gt;0,1,0)))</f>
        <v>0</v>
      </c>
      <c r="H70" s="32">
        <v>0</v>
      </c>
      <c r="I70" s="48">
        <f>IF(ISBLANK(H70),"  ",IF(L70&gt;0,H70/L70,IF(H70&gt;0,1,0)))</f>
        <v>0</v>
      </c>
      <c r="J70" s="80">
        <v>0</v>
      </c>
      <c r="K70" s="49">
        <f>IF(ISBLANK(J70),"  ",IF(L70&gt;0,J70/L70,IF(J70&gt;0,1,0)))</f>
        <v>0</v>
      </c>
      <c r="L70" s="34">
        <f>J70+H70</f>
        <v>0</v>
      </c>
      <c r="M70" s="51">
        <f>IF(ISBLANK(L70),"  ",IF(L76&gt;0,L70/L76,IF(L70&gt;0,1,0)))</f>
        <v>0</v>
      </c>
    </row>
    <row r="71" spans="1:14" ht="15" customHeight="1" x14ac:dyDescent="0.25">
      <c r="A71" s="109" t="s">
        <v>68</v>
      </c>
      <c r="B71" s="79"/>
      <c r="C71" s="64" t="s">
        <v>4</v>
      </c>
      <c r="D71" s="80"/>
      <c r="E71" s="66" t="s">
        <v>4</v>
      </c>
      <c r="F71" s="34"/>
      <c r="G71" s="67" t="s">
        <v>4</v>
      </c>
      <c r="H71" s="79"/>
      <c r="I71" s="64" t="s">
        <v>4</v>
      </c>
      <c r="J71" s="80"/>
      <c r="K71" s="66" t="s">
        <v>4</v>
      </c>
      <c r="L71" s="34"/>
      <c r="M71" s="67" t="s">
        <v>4</v>
      </c>
    </row>
    <row r="72" spans="1:14" ht="15" customHeight="1" x14ac:dyDescent="0.2">
      <c r="A72" s="82" t="s">
        <v>69</v>
      </c>
      <c r="B72" s="3">
        <v>0</v>
      </c>
      <c r="C72" s="42">
        <f t="shared" si="0"/>
        <v>0</v>
      </c>
      <c r="D72" s="93">
        <v>8930805</v>
      </c>
      <c r="E72" s="44">
        <f>IF(ISBLANK(D72),"  ",IF(F72&gt;0,D72/F72,IF(D72&gt;0,1,0)))</f>
        <v>1</v>
      </c>
      <c r="F72" s="58">
        <f>D72+B72</f>
        <v>8930805</v>
      </c>
      <c r="G72" s="46">
        <f>IF(ISBLANK(F72),"  ",IF(F76&gt;0,F72/F76,IF(F72&gt;0,1,0)))</f>
        <v>0.26007010310515222</v>
      </c>
      <c r="H72" s="3">
        <v>0</v>
      </c>
      <c r="I72" s="42">
        <f>IF(ISBLANK(H72),"  ",IF(L72&gt;0,H72/L72,IF(H72&gt;0,1,0)))</f>
        <v>0</v>
      </c>
      <c r="J72" s="93">
        <v>8725011</v>
      </c>
      <c r="K72" s="44">
        <f>IF(ISBLANK(J72),"  ",IF(L72&gt;0,J72/L72,IF(J72&gt;0,1,0)))</f>
        <v>1</v>
      </c>
      <c r="L72" s="58">
        <f>J72+H72</f>
        <v>8725011</v>
      </c>
      <c r="M72" s="46">
        <f>IF(ISBLANK(L72),"  ",IF(L76&gt;0,L72/L76,IF(L72&gt;0,1,0)))</f>
        <v>0.25728968585190132</v>
      </c>
    </row>
    <row r="73" spans="1:14" ht="15" customHeight="1" x14ac:dyDescent="0.2">
      <c r="A73" s="31" t="s">
        <v>70</v>
      </c>
      <c r="B73" s="32">
        <v>0</v>
      </c>
      <c r="C73" s="48">
        <f t="shared" si="0"/>
        <v>0</v>
      </c>
      <c r="D73" s="80">
        <v>7809660</v>
      </c>
      <c r="E73" s="49">
        <f>IF(ISBLANK(D73),"  ",IF(F73&gt;0,D73/F73,IF(D73&gt;0,1,0)))</f>
        <v>1</v>
      </c>
      <c r="F73" s="34">
        <f>D73+B73</f>
        <v>7809660</v>
      </c>
      <c r="G73" s="51">
        <f>IF(ISBLANK(F73),"  ",IF(F76&gt;0,F73/F76,IF(F73&gt;0,1,0)))</f>
        <v>0.22742172529981153</v>
      </c>
      <c r="H73" s="32">
        <v>0</v>
      </c>
      <c r="I73" s="48">
        <f>IF(ISBLANK(H73),"  ",IF(L73&gt;0,H73/L73,IF(H73&gt;0,1,0)))</f>
        <v>0</v>
      </c>
      <c r="J73" s="80">
        <v>7138715</v>
      </c>
      <c r="K73" s="49">
        <f>IF(ISBLANK(J73),"  ",IF(L73&gt;0,J73/L73,IF(J73&gt;0,1,0)))</f>
        <v>1</v>
      </c>
      <c r="L73" s="34">
        <f>J73+H73</f>
        <v>7138715</v>
      </c>
      <c r="M73" s="51">
        <f>IF(ISBLANK(L73),"  ",IF(L76&gt;0,L73/L76,IF(L73&gt;0,1,0)))</f>
        <v>0.21051179645919707</v>
      </c>
    </row>
    <row r="74" spans="1:14" s="77" customFormat="1" ht="15" customHeight="1" x14ac:dyDescent="0.25">
      <c r="A74" s="78" t="s">
        <v>71</v>
      </c>
      <c r="B74" s="110">
        <v>0</v>
      </c>
      <c r="C74" s="84">
        <f t="shared" si="0"/>
        <v>0</v>
      </c>
      <c r="D74" s="111">
        <v>16740465</v>
      </c>
      <c r="E74" s="75">
        <f>IF(ISBLANK(D74),"  ",IF(F74&gt;0,D74/F74,IF(D74&gt;0,1,0)))</f>
        <v>1</v>
      </c>
      <c r="F74" s="112">
        <f>F73+F72+F71+F70+F69</f>
        <v>16740465</v>
      </c>
      <c r="G74" s="74">
        <f>IF(ISBLANK(F74),"  ",IF(F76&gt;0,F74/F76,IF(F74&gt;0,1,0)))</f>
        <v>0.48749182840496375</v>
      </c>
      <c r="H74" s="110">
        <v>0</v>
      </c>
      <c r="I74" s="84">
        <f>IF(ISBLANK(H74),"  ",IF(L74&gt;0,H74/L74,IF(H74&gt;0,1,0)))</f>
        <v>0</v>
      </c>
      <c r="J74" s="111">
        <v>15863726</v>
      </c>
      <c r="K74" s="75">
        <f>IF(ISBLANK(J74),"  ",IF(L74&gt;0,J74/L74,IF(J74&gt;0,1,0)))</f>
        <v>1</v>
      </c>
      <c r="L74" s="112">
        <f>L73+L72+L71+L70+L69</f>
        <v>15863726</v>
      </c>
      <c r="M74" s="74">
        <f>IF(ISBLANK(L74),"  ",IF(L76&gt;0,L74/L76,IF(L74&gt;0,1,0)))</f>
        <v>0.46780148231109836</v>
      </c>
    </row>
    <row r="75" spans="1:14" s="77" customFormat="1" ht="15" customHeight="1" x14ac:dyDescent="0.25">
      <c r="A75" s="78" t="s">
        <v>72</v>
      </c>
      <c r="B75" s="110">
        <v>0</v>
      </c>
      <c r="C75" s="84">
        <f>IF(ISBLANK(B75),"  ",IF(F75&gt;0,B75/F75,IF(B75&gt;0,1,0)))</f>
        <v>0</v>
      </c>
      <c r="D75" s="111">
        <v>0</v>
      </c>
      <c r="E75" s="75">
        <f>IF(ISBLANK(D75),"  ",IF(F75&gt;0,D75/F75,IF(D75&gt;0,1,0)))</f>
        <v>0</v>
      </c>
      <c r="F75" s="113">
        <f>D75+B75</f>
        <v>0</v>
      </c>
      <c r="G75" s="74">
        <f>IF(ISBLANK(F75),"  ",IF(F76&gt;0,F75/F76,IF(F75&gt;0,1,0)))</f>
        <v>0</v>
      </c>
      <c r="H75" s="110">
        <v>0</v>
      </c>
      <c r="I75" s="84">
        <f>IF(ISBLANK(H75),"  ",IF(L75&gt;0,H75/L75,IF(H75&gt;0,1,0)))</f>
        <v>0</v>
      </c>
      <c r="J75" s="111">
        <v>0</v>
      </c>
      <c r="K75" s="75">
        <f>IF(ISBLANK(J75),"  ",IF(L75&gt;0,J75/L75,IF(J75&gt;0,1,0)))</f>
        <v>0</v>
      </c>
      <c r="L75" s="113">
        <f>J75+H75</f>
        <v>0</v>
      </c>
      <c r="M75" s="74">
        <f>IF(ISBLANK(L75),"  ",IF(L76&gt;0,L75/L76,IF(L75&gt;0,1,0)))</f>
        <v>0</v>
      </c>
    </row>
    <row r="76" spans="1:14" s="77" customFormat="1" ht="15" customHeight="1" thickBot="1" x14ac:dyDescent="0.3">
      <c r="A76" s="114" t="s">
        <v>73</v>
      </c>
      <c r="B76" s="115">
        <v>14276350</v>
      </c>
      <c r="C76" s="116">
        <f t="shared" si="0"/>
        <v>0.41573540307567347</v>
      </c>
      <c r="D76" s="115">
        <v>20063641</v>
      </c>
      <c r="E76" s="117">
        <f>IF(ISBLANK(D76),"  ",IF(F76&gt;0,D76/F76,IF(D76&gt;0,1,0)))</f>
        <v>0.58426459692432653</v>
      </c>
      <c r="F76" s="115">
        <f>F74+F67+F47+F40+F48+F75</f>
        <v>34339991</v>
      </c>
      <c r="G76" s="118">
        <f>IF(ISBLANK(F76),"  ",IF(F76&gt;0,F76/F76,IF(F76&gt;0,1,0)))</f>
        <v>1</v>
      </c>
      <c r="H76" s="115">
        <v>15144082</v>
      </c>
      <c r="I76" s="116">
        <f>IF(ISBLANK(H76),"  ",IF(L76&gt;0,H76/L76,IF(H76&gt;0,1,0)))</f>
        <v>0.4465800788440763</v>
      </c>
      <c r="J76" s="115">
        <v>18767153</v>
      </c>
      <c r="K76" s="117">
        <f>IF(ISBLANK(J76),"  ",IF(L76&gt;0,J76/L76,IF(J76&gt;0,1,0)))</f>
        <v>0.55341992115592364</v>
      </c>
      <c r="L76" s="115">
        <f>L74+L67+L47+L40+L48+L75</f>
        <v>33911235</v>
      </c>
      <c r="M76" s="118">
        <f>IF(ISBLANK(L76),"  ",IF(L76&gt;0,L76/L76,IF(L76&gt;0,1,0)))</f>
        <v>1</v>
      </c>
    </row>
    <row r="77" spans="1:14" ht="15" thickTop="1" x14ac:dyDescent="0.2">
      <c r="A77" s="119"/>
      <c r="B77" s="1"/>
      <c r="C77" s="2"/>
      <c r="D77" s="1"/>
      <c r="E77" s="2"/>
      <c r="F77" s="1"/>
      <c r="G77" s="2"/>
      <c r="H77" s="1"/>
      <c r="I77" s="2"/>
      <c r="J77" s="1"/>
      <c r="K77" s="2"/>
      <c r="L77" s="1"/>
      <c r="M77" s="2"/>
    </row>
    <row r="78" spans="1:14" ht="16.5" customHeight="1" x14ac:dyDescent="0.2">
      <c r="A78" s="2" t="s">
        <v>4</v>
      </c>
      <c r="B78" s="1"/>
      <c r="C78" s="2"/>
      <c r="D78" s="1"/>
      <c r="E78" s="2"/>
      <c r="F78" s="1"/>
      <c r="G78" s="2"/>
      <c r="H78" s="1"/>
      <c r="I78" s="2"/>
      <c r="J78" s="1"/>
      <c r="K78" s="2"/>
      <c r="L78" s="1"/>
      <c r="M78" s="2"/>
    </row>
    <row r="79" spans="1:14" x14ac:dyDescent="0.2">
      <c r="A79" s="2" t="s">
        <v>74</v>
      </c>
      <c r="B79" s="1"/>
      <c r="C79" s="2"/>
      <c r="D79" s="1"/>
      <c r="E79" s="2"/>
      <c r="F79" s="1"/>
      <c r="G79" s="2"/>
      <c r="H79" s="1"/>
      <c r="I79" s="2"/>
      <c r="J79" s="1"/>
      <c r="K79" s="2"/>
      <c r="L79" s="1"/>
      <c r="M79" s="2"/>
    </row>
  </sheetData>
  <hyperlinks>
    <hyperlink ref="O2" location="Home!A1" tooltip="Home" display="Home"/>
  </hyperlinks>
  <printOptions horizontalCentered="1" verticalCentered="1"/>
  <pageMargins left="0.25" right="0.25" top="0.75" bottom="0.75" header="0.3" footer="0.3"/>
  <pageSetup scale="44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9"/>
  <sheetViews>
    <sheetView zoomScale="75" zoomScaleNormal="75" workbookViewId="0">
      <pane xSplit="1" ySplit="10" topLeftCell="B11" activePane="bottomRight" state="frozen"/>
      <selection activeCell="A4" sqref="A4:XFD76"/>
      <selection pane="topRight" activeCell="A4" sqref="A4:XFD76"/>
      <selection pane="bottomLeft" activeCell="A4" sqref="A4:XFD76"/>
      <selection pane="bottomRight" activeCell="O2" sqref="O2"/>
    </sheetView>
  </sheetViews>
  <sheetFormatPr defaultColWidth="12.42578125" defaultRowHeight="14.25" x14ac:dyDescent="0.2"/>
  <cols>
    <col min="1" max="1" width="63.42578125" style="6" customWidth="1"/>
    <col min="2" max="2" width="20.7109375" style="120" customWidth="1"/>
    <col min="3" max="3" width="20.7109375" style="6" customWidth="1"/>
    <col min="4" max="4" width="20.7109375" style="120" customWidth="1"/>
    <col min="5" max="5" width="20.7109375" style="6" customWidth="1"/>
    <col min="6" max="6" width="20.7109375" style="120" customWidth="1"/>
    <col min="7" max="7" width="20.7109375" style="6" customWidth="1"/>
    <col min="8" max="8" width="20.7109375" style="120" customWidth="1"/>
    <col min="9" max="9" width="20.7109375" style="6" customWidth="1"/>
    <col min="10" max="10" width="20.7109375" style="120" customWidth="1"/>
    <col min="11" max="11" width="20.7109375" style="6" customWidth="1"/>
    <col min="12" max="12" width="20.7109375" style="120" customWidth="1"/>
    <col min="13" max="13" width="20.7109375" style="6" customWidth="1"/>
    <col min="14" max="256" width="12.42578125" style="6"/>
    <col min="257" max="257" width="186.7109375" style="6" customWidth="1"/>
    <col min="258" max="258" width="56.42578125" style="6" customWidth="1"/>
    <col min="259" max="263" width="45.5703125" style="6" customWidth="1"/>
    <col min="264" max="264" width="54.7109375" style="6" customWidth="1"/>
    <col min="265" max="269" width="45.5703125" style="6" customWidth="1"/>
    <col min="270" max="512" width="12.42578125" style="6"/>
    <col min="513" max="513" width="186.7109375" style="6" customWidth="1"/>
    <col min="514" max="514" width="56.42578125" style="6" customWidth="1"/>
    <col min="515" max="519" width="45.5703125" style="6" customWidth="1"/>
    <col min="520" max="520" width="54.7109375" style="6" customWidth="1"/>
    <col min="521" max="525" width="45.5703125" style="6" customWidth="1"/>
    <col min="526" max="768" width="12.42578125" style="6"/>
    <col min="769" max="769" width="186.7109375" style="6" customWidth="1"/>
    <col min="770" max="770" width="56.42578125" style="6" customWidth="1"/>
    <col min="771" max="775" width="45.5703125" style="6" customWidth="1"/>
    <col min="776" max="776" width="54.7109375" style="6" customWidth="1"/>
    <col min="777" max="781" width="45.5703125" style="6" customWidth="1"/>
    <col min="782" max="1024" width="12.42578125" style="6"/>
    <col min="1025" max="1025" width="186.7109375" style="6" customWidth="1"/>
    <col min="1026" max="1026" width="56.42578125" style="6" customWidth="1"/>
    <col min="1027" max="1031" width="45.5703125" style="6" customWidth="1"/>
    <col min="1032" max="1032" width="54.7109375" style="6" customWidth="1"/>
    <col min="1033" max="1037" width="45.5703125" style="6" customWidth="1"/>
    <col min="1038" max="1280" width="12.42578125" style="6"/>
    <col min="1281" max="1281" width="186.7109375" style="6" customWidth="1"/>
    <col min="1282" max="1282" width="56.42578125" style="6" customWidth="1"/>
    <col min="1283" max="1287" width="45.5703125" style="6" customWidth="1"/>
    <col min="1288" max="1288" width="54.7109375" style="6" customWidth="1"/>
    <col min="1289" max="1293" width="45.5703125" style="6" customWidth="1"/>
    <col min="1294" max="1536" width="12.42578125" style="6"/>
    <col min="1537" max="1537" width="186.7109375" style="6" customWidth="1"/>
    <col min="1538" max="1538" width="56.42578125" style="6" customWidth="1"/>
    <col min="1539" max="1543" width="45.5703125" style="6" customWidth="1"/>
    <col min="1544" max="1544" width="54.7109375" style="6" customWidth="1"/>
    <col min="1545" max="1549" width="45.5703125" style="6" customWidth="1"/>
    <col min="1550" max="1792" width="12.42578125" style="6"/>
    <col min="1793" max="1793" width="186.7109375" style="6" customWidth="1"/>
    <col min="1794" max="1794" width="56.42578125" style="6" customWidth="1"/>
    <col min="1795" max="1799" width="45.5703125" style="6" customWidth="1"/>
    <col min="1800" max="1800" width="54.7109375" style="6" customWidth="1"/>
    <col min="1801" max="1805" width="45.5703125" style="6" customWidth="1"/>
    <col min="1806" max="2048" width="12.42578125" style="6"/>
    <col min="2049" max="2049" width="186.7109375" style="6" customWidth="1"/>
    <col min="2050" max="2050" width="56.42578125" style="6" customWidth="1"/>
    <col min="2051" max="2055" width="45.5703125" style="6" customWidth="1"/>
    <col min="2056" max="2056" width="54.7109375" style="6" customWidth="1"/>
    <col min="2057" max="2061" width="45.5703125" style="6" customWidth="1"/>
    <col min="2062" max="2304" width="12.42578125" style="6"/>
    <col min="2305" max="2305" width="186.7109375" style="6" customWidth="1"/>
    <col min="2306" max="2306" width="56.42578125" style="6" customWidth="1"/>
    <col min="2307" max="2311" width="45.5703125" style="6" customWidth="1"/>
    <col min="2312" max="2312" width="54.7109375" style="6" customWidth="1"/>
    <col min="2313" max="2317" width="45.5703125" style="6" customWidth="1"/>
    <col min="2318" max="2560" width="12.42578125" style="6"/>
    <col min="2561" max="2561" width="186.7109375" style="6" customWidth="1"/>
    <col min="2562" max="2562" width="56.42578125" style="6" customWidth="1"/>
    <col min="2563" max="2567" width="45.5703125" style="6" customWidth="1"/>
    <col min="2568" max="2568" width="54.7109375" style="6" customWidth="1"/>
    <col min="2569" max="2573" width="45.5703125" style="6" customWidth="1"/>
    <col min="2574" max="2816" width="12.42578125" style="6"/>
    <col min="2817" max="2817" width="186.7109375" style="6" customWidth="1"/>
    <col min="2818" max="2818" width="56.42578125" style="6" customWidth="1"/>
    <col min="2819" max="2823" width="45.5703125" style="6" customWidth="1"/>
    <col min="2824" max="2824" width="54.7109375" style="6" customWidth="1"/>
    <col min="2825" max="2829" width="45.5703125" style="6" customWidth="1"/>
    <col min="2830" max="3072" width="12.42578125" style="6"/>
    <col min="3073" max="3073" width="186.7109375" style="6" customWidth="1"/>
    <col min="3074" max="3074" width="56.42578125" style="6" customWidth="1"/>
    <col min="3075" max="3079" width="45.5703125" style="6" customWidth="1"/>
    <col min="3080" max="3080" width="54.7109375" style="6" customWidth="1"/>
    <col min="3081" max="3085" width="45.5703125" style="6" customWidth="1"/>
    <col min="3086" max="3328" width="12.42578125" style="6"/>
    <col min="3329" max="3329" width="186.7109375" style="6" customWidth="1"/>
    <col min="3330" max="3330" width="56.42578125" style="6" customWidth="1"/>
    <col min="3331" max="3335" width="45.5703125" style="6" customWidth="1"/>
    <col min="3336" max="3336" width="54.7109375" style="6" customWidth="1"/>
    <col min="3337" max="3341" width="45.5703125" style="6" customWidth="1"/>
    <col min="3342" max="3584" width="12.42578125" style="6"/>
    <col min="3585" max="3585" width="186.7109375" style="6" customWidth="1"/>
    <col min="3586" max="3586" width="56.42578125" style="6" customWidth="1"/>
    <col min="3587" max="3591" width="45.5703125" style="6" customWidth="1"/>
    <col min="3592" max="3592" width="54.7109375" style="6" customWidth="1"/>
    <col min="3593" max="3597" width="45.5703125" style="6" customWidth="1"/>
    <col min="3598" max="3840" width="12.42578125" style="6"/>
    <col min="3841" max="3841" width="186.7109375" style="6" customWidth="1"/>
    <col min="3842" max="3842" width="56.42578125" style="6" customWidth="1"/>
    <col min="3843" max="3847" width="45.5703125" style="6" customWidth="1"/>
    <col min="3848" max="3848" width="54.7109375" style="6" customWidth="1"/>
    <col min="3849" max="3853" width="45.5703125" style="6" customWidth="1"/>
    <col min="3854" max="4096" width="12.42578125" style="6"/>
    <col min="4097" max="4097" width="186.7109375" style="6" customWidth="1"/>
    <col min="4098" max="4098" width="56.42578125" style="6" customWidth="1"/>
    <col min="4099" max="4103" width="45.5703125" style="6" customWidth="1"/>
    <col min="4104" max="4104" width="54.7109375" style="6" customWidth="1"/>
    <col min="4105" max="4109" width="45.5703125" style="6" customWidth="1"/>
    <col min="4110" max="4352" width="12.42578125" style="6"/>
    <col min="4353" max="4353" width="186.7109375" style="6" customWidth="1"/>
    <col min="4354" max="4354" width="56.42578125" style="6" customWidth="1"/>
    <col min="4355" max="4359" width="45.5703125" style="6" customWidth="1"/>
    <col min="4360" max="4360" width="54.7109375" style="6" customWidth="1"/>
    <col min="4361" max="4365" width="45.5703125" style="6" customWidth="1"/>
    <col min="4366" max="4608" width="12.42578125" style="6"/>
    <col min="4609" max="4609" width="186.7109375" style="6" customWidth="1"/>
    <col min="4610" max="4610" width="56.42578125" style="6" customWidth="1"/>
    <col min="4611" max="4615" width="45.5703125" style="6" customWidth="1"/>
    <col min="4616" max="4616" width="54.7109375" style="6" customWidth="1"/>
    <col min="4617" max="4621" width="45.5703125" style="6" customWidth="1"/>
    <col min="4622" max="4864" width="12.42578125" style="6"/>
    <col min="4865" max="4865" width="186.7109375" style="6" customWidth="1"/>
    <col min="4866" max="4866" width="56.42578125" style="6" customWidth="1"/>
    <col min="4867" max="4871" width="45.5703125" style="6" customWidth="1"/>
    <col min="4872" max="4872" width="54.7109375" style="6" customWidth="1"/>
    <col min="4873" max="4877" width="45.5703125" style="6" customWidth="1"/>
    <col min="4878" max="5120" width="12.42578125" style="6"/>
    <col min="5121" max="5121" width="186.7109375" style="6" customWidth="1"/>
    <col min="5122" max="5122" width="56.42578125" style="6" customWidth="1"/>
    <col min="5123" max="5127" width="45.5703125" style="6" customWidth="1"/>
    <col min="5128" max="5128" width="54.7109375" style="6" customWidth="1"/>
    <col min="5129" max="5133" width="45.5703125" style="6" customWidth="1"/>
    <col min="5134" max="5376" width="12.42578125" style="6"/>
    <col min="5377" max="5377" width="186.7109375" style="6" customWidth="1"/>
    <col min="5378" max="5378" width="56.42578125" style="6" customWidth="1"/>
    <col min="5379" max="5383" width="45.5703125" style="6" customWidth="1"/>
    <col min="5384" max="5384" width="54.7109375" style="6" customWidth="1"/>
    <col min="5385" max="5389" width="45.5703125" style="6" customWidth="1"/>
    <col min="5390" max="5632" width="12.42578125" style="6"/>
    <col min="5633" max="5633" width="186.7109375" style="6" customWidth="1"/>
    <col min="5634" max="5634" width="56.42578125" style="6" customWidth="1"/>
    <col min="5635" max="5639" width="45.5703125" style="6" customWidth="1"/>
    <col min="5640" max="5640" width="54.7109375" style="6" customWidth="1"/>
    <col min="5641" max="5645" width="45.5703125" style="6" customWidth="1"/>
    <col min="5646" max="5888" width="12.42578125" style="6"/>
    <col min="5889" max="5889" width="186.7109375" style="6" customWidth="1"/>
    <col min="5890" max="5890" width="56.42578125" style="6" customWidth="1"/>
    <col min="5891" max="5895" width="45.5703125" style="6" customWidth="1"/>
    <col min="5896" max="5896" width="54.7109375" style="6" customWidth="1"/>
    <col min="5897" max="5901" width="45.5703125" style="6" customWidth="1"/>
    <col min="5902" max="6144" width="12.42578125" style="6"/>
    <col min="6145" max="6145" width="186.7109375" style="6" customWidth="1"/>
    <col min="6146" max="6146" width="56.42578125" style="6" customWidth="1"/>
    <col min="6147" max="6151" width="45.5703125" style="6" customWidth="1"/>
    <col min="6152" max="6152" width="54.7109375" style="6" customWidth="1"/>
    <col min="6153" max="6157" width="45.5703125" style="6" customWidth="1"/>
    <col min="6158" max="6400" width="12.42578125" style="6"/>
    <col min="6401" max="6401" width="186.7109375" style="6" customWidth="1"/>
    <col min="6402" max="6402" width="56.42578125" style="6" customWidth="1"/>
    <col min="6403" max="6407" width="45.5703125" style="6" customWidth="1"/>
    <col min="6408" max="6408" width="54.7109375" style="6" customWidth="1"/>
    <col min="6409" max="6413" width="45.5703125" style="6" customWidth="1"/>
    <col min="6414" max="6656" width="12.42578125" style="6"/>
    <col min="6657" max="6657" width="186.7109375" style="6" customWidth="1"/>
    <col min="6658" max="6658" width="56.42578125" style="6" customWidth="1"/>
    <col min="6659" max="6663" width="45.5703125" style="6" customWidth="1"/>
    <col min="6664" max="6664" width="54.7109375" style="6" customWidth="1"/>
    <col min="6665" max="6669" width="45.5703125" style="6" customWidth="1"/>
    <col min="6670" max="6912" width="12.42578125" style="6"/>
    <col min="6913" max="6913" width="186.7109375" style="6" customWidth="1"/>
    <col min="6914" max="6914" width="56.42578125" style="6" customWidth="1"/>
    <col min="6915" max="6919" width="45.5703125" style="6" customWidth="1"/>
    <col min="6920" max="6920" width="54.7109375" style="6" customWidth="1"/>
    <col min="6921" max="6925" width="45.5703125" style="6" customWidth="1"/>
    <col min="6926" max="7168" width="12.42578125" style="6"/>
    <col min="7169" max="7169" width="186.7109375" style="6" customWidth="1"/>
    <col min="7170" max="7170" width="56.42578125" style="6" customWidth="1"/>
    <col min="7171" max="7175" width="45.5703125" style="6" customWidth="1"/>
    <col min="7176" max="7176" width="54.7109375" style="6" customWidth="1"/>
    <col min="7177" max="7181" width="45.5703125" style="6" customWidth="1"/>
    <col min="7182" max="7424" width="12.42578125" style="6"/>
    <col min="7425" max="7425" width="186.7109375" style="6" customWidth="1"/>
    <col min="7426" max="7426" width="56.42578125" style="6" customWidth="1"/>
    <col min="7427" max="7431" width="45.5703125" style="6" customWidth="1"/>
    <col min="7432" max="7432" width="54.7109375" style="6" customWidth="1"/>
    <col min="7433" max="7437" width="45.5703125" style="6" customWidth="1"/>
    <col min="7438" max="7680" width="12.42578125" style="6"/>
    <col min="7681" max="7681" width="186.7109375" style="6" customWidth="1"/>
    <col min="7682" max="7682" width="56.42578125" style="6" customWidth="1"/>
    <col min="7683" max="7687" width="45.5703125" style="6" customWidth="1"/>
    <col min="7688" max="7688" width="54.7109375" style="6" customWidth="1"/>
    <col min="7689" max="7693" width="45.5703125" style="6" customWidth="1"/>
    <col min="7694" max="7936" width="12.42578125" style="6"/>
    <col min="7937" max="7937" width="186.7109375" style="6" customWidth="1"/>
    <col min="7938" max="7938" width="56.42578125" style="6" customWidth="1"/>
    <col min="7939" max="7943" width="45.5703125" style="6" customWidth="1"/>
    <col min="7944" max="7944" width="54.7109375" style="6" customWidth="1"/>
    <col min="7945" max="7949" width="45.5703125" style="6" customWidth="1"/>
    <col min="7950" max="8192" width="12.42578125" style="6"/>
    <col min="8193" max="8193" width="186.7109375" style="6" customWidth="1"/>
    <col min="8194" max="8194" width="56.42578125" style="6" customWidth="1"/>
    <col min="8195" max="8199" width="45.5703125" style="6" customWidth="1"/>
    <col min="8200" max="8200" width="54.7109375" style="6" customWidth="1"/>
    <col min="8201" max="8205" width="45.5703125" style="6" customWidth="1"/>
    <col min="8206" max="8448" width="12.42578125" style="6"/>
    <col min="8449" max="8449" width="186.7109375" style="6" customWidth="1"/>
    <col min="8450" max="8450" width="56.42578125" style="6" customWidth="1"/>
    <col min="8451" max="8455" width="45.5703125" style="6" customWidth="1"/>
    <col min="8456" max="8456" width="54.7109375" style="6" customWidth="1"/>
    <col min="8457" max="8461" width="45.5703125" style="6" customWidth="1"/>
    <col min="8462" max="8704" width="12.42578125" style="6"/>
    <col min="8705" max="8705" width="186.7109375" style="6" customWidth="1"/>
    <col min="8706" max="8706" width="56.42578125" style="6" customWidth="1"/>
    <col min="8707" max="8711" width="45.5703125" style="6" customWidth="1"/>
    <col min="8712" max="8712" width="54.7109375" style="6" customWidth="1"/>
    <col min="8713" max="8717" width="45.5703125" style="6" customWidth="1"/>
    <col min="8718" max="8960" width="12.42578125" style="6"/>
    <col min="8961" max="8961" width="186.7109375" style="6" customWidth="1"/>
    <col min="8962" max="8962" width="56.42578125" style="6" customWidth="1"/>
    <col min="8963" max="8967" width="45.5703125" style="6" customWidth="1"/>
    <col min="8968" max="8968" width="54.7109375" style="6" customWidth="1"/>
    <col min="8969" max="8973" width="45.5703125" style="6" customWidth="1"/>
    <col min="8974" max="9216" width="12.42578125" style="6"/>
    <col min="9217" max="9217" width="186.7109375" style="6" customWidth="1"/>
    <col min="9218" max="9218" width="56.42578125" style="6" customWidth="1"/>
    <col min="9219" max="9223" width="45.5703125" style="6" customWidth="1"/>
    <col min="9224" max="9224" width="54.7109375" style="6" customWidth="1"/>
    <col min="9225" max="9229" width="45.5703125" style="6" customWidth="1"/>
    <col min="9230" max="9472" width="12.42578125" style="6"/>
    <col min="9473" max="9473" width="186.7109375" style="6" customWidth="1"/>
    <col min="9474" max="9474" width="56.42578125" style="6" customWidth="1"/>
    <col min="9475" max="9479" width="45.5703125" style="6" customWidth="1"/>
    <col min="9480" max="9480" width="54.7109375" style="6" customWidth="1"/>
    <col min="9481" max="9485" width="45.5703125" style="6" customWidth="1"/>
    <col min="9486" max="9728" width="12.42578125" style="6"/>
    <col min="9729" max="9729" width="186.7109375" style="6" customWidth="1"/>
    <col min="9730" max="9730" width="56.42578125" style="6" customWidth="1"/>
    <col min="9731" max="9735" width="45.5703125" style="6" customWidth="1"/>
    <col min="9736" max="9736" width="54.7109375" style="6" customWidth="1"/>
    <col min="9737" max="9741" width="45.5703125" style="6" customWidth="1"/>
    <col min="9742" max="9984" width="12.42578125" style="6"/>
    <col min="9985" max="9985" width="186.7109375" style="6" customWidth="1"/>
    <col min="9986" max="9986" width="56.42578125" style="6" customWidth="1"/>
    <col min="9987" max="9991" width="45.5703125" style="6" customWidth="1"/>
    <col min="9992" max="9992" width="54.7109375" style="6" customWidth="1"/>
    <col min="9993" max="9997" width="45.5703125" style="6" customWidth="1"/>
    <col min="9998" max="10240" width="12.42578125" style="6"/>
    <col min="10241" max="10241" width="186.7109375" style="6" customWidth="1"/>
    <col min="10242" max="10242" width="56.42578125" style="6" customWidth="1"/>
    <col min="10243" max="10247" width="45.5703125" style="6" customWidth="1"/>
    <col min="10248" max="10248" width="54.7109375" style="6" customWidth="1"/>
    <col min="10249" max="10253" width="45.5703125" style="6" customWidth="1"/>
    <col min="10254" max="10496" width="12.42578125" style="6"/>
    <col min="10497" max="10497" width="186.7109375" style="6" customWidth="1"/>
    <col min="10498" max="10498" width="56.42578125" style="6" customWidth="1"/>
    <col min="10499" max="10503" width="45.5703125" style="6" customWidth="1"/>
    <col min="10504" max="10504" width="54.7109375" style="6" customWidth="1"/>
    <col min="10505" max="10509" width="45.5703125" style="6" customWidth="1"/>
    <col min="10510" max="10752" width="12.42578125" style="6"/>
    <col min="10753" max="10753" width="186.7109375" style="6" customWidth="1"/>
    <col min="10754" max="10754" width="56.42578125" style="6" customWidth="1"/>
    <col min="10755" max="10759" width="45.5703125" style="6" customWidth="1"/>
    <col min="10760" max="10760" width="54.7109375" style="6" customWidth="1"/>
    <col min="10761" max="10765" width="45.5703125" style="6" customWidth="1"/>
    <col min="10766" max="11008" width="12.42578125" style="6"/>
    <col min="11009" max="11009" width="186.7109375" style="6" customWidth="1"/>
    <col min="11010" max="11010" width="56.42578125" style="6" customWidth="1"/>
    <col min="11011" max="11015" width="45.5703125" style="6" customWidth="1"/>
    <col min="11016" max="11016" width="54.7109375" style="6" customWidth="1"/>
    <col min="11017" max="11021" width="45.5703125" style="6" customWidth="1"/>
    <col min="11022" max="11264" width="12.42578125" style="6"/>
    <col min="11265" max="11265" width="186.7109375" style="6" customWidth="1"/>
    <col min="11266" max="11266" width="56.42578125" style="6" customWidth="1"/>
    <col min="11267" max="11271" width="45.5703125" style="6" customWidth="1"/>
    <col min="11272" max="11272" width="54.7109375" style="6" customWidth="1"/>
    <col min="11273" max="11277" width="45.5703125" style="6" customWidth="1"/>
    <col min="11278" max="11520" width="12.42578125" style="6"/>
    <col min="11521" max="11521" width="186.7109375" style="6" customWidth="1"/>
    <col min="11522" max="11522" width="56.42578125" style="6" customWidth="1"/>
    <col min="11523" max="11527" width="45.5703125" style="6" customWidth="1"/>
    <col min="11528" max="11528" width="54.7109375" style="6" customWidth="1"/>
    <col min="11529" max="11533" width="45.5703125" style="6" customWidth="1"/>
    <col min="11534" max="11776" width="12.42578125" style="6"/>
    <col min="11777" max="11777" width="186.7109375" style="6" customWidth="1"/>
    <col min="11778" max="11778" width="56.42578125" style="6" customWidth="1"/>
    <col min="11779" max="11783" width="45.5703125" style="6" customWidth="1"/>
    <col min="11784" max="11784" width="54.7109375" style="6" customWidth="1"/>
    <col min="11785" max="11789" width="45.5703125" style="6" customWidth="1"/>
    <col min="11790" max="12032" width="12.42578125" style="6"/>
    <col min="12033" max="12033" width="186.7109375" style="6" customWidth="1"/>
    <col min="12034" max="12034" width="56.42578125" style="6" customWidth="1"/>
    <col min="12035" max="12039" width="45.5703125" style="6" customWidth="1"/>
    <col min="12040" max="12040" width="54.7109375" style="6" customWidth="1"/>
    <col min="12041" max="12045" width="45.5703125" style="6" customWidth="1"/>
    <col min="12046" max="12288" width="12.42578125" style="6"/>
    <col min="12289" max="12289" width="186.7109375" style="6" customWidth="1"/>
    <col min="12290" max="12290" width="56.42578125" style="6" customWidth="1"/>
    <col min="12291" max="12295" width="45.5703125" style="6" customWidth="1"/>
    <col min="12296" max="12296" width="54.7109375" style="6" customWidth="1"/>
    <col min="12297" max="12301" width="45.5703125" style="6" customWidth="1"/>
    <col min="12302" max="12544" width="12.42578125" style="6"/>
    <col min="12545" max="12545" width="186.7109375" style="6" customWidth="1"/>
    <col min="12546" max="12546" width="56.42578125" style="6" customWidth="1"/>
    <col min="12547" max="12551" width="45.5703125" style="6" customWidth="1"/>
    <col min="12552" max="12552" width="54.7109375" style="6" customWidth="1"/>
    <col min="12553" max="12557" width="45.5703125" style="6" customWidth="1"/>
    <col min="12558" max="12800" width="12.42578125" style="6"/>
    <col min="12801" max="12801" width="186.7109375" style="6" customWidth="1"/>
    <col min="12802" max="12802" width="56.42578125" style="6" customWidth="1"/>
    <col min="12803" max="12807" width="45.5703125" style="6" customWidth="1"/>
    <col min="12808" max="12808" width="54.7109375" style="6" customWidth="1"/>
    <col min="12809" max="12813" width="45.5703125" style="6" customWidth="1"/>
    <col min="12814" max="13056" width="12.42578125" style="6"/>
    <col min="13057" max="13057" width="186.7109375" style="6" customWidth="1"/>
    <col min="13058" max="13058" width="56.42578125" style="6" customWidth="1"/>
    <col min="13059" max="13063" width="45.5703125" style="6" customWidth="1"/>
    <col min="13064" max="13064" width="54.7109375" style="6" customWidth="1"/>
    <col min="13065" max="13069" width="45.5703125" style="6" customWidth="1"/>
    <col min="13070" max="13312" width="12.42578125" style="6"/>
    <col min="13313" max="13313" width="186.7109375" style="6" customWidth="1"/>
    <col min="13314" max="13314" width="56.42578125" style="6" customWidth="1"/>
    <col min="13315" max="13319" width="45.5703125" style="6" customWidth="1"/>
    <col min="13320" max="13320" width="54.7109375" style="6" customWidth="1"/>
    <col min="13321" max="13325" width="45.5703125" style="6" customWidth="1"/>
    <col min="13326" max="13568" width="12.42578125" style="6"/>
    <col min="13569" max="13569" width="186.7109375" style="6" customWidth="1"/>
    <col min="13570" max="13570" width="56.42578125" style="6" customWidth="1"/>
    <col min="13571" max="13575" width="45.5703125" style="6" customWidth="1"/>
    <col min="13576" max="13576" width="54.7109375" style="6" customWidth="1"/>
    <col min="13577" max="13581" width="45.5703125" style="6" customWidth="1"/>
    <col min="13582" max="13824" width="12.42578125" style="6"/>
    <col min="13825" max="13825" width="186.7109375" style="6" customWidth="1"/>
    <col min="13826" max="13826" width="56.42578125" style="6" customWidth="1"/>
    <col min="13827" max="13831" width="45.5703125" style="6" customWidth="1"/>
    <col min="13832" max="13832" width="54.7109375" style="6" customWidth="1"/>
    <col min="13833" max="13837" width="45.5703125" style="6" customWidth="1"/>
    <col min="13838" max="14080" width="12.42578125" style="6"/>
    <col min="14081" max="14081" width="186.7109375" style="6" customWidth="1"/>
    <col min="14082" max="14082" width="56.42578125" style="6" customWidth="1"/>
    <col min="14083" max="14087" width="45.5703125" style="6" customWidth="1"/>
    <col min="14088" max="14088" width="54.7109375" style="6" customWidth="1"/>
    <col min="14089" max="14093" width="45.5703125" style="6" customWidth="1"/>
    <col min="14094" max="14336" width="12.42578125" style="6"/>
    <col min="14337" max="14337" width="186.7109375" style="6" customWidth="1"/>
    <col min="14338" max="14338" width="56.42578125" style="6" customWidth="1"/>
    <col min="14339" max="14343" width="45.5703125" style="6" customWidth="1"/>
    <col min="14344" max="14344" width="54.7109375" style="6" customWidth="1"/>
    <col min="14345" max="14349" width="45.5703125" style="6" customWidth="1"/>
    <col min="14350" max="14592" width="12.42578125" style="6"/>
    <col min="14593" max="14593" width="186.7109375" style="6" customWidth="1"/>
    <col min="14594" max="14594" width="56.42578125" style="6" customWidth="1"/>
    <col min="14595" max="14599" width="45.5703125" style="6" customWidth="1"/>
    <col min="14600" max="14600" width="54.7109375" style="6" customWidth="1"/>
    <col min="14601" max="14605" width="45.5703125" style="6" customWidth="1"/>
    <col min="14606" max="14848" width="12.42578125" style="6"/>
    <col min="14849" max="14849" width="186.7109375" style="6" customWidth="1"/>
    <col min="14850" max="14850" width="56.42578125" style="6" customWidth="1"/>
    <col min="14851" max="14855" width="45.5703125" style="6" customWidth="1"/>
    <col min="14856" max="14856" width="54.7109375" style="6" customWidth="1"/>
    <col min="14857" max="14861" width="45.5703125" style="6" customWidth="1"/>
    <col min="14862" max="15104" width="12.42578125" style="6"/>
    <col min="15105" max="15105" width="186.7109375" style="6" customWidth="1"/>
    <col min="15106" max="15106" width="56.42578125" style="6" customWidth="1"/>
    <col min="15107" max="15111" width="45.5703125" style="6" customWidth="1"/>
    <col min="15112" max="15112" width="54.7109375" style="6" customWidth="1"/>
    <col min="15113" max="15117" width="45.5703125" style="6" customWidth="1"/>
    <col min="15118" max="15360" width="12.42578125" style="6"/>
    <col min="15361" max="15361" width="186.7109375" style="6" customWidth="1"/>
    <col min="15362" max="15362" width="56.42578125" style="6" customWidth="1"/>
    <col min="15363" max="15367" width="45.5703125" style="6" customWidth="1"/>
    <col min="15368" max="15368" width="54.7109375" style="6" customWidth="1"/>
    <col min="15369" max="15373" width="45.5703125" style="6" customWidth="1"/>
    <col min="15374" max="15616" width="12.42578125" style="6"/>
    <col min="15617" max="15617" width="186.7109375" style="6" customWidth="1"/>
    <col min="15618" max="15618" width="56.42578125" style="6" customWidth="1"/>
    <col min="15619" max="15623" width="45.5703125" style="6" customWidth="1"/>
    <col min="15624" max="15624" width="54.7109375" style="6" customWidth="1"/>
    <col min="15625" max="15629" width="45.5703125" style="6" customWidth="1"/>
    <col min="15630" max="15872" width="12.42578125" style="6"/>
    <col min="15873" max="15873" width="186.7109375" style="6" customWidth="1"/>
    <col min="15874" max="15874" width="56.42578125" style="6" customWidth="1"/>
    <col min="15875" max="15879" width="45.5703125" style="6" customWidth="1"/>
    <col min="15880" max="15880" width="54.7109375" style="6" customWidth="1"/>
    <col min="15881" max="15885" width="45.5703125" style="6" customWidth="1"/>
    <col min="15886" max="16128" width="12.42578125" style="6"/>
    <col min="16129" max="16129" width="186.7109375" style="6" customWidth="1"/>
    <col min="16130" max="16130" width="56.42578125" style="6" customWidth="1"/>
    <col min="16131" max="16135" width="45.5703125" style="6" customWidth="1"/>
    <col min="16136" max="16136" width="54.7109375" style="6" customWidth="1"/>
    <col min="16137" max="16141" width="45.5703125" style="6" customWidth="1"/>
    <col min="16142" max="16384" width="12.42578125" style="6"/>
  </cols>
  <sheetData>
    <row r="1" spans="1:17" s="196" customFormat="1" ht="19.5" customHeight="1" thickBot="1" x14ac:dyDescent="0.3">
      <c r="A1" s="186" t="s">
        <v>0</v>
      </c>
      <c r="B1" s="187"/>
      <c r="C1" s="188"/>
      <c r="D1" s="187"/>
      <c r="E1" s="189"/>
      <c r="F1" s="190"/>
      <c r="G1" s="189"/>
      <c r="H1" s="190"/>
      <c r="I1" s="191"/>
      <c r="J1" s="192" t="s">
        <v>1</v>
      </c>
      <c r="K1" s="193" t="s">
        <v>77</v>
      </c>
      <c r="L1" s="194"/>
      <c r="M1" s="193"/>
      <c r="N1" s="195"/>
      <c r="O1" s="195"/>
      <c r="P1" s="195"/>
      <c r="Q1" s="195"/>
    </row>
    <row r="2" spans="1:17" s="196" customFormat="1" ht="19.5" customHeight="1" thickBot="1" x14ac:dyDescent="0.3">
      <c r="A2" s="186" t="s">
        <v>2</v>
      </c>
      <c r="B2" s="187"/>
      <c r="C2" s="188"/>
      <c r="D2" s="187"/>
      <c r="E2" s="188"/>
      <c r="F2" s="187"/>
      <c r="G2" s="188"/>
      <c r="H2" s="187"/>
      <c r="I2" s="188"/>
      <c r="J2" s="187"/>
      <c r="K2" s="188"/>
      <c r="L2" s="187"/>
      <c r="M2" s="189"/>
      <c r="O2" s="221" t="s">
        <v>182</v>
      </c>
    </row>
    <row r="3" spans="1:17" s="196" customFormat="1" ht="19.5" customHeight="1" thickBot="1" x14ac:dyDescent="0.3">
      <c r="A3" s="197" t="s">
        <v>3</v>
      </c>
      <c r="B3" s="198"/>
      <c r="C3" s="199"/>
      <c r="D3" s="198"/>
      <c r="E3" s="199"/>
      <c r="F3" s="198"/>
      <c r="G3" s="199"/>
      <c r="H3" s="198"/>
      <c r="I3" s="199"/>
      <c r="J3" s="198"/>
      <c r="K3" s="199"/>
      <c r="L3" s="198"/>
      <c r="M3" s="200"/>
      <c r="N3" s="195"/>
      <c r="O3" s="195"/>
      <c r="P3" s="195"/>
      <c r="Q3" s="195"/>
    </row>
    <row r="4" spans="1:17" ht="15" customHeight="1" thickTop="1" x14ac:dyDescent="0.2">
      <c r="A4" s="7"/>
      <c r="B4" s="8"/>
      <c r="C4" s="9"/>
      <c r="D4" s="8"/>
      <c r="E4" s="9"/>
      <c r="F4" s="8"/>
      <c r="G4" s="10"/>
      <c r="H4" s="8" t="s">
        <v>4</v>
      </c>
      <c r="I4" s="9"/>
      <c r="J4" s="8"/>
      <c r="K4" s="9"/>
      <c r="L4" s="8"/>
      <c r="M4" s="10"/>
    </row>
    <row r="5" spans="1:17" ht="15" customHeight="1" x14ac:dyDescent="0.2">
      <c r="A5" s="11"/>
      <c r="B5" s="3"/>
      <c r="C5" s="12"/>
      <c r="D5" s="3"/>
      <c r="E5" s="12"/>
      <c r="F5" s="3"/>
      <c r="G5" s="13"/>
      <c r="H5" s="3"/>
      <c r="I5" s="12"/>
      <c r="J5" s="3"/>
      <c r="K5" s="12"/>
      <c r="L5" s="3"/>
      <c r="M5" s="13"/>
    </row>
    <row r="6" spans="1:17" ht="15" customHeight="1" x14ac:dyDescent="0.25">
      <c r="A6" s="14"/>
      <c r="B6" s="15" t="s">
        <v>128</v>
      </c>
      <c r="C6" s="16"/>
      <c r="D6" s="17"/>
      <c r="E6" s="16"/>
      <c r="F6" s="17"/>
      <c r="G6" s="18"/>
      <c r="H6" s="15" t="s">
        <v>129</v>
      </c>
      <c r="I6" s="16"/>
      <c r="J6" s="17"/>
      <c r="K6" s="16"/>
      <c r="L6" s="17"/>
      <c r="M6" s="19" t="s">
        <v>4</v>
      </c>
    </row>
    <row r="7" spans="1:17" ht="15" customHeight="1" x14ac:dyDescent="0.2">
      <c r="A7" s="11" t="s">
        <v>4</v>
      </c>
      <c r="B7" s="3" t="s">
        <v>4</v>
      </c>
      <c r="C7" s="12"/>
      <c r="D7" s="3" t="s">
        <v>4</v>
      </c>
      <c r="E7" s="12"/>
      <c r="F7" s="3" t="s">
        <v>4</v>
      </c>
      <c r="G7" s="13"/>
      <c r="H7" s="3" t="s">
        <v>4</v>
      </c>
      <c r="I7" s="12"/>
      <c r="J7" s="3" t="s">
        <v>4</v>
      </c>
      <c r="K7" s="12"/>
      <c r="L7" s="3" t="s">
        <v>4</v>
      </c>
      <c r="M7" s="13"/>
    </row>
    <row r="8" spans="1:17" ht="15" customHeight="1" x14ac:dyDescent="0.2">
      <c r="A8" s="11" t="s">
        <v>4</v>
      </c>
      <c r="B8" s="3" t="s">
        <v>4</v>
      </c>
      <c r="C8" s="12"/>
      <c r="D8" s="3" t="s">
        <v>4</v>
      </c>
      <c r="E8" s="12"/>
      <c r="F8" s="3" t="s">
        <v>4</v>
      </c>
      <c r="G8" s="13"/>
      <c r="H8" s="3" t="s">
        <v>4</v>
      </c>
      <c r="I8" s="12"/>
      <c r="J8" s="3" t="s">
        <v>4</v>
      </c>
      <c r="K8" s="12"/>
      <c r="L8" s="3" t="s">
        <v>4</v>
      </c>
      <c r="M8" s="13"/>
    </row>
    <row r="9" spans="1:17" ht="15" customHeight="1" x14ac:dyDescent="0.25">
      <c r="A9" s="20" t="s">
        <v>4</v>
      </c>
      <c r="B9" s="21" t="s">
        <v>4</v>
      </c>
      <c r="C9" s="22" t="s">
        <v>5</v>
      </c>
      <c r="D9" s="23" t="s">
        <v>4</v>
      </c>
      <c r="E9" s="22" t="s">
        <v>5</v>
      </c>
      <c r="F9" s="23" t="s">
        <v>4</v>
      </c>
      <c r="G9" s="24" t="s">
        <v>5</v>
      </c>
      <c r="H9" s="21" t="s">
        <v>4</v>
      </c>
      <c r="I9" s="22" t="s">
        <v>5</v>
      </c>
      <c r="J9" s="23" t="s">
        <v>4</v>
      </c>
      <c r="K9" s="22" t="s">
        <v>5</v>
      </c>
      <c r="L9" s="23" t="s">
        <v>4</v>
      </c>
      <c r="M9" s="24" t="s">
        <v>5</v>
      </c>
      <c r="N9" s="25"/>
    </row>
    <row r="10" spans="1:17" ht="15" customHeight="1" x14ac:dyDescent="0.25">
      <c r="A10" s="26" t="s">
        <v>6</v>
      </c>
      <c r="B10" s="27" t="s">
        <v>7</v>
      </c>
      <c r="C10" s="28" t="s">
        <v>8</v>
      </c>
      <c r="D10" s="29" t="s">
        <v>9</v>
      </c>
      <c r="E10" s="28" t="s">
        <v>8</v>
      </c>
      <c r="F10" s="29" t="s">
        <v>8</v>
      </c>
      <c r="G10" s="30" t="s">
        <v>8</v>
      </c>
      <c r="H10" s="27" t="s">
        <v>7</v>
      </c>
      <c r="I10" s="28" t="s">
        <v>8</v>
      </c>
      <c r="J10" s="29" t="s">
        <v>9</v>
      </c>
      <c r="K10" s="28" t="s">
        <v>8</v>
      </c>
      <c r="L10" s="29" t="s">
        <v>8</v>
      </c>
      <c r="M10" s="30" t="s">
        <v>8</v>
      </c>
      <c r="N10" s="25"/>
    </row>
    <row r="11" spans="1:17" ht="15" customHeight="1" x14ac:dyDescent="0.2">
      <c r="A11" s="31" t="s">
        <v>10</v>
      </c>
      <c r="B11" s="32" t="s">
        <v>4</v>
      </c>
      <c r="C11" s="33"/>
      <c r="D11" s="34" t="s">
        <v>4</v>
      </c>
      <c r="E11" s="33"/>
      <c r="F11" s="34" t="s">
        <v>4</v>
      </c>
      <c r="G11" s="35"/>
      <c r="H11" s="32" t="s">
        <v>4</v>
      </c>
      <c r="I11" s="33"/>
      <c r="J11" s="34" t="s">
        <v>4</v>
      </c>
      <c r="K11" s="33"/>
      <c r="L11" s="34" t="s">
        <v>4</v>
      </c>
      <c r="M11" s="35" t="s">
        <v>10</v>
      </c>
      <c r="N11" s="25"/>
    </row>
    <row r="12" spans="1:17" ht="15" customHeight="1" x14ac:dyDescent="0.25">
      <c r="A12" s="14" t="s">
        <v>11</v>
      </c>
      <c r="B12" s="36" t="s">
        <v>4</v>
      </c>
      <c r="C12" s="37" t="s">
        <v>4</v>
      </c>
      <c r="D12" s="38"/>
      <c r="E12" s="39"/>
      <c r="F12" s="38"/>
      <c r="G12" s="40"/>
      <c r="H12" s="36"/>
      <c r="I12" s="39"/>
      <c r="J12" s="38"/>
      <c r="K12" s="39"/>
      <c r="L12" s="38"/>
      <c r="M12" s="40"/>
      <c r="N12" s="25"/>
    </row>
    <row r="13" spans="1:17" s="5" customFormat="1" ht="15" customHeight="1" x14ac:dyDescent="0.2">
      <c r="A13" s="41" t="s">
        <v>12</v>
      </c>
      <c r="B13" s="4">
        <v>4016328</v>
      </c>
      <c r="C13" s="42">
        <f t="shared" ref="C13:C76" si="0">IF(ISBLANK(B13),"  ",IF(F13&gt;0,B13/F13,IF(B13&gt;0,1,0)))</f>
        <v>1</v>
      </c>
      <c r="D13" s="43">
        <v>0</v>
      </c>
      <c r="E13" s="44">
        <f>IF(ISBLANK(D13),"  ",IF(F13&gt;0,D13/F13,IF(D13&gt;0,1,0)))</f>
        <v>0</v>
      </c>
      <c r="F13" s="45">
        <f>D13+B13</f>
        <v>4016328</v>
      </c>
      <c r="G13" s="46">
        <f>IF(ISBLANK(F13),"  ",IF(F76&gt;0,F13/F76,IF(F13&gt;0,1,0)))</f>
        <v>0.27479509004211428</v>
      </c>
      <c r="H13" s="4">
        <v>4016328</v>
      </c>
      <c r="I13" s="42">
        <f>IF(ISBLANK(H13),"  ",IF(L13&gt;0,H13/L13,IF(H13&gt;0,1,0)))</f>
        <v>1</v>
      </c>
      <c r="J13" s="43">
        <v>0</v>
      </c>
      <c r="K13" s="44">
        <f>IF(ISBLANK(J13),"  ",IF(L13&gt;0,J13/L13,IF(J13&gt;0,1,0)))</f>
        <v>0</v>
      </c>
      <c r="L13" s="45">
        <f t="shared" ref="L13:L34" si="1">J13+H13</f>
        <v>4016328</v>
      </c>
      <c r="M13" s="47">
        <f>IF(ISBLANK(L13),"  ",IF(L76&gt;0,L13/L76,IF(L13&gt;0,1,0)))</f>
        <v>0.27977755878210014</v>
      </c>
      <c r="N13" s="25"/>
    </row>
    <row r="14" spans="1:17" ht="15" customHeight="1" x14ac:dyDescent="0.2">
      <c r="A14" s="11" t="s">
        <v>13</v>
      </c>
      <c r="B14" s="3">
        <v>0</v>
      </c>
      <c r="C14" s="48">
        <f t="shared" si="0"/>
        <v>0</v>
      </c>
      <c r="D14" s="93">
        <v>0</v>
      </c>
      <c r="E14" s="49">
        <f>IF(ISBLANK(D14),"  ",IF(F14&gt;0,D14/F14,IF(D14&gt;0,1,0)))</f>
        <v>0</v>
      </c>
      <c r="F14" s="50">
        <f>D14+B14</f>
        <v>0</v>
      </c>
      <c r="G14" s="51">
        <f>IF(ISBLANK(F14),"  ",IF(F76&gt;0,F14/F76,IF(F14&gt;0,1,0)))</f>
        <v>0</v>
      </c>
      <c r="H14" s="3">
        <v>0</v>
      </c>
      <c r="I14" s="48">
        <f>IF(ISBLANK(H14),"  ",IF(L14&gt;0,H14/L14,IF(H14&gt;0,1,0)))</f>
        <v>0</v>
      </c>
      <c r="J14" s="93">
        <v>0</v>
      </c>
      <c r="K14" s="49">
        <f>IF(ISBLANK(J14),"  ",IF(L14&gt;0,J14/L14,IF(J14&gt;0,1,0)))</f>
        <v>0</v>
      </c>
      <c r="L14" s="50">
        <f t="shared" si="1"/>
        <v>0</v>
      </c>
      <c r="M14" s="51">
        <f>IF(ISBLANK(L14),"  ",IF(L76&gt;0,L14/L76,IF(L14&gt;0,1,0)))</f>
        <v>0</v>
      </c>
      <c r="N14" s="25"/>
    </row>
    <row r="15" spans="1:17" ht="15" customHeight="1" x14ac:dyDescent="0.2">
      <c r="A15" s="31" t="s">
        <v>14</v>
      </c>
      <c r="B15" s="79">
        <v>202202.25</v>
      </c>
      <c r="C15" s="53">
        <f t="shared" si="0"/>
        <v>1</v>
      </c>
      <c r="D15" s="80">
        <v>0</v>
      </c>
      <c r="E15" s="55">
        <f>IF(ISBLANK(D15),"  ",IF(F15&gt;0,D15/F15,IF(D15&gt;0,1,0)))</f>
        <v>0</v>
      </c>
      <c r="F15" s="38">
        <f>D15+B15</f>
        <v>202202.25</v>
      </c>
      <c r="G15" s="56">
        <f>IF(ISBLANK(F15),"  ",IF(F76&gt;0,F15/F76,IF(F15&gt;0,1,0)))</f>
        <v>1.3834573644251192E-2</v>
      </c>
      <c r="H15" s="79">
        <v>201881</v>
      </c>
      <c r="I15" s="53">
        <f>IF(ISBLANK(H15),"  ",IF(L15&gt;0,H15/L15,IF(H15&gt;0,1,0)))</f>
        <v>1</v>
      </c>
      <c r="J15" s="80">
        <v>0</v>
      </c>
      <c r="K15" s="55">
        <f>IF(ISBLANK(J15),"  ",IF(L15&gt;0,J15/L15,IF(J15&gt;0,1,0)))</f>
        <v>0</v>
      </c>
      <c r="L15" s="38">
        <f t="shared" si="1"/>
        <v>201881</v>
      </c>
      <c r="M15" s="56">
        <f>IF(ISBLANK(L15),"  ",IF(L76&gt;0,L15/L76,IF(L15&gt;0,1,0)))</f>
        <v>1.4063038014945283E-2</v>
      </c>
      <c r="N15" s="25"/>
    </row>
    <row r="16" spans="1:17" ht="15" customHeight="1" x14ac:dyDescent="0.2">
      <c r="A16" s="57" t="s">
        <v>15</v>
      </c>
      <c r="B16" s="3">
        <v>0</v>
      </c>
      <c r="C16" s="42">
        <f t="shared" si="0"/>
        <v>0</v>
      </c>
      <c r="D16" s="93">
        <v>0</v>
      </c>
      <c r="E16" s="44">
        <f>IF(ISBLANK(D16),"  ",IF(F16&gt;0,D16/F16,IF(D16&gt;0,1,0)))</f>
        <v>0</v>
      </c>
      <c r="F16" s="58">
        <f t="shared" ref="F16:F39" si="2">D16+B16</f>
        <v>0</v>
      </c>
      <c r="G16" s="46">
        <f>IF(ISBLANK(F16),"  ",IF(F76&gt;0,F16/F76,IF(F16&gt;0,1,0)))</f>
        <v>0</v>
      </c>
      <c r="H16" s="3">
        <v>0</v>
      </c>
      <c r="I16" s="42">
        <f t="shared" ref="I16:I34" si="3">IF(ISBLANK(H16),"  ",IF(L16&gt;0,H16/L16,IF(H16&gt;0,1,0)))</f>
        <v>0</v>
      </c>
      <c r="J16" s="93">
        <v>0</v>
      </c>
      <c r="K16" s="44">
        <f t="shared" ref="K16:K34" si="4">IF(ISBLANK(J16),"  ",IF(L16&gt;0,J16/L16,IF(J16&gt;0,1,0)))</f>
        <v>0</v>
      </c>
      <c r="L16" s="58">
        <f t="shared" si="1"/>
        <v>0</v>
      </c>
      <c r="M16" s="46">
        <f>IF(ISBLANK(L16),"  ",IF(L76&gt;0,L16/L76,IF(L16&gt;0,1,0)))</f>
        <v>0</v>
      </c>
      <c r="N16" s="25"/>
    </row>
    <row r="17" spans="1:14" ht="15" customHeight="1" x14ac:dyDescent="0.2">
      <c r="A17" s="59" t="s">
        <v>16</v>
      </c>
      <c r="B17" s="32">
        <v>202202.25</v>
      </c>
      <c r="C17" s="48">
        <f t="shared" si="0"/>
        <v>1</v>
      </c>
      <c r="D17" s="80">
        <v>0</v>
      </c>
      <c r="E17" s="44">
        <f t="shared" ref="E17:E34" si="5">IF(ISBLANK(D17),"  ",IF(F17&gt;0,D17/F17,IF(D17&gt;0,1,0)))</f>
        <v>0</v>
      </c>
      <c r="F17" s="34">
        <f t="shared" si="2"/>
        <v>202202.25</v>
      </c>
      <c r="G17" s="51">
        <f>IF(ISBLANK(F17),"  ",IF(F76&gt;0,F17/F76,IF(F17&gt;0,1,0)))</f>
        <v>1.3834573644251192E-2</v>
      </c>
      <c r="H17" s="32">
        <v>201881</v>
      </c>
      <c r="I17" s="48">
        <f t="shared" si="3"/>
        <v>1</v>
      </c>
      <c r="J17" s="80">
        <v>0</v>
      </c>
      <c r="K17" s="49">
        <f t="shared" si="4"/>
        <v>0</v>
      </c>
      <c r="L17" s="34">
        <f t="shared" si="1"/>
        <v>201881</v>
      </c>
      <c r="M17" s="51">
        <f>IF(ISBLANK(L17),"  ",IF(L76&gt;0,L17/L76,IF(L17&gt;0,1,0)))</f>
        <v>1.4063038014945283E-2</v>
      </c>
      <c r="N17" s="25"/>
    </row>
    <row r="18" spans="1:14" ht="15" customHeight="1" x14ac:dyDescent="0.2">
      <c r="A18" s="59" t="s">
        <v>17</v>
      </c>
      <c r="B18" s="32">
        <v>0</v>
      </c>
      <c r="C18" s="48">
        <f t="shared" si="0"/>
        <v>0</v>
      </c>
      <c r="D18" s="80">
        <v>0</v>
      </c>
      <c r="E18" s="44">
        <f t="shared" si="5"/>
        <v>0</v>
      </c>
      <c r="F18" s="34">
        <f t="shared" si="2"/>
        <v>0</v>
      </c>
      <c r="G18" s="51">
        <f>IF(ISBLANK(F18),"  ",IF(F76&gt;0,F18/F76,IF(F18&gt;0,1,0)))</f>
        <v>0</v>
      </c>
      <c r="H18" s="32">
        <v>0</v>
      </c>
      <c r="I18" s="48">
        <f t="shared" si="3"/>
        <v>0</v>
      </c>
      <c r="J18" s="80">
        <v>0</v>
      </c>
      <c r="K18" s="49">
        <f t="shared" si="4"/>
        <v>0</v>
      </c>
      <c r="L18" s="34">
        <f t="shared" si="1"/>
        <v>0</v>
      </c>
      <c r="M18" s="51">
        <f>IF(ISBLANK(L18),"  ",IF(L76&gt;0,L18/L76,IF(L18&gt;0,1,0)))</f>
        <v>0</v>
      </c>
      <c r="N18" s="25"/>
    </row>
    <row r="19" spans="1:14" ht="15" customHeight="1" x14ac:dyDescent="0.2">
      <c r="A19" s="59" t="s">
        <v>18</v>
      </c>
      <c r="B19" s="32">
        <v>0</v>
      </c>
      <c r="C19" s="48">
        <f t="shared" si="0"/>
        <v>0</v>
      </c>
      <c r="D19" s="80">
        <v>0</v>
      </c>
      <c r="E19" s="44">
        <f t="shared" si="5"/>
        <v>0</v>
      </c>
      <c r="F19" s="34">
        <f t="shared" si="2"/>
        <v>0</v>
      </c>
      <c r="G19" s="51">
        <f>IF(ISBLANK(F19),"  ",IF(F76&gt;0,F19/F76,IF(F19&gt;0,1,0)))</f>
        <v>0</v>
      </c>
      <c r="H19" s="32">
        <v>0</v>
      </c>
      <c r="I19" s="48">
        <f t="shared" si="3"/>
        <v>0</v>
      </c>
      <c r="J19" s="80">
        <v>0</v>
      </c>
      <c r="K19" s="49">
        <f t="shared" si="4"/>
        <v>0</v>
      </c>
      <c r="L19" s="34">
        <f t="shared" si="1"/>
        <v>0</v>
      </c>
      <c r="M19" s="51">
        <f>IF(ISBLANK(L19),"  ",IF(L76&gt;0,L19/L76,IF(L19&gt;0,1,0)))</f>
        <v>0</v>
      </c>
      <c r="N19" s="25"/>
    </row>
    <row r="20" spans="1:14" ht="15" customHeight="1" x14ac:dyDescent="0.2">
      <c r="A20" s="59" t="s">
        <v>19</v>
      </c>
      <c r="B20" s="32">
        <v>0</v>
      </c>
      <c r="C20" s="48">
        <f t="shared" si="0"/>
        <v>0</v>
      </c>
      <c r="D20" s="80">
        <v>0</v>
      </c>
      <c r="E20" s="44">
        <f t="shared" si="5"/>
        <v>0</v>
      </c>
      <c r="F20" s="34">
        <f>D20+B20</f>
        <v>0</v>
      </c>
      <c r="G20" s="51">
        <f>IF(ISBLANK(F20),"  ",IF(F76&gt;0,F20/F76,IF(F20&gt;0,1,0)))</f>
        <v>0</v>
      </c>
      <c r="H20" s="32">
        <v>0</v>
      </c>
      <c r="I20" s="48">
        <f t="shared" si="3"/>
        <v>0</v>
      </c>
      <c r="J20" s="80">
        <v>0</v>
      </c>
      <c r="K20" s="49">
        <f t="shared" si="4"/>
        <v>0</v>
      </c>
      <c r="L20" s="34">
        <f t="shared" si="1"/>
        <v>0</v>
      </c>
      <c r="M20" s="51">
        <f>IF(ISBLANK(L20),"  ",IF(L76&gt;0,L20/L76,IF(L20&gt;0,1,0)))</f>
        <v>0</v>
      </c>
      <c r="N20" s="25"/>
    </row>
    <row r="21" spans="1:14" ht="15" customHeight="1" x14ac:dyDescent="0.2">
      <c r="A21" s="59" t="s">
        <v>20</v>
      </c>
      <c r="B21" s="32">
        <v>0</v>
      </c>
      <c r="C21" s="48">
        <f t="shared" si="0"/>
        <v>0</v>
      </c>
      <c r="D21" s="80">
        <v>0</v>
      </c>
      <c r="E21" s="44">
        <f t="shared" si="5"/>
        <v>0</v>
      </c>
      <c r="F21" s="34">
        <f t="shared" si="2"/>
        <v>0</v>
      </c>
      <c r="G21" s="51">
        <f>IF(ISBLANK(F21),"  ",IF(F76&gt;0,F21/F76,IF(F21&gt;0,1,0)))</f>
        <v>0</v>
      </c>
      <c r="H21" s="32">
        <v>0</v>
      </c>
      <c r="I21" s="48">
        <f t="shared" si="3"/>
        <v>0</v>
      </c>
      <c r="J21" s="80">
        <v>0</v>
      </c>
      <c r="K21" s="49">
        <f t="shared" si="4"/>
        <v>0</v>
      </c>
      <c r="L21" s="34">
        <f t="shared" si="1"/>
        <v>0</v>
      </c>
      <c r="M21" s="51">
        <f>IF(ISBLANK(L21),"  ",IF(L76&gt;0,L21/L76,IF(L21&gt;0,1,0)))</f>
        <v>0</v>
      </c>
      <c r="N21" s="25"/>
    </row>
    <row r="22" spans="1:14" ht="15" customHeight="1" x14ac:dyDescent="0.2">
      <c r="A22" s="59" t="s">
        <v>21</v>
      </c>
      <c r="B22" s="32">
        <v>0</v>
      </c>
      <c r="C22" s="48">
        <f t="shared" si="0"/>
        <v>0</v>
      </c>
      <c r="D22" s="80">
        <v>0</v>
      </c>
      <c r="E22" s="44">
        <f t="shared" si="5"/>
        <v>0</v>
      </c>
      <c r="F22" s="34">
        <f t="shared" si="2"/>
        <v>0</v>
      </c>
      <c r="G22" s="51">
        <f>IF(ISBLANK(F22),"  ",IF(F76&gt;0,F22/F76,IF(F22&gt;0,1,0)))</f>
        <v>0</v>
      </c>
      <c r="H22" s="32">
        <v>0</v>
      </c>
      <c r="I22" s="48">
        <f t="shared" si="3"/>
        <v>0</v>
      </c>
      <c r="J22" s="80">
        <v>0</v>
      </c>
      <c r="K22" s="49">
        <f t="shared" si="4"/>
        <v>0</v>
      </c>
      <c r="L22" s="34">
        <f t="shared" si="1"/>
        <v>0</v>
      </c>
      <c r="M22" s="51">
        <f>IF(ISBLANK(L22),"  ",IF(L76&gt;0,L22/L76,IF(L22&gt;0,1,0)))</f>
        <v>0</v>
      </c>
      <c r="N22" s="25"/>
    </row>
    <row r="23" spans="1:14" ht="15" customHeight="1" x14ac:dyDescent="0.2">
      <c r="A23" s="59" t="s">
        <v>22</v>
      </c>
      <c r="B23" s="32">
        <v>0</v>
      </c>
      <c r="C23" s="48">
        <f t="shared" si="0"/>
        <v>0</v>
      </c>
      <c r="D23" s="80">
        <v>0</v>
      </c>
      <c r="E23" s="44">
        <f t="shared" si="5"/>
        <v>0</v>
      </c>
      <c r="F23" s="34">
        <f t="shared" si="2"/>
        <v>0</v>
      </c>
      <c r="G23" s="51">
        <f>IF(ISBLANK(F23),"  ",IF(F76&gt;0,F23/F76,IF(F23&gt;0,1,0)))</f>
        <v>0</v>
      </c>
      <c r="H23" s="32">
        <v>0</v>
      </c>
      <c r="I23" s="48">
        <f t="shared" si="3"/>
        <v>0</v>
      </c>
      <c r="J23" s="80">
        <v>0</v>
      </c>
      <c r="K23" s="49">
        <f t="shared" si="4"/>
        <v>0</v>
      </c>
      <c r="L23" s="34">
        <f t="shared" si="1"/>
        <v>0</v>
      </c>
      <c r="M23" s="51">
        <f>IF(ISBLANK(L23),"  ",IF(L76&gt;0,L23/L76,IF(L23&gt;0,1,0)))</f>
        <v>0</v>
      </c>
      <c r="N23" s="25"/>
    </row>
    <row r="24" spans="1:14" ht="15" customHeight="1" x14ac:dyDescent="0.2">
      <c r="A24" s="59" t="s">
        <v>23</v>
      </c>
      <c r="B24" s="32">
        <v>0</v>
      </c>
      <c r="C24" s="48">
        <f t="shared" si="0"/>
        <v>0</v>
      </c>
      <c r="D24" s="80">
        <v>0</v>
      </c>
      <c r="E24" s="44">
        <f t="shared" si="5"/>
        <v>0</v>
      </c>
      <c r="F24" s="34">
        <f t="shared" si="2"/>
        <v>0</v>
      </c>
      <c r="G24" s="51">
        <f>IF(ISBLANK(F24),"  ",IF(F76&gt;0,F24/F76,IF(F24&gt;0,1,0)))</f>
        <v>0</v>
      </c>
      <c r="H24" s="32">
        <v>0</v>
      </c>
      <c r="I24" s="48">
        <f t="shared" si="3"/>
        <v>0</v>
      </c>
      <c r="J24" s="80">
        <v>0</v>
      </c>
      <c r="K24" s="49">
        <f t="shared" si="4"/>
        <v>0</v>
      </c>
      <c r="L24" s="34">
        <f t="shared" si="1"/>
        <v>0</v>
      </c>
      <c r="M24" s="51">
        <f>IF(ISBLANK(L24),"  ",IF(L76&gt;0,L24/L76,IF(L24&gt;0,1,0)))</f>
        <v>0</v>
      </c>
      <c r="N24" s="25"/>
    </row>
    <row r="25" spans="1:14" ht="15" customHeight="1" x14ac:dyDescent="0.2">
      <c r="A25" s="59" t="s">
        <v>24</v>
      </c>
      <c r="B25" s="32">
        <v>0</v>
      </c>
      <c r="C25" s="48">
        <f t="shared" si="0"/>
        <v>0</v>
      </c>
      <c r="D25" s="80">
        <v>0</v>
      </c>
      <c r="E25" s="44">
        <f t="shared" si="5"/>
        <v>0</v>
      </c>
      <c r="F25" s="34">
        <f t="shared" si="2"/>
        <v>0</v>
      </c>
      <c r="G25" s="51">
        <f>IF(ISBLANK(F25),"  ",IF(F76&gt;0,F25/F76,IF(F25&gt;0,1,0)))</f>
        <v>0</v>
      </c>
      <c r="H25" s="32">
        <v>0</v>
      </c>
      <c r="I25" s="48">
        <f t="shared" si="3"/>
        <v>0</v>
      </c>
      <c r="J25" s="80">
        <v>0</v>
      </c>
      <c r="K25" s="49">
        <f t="shared" si="4"/>
        <v>0</v>
      </c>
      <c r="L25" s="34">
        <f t="shared" si="1"/>
        <v>0</v>
      </c>
      <c r="M25" s="51">
        <f>IF(ISBLANK(L25),"  ",IF(L76&gt;0,L25/L76,IF(L25&gt;0,1,0)))</f>
        <v>0</v>
      </c>
      <c r="N25" s="25"/>
    </row>
    <row r="26" spans="1:14" ht="15" customHeight="1" x14ac:dyDescent="0.2">
      <c r="A26" s="59" t="s">
        <v>25</v>
      </c>
      <c r="B26" s="32">
        <v>0</v>
      </c>
      <c r="C26" s="48">
        <f t="shared" si="0"/>
        <v>0</v>
      </c>
      <c r="D26" s="80">
        <v>0</v>
      </c>
      <c r="E26" s="44">
        <f t="shared" si="5"/>
        <v>0</v>
      </c>
      <c r="F26" s="34">
        <f t="shared" si="2"/>
        <v>0</v>
      </c>
      <c r="G26" s="51">
        <f>IF(ISBLANK(F26),"  ",IF(F76&gt;0,F26/F76,IF(F26&gt;0,1,0)))</f>
        <v>0</v>
      </c>
      <c r="H26" s="32">
        <v>0</v>
      </c>
      <c r="I26" s="48">
        <f t="shared" si="3"/>
        <v>0</v>
      </c>
      <c r="J26" s="80">
        <v>0</v>
      </c>
      <c r="K26" s="49">
        <f t="shared" si="4"/>
        <v>0</v>
      </c>
      <c r="L26" s="34">
        <f t="shared" si="1"/>
        <v>0</v>
      </c>
      <c r="M26" s="51">
        <f>IF(ISBLANK(L26),"  ",IF(L76&gt;0,L26/L76,IF(L26&gt;0,1,0)))</f>
        <v>0</v>
      </c>
      <c r="N26" s="25"/>
    </row>
    <row r="27" spans="1:14" ht="15" customHeight="1" x14ac:dyDescent="0.2">
      <c r="A27" s="59" t="s">
        <v>26</v>
      </c>
      <c r="B27" s="32">
        <v>0</v>
      </c>
      <c r="C27" s="48">
        <f t="shared" si="0"/>
        <v>0</v>
      </c>
      <c r="D27" s="80">
        <v>0</v>
      </c>
      <c r="E27" s="44">
        <f t="shared" si="5"/>
        <v>0</v>
      </c>
      <c r="F27" s="34">
        <f t="shared" si="2"/>
        <v>0</v>
      </c>
      <c r="G27" s="51">
        <f>IF(ISBLANK(F27),"  ",IF(F76&gt;0,F27/F76,IF(F27&gt;0,1,0)))</f>
        <v>0</v>
      </c>
      <c r="H27" s="32">
        <v>0</v>
      </c>
      <c r="I27" s="48">
        <f t="shared" si="3"/>
        <v>0</v>
      </c>
      <c r="J27" s="80">
        <v>0</v>
      </c>
      <c r="K27" s="49">
        <f t="shared" si="4"/>
        <v>0</v>
      </c>
      <c r="L27" s="34">
        <f t="shared" si="1"/>
        <v>0</v>
      </c>
      <c r="M27" s="51">
        <f>IF(ISBLANK(L27),"  ",IF(L76&gt;0,L27/L76,IF(L27&gt;0,1,0)))</f>
        <v>0</v>
      </c>
      <c r="N27" s="25"/>
    </row>
    <row r="28" spans="1:14" ht="15" customHeight="1" x14ac:dyDescent="0.2">
      <c r="A28" s="60" t="s">
        <v>27</v>
      </c>
      <c r="B28" s="32">
        <v>0</v>
      </c>
      <c r="C28" s="48">
        <f t="shared" si="0"/>
        <v>0</v>
      </c>
      <c r="D28" s="80">
        <v>0</v>
      </c>
      <c r="E28" s="44">
        <f t="shared" si="5"/>
        <v>0</v>
      </c>
      <c r="F28" s="34">
        <f t="shared" si="2"/>
        <v>0</v>
      </c>
      <c r="G28" s="51">
        <f>IF(ISBLANK(F28),"  ",IF(F76&gt;0,F28/F76,IF(F28&gt;0,1,0)))</f>
        <v>0</v>
      </c>
      <c r="H28" s="32">
        <v>0</v>
      </c>
      <c r="I28" s="48">
        <f t="shared" si="3"/>
        <v>0</v>
      </c>
      <c r="J28" s="80">
        <v>0</v>
      </c>
      <c r="K28" s="49">
        <f t="shared" si="4"/>
        <v>0</v>
      </c>
      <c r="L28" s="34">
        <f t="shared" si="1"/>
        <v>0</v>
      </c>
      <c r="M28" s="51">
        <f>IF(ISBLANK(L28),"  ",IF(L76&gt;0,L28/L76,IF(L28&gt;0,1,0)))</f>
        <v>0</v>
      </c>
      <c r="N28" s="25"/>
    </row>
    <row r="29" spans="1:14" ht="15" customHeight="1" x14ac:dyDescent="0.2">
      <c r="A29" s="60" t="s">
        <v>28</v>
      </c>
      <c r="B29" s="32">
        <v>0</v>
      </c>
      <c r="C29" s="48">
        <f t="shared" si="0"/>
        <v>0</v>
      </c>
      <c r="D29" s="80">
        <v>0</v>
      </c>
      <c r="E29" s="44">
        <f t="shared" si="5"/>
        <v>0</v>
      </c>
      <c r="F29" s="34">
        <f t="shared" si="2"/>
        <v>0</v>
      </c>
      <c r="G29" s="51">
        <f>IF(ISBLANK(F29),"  ",IF(F76&gt;0,F29/F76,IF(F29&gt;0,1,0)))</f>
        <v>0</v>
      </c>
      <c r="H29" s="32">
        <v>0</v>
      </c>
      <c r="I29" s="48">
        <f t="shared" si="3"/>
        <v>0</v>
      </c>
      <c r="J29" s="80">
        <v>0</v>
      </c>
      <c r="K29" s="49">
        <f t="shared" si="4"/>
        <v>0</v>
      </c>
      <c r="L29" s="34">
        <f t="shared" si="1"/>
        <v>0</v>
      </c>
      <c r="M29" s="51">
        <f>IF(ISBLANK(L29),"  ",IF(L76&gt;0,L29/L76,IF(L29&gt;0,1,0)))</f>
        <v>0</v>
      </c>
      <c r="N29" s="25"/>
    </row>
    <row r="30" spans="1:14" ht="15" customHeight="1" x14ac:dyDescent="0.2">
      <c r="A30" s="60" t="s">
        <v>29</v>
      </c>
      <c r="B30" s="32">
        <v>0</v>
      </c>
      <c r="C30" s="48">
        <f t="shared" si="0"/>
        <v>0</v>
      </c>
      <c r="D30" s="80">
        <v>0</v>
      </c>
      <c r="E30" s="44">
        <f>IF(ISBLANK(D30),"  ",IF(F30&gt;0,D30/F30,IF(D30&gt;0,1,0)))</f>
        <v>0</v>
      </c>
      <c r="F30" s="34">
        <f t="shared" si="2"/>
        <v>0</v>
      </c>
      <c r="G30" s="51">
        <f>IF(ISBLANK(F30),"  ",IF(F76&gt;0,F30/F76,IF(F30&gt;0,1,0)))</f>
        <v>0</v>
      </c>
      <c r="H30" s="32">
        <v>0</v>
      </c>
      <c r="I30" s="48">
        <f t="shared" si="3"/>
        <v>0</v>
      </c>
      <c r="J30" s="80">
        <v>0</v>
      </c>
      <c r="K30" s="49">
        <f>IF(ISBLANK(J30),"  ",IF(L30&gt;0,J30/L30,IF(J30&gt;0,1,0)))</f>
        <v>0</v>
      </c>
      <c r="L30" s="34">
        <f t="shared" si="1"/>
        <v>0</v>
      </c>
      <c r="M30" s="51">
        <f>IF(ISBLANK(L30),"  ",IF(L76&gt;0,L30/L76,IF(L30&gt;0,1,0)))</f>
        <v>0</v>
      </c>
      <c r="N30" s="25"/>
    </row>
    <row r="31" spans="1:14" ht="15" customHeight="1" x14ac:dyDescent="0.2">
      <c r="A31" s="60" t="s">
        <v>30</v>
      </c>
      <c r="B31" s="32">
        <v>0</v>
      </c>
      <c r="C31" s="48">
        <f t="shared" si="0"/>
        <v>0</v>
      </c>
      <c r="D31" s="80">
        <v>0</v>
      </c>
      <c r="E31" s="44">
        <f>IF(ISBLANK(D31),"  ",IF(F31&gt;0,D31/F31,IF(D31&gt;0,1,0)))</f>
        <v>0</v>
      </c>
      <c r="F31" s="34">
        <f t="shared" si="2"/>
        <v>0</v>
      </c>
      <c r="G31" s="51">
        <f>IF(ISBLANK(F31),"  ",IF(F76&gt;0,F31/F76,IF(F31&gt;0,1,0)))</f>
        <v>0</v>
      </c>
      <c r="H31" s="32">
        <v>0</v>
      </c>
      <c r="I31" s="48">
        <f t="shared" si="3"/>
        <v>0</v>
      </c>
      <c r="J31" s="80">
        <v>0</v>
      </c>
      <c r="K31" s="49">
        <f>IF(ISBLANK(J31),"  ",IF(L31&gt;0,J31/L31,IF(J31&gt;0,1,0)))</f>
        <v>0</v>
      </c>
      <c r="L31" s="34">
        <f t="shared" si="1"/>
        <v>0</v>
      </c>
      <c r="M31" s="51">
        <f>IF(ISBLANK(L31),"  ",IF(L76&gt;0,L31/L76,IF(L31&gt;0,1,0)))</f>
        <v>0</v>
      </c>
      <c r="N31" s="25"/>
    </row>
    <row r="32" spans="1:14" ht="15" customHeight="1" x14ac:dyDescent="0.2">
      <c r="A32" s="60" t="s">
        <v>31</v>
      </c>
      <c r="B32" s="32">
        <v>0</v>
      </c>
      <c r="C32" s="48">
        <f t="shared" si="0"/>
        <v>0</v>
      </c>
      <c r="D32" s="80">
        <v>0</v>
      </c>
      <c r="E32" s="44">
        <f>IF(ISBLANK(D32),"  ",IF(F32&gt;0,D32/F32,IF(D32&gt;0,1,0)))</f>
        <v>0</v>
      </c>
      <c r="F32" s="34">
        <f t="shared" si="2"/>
        <v>0</v>
      </c>
      <c r="G32" s="51">
        <f>IF(ISBLANK(F32),"  ",IF(F76&gt;0,F32/F76,IF(F32&gt;0,1,0)))</f>
        <v>0</v>
      </c>
      <c r="H32" s="32">
        <v>0</v>
      </c>
      <c r="I32" s="48">
        <f t="shared" si="3"/>
        <v>0</v>
      </c>
      <c r="J32" s="80">
        <v>0</v>
      </c>
      <c r="K32" s="49">
        <f>IF(ISBLANK(J32),"  ",IF(L32&gt;0,J32/L32,IF(J32&gt;0,1,0)))</f>
        <v>0</v>
      </c>
      <c r="L32" s="34">
        <f t="shared" si="1"/>
        <v>0</v>
      </c>
      <c r="M32" s="51">
        <f>IF(ISBLANK(L32),"  ",IF(L76&gt;0,L32/L76,IF(L32&gt;0,1,0)))</f>
        <v>0</v>
      </c>
      <c r="N32" s="25"/>
    </row>
    <row r="33" spans="1:14" ht="15" customHeight="1" x14ac:dyDescent="0.2">
      <c r="A33" s="61" t="s">
        <v>75</v>
      </c>
      <c r="B33" s="32">
        <v>0</v>
      </c>
      <c r="C33" s="48">
        <f>IF(ISBLANK(B33),"  ",IF(F33&gt;0,B33/F33,IF(B33&gt;0,1,0)))</f>
        <v>0</v>
      </c>
      <c r="D33" s="80">
        <v>0</v>
      </c>
      <c r="E33" s="44">
        <f>IF(ISBLANK(D33),"  ",IF(F33&gt;0,D33/F33,IF(D33&gt;0,1,0)))</f>
        <v>0</v>
      </c>
      <c r="F33" s="34">
        <f t="shared" si="2"/>
        <v>0</v>
      </c>
      <c r="G33" s="51">
        <f>IF(ISBLANK(F33),"  ",IF(F76&gt;0,F33/F76,IF(F33&gt;0,1,0)))</f>
        <v>0</v>
      </c>
      <c r="H33" s="32">
        <v>0</v>
      </c>
      <c r="I33" s="48">
        <f>IF(ISBLANK(H33),"  ",IF(L33&gt;0,H33/L33,IF(H33&gt;0,1,0)))</f>
        <v>0</v>
      </c>
      <c r="J33" s="80">
        <v>0</v>
      </c>
      <c r="K33" s="49">
        <f>IF(ISBLANK(J33),"  ",IF(L33&gt;0,J33/L33,IF(J33&gt;0,1,0)))</f>
        <v>0</v>
      </c>
      <c r="L33" s="34">
        <f t="shared" si="1"/>
        <v>0</v>
      </c>
      <c r="M33" s="51">
        <f>IF(ISBLANK(L33),"  ",IF(L76&gt;0,L33/L76,IF(L33&gt;0,1,0)))</f>
        <v>0</v>
      </c>
      <c r="N33" s="25"/>
    </row>
    <row r="34" spans="1:14" ht="15" customHeight="1" x14ac:dyDescent="0.2">
      <c r="A34" s="60" t="s">
        <v>32</v>
      </c>
      <c r="B34" s="32">
        <v>0</v>
      </c>
      <c r="C34" s="48">
        <f t="shared" si="0"/>
        <v>0</v>
      </c>
      <c r="D34" s="80">
        <v>0</v>
      </c>
      <c r="E34" s="44">
        <f t="shared" si="5"/>
        <v>0</v>
      </c>
      <c r="F34" s="34">
        <f t="shared" si="2"/>
        <v>0</v>
      </c>
      <c r="G34" s="51">
        <f>IF(ISBLANK(F34),"  ",IF(F76&gt;0,F34/F76,IF(F34&gt;0,1,0)))</f>
        <v>0</v>
      </c>
      <c r="H34" s="32">
        <v>0</v>
      </c>
      <c r="I34" s="48">
        <f t="shared" si="3"/>
        <v>0</v>
      </c>
      <c r="J34" s="80">
        <v>0</v>
      </c>
      <c r="K34" s="49">
        <f t="shared" si="4"/>
        <v>0</v>
      </c>
      <c r="L34" s="34">
        <f t="shared" si="1"/>
        <v>0</v>
      </c>
      <c r="M34" s="51">
        <f>IF(ISBLANK(L34),"  ",IF(L76&gt;0,L34/L76,IF(L34&gt;0,1,0)))</f>
        <v>0</v>
      </c>
      <c r="N34" s="25"/>
    </row>
    <row r="35" spans="1:14" ht="15" customHeight="1" x14ac:dyDescent="0.25">
      <c r="A35" s="62" t="s">
        <v>33</v>
      </c>
      <c r="B35" s="121"/>
      <c r="C35" s="64" t="s">
        <v>4</v>
      </c>
      <c r="D35" s="80"/>
      <c r="E35" s="66" t="s">
        <v>4</v>
      </c>
      <c r="F35" s="34"/>
      <c r="G35" s="67" t="s">
        <v>4</v>
      </c>
      <c r="H35" s="121" t="s">
        <v>4</v>
      </c>
      <c r="I35" s="64" t="s">
        <v>4</v>
      </c>
      <c r="J35" s="80"/>
      <c r="K35" s="66" t="s">
        <v>4</v>
      </c>
      <c r="L35" s="34"/>
      <c r="M35" s="67" t="s">
        <v>4</v>
      </c>
      <c r="N35" s="25"/>
    </row>
    <row r="36" spans="1:14" ht="15" customHeight="1" x14ac:dyDescent="0.2">
      <c r="A36" s="57" t="s">
        <v>34</v>
      </c>
      <c r="B36" s="32">
        <v>0</v>
      </c>
      <c r="C36" s="48">
        <f t="shared" si="0"/>
        <v>0</v>
      </c>
      <c r="D36" s="80">
        <v>0</v>
      </c>
      <c r="E36" s="49">
        <f>IF(ISBLANK(D36),"  ",IF(F36&gt;0,D36/F36,IF(D36&gt;0,1,0)))</f>
        <v>0</v>
      </c>
      <c r="F36" s="34">
        <f t="shared" si="2"/>
        <v>0</v>
      </c>
      <c r="G36" s="51">
        <f>IF(ISBLANK(F36),"  ",IF(F76&gt;0,F36/F76,IF(F36&gt;0,1,0)))</f>
        <v>0</v>
      </c>
      <c r="H36" s="32">
        <v>0</v>
      </c>
      <c r="I36" s="48">
        <f>IF(ISBLANK(H36),"  ",IF(L36&gt;0,H36/L36,IF(H36&gt;0,1,0)))</f>
        <v>0</v>
      </c>
      <c r="J36" s="80">
        <v>0</v>
      </c>
      <c r="K36" s="49">
        <f>IF(ISBLANK(J36),"  ",IF(L36&gt;0,J36/L36,IF(J36&gt;0,1,0)))</f>
        <v>0</v>
      </c>
      <c r="L36" s="34">
        <f>J36+H36</f>
        <v>0</v>
      </c>
      <c r="M36" s="51">
        <f>IF(ISBLANK(L36),"  ",IF(L76&gt;0,L36/L76,IF(L36&gt;0,1,0)))</f>
        <v>0</v>
      </c>
      <c r="N36" s="25"/>
    </row>
    <row r="37" spans="1:14" ht="15" customHeight="1" x14ac:dyDescent="0.25">
      <c r="A37" s="62" t="s">
        <v>35</v>
      </c>
      <c r="B37" s="121"/>
      <c r="C37" s="64" t="s">
        <v>4</v>
      </c>
      <c r="D37" s="80"/>
      <c r="E37" s="66" t="s">
        <v>4</v>
      </c>
      <c r="F37" s="34"/>
      <c r="G37" s="67" t="s">
        <v>4</v>
      </c>
      <c r="H37" s="121"/>
      <c r="I37" s="64" t="s">
        <v>4</v>
      </c>
      <c r="J37" s="80"/>
      <c r="K37" s="66" t="s">
        <v>4</v>
      </c>
      <c r="L37" s="34"/>
      <c r="M37" s="67" t="s">
        <v>4</v>
      </c>
      <c r="N37" s="25"/>
    </row>
    <row r="38" spans="1:14" ht="15" customHeight="1" x14ac:dyDescent="0.2">
      <c r="A38" s="59" t="s">
        <v>34</v>
      </c>
      <c r="B38" s="69">
        <v>0</v>
      </c>
      <c r="C38" s="48">
        <f t="shared" si="0"/>
        <v>0</v>
      </c>
      <c r="D38" s="70">
        <v>0</v>
      </c>
      <c r="E38" s="49">
        <f>IF(ISBLANK(D38),"  ",IF(F38&gt;0,D38/F38,IF(D38&gt;0,1,0)))</f>
        <v>0</v>
      </c>
      <c r="F38" s="68">
        <f t="shared" si="2"/>
        <v>0</v>
      </c>
      <c r="G38" s="51">
        <f>IF(ISBLANK(F38),"  ",IF(F76&gt;0,F38/F76,IF(F38&gt;0,1,0)))</f>
        <v>0</v>
      </c>
      <c r="H38" s="69">
        <v>0</v>
      </c>
      <c r="I38" s="48">
        <f>IF(ISBLANK(H38),"  ",IF(L38&gt;0,H38/L38,IF(H38&gt;0,1,0)))</f>
        <v>0</v>
      </c>
      <c r="J38" s="70">
        <v>0</v>
      </c>
      <c r="K38" s="49">
        <f>IF(ISBLANK(J38),"  ",IF(L38&gt;0,J38/L38,IF(J38&gt;0,1,0)))</f>
        <v>0</v>
      </c>
      <c r="L38" s="68">
        <f>J38+H38</f>
        <v>0</v>
      </c>
      <c r="M38" s="51">
        <f>IF(ISBLANK(L38),"  ",IF(L76&gt;0,L38/L76,IF(L38&gt;0,1,0)))</f>
        <v>0</v>
      </c>
      <c r="N38" s="25"/>
    </row>
    <row r="39" spans="1:14" ht="15" customHeight="1" x14ac:dyDescent="0.2">
      <c r="A39" s="59" t="s">
        <v>36</v>
      </c>
      <c r="B39" s="69"/>
      <c r="C39" s="48" t="str">
        <f t="shared" si="0"/>
        <v xml:space="preserve">  </v>
      </c>
      <c r="D39" s="70"/>
      <c r="E39" s="44" t="str">
        <f>IF(ISBLANK(D39),"  ",IF(F39&gt;0,D39/F39,IF(D39&gt;0,1,0)))</f>
        <v xml:space="preserve">  </v>
      </c>
      <c r="F39" s="34">
        <f t="shared" si="2"/>
        <v>0</v>
      </c>
      <c r="G39" s="51">
        <f>IF(ISBLANK(F39),"  ",IF(F76&gt;0,F39/F76,IF(F39&gt;0,1,0)))</f>
        <v>0</v>
      </c>
      <c r="H39" s="69"/>
      <c r="I39" s="48" t="str">
        <f>IF(ISBLANK(H39),"  ",IF(L39&gt;0,H39/L39,IF(H39&gt;0,1,0)))</f>
        <v xml:space="preserve">  </v>
      </c>
      <c r="J39" s="70"/>
      <c r="K39" s="49" t="str">
        <f>IF(ISBLANK(J39),"  ",IF(L39&gt;0,J39/L39,IF(J39&gt;0,1,0)))</f>
        <v xml:space="preserve">  </v>
      </c>
      <c r="L39" s="34">
        <f>J39+H39</f>
        <v>0</v>
      </c>
      <c r="M39" s="51">
        <f>IF(ISBLANK(L39),"  ",IF(L76&gt;0,L39/L76,IF(L39&gt;0,1,0)))</f>
        <v>0</v>
      </c>
      <c r="N39" s="25"/>
    </row>
    <row r="40" spans="1:14" s="77" customFormat="1" ht="15" customHeight="1" x14ac:dyDescent="0.25">
      <c r="A40" s="62" t="s">
        <v>37</v>
      </c>
      <c r="B40" s="71">
        <v>4218530.25</v>
      </c>
      <c r="C40" s="84">
        <f t="shared" si="0"/>
        <v>1</v>
      </c>
      <c r="D40" s="122">
        <v>0</v>
      </c>
      <c r="E40" s="73">
        <f>IF(ISBLANK(D40),"  ",IF(F40&gt;0,D40/F40,IF(D40&gt;0,1,0)))</f>
        <v>0</v>
      </c>
      <c r="F40" s="71">
        <f>F39+F38+F36+F34+F29+F28+F26+F27+F25+F24+F23+F22+F21+F20+F19+F18+F17+F16+F14+F13+F30+F31+F32+F33</f>
        <v>4218530.25</v>
      </c>
      <c r="G40" s="74">
        <f>IF(ISBLANK(F40),"  ",IF(F76&gt;0,F40/F76,IF(F40&gt;0,1,0)))</f>
        <v>0.2886296636863655</v>
      </c>
      <c r="H40" s="71">
        <v>4218209</v>
      </c>
      <c r="I40" s="84">
        <f>IF(ISBLANK(H40),"  ",IF(L40&gt;0,H40/L40,IF(H40&gt;0,1,0)))</f>
        <v>1</v>
      </c>
      <c r="J40" s="122">
        <v>0</v>
      </c>
      <c r="K40" s="75">
        <f>IF(ISBLANK(J40),"  ",IF(L40&gt;0,J40/L40,IF(J40&gt;0,1,0)))</f>
        <v>0</v>
      </c>
      <c r="L40" s="71">
        <f>L39+L38+L36+L34+L29+L28+L26+L27+L25+L24+L23+L22+L21+L20+L19+L18+L17+L16+L14+L13+L30+L31+L32+L33</f>
        <v>4218209</v>
      </c>
      <c r="M40" s="74">
        <f>IF(ISBLANK(L40),"  ",IF(L76&gt;0,L40/L76,IF(L40&gt;0,1,0)))</f>
        <v>0.29384059679704538</v>
      </c>
      <c r="N40" s="76"/>
    </row>
    <row r="41" spans="1:14" ht="15" customHeight="1" x14ac:dyDescent="0.25">
      <c r="A41" s="78" t="s">
        <v>38</v>
      </c>
      <c r="B41" s="79"/>
      <c r="C41" s="64" t="s">
        <v>4</v>
      </c>
      <c r="D41" s="80"/>
      <c r="E41" s="66" t="s">
        <v>4</v>
      </c>
      <c r="F41" s="34"/>
      <c r="G41" s="67" t="s">
        <v>4</v>
      </c>
      <c r="H41" s="79"/>
      <c r="I41" s="64" t="s">
        <v>4</v>
      </c>
      <c r="J41" s="80"/>
      <c r="K41" s="66" t="s">
        <v>4</v>
      </c>
      <c r="L41" s="34"/>
      <c r="M41" s="67" t="s">
        <v>4</v>
      </c>
      <c r="N41" s="25"/>
    </row>
    <row r="42" spans="1:14" ht="15" customHeight="1" x14ac:dyDescent="0.2">
      <c r="A42" s="11" t="s">
        <v>39</v>
      </c>
      <c r="B42" s="36">
        <v>0</v>
      </c>
      <c r="C42" s="42">
        <f t="shared" si="0"/>
        <v>0</v>
      </c>
      <c r="D42" s="123">
        <v>0</v>
      </c>
      <c r="E42" s="44">
        <f t="shared" ref="E42:E48" si="6">IF(ISBLANK(D42),"  ",IF(F42&gt;0,D42/F42,IF(D42&gt;0,1,0)))</f>
        <v>0</v>
      </c>
      <c r="F42" s="38">
        <f>D42+B42</f>
        <v>0</v>
      </c>
      <c r="G42" s="46">
        <f>IF(ISBLANK(F42),"  ",IF(D76&gt;0,F42/D76,IF(F42&gt;0,1,0)))</f>
        <v>0</v>
      </c>
      <c r="H42" s="36">
        <v>0</v>
      </c>
      <c r="I42" s="42">
        <f t="shared" ref="I42:I48" si="7">IF(ISBLANK(H42),"  ",IF(L42&gt;0,H42/L42,IF(H42&gt;0,1,0)))</f>
        <v>0</v>
      </c>
      <c r="J42" s="123">
        <v>0</v>
      </c>
      <c r="K42" s="44">
        <f t="shared" ref="K42:K48" si="8">IF(ISBLANK(J42),"  ",IF(L42&gt;0,J42/L42,IF(J42&gt;0,1,0)))</f>
        <v>0</v>
      </c>
      <c r="L42" s="38">
        <f>J42+H42</f>
        <v>0</v>
      </c>
      <c r="M42" s="46">
        <f>IF(ISBLANK(L42),"  ",IF(J76&gt;0,L42/J76,IF(L42&gt;0,1,0)))</f>
        <v>0</v>
      </c>
      <c r="N42" s="25"/>
    </row>
    <row r="43" spans="1:14" ht="15" customHeight="1" x14ac:dyDescent="0.2">
      <c r="A43" s="81" t="s">
        <v>40</v>
      </c>
      <c r="B43" s="32">
        <v>0</v>
      </c>
      <c r="C43" s="48">
        <f t="shared" si="0"/>
        <v>0</v>
      </c>
      <c r="D43" s="80">
        <v>0</v>
      </c>
      <c r="E43" s="49">
        <f t="shared" si="6"/>
        <v>0</v>
      </c>
      <c r="F43" s="34">
        <f>D43+B43</f>
        <v>0</v>
      </c>
      <c r="G43" s="51">
        <f>IF(ISBLANK(F43),"  ",IF(D76&gt;0,F43/D76,IF(F43&gt;0,1,0)))</f>
        <v>0</v>
      </c>
      <c r="H43" s="32">
        <v>0</v>
      </c>
      <c r="I43" s="48">
        <f t="shared" si="7"/>
        <v>0</v>
      </c>
      <c r="J43" s="80">
        <v>0</v>
      </c>
      <c r="K43" s="49">
        <f t="shared" si="8"/>
        <v>0</v>
      </c>
      <c r="L43" s="34">
        <f>J43+H43</f>
        <v>0</v>
      </c>
      <c r="M43" s="51">
        <f>IF(ISBLANK(L43),"  ",IF(J76&gt;0,L43/J76,IF(L43&gt;0,1,0)))</f>
        <v>0</v>
      </c>
      <c r="N43" s="25"/>
    </row>
    <row r="44" spans="1:14" ht="15" customHeight="1" x14ac:dyDescent="0.2">
      <c r="A44" s="82" t="s">
        <v>41</v>
      </c>
      <c r="B44" s="32">
        <v>0</v>
      </c>
      <c r="C44" s="48">
        <f t="shared" si="0"/>
        <v>0</v>
      </c>
      <c r="D44" s="80">
        <v>0</v>
      </c>
      <c r="E44" s="49">
        <f t="shared" si="6"/>
        <v>0</v>
      </c>
      <c r="F44" s="68">
        <f>D44+B44</f>
        <v>0</v>
      </c>
      <c r="G44" s="51">
        <f>IF(ISBLANK(F44),"  ",IF(D76&gt;0,F44/D76,IF(F44&gt;0,1,0)))</f>
        <v>0</v>
      </c>
      <c r="H44" s="32">
        <v>0</v>
      </c>
      <c r="I44" s="48">
        <f t="shared" si="7"/>
        <v>0</v>
      </c>
      <c r="J44" s="80">
        <v>0</v>
      </c>
      <c r="K44" s="49">
        <f t="shared" si="8"/>
        <v>0</v>
      </c>
      <c r="L44" s="68">
        <f>J44+H44</f>
        <v>0</v>
      </c>
      <c r="M44" s="51">
        <f>IF(ISBLANK(L44),"  ",IF(J76&gt;0,L44/J76,IF(L44&gt;0,1,0)))</f>
        <v>0</v>
      </c>
      <c r="N44" s="25"/>
    </row>
    <row r="45" spans="1:14" ht="15" customHeight="1" x14ac:dyDescent="0.2">
      <c r="A45" s="31" t="s">
        <v>42</v>
      </c>
      <c r="B45" s="32">
        <v>0</v>
      </c>
      <c r="C45" s="48">
        <f t="shared" si="0"/>
        <v>0</v>
      </c>
      <c r="D45" s="80">
        <v>0</v>
      </c>
      <c r="E45" s="49">
        <f t="shared" si="6"/>
        <v>0</v>
      </c>
      <c r="F45" s="68">
        <f>D45+B45</f>
        <v>0</v>
      </c>
      <c r="G45" s="51">
        <f>IF(ISBLANK(F45),"  ",IF(D76&gt;0,F45/D76,IF(F45&gt;0,1,0)))</f>
        <v>0</v>
      </c>
      <c r="H45" s="32">
        <v>0</v>
      </c>
      <c r="I45" s="48">
        <f t="shared" si="7"/>
        <v>0</v>
      </c>
      <c r="J45" s="80">
        <v>0</v>
      </c>
      <c r="K45" s="49">
        <f t="shared" si="8"/>
        <v>0</v>
      </c>
      <c r="L45" s="68">
        <f>J45+H45</f>
        <v>0</v>
      </c>
      <c r="M45" s="51">
        <f>IF(ISBLANK(L45),"  ",IF(J76&gt;0,L45/J76,IF(L45&gt;0,1,0)))</f>
        <v>0</v>
      </c>
      <c r="N45" s="25"/>
    </row>
    <row r="46" spans="1:14" ht="15" customHeight="1" x14ac:dyDescent="0.2">
      <c r="A46" s="81" t="s">
        <v>43</v>
      </c>
      <c r="B46" s="32">
        <v>0</v>
      </c>
      <c r="C46" s="48">
        <f t="shared" si="0"/>
        <v>0</v>
      </c>
      <c r="D46" s="80">
        <v>0</v>
      </c>
      <c r="E46" s="49">
        <f t="shared" si="6"/>
        <v>0</v>
      </c>
      <c r="F46" s="68">
        <f>D46+B46</f>
        <v>0</v>
      </c>
      <c r="G46" s="51">
        <f>IF(ISBLANK(F46),"  ",IF(F76&gt;0,F46/F76,IF(F46&gt;0,1,0)))</f>
        <v>0</v>
      </c>
      <c r="H46" s="32">
        <v>0</v>
      </c>
      <c r="I46" s="48">
        <f t="shared" si="7"/>
        <v>0</v>
      </c>
      <c r="J46" s="80">
        <v>0</v>
      </c>
      <c r="K46" s="49">
        <f t="shared" si="8"/>
        <v>0</v>
      </c>
      <c r="L46" s="68">
        <f>J46+H46</f>
        <v>0</v>
      </c>
      <c r="M46" s="51">
        <f>IF(ISBLANK(L46),"  ",IF(L76&gt;0,L46/L76,IF(L46&gt;0,1,0)))</f>
        <v>0</v>
      </c>
      <c r="N46" s="25"/>
    </row>
    <row r="47" spans="1:14" s="77" customFormat="1" ht="15" customHeight="1" x14ac:dyDescent="0.25">
      <c r="A47" s="78" t="s">
        <v>44</v>
      </c>
      <c r="B47" s="106">
        <v>0</v>
      </c>
      <c r="C47" s="84">
        <f t="shared" si="0"/>
        <v>0</v>
      </c>
      <c r="D47" s="107">
        <v>0</v>
      </c>
      <c r="E47" s="75">
        <f t="shared" si="6"/>
        <v>0</v>
      </c>
      <c r="F47" s="86">
        <f>F46+F45+F44+F43+F42</f>
        <v>0</v>
      </c>
      <c r="G47" s="74">
        <f>IF(ISBLANK(F47),"  ",IF(F76&gt;0,F47/F76,IF(F47&gt;0,1,0)))</f>
        <v>0</v>
      </c>
      <c r="H47" s="106">
        <v>0</v>
      </c>
      <c r="I47" s="84">
        <f t="shared" si="7"/>
        <v>0</v>
      </c>
      <c r="J47" s="107">
        <v>0</v>
      </c>
      <c r="K47" s="75">
        <f t="shared" si="8"/>
        <v>0</v>
      </c>
      <c r="L47" s="86">
        <f>L46+L45+L44+L43+L42</f>
        <v>0</v>
      </c>
      <c r="M47" s="74">
        <f>IF(ISBLANK(L47),"  ",IF(L76&gt;0,L47/L76,IF(L47&gt;0,1,0)))</f>
        <v>0</v>
      </c>
      <c r="N47" s="76"/>
    </row>
    <row r="48" spans="1:14" s="77" customFormat="1" ht="15" customHeight="1" x14ac:dyDescent="0.25">
      <c r="A48" s="87" t="s">
        <v>45</v>
      </c>
      <c r="B48" s="124">
        <v>0</v>
      </c>
      <c r="C48" s="84">
        <f t="shared" si="0"/>
        <v>0</v>
      </c>
      <c r="D48" s="111">
        <v>0</v>
      </c>
      <c r="E48" s="75">
        <f t="shared" si="6"/>
        <v>0</v>
      </c>
      <c r="F48" s="90">
        <f>D48+B48</f>
        <v>0</v>
      </c>
      <c r="G48" s="74">
        <f>IF(ISBLANK(F48),"  ",IF(F76&gt;0,F48/F76,IF(F48&gt;0,1,0)))</f>
        <v>0</v>
      </c>
      <c r="H48" s="124">
        <v>0</v>
      </c>
      <c r="I48" s="84">
        <f t="shared" si="7"/>
        <v>0</v>
      </c>
      <c r="J48" s="111">
        <v>0</v>
      </c>
      <c r="K48" s="75">
        <f t="shared" si="8"/>
        <v>0</v>
      </c>
      <c r="L48" s="90">
        <f>J48+H48</f>
        <v>0</v>
      </c>
      <c r="M48" s="74">
        <f>IF(ISBLANK(L48),"  ",IF(L76&gt;0,L48/L76,IF(L48&gt;0,1,0)))</f>
        <v>0</v>
      </c>
      <c r="N48" s="76"/>
    </row>
    <row r="49" spans="1:14" ht="15" customHeight="1" x14ac:dyDescent="0.25">
      <c r="A49" s="14" t="s">
        <v>46</v>
      </c>
      <c r="B49" s="91"/>
      <c r="C49" s="92" t="s">
        <v>4</v>
      </c>
      <c r="D49" s="93"/>
      <c r="E49" s="94" t="s">
        <v>4</v>
      </c>
      <c r="F49" s="38"/>
      <c r="G49" s="95" t="s">
        <v>4</v>
      </c>
      <c r="H49" s="91"/>
      <c r="I49" s="92" t="s">
        <v>4</v>
      </c>
      <c r="J49" s="93"/>
      <c r="K49" s="94" t="s">
        <v>4</v>
      </c>
      <c r="L49" s="38"/>
      <c r="M49" s="95" t="s">
        <v>4</v>
      </c>
      <c r="N49" s="25"/>
    </row>
    <row r="50" spans="1:14" ht="15" customHeight="1" x14ac:dyDescent="0.2">
      <c r="A50" s="11" t="s">
        <v>47</v>
      </c>
      <c r="B50" s="91">
        <v>6765559.1699999999</v>
      </c>
      <c r="C50" s="42">
        <f t="shared" si="0"/>
        <v>1</v>
      </c>
      <c r="D50" s="93">
        <v>0</v>
      </c>
      <c r="E50" s="44">
        <f t="shared" ref="E50:E67" si="9">IF(ISBLANK(D50),"  ",IF(F50&gt;0,D50/F50,IF(D50&gt;0,1,0)))</f>
        <v>0</v>
      </c>
      <c r="F50" s="96">
        <f t="shared" ref="F50:F55" si="10">D50+B50</f>
        <v>6765559.1699999999</v>
      </c>
      <c r="G50" s="46">
        <f>IF(ISBLANK(F50),"  ",IF(F76&gt;0,F50/F76,IF(F50&gt;0,1,0)))</f>
        <v>0.46289606857442966</v>
      </c>
      <c r="H50" s="91">
        <v>6824144</v>
      </c>
      <c r="I50" s="42">
        <f t="shared" ref="I50:I67" si="11">IF(ISBLANK(H50),"  ",IF(L50&gt;0,H50/L50,IF(H50&gt;0,1,0)))</f>
        <v>1</v>
      </c>
      <c r="J50" s="93">
        <v>0</v>
      </c>
      <c r="K50" s="44">
        <f t="shared" ref="K50:K67" si="12">IF(ISBLANK(J50),"  ",IF(L50&gt;0,J50/L50,IF(J50&gt;0,1,0)))</f>
        <v>0</v>
      </c>
      <c r="L50" s="96">
        <f t="shared" ref="L50:L66" si="13">J50+H50</f>
        <v>6824144</v>
      </c>
      <c r="M50" s="46">
        <f>IF(ISBLANK(L50),"  ",IF(L76&gt;0,L50/L76,IF(L50&gt;0,1,0)))</f>
        <v>0.47537012641833931</v>
      </c>
      <c r="N50" s="25"/>
    </row>
    <row r="51" spans="1:14" ht="15" customHeight="1" x14ac:dyDescent="0.2">
      <c r="A51" s="31" t="s">
        <v>48</v>
      </c>
      <c r="B51" s="79">
        <v>1709665</v>
      </c>
      <c r="C51" s="48">
        <f t="shared" si="0"/>
        <v>1</v>
      </c>
      <c r="D51" s="80">
        <v>0</v>
      </c>
      <c r="E51" s="49">
        <f t="shared" si="9"/>
        <v>0</v>
      </c>
      <c r="F51" s="97">
        <f t="shared" si="10"/>
        <v>1709665</v>
      </c>
      <c r="G51" s="51">
        <f>IF(ISBLANK(F51),"  ",IF(F76&gt;0,F51/F76,IF(F51&gt;0,1,0)))</f>
        <v>0.11697439741396901</v>
      </c>
      <c r="H51" s="79">
        <v>1537200</v>
      </c>
      <c r="I51" s="48">
        <f t="shared" si="11"/>
        <v>1</v>
      </c>
      <c r="J51" s="80">
        <v>0</v>
      </c>
      <c r="K51" s="49">
        <f t="shared" si="12"/>
        <v>0</v>
      </c>
      <c r="L51" s="97">
        <f t="shared" si="13"/>
        <v>1537200</v>
      </c>
      <c r="M51" s="51">
        <f>IF(ISBLANK(L51),"  ",IF(L76&gt;0,L51/L76,IF(L51&gt;0,1,0)))</f>
        <v>0.10708140952627483</v>
      </c>
      <c r="N51" s="25"/>
    </row>
    <row r="52" spans="1:14" ht="15" customHeight="1" x14ac:dyDescent="0.2">
      <c r="A52" s="98" t="s">
        <v>49</v>
      </c>
      <c r="B52" s="125">
        <v>136308.42000000001</v>
      </c>
      <c r="C52" s="48">
        <f t="shared" si="0"/>
        <v>1</v>
      </c>
      <c r="D52" s="126">
        <v>0</v>
      </c>
      <c r="E52" s="49">
        <f t="shared" si="9"/>
        <v>0</v>
      </c>
      <c r="F52" s="99">
        <f t="shared" si="10"/>
        <v>136308.42000000001</v>
      </c>
      <c r="G52" s="51">
        <f>IF(ISBLANK(F52),"  ",IF(F76&gt;0,F52/F76,IF(F52&gt;0,1,0)))</f>
        <v>9.326151785262143E-3</v>
      </c>
      <c r="H52" s="125">
        <v>125410</v>
      </c>
      <c r="I52" s="48">
        <f t="shared" si="11"/>
        <v>1</v>
      </c>
      <c r="J52" s="126">
        <v>0</v>
      </c>
      <c r="K52" s="49">
        <f t="shared" si="12"/>
        <v>0</v>
      </c>
      <c r="L52" s="99">
        <f t="shared" si="13"/>
        <v>125410</v>
      </c>
      <c r="M52" s="51">
        <f>IF(ISBLANK(L52),"  ",IF(L76&gt;0,L52/L76,IF(L52&gt;0,1,0)))</f>
        <v>8.7360652931889968E-3</v>
      </c>
      <c r="N52" s="25"/>
    </row>
    <row r="53" spans="1:14" ht="15" customHeight="1" x14ac:dyDescent="0.2">
      <c r="A53" s="98" t="s">
        <v>50</v>
      </c>
      <c r="B53" s="125">
        <v>134395.15</v>
      </c>
      <c r="C53" s="48">
        <f t="shared" si="0"/>
        <v>1</v>
      </c>
      <c r="D53" s="126">
        <v>0</v>
      </c>
      <c r="E53" s="49">
        <f t="shared" si="9"/>
        <v>0</v>
      </c>
      <c r="F53" s="99">
        <f t="shared" si="10"/>
        <v>134395.15</v>
      </c>
      <c r="G53" s="51">
        <f>IF(ISBLANK(F53),"  ",IF(F76&gt;0,F53/F76,IF(F53&gt;0,1,0)))</f>
        <v>9.1952468387724948E-3</v>
      </c>
      <c r="H53" s="125">
        <v>119244</v>
      </c>
      <c r="I53" s="48">
        <f t="shared" si="11"/>
        <v>1</v>
      </c>
      <c r="J53" s="126">
        <v>0</v>
      </c>
      <c r="K53" s="49">
        <f t="shared" si="12"/>
        <v>0</v>
      </c>
      <c r="L53" s="99">
        <f t="shared" si="13"/>
        <v>119244</v>
      </c>
      <c r="M53" s="51">
        <f>IF(ISBLANK(L53),"  ",IF(L76&gt;0,L53/L76,IF(L53&gt;0,1,0)))</f>
        <v>8.3065415024402255E-3</v>
      </c>
      <c r="N53" s="25"/>
    </row>
    <row r="54" spans="1:14" ht="15" customHeight="1" x14ac:dyDescent="0.2">
      <c r="A54" s="98" t="s">
        <v>51</v>
      </c>
      <c r="B54" s="125">
        <v>0</v>
      </c>
      <c r="C54" s="48">
        <f>IF(ISBLANK(B54),"  ",IF(F54&gt;0,B54/F54,IF(B54&gt;0,1,0)))</f>
        <v>0</v>
      </c>
      <c r="D54" s="126">
        <v>0</v>
      </c>
      <c r="E54" s="49">
        <f>IF(ISBLANK(D54),"  ",IF(F54&gt;0,D54/F54,IF(D54&gt;0,1,0)))</f>
        <v>0</v>
      </c>
      <c r="F54" s="99">
        <f t="shared" si="10"/>
        <v>0</v>
      </c>
      <c r="G54" s="51">
        <f>IF(ISBLANK(F54),"  ",IF(F76&gt;0,F54/F76,IF(F54&gt;0,1,0)))</f>
        <v>0</v>
      </c>
      <c r="H54" s="125">
        <v>0</v>
      </c>
      <c r="I54" s="48">
        <f>IF(ISBLANK(H54),"  ",IF(L54&gt;0,H54/L54,IF(H54&gt;0,1,0)))</f>
        <v>0</v>
      </c>
      <c r="J54" s="126">
        <v>0</v>
      </c>
      <c r="K54" s="49">
        <f>IF(ISBLANK(J54),"  ",IF(L54&gt;0,J54/L54,IF(J54&gt;0,1,0)))</f>
        <v>0</v>
      </c>
      <c r="L54" s="99">
        <f t="shared" si="13"/>
        <v>0</v>
      </c>
      <c r="M54" s="51">
        <f>IF(ISBLANK(L54),"  ",IF(L76&gt;0,L54/L76,IF(L54&gt;0,1,0)))</f>
        <v>0</v>
      </c>
      <c r="N54" s="25"/>
    </row>
    <row r="55" spans="1:14" ht="15" customHeight="1" x14ac:dyDescent="0.2">
      <c r="A55" s="31" t="s">
        <v>52</v>
      </c>
      <c r="B55" s="79">
        <v>1415353.02</v>
      </c>
      <c r="C55" s="48">
        <f t="shared" si="0"/>
        <v>0.89232298163336721</v>
      </c>
      <c r="D55" s="80">
        <v>170791.29</v>
      </c>
      <c r="E55" s="49">
        <f t="shared" si="9"/>
        <v>0.10767701836663274</v>
      </c>
      <c r="F55" s="97">
        <f t="shared" si="10"/>
        <v>1586144.31</v>
      </c>
      <c r="G55" s="51">
        <f>IF(ISBLANK(F55),"  ",IF(F76&gt;0,F55/F76,IF(F55&gt;0,1,0)))</f>
        <v>0.10852317551909038</v>
      </c>
      <c r="H55" s="79">
        <v>1291481</v>
      </c>
      <c r="I55" s="48">
        <f t="shared" si="11"/>
        <v>0.90223133509846798</v>
      </c>
      <c r="J55" s="80">
        <v>139949</v>
      </c>
      <c r="K55" s="49">
        <f t="shared" si="12"/>
        <v>9.7768664901532035E-2</v>
      </c>
      <c r="L55" s="97">
        <f t="shared" si="13"/>
        <v>1431430</v>
      </c>
      <c r="M55" s="51">
        <f>IF(ISBLANK(L55),"  ",IF(L76&gt;0,L55/L76,IF(L55&gt;0,1,0)))</f>
        <v>9.9713467368068937E-2</v>
      </c>
      <c r="N55" s="25"/>
    </row>
    <row r="56" spans="1:14" s="77" customFormat="1" ht="15" customHeight="1" x14ac:dyDescent="0.25">
      <c r="A56" s="87" t="s">
        <v>53</v>
      </c>
      <c r="B56" s="127">
        <v>10161280.76</v>
      </c>
      <c r="C56" s="84">
        <f t="shared" si="0"/>
        <v>0.98346979297342385</v>
      </c>
      <c r="D56" s="107">
        <v>170791.29</v>
      </c>
      <c r="E56" s="75">
        <f t="shared" si="9"/>
        <v>1.6530207026576049E-2</v>
      </c>
      <c r="F56" s="100">
        <f>F55+F53+F52+F51+F50+F54</f>
        <v>10332072.050000001</v>
      </c>
      <c r="G56" s="74">
        <f>IF(ISBLANK(F56),"  ",IF(F76&gt;0,F56/F76,IF(F56&gt;0,1,0)))</f>
        <v>0.70691504013152373</v>
      </c>
      <c r="H56" s="127">
        <v>9897479</v>
      </c>
      <c r="I56" s="84">
        <f t="shared" si="11"/>
        <v>0.9860572847944713</v>
      </c>
      <c r="J56" s="107">
        <v>139949</v>
      </c>
      <c r="K56" s="75">
        <f t="shared" si="12"/>
        <v>1.3942715205528746E-2</v>
      </c>
      <c r="L56" s="97">
        <f t="shared" si="13"/>
        <v>10037428</v>
      </c>
      <c r="M56" s="74">
        <f>IF(ISBLANK(L56),"  ",IF(L76&gt;0,L56/L76,IF(L56&gt;0,1,0)))</f>
        <v>0.69920761010831234</v>
      </c>
      <c r="N56" s="76"/>
    </row>
    <row r="57" spans="1:14" ht="15" customHeight="1" x14ac:dyDescent="0.2">
      <c r="A57" s="41" t="s">
        <v>54</v>
      </c>
      <c r="B57" s="128">
        <v>0</v>
      </c>
      <c r="C57" s="48">
        <f t="shared" si="0"/>
        <v>0</v>
      </c>
      <c r="D57" s="129">
        <v>0</v>
      </c>
      <c r="E57" s="49">
        <f t="shared" si="9"/>
        <v>0</v>
      </c>
      <c r="F57" s="101">
        <f t="shared" ref="F57:F66" si="14">D57+B57</f>
        <v>0</v>
      </c>
      <c r="G57" s="51">
        <f>IF(ISBLANK(F57),"  ",IF(F76&gt;0,F57/F76,IF(F57&gt;0,1,0)))</f>
        <v>0</v>
      </c>
      <c r="H57" s="128">
        <v>0</v>
      </c>
      <c r="I57" s="48">
        <f t="shared" si="11"/>
        <v>0</v>
      </c>
      <c r="J57" s="129">
        <v>0</v>
      </c>
      <c r="K57" s="49">
        <f t="shared" si="12"/>
        <v>0</v>
      </c>
      <c r="L57" s="101">
        <f t="shared" si="13"/>
        <v>0</v>
      </c>
      <c r="M57" s="51">
        <f>IF(ISBLANK(L57),"  ",IF(L76&gt;0,L57/L76,IF(L57&gt;0,1,0)))</f>
        <v>0</v>
      </c>
      <c r="N57" s="25"/>
    </row>
    <row r="58" spans="1:14" ht="15" customHeight="1" x14ac:dyDescent="0.2">
      <c r="A58" s="102" t="s">
        <v>55</v>
      </c>
      <c r="B58" s="32">
        <v>0</v>
      </c>
      <c r="C58" s="48">
        <f t="shared" si="0"/>
        <v>0</v>
      </c>
      <c r="D58" s="80">
        <v>0</v>
      </c>
      <c r="E58" s="49">
        <f t="shared" si="9"/>
        <v>0</v>
      </c>
      <c r="F58" s="34">
        <f t="shared" si="14"/>
        <v>0</v>
      </c>
      <c r="G58" s="51">
        <f>IF(ISBLANK(F58),"  ",IF(F76&gt;0,F58/F76,IF(F58&gt;0,1,0)))</f>
        <v>0</v>
      </c>
      <c r="H58" s="32">
        <v>0</v>
      </c>
      <c r="I58" s="48">
        <f t="shared" si="11"/>
        <v>0</v>
      </c>
      <c r="J58" s="80">
        <v>0</v>
      </c>
      <c r="K58" s="49">
        <f t="shared" si="12"/>
        <v>0</v>
      </c>
      <c r="L58" s="34">
        <f t="shared" si="13"/>
        <v>0</v>
      </c>
      <c r="M58" s="51">
        <f>IF(ISBLANK(L58),"  ",IF(L76&gt;0,L58/L76,IF(L58&gt;0,1,0)))</f>
        <v>0</v>
      </c>
      <c r="N58" s="25"/>
    </row>
    <row r="59" spans="1:14" ht="15" customHeight="1" x14ac:dyDescent="0.2">
      <c r="A59" s="82" t="s">
        <v>56</v>
      </c>
      <c r="B59" s="32">
        <v>0</v>
      </c>
      <c r="C59" s="48">
        <f t="shared" si="0"/>
        <v>0</v>
      </c>
      <c r="D59" s="80">
        <v>0</v>
      </c>
      <c r="E59" s="49">
        <f t="shared" si="9"/>
        <v>0</v>
      </c>
      <c r="F59" s="34">
        <f t="shared" si="14"/>
        <v>0</v>
      </c>
      <c r="G59" s="51">
        <f>IF(ISBLANK(F59),"  ",IF(F76&gt;0,F59/F76,IF(F59&gt;0,1,0)))</f>
        <v>0</v>
      </c>
      <c r="H59" s="32">
        <v>0</v>
      </c>
      <c r="I59" s="48">
        <f t="shared" si="11"/>
        <v>0</v>
      </c>
      <c r="J59" s="80">
        <v>0</v>
      </c>
      <c r="K59" s="49">
        <f t="shared" si="12"/>
        <v>0</v>
      </c>
      <c r="L59" s="34">
        <f t="shared" si="13"/>
        <v>0</v>
      </c>
      <c r="M59" s="51">
        <f>IF(ISBLANK(L59),"  ",IF(L76&gt;0,L59/L76,IF(L59&gt;0,1,0)))</f>
        <v>0</v>
      </c>
      <c r="N59" s="25"/>
    </row>
    <row r="60" spans="1:14" ht="15" customHeight="1" x14ac:dyDescent="0.2">
      <c r="A60" s="81" t="s">
        <v>57</v>
      </c>
      <c r="B60" s="69">
        <v>0</v>
      </c>
      <c r="C60" s="48">
        <f t="shared" si="0"/>
        <v>0</v>
      </c>
      <c r="D60" s="70">
        <v>0</v>
      </c>
      <c r="E60" s="49">
        <f t="shared" si="9"/>
        <v>0</v>
      </c>
      <c r="F60" s="68">
        <f t="shared" si="14"/>
        <v>0</v>
      </c>
      <c r="G60" s="51">
        <f>IF(ISBLANK(F60),"  ",IF(F76&gt;0,F60/F76,IF(F60&gt;0,1,0)))</f>
        <v>0</v>
      </c>
      <c r="H60" s="69">
        <v>0</v>
      </c>
      <c r="I60" s="48">
        <f t="shared" si="11"/>
        <v>0</v>
      </c>
      <c r="J60" s="70">
        <v>0</v>
      </c>
      <c r="K60" s="49">
        <f t="shared" si="12"/>
        <v>0</v>
      </c>
      <c r="L60" s="68">
        <f t="shared" si="13"/>
        <v>0</v>
      </c>
      <c r="M60" s="51">
        <f>IF(ISBLANK(L60),"  ",IF(L76&gt;0,L60/L76,IF(L60&gt;0,1,0)))</f>
        <v>0</v>
      </c>
      <c r="N60" s="25"/>
    </row>
    <row r="61" spans="1:14" ht="15" customHeight="1" x14ac:dyDescent="0.2">
      <c r="A61" s="103" t="s">
        <v>58</v>
      </c>
      <c r="B61" s="32">
        <v>0</v>
      </c>
      <c r="C61" s="48">
        <f t="shared" si="0"/>
        <v>0</v>
      </c>
      <c r="D61" s="80">
        <v>0</v>
      </c>
      <c r="E61" s="49">
        <f t="shared" si="9"/>
        <v>0</v>
      </c>
      <c r="F61" s="34">
        <f t="shared" si="14"/>
        <v>0</v>
      </c>
      <c r="G61" s="51">
        <f>IF(ISBLANK(F61),"  ",IF(F76&gt;0,F61/F76,IF(F61&gt;0,1,0)))</f>
        <v>0</v>
      </c>
      <c r="H61" s="32">
        <v>0</v>
      </c>
      <c r="I61" s="48">
        <f t="shared" si="11"/>
        <v>0</v>
      </c>
      <c r="J61" s="80">
        <v>0</v>
      </c>
      <c r="K61" s="49">
        <f t="shared" si="12"/>
        <v>0</v>
      </c>
      <c r="L61" s="34">
        <f t="shared" si="13"/>
        <v>0</v>
      </c>
      <c r="M61" s="51">
        <f>IF(ISBLANK(L61),"  ",IF(L76&gt;0,L61/L76,IF(L61&gt;0,1,0)))</f>
        <v>0</v>
      </c>
      <c r="N61" s="25"/>
    </row>
    <row r="62" spans="1:14" ht="15" customHeight="1" x14ac:dyDescent="0.2">
      <c r="A62" s="103" t="s">
        <v>59</v>
      </c>
      <c r="B62" s="32">
        <v>0</v>
      </c>
      <c r="C62" s="48">
        <f t="shared" si="0"/>
        <v>0</v>
      </c>
      <c r="D62" s="80">
        <v>0</v>
      </c>
      <c r="E62" s="49">
        <f t="shared" si="9"/>
        <v>0</v>
      </c>
      <c r="F62" s="34">
        <f t="shared" si="14"/>
        <v>0</v>
      </c>
      <c r="G62" s="51">
        <f>IF(ISBLANK(F62),"  ",IF(F76&gt;0,F62/F76,IF(F62&gt;0,1,0)))</f>
        <v>0</v>
      </c>
      <c r="H62" s="32">
        <v>0</v>
      </c>
      <c r="I62" s="48">
        <f t="shared" si="11"/>
        <v>0</v>
      </c>
      <c r="J62" s="80">
        <v>0</v>
      </c>
      <c r="K62" s="49">
        <f t="shared" si="12"/>
        <v>0</v>
      </c>
      <c r="L62" s="34">
        <f t="shared" si="13"/>
        <v>0</v>
      </c>
      <c r="M62" s="51">
        <f>IF(ISBLANK(L62),"  ",IF(L76&gt;0,L62/L76,IF(L62&gt;0,1,0)))</f>
        <v>0</v>
      </c>
      <c r="N62" s="25"/>
    </row>
    <row r="63" spans="1:14" ht="15" customHeight="1" x14ac:dyDescent="0.2">
      <c r="A63" s="104" t="s">
        <v>60</v>
      </c>
      <c r="B63" s="32">
        <v>0</v>
      </c>
      <c r="C63" s="48">
        <f t="shared" si="0"/>
        <v>0</v>
      </c>
      <c r="D63" s="80">
        <v>0</v>
      </c>
      <c r="E63" s="49">
        <f t="shared" si="9"/>
        <v>0</v>
      </c>
      <c r="F63" s="34">
        <f t="shared" si="14"/>
        <v>0</v>
      </c>
      <c r="G63" s="51">
        <f>IF(ISBLANK(F63),"  ",IF(F76&gt;0,F63/F76,IF(F63&gt;0,1,0)))</f>
        <v>0</v>
      </c>
      <c r="H63" s="32">
        <v>0</v>
      </c>
      <c r="I63" s="48">
        <f t="shared" si="11"/>
        <v>0</v>
      </c>
      <c r="J63" s="80">
        <v>0</v>
      </c>
      <c r="K63" s="49">
        <f t="shared" si="12"/>
        <v>0</v>
      </c>
      <c r="L63" s="34">
        <f t="shared" si="13"/>
        <v>0</v>
      </c>
      <c r="M63" s="51">
        <f>IF(ISBLANK(L63),"  ",IF(L76&gt;0,L63/L76,IF(L63&gt;0,1,0)))</f>
        <v>0</v>
      </c>
      <c r="N63" s="25"/>
    </row>
    <row r="64" spans="1:14" ht="15" customHeight="1" x14ac:dyDescent="0.2">
      <c r="A64" s="104" t="s">
        <v>61</v>
      </c>
      <c r="B64" s="32">
        <v>0</v>
      </c>
      <c r="C64" s="48">
        <f t="shared" si="0"/>
        <v>0</v>
      </c>
      <c r="D64" s="80">
        <v>0</v>
      </c>
      <c r="E64" s="49">
        <f t="shared" si="9"/>
        <v>0</v>
      </c>
      <c r="F64" s="34">
        <f t="shared" si="14"/>
        <v>0</v>
      </c>
      <c r="G64" s="51">
        <f>IF(ISBLANK(F64),"  ",IF(F76&gt;0,F64/F76,IF(F64&gt;0,1,0)))</f>
        <v>0</v>
      </c>
      <c r="H64" s="32">
        <v>0</v>
      </c>
      <c r="I64" s="48">
        <f t="shared" si="11"/>
        <v>0</v>
      </c>
      <c r="J64" s="80">
        <v>0</v>
      </c>
      <c r="K64" s="49">
        <f t="shared" si="12"/>
        <v>0</v>
      </c>
      <c r="L64" s="34">
        <f t="shared" si="13"/>
        <v>0</v>
      </c>
      <c r="M64" s="51">
        <f>IF(ISBLANK(L64),"  ",IF(L76&gt;0,L64/L76,IF(L64&gt;0,1,0)))</f>
        <v>0</v>
      </c>
      <c r="N64" s="25"/>
    </row>
    <row r="65" spans="1:14" ht="15" customHeight="1" x14ac:dyDescent="0.2">
      <c r="A65" s="82" t="s">
        <v>62</v>
      </c>
      <c r="B65" s="32">
        <v>0</v>
      </c>
      <c r="C65" s="48">
        <f t="shared" si="0"/>
        <v>0</v>
      </c>
      <c r="D65" s="80">
        <v>0</v>
      </c>
      <c r="E65" s="49">
        <f t="shared" si="9"/>
        <v>0</v>
      </c>
      <c r="F65" s="34">
        <f t="shared" si="14"/>
        <v>0</v>
      </c>
      <c r="G65" s="51">
        <f>IF(ISBLANK(F65),"  ",IF(F76&gt;0,F65/F76,IF(F65&gt;0,1,0)))</f>
        <v>0</v>
      </c>
      <c r="H65" s="32">
        <v>0</v>
      </c>
      <c r="I65" s="48">
        <f t="shared" si="11"/>
        <v>0</v>
      </c>
      <c r="J65" s="80">
        <v>0</v>
      </c>
      <c r="K65" s="49">
        <f t="shared" si="12"/>
        <v>0</v>
      </c>
      <c r="L65" s="34">
        <f t="shared" si="13"/>
        <v>0</v>
      </c>
      <c r="M65" s="51">
        <f>IF(ISBLANK(L65),"  ",IF(L76&gt;0,L65/L76,IF(L65&gt;0,1,0)))</f>
        <v>0</v>
      </c>
      <c r="N65" s="25"/>
    </row>
    <row r="66" spans="1:14" ht="15" customHeight="1" x14ac:dyDescent="0.2">
      <c r="A66" s="81" t="s">
        <v>63</v>
      </c>
      <c r="B66" s="32">
        <v>65117.36</v>
      </c>
      <c r="C66" s="48">
        <f t="shared" si="0"/>
        <v>1</v>
      </c>
      <c r="D66" s="80">
        <v>0</v>
      </c>
      <c r="E66" s="49">
        <f t="shared" si="9"/>
        <v>0</v>
      </c>
      <c r="F66" s="34">
        <f t="shared" si="14"/>
        <v>65117.36</v>
      </c>
      <c r="G66" s="51">
        <f>IF(ISBLANK(F66),"  ",IF(F76&gt;0,F66/F76,IF(F66&gt;0,1,0)))</f>
        <v>4.4552961821108161E-3</v>
      </c>
      <c r="H66" s="32">
        <v>99796</v>
      </c>
      <c r="I66" s="48">
        <f t="shared" si="11"/>
        <v>1</v>
      </c>
      <c r="J66" s="80">
        <v>0</v>
      </c>
      <c r="K66" s="49">
        <f t="shared" si="12"/>
        <v>0</v>
      </c>
      <c r="L66" s="34">
        <f t="shared" si="13"/>
        <v>99796</v>
      </c>
      <c r="M66" s="51">
        <f>IF(ISBLANK(L66),"  ",IF(L76&gt;0,L66/L76,IF(L66&gt;0,1,0)))</f>
        <v>6.9517930946422866E-3</v>
      </c>
      <c r="N66" s="25"/>
    </row>
    <row r="67" spans="1:14" s="77" customFormat="1" ht="15" customHeight="1" x14ac:dyDescent="0.25">
      <c r="A67" s="105" t="s">
        <v>64</v>
      </c>
      <c r="B67" s="106">
        <v>10226398.119999999</v>
      </c>
      <c r="C67" s="84">
        <f t="shared" si="0"/>
        <v>0.98357332128279451</v>
      </c>
      <c r="D67" s="107">
        <v>170791.29</v>
      </c>
      <c r="E67" s="75">
        <f t="shared" si="9"/>
        <v>1.6426678717205365E-2</v>
      </c>
      <c r="F67" s="106">
        <f>F66+F65+F64+F63+F62+F61+F60+F59+F58+F57+F56</f>
        <v>10397189.41</v>
      </c>
      <c r="G67" s="74">
        <f>IF(ISBLANK(F67),"  ",IF(F76&gt;0,F67/F76,IF(F67&gt;0,1,0)))</f>
        <v>0.71137033631363455</v>
      </c>
      <c r="H67" s="106">
        <v>9997275</v>
      </c>
      <c r="I67" s="84">
        <f t="shared" si="11"/>
        <v>0.98619454398955775</v>
      </c>
      <c r="J67" s="107">
        <v>139949</v>
      </c>
      <c r="K67" s="75">
        <f t="shared" si="12"/>
        <v>1.3805456010442306E-2</v>
      </c>
      <c r="L67" s="106">
        <f>L66+L65+L64+L63+L62+L61+L60+L59+L58+L57+L56</f>
        <v>10137224</v>
      </c>
      <c r="M67" s="74">
        <f>IF(ISBLANK(L67),"  ",IF(L76&gt;0,L67/L76,IF(L67&gt;0,1,0)))</f>
        <v>0.70615940320295456</v>
      </c>
      <c r="N67" s="76"/>
    </row>
    <row r="68" spans="1:14" ht="15" customHeight="1" x14ac:dyDescent="0.25">
      <c r="A68" s="14" t="s">
        <v>65</v>
      </c>
      <c r="B68" s="79"/>
      <c r="C68" s="64" t="s">
        <v>4</v>
      </c>
      <c r="D68" s="80"/>
      <c r="E68" s="66" t="s">
        <v>4</v>
      </c>
      <c r="F68" s="34"/>
      <c r="G68" s="67" t="s">
        <v>4</v>
      </c>
      <c r="H68" s="79"/>
      <c r="I68" s="64" t="s">
        <v>4</v>
      </c>
      <c r="J68" s="80"/>
      <c r="K68" s="66" t="s">
        <v>4</v>
      </c>
      <c r="L68" s="34"/>
      <c r="M68" s="67" t="s">
        <v>4</v>
      </c>
    </row>
    <row r="69" spans="1:14" ht="15" customHeight="1" x14ac:dyDescent="0.2">
      <c r="A69" s="108" t="s">
        <v>66</v>
      </c>
      <c r="B69" s="3">
        <v>0</v>
      </c>
      <c r="C69" s="42">
        <f t="shared" si="0"/>
        <v>0</v>
      </c>
      <c r="D69" s="93">
        <v>0</v>
      </c>
      <c r="E69" s="44">
        <f>IF(ISBLANK(D69),"  ",IF(F69&gt;0,D69/F69,IF(D69&gt;0,1,0)))</f>
        <v>0</v>
      </c>
      <c r="F69" s="58">
        <f>D69+B69</f>
        <v>0</v>
      </c>
      <c r="G69" s="46">
        <f>IF(ISBLANK(F69),"  ",IF(F76&gt;0,F69/F76,IF(F69&gt;0,1,0)))</f>
        <v>0</v>
      </c>
      <c r="H69" s="3">
        <v>0</v>
      </c>
      <c r="I69" s="42">
        <f>IF(ISBLANK(H69),"  ",IF(L69&gt;0,H69/L69,IF(H69&gt;0,1,0)))</f>
        <v>0</v>
      </c>
      <c r="J69" s="93">
        <v>0</v>
      </c>
      <c r="K69" s="44">
        <f>IF(ISBLANK(J69),"  ",IF(L69&gt;0,J69/L69,IF(J69&gt;0,1,0)))</f>
        <v>0</v>
      </c>
      <c r="L69" s="58">
        <f>J69+H69</f>
        <v>0</v>
      </c>
      <c r="M69" s="46">
        <f>IF(ISBLANK(L69),"  ",IF(L76&gt;0,L69/L76,IF(L69&gt;0,1,0)))</f>
        <v>0</v>
      </c>
    </row>
    <row r="70" spans="1:14" ht="15" customHeight="1" x14ac:dyDescent="0.2">
      <c r="A70" s="31" t="s">
        <v>67</v>
      </c>
      <c r="B70" s="32">
        <v>0</v>
      </c>
      <c r="C70" s="48">
        <f t="shared" si="0"/>
        <v>0</v>
      </c>
      <c r="D70" s="80">
        <v>0</v>
      </c>
      <c r="E70" s="49">
        <f>IF(ISBLANK(D70),"  ",IF(F70&gt;0,D70/F70,IF(D70&gt;0,1,0)))</f>
        <v>0</v>
      </c>
      <c r="F70" s="34">
        <f>D70+B70</f>
        <v>0</v>
      </c>
      <c r="G70" s="51">
        <f>IF(ISBLANK(F70),"  ",IF(F76&gt;0,F70/F76,IF(F70&gt;0,1,0)))</f>
        <v>0</v>
      </c>
      <c r="H70" s="32">
        <v>0</v>
      </c>
      <c r="I70" s="48">
        <f>IF(ISBLANK(H70),"  ",IF(L70&gt;0,H70/L70,IF(H70&gt;0,1,0)))</f>
        <v>0</v>
      </c>
      <c r="J70" s="80">
        <v>0</v>
      </c>
      <c r="K70" s="49">
        <f>IF(ISBLANK(J70),"  ",IF(L70&gt;0,J70/L70,IF(J70&gt;0,1,0)))</f>
        <v>0</v>
      </c>
      <c r="L70" s="34">
        <f>J70+H70</f>
        <v>0</v>
      </c>
      <c r="M70" s="51">
        <f>IF(ISBLANK(L70),"  ",IF(L76&gt;0,L70/L76,IF(L70&gt;0,1,0)))</f>
        <v>0</v>
      </c>
    </row>
    <row r="71" spans="1:14" ht="15" customHeight="1" x14ac:dyDescent="0.25">
      <c r="A71" s="109" t="s">
        <v>68</v>
      </c>
      <c r="B71" s="79"/>
      <c r="C71" s="64" t="s">
        <v>4</v>
      </c>
      <c r="D71" s="80"/>
      <c r="E71" s="66" t="s">
        <v>4</v>
      </c>
      <c r="F71" s="34"/>
      <c r="G71" s="67" t="s">
        <v>4</v>
      </c>
      <c r="H71" s="79"/>
      <c r="I71" s="64" t="s">
        <v>4</v>
      </c>
      <c r="J71" s="80"/>
      <c r="K71" s="66" t="s">
        <v>4</v>
      </c>
      <c r="L71" s="34"/>
      <c r="M71" s="67" t="s">
        <v>4</v>
      </c>
    </row>
    <row r="72" spans="1:14" ht="15" customHeight="1" x14ac:dyDescent="0.2">
      <c r="A72" s="82" t="s">
        <v>69</v>
      </c>
      <c r="B72" s="3">
        <v>0</v>
      </c>
      <c r="C72" s="42">
        <f t="shared" si="0"/>
        <v>0</v>
      </c>
      <c r="D72" s="93">
        <v>0</v>
      </c>
      <c r="E72" s="44">
        <f>IF(ISBLANK(D72),"  ",IF(F72&gt;0,D72/F72,IF(D72&gt;0,1,0)))</f>
        <v>0</v>
      </c>
      <c r="F72" s="58">
        <f>D72+B72</f>
        <v>0</v>
      </c>
      <c r="G72" s="46">
        <f>IF(ISBLANK(F72),"  ",IF(F76&gt;0,F72/F76,IF(F72&gt;0,1,0)))</f>
        <v>0</v>
      </c>
      <c r="H72" s="3">
        <v>0</v>
      </c>
      <c r="I72" s="42">
        <f>IF(ISBLANK(H72),"  ",IF(L72&gt;0,H72/L72,IF(H72&gt;0,1,0)))</f>
        <v>0</v>
      </c>
      <c r="J72" s="93">
        <v>0</v>
      </c>
      <c r="K72" s="44">
        <f>IF(ISBLANK(J72),"  ",IF(L72&gt;0,J72/L72,IF(J72&gt;0,1,0)))</f>
        <v>0</v>
      </c>
      <c r="L72" s="58">
        <f>J72+H72</f>
        <v>0</v>
      </c>
      <c r="M72" s="46">
        <f>IF(ISBLANK(L72),"  ",IF(L76&gt;0,L72/L76,IF(L72&gt;0,1,0)))</f>
        <v>0</v>
      </c>
    </row>
    <row r="73" spans="1:14" ht="15" customHeight="1" x14ac:dyDescent="0.2">
      <c r="A73" s="31" t="s">
        <v>70</v>
      </c>
      <c r="B73" s="32">
        <v>0</v>
      </c>
      <c r="C73" s="48">
        <f t="shared" si="0"/>
        <v>0</v>
      </c>
      <c r="D73" s="80">
        <v>0</v>
      </c>
      <c r="E73" s="49">
        <f>IF(ISBLANK(D73),"  ",IF(F73&gt;0,D73/F73,IF(D73&gt;0,1,0)))</f>
        <v>0</v>
      </c>
      <c r="F73" s="34">
        <f>D73+B73</f>
        <v>0</v>
      </c>
      <c r="G73" s="51">
        <f>IF(ISBLANK(F73),"  ",IF(F76&gt;0,F73/F76,IF(F73&gt;0,1,0)))</f>
        <v>0</v>
      </c>
      <c r="H73" s="32">
        <v>0</v>
      </c>
      <c r="I73" s="48">
        <f>IF(ISBLANK(H73),"  ",IF(L73&gt;0,H73/L73,IF(H73&gt;0,1,0)))</f>
        <v>0</v>
      </c>
      <c r="J73" s="80">
        <v>0</v>
      </c>
      <c r="K73" s="49">
        <f>IF(ISBLANK(J73),"  ",IF(L73&gt;0,J73/L73,IF(J73&gt;0,1,0)))</f>
        <v>0</v>
      </c>
      <c r="L73" s="34">
        <f>J73+H73</f>
        <v>0</v>
      </c>
      <c r="M73" s="51">
        <f>IF(ISBLANK(L73),"  ",IF(L76&gt;0,L73/L76,IF(L73&gt;0,1,0)))</f>
        <v>0</v>
      </c>
    </row>
    <row r="74" spans="1:14" s="77" customFormat="1" ht="15" customHeight="1" x14ac:dyDescent="0.25">
      <c r="A74" s="78" t="s">
        <v>71</v>
      </c>
      <c r="B74" s="110">
        <v>0</v>
      </c>
      <c r="C74" s="84">
        <f t="shared" si="0"/>
        <v>0</v>
      </c>
      <c r="D74" s="111">
        <v>0</v>
      </c>
      <c r="E74" s="75">
        <f>IF(ISBLANK(D74),"  ",IF(F74&gt;0,D74/F74,IF(D74&gt;0,1,0)))</f>
        <v>0</v>
      </c>
      <c r="F74" s="112">
        <f>F73+F72+F71+F70+F69</f>
        <v>0</v>
      </c>
      <c r="G74" s="74">
        <f>IF(ISBLANK(F74),"  ",IF(F76&gt;0,F74/F76,IF(F74&gt;0,1,0)))</f>
        <v>0</v>
      </c>
      <c r="H74" s="110">
        <v>0</v>
      </c>
      <c r="I74" s="84">
        <f>IF(ISBLANK(H74),"  ",IF(L74&gt;0,H74/L74,IF(H74&gt;0,1,0)))</f>
        <v>0</v>
      </c>
      <c r="J74" s="111">
        <v>0</v>
      </c>
      <c r="K74" s="75">
        <f>IF(ISBLANK(J74),"  ",IF(L74&gt;0,J74/L74,IF(J74&gt;0,1,0)))</f>
        <v>0</v>
      </c>
      <c r="L74" s="112">
        <f>L73+L72+L71+L70+L69</f>
        <v>0</v>
      </c>
      <c r="M74" s="74">
        <f>IF(ISBLANK(L74),"  ",IF(L76&gt;0,L74/L76,IF(L74&gt;0,1,0)))</f>
        <v>0</v>
      </c>
    </row>
    <row r="75" spans="1:14" s="77" customFormat="1" ht="15" customHeight="1" x14ac:dyDescent="0.25">
      <c r="A75" s="78" t="s">
        <v>72</v>
      </c>
      <c r="B75" s="110">
        <v>0</v>
      </c>
      <c r="C75" s="84">
        <f>IF(ISBLANK(B75),"  ",IF(F75&gt;0,B75/F75,IF(B75&gt;0,1,0)))</f>
        <v>0</v>
      </c>
      <c r="D75" s="111">
        <v>0</v>
      </c>
      <c r="E75" s="75">
        <f>IF(ISBLANK(D75),"  ",IF(F75&gt;0,D75/F75,IF(D75&gt;0,1,0)))</f>
        <v>0</v>
      </c>
      <c r="F75" s="113">
        <f>D75+B75</f>
        <v>0</v>
      </c>
      <c r="G75" s="74">
        <f>IF(ISBLANK(F75),"  ",IF(F76&gt;0,F75/F76,IF(F75&gt;0,1,0)))</f>
        <v>0</v>
      </c>
      <c r="H75" s="110">
        <v>0</v>
      </c>
      <c r="I75" s="84">
        <f>IF(ISBLANK(H75),"  ",IF(L75&gt;0,H75/L75,IF(H75&gt;0,1,0)))</f>
        <v>0</v>
      </c>
      <c r="J75" s="111">
        <v>0</v>
      </c>
      <c r="K75" s="75">
        <f>IF(ISBLANK(J75),"  ",IF(L75&gt;0,J75/L75,IF(J75&gt;0,1,0)))</f>
        <v>0</v>
      </c>
      <c r="L75" s="113">
        <f>J75+H75</f>
        <v>0</v>
      </c>
      <c r="M75" s="74">
        <f>IF(ISBLANK(L75),"  ",IF(L76&gt;0,L75/L76,IF(L75&gt;0,1,0)))</f>
        <v>0</v>
      </c>
    </row>
    <row r="76" spans="1:14" s="77" customFormat="1" ht="15" customHeight="1" thickBot="1" x14ac:dyDescent="0.3">
      <c r="A76" s="114" t="s">
        <v>73</v>
      </c>
      <c r="B76" s="115">
        <v>14444928.369999999</v>
      </c>
      <c r="C76" s="116">
        <f t="shared" si="0"/>
        <v>0.98831454803642549</v>
      </c>
      <c r="D76" s="115">
        <v>170791.29</v>
      </c>
      <c r="E76" s="117">
        <f>IF(ISBLANK(D76),"  ",IF(F76&gt;0,D76/F76,IF(D76&gt;0,1,0)))</f>
        <v>1.1685451963574404E-2</v>
      </c>
      <c r="F76" s="115">
        <f>F74+F67+F47+F40+F48+F75</f>
        <v>14615719.66</v>
      </c>
      <c r="G76" s="118">
        <f>IF(ISBLANK(F76),"  ",IF(F76&gt;0,F76/F76,IF(F76&gt;0,1,0)))</f>
        <v>1</v>
      </c>
      <c r="H76" s="115">
        <v>14215484</v>
      </c>
      <c r="I76" s="116">
        <f>IF(ISBLANK(H76),"  ",IF(L76&gt;0,H76/L76,IF(H76&gt;0,1,0)))</f>
        <v>0.99025114742272147</v>
      </c>
      <c r="J76" s="115">
        <v>139949</v>
      </c>
      <c r="K76" s="117">
        <f>IF(ISBLANK(J76),"  ",IF(L76&gt;0,J76/L76,IF(J76&gt;0,1,0)))</f>
        <v>9.7488525772785814E-3</v>
      </c>
      <c r="L76" s="115">
        <f>L74+L67+L47+L40+L48+L75</f>
        <v>14355433</v>
      </c>
      <c r="M76" s="118">
        <f>IF(ISBLANK(L76),"  ",IF(L76&gt;0,L76/L76,IF(L76&gt;0,1,0)))</f>
        <v>1</v>
      </c>
    </row>
    <row r="77" spans="1:14" ht="15" thickTop="1" x14ac:dyDescent="0.2">
      <c r="A77" s="119"/>
      <c r="B77" s="1"/>
      <c r="C77" s="2"/>
      <c r="D77" s="1"/>
      <c r="E77" s="2"/>
      <c r="F77" s="1"/>
      <c r="G77" s="2"/>
      <c r="H77" s="1"/>
      <c r="I77" s="2"/>
      <c r="J77" s="1"/>
      <c r="K77" s="2"/>
      <c r="L77" s="1"/>
      <c r="M77" s="2"/>
    </row>
    <row r="78" spans="1:14" ht="16.5" customHeight="1" x14ac:dyDescent="0.2">
      <c r="A78" s="2" t="s">
        <v>4</v>
      </c>
      <c r="B78" s="1"/>
      <c r="C78" s="2"/>
      <c r="D78" s="1"/>
      <c r="E78" s="2"/>
      <c r="F78" s="1"/>
      <c r="G78" s="2"/>
      <c r="H78" s="1"/>
      <c r="I78" s="2"/>
      <c r="J78" s="1"/>
      <c r="K78" s="2"/>
      <c r="L78" s="1"/>
      <c r="M78" s="2"/>
    </row>
    <row r="79" spans="1:14" x14ac:dyDescent="0.2">
      <c r="A79" s="2" t="s">
        <v>74</v>
      </c>
      <c r="B79" s="1"/>
      <c r="C79" s="2"/>
      <c r="D79" s="1"/>
      <c r="E79" s="2"/>
      <c r="F79" s="1"/>
      <c r="G79" s="2"/>
      <c r="H79" s="1"/>
      <c r="I79" s="2"/>
      <c r="J79" s="1"/>
      <c r="K79" s="2"/>
      <c r="L79" s="1"/>
      <c r="M79" s="2"/>
    </row>
  </sheetData>
  <hyperlinks>
    <hyperlink ref="O2" location="Home!A1" tooltip="Home" display="Home"/>
  </hyperlinks>
  <printOptions horizontalCentered="1" verticalCentered="1"/>
  <pageMargins left="0.25" right="0.25" top="0.75" bottom="0.75" header="0.3" footer="0.3"/>
  <pageSetup scale="44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6"/>
  <sheetViews>
    <sheetView zoomScale="75" zoomScaleNormal="75" workbookViewId="0">
      <pane xSplit="1" ySplit="10" topLeftCell="B11" activePane="bottomRight" state="frozen"/>
      <selection activeCell="A4" sqref="A4:XFD76"/>
      <selection pane="topRight" activeCell="A4" sqref="A4:XFD76"/>
      <selection pane="bottomLeft" activeCell="A4" sqref="A4:XFD76"/>
      <selection pane="bottomRight" activeCell="O2" sqref="O2"/>
    </sheetView>
  </sheetViews>
  <sheetFormatPr defaultColWidth="12.42578125" defaultRowHeight="14.25" x14ac:dyDescent="0.2"/>
  <cols>
    <col min="1" max="1" width="63.42578125" style="6" customWidth="1"/>
    <col min="2" max="2" width="20.7109375" style="120" customWidth="1"/>
    <col min="3" max="3" width="20.7109375" style="6" customWidth="1"/>
    <col min="4" max="4" width="20.7109375" style="120" customWidth="1"/>
    <col min="5" max="5" width="20.7109375" style="6" customWidth="1"/>
    <col min="6" max="6" width="20.7109375" style="120" customWidth="1"/>
    <col min="7" max="7" width="20.7109375" style="6" customWidth="1"/>
    <col min="8" max="8" width="20.7109375" style="120" customWidth="1"/>
    <col min="9" max="9" width="20.7109375" style="6" customWidth="1"/>
    <col min="10" max="10" width="20.7109375" style="120" customWidth="1"/>
    <col min="11" max="11" width="20.7109375" style="6" customWidth="1"/>
    <col min="12" max="12" width="20.7109375" style="120" customWidth="1"/>
    <col min="13" max="13" width="20.7109375" style="6" customWidth="1"/>
    <col min="14" max="256" width="12.42578125" style="6"/>
    <col min="257" max="257" width="186.7109375" style="6" customWidth="1"/>
    <col min="258" max="258" width="56.42578125" style="6" customWidth="1"/>
    <col min="259" max="263" width="45.5703125" style="6" customWidth="1"/>
    <col min="264" max="264" width="54.7109375" style="6" customWidth="1"/>
    <col min="265" max="269" width="45.5703125" style="6" customWidth="1"/>
    <col min="270" max="512" width="12.42578125" style="6"/>
    <col min="513" max="513" width="186.7109375" style="6" customWidth="1"/>
    <col min="514" max="514" width="56.42578125" style="6" customWidth="1"/>
    <col min="515" max="519" width="45.5703125" style="6" customWidth="1"/>
    <col min="520" max="520" width="54.7109375" style="6" customWidth="1"/>
    <col min="521" max="525" width="45.5703125" style="6" customWidth="1"/>
    <col min="526" max="768" width="12.42578125" style="6"/>
    <col min="769" max="769" width="186.7109375" style="6" customWidth="1"/>
    <col min="770" max="770" width="56.42578125" style="6" customWidth="1"/>
    <col min="771" max="775" width="45.5703125" style="6" customWidth="1"/>
    <col min="776" max="776" width="54.7109375" style="6" customWidth="1"/>
    <col min="777" max="781" width="45.5703125" style="6" customWidth="1"/>
    <col min="782" max="1024" width="12.42578125" style="6"/>
    <col min="1025" max="1025" width="186.7109375" style="6" customWidth="1"/>
    <col min="1026" max="1026" width="56.42578125" style="6" customWidth="1"/>
    <col min="1027" max="1031" width="45.5703125" style="6" customWidth="1"/>
    <col min="1032" max="1032" width="54.7109375" style="6" customWidth="1"/>
    <col min="1033" max="1037" width="45.5703125" style="6" customWidth="1"/>
    <col min="1038" max="1280" width="12.42578125" style="6"/>
    <col min="1281" max="1281" width="186.7109375" style="6" customWidth="1"/>
    <col min="1282" max="1282" width="56.42578125" style="6" customWidth="1"/>
    <col min="1283" max="1287" width="45.5703125" style="6" customWidth="1"/>
    <col min="1288" max="1288" width="54.7109375" style="6" customWidth="1"/>
    <col min="1289" max="1293" width="45.5703125" style="6" customWidth="1"/>
    <col min="1294" max="1536" width="12.42578125" style="6"/>
    <col min="1537" max="1537" width="186.7109375" style="6" customWidth="1"/>
    <col min="1538" max="1538" width="56.42578125" style="6" customWidth="1"/>
    <col min="1539" max="1543" width="45.5703125" style="6" customWidth="1"/>
    <col min="1544" max="1544" width="54.7109375" style="6" customWidth="1"/>
    <col min="1545" max="1549" width="45.5703125" style="6" customWidth="1"/>
    <col min="1550" max="1792" width="12.42578125" style="6"/>
    <col min="1793" max="1793" width="186.7109375" style="6" customWidth="1"/>
    <col min="1794" max="1794" width="56.42578125" style="6" customWidth="1"/>
    <col min="1795" max="1799" width="45.5703125" style="6" customWidth="1"/>
    <col min="1800" max="1800" width="54.7109375" style="6" customWidth="1"/>
    <col min="1801" max="1805" width="45.5703125" style="6" customWidth="1"/>
    <col min="1806" max="2048" width="12.42578125" style="6"/>
    <col min="2049" max="2049" width="186.7109375" style="6" customWidth="1"/>
    <col min="2050" max="2050" width="56.42578125" style="6" customWidth="1"/>
    <col min="2051" max="2055" width="45.5703125" style="6" customWidth="1"/>
    <col min="2056" max="2056" width="54.7109375" style="6" customWidth="1"/>
    <col min="2057" max="2061" width="45.5703125" style="6" customWidth="1"/>
    <col min="2062" max="2304" width="12.42578125" style="6"/>
    <col min="2305" max="2305" width="186.7109375" style="6" customWidth="1"/>
    <col min="2306" max="2306" width="56.42578125" style="6" customWidth="1"/>
    <col min="2307" max="2311" width="45.5703125" style="6" customWidth="1"/>
    <col min="2312" max="2312" width="54.7109375" style="6" customWidth="1"/>
    <col min="2313" max="2317" width="45.5703125" style="6" customWidth="1"/>
    <col min="2318" max="2560" width="12.42578125" style="6"/>
    <col min="2561" max="2561" width="186.7109375" style="6" customWidth="1"/>
    <col min="2562" max="2562" width="56.42578125" style="6" customWidth="1"/>
    <col min="2563" max="2567" width="45.5703125" style="6" customWidth="1"/>
    <col min="2568" max="2568" width="54.7109375" style="6" customWidth="1"/>
    <col min="2569" max="2573" width="45.5703125" style="6" customWidth="1"/>
    <col min="2574" max="2816" width="12.42578125" style="6"/>
    <col min="2817" max="2817" width="186.7109375" style="6" customWidth="1"/>
    <col min="2818" max="2818" width="56.42578125" style="6" customWidth="1"/>
    <col min="2819" max="2823" width="45.5703125" style="6" customWidth="1"/>
    <col min="2824" max="2824" width="54.7109375" style="6" customWidth="1"/>
    <col min="2825" max="2829" width="45.5703125" style="6" customWidth="1"/>
    <col min="2830" max="3072" width="12.42578125" style="6"/>
    <col min="3073" max="3073" width="186.7109375" style="6" customWidth="1"/>
    <col min="3074" max="3074" width="56.42578125" style="6" customWidth="1"/>
    <col min="3075" max="3079" width="45.5703125" style="6" customWidth="1"/>
    <col min="3080" max="3080" width="54.7109375" style="6" customWidth="1"/>
    <col min="3081" max="3085" width="45.5703125" style="6" customWidth="1"/>
    <col min="3086" max="3328" width="12.42578125" style="6"/>
    <col min="3329" max="3329" width="186.7109375" style="6" customWidth="1"/>
    <col min="3330" max="3330" width="56.42578125" style="6" customWidth="1"/>
    <col min="3331" max="3335" width="45.5703125" style="6" customWidth="1"/>
    <col min="3336" max="3336" width="54.7109375" style="6" customWidth="1"/>
    <col min="3337" max="3341" width="45.5703125" style="6" customWidth="1"/>
    <col min="3342" max="3584" width="12.42578125" style="6"/>
    <col min="3585" max="3585" width="186.7109375" style="6" customWidth="1"/>
    <col min="3586" max="3586" width="56.42578125" style="6" customWidth="1"/>
    <col min="3587" max="3591" width="45.5703125" style="6" customWidth="1"/>
    <col min="3592" max="3592" width="54.7109375" style="6" customWidth="1"/>
    <col min="3593" max="3597" width="45.5703125" style="6" customWidth="1"/>
    <col min="3598" max="3840" width="12.42578125" style="6"/>
    <col min="3841" max="3841" width="186.7109375" style="6" customWidth="1"/>
    <col min="3842" max="3842" width="56.42578125" style="6" customWidth="1"/>
    <col min="3843" max="3847" width="45.5703125" style="6" customWidth="1"/>
    <col min="3848" max="3848" width="54.7109375" style="6" customWidth="1"/>
    <col min="3849" max="3853" width="45.5703125" style="6" customWidth="1"/>
    <col min="3854" max="4096" width="12.42578125" style="6"/>
    <col min="4097" max="4097" width="186.7109375" style="6" customWidth="1"/>
    <col min="4098" max="4098" width="56.42578125" style="6" customWidth="1"/>
    <col min="4099" max="4103" width="45.5703125" style="6" customWidth="1"/>
    <col min="4104" max="4104" width="54.7109375" style="6" customWidth="1"/>
    <col min="4105" max="4109" width="45.5703125" style="6" customWidth="1"/>
    <col min="4110" max="4352" width="12.42578125" style="6"/>
    <col min="4353" max="4353" width="186.7109375" style="6" customWidth="1"/>
    <col min="4354" max="4354" width="56.42578125" style="6" customWidth="1"/>
    <col min="4355" max="4359" width="45.5703125" style="6" customWidth="1"/>
    <col min="4360" max="4360" width="54.7109375" style="6" customWidth="1"/>
    <col min="4361" max="4365" width="45.5703125" style="6" customWidth="1"/>
    <col min="4366" max="4608" width="12.42578125" style="6"/>
    <col min="4609" max="4609" width="186.7109375" style="6" customWidth="1"/>
    <col min="4610" max="4610" width="56.42578125" style="6" customWidth="1"/>
    <col min="4611" max="4615" width="45.5703125" style="6" customWidth="1"/>
    <col min="4616" max="4616" width="54.7109375" style="6" customWidth="1"/>
    <col min="4617" max="4621" width="45.5703125" style="6" customWidth="1"/>
    <col min="4622" max="4864" width="12.42578125" style="6"/>
    <col min="4865" max="4865" width="186.7109375" style="6" customWidth="1"/>
    <col min="4866" max="4866" width="56.42578125" style="6" customWidth="1"/>
    <col min="4867" max="4871" width="45.5703125" style="6" customWidth="1"/>
    <col min="4872" max="4872" width="54.7109375" style="6" customWidth="1"/>
    <col min="4873" max="4877" width="45.5703125" style="6" customWidth="1"/>
    <col min="4878" max="5120" width="12.42578125" style="6"/>
    <col min="5121" max="5121" width="186.7109375" style="6" customWidth="1"/>
    <col min="5122" max="5122" width="56.42578125" style="6" customWidth="1"/>
    <col min="5123" max="5127" width="45.5703125" style="6" customWidth="1"/>
    <col min="5128" max="5128" width="54.7109375" style="6" customWidth="1"/>
    <col min="5129" max="5133" width="45.5703125" style="6" customWidth="1"/>
    <col min="5134" max="5376" width="12.42578125" style="6"/>
    <col min="5377" max="5377" width="186.7109375" style="6" customWidth="1"/>
    <col min="5378" max="5378" width="56.42578125" style="6" customWidth="1"/>
    <col min="5379" max="5383" width="45.5703125" style="6" customWidth="1"/>
    <col min="5384" max="5384" width="54.7109375" style="6" customWidth="1"/>
    <col min="5385" max="5389" width="45.5703125" style="6" customWidth="1"/>
    <col min="5390" max="5632" width="12.42578125" style="6"/>
    <col min="5633" max="5633" width="186.7109375" style="6" customWidth="1"/>
    <col min="5634" max="5634" width="56.42578125" style="6" customWidth="1"/>
    <col min="5635" max="5639" width="45.5703125" style="6" customWidth="1"/>
    <col min="5640" max="5640" width="54.7109375" style="6" customWidth="1"/>
    <col min="5641" max="5645" width="45.5703125" style="6" customWidth="1"/>
    <col min="5646" max="5888" width="12.42578125" style="6"/>
    <col min="5889" max="5889" width="186.7109375" style="6" customWidth="1"/>
    <col min="5890" max="5890" width="56.42578125" style="6" customWidth="1"/>
    <col min="5891" max="5895" width="45.5703125" style="6" customWidth="1"/>
    <col min="5896" max="5896" width="54.7109375" style="6" customWidth="1"/>
    <col min="5897" max="5901" width="45.5703125" style="6" customWidth="1"/>
    <col min="5902" max="6144" width="12.42578125" style="6"/>
    <col min="6145" max="6145" width="186.7109375" style="6" customWidth="1"/>
    <col min="6146" max="6146" width="56.42578125" style="6" customWidth="1"/>
    <col min="6147" max="6151" width="45.5703125" style="6" customWidth="1"/>
    <col min="6152" max="6152" width="54.7109375" style="6" customWidth="1"/>
    <col min="6153" max="6157" width="45.5703125" style="6" customWidth="1"/>
    <col min="6158" max="6400" width="12.42578125" style="6"/>
    <col min="6401" max="6401" width="186.7109375" style="6" customWidth="1"/>
    <col min="6402" max="6402" width="56.42578125" style="6" customWidth="1"/>
    <col min="6403" max="6407" width="45.5703125" style="6" customWidth="1"/>
    <col min="6408" max="6408" width="54.7109375" style="6" customWidth="1"/>
    <col min="6409" max="6413" width="45.5703125" style="6" customWidth="1"/>
    <col min="6414" max="6656" width="12.42578125" style="6"/>
    <col min="6657" max="6657" width="186.7109375" style="6" customWidth="1"/>
    <col min="6658" max="6658" width="56.42578125" style="6" customWidth="1"/>
    <col min="6659" max="6663" width="45.5703125" style="6" customWidth="1"/>
    <col min="6664" max="6664" width="54.7109375" style="6" customWidth="1"/>
    <col min="6665" max="6669" width="45.5703125" style="6" customWidth="1"/>
    <col min="6670" max="6912" width="12.42578125" style="6"/>
    <col min="6913" max="6913" width="186.7109375" style="6" customWidth="1"/>
    <col min="6914" max="6914" width="56.42578125" style="6" customWidth="1"/>
    <col min="6915" max="6919" width="45.5703125" style="6" customWidth="1"/>
    <col min="6920" max="6920" width="54.7109375" style="6" customWidth="1"/>
    <col min="6921" max="6925" width="45.5703125" style="6" customWidth="1"/>
    <col min="6926" max="7168" width="12.42578125" style="6"/>
    <col min="7169" max="7169" width="186.7109375" style="6" customWidth="1"/>
    <col min="7170" max="7170" width="56.42578125" style="6" customWidth="1"/>
    <col min="7171" max="7175" width="45.5703125" style="6" customWidth="1"/>
    <col min="7176" max="7176" width="54.7109375" style="6" customWidth="1"/>
    <col min="7177" max="7181" width="45.5703125" style="6" customWidth="1"/>
    <col min="7182" max="7424" width="12.42578125" style="6"/>
    <col min="7425" max="7425" width="186.7109375" style="6" customWidth="1"/>
    <col min="7426" max="7426" width="56.42578125" style="6" customWidth="1"/>
    <col min="7427" max="7431" width="45.5703125" style="6" customWidth="1"/>
    <col min="7432" max="7432" width="54.7109375" style="6" customWidth="1"/>
    <col min="7433" max="7437" width="45.5703125" style="6" customWidth="1"/>
    <col min="7438" max="7680" width="12.42578125" style="6"/>
    <col min="7681" max="7681" width="186.7109375" style="6" customWidth="1"/>
    <col min="7682" max="7682" width="56.42578125" style="6" customWidth="1"/>
    <col min="7683" max="7687" width="45.5703125" style="6" customWidth="1"/>
    <col min="7688" max="7688" width="54.7109375" style="6" customWidth="1"/>
    <col min="7689" max="7693" width="45.5703125" style="6" customWidth="1"/>
    <col min="7694" max="7936" width="12.42578125" style="6"/>
    <col min="7937" max="7937" width="186.7109375" style="6" customWidth="1"/>
    <col min="7938" max="7938" width="56.42578125" style="6" customWidth="1"/>
    <col min="7939" max="7943" width="45.5703125" style="6" customWidth="1"/>
    <col min="7944" max="7944" width="54.7109375" style="6" customWidth="1"/>
    <col min="7945" max="7949" width="45.5703125" style="6" customWidth="1"/>
    <col min="7950" max="8192" width="12.42578125" style="6"/>
    <col min="8193" max="8193" width="186.7109375" style="6" customWidth="1"/>
    <col min="8194" max="8194" width="56.42578125" style="6" customWidth="1"/>
    <col min="8195" max="8199" width="45.5703125" style="6" customWidth="1"/>
    <col min="8200" max="8200" width="54.7109375" style="6" customWidth="1"/>
    <col min="8201" max="8205" width="45.5703125" style="6" customWidth="1"/>
    <col min="8206" max="8448" width="12.42578125" style="6"/>
    <col min="8449" max="8449" width="186.7109375" style="6" customWidth="1"/>
    <col min="8450" max="8450" width="56.42578125" style="6" customWidth="1"/>
    <col min="8451" max="8455" width="45.5703125" style="6" customWidth="1"/>
    <col min="8456" max="8456" width="54.7109375" style="6" customWidth="1"/>
    <col min="8457" max="8461" width="45.5703125" style="6" customWidth="1"/>
    <col min="8462" max="8704" width="12.42578125" style="6"/>
    <col min="8705" max="8705" width="186.7109375" style="6" customWidth="1"/>
    <col min="8706" max="8706" width="56.42578125" style="6" customWidth="1"/>
    <col min="8707" max="8711" width="45.5703125" style="6" customWidth="1"/>
    <col min="8712" max="8712" width="54.7109375" style="6" customWidth="1"/>
    <col min="8713" max="8717" width="45.5703125" style="6" customWidth="1"/>
    <col min="8718" max="8960" width="12.42578125" style="6"/>
    <col min="8961" max="8961" width="186.7109375" style="6" customWidth="1"/>
    <col min="8962" max="8962" width="56.42578125" style="6" customWidth="1"/>
    <col min="8963" max="8967" width="45.5703125" style="6" customWidth="1"/>
    <col min="8968" max="8968" width="54.7109375" style="6" customWidth="1"/>
    <col min="8969" max="8973" width="45.5703125" style="6" customWidth="1"/>
    <col min="8974" max="9216" width="12.42578125" style="6"/>
    <col min="9217" max="9217" width="186.7109375" style="6" customWidth="1"/>
    <col min="9218" max="9218" width="56.42578125" style="6" customWidth="1"/>
    <col min="9219" max="9223" width="45.5703125" style="6" customWidth="1"/>
    <col min="9224" max="9224" width="54.7109375" style="6" customWidth="1"/>
    <col min="9225" max="9229" width="45.5703125" style="6" customWidth="1"/>
    <col min="9230" max="9472" width="12.42578125" style="6"/>
    <col min="9473" max="9473" width="186.7109375" style="6" customWidth="1"/>
    <col min="9474" max="9474" width="56.42578125" style="6" customWidth="1"/>
    <col min="9475" max="9479" width="45.5703125" style="6" customWidth="1"/>
    <col min="9480" max="9480" width="54.7109375" style="6" customWidth="1"/>
    <col min="9481" max="9485" width="45.5703125" style="6" customWidth="1"/>
    <col min="9486" max="9728" width="12.42578125" style="6"/>
    <col min="9729" max="9729" width="186.7109375" style="6" customWidth="1"/>
    <col min="9730" max="9730" width="56.42578125" style="6" customWidth="1"/>
    <col min="9731" max="9735" width="45.5703125" style="6" customWidth="1"/>
    <col min="9736" max="9736" width="54.7109375" style="6" customWidth="1"/>
    <col min="9737" max="9741" width="45.5703125" style="6" customWidth="1"/>
    <col min="9742" max="9984" width="12.42578125" style="6"/>
    <col min="9985" max="9985" width="186.7109375" style="6" customWidth="1"/>
    <col min="9986" max="9986" width="56.42578125" style="6" customWidth="1"/>
    <col min="9987" max="9991" width="45.5703125" style="6" customWidth="1"/>
    <col min="9992" max="9992" width="54.7109375" style="6" customWidth="1"/>
    <col min="9993" max="9997" width="45.5703125" style="6" customWidth="1"/>
    <col min="9998" max="10240" width="12.42578125" style="6"/>
    <col min="10241" max="10241" width="186.7109375" style="6" customWidth="1"/>
    <col min="10242" max="10242" width="56.42578125" style="6" customWidth="1"/>
    <col min="10243" max="10247" width="45.5703125" style="6" customWidth="1"/>
    <col min="10248" max="10248" width="54.7109375" style="6" customWidth="1"/>
    <col min="10249" max="10253" width="45.5703125" style="6" customWidth="1"/>
    <col min="10254" max="10496" width="12.42578125" style="6"/>
    <col min="10497" max="10497" width="186.7109375" style="6" customWidth="1"/>
    <col min="10498" max="10498" width="56.42578125" style="6" customWidth="1"/>
    <col min="10499" max="10503" width="45.5703125" style="6" customWidth="1"/>
    <col min="10504" max="10504" width="54.7109375" style="6" customWidth="1"/>
    <col min="10505" max="10509" width="45.5703125" style="6" customWidth="1"/>
    <col min="10510" max="10752" width="12.42578125" style="6"/>
    <col min="10753" max="10753" width="186.7109375" style="6" customWidth="1"/>
    <col min="10754" max="10754" width="56.42578125" style="6" customWidth="1"/>
    <col min="10755" max="10759" width="45.5703125" style="6" customWidth="1"/>
    <col min="10760" max="10760" width="54.7109375" style="6" customWidth="1"/>
    <col min="10761" max="10765" width="45.5703125" style="6" customWidth="1"/>
    <col min="10766" max="11008" width="12.42578125" style="6"/>
    <col min="11009" max="11009" width="186.7109375" style="6" customWidth="1"/>
    <col min="11010" max="11010" width="56.42578125" style="6" customWidth="1"/>
    <col min="11011" max="11015" width="45.5703125" style="6" customWidth="1"/>
    <col min="11016" max="11016" width="54.7109375" style="6" customWidth="1"/>
    <col min="11017" max="11021" width="45.5703125" style="6" customWidth="1"/>
    <col min="11022" max="11264" width="12.42578125" style="6"/>
    <col min="11265" max="11265" width="186.7109375" style="6" customWidth="1"/>
    <col min="11266" max="11266" width="56.42578125" style="6" customWidth="1"/>
    <col min="11267" max="11271" width="45.5703125" style="6" customWidth="1"/>
    <col min="11272" max="11272" width="54.7109375" style="6" customWidth="1"/>
    <col min="11273" max="11277" width="45.5703125" style="6" customWidth="1"/>
    <col min="11278" max="11520" width="12.42578125" style="6"/>
    <col min="11521" max="11521" width="186.7109375" style="6" customWidth="1"/>
    <col min="11522" max="11522" width="56.42578125" style="6" customWidth="1"/>
    <col min="11523" max="11527" width="45.5703125" style="6" customWidth="1"/>
    <col min="11528" max="11528" width="54.7109375" style="6" customWidth="1"/>
    <col min="11529" max="11533" width="45.5703125" style="6" customWidth="1"/>
    <col min="11534" max="11776" width="12.42578125" style="6"/>
    <col min="11777" max="11777" width="186.7109375" style="6" customWidth="1"/>
    <col min="11778" max="11778" width="56.42578125" style="6" customWidth="1"/>
    <col min="11779" max="11783" width="45.5703125" style="6" customWidth="1"/>
    <col min="11784" max="11784" width="54.7109375" style="6" customWidth="1"/>
    <col min="11785" max="11789" width="45.5703125" style="6" customWidth="1"/>
    <col min="11790" max="12032" width="12.42578125" style="6"/>
    <col min="12033" max="12033" width="186.7109375" style="6" customWidth="1"/>
    <col min="12034" max="12034" width="56.42578125" style="6" customWidth="1"/>
    <col min="12035" max="12039" width="45.5703125" style="6" customWidth="1"/>
    <col min="12040" max="12040" width="54.7109375" style="6" customWidth="1"/>
    <col min="12041" max="12045" width="45.5703125" style="6" customWidth="1"/>
    <col min="12046" max="12288" width="12.42578125" style="6"/>
    <col min="12289" max="12289" width="186.7109375" style="6" customWidth="1"/>
    <col min="12290" max="12290" width="56.42578125" style="6" customWidth="1"/>
    <col min="12291" max="12295" width="45.5703125" style="6" customWidth="1"/>
    <col min="12296" max="12296" width="54.7109375" style="6" customWidth="1"/>
    <col min="12297" max="12301" width="45.5703125" style="6" customWidth="1"/>
    <col min="12302" max="12544" width="12.42578125" style="6"/>
    <col min="12545" max="12545" width="186.7109375" style="6" customWidth="1"/>
    <col min="12546" max="12546" width="56.42578125" style="6" customWidth="1"/>
    <col min="12547" max="12551" width="45.5703125" style="6" customWidth="1"/>
    <col min="12552" max="12552" width="54.7109375" style="6" customWidth="1"/>
    <col min="12553" max="12557" width="45.5703125" style="6" customWidth="1"/>
    <col min="12558" max="12800" width="12.42578125" style="6"/>
    <col min="12801" max="12801" width="186.7109375" style="6" customWidth="1"/>
    <col min="12802" max="12802" width="56.42578125" style="6" customWidth="1"/>
    <col min="12803" max="12807" width="45.5703125" style="6" customWidth="1"/>
    <col min="12808" max="12808" width="54.7109375" style="6" customWidth="1"/>
    <col min="12809" max="12813" width="45.5703125" style="6" customWidth="1"/>
    <col min="12814" max="13056" width="12.42578125" style="6"/>
    <col min="13057" max="13057" width="186.7109375" style="6" customWidth="1"/>
    <col min="13058" max="13058" width="56.42578125" style="6" customWidth="1"/>
    <col min="13059" max="13063" width="45.5703125" style="6" customWidth="1"/>
    <col min="13064" max="13064" width="54.7109375" style="6" customWidth="1"/>
    <col min="13065" max="13069" width="45.5703125" style="6" customWidth="1"/>
    <col min="13070" max="13312" width="12.42578125" style="6"/>
    <col min="13313" max="13313" width="186.7109375" style="6" customWidth="1"/>
    <col min="13314" max="13314" width="56.42578125" style="6" customWidth="1"/>
    <col min="13315" max="13319" width="45.5703125" style="6" customWidth="1"/>
    <col min="13320" max="13320" width="54.7109375" style="6" customWidth="1"/>
    <col min="13321" max="13325" width="45.5703125" style="6" customWidth="1"/>
    <col min="13326" max="13568" width="12.42578125" style="6"/>
    <col min="13569" max="13569" width="186.7109375" style="6" customWidth="1"/>
    <col min="13570" max="13570" width="56.42578125" style="6" customWidth="1"/>
    <col min="13571" max="13575" width="45.5703125" style="6" customWidth="1"/>
    <col min="13576" max="13576" width="54.7109375" style="6" customWidth="1"/>
    <col min="13577" max="13581" width="45.5703125" style="6" customWidth="1"/>
    <col min="13582" max="13824" width="12.42578125" style="6"/>
    <col min="13825" max="13825" width="186.7109375" style="6" customWidth="1"/>
    <col min="13826" max="13826" width="56.42578125" style="6" customWidth="1"/>
    <col min="13827" max="13831" width="45.5703125" style="6" customWidth="1"/>
    <col min="13832" max="13832" width="54.7109375" style="6" customWidth="1"/>
    <col min="13833" max="13837" width="45.5703125" style="6" customWidth="1"/>
    <col min="13838" max="14080" width="12.42578125" style="6"/>
    <col min="14081" max="14081" width="186.7109375" style="6" customWidth="1"/>
    <col min="14082" max="14082" width="56.42578125" style="6" customWidth="1"/>
    <col min="14083" max="14087" width="45.5703125" style="6" customWidth="1"/>
    <col min="14088" max="14088" width="54.7109375" style="6" customWidth="1"/>
    <col min="14089" max="14093" width="45.5703125" style="6" customWidth="1"/>
    <col min="14094" max="14336" width="12.42578125" style="6"/>
    <col min="14337" max="14337" width="186.7109375" style="6" customWidth="1"/>
    <col min="14338" max="14338" width="56.42578125" style="6" customWidth="1"/>
    <col min="14339" max="14343" width="45.5703125" style="6" customWidth="1"/>
    <col min="14344" max="14344" width="54.7109375" style="6" customWidth="1"/>
    <col min="14345" max="14349" width="45.5703125" style="6" customWidth="1"/>
    <col min="14350" max="14592" width="12.42578125" style="6"/>
    <col min="14593" max="14593" width="186.7109375" style="6" customWidth="1"/>
    <col min="14594" max="14594" width="56.42578125" style="6" customWidth="1"/>
    <col min="14595" max="14599" width="45.5703125" style="6" customWidth="1"/>
    <col min="14600" max="14600" width="54.7109375" style="6" customWidth="1"/>
    <col min="14601" max="14605" width="45.5703125" style="6" customWidth="1"/>
    <col min="14606" max="14848" width="12.42578125" style="6"/>
    <col min="14849" max="14849" width="186.7109375" style="6" customWidth="1"/>
    <col min="14850" max="14850" width="56.42578125" style="6" customWidth="1"/>
    <col min="14851" max="14855" width="45.5703125" style="6" customWidth="1"/>
    <col min="14856" max="14856" width="54.7109375" style="6" customWidth="1"/>
    <col min="14857" max="14861" width="45.5703125" style="6" customWidth="1"/>
    <col min="14862" max="15104" width="12.42578125" style="6"/>
    <col min="15105" max="15105" width="186.7109375" style="6" customWidth="1"/>
    <col min="15106" max="15106" width="56.42578125" style="6" customWidth="1"/>
    <col min="15107" max="15111" width="45.5703125" style="6" customWidth="1"/>
    <col min="15112" max="15112" width="54.7109375" style="6" customWidth="1"/>
    <col min="15113" max="15117" width="45.5703125" style="6" customWidth="1"/>
    <col min="15118" max="15360" width="12.42578125" style="6"/>
    <col min="15361" max="15361" width="186.7109375" style="6" customWidth="1"/>
    <col min="15362" max="15362" width="56.42578125" style="6" customWidth="1"/>
    <col min="15363" max="15367" width="45.5703125" style="6" customWidth="1"/>
    <col min="15368" max="15368" width="54.7109375" style="6" customWidth="1"/>
    <col min="15369" max="15373" width="45.5703125" style="6" customWidth="1"/>
    <col min="15374" max="15616" width="12.42578125" style="6"/>
    <col min="15617" max="15617" width="186.7109375" style="6" customWidth="1"/>
    <col min="15618" max="15618" width="56.42578125" style="6" customWidth="1"/>
    <col min="15619" max="15623" width="45.5703125" style="6" customWidth="1"/>
    <col min="15624" max="15624" width="54.7109375" style="6" customWidth="1"/>
    <col min="15625" max="15629" width="45.5703125" style="6" customWidth="1"/>
    <col min="15630" max="15872" width="12.42578125" style="6"/>
    <col min="15873" max="15873" width="186.7109375" style="6" customWidth="1"/>
    <col min="15874" max="15874" width="56.42578125" style="6" customWidth="1"/>
    <col min="15875" max="15879" width="45.5703125" style="6" customWidth="1"/>
    <col min="15880" max="15880" width="54.7109375" style="6" customWidth="1"/>
    <col min="15881" max="15885" width="45.5703125" style="6" customWidth="1"/>
    <col min="15886" max="16128" width="12.42578125" style="6"/>
    <col min="16129" max="16129" width="186.7109375" style="6" customWidth="1"/>
    <col min="16130" max="16130" width="56.42578125" style="6" customWidth="1"/>
    <col min="16131" max="16135" width="45.5703125" style="6" customWidth="1"/>
    <col min="16136" max="16136" width="54.7109375" style="6" customWidth="1"/>
    <col min="16137" max="16141" width="45.5703125" style="6" customWidth="1"/>
    <col min="16142" max="16384" width="12.42578125" style="6"/>
  </cols>
  <sheetData>
    <row r="1" spans="1:17" s="196" customFormat="1" ht="19.5" customHeight="1" thickBot="1" x14ac:dyDescent="0.3">
      <c r="A1" s="186" t="s">
        <v>0</v>
      </c>
      <c r="B1" s="187"/>
      <c r="C1" s="188"/>
      <c r="D1" s="187"/>
      <c r="E1" s="189"/>
      <c r="F1" s="190"/>
      <c r="G1" s="189"/>
      <c r="H1" s="190"/>
      <c r="I1" s="191"/>
      <c r="J1" s="192" t="s">
        <v>1</v>
      </c>
      <c r="K1" s="193" t="s">
        <v>76</v>
      </c>
      <c r="L1" s="194"/>
      <c r="M1" s="193"/>
      <c r="N1" s="195"/>
      <c r="O1" s="195"/>
      <c r="P1" s="195"/>
      <c r="Q1" s="195"/>
    </row>
    <row r="2" spans="1:17" s="196" customFormat="1" ht="19.5" customHeight="1" thickBot="1" x14ac:dyDescent="0.3">
      <c r="A2" s="186" t="s">
        <v>2</v>
      </c>
      <c r="B2" s="187"/>
      <c r="C2" s="188"/>
      <c r="D2" s="187"/>
      <c r="E2" s="188"/>
      <c r="F2" s="187"/>
      <c r="G2" s="188"/>
      <c r="H2" s="187"/>
      <c r="I2" s="188"/>
      <c r="J2" s="187"/>
      <c r="K2" s="188"/>
      <c r="L2" s="187"/>
      <c r="M2" s="189"/>
      <c r="O2" s="221" t="s">
        <v>182</v>
      </c>
    </row>
    <row r="3" spans="1:17" s="196" customFormat="1" ht="19.5" customHeight="1" thickBot="1" x14ac:dyDescent="0.3">
      <c r="A3" s="197" t="s">
        <v>3</v>
      </c>
      <c r="B3" s="198"/>
      <c r="C3" s="199"/>
      <c r="D3" s="198"/>
      <c r="E3" s="199"/>
      <c r="F3" s="198"/>
      <c r="G3" s="199"/>
      <c r="H3" s="198"/>
      <c r="I3" s="199"/>
      <c r="J3" s="198"/>
      <c r="K3" s="199"/>
      <c r="L3" s="198"/>
      <c r="M3" s="200"/>
      <c r="N3" s="195"/>
      <c r="O3" s="195"/>
      <c r="P3" s="195"/>
      <c r="Q3" s="195"/>
    </row>
    <row r="4" spans="1:17" ht="15" customHeight="1" thickTop="1" x14ac:dyDescent="0.2">
      <c r="A4" s="7"/>
      <c r="B4" s="8"/>
      <c r="C4" s="9"/>
      <c r="D4" s="8"/>
      <c r="E4" s="9"/>
      <c r="F4" s="8"/>
      <c r="G4" s="10"/>
      <c r="H4" s="8" t="s">
        <v>4</v>
      </c>
      <c r="I4" s="9"/>
      <c r="J4" s="8"/>
      <c r="K4" s="9"/>
      <c r="L4" s="8"/>
      <c r="M4" s="10"/>
    </row>
    <row r="5" spans="1:17" ht="15" customHeight="1" x14ac:dyDescent="0.2">
      <c r="A5" s="11"/>
      <c r="B5" s="3"/>
      <c r="C5" s="12"/>
      <c r="D5" s="3"/>
      <c r="E5" s="12"/>
      <c r="F5" s="3"/>
      <c r="G5" s="13"/>
      <c r="H5" s="3"/>
      <c r="I5" s="12"/>
      <c r="J5" s="3"/>
      <c r="K5" s="12"/>
      <c r="L5" s="3"/>
      <c r="M5" s="13"/>
    </row>
    <row r="6" spans="1:17" ht="15" customHeight="1" x14ac:dyDescent="0.25">
      <c r="A6" s="14"/>
      <c r="B6" s="15" t="s">
        <v>128</v>
      </c>
      <c r="C6" s="16"/>
      <c r="D6" s="17"/>
      <c r="E6" s="16"/>
      <c r="F6" s="17"/>
      <c r="G6" s="18"/>
      <c r="H6" s="15" t="s">
        <v>129</v>
      </c>
      <c r="I6" s="16"/>
      <c r="J6" s="17"/>
      <c r="K6" s="16"/>
      <c r="L6" s="17"/>
      <c r="M6" s="19" t="s">
        <v>4</v>
      </c>
    </row>
    <row r="7" spans="1:17" ht="15" customHeight="1" x14ac:dyDescent="0.2">
      <c r="A7" s="11" t="s">
        <v>4</v>
      </c>
      <c r="B7" s="3" t="s">
        <v>4</v>
      </c>
      <c r="C7" s="12"/>
      <c r="D7" s="3" t="s">
        <v>4</v>
      </c>
      <c r="E7" s="12"/>
      <c r="F7" s="3" t="s">
        <v>4</v>
      </c>
      <c r="G7" s="13"/>
      <c r="H7" s="3" t="s">
        <v>4</v>
      </c>
      <c r="I7" s="12"/>
      <c r="J7" s="3" t="s">
        <v>4</v>
      </c>
      <c r="K7" s="12"/>
      <c r="L7" s="3" t="s">
        <v>4</v>
      </c>
      <c r="M7" s="13"/>
    </row>
    <row r="8" spans="1:17" ht="15" customHeight="1" x14ac:dyDescent="0.2">
      <c r="A8" s="11" t="s">
        <v>4</v>
      </c>
      <c r="B8" s="3" t="s">
        <v>4</v>
      </c>
      <c r="C8" s="12"/>
      <c r="D8" s="3" t="s">
        <v>4</v>
      </c>
      <c r="E8" s="12"/>
      <c r="F8" s="3" t="s">
        <v>4</v>
      </c>
      <c r="G8" s="13"/>
      <c r="H8" s="3" t="s">
        <v>4</v>
      </c>
      <c r="I8" s="12"/>
      <c r="J8" s="3" t="s">
        <v>4</v>
      </c>
      <c r="K8" s="12"/>
      <c r="L8" s="3" t="s">
        <v>4</v>
      </c>
      <c r="M8" s="13"/>
    </row>
    <row r="9" spans="1:17" ht="15" customHeight="1" x14ac:dyDescent="0.25">
      <c r="A9" s="20" t="s">
        <v>4</v>
      </c>
      <c r="B9" s="21" t="s">
        <v>4</v>
      </c>
      <c r="C9" s="22" t="s">
        <v>5</v>
      </c>
      <c r="D9" s="23" t="s">
        <v>4</v>
      </c>
      <c r="E9" s="22" t="s">
        <v>5</v>
      </c>
      <c r="F9" s="23" t="s">
        <v>4</v>
      </c>
      <c r="G9" s="24" t="s">
        <v>5</v>
      </c>
      <c r="H9" s="21" t="s">
        <v>4</v>
      </c>
      <c r="I9" s="22" t="s">
        <v>5</v>
      </c>
      <c r="J9" s="23" t="s">
        <v>4</v>
      </c>
      <c r="K9" s="22" t="s">
        <v>5</v>
      </c>
      <c r="L9" s="23" t="s">
        <v>4</v>
      </c>
      <c r="M9" s="24" t="s">
        <v>5</v>
      </c>
      <c r="N9" s="25"/>
    </row>
    <row r="10" spans="1:17" ht="15" customHeight="1" x14ac:dyDescent="0.25">
      <c r="A10" s="26" t="s">
        <v>6</v>
      </c>
      <c r="B10" s="27" t="s">
        <v>7</v>
      </c>
      <c r="C10" s="28" t="s">
        <v>8</v>
      </c>
      <c r="D10" s="29" t="s">
        <v>9</v>
      </c>
      <c r="E10" s="28" t="s">
        <v>8</v>
      </c>
      <c r="F10" s="29" t="s">
        <v>8</v>
      </c>
      <c r="G10" s="30" t="s">
        <v>8</v>
      </c>
      <c r="H10" s="27" t="s">
        <v>7</v>
      </c>
      <c r="I10" s="28" t="s">
        <v>8</v>
      </c>
      <c r="J10" s="29" t="s">
        <v>9</v>
      </c>
      <c r="K10" s="28" t="s">
        <v>8</v>
      </c>
      <c r="L10" s="29" t="s">
        <v>8</v>
      </c>
      <c r="M10" s="30" t="s">
        <v>8</v>
      </c>
      <c r="N10" s="25"/>
    </row>
    <row r="11" spans="1:17" ht="15" customHeight="1" x14ac:dyDescent="0.2">
      <c r="A11" s="31" t="s">
        <v>10</v>
      </c>
      <c r="B11" s="32" t="s">
        <v>4</v>
      </c>
      <c r="C11" s="33"/>
      <c r="D11" s="34" t="s">
        <v>4</v>
      </c>
      <c r="E11" s="33"/>
      <c r="F11" s="34" t="s">
        <v>4</v>
      </c>
      <c r="G11" s="35"/>
      <c r="H11" s="32" t="s">
        <v>4</v>
      </c>
      <c r="I11" s="33"/>
      <c r="J11" s="34" t="s">
        <v>4</v>
      </c>
      <c r="K11" s="33"/>
      <c r="L11" s="34" t="s">
        <v>4</v>
      </c>
      <c r="M11" s="35" t="s">
        <v>10</v>
      </c>
      <c r="N11" s="25"/>
    </row>
    <row r="12" spans="1:17" ht="15" customHeight="1" x14ac:dyDescent="0.25">
      <c r="A12" s="14" t="s">
        <v>11</v>
      </c>
      <c r="B12" s="36" t="s">
        <v>4</v>
      </c>
      <c r="C12" s="37" t="s">
        <v>4</v>
      </c>
      <c r="D12" s="38"/>
      <c r="E12" s="39"/>
      <c r="F12" s="38"/>
      <c r="G12" s="40"/>
      <c r="H12" s="36"/>
      <c r="I12" s="39"/>
      <c r="J12" s="38"/>
      <c r="K12" s="39"/>
      <c r="L12" s="38"/>
      <c r="M12" s="40"/>
      <c r="N12" s="25"/>
    </row>
    <row r="13" spans="1:17" s="5" customFormat="1" ht="15" customHeight="1" x14ac:dyDescent="0.2">
      <c r="A13" s="41" t="s">
        <v>12</v>
      </c>
      <c r="B13" s="4">
        <v>3448222</v>
      </c>
      <c r="C13" s="42">
        <f t="shared" ref="C13:C76" si="0">IF(ISBLANK(B13),"  ",IF(F13&gt;0,B13/F13,IF(B13&gt;0,1,0)))</f>
        <v>1</v>
      </c>
      <c r="D13" s="43">
        <v>0</v>
      </c>
      <c r="E13" s="44">
        <f>IF(ISBLANK(D13),"  ",IF(F13&gt;0,D13/F13,IF(D13&gt;0,1,0)))</f>
        <v>0</v>
      </c>
      <c r="F13" s="45">
        <f>D13+B13</f>
        <v>3448222</v>
      </c>
      <c r="G13" s="46">
        <f>IF(ISBLANK(F13),"  ",IF(F76&gt;0,F13/F76,IF(F13&gt;0,1,0)))</f>
        <v>0.39802116525046549</v>
      </c>
      <c r="H13" s="4">
        <v>3448222</v>
      </c>
      <c r="I13" s="42">
        <f>IF(ISBLANK(H13),"  ",IF(L13&gt;0,H13/L13,IF(H13&gt;0,1,0)))</f>
        <v>1</v>
      </c>
      <c r="J13" s="43">
        <v>0</v>
      </c>
      <c r="K13" s="44">
        <f>IF(ISBLANK(J13),"  ",IF(L13&gt;0,J13/L13,IF(J13&gt;0,1,0)))</f>
        <v>0</v>
      </c>
      <c r="L13" s="45">
        <f t="shared" ref="L13:L34" si="1">J13+H13</f>
        <v>3448222</v>
      </c>
      <c r="M13" s="47">
        <f>IF(ISBLANK(L13),"  ",IF(L76&gt;0,L13/L76,IF(L13&gt;0,1,0)))</f>
        <v>0.38709946120526345</v>
      </c>
      <c r="N13" s="25"/>
    </row>
    <row r="14" spans="1:17" ht="15" customHeight="1" x14ac:dyDescent="0.2">
      <c r="A14" s="11" t="s">
        <v>13</v>
      </c>
      <c r="B14" s="3">
        <v>0</v>
      </c>
      <c r="C14" s="48">
        <f t="shared" si="0"/>
        <v>0</v>
      </c>
      <c r="D14" s="93">
        <v>0</v>
      </c>
      <c r="E14" s="49">
        <f>IF(ISBLANK(D14),"  ",IF(F14&gt;0,D14/F14,IF(D14&gt;0,1,0)))</f>
        <v>0</v>
      </c>
      <c r="F14" s="50">
        <f>D14+B14</f>
        <v>0</v>
      </c>
      <c r="G14" s="51">
        <f>IF(ISBLANK(F14),"  ",IF(F76&gt;0,F14/F76,IF(F14&gt;0,1,0)))</f>
        <v>0</v>
      </c>
      <c r="H14" s="3">
        <v>0</v>
      </c>
      <c r="I14" s="48">
        <f>IF(ISBLANK(H14),"  ",IF(L14&gt;0,H14/L14,IF(H14&gt;0,1,0)))</f>
        <v>0</v>
      </c>
      <c r="J14" s="93">
        <v>0</v>
      </c>
      <c r="K14" s="49">
        <f>IF(ISBLANK(J14),"  ",IF(L14&gt;0,J14/L14,IF(J14&gt;0,1,0)))</f>
        <v>0</v>
      </c>
      <c r="L14" s="50">
        <f t="shared" si="1"/>
        <v>0</v>
      </c>
      <c r="M14" s="51">
        <f>IF(ISBLANK(L14),"  ",IF(L76&gt;0,L14/L76,IF(L14&gt;0,1,0)))</f>
        <v>0</v>
      </c>
      <c r="N14" s="25"/>
    </row>
    <row r="15" spans="1:17" ht="15" customHeight="1" x14ac:dyDescent="0.2">
      <c r="A15" s="31" t="s">
        <v>14</v>
      </c>
      <c r="B15" s="79">
        <v>1805440.2</v>
      </c>
      <c r="C15" s="53">
        <f t="shared" si="0"/>
        <v>1</v>
      </c>
      <c r="D15" s="80">
        <v>0</v>
      </c>
      <c r="E15" s="55">
        <f>IF(ISBLANK(D15),"  ",IF(F15&gt;0,D15/F15,IF(D15&gt;0,1,0)))</f>
        <v>0</v>
      </c>
      <c r="F15" s="38">
        <f>D15+B15</f>
        <v>1805440.2</v>
      </c>
      <c r="G15" s="56">
        <f>IF(ISBLANK(F15),"  ",IF(F76&gt;0,F15/F76,IF(F15&gt;0,1,0)))</f>
        <v>0.20839824471685217</v>
      </c>
      <c r="H15" s="79">
        <v>1805414</v>
      </c>
      <c r="I15" s="53">
        <f>IF(ISBLANK(H15),"  ",IF(L15&gt;0,H15/L15,IF(H15&gt;0,1,0)))</f>
        <v>1</v>
      </c>
      <c r="J15" s="80">
        <v>0</v>
      </c>
      <c r="K15" s="55">
        <f>IF(ISBLANK(J15),"  ",IF(L15&gt;0,J15/L15,IF(J15&gt;0,1,0)))</f>
        <v>0</v>
      </c>
      <c r="L15" s="38">
        <f t="shared" si="1"/>
        <v>1805414</v>
      </c>
      <c r="M15" s="56">
        <f>IF(ISBLANK(L15),"  ",IF(L76&gt;0,L15/L76,IF(L15&gt;0,1,0)))</f>
        <v>0.20267685394166601</v>
      </c>
      <c r="N15" s="25"/>
    </row>
    <row r="16" spans="1:17" ht="15" customHeight="1" x14ac:dyDescent="0.2">
      <c r="A16" s="57" t="s">
        <v>15</v>
      </c>
      <c r="B16" s="3">
        <v>0</v>
      </c>
      <c r="C16" s="42">
        <f t="shared" si="0"/>
        <v>0</v>
      </c>
      <c r="D16" s="93">
        <v>0</v>
      </c>
      <c r="E16" s="44">
        <f>IF(ISBLANK(D16),"  ",IF(F16&gt;0,D16/F16,IF(D16&gt;0,1,0)))</f>
        <v>0</v>
      </c>
      <c r="F16" s="58">
        <f t="shared" ref="F16:F39" si="2">D16+B16</f>
        <v>0</v>
      </c>
      <c r="G16" s="46">
        <f>IF(ISBLANK(F16),"  ",IF(F76&gt;0,F16/F76,IF(F16&gt;0,1,0)))</f>
        <v>0</v>
      </c>
      <c r="H16" s="3">
        <v>0</v>
      </c>
      <c r="I16" s="42">
        <f t="shared" ref="I16:I34" si="3">IF(ISBLANK(H16),"  ",IF(L16&gt;0,H16/L16,IF(H16&gt;0,1,0)))</f>
        <v>0</v>
      </c>
      <c r="J16" s="93">
        <v>0</v>
      </c>
      <c r="K16" s="44">
        <f t="shared" ref="K16:K34" si="4">IF(ISBLANK(J16),"  ",IF(L16&gt;0,J16/L16,IF(J16&gt;0,1,0)))</f>
        <v>0</v>
      </c>
      <c r="L16" s="58">
        <f t="shared" si="1"/>
        <v>0</v>
      </c>
      <c r="M16" s="46">
        <f>IF(ISBLANK(L16),"  ",IF(L76&gt;0,L16/L76,IF(L16&gt;0,1,0)))</f>
        <v>0</v>
      </c>
      <c r="N16" s="25"/>
    </row>
    <row r="17" spans="1:14" ht="15" customHeight="1" x14ac:dyDescent="0.2">
      <c r="A17" s="59" t="s">
        <v>16</v>
      </c>
      <c r="B17" s="32">
        <v>55440.2</v>
      </c>
      <c r="C17" s="48">
        <f t="shared" si="0"/>
        <v>1</v>
      </c>
      <c r="D17" s="80">
        <v>0</v>
      </c>
      <c r="E17" s="44">
        <f t="shared" ref="E17:E34" si="5">IF(ISBLANK(D17),"  ",IF(F17&gt;0,D17/F17,IF(D17&gt;0,1,0)))</f>
        <v>0</v>
      </c>
      <c r="F17" s="34">
        <f t="shared" si="2"/>
        <v>55440.2</v>
      </c>
      <c r="G17" s="51">
        <f>IF(ISBLANK(F17),"  ",IF(F76&gt;0,F17/F76,IF(F17&gt;0,1,0)))</f>
        <v>6.39934812947625E-3</v>
      </c>
      <c r="H17" s="32">
        <v>55414</v>
      </c>
      <c r="I17" s="48">
        <f t="shared" si="3"/>
        <v>1</v>
      </c>
      <c r="J17" s="80">
        <v>0</v>
      </c>
      <c r="K17" s="49">
        <f t="shared" si="4"/>
        <v>0</v>
      </c>
      <c r="L17" s="34">
        <f t="shared" si="1"/>
        <v>55414</v>
      </c>
      <c r="M17" s="51">
        <f>IF(ISBLANK(L17),"  ",IF(L76&gt;0,L17/L76,IF(L17&gt;0,1,0)))</f>
        <v>6.2208087365687214E-3</v>
      </c>
      <c r="N17" s="25"/>
    </row>
    <row r="18" spans="1:14" ht="15" customHeight="1" x14ac:dyDescent="0.2">
      <c r="A18" s="59" t="s">
        <v>17</v>
      </c>
      <c r="B18" s="32">
        <v>1000000</v>
      </c>
      <c r="C18" s="48">
        <f t="shared" si="0"/>
        <v>1</v>
      </c>
      <c r="D18" s="80">
        <v>0</v>
      </c>
      <c r="E18" s="44">
        <f t="shared" si="5"/>
        <v>0</v>
      </c>
      <c r="F18" s="34">
        <f t="shared" si="2"/>
        <v>1000000</v>
      </c>
      <c r="G18" s="51">
        <f>IF(ISBLANK(F18),"  ",IF(F76&gt;0,F18/F76,IF(F18&gt;0,1,0)))</f>
        <v>0.11542794090707195</v>
      </c>
      <c r="H18" s="32">
        <v>1000000</v>
      </c>
      <c r="I18" s="48">
        <f t="shared" si="3"/>
        <v>1</v>
      </c>
      <c r="J18" s="80">
        <v>0</v>
      </c>
      <c r="K18" s="49">
        <f t="shared" si="4"/>
        <v>0</v>
      </c>
      <c r="L18" s="34">
        <f t="shared" si="1"/>
        <v>1000000</v>
      </c>
      <c r="M18" s="51">
        <f>IF(ISBLANK(L18),"  ",IF(L76&gt;0,L18/L76,IF(L18&gt;0,1,0)))</f>
        <v>0.11226059726005561</v>
      </c>
      <c r="N18" s="25"/>
    </row>
    <row r="19" spans="1:14" ht="15" customHeight="1" x14ac:dyDescent="0.2">
      <c r="A19" s="59" t="s">
        <v>18</v>
      </c>
      <c r="B19" s="32">
        <v>0</v>
      </c>
      <c r="C19" s="48">
        <f t="shared" si="0"/>
        <v>0</v>
      </c>
      <c r="D19" s="80">
        <v>0</v>
      </c>
      <c r="E19" s="44">
        <f t="shared" si="5"/>
        <v>0</v>
      </c>
      <c r="F19" s="34">
        <f t="shared" si="2"/>
        <v>0</v>
      </c>
      <c r="G19" s="51">
        <f>IF(ISBLANK(F19),"  ",IF(F76&gt;0,F19/F76,IF(F19&gt;0,1,0)))</f>
        <v>0</v>
      </c>
      <c r="H19" s="32">
        <v>0</v>
      </c>
      <c r="I19" s="48">
        <f t="shared" si="3"/>
        <v>0</v>
      </c>
      <c r="J19" s="80">
        <v>0</v>
      </c>
      <c r="K19" s="49">
        <f t="shared" si="4"/>
        <v>0</v>
      </c>
      <c r="L19" s="34">
        <f t="shared" si="1"/>
        <v>0</v>
      </c>
      <c r="M19" s="51">
        <f>IF(ISBLANK(L19),"  ",IF(L76&gt;0,L19/L76,IF(L19&gt;0,1,0)))</f>
        <v>0</v>
      </c>
      <c r="N19" s="25"/>
    </row>
    <row r="20" spans="1:14" ht="15" customHeight="1" x14ac:dyDescent="0.2">
      <c r="A20" s="59" t="s">
        <v>19</v>
      </c>
      <c r="B20" s="32">
        <v>0</v>
      </c>
      <c r="C20" s="48">
        <f t="shared" si="0"/>
        <v>0</v>
      </c>
      <c r="D20" s="80">
        <v>0</v>
      </c>
      <c r="E20" s="44">
        <f t="shared" si="5"/>
        <v>0</v>
      </c>
      <c r="F20" s="34">
        <f>D20+B20</f>
        <v>0</v>
      </c>
      <c r="G20" s="51">
        <f>IF(ISBLANK(F20),"  ",IF(F76&gt;0,F20/F76,IF(F20&gt;0,1,0)))</f>
        <v>0</v>
      </c>
      <c r="H20" s="32">
        <v>0</v>
      </c>
      <c r="I20" s="48">
        <f t="shared" si="3"/>
        <v>0</v>
      </c>
      <c r="J20" s="80">
        <v>0</v>
      </c>
      <c r="K20" s="49">
        <f t="shared" si="4"/>
        <v>0</v>
      </c>
      <c r="L20" s="34">
        <f t="shared" si="1"/>
        <v>0</v>
      </c>
      <c r="M20" s="51">
        <f>IF(ISBLANK(L20),"  ",IF(L76&gt;0,L20/L76,IF(L20&gt;0,1,0)))</f>
        <v>0</v>
      </c>
      <c r="N20" s="25"/>
    </row>
    <row r="21" spans="1:14" ht="15" customHeight="1" x14ac:dyDescent="0.2">
      <c r="A21" s="59" t="s">
        <v>20</v>
      </c>
      <c r="B21" s="32">
        <v>0</v>
      </c>
      <c r="C21" s="48">
        <f t="shared" si="0"/>
        <v>0</v>
      </c>
      <c r="D21" s="80">
        <v>0</v>
      </c>
      <c r="E21" s="44">
        <f t="shared" si="5"/>
        <v>0</v>
      </c>
      <c r="F21" s="34">
        <f t="shared" si="2"/>
        <v>0</v>
      </c>
      <c r="G21" s="51">
        <f>IF(ISBLANK(F21),"  ",IF(F76&gt;0,F21/F76,IF(F21&gt;0,1,0)))</f>
        <v>0</v>
      </c>
      <c r="H21" s="32">
        <v>0</v>
      </c>
      <c r="I21" s="48">
        <f t="shared" si="3"/>
        <v>0</v>
      </c>
      <c r="J21" s="80">
        <v>0</v>
      </c>
      <c r="K21" s="49">
        <f t="shared" si="4"/>
        <v>0</v>
      </c>
      <c r="L21" s="34">
        <f t="shared" si="1"/>
        <v>0</v>
      </c>
      <c r="M21" s="51">
        <f>IF(ISBLANK(L21),"  ",IF(L76&gt;0,L21/L76,IF(L21&gt;0,1,0)))</f>
        <v>0</v>
      </c>
      <c r="N21" s="25"/>
    </row>
    <row r="22" spans="1:14" ht="15" customHeight="1" x14ac:dyDescent="0.2">
      <c r="A22" s="59" t="s">
        <v>21</v>
      </c>
      <c r="B22" s="32">
        <v>750000</v>
      </c>
      <c r="C22" s="48">
        <f t="shared" si="0"/>
        <v>1</v>
      </c>
      <c r="D22" s="80">
        <v>0</v>
      </c>
      <c r="E22" s="44">
        <f t="shared" si="5"/>
        <v>0</v>
      </c>
      <c r="F22" s="34">
        <f t="shared" si="2"/>
        <v>750000</v>
      </c>
      <c r="G22" s="51">
        <f>IF(ISBLANK(F22),"  ",IF(F76&gt;0,F22/F76,IF(F22&gt;0,1,0)))</f>
        <v>8.6570955680303971E-2</v>
      </c>
      <c r="H22" s="32">
        <v>750000</v>
      </c>
      <c r="I22" s="48">
        <f t="shared" si="3"/>
        <v>1</v>
      </c>
      <c r="J22" s="80">
        <v>0</v>
      </c>
      <c r="K22" s="49">
        <f t="shared" si="4"/>
        <v>0</v>
      </c>
      <c r="L22" s="34">
        <f t="shared" si="1"/>
        <v>750000</v>
      </c>
      <c r="M22" s="51">
        <f>IF(ISBLANK(L22),"  ",IF(L76&gt;0,L22/L76,IF(L22&gt;0,1,0)))</f>
        <v>8.4195447945041704E-2</v>
      </c>
      <c r="N22" s="25"/>
    </row>
    <row r="23" spans="1:14" ht="15" customHeight="1" x14ac:dyDescent="0.2">
      <c r="A23" s="59" t="s">
        <v>22</v>
      </c>
      <c r="B23" s="32">
        <v>0</v>
      </c>
      <c r="C23" s="48">
        <f t="shared" si="0"/>
        <v>0</v>
      </c>
      <c r="D23" s="80">
        <v>0</v>
      </c>
      <c r="E23" s="44">
        <f t="shared" si="5"/>
        <v>0</v>
      </c>
      <c r="F23" s="34">
        <f t="shared" si="2"/>
        <v>0</v>
      </c>
      <c r="G23" s="51">
        <f>IF(ISBLANK(F23),"  ",IF(F76&gt;0,F23/F76,IF(F23&gt;0,1,0)))</f>
        <v>0</v>
      </c>
      <c r="H23" s="32">
        <v>0</v>
      </c>
      <c r="I23" s="48">
        <f t="shared" si="3"/>
        <v>0</v>
      </c>
      <c r="J23" s="80">
        <v>0</v>
      </c>
      <c r="K23" s="49">
        <f t="shared" si="4"/>
        <v>0</v>
      </c>
      <c r="L23" s="34">
        <f t="shared" si="1"/>
        <v>0</v>
      </c>
      <c r="M23" s="51">
        <f>IF(ISBLANK(L23),"  ",IF(L76&gt;0,L23/L76,IF(L23&gt;0,1,0)))</f>
        <v>0</v>
      </c>
      <c r="N23" s="25"/>
    </row>
    <row r="24" spans="1:14" ht="15" customHeight="1" x14ac:dyDescent="0.2">
      <c r="A24" s="59" t="s">
        <v>23</v>
      </c>
      <c r="B24" s="32">
        <v>0</v>
      </c>
      <c r="C24" s="48">
        <f t="shared" si="0"/>
        <v>0</v>
      </c>
      <c r="D24" s="80">
        <v>0</v>
      </c>
      <c r="E24" s="44">
        <f t="shared" si="5"/>
        <v>0</v>
      </c>
      <c r="F24" s="34">
        <f t="shared" si="2"/>
        <v>0</v>
      </c>
      <c r="G24" s="51">
        <f>IF(ISBLANK(F24),"  ",IF(F76&gt;0,F24/F76,IF(F24&gt;0,1,0)))</f>
        <v>0</v>
      </c>
      <c r="H24" s="32">
        <v>0</v>
      </c>
      <c r="I24" s="48">
        <f t="shared" si="3"/>
        <v>0</v>
      </c>
      <c r="J24" s="80">
        <v>0</v>
      </c>
      <c r="K24" s="49">
        <f t="shared" si="4"/>
        <v>0</v>
      </c>
      <c r="L24" s="34">
        <f t="shared" si="1"/>
        <v>0</v>
      </c>
      <c r="M24" s="51">
        <f>IF(ISBLANK(L24),"  ",IF(L76&gt;0,L24/L76,IF(L24&gt;0,1,0)))</f>
        <v>0</v>
      </c>
      <c r="N24" s="25"/>
    </row>
    <row r="25" spans="1:14" ht="15" customHeight="1" x14ac:dyDescent="0.2">
      <c r="A25" s="59" t="s">
        <v>24</v>
      </c>
      <c r="B25" s="32">
        <v>0</v>
      </c>
      <c r="C25" s="48">
        <f t="shared" si="0"/>
        <v>0</v>
      </c>
      <c r="D25" s="80">
        <v>0</v>
      </c>
      <c r="E25" s="44">
        <f t="shared" si="5"/>
        <v>0</v>
      </c>
      <c r="F25" s="34">
        <f t="shared" si="2"/>
        <v>0</v>
      </c>
      <c r="G25" s="51">
        <f>IF(ISBLANK(F25),"  ",IF(F76&gt;0,F25/F76,IF(F25&gt;0,1,0)))</f>
        <v>0</v>
      </c>
      <c r="H25" s="32">
        <v>0</v>
      </c>
      <c r="I25" s="48">
        <f t="shared" si="3"/>
        <v>0</v>
      </c>
      <c r="J25" s="80">
        <v>0</v>
      </c>
      <c r="K25" s="49">
        <f t="shared" si="4"/>
        <v>0</v>
      </c>
      <c r="L25" s="34">
        <f t="shared" si="1"/>
        <v>0</v>
      </c>
      <c r="M25" s="51">
        <f>IF(ISBLANK(L25),"  ",IF(L76&gt;0,L25/L76,IF(L25&gt;0,1,0)))</f>
        <v>0</v>
      </c>
      <c r="N25" s="25"/>
    </row>
    <row r="26" spans="1:14" ht="15" customHeight="1" x14ac:dyDescent="0.2">
      <c r="A26" s="59" t="s">
        <v>25</v>
      </c>
      <c r="B26" s="32">
        <v>0</v>
      </c>
      <c r="C26" s="48">
        <f t="shared" si="0"/>
        <v>0</v>
      </c>
      <c r="D26" s="80">
        <v>0</v>
      </c>
      <c r="E26" s="44">
        <f t="shared" si="5"/>
        <v>0</v>
      </c>
      <c r="F26" s="34">
        <f t="shared" si="2"/>
        <v>0</v>
      </c>
      <c r="G26" s="51">
        <f>IF(ISBLANK(F26),"  ",IF(F76&gt;0,F26/F76,IF(F26&gt;0,1,0)))</f>
        <v>0</v>
      </c>
      <c r="H26" s="32">
        <v>0</v>
      </c>
      <c r="I26" s="48">
        <f t="shared" si="3"/>
        <v>0</v>
      </c>
      <c r="J26" s="80">
        <v>0</v>
      </c>
      <c r="K26" s="49">
        <f t="shared" si="4"/>
        <v>0</v>
      </c>
      <c r="L26" s="34">
        <f t="shared" si="1"/>
        <v>0</v>
      </c>
      <c r="M26" s="51">
        <f>IF(ISBLANK(L26),"  ",IF(L76&gt;0,L26/L76,IF(L26&gt;0,1,0)))</f>
        <v>0</v>
      </c>
      <c r="N26" s="25"/>
    </row>
    <row r="27" spans="1:14" ht="15" customHeight="1" x14ac:dyDescent="0.2">
      <c r="A27" s="59" t="s">
        <v>26</v>
      </c>
      <c r="B27" s="32">
        <v>0</v>
      </c>
      <c r="C27" s="48">
        <f t="shared" si="0"/>
        <v>0</v>
      </c>
      <c r="D27" s="80">
        <v>0</v>
      </c>
      <c r="E27" s="44">
        <f t="shared" si="5"/>
        <v>0</v>
      </c>
      <c r="F27" s="34">
        <f t="shared" si="2"/>
        <v>0</v>
      </c>
      <c r="G27" s="51">
        <f>IF(ISBLANK(F27),"  ",IF(F76&gt;0,F27/F76,IF(F27&gt;0,1,0)))</f>
        <v>0</v>
      </c>
      <c r="H27" s="32">
        <v>0</v>
      </c>
      <c r="I27" s="48">
        <f t="shared" si="3"/>
        <v>0</v>
      </c>
      <c r="J27" s="80">
        <v>0</v>
      </c>
      <c r="K27" s="49">
        <f t="shared" si="4"/>
        <v>0</v>
      </c>
      <c r="L27" s="34">
        <f t="shared" si="1"/>
        <v>0</v>
      </c>
      <c r="M27" s="51">
        <f>IF(ISBLANK(L27),"  ",IF(L76&gt;0,L27/L76,IF(L27&gt;0,1,0)))</f>
        <v>0</v>
      </c>
      <c r="N27" s="25"/>
    </row>
    <row r="28" spans="1:14" ht="15" customHeight="1" x14ac:dyDescent="0.2">
      <c r="A28" s="60" t="s">
        <v>27</v>
      </c>
      <c r="B28" s="32">
        <v>0</v>
      </c>
      <c r="C28" s="48">
        <f t="shared" si="0"/>
        <v>0</v>
      </c>
      <c r="D28" s="80">
        <v>0</v>
      </c>
      <c r="E28" s="44">
        <f t="shared" si="5"/>
        <v>0</v>
      </c>
      <c r="F28" s="34">
        <f t="shared" si="2"/>
        <v>0</v>
      </c>
      <c r="G28" s="51">
        <f>IF(ISBLANK(F28),"  ",IF(F76&gt;0,F28/F76,IF(F28&gt;0,1,0)))</f>
        <v>0</v>
      </c>
      <c r="H28" s="32">
        <v>0</v>
      </c>
      <c r="I28" s="48">
        <f t="shared" si="3"/>
        <v>0</v>
      </c>
      <c r="J28" s="80">
        <v>0</v>
      </c>
      <c r="K28" s="49">
        <f t="shared" si="4"/>
        <v>0</v>
      </c>
      <c r="L28" s="34">
        <f t="shared" si="1"/>
        <v>0</v>
      </c>
      <c r="M28" s="51">
        <f>IF(ISBLANK(L28),"  ",IF(L76&gt;0,L28/L76,IF(L28&gt;0,1,0)))</f>
        <v>0</v>
      </c>
      <c r="N28" s="25"/>
    </row>
    <row r="29" spans="1:14" ht="15" customHeight="1" x14ac:dyDescent="0.2">
      <c r="A29" s="60" t="s">
        <v>28</v>
      </c>
      <c r="B29" s="32">
        <v>0</v>
      </c>
      <c r="C29" s="48">
        <f t="shared" si="0"/>
        <v>0</v>
      </c>
      <c r="D29" s="80">
        <v>0</v>
      </c>
      <c r="E29" s="44">
        <f t="shared" si="5"/>
        <v>0</v>
      </c>
      <c r="F29" s="34">
        <f t="shared" si="2"/>
        <v>0</v>
      </c>
      <c r="G29" s="51">
        <f>IF(ISBLANK(F29),"  ",IF(F76&gt;0,F29/F76,IF(F29&gt;0,1,0)))</f>
        <v>0</v>
      </c>
      <c r="H29" s="32">
        <v>0</v>
      </c>
      <c r="I29" s="48">
        <f t="shared" si="3"/>
        <v>0</v>
      </c>
      <c r="J29" s="80">
        <v>0</v>
      </c>
      <c r="K29" s="49">
        <f t="shared" si="4"/>
        <v>0</v>
      </c>
      <c r="L29" s="34">
        <f t="shared" si="1"/>
        <v>0</v>
      </c>
      <c r="M29" s="51">
        <f>IF(ISBLANK(L29),"  ",IF(L76&gt;0,L29/L76,IF(L29&gt;0,1,0)))</f>
        <v>0</v>
      </c>
      <c r="N29" s="25"/>
    </row>
    <row r="30" spans="1:14" ht="15" customHeight="1" x14ac:dyDescent="0.2">
      <c r="A30" s="60" t="s">
        <v>29</v>
      </c>
      <c r="B30" s="32">
        <v>0</v>
      </c>
      <c r="C30" s="48">
        <f t="shared" si="0"/>
        <v>0</v>
      </c>
      <c r="D30" s="80">
        <v>0</v>
      </c>
      <c r="E30" s="44">
        <f>IF(ISBLANK(D30),"  ",IF(F30&gt;0,D30/F30,IF(D30&gt;0,1,0)))</f>
        <v>0</v>
      </c>
      <c r="F30" s="34">
        <f t="shared" si="2"/>
        <v>0</v>
      </c>
      <c r="G30" s="51">
        <f>IF(ISBLANK(F30),"  ",IF(F76&gt;0,F30/F76,IF(F30&gt;0,1,0)))</f>
        <v>0</v>
      </c>
      <c r="H30" s="32">
        <v>0</v>
      </c>
      <c r="I30" s="48">
        <f t="shared" si="3"/>
        <v>0</v>
      </c>
      <c r="J30" s="80">
        <v>0</v>
      </c>
      <c r="K30" s="49">
        <f>IF(ISBLANK(J30),"  ",IF(L30&gt;0,J30/L30,IF(J30&gt;0,1,0)))</f>
        <v>0</v>
      </c>
      <c r="L30" s="34">
        <f t="shared" si="1"/>
        <v>0</v>
      </c>
      <c r="M30" s="51">
        <f>IF(ISBLANK(L30),"  ",IF(L76&gt;0,L30/L76,IF(L30&gt;0,1,0)))</f>
        <v>0</v>
      </c>
      <c r="N30" s="25"/>
    </row>
    <row r="31" spans="1:14" ht="15" customHeight="1" x14ac:dyDescent="0.2">
      <c r="A31" s="60" t="s">
        <v>30</v>
      </c>
      <c r="B31" s="32">
        <v>0</v>
      </c>
      <c r="C31" s="48">
        <f t="shared" si="0"/>
        <v>0</v>
      </c>
      <c r="D31" s="80">
        <v>0</v>
      </c>
      <c r="E31" s="44">
        <f>IF(ISBLANK(D31),"  ",IF(F31&gt;0,D31/F31,IF(D31&gt;0,1,0)))</f>
        <v>0</v>
      </c>
      <c r="F31" s="34">
        <f t="shared" si="2"/>
        <v>0</v>
      </c>
      <c r="G31" s="51">
        <f>IF(ISBLANK(F31),"  ",IF(F76&gt;0,F31/F76,IF(F31&gt;0,1,0)))</f>
        <v>0</v>
      </c>
      <c r="H31" s="32">
        <v>0</v>
      </c>
      <c r="I31" s="48">
        <f t="shared" si="3"/>
        <v>0</v>
      </c>
      <c r="J31" s="80">
        <v>0</v>
      </c>
      <c r="K31" s="49">
        <f>IF(ISBLANK(J31),"  ",IF(L31&gt;0,J31/L31,IF(J31&gt;0,1,0)))</f>
        <v>0</v>
      </c>
      <c r="L31" s="34">
        <f t="shared" si="1"/>
        <v>0</v>
      </c>
      <c r="M31" s="51">
        <f>IF(ISBLANK(L31),"  ",IF(L76&gt;0,L31/L76,IF(L31&gt;0,1,0)))</f>
        <v>0</v>
      </c>
      <c r="N31" s="25"/>
    </row>
    <row r="32" spans="1:14" ht="15" customHeight="1" x14ac:dyDescent="0.2">
      <c r="A32" s="60" t="s">
        <v>31</v>
      </c>
      <c r="B32" s="32">
        <v>0</v>
      </c>
      <c r="C32" s="48">
        <f t="shared" si="0"/>
        <v>0</v>
      </c>
      <c r="D32" s="80">
        <v>0</v>
      </c>
      <c r="E32" s="44">
        <f>IF(ISBLANK(D32),"  ",IF(F32&gt;0,D32/F32,IF(D32&gt;0,1,0)))</f>
        <v>0</v>
      </c>
      <c r="F32" s="34">
        <f t="shared" si="2"/>
        <v>0</v>
      </c>
      <c r="G32" s="51">
        <f>IF(ISBLANK(F32),"  ",IF(F76&gt;0,F32/F76,IF(F32&gt;0,1,0)))</f>
        <v>0</v>
      </c>
      <c r="H32" s="32">
        <v>0</v>
      </c>
      <c r="I32" s="48">
        <f t="shared" si="3"/>
        <v>0</v>
      </c>
      <c r="J32" s="80">
        <v>0</v>
      </c>
      <c r="K32" s="49">
        <f>IF(ISBLANK(J32),"  ",IF(L32&gt;0,J32/L32,IF(J32&gt;0,1,0)))</f>
        <v>0</v>
      </c>
      <c r="L32" s="34">
        <f t="shared" si="1"/>
        <v>0</v>
      </c>
      <c r="M32" s="51">
        <f>IF(ISBLANK(L32),"  ",IF(L76&gt;0,L32/L76,IF(L32&gt;0,1,0)))</f>
        <v>0</v>
      </c>
      <c r="N32" s="25"/>
    </row>
    <row r="33" spans="1:14" ht="15" customHeight="1" x14ac:dyDescent="0.2">
      <c r="A33" s="61" t="s">
        <v>75</v>
      </c>
      <c r="B33" s="32">
        <v>0</v>
      </c>
      <c r="C33" s="48">
        <f>IF(ISBLANK(B33),"  ",IF(F33&gt;0,B33/F33,IF(B33&gt;0,1,0)))</f>
        <v>0</v>
      </c>
      <c r="D33" s="80">
        <v>0</v>
      </c>
      <c r="E33" s="44">
        <f>IF(ISBLANK(D33),"  ",IF(F33&gt;0,D33/F33,IF(D33&gt;0,1,0)))</f>
        <v>0</v>
      </c>
      <c r="F33" s="34">
        <f t="shared" si="2"/>
        <v>0</v>
      </c>
      <c r="G33" s="51">
        <f>IF(ISBLANK(F33),"  ",IF(F76&gt;0,F33/F76,IF(F33&gt;0,1,0)))</f>
        <v>0</v>
      </c>
      <c r="H33" s="32">
        <v>0</v>
      </c>
      <c r="I33" s="48">
        <f>IF(ISBLANK(H33),"  ",IF(L33&gt;0,H33/L33,IF(H33&gt;0,1,0)))</f>
        <v>0</v>
      </c>
      <c r="J33" s="80">
        <v>0</v>
      </c>
      <c r="K33" s="49">
        <f>IF(ISBLANK(J33),"  ",IF(L33&gt;0,J33/L33,IF(J33&gt;0,1,0)))</f>
        <v>0</v>
      </c>
      <c r="L33" s="34">
        <f t="shared" si="1"/>
        <v>0</v>
      </c>
      <c r="M33" s="51">
        <f>IF(ISBLANK(L33),"  ",IF(L76&gt;0,L33/L76,IF(L33&gt;0,1,0)))</f>
        <v>0</v>
      </c>
      <c r="N33" s="25"/>
    </row>
    <row r="34" spans="1:14" ht="15" customHeight="1" x14ac:dyDescent="0.2">
      <c r="A34" s="60" t="s">
        <v>32</v>
      </c>
      <c r="B34" s="32">
        <v>0</v>
      </c>
      <c r="C34" s="48">
        <f t="shared" si="0"/>
        <v>0</v>
      </c>
      <c r="D34" s="80">
        <v>0</v>
      </c>
      <c r="E34" s="44">
        <f t="shared" si="5"/>
        <v>0</v>
      </c>
      <c r="F34" s="34">
        <f t="shared" si="2"/>
        <v>0</v>
      </c>
      <c r="G34" s="51">
        <f>IF(ISBLANK(F34),"  ",IF(F76&gt;0,F34/F76,IF(F34&gt;0,1,0)))</f>
        <v>0</v>
      </c>
      <c r="H34" s="32">
        <v>0</v>
      </c>
      <c r="I34" s="48">
        <f t="shared" si="3"/>
        <v>0</v>
      </c>
      <c r="J34" s="80">
        <v>0</v>
      </c>
      <c r="K34" s="49">
        <f t="shared" si="4"/>
        <v>0</v>
      </c>
      <c r="L34" s="34">
        <f t="shared" si="1"/>
        <v>0</v>
      </c>
      <c r="M34" s="51">
        <f>IF(ISBLANK(L34),"  ",IF(L76&gt;0,L34/L76,IF(L34&gt;0,1,0)))</f>
        <v>0</v>
      </c>
      <c r="N34" s="25"/>
    </row>
    <row r="35" spans="1:14" ht="15" customHeight="1" x14ac:dyDescent="0.25">
      <c r="A35" s="62" t="s">
        <v>33</v>
      </c>
      <c r="B35" s="121"/>
      <c r="C35" s="64" t="s">
        <v>4</v>
      </c>
      <c r="D35" s="80"/>
      <c r="E35" s="66" t="s">
        <v>4</v>
      </c>
      <c r="F35" s="34"/>
      <c r="G35" s="67" t="s">
        <v>4</v>
      </c>
      <c r="H35" s="121" t="s">
        <v>4</v>
      </c>
      <c r="I35" s="64" t="s">
        <v>4</v>
      </c>
      <c r="J35" s="80"/>
      <c r="K35" s="66" t="s">
        <v>4</v>
      </c>
      <c r="L35" s="34"/>
      <c r="M35" s="67" t="s">
        <v>4</v>
      </c>
      <c r="N35" s="25"/>
    </row>
    <row r="36" spans="1:14" ht="15" customHeight="1" x14ac:dyDescent="0.2">
      <c r="A36" s="57" t="s">
        <v>117</v>
      </c>
      <c r="B36" s="32">
        <v>0</v>
      </c>
      <c r="C36" s="48">
        <f t="shared" si="0"/>
        <v>0</v>
      </c>
      <c r="D36" s="80">
        <v>0</v>
      </c>
      <c r="E36" s="49">
        <f>IF(ISBLANK(D36),"  ",IF(F36&gt;0,D36/F36,IF(D36&gt;0,1,0)))</f>
        <v>0</v>
      </c>
      <c r="F36" s="34">
        <f t="shared" si="2"/>
        <v>0</v>
      </c>
      <c r="G36" s="51">
        <f>IF(ISBLANK(F36),"  ",IF(F76&gt;0,F36/F76,IF(F36&gt;0,1,0)))</f>
        <v>0</v>
      </c>
      <c r="H36" s="32">
        <v>0</v>
      </c>
      <c r="I36" s="48">
        <f>IF(ISBLANK(H36),"  ",IF(L36&gt;0,H36/L36,IF(H36&gt;0,1,0)))</f>
        <v>0</v>
      </c>
      <c r="J36" s="80">
        <v>0</v>
      </c>
      <c r="K36" s="49">
        <f>IF(ISBLANK(J36),"  ",IF(L36&gt;0,J36/L36,IF(J36&gt;0,1,0)))</f>
        <v>0</v>
      </c>
      <c r="L36" s="34">
        <f>J36+H36</f>
        <v>0</v>
      </c>
      <c r="M36" s="51">
        <f>IF(ISBLANK(L36),"  ",IF(L76&gt;0,L36/L76,IF(L36&gt;0,1,0)))</f>
        <v>0</v>
      </c>
      <c r="N36" s="25"/>
    </row>
    <row r="37" spans="1:14" ht="15" customHeight="1" x14ac:dyDescent="0.25">
      <c r="A37" s="62" t="s">
        <v>35</v>
      </c>
      <c r="B37" s="121"/>
      <c r="C37" s="64" t="s">
        <v>4</v>
      </c>
      <c r="D37" s="80"/>
      <c r="E37" s="66" t="s">
        <v>4</v>
      </c>
      <c r="F37" s="34"/>
      <c r="G37" s="67" t="s">
        <v>4</v>
      </c>
      <c r="H37" s="121"/>
      <c r="I37" s="64" t="s">
        <v>4</v>
      </c>
      <c r="J37" s="80"/>
      <c r="K37" s="66" t="s">
        <v>4</v>
      </c>
      <c r="L37" s="34"/>
      <c r="M37" s="67" t="s">
        <v>4</v>
      </c>
      <c r="N37" s="25"/>
    </row>
    <row r="38" spans="1:14" ht="15" customHeight="1" x14ac:dyDescent="0.2">
      <c r="A38" s="59" t="s">
        <v>34</v>
      </c>
      <c r="B38" s="69">
        <v>0</v>
      </c>
      <c r="C38" s="48">
        <f t="shared" si="0"/>
        <v>0</v>
      </c>
      <c r="D38" s="70">
        <v>0</v>
      </c>
      <c r="E38" s="49">
        <f>IF(ISBLANK(D38),"  ",IF(F38&gt;0,D38/F38,IF(D38&gt;0,1,0)))</f>
        <v>0</v>
      </c>
      <c r="F38" s="68">
        <f t="shared" si="2"/>
        <v>0</v>
      </c>
      <c r="G38" s="51">
        <f>IF(ISBLANK(F38),"  ",IF(F76&gt;0,F38/F76,IF(F38&gt;0,1,0)))</f>
        <v>0</v>
      </c>
      <c r="H38" s="69">
        <v>0</v>
      </c>
      <c r="I38" s="48">
        <f>IF(ISBLANK(H38),"  ",IF(L38&gt;0,H38/L38,IF(H38&gt;0,1,0)))</f>
        <v>0</v>
      </c>
      <c r="J38" s="70">
        <v>0</v>
      </c>
      <c r="K38" s="49">
        <f>IF(ISBLANK(J38),"  ",IF(L38&gt;0,J38/L38,IF(J38&gt;0,1,0)))</f>
        <v>0</v>
      </c>
      <c r="L38" s="68">
        <f>J38+H38</f>
        <v>0</v>
      </c>
      <c r="M38" s="51">
        <f>IF(ISBLANK(L38),"  ",IF(L76&gt;0,L38/L76,IF(L38&gt;0,1,0)))</f>
        <v>0</v>
      </c>
      <c r="N38" s="25"/>
    </row>
    <row r="39" spans="1:14" ht="15" customHeight="1" x14ac:dyDescent="0.2">
      <c r="A39" s="59" t="s">
        <v>36</v>
      </c>
      <c r="B39" s="69"/>
      <c r="C39" s="48" t="str">
        <f t="shared" si="0"/>
        <v xml:space="preserve">  </v>
      </c>
      <c r="D39" s="70"/>
      <c r="E39" s="44" t="str">
        <f>IF(ISBLANK(D39),"  ",IF(F39&gt;0,D39/F39,IF(D39&gt;0,1,0)))</f>
        <v xml:space="preserve">  </v>
      </c>
      <c r="F39" s="34">
        <f t="shared" si="2"/>
        <v>0</v>
      </c>
      <c r="G39" s="51">
        <f>IF(ISBLANK(F39),"  ",IF(F76&gt;0,F39/F76,IF(F39&gt;0,1,0)))</f>
        <v>0</v>
      </c>
      <c r="H39" s="69"/>
      <c r="I39" s="48" t="str">
        <f>IF(ISBLANK(H39),"  ",IF(L39&gt;0,H39/L39,IF(H39&gt;0,1,0)))</f>
        <v xml:space="preserve">  </v>
      </c>
      <c r="J39" s="70"/>
      <c r="K39" s="49" t="str">
        <f>IF(ISBLANK(J39),"  ",IF(L39&gt;0,J39/L39,IF(J39&gt;0,1,0)))</f>
        <v xml:space="preserve">  </v>
      </c>
      <c r="L39" s="34">
        <f>J39+H39</f>
        <v>0</v>
      </c>
      <c r="M39" s="51">
        <f>IF(ISBLANK(L39),"  ",IF(L76&gt;0,L39/L76,IF(L39&gt;0,1,0)))</f>
        <v>0</v>
      </c>
      <c r="N39" s="25"/>
    </row>
    <row r="40" spans="1:14" s="77" customFormat="1" ht="15" customHeight="1" x14ac:dyDescent="0.25">
      <c r="A40" s="62" t="s">
        <v>37</v>
      </c>
      <c r="B40" s="71">
        <v>5253662.2</v>
      </c>
      <c r="C40" s="84">
        <f t="shared" si="0"/>
        <v>1</v>
      </c>
      <c r="D40" s="122">
        <v>0</v>
      </c>
      <c r="E40" s="73">
        <f>IF(ISBLANK(D40),"  ",IF(F40&gt;0,D40/F40,IF(D40&gt;0,1,0)))</f>
        <v>0</v>
      </c>
      <c r="F40" s="71">
        <f>F39+F38+F36+F34+F29+F28+F26+F27+F25+F24+F23+F22+F21+F20+F19+F18+F17+F16+F14+F13+F30+F31+F32+F33</f>
        <v>5253662.2</v>
      </c>
      <c r="G40" s="74">
        <f>IF(ISBLANK(F40),"  ",IF(F76&gt;0,F40/F76,IF(F40&gt;0,1,0)))</f>
        <v>0.60641940996731769</v>
      </c>
      <c r="H40" s="71">
        <v>5253636</v>
      </c>
      <c r="I40" s="84">
        <f>IF(ISBLANK(H40),"  ",IF(L40&gt;0,H40/L40,IF(H40&gt;0,1,0)))</f>
        <v>1</v>
      </c>
      <c r="J40" s="122">
        <v>0</v>
      </c>
      <c r="K40" s="75">
        <f>IF(ISBLANK(J40),"  ",IF(L40&gt;0,J40/L40,IF(J40&gt;0,1,0)))</f>
        <v>0</v>
      </c>
      <c r="L40" s="71">
        <f>L39+L38+L36+L34+L29+L28+L26+L27+L25+L24+L23+L22+L21+L20+L19+L18+L17+L16+L14+L13+L30+L31+L32+L33</f>
        <v>5253636</v>
      </c>
      <c r="M40" s="74">
        <f>IF(ISBLANK(L40),"  ",IF(L76&gt;0,L40/L76,IF(L40&gt;0,1,0)))</f>
        <v>0.58977631514692952</v>
      </c>
      <c r="N40" s="76"/>
    </row>
    <row r="41" spans="1:14" ht="15" customHeight="1" x14ac:dyDescent="0.25">
      <c r="A41" s="78" t="s">
        <v>38</v>
      </c>
      <c r="B41" s="79"/>
      <c r="C41" s="64" t="s">
        <v>4</v>
      </c>
      <c r="D41" s="80"/>
      <c r="E41" s="66" t="s">
        <v>4</v>
      </c>
      <c r="F41" s="34"/>
      <c r="G41" s="67" t="s">
        <v>4</v>
      </c>
      <c r="H41" s="79"/>
      <c r="I41" s="64" t="s">
        <v>4</v>
      </c>
      <c r="J41" s="80"/>
      <c r="K41" s="66" t="s">
        <v>4</v>
      </c>
      <c r="L41" s="34"/>
      <c r="M41" s="67" t="s">
        <v>4</v>
      </c>
      <c r="N41" s="25"/>
    </row>
    <row r="42" spans="1:14" ht="15" customHeight="1" x14ac:dyDescent="0.2">
      <c r="A42" s="11" t="s">
        <v>39</v>
      </c>
      <c r="B42" s="36">
        <v>0</v>
      </c>
      <c r="C42" s="42">
        <f t="shared" si="0"/>
        <v>0</v>
      </c>
      <c r="D42" s="123">
        <v>0</v>
      </c>
      <c r="E42" s="44">
        <f t="shared" ref="E42:E48" si="6">IF(ISBLANK(D42),"  ",IF(F42&gt;0,D42/F42,IF(D42&gt;0,1,0)))</f>
        <v>0</v>
      </c>
      <c r="F42" s="38">
        <f>D42+B42</f>
        <v>0</v>
      </c>
      <c r="G42" s="46">
        <f>IF(ISBLANK(F42),"  ",IF(D76&gt;0,F42/D76,IF(F42&gt;0,1,0)))</f>
        <v>0</v>
      </c>
      <c r="H42" s="36">
        <v>0</v>
      </c>
      <c r="I42" s="42">
        <f t="shared" ref="I42:I48" si="7">IF(ISBLANK(H42),"  ",IF(L42&gt;0,H42/L42,IF(H42&gt;0,1,0)))</f>
        <v>0</v>
      </c>
      <c r="J42" s="123">
        <v>0</v>
      </c>
      <c r="K42" s="44">
        <f t="shared" ref="K42:K48" si="8">IF(ISBLANK(J42),"  ",IF(L42&gt;0,J42/L42,IF(J42&gt;0,1,0)))</f>
        <v>0</v>
      </c>
      <c r="L42" s="38">
        <f>J42+H42</f>
        <v>0</v>
      </c>
      <c r="M42" s="46">
        <f>IF(ISBLANK(L42),"  ",IF(J76&gt;0,L42/J76,IF(L42&gt;0,1,0)))</f>
        <v>0</v>
      </c>
      <c r="N42" s="25"/>
    </row>
    <row r="43" spans="1:14" ht="15" customHeight="1" x14ac:dyDescent="0.2">
      <c r="A43" s="81" t="s">
        <v>40</v>
      </c>
      <c r="B43" s="32">
        <v>0</v>
      </c>
      <c r="C43" s="48">
        <f t="shared" si="0"/>
        <v>0</v>
      </c>
      <c r="D43" s="80">
        <v>0</v>
      </c>
      <c r="E43" s="49">
        <f t="shared" si="6"/>
        <v>0</v>
      </c>
      <c r="F43" s="34">
        <f>D43+B43</f>
        <v>0</v>
      </c>
      <c r="G43" s="51">
        <f>IF(ISBLANK(F43),"  ",IF(D76&gt;0,F43/D76,IF(F43&gt;0,1,0)))</f>
        <v>0</v>
      </c>
      <c r="H43" s="32">
        <v>0</v>
      </c>
      <c r="I43" s="48">
        <f t="shared" si="7"/>
        <v>0</v>
      </c>
      <c r="J43" s="80">
        <v>0</v>
      </c>
      <c r="K43" s="49">
        <f t="shared" si="8"/>
        <v>0</v>
      </c>
      <c r="L43" s="34">
        <f>J43+H43</f>
        <v>0</v>
      </c>
      <c r="M43" s="51">
        <f>IF(ISBLANK(L43),"  ",IF(J76&gt;0,L43/J76,IF(L43&gt;0,1,0)))</f>
        <v>0</v>
      </c>
      <c r="N43" s="25"/>
    </row>
    <row r="44" spans="1:14" ht="15" customHeight="1" x14ac:dyDescent="0.2">
      <c r="A44" s="82" t="s">
        <v>41</v>
      </c>
      <c r="B44" s="32">
        <v>0</v>
      </c>
      <c r="C44" s="48">
        <f t="shared" si="0"/>
        <v>0</v>
      </c>
      <c r="D44" s="80">
        <v>0</v>
      </c>
      <c r="E44" s="49">
        <f t="shared" si="6"/>
        <v>0</v>
      </c>
      <c r="F44" s="68">
        <f>D44+B44</f>
        <v>0</v>
      </c>
      <c r="G44" s="51">
        <f>IF(ISBLANK(F44),"  ",IF(D76&gt;0,F44/D76,IF(F44&gt;0,1,0)))</f>
        <v>0</v>
      </c>
      <c r="H44" s="32">
        <v>0</v>
      </c>
      <c r="I44" s="48">
        <f t="shared" si="7"/>
        <v>0</v>
      </c>
      <c r="J44" s="80">
        <v>0</v>
      </c>
      <c r="K44" s="49">
        <f t="shared" si="8"/>
        <v>0</v>
      </c>
      <c r="L44" s="68">
        <f>J44+H44</f>
        <v>0</v>
      </c>
      <c r="M44" s="51">
        <f>IF(ISBLANK(L44),"  ",IF(J76&gt;0,L44/J76,IF(L44&gt;0,1,0)))</f>
        <v>0</v>
      </c>
      <c r="N44" s="25"/>
    </row>
    <row r="45" spans="1:14" ht="15" customHeight="1" x14ac:dyDescent="0.2">
      <c r="A45" s="31" t="s">
        <v>42</v>
      </c>
      <c r="B45" s="32">
        <v>0</v>
      </c>
      <c r="C45" s="48">
        <f t="shared" si="0"/>
        <v>0</v>
      </c>
      <c r="D45" s="80">
        <v>0</v>
      </c>
      <c r="E45" s="49">
        <f t="shared" si="6"/>
        <v>0</v>
      </c>
      <c r="F45" s="68">
        <f>D45+B45</f>
        <v>0</v>
      </c>
      <c r="G45" s="51">
        <f>IF(ISBLANK(F45),"  ",IF(D76&gt;0,F45/D76,IF(F45&gt;0,1,0)))</f>
        <v>0</v>
      </c>
      <c r="H45" s="32">
        <v>0</v>
      </c>
      <c r="I45" s="48">
        <f t="shared" si="7"/>
        <v>0</v>
      </c>
      <c r="J45" s="80">
        <v>0</v>
      </c>
      <c r="K45" s="49">
        <f t="shared" si="8"/>
        <v>0</v>
      </c>
      <c r="L45" s="68">
        <f>J45+H45</f>
        <v>0</v>
      </c>
      <c r="M45" s="51">
        <f>IF(ISBLANK(L45),"  ",IF(J76&gt;0,L45/J76,IF(L45&gt;0,1,0)))</f>
        <v>0</v>
      </c>
      <c r="N45" s="25"/>
    </row>
    <row r="46" spans="1:14" ht="15" customHeight="1" x14ac:dyDescent="0.2">
      <c r="A46" s="81" t="s">
        <v>43</v>
      </c>
      <c r="B46" s="32">
        <v>0</v>
      </c>
      <c r="C46" s="48">
        <f t="shared" si="0"/>
        <v>0</v>
      </c>
      <c r="D46" s="80">
        <v>0</v>
      </c>
      <c r="E46" s="49">
        <f t="shared" si="6"/>
        <v>0</v>
      </c>
      <c r="F46" s="68">
        <f>D46+B46</f>
        <v>0</v>
      </c>
      <c r="G46" s="51">
        <f>IF(ISBLANK(F46),"  ",IF(F76&gt;0,F46/F76,IF(F46&gt;0,1,0)))</f>
        <v>0</v>
      </c>
      <c r="H46" s="32">
        <v>0</v>
      </c>
      <c r="I46" s="48">
        <f t="shared" si="7"/>
        <v>0</v>
      </c>
      <c r="J46" s="80">
        <v>0</v>
      </c>
      <c r="K46" s="49">
        <f t="shared" si="8"/>
        <v>0</v>
      </c>
      <c r="L46" s="68">
        <f>J46+H46</f>
        <v>0</v>
      </c>
      <c r="M46" s="51">
        <f>IF(ISBLANK(L46),"  ",IF(L76&gt;0,L46/L76,IF(L46&gt;0,1,0)))</f>
        <v>0</v>
      </c>
      <c r="N46" s="25"/>
    </row>
    <row r="47" spans="1:14" s="77" customFormat="1" ht="15" customHeight="1" x14ac:dyDescent="0.25">
      <c r="A47" s="78" t="s">
        <v>44</v>
      </c>
      <c r="B47" s="106">
        <v>0</v>
      </c>
      <c r="C47" s="84">
        <f t="shared" si="0"/>
        <v>0</v>
      </c>
      <c r="D47" s="107">
        <v>0</v>
      </c>
      <c r="E47" s="75">
        <f t="shared" si="6"/>
        <v>0</v>
      </c>
      <c r="F47" s="86">
        <f>F46+F45+F44+F43+F42</f>
        <v>0</v>
      </c>
      <c r="G47" s="74">
        <f>IF(ISBLANK(F47),"  ",IF(F76&gt;0,F47/F76,IF(F47&gt;0,1,0)))</f>
        <v>0</v>
      </c>
      <c r="H47" s="106">
        <v>0</v>
      </c>
      <c r="I47" s="84">
        <f t="shared" si="7"/>
        <v>0</v>
      </c>
      <c r="J47" s="107">
        <v>0</v>
      </c>
      <c r="K47" s="75">
        <f t="shared" si="8"/>
        <v>0</v>
      </c>
      <c r="L47" s="86">
        <f>L46+L45+L44+L43+L42</f>
        <v>0</v>
      </c>
      <c r="M47" s="74">
        <f>IF(ISBLANK(L47),"  ",IF(L76&gt;0,L47/L76,IF(L47&gt;0,1,0)))</f>
        <v>0</v>
      </c>
      <c r="N47" s="76"/>
    </row>
    <row r="48" spans="1:14" s="77" customFormat="1" ht="15" customHeight="1" x14ac:dyDescent="0.25">
      <c r="A48" s="87" t="s">
        <v>45</v>
      </c>
      <c r="B48" s="124">
        <v>0</v>
      </c>
      <c r="C48" s="84">
        <f t="shared" si="0"/>
        <v>0</v>
      </c>
      <c r="D48" s="111">
        <v>0</v>
      </c>
      <c r="E48" s="75">
        <f t="shared" si="6"/>
        <v>0</v>
      </c>
      <c r="F48" s="90">
        <f>D48+B48</f>
        <v>0</v>
      </c>
      <c r="G48" s="74">
        <f>IF(ISBLANK(F48),"  ",IF(F76&gt;0,F48/F76,IF(F48&gt;0,1,0)))</f>
        <v>0</v>
      </c>
      <c r="H48" s="124">
        <v>0</v>
      </c>
      <c r="I48" s="84">
        <f t="shared" si="7"/>
        <v>0</v>
      </c>
      <c r="J48" s="111">
        <v>0</v>
      </c>
      <c r="K48" s="75">
        <f t="shared" si="8"/>
        <v>0</v>
      </c>
      <c r="L48" s="90">
        <f>J48+H48</f>
        <v>0</v>
      </c>
      <c r="M48" s="74">
        <f>IF(ISBLANK(L48),"  ",IF(L76&gt;0,L48/L76,IF(L48&gt;0,1,0)))</f>
        <v>0</v>
      </c>
      <c r="N48" s="76"/>
    </row>
    <row r="49" spans="1:14" ht="15" customHeight="1" x14ac:dyDescent="0.25">
      <c r="A49" s="14" t="s">
        <v>46</v>
      </c>
      <c r="B49" s="91"/>
      <c r="C49" s="92" t="s">
        <v>4</v>
      </c>
      <c r="D49" s="93"/>
      <c r="E49" s="94" t="s">
        <v>4</v>
      </c>
      <c r="F49" s="38"/>
      <c r="G49" s="95" t="s">
        <v>4</v>
      </c>
      <c r="H49" s="91"/>
      <c r="I49" s="92" t="s">
        <v>4</v>
      </c>
      <c r="J49" s="93"/>
      <c r="K49" s="94" t="s">
        <v>4</v>
      </c>
      <c r="L49" s="38"/>
      <c r="M49" s="95" t="s">
        <v>4</v>
      </c>
      <c r="N49" s="25"/>
    </row>
    <row r="50" spans="1:14" ht="15" customHeight="1" x14ac:dyDescent="0.2">
      <c r="A50" s="11" t="s">
        <v>47</v>
      </c>
      <c r="B50" s="91">
        <v>0</v>
      </c>
      <c r="C50" s="42">
        <f t="shared" si="0"/>
        <v>0</v>
      </c>
      <c r="D50" s="93">
        <v>0</v>
      </c>
      <c r="E50" s="44">
        <f t="shared" ref="E50:E67" si="9">IF(ISBLANK(D50),"  ",IF(F50&gt;0,D50/F50,IF(D50&gt;0,1,0)))</f>
        <v>0</v>
      </c>
      <c r="F50" s="96">
        <f t="shared" ref="F50:F55" si="10">D50+B50</f>
        <v>0</v>
      </c>
      <c r="G50" s="46">
        <f>IF(ISBLANK(F50),"  ",IF(F76&gt;0,F50/F76,IF(F50&gt;0,1,0)))</f>
        <v>0</v>
      </c>
      <c r="H50" s="91">
        <v>0</v>
      </c>
      <c r="I50" s="42">
        <f t="shared" ref="I50:I67" si="11">IF(ISBLANK(H50),"  ",IF(L50&gt;0,H50/L50,IF(H50&gt;0,1,0)))</f>
        <v>0</v>
      </c>
      <c r="J50" s="93">
        <v>0</v>
      </c>
      <c r="K50" s="44">
        <f t="shared" ref="K50:K67" si="12">IF(ISBLANK(J50),"  ",IF(L50&gt;0,J50/L50,IF(J50&gt;0,1,0)))</f>
        <v>0</v>
      </c>
      <c r="L50" s="96">
        <f t="shared" ref="L50:L66" si="13">J50+H50</f>
        <v>0</v>
      </c>
      <c r="M50" s="46">
        <f>IF(ISBLANK(L50),"  ",IF(L76&gt;0,L50/L76,IF(L50&gt;0,1,0)))</f>
        <v>0</v>
      </c>
      <c r="N50" s="25"/>
    </row>
    <row r="51" spans="1:14" ht="15" customHeight="1" x14ac:dyDescent="0.2">
      <c r="A51" s="31" t="s">
        <v>48</v>
      </c>
      <c r="B51" s="79">
        <v>0</v>
      </c>
      <c r="C51" s="48">
        <f t="shared" si="0"/>
        <v>0</v>
      </c>
      <c r="D51" s="80">
        <v>0</v>
      </c>
      <c r="E51" s="49">
        <f t="shared" si="9"/>
        <v>0</v>
      </c>
      <c r="F51" s="97">
        <f t="shared" si="10"/>
        <v>0</v>
      </c>
      <c r="G51" s="51">
        <f>IF(ISBLANK(F51),"  ",IF(F76&gt;0,F51/F76,IF(F51&gt;0,1,0)))</f>
        <v>0</v>
      </c>
      <c r="H51" s="79">
        <v>0</v>
      </c>
      <c r="I51" s="48">
        <f t="shared" si="11"/>
        <v>0</v>
      </c>
      <c r="J51" s="80">
        <v>0</v>
      </c>
      <c r="K51" s="49">
        <f t="shared" si="12"/>
        <v>0</v>
      </c>
      <c r="L51" s="97">
        <f t="shared" si="13"/>
        <v>0</v>
      </c>
      <c r="M51" s="51">
        <f>IF(ISBLANK(L51),"  ",IF(L76&gt;0,L51/L76,IF(L51&gt;0,1,0)))</f>
        <v>0</v>
      </c>
      <c r="N51" s="25"/>
    </row>
    <row r="52" spans="1:14" ht="15" customHeight="1" x14ac:dyDescent="0.2">
      <c r="A52" s="98" t="s">
        <v>49</v>
      </c>
      <c r="B52" s="125">
        <v>0</v>
      </c>
      <c r="C52" s="48">
        <f t="shared" si="0"/>
        <v>0</v>
      </c>
      <c r="D52" s="126">
        <v>0</v>
      </c>
      <c r="E52" s="49">
        <f t="shared" si="9"/>
        <v>0</v>
      </c>
      <c r="F52" s="99">
        <f t="shared" si="10"/>
        <v>0</v>
      </c>
      <c r="G52" s="51">
        <f>IF(ISBLANK(F52),"  ",IF(F76&gt;0,F52/F76,IF(F52&gt;0,1,0)))</f>
        <v>0</v>
      </c>
      <c r="H52" s="125">
        <v>0</v>
      </c>
      <c r="I52" s="48">
        <f t="shared" si="11"/>
        <v>0</v>
      </c>
      <c r="J52" s="126">
        <v>0</v>
      </c>
      <c r="K52" s="49">
        <f t="shared" si="12"/>
        <v>0</v>
      </c>
      <c r="L52" s="99">
        <f t="shared" si="13"/>
        <v>0</v>
      </c>
      <c r="M52" s="51">
        <f>IF(ISBLANK(L52),"  ",IF(L76&gt;0,L52/L76,IF(L52&gt;0,1,0)))</f>
        <v>0</v>
      </c>
      <c r="N52" s="25"/>
    </row>
    <row r="53" spans="1:14" ht="15" customHeight="1" x14ac:dyDescent="0.2">
      <c r="A53" s="98" t="s">
        <v>50</v>
      </c>
      <c r="B53" s="125">
        <v>0</v>
      </c>
      <c r="C53" s="48">
        <f t="shared" si="0"/>
        <v>0</v>
      </c>
      <c r="D53" s="126">
        <v>0</v>
      </c>
      <c r="E53" s="49">
        <f t="shared" si="9"/>
        <v>0</v>
      </c>
      <c r="F53" s="99">
        <f t="shared" si="10"/>
        <v>0</v>
      </c>
      <c r="G53" s="51">
        <f>IF(ISBLANK(F53),"  ",IF(F76&gt;0,F53/F76,IF(F53&gt;0,1,0)))</f>
        <v>0</v>
      </c>
      <c r="H53" s="125">
        <v>0</v>
      </c>
      <c r="I53" s="48">
        <f t="shared" si="11"/>
        <v>0</v>
      </c>
      <c r="J53" s="126">
        <v>0</v>
      </c>
      <c r="K53" s="49">
        <f t="shared" si="12"/>
        <v>0</v>
      </c>
      <c r="L53" s="99">
        <f t="shared" si="13"/>
        <v>0</v>
      </c>
      <c r="M53" s="51">
        <f>IF(ISBLANK(L53),"  ",IF(L76&gt;0,L53/L76,IF(L53&gt;0,1,0)))</f>
        <v>0</v>
      </c>
      <c r="N53" s="25"/>
    </row>
    <row r="54" spans="1:14" ht="15" customHeight="1" x14ac:dyDescent="0.2">
      <c r="A54" s="98" t="s">
        <v>51</v>
      </c>
      <c r="B54" s="125">
        <v>0</v>
      </c>
      <c r="C54" s="48">
        <f>IF(ISBLANK(B54),"  ",IF(F54&gt;0,B54/F54,IF(B54&gt;0,1,0)))</f>
        <v>0</v>
      </c>
      <c r="D54" s="126">
        <v>0</v>
      </c>
      <c r="E54" s="49">
        <f>IF(ISBLANK(D54),"  ",IF(F54&gt;0,D54/F54,IF(D54&gt;0,1,0)))</f>
        <v>0</v>
      </c>
      <c r="F54" s="99">
        <f t="shared" si="10"/>
        <v>0</v>
      </c>
      <c r="G54" s="51">
        <f>IF(ISBLANK(F54),"  ",IF(F76&gt;0,F54/F76,IF(F54&gt;0,1,0)))</f>
        <v>0</v>
      </c>
      <c r="H54" s="125">
        <v>0</v>
      </c>
      <c r="I54" s="48">
        <f>IF(ISBLANK(H54),"  ",IF(L54&gt;0,H54/L54,IF(H54&gt;0,1,0)))</f>
        <v>0</v>
      </c>
      <c r="J54" s="126">
        <v>0</v>
      </c>
      <c r="K54" s="49">
        <f>IF(ISBLANK(J54),"  ",IF(L54&gt;0,J54/L54,IF(J54&gt;0,1,0)))</f>
        <v>0</v>
      </c>
      <c r="L54" s="99">
        <f t="shared" si="13"/>
        <v>0</v>
      </c>
      <c r="M54" s="51">
        <f>IF(ISBLANK(L54),"  ",IF(L76&gt;0,L54/L76,IF(L54&gt;0,1,0)))</f>
        <v>0</v>
      </c>
      <c r="N54" s="25"/>
    </row>
    <row r="55" spans="1:14" ht="15" customHeight="1" x14ac:dyDescent="0.2">
      <c r="A55" s="31" t="s">
        <v>52</v>
      </c>
      <c r="B55" s="79">
        <v>0</v>
      </c>
      <c r="C55" s="48">
        <f t="shared" si="0"/>
        <v>0</v>
      </c>
      <c r="D55" s="80">
        <v>0</v>
      </c>
      <c r="E55" s="49">
        <f t="shared" si="9"/>
        <v>0</v>
      </c>
      <c r="F55" s="97">
        <f t="shared" si="10"/>
        <v>0</v>
      </c>
      <c r="G55" s="51">
        <f>IF(ISBLANK(F55),"  ",IF(F76&gt;0,F55/F76,IF(F55&gt;0,1,0)))</f>
        <v>0</v>
      </c>
      <c r="H55" s="79">
        <v>0</v>
      </c>
      <c r="I55" s="48">
        <f t="shared" si="11"/>
        <v>0</v>
      </c>
      <c r="J55" s="80">
        <v>0</v>
      </c>
      <c r="K55" s="49">
        <f t="shared" si="12"/>
        <v>0</v>
      </c>
      <c r="L55" s="97">
        <f t="shared" si="13"/>
        <v>0</v>
      </c>
      <c r="M55" s="51">
        <f>IF(ISBLANK(L55),"  ",IF(L76&gt;0,L55/L76,IF(L55&gt;0,1,0)))</f>
        <v>0</v>
      </c>
      <c r="N55" s="25"/>
    </row>
    <row r="56" spans="1:14" s="77" customFormat="1" ht="15" customHeight="1" x14ac:dyDescent="0.25">
      <c r="A56" s="87" t="s">
        <v>53</v>
      </c>
      <c r="B56" s="127">
        <v>0</v>
      </c>
      <c r="C56" s="84">
        <f t="shared" si="0"/>
        <v>0</v>
      </c>
      <c r="D56" s="107">
        <v>0</v>
      </c>
      <c r="E56" s="75">
        <f t="shared" si="9"/>
        <v>0</v>
      </c>
      <c r="F56" s="100">
        <f>F55+F53+F52+F51+F50+F54</f>
        <v>0</v>
      </c>
      <c r="G56" s="74">
        <f>IF(ISBLANK(F56),"  ",IF(F76&gt;0,F56/F76,IF(F56&gt;0,1,0)))</f>
        <v>0</v>
      </c>
      <c r="H56" s="127">
        <v>0</v>
      </c>
      <c r="I56" s="84">
        <f t="shared" si="11"/>
        <v>0</v>
      </c>
      <c r="J56" s="107">
        <v>0</v>
      </c>
      <c r="K56" s="75">
        <f t="shared" si="12"/>
        <v>0</v>
      </c>
      <c r="L56" s="97">
        <f t="shared" si="13"/>
        <v>0</v>
      </c>
      <c r="M56" s="74">
        <f>IF(ISBLANK(L56),"  ",IF(L76&gt;0,L56/L76,IF(L56&gt;0,1,0)))</f>
        <v>0</v>
      </c>
      <c r="N56" s="76"/>
    </row>
    <row r="57" spans="1:14" ht="15" customHeight="1" x14ac:dyDescent="0.2">
      <c r="A57" s="41" t="s">
        <v>54</v>
      </c>
      <c r="B57" s="128">
        <v>0</v>
      </c>
      <c r="C57" s="48">
        <f t="shared" si="0"/>
        <v>0</v>
      </c>
      <c r="D57" s="129">
        <v>0</v>
      </c>
      <c r="E57" s="49">
        <f t="shared" si="9"/>
        <v>0</v>
      </c>
      <c r="F57" s="101">
        <f t="shared" ref="F57:F66" si="14">D57+B57</f>
        <v>0</v>
      </c>
      <c r="G57" s="51">
        <f>IF(ISBLANK(F57),"  ",IF(F76&gt;0,F57/F76,IF(F57&gt;0,1,0)))</f>
        <v>0</v>
      </c>
      <c r="H57" s="128">
        <v>0</v>
      </c>
      <c r="I57" s="48">
        <f t="shared" si="11"/>
        <v>0</v>
      </c>
      <c r="J57" s="129">
        <v>0</v>
      </c>
      <c r="K57" s="49">
        <f t="shared" si="12"/>
        <v>0</v>
      </c>
      <c r="L57" s="101">
        <f t="shared" si="13"/>
        <v>0</v>
      </c>
      <c r="M57" s="51">
        <f>IF(ISBLANK(L57),"  ",IF(L76&gt;0,L57/L76,IF(L57&gt;0,1,0)))</f>
        <v>0</v>
      </c>
      <c r="N57" s="25"/>
    </row>
    <row r="58" spans="1:14" ht="15" customHeight="1" x14ac:dyDescent="0.2">
      <c r="A58" s="102" t="s">
        <v>55</v>
      </c>
      <c r="B58" s="32">
        <v>0</v>
      </c>
      <c r="C58" s="48">
        <f t="shared" si="0"/>
        <v>0</v>
      </c>
      <c r="D58" s="80">
        <v>0</v>
      </c>
      <c r="E58" s="49">
        <f t="shared" si="9"/>
        <v>0</v>
      </c>
      <c r="F58" s="34">
        <f t="shared" si="14"/>
        <v>0</v>
      </c>
      <c r="G58" s="51">
        <f>IF(ISBLANK(F58),"  ",IF(F76&gt;0,F58/F76,IF(F58&gt;0,1,0)))</f>
        <v>0</v>
      </c>
      <c r="H58" s="32">
        <v>0</v>
      </c>
      <c r="I58" s="48">
        <f t="shared" si="11"/>
        <v>0</v>
      </c>
      <c r="J58" s="80">
        <v>0</v>
      </c>
      <c r="K58" s="49">
        <f t="shared" si="12"/>
        <v>0</v>
      </c>
      <c r="L58" s="34">
        <f t="shared" si="13"/>
        <v>0</v>
      </c>
      <c r="M58" s="51">
        <f>IF(ISBLANK(L58),"  ",IF(L76&gt;0,L58/L76,IF(L58&gt;0,1,0)))</f>
        <v>0</v>
      </c>
      <c r="N58" s="25"/>
    </row>
    <row r="59" spans="1:14" ht="15" customHeight="1" x14ac:dyDescent="0.2">
      <c r="A59" s="82" t="s">
        <v>56</v>
      </c>
      <c r="B59" s="32">
        <v>0</v>
      </c>
      <c r="C59" s="48">
        <f t="shared" si="0"/>
        <v>0</v>
      </c>
      <c r="D59" s="80">
        <v>0</v>
      </c>
      <c r="E59" s="49">
        <f t="shared" si="9"/>
        <v>0</v>
      </c>
      <c r="F59" s="34">
        <f t="shared" si="14"/>
        <v>0</v>
      </c>
      <c r="G59" s="51">
        <f>IF(ISBLANK(F59),"  ",IF(F76&gt;0,F59/F76,IF(F59&gt;0,1,0)))</f>
        <v>0</v>
      </c>
      <c r="H59" s="32">
        <v>0</v>
      </c>
      <c r="I59" s="48">
        <f t="shared" si="11"/>
        <v>0</v>
      </c>
      <c r="J59" s="80">
        <v>0</v>
      </c>
      <c r="K59" s="49">
        <f t="shared" si="12"/>
        <v>0</v>
      </c>
      <c r="L59" s="34">
        <f t="shared" si="13"/>
        <v>0</v>
      </c>
      <c r="M59" s="51">
        <f>IF(ISBLANK(L59),"  ",IF(L76&gt;0,L59/L76,IF(L59&gt;0,1,0)))</f>
        <v>0</v>
      </c>
      <c r="N59" s="25"/>
    </row>
    <row r="60" spans="1:14" ht="15" customHeight="1" x14ac:dyDescent="0.2">
      <c r="A60" s="81" t="s">
        <v>57</v>
      </c>
      <c r="B60" s="69">
        <v>0</v>
      </c>
      <c r="C60" s="48">
        <f t="shared" si="0"/>
        <v>0</v>
      </c>
      <c r="D60" s="70">
        <v>0</v>
      </c>
      <c r="E60" s="49">
        <f t="shared" si="9"/>
        <v>0</v>
      </c>
      <c r="F60" s="68">
        <f t="shared" si="14"/>
        <v>0</v>
      </c>
      <c r="G60" s="51">
        <f>IF(ISBLANK(F60),"  ",IF(F76&gt;0,F60/F76,IF(F60&gt;0,1,0)))</f>
        <v>0</v>
      </c>
      <c r="H60" s="69">
        <v>0</v>
      </c>
      <c r="I60" s="48">
        <f t="shared" si="11"/>
        <v>0</v>
      </c>
      <c r="J60" s="70">
        <v>0</v>
      </c>
      <c r="K60" s="49">
        <f t="shared" si="12"/>
        <v>0</v>
      </c>
      <c r="L60" s="68">
        <f t="shared" si="13"/>
        <v>0</v>
      </c>
      <c r="M60" s="51">
        <f>IF(ISBLANK(L60),"  ",IF(L76&gt;0,L60/L76,IF(L60&gt;0,1,0)))</f>
        <v>0</v>
      </c>
      <c r="N60" s="25"/>
    </row>
    <row r="61" spans="1:14" ht="15" customHeight="1" x14ac:dyDescent="0.2">
      <c r="A61" s="103" t="s">
        <v>58</v>
      </c>
      <c r="B61" s="32">
        <v>0</v>
      </c>
      <c r="C61" s="48">
        <f t="shared" si="0"/>
        <v>0</v>
      </c>
      <c r="D61" s="80">
        <v>0</v>
      </c>
      <c r="E61" s="49">
        <f t="shared" si="9"/>
        <v>0</v>
      </c>
      <c r="F61" s="34">
        <f t="shared" si="14"/>
        <v>0</v>
      </c>
      <c r="G61" s="51">
        <f>IF(ISBLANK(F61),"  ",IF(F76&gt;0,F61/F76,IF(F61&gt;0,1,0)))</f>
        <v>0</v>
      </c>
      <c r="H61" s="32">
        <v>0</v>
      </c>
      <c r="I61" s="48">
        <f t="shared" si="11"/>
        <v>0</v>
      </c>
      <c r="J61" s="80">
        <v>0</v>
      </c>
      <c r="K61" s="49">
        <f t="shared" si="12"/>
        <v>0</v>
      </c>
      <c r="L61" s="34">
        <f t="shared" si="13"/>
        <v>0</v>
      </c>
      <c r="M61" s="51">
        <f>IF(ISBLANK(L61),"  ",IF(L76&gt;0,L61/L76,IF(L61&gt;0,1,0)))</f>
        <v>0</v>
      </c>
      <c r="N61" s="25"/>
    </row>
    <row r="62" spans="1:14" ht="15" customHeight="1" x14ac:dyDescent="0.2">
      <c r="A62" s="103" t="s">
        <v>59</v>
      </c>
      <c r="B62" s="32">
        <v>0</v>
      </c>
      <c r="C62" s="48">
        <f t="shared" si="0"/>
        <v>0</v>
      </c>
      <c r="D62" s="80">
        <v>0</v>
      </c>
      <c r="E62" s="49">
        <f t="shared" si="9"/>
        <v>0</v>
      </c>
      <c r="F62" s="34">
        <f t="shared" si="14"/>
        <v>0</v>
      </c>
      <c r="G62" s="51">
        <f>IF(ISBLANK(F62),"  ",IF(F76&gt;0,F62/F76,IF(F62&gt;0,1,0)))</f>
        <v>0</v>
      </c>
      <c r="H62" s="32">
        <v>0</v>
      </c>
      <c r="I62" s="48">
        <f t="shared" si="11"/>
        <v>0</v>
      </c>
      <c r="J62" s="80">
        <v>0</v>
      </c>
      <c r="K62" s="49">
        <f t="shared" si="12"/>
        <v>0</v>
      </c>
      <c r="L62" s="34">
        <f t="shared" si="13"/>
        <v>0</v>
      </c>
      <c r="M62" s="51">
        <f>IF(ISBLANK(L62),"  ",IF(L76&gt;0,L62/L76,IF(L62&gt;0,1,0)))</f>
        <v>0</v>
      </c>
      <c r="N62" s="25"/>
    </row>
    <row r="63" spans="1:14" ht="15" customHeight="1" x14ac:dyDescent="0.2">
      <c r="A63" s="104" t="s">
        <v>60</v>
      </c>
      <c r="B63" s="32">
        <v>0</v>
      </c>
      <c r="C63" s="48">
        <f t="shared" si="0"/>
        <v>0</v>
      </c>
      <c r="D63" s="80">
        <v>0</v>
      </c>
      <c r="E63" s="49">
        <f t="shared" si="9"/>
        <v>0</v>
      </c>
      <c r="F63" s="34">
        <f t="shared" si="14"/>
        <v>0</v>
      </c>
      <c r="G63" s="51">
        <f>IF(ISBLANK(F63),"  ",IF(F76&gt;0,F63/F76,IF(F63&gt;0,1,0)))</f>
        <v>0</v>
      </c>
      <c r="H63" s="32">
        <v>0</v>
      </c>
      <c r="I63" s="48">
        <f t="shared" si="11"/>
        <v>0</v>
      </c>
      <c r="J63" s="80">
        <v>0</v>
      </c>
      <c r="K63" s="49">
        <f t="shared" si="12"/>
        <v>0</v>
      </c>
      <c r="L63" s="34">
        <f t="shared" si="13"/>
        <v>0</v>
      </c>
      <c r="M63" s="51">
        <f>IF(ISBLANK(L63),"  ",IF(L76&gt;0,L63/L76,IF(L63&gt;0,1,0)))</f>
        <v>0</v>
      </c>
      <c r="N63" s="25"/>
    </row>
    <row r="64" spans="1:14" ht="15" customHeight="1" x14ac:dyDescent="0.2">
      <c r="A64" s="104" t="s">
        <v>61</v>
      </c>
      <c r="B64" s="32">
        <v>0</v>
      </c>
      <c r="C64" s="48">
        <f t="shared" si="0"/>
        <v>0</v>
      </c>
      <c r="D64" s="80">
        <v>0</v>
      </c>
      <c r="E64" s="49">
        <f t="shared" si="9"/>
        <v>0</v>
      </c>
      <c r="F64" s="34">
        <f t="shared" si="14"/>
        <v>0</v>
      </c>
      <c r="G64" s="51">
        <f>IF(ISBLANK(F64),"  ",IF(F76&gt;0,F64/F76,IF(F64&gt;0,1,0)))</f>
        <v>0</v>
      </c>
      <c r="H64" s="32">
        <v>0</v>
      </c>
      <c r="I64" s="48">
        <f t="shared" si="11"/>
        <v>0</v>
      </c>
      <c r="J64" s="80">
        <v>0</v>
      </c>
      <c r="K64" s="49">
        <f t="shared" si="12"/>
        <v>0</v>
      </c>
      <c r="L64" s="34">
        <f t="shared" si="13"/>
        <v>0</v>
      </c>
      <c r="M64" s="51">
        <f>IF(ISBLANK(L64),"  ",IF(L76&gt;0,L64/L76,IF(L64&gt;0,1,0)))</f>
        <v>0</v>
      </c>
      <c r="N64" s="25"/>
    </row>
    <row r="65" spans="1:14" ht="15" customHeight="1" x14ac:dyDescent="0.2">
      <c r="A65" s="82" t="s">
        <v>62</v>
      </c>
      <c r="B65" s="32">
        <v>0</v>
      </c>
      <c r="C65" s="48">
        <f t="shared" si="0"/>
        <v>0</v>
      </c>
      <c r="D65" s="80">
        <v>0</v>
      </c>
      <c r="E65" s="49">
        <f t="shared" si="9"/>
        <v>0</v>
      </c>
      <c r="F65" s="34">
        <f t="shared" si="14"/>
        <v>0</v>
      </c>
      <c r="G65" s="51">
        <f>IF(ISBLANK(F65),"  ",IF(F76&gt;0,F65/F76,IF(F65&gt;0,1,0)))</f>
        <v>0</v>
      </c>
      <c r="H65" s="32">
        <v>0</v>
      </c>
      <c r="I65" s="48">
        <f t="shared" si="11"/>
        <v>0</v>
      </c>
      <c r="J65" s="80">
        <v>0</v>
      </c>
      <c r="K65" s="49">
        <f t="shared" si="12"/>
        <v>0</v>
      </c>
      <c r="L65" s="34">
        <f t="shared" si="13"/>
        <v>0</v>
      </c>
      <c r="M65" s="51">
        <f>IF(ISBLANK(L65),"  ",IF(L76&gt;0,L65/L76,IF(L65&gt;0,1,0)))</f>
        <v>0</v>
      </c>
      <c r="N65" s="25"/>
    </row>
    <row r="66" spans="1:14" ht="15" customHeight="1" x14ac:dyDescent="0.2">
      <c r="A66" s="81" t="s">
        <v>63</v>
      </c>
      <c r="B66" s="32">
        <v>0</v>
      </c>
      <c r="C66" s="48">
        <f t="shared" si="0"/>
        <v>0</v>
      </c>
      <c r="D66" s="80">
        <v>0</v>
      </c>
      <c r="E66" s="49">
        <f t="shared" si="9"/>
        <v>0</v>
      </c>
      <c r="F66" s="34">
        <f t="shared" si="14"/>
        <v>0</v>
      </c>
      <c r="G66" s="51">
        <f>IF(ISBLANK(F66),"  ",IF(F76&gt;0,F66/F76,IF(F66&gt;0,1,0)))</f>
        <v>0</v>
      </c>
      <c r="H66" s="32">
        <v>0</v>
      </c>
      <c r="I66" s="48">
        <f t="shared" si="11"/>
        <v>0</v>
      </c>
      <c r="J66" s="80">
        <v>0</v>
      </c>
      <c r="K66" s="49">
        <f t="shared" si="12"/>
        <v>0</v>
      </c>
      <c r="L66" s="34">
        <f t="shared" si="13"/>
        <v>0</v>
      </c>
      <c r="M66" s="51">
        <f>IF(ISBLANK(L66),"  ",IF(L76&gt;0,L66/L76,IF(L66&gt;0,1,0)))</f>
        <v>0</v>
      </c>
      <c r="N66" s="25"/>
    </row>
    <row r="67" spans="1:14" s="77" customFormat="1" ht="15" customHeight="1" x14ac:dyDescent="0.25">
      <c r="A67" s="105" t="s">
        <v>64</v>
      </c>
      <c r="B67" s="106">
        <v>0</v>
      </c>
      <c r="C67" s="84">
        <f t="shared" si="0"/>
        <v>0</v>
      </c>
      <c r="D67" s="107">
        <v>0</v>
      </c>
      <c r="E67" s="75">
        <f t="shared" si="9"/>
        <v>0</v>
      </c>
      <c r="F67" s="106">
        <f>F66+F65+F64+F63+F62+F61+F60+F59+F58+F57+F56</f>
        <v>0</v>
      </c>
      <c r="G67" s="74">
        <f>IF(ISBLANK(F67),"  ",IF(F76&gt;0,F67/F76,IF(F67&gt;0,1,0)))</f>
        <v>0</v>
      </c>
      <c r="H67" s="106">
        <v>0</v>
      </c>
      <c r="I67" s="84">
        <f t="shared" si="11"/>
        <v>0</v>
      </c>
      <c r="J67" s="107">
        <v>0</v>
      </c>
      <c r="K67" s="75">
        <f t="shared" si="12"/>
        <v>0</v>
      </c>
      <c r="L67" s="106">
        <f>L66+L65+L64+L63+L62+L61+L60+L59+L58+L57+L56</f>
        <v>0</v>
      </c>
      <c r="M67" s="74">
        <f>IF(ISBLANK(L67),"  ",IF(L76&gt;0,L67/L76,IF(L67&gt;0,1,0)))</f>
        <v>0</v>
      </c>
      <c r="N67" s="76"/>
    </row>
    <row r="68" spans="1:14" ht="15" customHeight="1" x14ac:dyDescent="0.25">
      <c r="A68" s="14" t="s">
        <v>65</v>
      </c>
      <c r="B68" s="79"/>
      <c r="C68" s="64" t="s">
        <v>4</v>
      </c>
      <c r="D68" s="80"/>
      <c r="E68" s="66" t="s">
        <v>4</v>
      </c>
      <c r="F68" s="34"/>
      <c r="G68" s="67" t="s">
        <v>4</v>
      </c>
      <c r="H68" s="79"/>
      <c r="I68" s="64" t="s">
        <v>4</v>
      </c>
      <c r="J68" s="80"/>
      <c r="K68" s="66" t="s">
        <v>4</v>
      </c>
      <c r="L68" s="34"/>
      <c r="M68" s="67" t="s">
        <v>4</v>
      </c>
    </row>
    <row r="69" spans="1:14" ht="15" customHeight="1" x14ac:dyDescent="0.2">
      <c r="A69" s="108" t="s">
        <v>66</v>
      </c>
      <c r="B69" s="3">
        <v>3409751.46</v>
      </c>
      <c r="C69" s="42">
        <f t="shared" si="0"/>
        <v>1</v>
      </c>
      <c r="D69" s="93">
        <v>0</v>
      </c>
      <c r="E69" s="44">
        <f>IF(ISBLANK(D69),"  ",IF(F69&gt;0,D69/F69,IF(D69&gt;0,1,0)))</f>
        <v>0</v>
      </c>
      <c r="F69" s="58">
        <f>D69+B69</f>
        <v>3409751.46</v>
      </c>
      <c r="G69" s="46">
        <f>IF(ISBLANK(F69),"  ",IF(F76&gt;0,F69/F76,IF(F69&gt;0,1,0)))</f>
        <v>0.39358059003268231</v>
      </c>
      <c r="H69" s="3">
        <v>3654209</v>
      </c>
      <c r="I69" s="42">
        <f>IF(ISBLANK(H69),"  ",IF(L69&gt;0,H69/L69,IF(H69&gt;0,1,0)))</f>
        <v>1</v>
      </c>
      <c r="J69" s="93">
        <v>0</v>
      </c>
      <c r="K69" s="44">
        <f>IF(ISBLANK(J69),"  ",IF(L69&gt;0,J69/L69,IF(J69&gt;0,1,0)))</f>
        <v>0</v>
      </c>
      <c r="L69" s="58">
        <f>J69+H69</f>
        <v>3654209</v>
      </c>
      <c r="M69" s="46">
        <f>IF(ISBLANK(L69),"  ",IF(L76&gt;0,L69/L76,IF(L69&gt;0,1,0)))</f>
        <v>0.41022368485307054</v>
      </c>
    </row>
    <row r="70" spans="1:14" ht="15" customHeight="1" x14ac:dyDescent="0.2">
      <c r="A70" s="31" t="s">
        <v>67</v>
      </c>
      <c r="B70" s="32">
        <v>0</v>
      </c>
      <c r="C70" s="48">
        <f t="shared" si="0"/>
        <v>0</v>
      </c>
      <c r="D70" s="80">
        <v>0</v>
      </c>
      <c r="E70" s="49">
        <f>IF(ISBLANK(D70),"  ",IF(F70&gt;0,D70/F70,IF(D70&gt;0,1,0)))</f>
        <v>0</v>
      </c>
      <c r="F70" s="34">
        <f>D70+B70</f>
        <v>0</v>
      </c>
      <c r="G70" s="51">
        <f>IF(ISBLANK(F70),"  ",IF(F76&gt;0,F70/F76,IF(F70&gt;0,1,0)))</f>
        <v>0</v>
      </c>
      <c r="H70" s="32">
        <v>0</v>
      </c>
      <c r="I70" s="48">
        <f>IF(ISBLANK(H70),"  ",IF(L70&gt;0,H70/L70,IF(H70&gt;0,1,0)))</f>
        <v>0</v>
      </c>
      <c r="J70" s="80">
        <v>0</v>
      </c>
      <c r="K70" s="49">
        <f>IF(ISBLANK(J70),"  ",IF(L70&gt;0,J70/L70,IF(J70&gt;0,1,0)))</f>
        <v>0</v>
      </c>
      <c r="L70" s="34">
        <f>J70+H70</f>
        <v>0</v>
      </c>
      <c r="M70" s="51">
        <f>IF(ISBLANK(L70),"  ",IF(L76&gt;0,L70/L76,IF(L70&gt;0,1,0)))</f>
        <v>0</v>
      </c>
    </row>
    <row r="71" spans="1:14" ht="15" customHeight="1" x14ac:dyDescent="0.25">
      <c r="A71" s="109" t="s">
        <v>68</v>
      </c>
      <c r="B71" s="79"/>
      <c r="C71" s="64" t="s">
        <v>4</v>
      </c>
      <c r="D71" s="80"/>
      <c r="E71" s="66" t="s">
        <v>4</v>
      </c>
      <c r="F71" s="34"/>
      <c r="G71" s="67" t="s">
        <v>4</v>
      </c>
      <c r="H71" s="79"/>
      <c r="I71" s="64" t="s">
        <v>4</v>
      </c>
      <c r="J71" s="80"/>
      <c r="K71" s="66" t="s">
        <v>4</v>
      </c>
      <c r="L71" s="34"/>
      <c r="M71" s="67" t="s">
        <v>4</v>
      </c>
    </row>
    <row r="72" spans="1:14" ht="15" customHeight="1" x14ac:dyDescent="0.2">
      <c r="A72" s="82" t="s">
        <v>69</v>
      </c>
      <c r="B72" s="3">
        <v>0</v>
      </c>
      <c r="C72" s="42">
        <f t="shared" si="0"/>
        <v>0</v>
      </c>
      <c r="D72" s="93">
        <v>0</v>
      </c>
      <c r="E72" s="44">
        <f>IF(ISBLANK(D72),"  ",IF(F72&gt;0,D72/F72,IF(D72&gt;0,1,0)))</f>
        <v>0</v>
      </c>
      <c r="F72" s="58">
        <f>D72+B72</f>
        <v>0</v>
      </c>
      <c r="G72" s="46">
        <f>IF(ISBLANK(F72),"  ",IF(F76&gt;0,F72/F76,IF(F72&gt;0,1,0)))</f>
        <v>0</v>
      </c>
      <c r="H72" s="3">
        <v>0</v>
      </c>
      <c r="I72" s="42">
        <f>IF(ISBLANK(H72),"  ",IF(L72&gt;0,H72/L72,IF(H72&gt;0,1,0)))</f>
        <v>0</v>
      </c>
      <c r="J72" s="93">
        <v>0</v>
      </c>
      <c r="K72" s="44">
        <f>IF(ISBLANK(J72),"  ",IF(L72&gt;0,J72/L72,IF(J72&gt;0,1,0)))</f>
        <v>0</v>
      </c>
      <c r="L72" s="58">
        <f>J72+H72</f>
        <v>0</v>
      </c>
      <c r="M72" s="46">
        <f>IF(ISBLANK(L72),"  ",IF(L76&gt;0,L72/L76,IF(L72&gt;0,1,0)))</f>
        <v>0</v>
      </c>
    </row>
    <row r="73" spans="1:14" ht="15" customHeight="1" x14ac:dyDescent="0.2">
      <c r="A73" s="31" t="s">
        <v>70</v>
      </c>
      <c r="B73" s="32">
        <v>0</v>
      </c>
      <c r="C73" s="48">
        <f t="shared" si="0"/>
        <v>0</v>
      </c>
      <c r="D73" s="80">
        <v>0</v>
      </c>
      <c r="E73" s="49">
        <f>IF(ISBLANK(D73),"  ",IF(F73&gt;0,D73/F73,IF(D73&gt;0,1,0)))</f>
        <v>0</v>
      </c>
      <c r="F73" s="34">
        <f>D73+B73</f>
        <v>0</v>
      </c>
      <c r="G73" s="51">
        <f>IF(ISBLANK(F73),"  ",IF(F76&gt;0,F73/F76,IF(F73&gt;0,1,0)))</f>
        <v>0</v>
      </c>
      <c r="H73" s="32">
        <v>0</v>
      </c>
      <c r="I73" s="48">
        <f>IF(ISBLANK(H73),"  ",IF(L73&gt;0,H73/L73,IF(H73&gt;0,1,0)))</f>
        <v>0</v>
      </c>
      <c r="J73" s="80">
        <v>0</v>
      </c>
      <c r="K73" s="49">
        <f>IF(ISBLANK(J73),"  ",IF(L73&gt;0,J73/L73,IF(J73&gt;0,1,0)))</f>
        <v>0</v>
      </c>
      <c r="L73" s="34">
        <f>J73+H73</f>
        <v>0</v>
      </c>
      <c r="M73" s="51">
        <f>IF(ISBLANK(L73),"  ",IF(L76&gt;0,L73/L76,IF(L73&gt;0,1,0)))</f>
        <v>0</v>
      </c>
    </row>
    <row r="74" spans="1:14" s="77" customFormat="1" ht="15" customHeight="1" x14ac:dyDescent="0.25">
      <c r="A74" s="78" t="s">
        <v>71</v>
      </c>
      <c r="B74" s="110">
        <v>3409751.46</v>
      </c>
      <c r="C74" s="84">
        <f t="shared" si="0"/>
        <v>1</v>
      </c>
      <c r="D74" s="111">
        <v>0</v>
      </c>
      <c r="E74" s="75">
        <f>IF(ISBLANK(D74),"  ",IF(F74&gt;0,D74/F74,IF(D74&gt;0,1,0)))</f>
        <v>0</v>
      </c>
      <c r="F74" s="112">
        <f>F73+F72+F71+F70+F69</f>
        <v>3409751.46</v>
      </c>
      <c r="G74" s="74">
        <f>IF(ISBLANK(F74),"  ",IF(F76&gt;0,F74/F76,IF(F74&gt;0,1,0)))</f>
        <v>0.39358059003268231</v>
      </c>
      <c r="H74" s="110">
        <v>3654209</v>
      </c>
      <c r="I74" s="84">
        <f>IF(ISBLANK(H74),"  ",IF(L74&gt;0,H74/L74,IF(H74&gt;0,1,0)))</f>
        <v>1</v>
      </c>
      <c r="J74" s="111">
        <v>0</v>
      </c>
      <c r="K74" s="75">
        <f>IF(ISBLANK(J74),"  ",IF(L74&gt;0,J74/L74,IF(J74&gt;0,1,0)))</f>
        <v>0</v>
      </c>
      <c r="L74" s="112">
        <f>L73+L72+L71+L70+L69</f>
        <v>3654209</v>
      </c>
      <c r="M74" s="74">
        <f>IF(ISBLANK(L74),"  ",IF(L76&gt;0,L74/L76,IF(L74&gt;0,1,0)))</f>
        <v>0.41022368485307054</v>
      </c>
    </row>
    <row r="75" spans="1:14" s="77" customFormat="1" ht="15" customHeight="1" x14ac:dyDescent="0.25">
      <c r="A75" s="78" t="s">
        <v>72</v>
      </c>
      <c r="B75" s="110">
        <v>0</v>
      </c>
      <c r="C75" s="84">
        <f>IF(ISBLANK(B75),"  ",IF(F75&gt;0,B75/F75,IF(B75&gt;0,1,0)))</f>
        <v>0</v>
      </c>
      <c r="D75" s="111">
        <v>0</v>
      </c>
      <c r="E75" s="75">
        <f>IF(ISBLANK(D75),"  ",IF(F75&gt;0,D75/F75,IF(D75&gt;0,1,0)))</f>
        <v>0</v>
      </c>
      <c r="F75" s="113">
        <f>D75+B75</f>
        <v>0</v>
      </c>
      <c r="G75" s="74">
        <f>IF(ISBLANK(F75),"  ",IF(F76&gt;0,F75/F76,IF(F75&gt;0,1,0)))</f>
        <v>0</v>
      </c>
      <c r="H75" s="110">
        <v>0</v>
      </c>
      <c r="I75" s="84">
        <f>IF(ISBLANK(H75),"  ",IF(L75&gt;0,H75/L75,IF(H75&gt;0,1,0)))</f>
        <v>0</v>
      </c>
      <c r="J75" s="111">
        <v>0</v>
      </c>
      <c r="K75" s="75">
        <f>IF(ISBLANK(J75),"  ",IF(L75&gt;0,J75/L75,IF(J75&gt;0,1,0)))</f>
        <v>0</v>
      </c>
      <c r="L75" s="113">
        <f>J75+H75</f>
        <v>0</v>
      </c>
      <c r="M75" s="74">
        <f>IF(ISBLANK(L75),"  ",IF(L76&gt;0,L75/L76,IF(L75&gt;0,1,0)))</f>
        <v>0</v>
      </c>
    </row>
    <row r="76" spans="1:14" s="77" customFormat="1" ht="15" customHeight="1" thickBot="1" x14ac:dyDescent="0.3">
      <c r="A76" s="114" t="s">
        <v>73</v>
      </c>
      <c r="B76" s="115">
        <v>8663413.6600000001</v>
      </c>
      <c r="C76" s="116">
        <f t="shared" si="0"/>
        <v>1</v>
      </c>
      <c r="D76" s="115">
        <v>0</v>
      </c>
      <c r="E76" s="117">
        <f>IF(ISBLANK(D76),"  ",IF(F76&gt;0,D76/F76,IF(D76&gt;0,1,0)))</f>
        <v>0</v>
      </c>
      <c r="F76" s="115">
        <f>F74+F67+F47+F40+F48+F75</f>
        <v>8663413.6600000001</v>
      </c>
      <c r="G76" s="118">
        <f>IF(ISBLANK(F76),"  ",IF(F76&gt;0,F76/F76,IF(F76&gt;0,1,0)))</f>
        <v>1</v>
      </c>
      <c r="H76" s="115">
        <v>8907845</v>
      </c>
      <c r="I76" s="116">
        <f>IF(ISBLANK(H76),"  ",IF(L76&gt;0,H76/L76,IF(H76&gt;0,1,0)))</f>
        <v>1</v>
      </c>
      <c r="J76" s="115">
        <v>0</v>
      </c>
      <c r="K76" s="117">
        <f>IF(ISBLANK(J76),"  ",IF(L76&gt;0,J76/L76,IF(J76&gt;0,1,0)))</f>
        <v>0</v>
      </c>
      <c r="L76" s="115">
        <f>L74+L67+L47+L40+L48+L75</f>
        <v>8907845</v>
      </c>
      <c r="M76" s="118">
        <f>IF(ISBLANK(L76),"  ",IF(L76&gt;0,L76/L76,IF(L76&gt;0,1,0)))</f>
        <v>1</v>
      </c>
    </row>
    <row r="77" spans="1:14" ht="15" thickTop="1" x14ac:dyDescent="0.2">
      <c r="A77" s="119"/>
      <c r="B77" s="1"/>
      <c r="C77" s="2"/>
      <c r="D77" s="1"/>
      <c r="E77" s="2"/>
      <c r="F77" s="1"/>
      <c r="G77" s="2"/>
      <c r="H77" s="1"/>
      <c r="I77" s="2"/>
      <c r="J77" s="1"/>
      <c r="K77" s="2"/>
      <c r="L77" s="1"/>
      <c r="M77" s="2"/>
    </row>
    <row r="78" spans="1:14" ht="16.5" customHeight="1" x14ac:dyDescent="0.2">
      <c r="A78" s="2" t="s">
        <v>4</v>
      </c>
      <c r="B78" s="1"/>
      <c r="C78" s="2"/>
      <c r="D78" s="1"/>
      <c r="E78" s="2"/>
      <c r="F78" s="1"/>
      <c r="G78" s="2"/>
      <c r="H78" s="1"/>
      <c r="I78" s="2"/>
      <c r="J78" s="1"/>
      <c r="K78" s="2"/>
      <c r="L78" s="1"/>
      <c r="M78" s="2"/>
    </row>
    <row r="79" spans="1:14" x14ac:dyDescent="0.2">
      <c r="A79" s="2" t="s">
        <v>74</v>
      </c>
      <c r="B79" s="1"/>
      <c r="C79" s="2"/>
      <c r="D79" s="1"/>
      <c r="E79" s="2"/>
      <c r="F79" s="1"/>
      <c r="G79" s="2"/>
      <c r="H79" s="1"/>
      <c r="I79" s="2"/>
      <c r="J79" s="1"/>
      <c r="K79" s="2"/>
      <c r="L79" s="1"/>
      <c r="M79" s="2"/>
    </row>
    <row r="96" spans="7:7" x14ac:dyDescent="0.2">
      <c r="G96" s="6" t="s">
        <v>4</v>
      </c>
    </row>
  </sheetData>
  <hyperlinks>
    <hyperlink ref="O2" location="Home!A1" tooltip="Home" display="Home"/>
  </hyperlinks>
  <printOptions horizontalCentered="1" verticalCentered="1"/>
  <pageMargins left="0.25" right="0.25" top="0.75" bottom="0.75" header="0.3" footer="0.3"/>
  <pageSetup scale="44" orientation="landscape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9"/>
  <sheetViews>
    <sheetView zoomScale="75" zoomScaleNormal="75" workbookViewId="0">
      <pane xSplit="1" ySplit="10" topLeftCell="B11" activePane="bottomRight" state="frozen"/>
      <selection activeCell="A4" sqref="A4:XFD76"/>
      <selection pane="topRight" activeCell="A4" sqref="A4:XFD76"/>
      <selection pane="bottomLeft" activeCell="A4" sqref="A4:XFD76"/>
      <selection pane="bottomRight" activeCell="G13" sqref="G13"/>
    </sheetView>
  </sheetViews>
  <sheetFormatPr defaultColWidth="12.42578125" defaultRowHeight="14.25" x14ac:dyDescent="0.2"/>
  <cols>
    <col min="1" max="1" width="63.42578125" style="6" customWidth="1"/>
    <col min="2" max="2" width="20.7109375" style="120" customWidth="1"/>
    <col min="3" max="3" width="20.7109375" style="6" customWidth="1"/>
    <col min="4" max="4" width="20.7109375" style="120" customWidth="1"/>
    <col min="5" max="5" width="20.7109375" style="6" customWidth="1"/>
    <col min="6" max="6" width="20.7109375" style="120" customWidth="1"/>
    <col min="7" max="7" width="20.7109375" style="6" customWidth="1"/>
    <col min="8" max="8" width="20.7109375" style="120" customWidth="1"/>
    <col min="9" max="9" width="20.7109375" style="6" customWidth="1"/>
    <col min="10" max="10" width="20.7109375" style="120" customWidth="1"/>
    <col min="11" max="11" width="20.7109375" style="6" customWidth="1"/>
    <col min="12" max="12" width="20.7109375" style="120" customWidth="1"/>
    <col min="13" max="13" width="20.7109375" style="6" customWidth="1"/>
    <col min="14" max="256" width="12.42578125" style="6"/>
    <col min="257" max="257" width="186.7109375" style="6" customWidth="1"/>
    <col min="258" max="258" width="56.42578125" style="6" customWidth="1"/>
    <col min="259" max="263" width="45.5703125" style="6" customWidth="1"/>
    <col min="264" max="264" width="54.7109375" style="6" customWidth="1"/>
    <col min="265" max="269" width="45.5703125" style="6" customWidth="1"/>
    <col min="270" max="512" width="12.42578125" style="6"/>
    <col min="513" max="513" width="186.7109375" style="6" customWidth="1"/>
    <col min="514" max="514" width="56.42578125" style="6" customWidth="1"/>
    <col min="515" max="519" width="45.5703125" style="6" customWidth="1"/>
    <col min="520" max="520" width="54.7109375" style="6" customWidth="1"/>
    <col min="521" max="525" width="45.5703125" style="6" customWidth="1"/>
    <col min="526" max="768" width="12.42578125" style="6"/>
    <col min="769" max="769" width="186.7109375" style="6" customWidth="1"/>
    <col min="770" max="770" width="56.42578125" style="6" customWidth="1"/>
    <col min="771" max="775" width="45.5703125" style="6" customWidth="1"/>
    <col min="776" max="776" width="54.7109375" style="6" customWidth="1"/>
    <col min="777" max="781" width="45.5703125" style="6" customWidth="1"/>
    <col min="782" max="1024" width="12.42578125" style="6"/>
    <col min="1025" max="1025" width="186.7109375" style="6" customWidth="1"/>
    <col min="1026" max="1026" width="56.42578125" style="6" customWidth="1"/>
    <col min="1027" max="1031" width="45.5703125" style="6" customWidth="1"/>
    <col min="1032" max="1032" width="54.7109375" style="6" customWidth="1"/>
    <col min="1033" max="1037" width="45.5703125" style="6" customWidth="1"/>
    <col min="1038" max="1280" width="12.42578125" style="6"/>
    <col min="1281" max="1281" width="186.7109375" style="6" customWidth="1"/>
    <col min="1282" max="1282" width="56.42578125" style="6" customWidth="1"/>
    <col min="1283" max="1287" width="45.5703125" style="6" customWidth="1"/>
    <col min="1288" max="1288" width="54.7109375" style="6" customWidth="1"/>
    <col min="1289" max="1293" width="45.5703125" style="6" customWidth="1"/>
    <col min="1294" max="1536" width="12.42578125" style="6"/>
    <col min="1537" max="1537" width="186.7109375" style="6" customWidth="1"/>
    <col min="1538" max="1538" width="56.42578125" style="6" customWidth="1"/>
    <col min="1539" max="1543" width="45.5703125" style="6" customWidth="1"/>
    <col min="1544" max="1544" width="54.7109375" style="6" customWidth="1"/>
    <col min="1545" max="1549" width="45.5703125" style="6" customWidth="1"/>
    <col min="1550" max="1792" width="12.42578125" style="6"/>
    <col min="1793" max="1793" width="186.7109375" style="6" customWidth="1"/>
    <col min="1794" max="1794" width="56.42578125" style="6" customWidth="1"/>
    <col min="1795" max="1799" width="45.5703125" style="6" customWidth="1"/>
    <col min="1800" max="1800" width="54.7109375" style="6" customWidth="1"/>
    <col min="1801" max="1805" width="45.5703125" style="6" customWidth="1"/>
    <col min="1806" max="2048" width="12.42578125" style="6"/>
    <col min="2049" max="2049" width="186.7109375" style="6" customWidth="1"/>
    <col min="2050" max="2050" width="56.42578125" style="6" customWidth="1"/>
    <col min="2051" max="2055" width="45.5703125" style="6" customWidth="1"/>
    <col min="2056" max="2056" width="54.7109375" style="6" customWidth="1"/>
    <col min="2057" max="2061" width="45.5703125" style="6" customWidth="1"/>
    <col min="2062" max="2304" width="12.42578125" style="6"/>
    <col min="2305" max="2305" width="186.7109375" style="6" customWidth="1"/>
    <col min="2306" max="2306" width="56.42578125" style="6" customWidth="1"/>
    <col min="2307" max="2311" width="45.5703125" style="6" customWidth="1"/>
    <col min="2312" max="2312" width="54.7109375" style="6" customWidth="1"/>
    <col min="2313" max="2317" width="45.5703125" style="6" customWidth="1"/>
    <col min="2318" max="2560" width="12.42578125" style="6"/>
    <col min="2561" max="2561" width="186.7109375" style="6" customWidth="1"/>
    <col min="2562" max="2562" width="56.42578125" style="6" customWidth="1"/>
    <col min="2563" max="2567" width="45.5703125" style="6" customWidth="1"/>
    <col min="2568" max="2568" width="54.7109375" style="6" customWidth="1"/>
    <col min="2569" max="2573" width="45.5703125" style="6" customWidth="1"/>
    <col min="2574" max="2816" width="12.42578125" style="6"/>
    <col min="2817" max="2817" width="186.7109375" style="6" customWidth="1"/>
    <col min="2818" max="2818" width="56.42578125" style="6" customWidth="1"/>
    <col min="2819" max="2823" width="45.5703125" style="6" customWidth="1"/>
    <col min="2824" max="2824" width="54.7109375" style="6" customWidth="1"/>
    <col min="2825" max="2829" width="45.5703125" style="6" customWidth="1"/>
    <col min="2830" max="3072" width="12.42578125" style="6"/>
    <col min="3073" max="3073" width="186.7109375" style="6" customWidth="1"/>
    <col min="3074" max="3074" width="56.42578125" style="6" customWidth="1"/>
    <col min="3075" max="3079" width="45.5703125" style="6" customWidth="1"/>
    <col min="3080" max="3080" width="54.7109375" style="6" customWidth="1"/>
    <col min="3081" max="3085" width="45.5703125" style="6" customWidth="1"/>
    <col min="3086" max="3328" width="12.42578125" style="6"/>
    <col min="3329" max="3329" width="186.7109375" style="6" customWidth="1"/>
    <col min="3330" max="3330" width="56.42578125" style="6" customWidth="1"/>
    <col min="3331" max="3335" width="45.5703125" style="6" customWidth="1"/>
    <col min="3336" max="3336" width="54.7109375" style="6" customWidth="1"/>
    <col min="3337" max="3341" width="45.5703125" style="6" customWidth="1"/>
    <col min="3342" max="3584" width="12.42578125" style="6"/>
    <col min="3585" max="3585" width="186.7109375" style="6" customWidth="1"/>
    <col min="3586" max="3586" width="56.42578125" style="6" customWidth="1"/>
    <col min="3587" max="3591" width="45.5703125" style="6" customWidth="1"/>
    <col min="3592" max="3592" width="54.7109375" style="6" customWidth="1"/>
    <col min="3593" max="3597" width="45.5703125" style="6" customWidth="1"/>
    <col min="3598" max="3840" width="12.42578125" style="6"/>
    <col min="3841" max="3841" width="186.7109375" style="6" customWidth="1"/>
    <col min="3842" max="3842" width="56.42578125" style="6" customWidth="1"/>
    <col min="3843" max="3847" width="45.5703125" style="6" customWidth="1"/>
    <col min="3848" max="3848" width="54.7109375" style="6" customWidth="1"/>
    <col min="3849" max="3853" width="45.5703125" style="6" customWidth="1"/>
    <col min="3854" max="4096" width="12.42578125" style="6"/>
    <col min="4097" max="4097" width="186.7109375" style="6" customWidth="1"/>
    <col min="4098" max="4098" width="56.42578125" style="6" customWidth="1"/>
    <col min="4099" max="4103" width="45.5703125" style="6" customWidth="1"/>
    <col min="4104" max="4104" width="54.7109375" style="6" customWidth="1"/>
    <col min="4105" max="4109" width="45.5703125" style="6" customWidth="1"/>
    <col min="4110" max="4352" width="12.42578125" style="6"/>
    <col min="4353" max="4353" width="186.7109375" style="6" customWidth="1"/>
    <col min="4354" max="4354" width="56.42578125" style="6" customWidth="1"/>
    <col min="4355" max="4359" width="45.5703125" style="6" customWidth="1"/>
    <col min="4360" max="4360" width="54.7109375" style="6" customWidth="1"/>
    <col min="4361" max="4365" width="45.5703125" style="6" customWidth="1"/>
    <col min="4366" max="4608" width="12.42578125" style="6"/>
    <col min="4609" max="4609" width="186.7109375" style="6" customWidth="1"/>
    <col min="4610" max="4610" width="56.42578125" style="6" customWidth="1"/>
    <col min="4611" max="4615" width="45.5703125" style="6" customWidth="1"/>
    <col min="4616" max="4616" width="54.7109375" style="6" customWidth="1"/>
    <col min="4617" max="4621" width="45.5703125" style="6" customWidth="1"/>
    <col min="4622" max="4864" width="12.42578125" style="6"/>
    <col min="4865" max="4865" width="186.7109375" style="6" customWidth="1"/>
    <col min="4866" max="4866" width="56.42578125" style="6" customWidth="1"/>
    <col min="4867" max="4871" width="45.5703125" style="6" customWidth="1"/>
    <col min="4872" max="4872" width="54.7109375" style="6" customWidth="1"/>
    <col min="4873" max="4877" width="45.5703125" style="6" customWidth="1"/>
    <col min="4878" max="5120" width="12.42578125" style="6"/>
    <col min="5121" max="5121" width="186.7109375" style="6" customWidth="1"/>
    <col min="5122" max="5122" width="56.42578125" style="6" customWidth="1"/>
    <col min="5123" max="5127" width="45.5703125" style="6" customWidth="1"/>
    <col min="5128" max="5128" width="54.7109375" style="6" customWidth="1"/>
    <col min="5129" max="5133" width="45.5703125" style="6" customWidth="1"/>
    <col min="5134" max="5376" width="12.42578125" style="6"/>
    <col min="5377" max="5377" width="186.7109375" style="6" customWidth="1"/>
    <col min="5378" max="5378" width="56.42578125" style="6" customWidth="1"/>
    <col min="5379" max="5383" width="45.5703125" style="6" customWidth="1"/>
    <col min="5384" max="5384" width="54.7109375" style="6" customWidth="1"/>
    <col min="5385" max="5389" width="45.5703125" style="6" customWidth="1"/>
    <col min="5390" max="5632" width="12.42578125" style="6"/>
    <col min="5633" max="5633" width="186.7109375" style="6" customWidth="1"/>
    <col min="5634" max="5634" width="56.42578125" style="6" customWidth="1"/>
    <col min="5635" max="5639" width="45.5703125" style="6" customWidth="1"/>
    <col min="5640" max="5640" width="54.7109375" style="6" customWidth="1"/>
    <col min="5641" max="5645" width="45.5703125" style="6" customWidth="1"/>
    <col min="5646" max="5888" width="12.42578125" style="6"/>
    <col min="5889" max="5889" width="186.7109375" style="6" customWidth="1"/>
    <col min="5890" max="5890" width="56.42578125" style="6" customWidth="1"/>
    <col min="5891" max="5895" width="45.5703125" style="6" customWidth="1"/>
    <col min="5896" max="5896" width="54.7109375" style="6" customWidth="1"/>
    <col min="5897" max="5901" width="45.5703125" style="6" customWidth="1"/>
    <col min="5902" max="6144" width="12.42578125" style="6"/>
    <col min="6145" max="6145" width="186.7109375" style="6" customWidth="1"/>
    <col min="6146" max="6146" width="56.42578125" style="6" customWidth="1"/>
    <col min="6147" max="6151" width="45.5703125" style="6" customWidth="1"/>
    <col min="6152" max="6152" width="54.7109375" style="6" customWidth="1"/>
    <col min="6153" max="6157" width="45.5703125" style="6" customWidth="1"/>
    <col min="6158" max="6400" width="12.42578125" style="6"/>
    <col min="6401" max="6401" width="186.7109375" style="6" customWidth="1"/>
    <col min="6402" max="6402" width="56.42578125" style="6" customWidth="1"/>
    <col min="6403" max="6407" width="45.5703125" style="6" customWidth="1"/>
    <col min="6408" max="6408" width="54.7109375" style="6" customWidth="1"/>
    <col min="6409" max="6413" width="45.5703125" style="6" customWidth="1"/>
    <col min="6414" max="6656" width="12.42578125" style="6"/>
    <col min="6657" max="6657" width="186.7109375" style="6" customWidth="1"/>
    <col min="6658" max="6658" width="56.42578125" style="6" customWidth="1"/>
    <col min="6659" max="6663" width="45.5703125" style="6" customWidth="1"/>
    <col min="6664" max="6664" width="54.7109375" style="6" customWidth="1"/>
    <col min="6665" max="6669" width="45.5703125" style="6" customWidth="1"/>
    <col min="6670" max="6912" width="12.42578125" style="6"/>
    <col min="6913" max="6913" width="186.7109375" style="6" customWidth="1"/>
    <col min="6914" max="6914" width="56.42578125" style="6" customWidth="1"/>
    <col min="6915" max="6919" width="45.5703125" style="6" customWidth="1"/>
    <col min="6920" max="6920" width="54.7109375" style="6" customWidth="1"/>
    <col min="6921" max="6925" width="45.5703125" style="6" customWidth="1"/>
    <col min="6926" max="7168" width="12.42578125" style="6"/>
    <col min="7169" max="7169" width="186.7109375" style="6" customWidth="1"/>
    <col min="7170" max="7170" width="56.42578125" style="6" customWidth="1"/>
    <col min="7171" max="7175" width="45.5703125" style="6" customWidth="1"/>
    <col min="7176" max="7176" width="54.7109375" style="6" customWidth="1"/>
    <col min="7177" max="7181" width="45.5703125" style="6" customWidth="1"/>
    <col min="7182" max="7424" width="12.42578125" style="6"/>
    <col min="7425" max="7425" width="186.7109375" style="6" customWidth="1"/>
    <col min="7426" max="7426" width="56.42578125" style="6" customWidth="1"/>
    <col min="7427" max="7431" width="45.5703125" style="6" customWidth="1"/>
    <col min="7432" max="7432" width="54.7109375" style="6" customWidth="1"/>
    <col min="7433" max="7437" width="45.5703125" style="6" customWidth="1"/>
    <col min="7438" max="7680" width="12.42578125" style="6"/>
    <col min="7681" max="7681" width="186.7109375" style="6" customWidth="1"/>
    <col min="7682" max="7682" width="56.42578125" style="6" customWidth="1"/>
    <col min="7683" max="7687" width="45.5703125" style="6" customWidth="1"/>
    <col min="7688" max="7688" width="54.7109375" style="6" customWidth="1"/>
    <col min="7689" max="7693" width="45.5703125" style="6" customWidth="1"/>
    <col min="7694" max="7936" width="12.42578125" style="6"/>
    <col min="7937" max="7937" width="186.7109375" style="6" customWidth="1"/>
    <col min="7938" max="7938" width="56.42578125" style="6" customWidth="1"/>
    <col min="7939" max="7943" width="45.5703125" style="6" customWidth="1"/>
    <col min="7944" max="7944" width="54.7109375" style="6" customWidth="1"/>
    <col min="7945" max="7949" width="45.5703125" style="6" customWidth="1"/>
    <col min="7950" max="8192" width="12.42578125" style="6"/>
    <col min="8193" max="8193" width="186.7109375" style="6" customWidth="1"/>
    <col min="8194" max="8194" width="56.42578125" style="6" customWidth="1"/>
    <col min="8195" max="8199" width="45.5703125" style="6" customWidth="1"/>
    <col min="8200" max="8200" width="54.7109375" style="6" customWidth="1"/>
    <col min="8201" max="8205" width="45.5703125" style="6" customWidth="1"/>
    <col min="8206" max="8448" width="12.42578125" style="6"/>
    <col min="8449" max="8449" width="186.7109375" style="6" customWidth="1"/>
    <col min="8450" max="8450" width="56.42578125" style="6" customWidth="1"/>
    <col min="8451" max="8455" width="45.5703125" style="6" customWidth="1"/>
    <col min="8456" max="8456" width="54.7109375" style="6" customWidth="1"/>
    <col min="8457" max="8461" width="45.5703125" style="6" customWidth="1"/>
    <col min="8462" max="8704" width="12.42578125" style="6"/>
    <col min="8705" max="8705" width="186.7109375" style="6" customWidth="1"/>
    <col min="8706" max="8706" width="56.42578125" style="6" customWidth="1"/>
    <col min="8707" max="8711" width="45.5703125" style="6" customWidth="1"/>
    <col min="8712" max="8712" width="54.7109375" style="6" customWidth="1"/>
    <col min="8713" max="8717" width="45.5703125" style="6" customWidth="1"/>
    <col min="8718" max="8960" width="12.42578125" style="6"/>
    <col min="8961" max="8961" width="186.7109375" style="6" customWidth="1"/>
    <col min="8962" max="8962" width="56.42578125" style="6" customWidth="1"/>
    <col min="8963" max="8967" width="45.5703125" style="6" customWidth="1"/>
    <col min="8968" max="8968" width="54.7109375" style="6" customWidth="1"/>
    <col min="8969" max="8973" width="45.5703125" style="6" customWidth="1"/>
    <col min="8974" max="9216" width="12.42578125" style="6"/>
    <col min="9217" max="9217" width="186.7109375" style="6" customWidth="1"/>
    <col min="9218" max="9218" width="56.42578125" style="6" customWidth="1"/>
    <col min="9219" max="9223" width="45.5703125" style="6" customWidth="1"/>
    <col min="9224" max="9224" width="54.7109375" style="6" customWidth="1"/>
    <col min="9225" max="9229" width="45.5703125" style="6" customWidth="1"/>
    <col min="9230" max="9472" width="12.42578125" style="6"/>
    <col min="9473" max="9473" width="186.7109375" style="6" customWidth="1"/>
    <col min="9474" max="9474" width="56.42578125" style="6" customWidth="1"/>
    <col min="9475" max="9479" width="45.5703125" style="6" customWidth="1"/>
    <col min="9480" max="9480" width="54.7109375" style="6" customWidth="1"/>
    <col min="9481" max="9485" width="45.5703125" style="6" customWidth="1"/>
    <col min="9486" max="9728" width="12.42578125" style="6"/>
    <col min="9729" max="9729" width="186.7109375" style="6" customWidth="1"/>
    <col min="9730" max="9730" width="56.42578125" style="6" customWidth="1"/>
    <col min="9731" max="9735" width="45.5703125" style="6" customWidth="1"/>
    <col min="9736" max="9736" width="54.7109375" style="6" customWidth="1"/>
    <col min="9737" max="9741" width="45.5703125" style="6" customWidth="1"/>
    <col min="9742" max="9984" width="12.42578125" style="6"/>
    <col min="9985" max="9985" width="186.7109375" style="6" customWidth="1"/>
    <col min="9986" max="9986" width="56.42578125" style="6" customWidth="1"/>
    <col min="9987" max="9991" width="45.5703125" style="6" customWidth="1"/>
    <col min="9992" max="9992" width="54.7109375" style="6" customWidth="1"/>
    <col min="9993" max="9997" width="45.5703125" style="6" customWidth="1"/>
    <col min="9998" max="10240" width="12.42578125" style="6"/>
    <col min="10241" max="10241" width="186.7109375" style="6" customWidth="1"/>
    <col min="10242" max="10242" width="56.42578125" style="6" customWidth="1"/>
    <col min="10243" max="10247" width="45.5703125" style="6" customWidth="1"/>
    <col min="10248" max="10248" width="54.7109375" style="6" customWidth="1"/>
    <col min="10249" max="10253" width="45.5703125" style="6" customWidth="1"/>
    <col min="10254" max="10496" width="12.42578125" style="6"/>
    <col min="10497" max="10497" width="186.7109375" style="6" customWidth="1"/>
    <col min="10498" max="10498" width="56.42578125" style="6" customWidth="1"/>
    <col min="10499" max="10503" width="45.5703125" style="6" customWidth="1"/>
    <col min="10504" max="10504" width="54.7109375" style="6" customWidth="1"/>
    <col min="10505" max="10509" width="45.5703125" style="6" customWidth="1"/>
    <col min="10510" max="10752" width="12.42578125" style="6"/>
    <col min="10753" max="10753" width="186.7109375" style="6" customWidth="1"/>
    <col min="10754" max="10754" width="56.42578125" style="6" customWidth="1"/>
    <col min="10755" max="10759" width="45.5703125" style="6" customWidth="1"/>
    <col min="10760" max="10760" width="54.7109375" style="6" customWidth="1"/>
    <col min="10761" max="10765" width="45.5703125" style="6" customWidth="1"/>
    <col min="10766" max="11008" width="12.42578125" style="6"/>
    <col min="11009" max="11009" width="186.7109375" style="6" customWidth="1"/>
    <col min="11010" max="11010" width="56.42578125" style="6" customWidth="1"/>
    <col min="11011" max="11015" width="45.5703125" style="6" customWidth="1"/>
    <col min="11016" max="11016" width="54.7109375" style="6" customWidth="1"/>
    <col min="11017" max="11021" width="45.5703125" style="6" customWidth="1"/>
    <col min="11022" max="11264" width="12.42578125" style="6"/>
    <col min="11265" max="11265" width="186.7109375" style="6" customWidth="1"/>
    <col min="11266" max="11266" width="56.42578125" style="6" customWidth="1"/>
    <col min="11267" max="11271" width="45.5703125" style="6" customWidth="1"/>
    <col min="11272" max="11272" width="54.7109375" style="6" customWidth="1"/>
    <col min="11273" max="11277" width="45.5703125" style="6" customWidth="1"/>
    <col min="11278" max="11520" width="12.42578125" style="6"/>
    <col min="11521" max="11521" width="186.7109375" style="6" customWidth="1"/>
    <col min="11522" max="11522" width="56.42578125" style="6" customWidth="1"/>
    <col min="11523" max="11527" width="45.5703125" style="6" customWidth="1"/>
    <col min="11528" max="11528" width="54.7109375" style="6" customWidth="1"/>
    <col min="11529" max="11533" width="45.5703125" style="6" customWidth="1"/>
    <col min="11534" max="11776" width="12.42578125" style="6"/>
    <col min="11777" max="11777" width="186.7109375" style="6" customWidth="1"/>
    <col min="11778" max="11778" width="56.42578125" style="6" customWidth="1"/>
    <col min="11779" max="11783" width="45.5703125" style="6" customWidth="1"/>
    <col min="11784" max="11784" width="54.7109375" style="6" customWidth="1"/>
    <col min="11785" max="11789" width="45.5703125" style="6" customWidth="1"/>
    <col min="11790" max="12032" width="12.42578125" style="6"/>
    <col min="12033" max="12033" width="186.7109375" style="6" customWidth="1"/>
    <col min="12034" max="12034" width="56.42578125" style="6" customWidth="1"/>
    <col min="12035" max="12039" width="45.5703125" style="6" customWidth="1"/>
    <col min="12040" max="12040" width="54.7109375" style="6" customWidth="1"/>
    <col min="12041" max="12045" width="45.5703125" style="6" customWidth="1"/>
    <col min="12046" max="12288" width="12.42578125" style="6"/>
    <col min="12289" max="12289" width="186.7109375" style="6" customWidth="1"/>
    <col min="12290" max="12290" width="56.42578125" style="6" customWidth="1"/>
    <col min="12291" max="12295" width="45.5703125" style="6" customWidth="1"/>
    <col min="12296" max="12296" width="54.7109375" style="6" customWidth="1"/>
    <col min="12297" max="12301" width="45.5703125" style="6" customWidth="1"/>
    <col min="12302" max="12544" width="12.42578125" style="6"/>
    <col min="12545" max="12545" width="186.7109375" style="6" customWidth="1"/>
    <col min="12546" max="12546" width="56.42578125" style="6" customWidth="1"/>
    <col min="12547" max="12551" width="45.5703125" style="6" customWidth="1"/>
    <col min="12552" max="12552" width="54.7109375" style="6" customWidth="1"/>
    <col min="12553" max="12557" width="45.5703125" style="6" customWidth="1"/>
    <col min="12558" max="12800" width="12.42578125" style="6"/>
    <col min="12801" max="12801" width="186.7109375" style="6" customWidth="1"/>
    <col min="12802" max="12802" width="56.42578125" style="6" customWidth="1"/>
    <col min="12803" max="12807" width="45.5703125" style="6" customWidth="1"/>
    <col min="12808" max="12808" width="54.7109375" style="6" customWidth="1"/>
    <col min="12809" max="12813" width="45.5703125" style="6" customWidth="1"/>
    <col min="12814" max="13056" width="12.42578125" style="6"/>
    <col min="13057" max="13057" width="186.7109375" style="6" customWidth="1"/>
    <col min="13058" max="13058" width="56.42578125" style="6" customWidth="1"/>
    <col min="13059" max="13063" width="45.5703125" style="6" customWidth="1"/>
    <col min="13064" max="13064" width="54.7109375" style="6" customWidth="1"/>
    <col min="13065" max="13069" width="45.5703125" style="6" customWidth="1"/>
    <col min="13070" max="13312" width="12.42578125" style="6"/>
    <col min="13313" max="13313" width="186.7109375" style="6" customWidth="1"/>
    <col min="13314" max="13314" width="56.42578125" style="6" customWidth="1"/>
    <col min="13315" max="13319" width="45.5703125" style="6" customWidth="1"/>
    <col min="13320" max="13320" width="54.7109375" style="6" customWidth="1"/>
    <col min="13321" max="13325" width="45.5703125" style="6" customWidth="1"/>
    <col min="13326" max="13568" width="12.42578125" style="6"/>
    <col min="13569" max="13569" width="186.7109375" style="6" customWidth="1"/>
    <col min="13570" max="13570" width="56.42578125" style="6" customWidth="1"/>
    <col min="13571" max="13575" width="45.5703125" style="6" customWidth="1"/>
    <col min="13576" max="13576" width="54.7109375" style="6" customWidth="1"/>
    <col min="13577" max="13581" width="45.5703125" style="6" customWidth="1"/>
    <col min="13582" max="13824" width="12.42578125" style="6"/>
    <col min="13825" max="13825" width="186.7109375" style="6" customWidth="1"/>
    <col min="13826" max="13826" width="56.42578125" style="6" customWidth="1"/>
    <col min="13827" max="13831" width="45.5703125" style="6" customWidth="1"/>
    <col min="13832" max="13832" width="54.7109375" style="6" customWidth="1"/>
    <col min="13833" max="13837" width="45.5703125" style="6" customWidth="1"/>
    <col min="13838" max="14080" width="12.42578125" style="6"/>
    <col min="14081" max="14081" width="186.7109375" style="6" customWidth="1"/>
    <col min="14082" max="14082" width="56.42578125" style="6" customWidth="1"/>
    <col min="14083" max="14087" width="45.5703125" style="6" customWidth="1"/>
    <col min="14088" max="14088" width="54.7109375" style="6" customWidth="1"/>
    <col min="14089" max="14093" width="45.5703125" style="6" customWidth="1"/>
    <col min="14094" max="14336" width="12.42578125" style="6"/>
    <col min="14337" max="14337" width="186.7109375" style="6" customWidth="1"/>
    <col min="14338" max="14338" width="56.42578125" style="6" customWidth="1"/>
    <col min="14339" max="14343" width="45.5703125" style="6" customWidth="1"/>
    <col min="14344" max="14344" width="54.7109375" style="6" customWidth="1"/>
    <col min="14345" max="14349" width="45.5703125" style="6" customWidth="1"/>
    <col min="14350" max="14592" width="12.42578125" style="6"/>
    <col min="14593" max="14593" width="186.7109375" style="6" customWidth="1"/>
    <col min="14594" max="14594" width="56.42578125" style="6" customWidth="1"/>
    <col min="14595" max="14599" width="45.5703125" style="6" customWidth="1"/>
    <col min="14600" max="14600" width="54.7109375" style="6" customWidth="1"/>
    <col min="14601" max="14605" width="45.5703125" style="6" customWidth="1"/>
    <col min="14606" max="14848" width="12.42578125" style="6"/>
    <col min="14849" max="14849" width="186.7109375" style="6" customWidth="1"/>
    <col min="14850" max="14850" width="56.42578125" style="6" customWidth="1"/>
    <col min="14851" max="14855" width="45.5703125" style="6" customWidth="1"/>
    <col min="14856" max="14856" width="54.7109375" style="6" customWidth="1"/>
    <col min="14857" max="14861" width="45.5703125" style="6" customWidth="1"/>
    <col min="14862" max="15104" width="12.42578125" style="6"/>
    <col min="15105" max="15105" width="186.7109375" style="6" customWidth="1"/>
    <col min="15106" max="15106" width="56.42578125" style="6" customWidth="1"/>
    <col min="15107" max="15111" width="45.5703125" style="6" customWidth="1"/>
    <col min="15112" max="15112" width="54.7109375" style="6" customWidth="1"/>
    <col min="15113" max="15117" width="45.5703125" style="6" customWidth="1"/>
    <col min="15118" max="15360" width="12.42578125" style="6"/>
    <col min="15361" max="15361" width="186.7109375" style="6" customWidth="1"/>
    <col min="15362" max="15362" width="56.42578125" style="6" customWidth="1"/>
    <col min="15363" max="15367" width="45.5703125" style="6" customWidth="1"/>
    <col min="15368" max="15368" width="54.7109375" style="6" customWidth="1"/>
    <col min="15369" max="15373" width="45.5703125" style="6" customWidth="1"/>
    <col min="15374" max="15616" width="12.42578125" style="6"/>
    <col min="15617" max="15617" width="186.7109375" style="6" customWidth="1"/>
    <col min="15618" max="15618" width="56.42578125" style="6" customWidth="1"/>
    <col min="15619" max="15623" width="45.5703125" style="6" customWidth="1"/>
    <col min="15624" max="15624" width="54.7109375" style="6" customWidth="1"/>
    <col min="15625" max="15629" width="45.5703125" style="6" customWidth="1"/>
    <col min="15630" max="15872" width="12.42578125" style="6"/>
    <col min="15873" max="15873" width="186.7109375" style="6" customWidth="1"/>
    <col min="15874" max="15874" width="56.42578125" style="6" customWidth="1"/>
    <col min="15875" max="15879" width="45.5703125" style="6" customWidth="1"/>
    <col min="15880" max="15880" width="54.7109375" style="6" customWidth="1"/>
    <col min="15881" max="15885" width="45.5703125" style="6" customWidth="1"/>
    <col min="15886" max="16128" width="12.42578125" style="6"/>
    <col min="16129" max="16129" width="186.7109375" style="6" customWidth="1"/>
    <col min="16130" max="16130" width="56.42578125" style="6" customWidth="1"/>
    <col min="16131" max="16135" width="45.5703125" style="6" customWidth="1"/>
    <col min="16136" max="16136" width="54.7109375" style="6" customWidth="1"/>
    <col min="16137" max="16141" width="45.5703125" style="6" customWidth="1"/>
    <col min="16142" max="16384" width="12.42578125" style="6"/>
  </cols>
  <sheetData>
    <row r="1" spans="1:17" s="196" customFormat="1" ht="19.5" customHeight="1" thickBot="1" x14ac:dyDescent="0.3">
      <c r="A1" s="186" t="s">
        <v>0</v>
      </c>
      <c r="B1" s="187"/>
      <c r="C1" s="188"/>
      <c r="D1" s="187"/>
      <c r="E1" s="189"/>
      <c r="F1" s="190"/>
      <c r="G1" s="189"/>
      <c r="H1" s="190"/>
      <c r="I1" s="191"/>
      <c r="J1" s="192" t="s">
        <v>1</v>
      </c>
      <c r="K1" s="193" t="s">
        <v>102</v>
      </c>
      <c r="L1" s="194"/>
      <c r="M1" s="193"/>
      <c r="N1" s="195"/>
      <c r="O1" s="195"/>
      <c r="P1" s="195"/>
      <c r="Q1" s="195"/>
    </row>
    <row r="2" spans="1:17" s="196" customFormat="1" ht="19.5" customHeight="1" thickBot="1" x14ac:dyDescent="0.3">
      <c r="A2" s="186" t="s">
        <v>2</v>
      </c>
      <c r="B2" s="187"/>
      <c r="C2" s="188"/>
      <c r="D2" s="187"/>
      <c r="E2" s="188"/>
      <c r="F2" s="187"/>
      <c r="G2" s="188"/>
      <c r="H2" s="187"/>
      <c r="I2" s="188"/>
      <c r="J2" s="187"/>
      <c r="K2" s="188"/>
      <c r="L2" s="187"/>
      <c r="M2" s="189"/>
      <c r="O2" s="221" t="s">
        <v>182</v>
      </c>
    </row>
    <row r="3" spans="1:17" s="196" customFormat="1" ht="19.5" customHeight="1" thickBot="1" x14ac:dyDescent="0.3">
      <c r="A3" s="197" t="s">
        <v>3</v>
      </c>
      <c r="B3" s="198"/>
      <c r="C3" s="199"/>
      <c r="D3" s="198"/>
      <c r="E3" s="199"/>
      <c r="F3" s="198"/>
      <c r="G3" s="199"/>
      <c r="H3" s="198"/>
      <c r="I3" s="199"/>
      <c r="J3" s="198"/>
      <c r="K3" s="199"/>
      <c r="L3" s="198"/>
      <c r="M3" s="200"/>
      <c r="N3" s="195"/>
      <c r="O3" s="195"/>
      <c r="P3" s="195"/>
      <c r="Q3" s="195"/>
    </row>
    <row r="4" spans="1:17" ht="15" customHeight="1" thickTop="1" x14ac:dyDescent="0.2">
      <c r="A4" s="7"/>
      <c r="B4" s="8"/>
      <c r="C4" s="9"/>
      <c r="D4" s="8"/>
      <c r="E4" s="9"/>
      <c r="F4" s="8"/>
      <c r="G4" s="10"/>
      <c r="H4" s="8" t="s">
        <v>4</v>
      </c>
      <c r="I4" s="9"/>
      <c r="J4" s="8"/>
      <c r="K4" s="9"/>
      <c r="L4" s="8"/>
      <c r="M4" s="10"/>
    </row>
    <row r="5" spans="1:17" ht="15" customHeight="1" x14ac:dyDescent="0.2">
      <c r="A5" s="11"/>
      <c r="B5" s="3"/>
      <c r="C5" s="12"/>
      <c r="D5" s="3"/>
      <c r="E5" s="12"/>
      <c r="F5" s="3"/>
      <c r="G5" s="13"/>
      <c r="H5" s="3"/>
      <c r="I5" s="12"/>
      <c r="J5" s="3"/>
      <c r="K5" s="12"/>
      <c r="L5" s="3"/>
      <c r="M5" s="13"/>
    </row>
    <row r="6" spans="1:17" ht="15" customHeight="1" x14ac:dyDescent="0.25">
      <c r="A6" s="14"/>
      <c r="B6" s="15" t="s">
        <v>128</v>
      </c>
      <c r="C6" s="16"/>
      <c r="D6" s="17"/>
      <c r="E6" s="16"/>
      <c r="F6" s="17"/>
      <c r="G6" s="18"/>
      <c r="H6" s="15" t="s">
        <v>129</v>
      </c>
      <c r="I6" s="16"/>
      <c r="J6" s="17"/>
      <c r="K6" s="16"/>
      <c r="L6" s="17"/>
      <c r="M6" s="19" t="s">
        <v>4</v>
      </c>
    </row>
    <row r="7" spans="1:17" ht="15" customHeight="1" x14ac:dyDescent="0.2">
      <c r="A7" s="11" t="s">
        <v>4</v>
      </c>
      <c r="B7" s="3" t="s">
        <v>4</v>
      </c>
      <c r="C7" s="12"/>
      <c r="D7" s="3" t="s">
        <v>4</v>
      </c>
      <c r="E7" s="12"/>
      <c r="F7" s="3" t="s">
        <v>4</v>
      </c>
      <c r="G7" s="13"/>
      <c r="H7" s="3" t="s">
        <v>4</v>
      </c>
      <c r="I7" s="12"/>
      <c r="J7" s="3" t="s">
        <v>4</v>
      </c>
      <c r="K7" s="12"/>
      <c r="L7" s="3" t="s">
        <v>4</v>
      </c>
      <c r="M7" s="13"/>
    </row>
    <row r="8" spans="1:17" ht="15" customHeight="1" x14ac:dyDescent="0.2">
      <c r="A8" s="11" t="s">
        <v>4</v>
      </c>
      <c r="B8" s="3" t="s">
        <v>4</v>
      </c>
      <c r="C8" s="12"/>
      <c r="D8" s="3" t="s">
        <v>4</v>
      </c>
      <c r="E8" s="12"/>
      <c r="F8" s="3" t="s">
        <v>4</v>
      </c>
      <c r="G8" s="13"/>
      <c r="H8" s="3" t="s">
        <v>4</v>
      </c>
      <c r="I8" s="12"/>
      <c r="J8" s="3" t="s">
        <v>4</v>
      </c>
      <c r="K8" s="12"/>
      <c r="L8" s="3" t="s">
        <v>4</v>
      </c>
      <c r="M8" s="13"/>
    </row>
    <row r="9" spans="1:17" ht="15" customHeight="1" x14ac:dyDescent="0.25">
      <c r="A9" s="20" t="s">
        <v>4</v>
      </c>
      <c r="B9" s="21" t="s">
        <v>4</v>
      </c>
      <c r="C9" s="22" t="s">
        <v>5</v>
      </c>
      <c r="D9" s="23" t="s">
        <v>4</v>
      </c>
      <c r="E9" s="22" t="s">
        <v>5</v>
      </c>
      <c r="F9" s="23" t="s">
        <v>4</v>
      </c>
      <c r="G9" s="24" t="s">
        <v>5</v>
      </c>
      <c r="H9" s="21" t="s">
        <v>4</v>
      </c>
      <c r="I9" s="22" t="s">
        <v>5</v>
      </c>
      <c r="J9" s="23" t="s">
        <v>4</v>
      </c>
      <c r="K9" s="22" t="s">
        <v>5</v>
      </c>
      <c r="L9" s="23" t="s">
        <v>4</v>
      </c>
      <c r="M9" s="24" t="s">
        <v>5</v>
      </c>
      <c r="N9" s="25"/>
    </row>
    <row r="10" spans="1:17" ht="15" customHeight="1" x14ac:dyDescent="0.25">
      <c r="A10" s="26" t="s">
        <v>6</v>
      </c>
      <c r="B10" s="27" t="s">
        <v>7</v>
      </c>
      <c r="C10" s="28" t="s">
        <v>8</v>
      </c>
      <c r="D10" s="29" t="s">
        <v>9</v>
      </c>
      <c r="E10" s="28" t="s">
        <v>8</v>
      </c>
      <c r="F10" s="29" t="s">
        <v>8</v>
      </c>
      <c r="G10" s="30" t="s">
        <v>8</v>
      </c>
      <c r="H10" s="27" t="s">
        <v>7</v>
      </c>
      <c r="I10" s="28" t="s">
        <v>8</v>
      </c>
      <c r="J10" s="29" t="s">
        <v>9</v>
      </c>
      <c r="K10" s="28" t="s">
        <v>8</v>
      </c>
      <c r="L10" s="29" t="s">
        <v>8</v>
      </c>
      <c r="M10" s="30" t="s">
        <v>8</v>
      </c>
      <c r="N10" s="25"/>
    </row>
    <row r="11" spans="1:17" ht="15" customHeight="1" x14ac:dyDescent="0.2">
      <c r="A11" s="31" t="s">
        <v>10</v>
      </c>
      <c r="B11" s="32" t="s">
        <v>4</v>
      </c>
      <c r="C11" s="33"/>
      <c r="D11" s="34" t="s">
        <v>4</v>
      </c>
      <c r="E11" s="33"/>
      <c r="F11" s="34" t="s">
        <v>4</v>
      </c>
      <c r="G11" s="35"/>
      <c r="H11" s="32" t="s">
        <v>4</v>
      </c>
      <c r="I11" s="33"/>
      <c r="J11" s="34" t="s">
        <v>4</v>
      </c>
      <c r="K11" s="33"/>
      <c r="L11" s="34" t="s">
        <v>4</v>
      </c>
      <c r="M11" s="35" t="s">
        <v>10</v>
      </c>
      <c r="N11" s="25"/>
    </row>
    <row r="12" spans="1:17" ht="15" customHeight="1" x14ac:dyDescent="0.25">
      <c r="A12" s="14" t="s">
        <v>11</v>
      </c>
      <c r="B12" s="36" t="s">
        <v>4</v>
      </c>
      <c r="C12" s="37" t="s">
        <v>4</v>
      </c>
      <c r="D12" s="38"/>
      <c r="E12" s="39"/>
      <c r="F12" s="38"/>
      <c r="G12" s="40"/>
      <c r="H12" s="36"/>
      <c r="I12" s="39"/>
      <c r="J12" s="38"/>
      <c r="K12" s="39"/>
      <c r="L12" s="38"/>
      <c r="M12" s="40"/>
      <c r="N12" s="25"/>
    </row>
    <row r="13" spans="1:17" s="5" customFormat="1" ht="15" customHeight="1" x14ac:dyDescent="0.2">
      <c r="A13" s="41" t="s">
        <v>12</v>
      </c>
      <c r="B13" s="4">
        <f>LCTCBoard!B13+Online!B13+BRCC!B13+BPCC!B13+Delgado!B13+CentLATCC!B13+Fletcher!B13+LDCC!B13+Northshore!B13+Nunez!B13+RPCC!B13+SLCC!B13+Sowela!B13+LTC!B13</f>
        <v>112663956</v>
      </c>
      <c r="C13" s="42">
        <f t="shared" ref="C13:C76" si="0">IF(ISBLANK(B13),"  ",IF(F13&gt;0,B13/F13,IF(B13&gt;0,1,0)))</f>
        <v>1</v>
      </c>
      <c r="D13" s="43">
        <f>LCTCBoard!D13+Online!D13+BRCC!D13+BPCC!D13+Delgado!D13+CentLATCC!D13+Fletcher!D13+LDCC!D13+Northshore!D13+Nunez!D13+RPCC!D13+SLCC!D13+Sowela!D13+LTC!D13</f>
        <v>0</v>
      </c>
      <c r="E13" s="44">
        <f>IF(ISBLANK(D13),"  ",IF(F13&gt;0,D13/F13,IF(D13&gt;0,1,0)))</f>
        <v>0</v>
      </c>
      <c r="F13" s="45">
        <f>D13+B13</f>
        <v>112663956</v>
      </c>
      <c r="G13" s="46">
        <f>IF(ISBLANK(F13),"  ",IF(F76&gt;0,F13/F76,IF(F13&gt;0,1,0)))</f>
        <v>0.20445830919597666</v>
      </c>
      <c r="H13" s="4">
        <f>LCTCBoard!H13+Online!H13+BRCC!H13+BPCC!H13+Delgado!H13+CentLATCC!H13+Fletcher!H13+LDCC!H13+Northshore!H13+Nunez!H13+RPCC!H13+SLCC!H13+Sowela!H13+LTC!H13</f>
        <v>117793071</v>
      </c>
      <c r="I13" s="42">
        <f>IF(ISBLANK(H13),"  ",IF(L13&gt;0,H13/L13,IF(H13&gt;0,1,0)))</f>
        <v>1</v>
      </c>
      <c r="J13" s="43">
        <f>LCTCBoard!J13+Online!J13+BRCC!J13+BPCC!J13+Delgado!J13+CentLATCC!J13+Fletcher!J13+LDCC!J13+Northshore!J13+Nunez!J13+RPCC!J13+SLCC!J13+Sowela!J13+LTC!J13</f>
        <v>0</v>
      </c>
      <c r="K13" s="44">
        <f>IF(ISBLANK(J13),"  ",IF(L13&gt;0,J13/L13,IF(J13&gt;0,1,0)))</f>
        <v>0</v>
      </c>
      <c r="L13" s="45">
        <f t="shared" ref="L13:L34" si="1">J13+H13</f>
        <v>117793071</v>
      </c>
      <c r="M13" s="47">
        <f>IF(ISBLANK(L13),"  ",IF(L76&gt;0,L13/L76,IF(L13&gt;0,1,0)))</f>
        <v>0.20586177115588966</v>
      </c>
      <c r="N13" s="25"/>
    </row>
    <row r="14" spans="1:17" ht="15" customHeight="1" x14ac:dyDescent="0.2">
      <c r="A14" s="11" t="s">
        <v>13</v>
      </c>
      <c r="B14" s="4">
        <f>LCTCBoard!B14+Online!B14+BRCC!B14+BPCC!B14+Delgado!B14+CentLATCC!B14+Fletcher!B14+LDCC!B14+Northshore!B14+Nunez!B14+RPCC!B14+SLCC!B14+Sowela!B14+LTC!B14</f>
        <v>0</v>
      </c>
      <c r="C14" s="48">
        <f t="shared" si="0"/>
        <v>0</v>
      </c>
      <c r="D14" s="43">
        <f>LCTCBoard!D14+Online!D14+BRCC!D14+BPCC!D14+Delgado!D14+CentLATCC!D14+Fletcher!D14+LDCC!D14+Northshore!D14+Nunez!D14+RPCC!D14+SLCC!D14+Sowela!D14+LTC!D14</f>
        <v>0</v>
      </c>
      <c r="E14" s="49">
        <f>IF(ISBLANK(D14),"  ",IF(F14&gt;0,D14/F14,IF(D14&gt;0,1,0)))</f>
        <v>0</v>
      </c>
      <c r="F14" s="50">
        <f>D14+B14</f>
        <v>0</v>
      </c>
      <c r="G14" s="51">
        <f>IF(ISBLANK(F14),"  ",IF(F76&gt;0,F14/F76,IF(F14&gt;0,1,0)))</f>
        <v>0</v>
      </c>
      <c r="H14" s="4">
        <f>LCTCBoard!H14+Online!H14+BRCC!H14+BPCC!H14+Delgado!H14+CentLATCC!H14+Fletcher!H14+LDCC!H14+Northshore!H14+Nunez!H14+RPCC!H14+SLCC!H14+Sowela!H14+LTC!H14</f>
        <v>0</v>
      </c>
      <c r="I14" s="48">
        <f>IF(ISBLANK(H14),"  ",IF(L14&gt;0,H14/L14,IF(H14&gt;0,1,0)))</f>
        <v>0</v>
      </c>
      <c r="J14" s="43">
        <f>LCTCBoard!J14+Online!J14+BRCC!J14+BPCC!J14+Delgado!J14+CentLATCC!J14+Fletcher!J14+LDCC!J14+Northshore!J14+Nunez!J14+RPCC!J14+SLCC!J14+Sowela!J14+LTC!J14</f>
        <v>0</v>
      </c>
      <c r="K14" s="49">
        <f>IF(ISBLANK(J14),"  ",IF(L14&gt;0,J14/L14,IF(J14&gt;0,1,0)))</f>
        <v>0</v>
      </c>
      <c r="L14" s="50">
        <f t="shared" si="1"/>
        <v>0</v>
      </c>
      <c r="M14" s="51">
        <f>IF(ISBLANK(L14),"  ",IF(L76&gt;0,L14/L76,IF(L14&gt;0,1,0)))</f>
        <v>0</v>
      </c>
      <c r="N14" s="25"/>
    </row>
    <row r="15" spans="1:17" ht="15" customHeight="1" x14ac:dyDescent="0.2">
      <c r="A15" s="31" t="s">
        <v>14</v>
      </c>
      <c r="B15" s="148">
        <f>LCTCBoard!B15+Online!B15+BRCC!B15+BPCC!B15+Delgado!B15+CentLATCC!B15+Fletcher!B15+LDCC!B15+Northshore!B15+Nunez!B15+RPCC!B15+SLCC!B15+Sowela!B15+LTC!B15</f>
        <v>15701859.050000001</v>
      </c>
      <c r="C15" s="149">
        <f t="shared" si="0"/>
        <v>0.99210203366283212</v>
      </c>
      <c r="D15" s="150">
        <f>LCTCBoard!D15+Online!D15+BRCC!D15+BPCC!D15+Delgado!D15+CentLATCC!D15+Fletcher!D15+LDCC!D15+Northshore!D15+Nunez!D15+RPCC!D15+SLCC!D15+Sowela!D15+LTC!D15</f>
        <v>125000</v>
      </c>
      <c r="E15" s="149">
        <f>IF(ISBLANK(D15),"  ",IF(F15&gt;0,D15/F15,IF(D15&gt;0,1,0)))</f>
        <v>7.8979663371678277E-3</v>
      </c>
      <c r="F15" s="151">
        <f>D15+B15</f>
        <v>15826859.050000001</v>
      </c>
      <c r="G15" s="56">
        <f>IF(ISBLANK(F15),"  ",IF(F76&gt;0,F15/F76,IF(F15&gt;0,1,0)))</f>
        <v>2.8721988434757623E-2</v>
      </c>
      <c r="H15" s="150">
        <f>LCTCBoard!H15+Online!H15+BRCC!H15+BPCC!H15+Delgado!H15+CentLATCC!H15+Fletcher!H15+LDCC!H15+Northshore!H15+Nunez!H15+RPCC!H15+SLCC!H15+Sowela!H15+LTC!H15</f>
        <v>15964213</v>
      </c>
      <c r="I15" s="149">
        <f>IF(ISBLANK(H15),"  ",IF(L15&gt;0,H15/L15,IF(H15&gt;0,1,0)))</f>
        <v>1</v>
      </c>
      <c r="J15" s="150">
        <f>LCTCBoard!J15+Online!J15+BRCC!J15+BPCC!J15+Delgado!J15+CentLATCC!J15+Fletcher!J15+LDCC!J15+Northshore!J15+Nunez!J15+RPCC!J15+SLCC!J15+Sowela!J15+LTC!J15</f>
        <v>0</v>
      </c>
      <c r="K15" s="149">
        <f>IF(ISBLANK(J15),"  ",IF(L15&gt;0,J15/L15,IF(J15&gt;0,1,0)))</f>
        <v>0</v>
      </c>
      <c r="L15" s="151">
        <f t="shared" si="1"/>
        <v>15964213</v>
      </c>
      <c r="M15" s="56">
        <f>IF(ISBLANK(L15),"  ",IF(L76&gt;0,L15/L76,IF(L15&gt;0,1,0)))</f>
        <v>2.7899953158449179E-2</v>
      </c>
      <c r="N15" s="25"/>
    </row>
    <row r="16" spans="1:17" ht="15" customHeight="1" x14ac:dyDescent="0.2">
      <c r="A16" s="57" t="s">
        <v>15</v>
      </c>
      <c r="B16" s="152">
        <f>LCTCBoard!B16+Online!B16+BRCC!B16+BPCC!B16+Delgado!B16+CentLATCC!B16+Fletcher!B16+LDCC!B16+Northshore!B16+Nunez!B16+RPCC!B16+SLCC!B16+Sowela!B16+LTC!B16</f>
        <v>0</v>
      </c>
      <c r="C16" s="153">
        <f t="shared" si="0"/>
        <v>0</v>
      </c>
      <c r="D16" s="154">
        <f>LCTCBoard!D16+Online!D16+BRCC!D16+BPCC!D16+Delgado!D16+CentLATCC!D16+Fletcher!D16+LDCC!D16+Northshore!D16+Nunez!D16+RPCC!D16+SLCC!D16+Sowela!D16+LTC!D16</f>
        <v>0</v>
      </c>
      <c r="E16" s="153">
        <f>IF(ISBLANK(D16),"  ",IF(F16&gt;0,D16/F16,IF(D16&gt;0,1,0)))</f>
        <v>0</v>
      </c>
      <c r="F16" s="150">
        <f t="shared" ref="F16:F39" si="2">D16+B16</f>
        <v>0</v>
      </c>
      <c r="G16" s="46">
        <f>IF(ISBLANK(F16),"  ",IF(F76&gt;0,F16/F76,IF(F16&gt;0,1,0)))</f>
        <v>0</v>
      </c>
      <c r="H16" s="154">
        <f>LCTCBoard!H16+Online!H16+BRCC!H16+BPCC!H16+Delgado!H16+CentLATCC!H16+Fletcher!H16+LDCC!H16+Northshore!H16+Nunez!H16+RPCC!H16+SLCC!H16+Sowela!H16+LTC!H16</f>
        <v>0</v>
      </c>
      <c r="I16" s="153">
        <f t="shared" ref="I16:I34" si="3">IF(ISBLANK(H16),"  ",IF(L16&gt;0,H16/L16,IF(H16&gt;0,1,0)))</f>
        <v>0</v>
      </c>
      <c r="J16" s="154">
        <f>LCTCBoard!J16+Online!J16+BRCC!J16+BPCC!J16+Delgado!J16+CentLATCC!J16+Fletcher!J16+LDCC!J16+Northshore!J16+Nunez!J16+RPCC!J16+SLCC!J16+Sowela!J16+LTC!J16</f>
        <v>0</v>
      </c>
      <c r="K16" s="153">
        <f t="shared" ref="K16:K34" si="4">IF(ISBLANK(J16),"  ",IF(L16&gt;0,J16/L16,IF(J16&gt;0,1,0)))</f>
        <v>0</v>
      </c>
      <c r="L16" s="150">
        <f t="shared" si="1"/>
        <v>0</v>
      </c>
      <c r="M16" s="46">
        <f>IF(ISBLANK(L16),"  ",IF(L76&gt;0,L16/L76,IF(L16&gt;0,1,0)))</f>
        <v>0</v>
      </c>
      <c r="N16" s="25"/>
    </row>
    <row r="17" spans="1:14" ht="15" customHeight="1" x14ac:dyDescent="0.2">
      <c r="A17" s="59" t="s">
        <v>16</v>
      </c>
      <c r="B17" s="4">
        <f>LCTCBoard!B17+Online!B17+BRCC!B17+BPCC!B17+Delgado!B17+CentLATCC!B17+Fletcher!B17+LDCC!B17+Northshore!B17+Nunez!B17+RPCC!B17+SLCC!B17+Sowela!B17+LTC!B17</f>
        <v>4914995.05</v>
      </c>
      <c r="C17" s="48">
        <f t="shared" si="0"/>
        <v>1</v>
      </c>
      <c r="D17" s="43">
        <f>LCTCBoard!D17+Online!D17+BRCC!D17+BPCC!D17+Delgado!D17+CentLATCC!D17+Fletcher!D17+LDCC!D17+Northshore!D17+Nunez!D17+RPCC!D17+SLCC!D17+Sowela!D17+LTC!D17</f>
        <v>0</v>
      </c>
      <c r="E17" s="44">
        <f t="shared" ref="E17:E34" si="5">IF(ISBLANK(D17),"  ",IF(F17&gt;0,D17/F17,IF(D17&gt;0,1,0)))</f>
        <v>0</v>
      </c>
      <c r="F17" s="34">
        <f t="shared" si="2"/>
        <v>4914995.05</v>
      </c>
      <c r="G17" s="51">
        <f>IF(ISBLANK(F17),"  ",IF(F76&gt;0,F17/F76,IF(F17&gt;0,1,0)))</f>
        <v>8.9195481261956991E-3</v>
      </c>
      <c r="H17" s="4">
        <f>LCTCBoard!H17+Online!H17+BRCC!H17+BPCC!H17+Delgado!H17+CentLATCC!H17+Fletcher!H17+LDCC!H17+Northshore!H17+Nunez!H17+RPCC!H17+SLCC!H17+Sowela!H17+LTC!H17</f>
        <v>5134391</v>
      </c>
      <c r="I17" s="48">
        <f t="shared" si="3"/>
        <v>1</v>
      </c>
      <c r="J17" s="43">
        <f>LCTCBoard!J17+Online!J17+BRCC!J17+BPCC!J17+Delgado!J17+CentLATCC!J17+Fletcher!J17+LDCC!J17+Northshore!J17+Nunez!J17+RPCC!J17+SLCC!J17+Sowela!J17+LTC!J17</f>
        <v>0</v>
      </c>
      <c r="K17" s="49">
        <f t="shared" si="4"/>
        <v>0</v>
      </c>
      <c r="L17" s="34">
        <f t="shared" si="1"/>
        <v>5134391</v>
      </c>
      <c r="M17" s="51">
        <f>IF(ISBLANK(L17),"  ",IF(L76&gt;0,L17/L76,IF(L17&gt;0,1,0)))</f>
        <v>8.9731494059345773E-3</v>
      </c>
      <c r="N17" s="25"/>
    </row>
    <row r="18" spans="1:14" ht="15" customHeight="1" x14ac:dyDescent="0.2">
      <c r="A18" s="59" t="s">
        <v>17</v>
      </c>
      <c r="B18" s="4">
        <f>LCTCBoard!B18+Online!B18+BRCC!B18+BPCC!B18+Delgado!B18+CentLATCC!B18+Fletcher!B18+LDCC!B18+Northshore!B18+Nunez!B18+RPCC!B18+SLCC!B18+Sowela!B18+LTC!B18</f>
        <v>0</v>
      </c>
      <c r="C18" s="48">
        <f t="shared" si="0"/>
        <v>0</v>
      </c>
      <c r="D18" s="43">
        <f>LCTCBoard!D18+Online!D18+BRCC!D18+BPCC!D18+Delgado!D18+CentLATCC!D18+Fletcher!D18+LDCC!D18+Northshore!D18+Nunez!D18+RPCC!D18+SLCC!D18+Sowela!D18+LTC!D18</f>
        <v>0</v>
      </c>
      <c r="E18" s="44">
        <f t="shared" si="5"/>
        <v>0</v>
      </c>
      <c r="F18" s="34">
        <f t="shared" si="2"/>
        <v>0</v>
      </c>
      <c r="G18" s="51">
        <f>IF(ISBLANK(F18),"  ",IF(F76&gt;0,F18/F76,IF(F18&gt;0,1,0)))</f>
        <v>0</v>
      </c>
      <c r="H18" s="4">
        <f>LCTCBoard!H18+Online!H18+BRCC!H18+BPCC!H18+Delgado!H18+CentLATCC!H18+Fletcher!H18+LDCC!H18+Northshore!H18+Nunez!H18+RPCC!H18+SLCC!H18+Sowela!H18+LTC!H18</f>
        <v>0</v>
      </c>
      <c r="I18" s="48">
        <f t="shared" si="3"/>
        <v>0</v>
      </c>
      <c r="J18" s="43">
        <f>LCTCBoard!J18+Online!J18+BRCC!J18+BPCC!J18+Delgado!J18+CentLATCC!J18+Fletcher!J18+LDCC!J18+Northshore!J18+Nunez!J18+RPCC!J18+SLCC!J18+Sowela!J18+LTC!J18</f>
        <v>0</v>
      </c>
      <c r="K18" s="49">
        <f t="shared" si="4"/>
        <v>0</v>
      </c>
      <c r="L18" s="34">
        <f t="shared" si="1"/>
        <v>0</v>
      </c>
      <c r="M18" s="51">
        <f>IF(ISBLANK(L18),"  ",IF(L76&gt;0,L18/L76,IF(L18&gt;0,1,0)))</f>
        <v>0</v>
      </c>
      <c r="N18" s="25"/>
    </row>
    <row r="19" spans="1:14" ht="15" customHeight="1" x14ac:dyDescent="0.2">
      <c r="A19" s="59" t="s">
        <v>18</v>
      </c>
      <c r="B19" s="4">
        <f>LCTCBoard!B19+Online!B19+BRCC!B19+BPCC!B19+Delgado!B19+CentLATCC!B19+Fletcher!B19+LDCC!B19+Northshore!B19+Nunez!B19+RPCC!B19+SLCC!B19+Sowela!B19+LTC!B19</f>
        <v>130811</v>
      </c>
      <c r="C19" s="48">
        <f t="shared" si="0"/>
        <v>1</v>
      </c>
      <c r="D19" s="43">
        <f>LCTCBoard!D19+Online!D19+BRCC!D19+BPCC!D19+Delgado!D19+CentLATCC!D19+Fletcher!D19+LDCC!D19+Northshore!D19+Nunez!D19+RPCC!D19+SLCC!D19+Sowela!D19+LTC!D19</f>
        <v>0</v>
      </c>
      <c r="E19" s="44">
        <f t="shared" si="5"/>
        <v>0</v>
      </c>
      <c r="F19" s="34">
        <f t="shared" si="2"/>
        <v>130811</v>
      </c>
      <c r="G19" s="51">
        <f>IF(ISBLANK(F19),"  ",IF(F76&gt;0,F19/F76,IF(F19&gt;0,1,0)))</f>
        <v>2.3739088199809799E-4</v>
      </c>
      <c r="H19" s="4">
        <f>LCTCBoard!H19+Online!H19+BRCC!H19+BPCC!H19+Delgado!H19+CentLATCC!H19+Fletcher!H19+LDCC!H19+Northshore!H19+Nunez!H19+RPCC!H19+SLCC!H19+Sowela!H19+LTC!H19</f>
        <v>130811</v>
      </c>
      <c r="I19" s="48">
        <f t="shared" si="3"/>
        <v>1</v>
      </c>
      <c r="J19" s="43">
        <f>LCTCBoard!J19+Online!J19+BRCC!J19+BPCC!J19+Delgado!J19+CentLATCC!J19+Fletcher!J19+LDCC!J19+Northshore!J19+Nunez!J19+RPCC!J19+SLCC!J19+Sowela!J19+LTC!J19</f>
        <v>0</v>
      </c>
      <c r="K19" s="49">
        <f t="shared" si="4"/>
        <v>0</v>
      </c>
      <c r="L19" s="34">
        <f t="shared" si="1"/>
        <v>130811</v>
      </c>
      <c r="M19" s="51">
        <f>IF(ISBLANK(L19),"  ",IF(L76&gt;0,L19/L76,IF(L19&gt;0,1,0)))</f>
        <v>2.2861263330737919E-4</v>
      </c>
      <c r="N19" s="25"/>
    </row>
    <row r="20" spans="1:14" ht="15" customHeight="1" x14ac:dyDescent="0.2">
      <c r="A20" s="59" t="s">
        <v>19</v>
      </c>
      <c r="B20" s="4">
        <f>LCTCBoard!B20+Online!B20+BRCC!B20+BPCC!B20+Delgado!B20+CentLATCC!B20+Fletcher!B20+LDCC!B20+Northshore!B20+Nunez!B20+RPCC!B20+SLCC!B20+Sowela!B20+LTC!B20</f>
        <v>357773</v>
      </c>
      <c r="C20" s="48">
        <f t="shared" si="0"/>
        <v>1</v>
      </c>
      <c r="D20" s="43">
        <f>LCTCBoard!D20+Online!D20+BRCC!D20+BPCC!D20+Delgado!D20+CentLATCC!D20+Fletcher!D20+LDCC!D20+Northshore!D20+Nunez!D20+RPCC!D20+SLCC!D20+Sowela!D20+LTC!D20</f>
        <v>0</v>
      </c>
      <c r="E20" s="44">
        <f t="shared" si="5"/>
        <v>0</v>
      </c>
      <c r="F20" s="34">
        <f>D20+B20</f>
        <v>357773</v>
      </c>
      <c r="G20" s="51">
        <f>IF(ISBLANK(F20),"  ",IF(F76&gt;0,F20/F76,IF(F20&gt;0,1,0)))</f>
        <v>6.492729818219072E-4</v>
      </c>
      <c r="H20" s="4">
        <f>LCTCBoard!H20+Online!H20+BRCC!H20+BPCC!H20+Delgado!H20+CentLATCC!H20+Fletcher!H20+LDCC!H20+Northshore!H20+Nunez!H20+RPCC!H20+SLCC!H20+Sowela!H20+LTC!H20</f>
        <v>386700</v>
      </c>
      <c r="I20" s="48">
        <f t="shared" si="3"/>
        <v>1</v>
      </c>
      <c r="J20" s="43">
        <f>LCTCBoard!J20+Online!J20+BRCC!J20+BPCC!J20+Delgado!J20+CentLATCC!J20+Fletcher!J20+LDCC!J20+Northshore!J20+Nunez!J20+RPCC!J20+SLCC!J20+Sowela!J20+LTC!J20</f>
        <v>0</v>
      </c>
      <c r="K20" s="49">
        <f t="shared" si="4"/>
        <v>0</v>
      </c>
      <c r="L20" s="34">
        <f t="shared" si="1"/>
        <v>386700</v>
      </c>
      <c r="M20" s="51">
        <f>IF(ISBLANK(L20),"  ",IF(L76&gt;0,L20/L76,IF(L20&gt;0,1,0)))</f>
        <v>6.7581858788606103E-4</v>
      </c>
      <c r="N20" s="25"/>
    </row>
    <row r="21" spans="1:14" ht="15" customHeight="1" x14ac:dyDescent="0.2">
      <c r="A21" s="59" t="s">
        <v>20</v>
      </c>
      <c r="B21" s="4">
        <f>LCTCBoard!B21+Online!B21+BRCC!B21+BPCC!B21+Delgado!B21+CentLATCC!B21+Fletcher!B21+LDCC!B21+Northshore!B21+Nunez!B21+RPCC!B21+SLCC!B21+Sowela!B21+LTC!B21</f>
        <v>0</v>
      </c>
      <c r="C21" s="48">
        <f t="shared" si="0"/>
        <v>0</v>
      </c>
      <c r="D21" s="43">
        <f>LCTCBoard!D21+Online!D21+BRCC!D21+BPCC!D21+Delgado!D21+CentLATCC!D21+Fletcher!D21+LDCC!D21+Northshore!D21+Nunez!D21+RPCC!D21+SLCC!D21+Sowela!D21+LTC!D21</f>
        <v>0</v>
      </c>
      <c r="E21" s="44">
        <f t="shared" si="5"/>
        <v>0</v>
      </c>
      <c r="F21" s="34">
        <f t="shared" si="2"/>
        <v>0</v>
      </c>
      <c r="G21" s="51">
        <f>IF(ISBLANK(F21),"  ",IF(F76&gt;0,F21/F76,IF(F21&gt;0,1,0)))</f>
        <v>0</v>
      </c>
      <c r="H21" s="4">
        <f>LCTCBoard!H21+Online!H21+BRCC!H21+BPCC!H21+Delgado!H21+CentLATCC!H21+Fletcher!H21+LDCC!H21+Northshore!H21+Nunez!H21+RPCC!H21+SLCC!H21+Sowela!H21+LTC!H21</f>
        <v>0</v>
      </c>
      <c r="I21" s="48">
        <f t="shared" si="3"/>
        <v>0</v>
      </c>
      <c r="J21" s="43">
        <f>LCTCBoard!J21+Online!J21+BRCC!J21+BPCC!J21+Delgado!J21+CentLATCC!J21+Fletcher!J21+LDCC!J21+Northshore!J21+Nunez!J21+RPCC!J21+SLCC!J21+Sowela!J21+LTC!J21</f>
        <v>0</v>
      </c>
      <c r="K21" s="49">
        <f t="shared" si="4"/>
        <v>0</v>
      </c>
      <c r="L21" s="34">
        <f t="shared" si="1"/>
        <v>0</v>
      </c>
      <c r="M21" s="51">
        <f>IF(ISBLANK(L21),"  ",IF(L76&gt;0,L21/L76,IF(L21&gt;0,1,0)))</f>
        <v>0</v>
      </c>
      <c r="N21" s="25"/>
    </row>
    <row r="22" spans="1:14" ht="15" customHeight="1" x14ac:dyDescent="0.2">
      <c r="A22" s="59" t="s">
        <v>21</v>
      </c>
      <c r="B22" s="4">
        <f>LCTCBoard!B22+Online!B22+BRCC!B22+BPCC!B22+Delgado!B22+CentLATCC!B22+Fletcher!B22+LDCC!B22+Northshore!B22+Nunez!B22+RPCC!B22+SLCC!B22+Sowela!B22+LTC!B22</f>
        <v>0</v>
      </c>
      <c r="C22" s="48">
        <f t="shared" si="0"/>
        <v>0</v>
      </c>
      <c r="D22" s="43">
        <f>LCTCBoard!D22+Online!D22+BRCC!D22+BPCC!D22+Delgado!D22+CentLATCC!D22+Fletcher!D22+LDCC!D22+Northshore!D22+Nunez!D22+RPCC!D22+SLCC!D22+Sowela!D22+LTC!D22</f>
        <v>0</v>
      </c>
      <c r="E22" s="44">
        <f t="shared" si="5"/>
        <v>0</v>
      </c>
      <c r="F22" s="34">
        <f t="shared" si="2"/>
        <v>0</v>
      </c>
      <c r="G22" s="51">
        <f>IF(ISBLANK(F22),"  ",IF(F76&gt;0,F22/F76,IF(F22&gt;0,1,0)))</f>
        <v>0</v>
      </c>
      <c r="H22" s="4">
        <f>LCTCBoard!H22+Online!H22+BRCC!H22+BPCC!H22+Delgado!H22+CentLATCC!H22+Fletcher!H22+LDCC!H22+Northshore!H22+Nunez!H22+RPCC!H22+SLCC!H22+Sowela!H22+LTC!H22</f>
        <v>0</v>
      </c>
      <c r="I22" s="48">
        <f t="shared" si="3"/>
        <v>0</v>
      </c>
      <c r="J22" s="43">
        <f>LCTCBoard!J22+Online!J22+BRCC!J22+BPCC!J22+Delgado!J22+CentLATCC!J22+Fletcher!J22+LDCC!J22+Northshore!J22+Nunez!J22+RPCC!J22+SLCC!J22+Sowela!J22+LTC!J22</f>
        <v>0</v>
      </c>
      <c r="K22" s="49">
        <f t="shared" si="4"/>
        <v>0</v>
      </c>
      <c r="L22" s="34">
        <f t="shared" si="1"/>
        <v>0</v>
      </c>
      <c r="M22" s="51">
        <f>IF(ISBLANK(L22),"  ",IF(L76&gt;0,L22/L76,IF(L22&gt;0,1,0)))</f>
        <v>0</v>
      </c>
      <c r="N22" s="25"/>
    </row>
    <row r="23" spans="1:14" ht="15" customHeight="1" x14ac:dyDescent="0.2">
      <c r="A23" s="59" t="s">
        <v>22</v>
      </c>
      <c r="B23" s="4">
        <f>LCTCBoard!B23+Online!B23+BRCC!B23+BPCC!B23+Delgado!B23+CentLATCC!B23+Fletcher!B23+LDCC!B23+Northshore!B23+Nunez!B23+RPCC!B23+SLCC!B23+Sowela!B23+LTC!B23</f>
        <v>0</v>
      </c>
      <c r="C23" s="48">
        <f t="shared" si="0"/>
        <v>0</v>
      </c>
      <c r="D23" s="43">
        <f>LCTCBoard!D23+Online!D23+BRCC!D23+BPCC!D23+Delgado!D23+CentLATCC!D23+Fletcher!D23+LDCC!D23+Northshore!D23+Nunez!D23+RPCC!D23+SLCC!D23+Sowela!D23+LTC!D23</f>
        <v>0</v>
      </c>
      <c r="E23" s="44">
        <f t="shared" si="5"/>
        <v>0</v>
      </c>
      <c r="F23" s="34">
        <f t="shared" si="2"/>
        <v>0</v>
      </c>
      <c r="G23" s="51">
        <f>IF(ISBLANK(F23),"  ",IF(F76&gt;0,F23/F76,IF(F23&gt;0,1,0)))</f>
        <v>0</v>
      </c>
      <c r="H23" s="4">
        <f>LCTCBoard!H23+Online!H23+BRCC!H23+BPCC!H23+Delgado!H23+CentLATCC!H23+Fletcher!H23+LDCC!H23+Northshore!H23+Nunez!H23+RPCC!H23+SLCC!H23+Sowela!H23+LTC!H23</f>
        <v>0</v>
      </c>
      <c r="I23" s="48">
        <f t="shared" si="3"/>
        <v>0</v>
      </c>
      <c r="J23" s="43">
        <f>LCTCBoard!J23+Online!J23+BRCC!J23+BPCC!J23+Delgado!J23+CentLATCC!J23+Fletcher!J23+LDCC!J23+Northshore!J23+Nunez!J23+RPCC!J23+SLCC!J23+Sowela!J23+LTC!J23</f>
        <v>0</v>
      </c>
      <c r="K23" s="49">
        <f t="shared" si="4"/>
        <v>0</v>
      </c>
      <c r="L23" s="34">
        <f t="shared" si="1"/>
        <v>0</v>
      </c>
      <c r="M23" s="51">
        <f>IF(ISBLANK(L23),"  ",IF(L76&gt;0,L23/L76,IF(L23&gt;0,1,0)))</f>
        <v>0</v>
      </c>
      <c r="N23" s="25"/>
    </row>
    <row r="24" spans="1:14" ht="15" customHeight="1" x14ac:dyDescent="0.2">
      <c r="A24" s="59" t="s">
        <v>23</v>
      </c>
      <c r="B24" s="4">
        <f>LCTCBoard!B24+Online!B24+BRCC!B24+BPCC!B24+Delgado!B24+CentLATCC!B24+Fletcher!B24+LDCC!B24+Northshore!B24+Nunez!B24+RPCC!B24+SLCC!B24+Sowela!B24+LTC!B24</f>
        <v>0</v>
      </c>
      <c r="C24" s="48">
        <f t="shared" si="0"/>
        <v>0</v>
      </c>
      <c r="D24" s="43">
        <f>LCTCBoard!D24+Online!D24+BRCC!D24+BPCC!D24+Delgado!D24+CentLATCC!D24+Fletcher!D24+LDCC!D24+Northshore!D24+Nunez!D24+RPCC!D24+SLCC!D24+Sowela!D24+LTC!D24</f>
        <v>0</v>
      </c>
      <c r="E24" s="44">
        <f t="shared" si="5"/>
        <v>0</v>
      </c>
      <c r="F24" s="34">
        <f t="shared" si="2"/>
        <v>0</v>
      </c>
      <c r="G24" s="51">
        <f>IF(ISBLANK(F24),"  ",IF(F76&gt;0,F24/F76,IF(F24&gt;0,1,0)))</f>
        <v>0</v>
      </c>
      <c r="H24" s="4">
        <f>LCTCBoard!H24+Online!H24+BRCC!H24+BPCC!H24+Delgado!H24+CentLATCC!H24+Fletcher!H24+LDCC!H24+Northshore!H24+Nunez!H24+RPCC!H24+SLCC!H24+Sowela!H24+LTC!H24</f>
        <v>0</v>
      </c>
      <c r="I24" s="48">
        <f t="shared" si="3"/>
        <v>0</v>
      </c>
      <c r="J24" s="43">
        <f>LCTCBoard!J24+Online!J24+BRCC!J24+BPCC!J24+Delgado!J24+CentLATCC!J24+Fletcher!J24+LDCC!J24+Northshore!J24+Nunez!J24+RPCC!J24+SLCC!J24+Sowela!J24+LTC!J24</f>
        <v>0</v>
      </c>
      <c r="K24" s="49">
        <f t="shared" si="4"/>
        <v>0</v>
      </c>
      <c r="L24" s="34">
        <f t="shared" si="1"/>
        <v>0</v>
      </c>
      <c r="M24" s="51">
        <f>IF(ISBLANK(L24),"  ",IF(L76&gt;0,L24/L76,IF(L24&gt;0,1,0)))</f>
        <v>0</v>
      </c>
      <c r="N24" s="25"/>
    </row>
    <row r="25" spans="1:14" ht="15" customHeight="1" x14ac:dyDescent="0.2">
      <c r="A25" s="59" t="s">
        <v>24</v>
      </c>
      <c r="B25" s="4">
        <f>LCTCBoard!B25+Online!B25+BRCC!B25+BPCC!B25+Delgado!B25+CentLATCC!B25+Fletcher!B25+LDCC!B25+Northshore!B25+Nunez!B25+RPCC!B25+SLCC!B25+Sowela!B25+LTC!B25</f>
        <v>0</v>
      </c>
      <c r="C25" s="48">
        <f t="shared" si="0"/>
        <v>0</v>
      </c>
      <c r="D25" s="43">
        <f>LCTCBoard!D25+Online!D25+BRCC!D25+BPCC!D25+Delgado!D25+CentLATCC!D25+Fletcher!D25+LDCC!D25+Northshore!D25+Nunez!D25+RPCC!D25+SLCC!D25+Sowela!D25+LTC!D25</f>
        <v>0</v>
      </c>
      <c r="E25" s="44">
        <f t="shared" si="5"/>
        <v>0</v>
      </c>
      <c r="F25" s="34">
        <f t="shared" si="2"/>
        <v>0</v>
      </c>
      <c r="G25" s="51">
        <f>IF(ISBLANK(F25),"  ",IF(F76&gt;0,F25/F76,IF(F25&gt;0,1,0)))</f>
        <v>0</v>
      </c>
      <c r="H25" s="4">
        <f>LCTCBoard!H25+Online!H25+BRCC!H25+BPCC!H25+Delgado!H25+CentLATCC!H25+Fletcher!H25+LDCC!H25+Northshore!H25+Nunez!H25+RPCC!H25+SLCC!H25+Sowela!H25+LTC!H25</f>
        <v>0</v>
      </c>
      <c r="I25" s="48">
        <f t="shared" si="3"/>
        <v>0</v>
      </c>
      <c r="J25" s="43">
        <f>LCTCBoard!J25+Online!J25+BRCC!J25+BPCC!J25+Delgado!J25+CentLATCC!J25+Fletcher!J25+LDCC!J25+Northshore!J25+Nunez!J25+RPCC!J25+SLCC!J25+Sowela!J25+LTC!J25</f>
        <v>0</v>
      </c>
      <c r="K25" s="49">
        <f t="shared" si="4"/>
        <v>0</v>
      </c>
      <c r="L25" s="34">
        <f t="shared" si="1"/>
        <v>0</v>
      </c>
      <c r="M25" s="51">
        <f>IF(ISBLANK(L25),"  ",IF(L76&gt;0,L25/L76,IF(L25&gt;0,1,0)))</f>
        <v>0</v>
      </c>
      <c r="N25" s="25"/>
    </row>
    <row r="26" spans="1:14" ht="15" customHeight="1" x14ac:dyDescent="0.2">
      <c r="A26" s="59" t="s">
        <v>25</v>
      </c>
      <c r="B26" s="4">
        <f>LCTCBoard!B26+Online!B26+BRCC!B26+BPCC!B26+Delgado!B26+CentLATCC!B26+Fletcher!B26+LDCC!B26+Northshore!B26+Nunez!B26+RPCC!B26+SLCC!B26+Sowela!B26+LTC!B26</f>
        <v>0</v>
      </c>
      <c r="C26" s="48">
        <f t="shared" si="0"/>
        <v>0</v>
      </c>
      <c r="D26" s="43">
        <f>LCTCBoard!D26+Online!D26+BRCC!D26+BPCC!D26+Delgado!D26+CentLATCC!D26+Fletcher!D26+LDCC!D26+Northshore!D26+Nunez!D26+RPCC!D26+SLCC!D26+Sowela!D26+LTC!D26</f>
        <v>0</v>
      </c>
      <c r="E26" s="44">
        <f t="shared" si="5"/>
        <v>0</v>
      </c>
      <c r="F26" s="34">
        <f t="shared" si="2"/>
        <v>0</v>
      </c>
      <c r="G26" s="51">
        <f>IF(ISBLANK(F26),"  ",IF(F76&gt;0,F26/F76,IF(F26&gt;0,1,0)))</f>
        <v>0</v>
      </c>
      <c r="H26" s="4">
        <f>LCTCBoard!H26+Online!H26+BRCC!H26+BPCC!H26+Delgado!H26+CentLATCC!H26+Fletcher!H26+LDCC!H26+Northshore!H26+Nunez!H26+RPCC!H26+SLCC!H26+Sowela!H26+LTC!H26</f>
        <v>0</v>
      </c>
      <c r="I26" s="48">
        <f t="shared" si="3"/>
        <v>0</v>
      </c>
      <c r="J26" s="43">
        <f>LCTCBoard!J26+Online!J26+BRCC!J26+BPCC!J26+Delgado!J26+CentLATCC!J26+Fletcher!J26+LDCC!J26+Northshore!J26+Nunez!J26+RPCC!J26+SLCC!J26+Sowela!J26+LTC!J26</f>
        <v>0</v>
      </c>
      <c r="K26" s="49">
        <f t="shared" si="4"/>
        <v>0</v>
      </c>
      <c r="L26" s="34">
        <f t="shared" si="1"/>
        <v>0</v>
      </c>
      <c r="M26" s="51">
        <f>IF(ISBLANK(L26),"  ",IF(L76&gt;0,L26/L76,IF(L26&gt;0,1,0)))</f>
        <v>0</v>
      </c>
      <c r="N26" s="25"/>
    </row>
    <row r="27" spans="1:14" ht="15" customHeight="1" x14ac:dyDescent="0.2">
      <c r="A27" s="59" t="s">
        <v>26</v>
      </c>
      <c r="B27" s="4">
        <f>LCTCBoard!B27+Online!B27+BRCC!B27+BPCC!B27+Delgado!B27+CentLATCC!B27+Fletcher!B27+LDCC!B27+Northshore!B27+Nunez!B27+RPCC!B27+SLCC!B27+Sowela!B27+LTC!B27</f>
        <v>0</v>
      </c>
      <c r="C27" s="48">
        <f t="shared" si="0"/>
        <v>0</v>
      </c>
      <c r="D27" s="43">
        <f>LCTCBoard!D27+Online!D27+BRCC!D27+BPCC!D27+Delgado!D27+CentLATCC!D27+Fletcher!D27+LDCC!D27+Northshore!D27+Nunez!D27+RPCC!D27+SLCC!D27+Sowela!D27+LTC!D27</f>
        <v>0</v>
      </c>
      <c r="E27" s="44">
        <f t="shared" si="5"/>
        <v>0</v>
      </c>
      <c r="F27" s="34">
        <f t="shared" si="2"/>
        <v>0</v>
      </c>
      <c r="G27" s="51">
        <f>IF(ISBLANK(F27),"  ",IF(F76&gt;0,F27/F76,IF(F27&gt;0,1,0)))</f>
        <v>0</v>
      </c>
      <c r="H27" s="4">
        <f>LCTCBoard!H27+Online!H27+BRCC!H27+BPCC!H27+Delgado!H27+CentLATCC!H27+Fletcher!H27+LDCC!H27+Northshore!H27+Nunez!H27+RPCC!H27+SLCC!H27+Sowela!H27+LTC!H27</f>
        <v>0</v>
      </c>
      <c r="I27" s="48">
        <f t="shared" si="3"/>
        <v>0</v>
      </c>
      <c r="J27" s="43">
        <f>LCTCBoard!J27+Online!J27+BRCC!J27+BPCC!J27+Delgado!J27+CentLATCC!J27+Fletcher!J27+LDCC!J27+Northshore!J27+Nunez!J27+RPCC!J27+SLCC!J27+Sowela!J27+LTC!J27</f>
        <v>0</v>
      </c>
      <c r="K27" s="49">
        <f t="shared" si="4"/>
        <v>0</v>
      </c>
      <c r="L27" s="34">
        <f t="shared" si="1"/>
        <v>0</v>
      </c>
      <c r="M27" s="51">
        <f>IF(ISBLANK(L27),"  ",IF(L76&gt;0,L27/L76,IF(L27&gt;0,1,0)))</f>
        <v>0</v>
      </c>
      <c r="N27" s="25"/>
    </row>
    <row r="28" spans="1:14" ht="15" customHeight="1" x14ac:dyDescent="0.2">
      <c r="A28" s="60" t="s">
        <v>27</v>
      </c>
      <c r="B28" s="4">
        <f>LCTCBoard!B28+Online!B28+BRCC!B28+BPCC!B28+Delgado!B28+CentLATCC!B28+Fletcher!B28+LDCC!B28+Northshore!B28+Nunez!B28+RPCC!B28+SLCC!B28+Sowela!B28+LTC!B28</f>
        <v>0</v>
      </c>
      <c r="C28" s="48">
        <f t="shared" si="0"/>
        <v>0</v>
      </c>
      <c r="D28" s="43">
        <f>LCTCBoard!D28+Online!D28+BRCC!D28+BPCC!D28+Delgado!D28+CentLATCC!D28+Fletcher!D28+LDCC!D28+Northshore!D28+Nunez!D28+RPCC!D28+SLCC!D28+Sowela!D28+LTC!D28</f>
        <v>0</v>
      </c>
      <c r="E28" s="44">
        <f t="shared" si="5"/>
        <v>0</v>
      </c>
      <c r="F28" s="34">
        <f t="shared" si="2"/>
        <v>0</v>
      </c>
      <c r="G28" s="51">
        <f>IF(ISBLANK(F28),"  ",IF(F76&gt;0,F28/F76,IF(F28&gt;0,1,0)))</f>
        <v>0</v>
      </c>
      <c r="H28" s="4">
        <f>LCTCBoard!H28+Online!H28+BRCC!H28+BPCC!H28+Delgado!H28+CentLATCC!H28+Fletcher!H28+LDCC!H28+Northshore!H28+Nunez!H28+RPCC!H28+SLCC!H28+Sowela!H28+LTC!H28</f>
        <v>0</v>
      </c>
      <c r="I28" s="48">
        <f t="shared" si="3"/>
        <v>0</v>
      </c>
      <c r="J28" s="43">
        <f>LCTCBoard!J28+Online!J28+BRCC!J28+BPCC!J28+Delgado!J28+CentLATCC!J28+Fletcher!J28+LDCC!J28+Northshore!J28+Nunez!J28+RPCC!J28+SLCC!J28+Sowela!J28+LTC!J28</f>
        <v>0</v>
      </c>
      <c r="K28" s="49">
        <f t="shared" si="4"/>
        <v>0</v>
      </c>
      <c r="L28" s="34">
        <f t="shared" si="1"/>
        <v>0</v>
      </c>
      <c r="M28" s="51">
        <f>IF(ISBLANK(L28),"  ",IF(L76&gt;0,L28/L76,IF(L28&gt;0,1,0)))</f>
        <v>0</v>
      </c>
      <c r="N28" s="25"/>
    </row>
    <row r="29" spans="1:14" ht="15" customHeight="1" x14ac:dyDescent="0.2">
      <c r="A29" s="60" t="s">
        <v>28</v>
      </c>
      <c r="B29" s="4">
        <f>LCTCBoard!B29+Online!B29+BRCC!B29+BPCC!B29+Delgado!B29+CentLATCC!B29+Fletcher!B29+LDCC!B29+Northshore!B29+Nunez!B29+RPCC!B29+SLCC!B29+Sowela!B29+LTC!B29</f>
        <v>10000000</v>
      </c>
      <c r="C29" s="48">
        <f t="shared" si="0"/>
        <v>0.98765432098765427</v>
      </c>
      <c r="D29" s="43">
        <f>LCTCBoard!D29+Online!D29+BRCC!D29+BPCC!D29+Delgado!D29+CentLATCC!D29+Fletcher!D29+LDCC!D29+Northshore!D29+Nunez!D29+RPCC!D29+SLCC!D29+Sowela!D29+LTC!D29</f>
        <v>125000</v>
      </c>
      <c r="E29" s="44">
        <f t="shared" si="5"/>
        <v>1.2345679012345678E-2</v>
      </c>
      <c r="F29" s="34">
        <f t="shared" si="2"/>
        <v>10125000</v>
      </c>
      <c r="G29" s="51">
        <f>IF(ISBLANK(F29),"  ",IF(F76&gt;0,F29/F76,IF(F29&gt;0,1,0)))</f>
        <v>1.8374469121333389E-2</v>
      </c>
      <c r="H29" s="4">
        <f>LCTCBoard!H29+Online!H29+BRCC!H29+BPCC!H29+Delgado!H29+CentLATCC!H29+Fletcher!H29+LDCC!H29+Northshore!H29+Nunez!H29+RPCC!H29+SLCC!H29+Sowela!H29+LTC!H29</f>
        <v>10000000</v>
      </c>
      <c r="I29" s="48">
        <f t="shared" si="3"/>
        <v>1</v>
      </c>
      <c r="J29" s="43">
        <f>LCTCBoard!J29+Online!J29+BRCC!J29+BPCC!J29+Delgado!J29+CentLATCC!J29+Fletcher!J29+LDCC!J29+Northshore!J29+Nunez!J29+RPCC!J29+SLCC!J29+Sowela!J29+LTC!J29</f>
        <v>0</v>
      </c>
      <c r="K29" s="49">
        <f t="shared" si="4"/>
        <v>0</v>
      </c>
      <c r="L29" s="34">
        <f t="shared" si="1"/>
        <v>10000000</v>
      </c>
      <c r="M29" s="51">
        <f>IF(ISBLANK(L29),"  ",IF(L76&gt;0,L29/L76,IF(L29&gt;0,1,0)))</f>
        <v>1.7476560328059505E-2</v>
      </c>
      <c r="N29" s="25"/>
    </row>
    <row r="30" spans="1:14" ht="15" customHeight="1" x14ac:dyDescent="0.2">
      <c r="A30" s="60" t="s">
        <v>29</v>
      </c>
      <c r="B30" s="4">
        <f>LCTCBoard!B30+Online!B30+BRCC!B30+BPCC!B30+Delgado!B30+CentLATCC!B30+Fletcher!B30+LDCC!B30+Northshore!B30+Nunez!B30+RPCC!B30+SLCC!B30+Sowela!B30+LTC!B30</f>
        <v>0</v>
      </c>
      <c r="C30" s="48">
        <f t="shared" si="0"/>
        <v>0</v>
      </c>
      <c r="D30" s="43">
        <f>LCTCBoard!D30+Online!D30+BRCC!D30+BPCC!D30+Delgado!D30+CentLATCC!D30+Fletcher!D30+LDCC!D30+Northshore!D30+Nunez!D30+RPCC!D30+SLCC!D30+Sowela!D30+LTC!D30</f>
        <v>0</v>
      </c>
      <c r="E30" s="44">
        <f>IF(ISBLANK(D30),"  ",IF(F30&gt;0,D30/F30,IF(D30&gt;0,1,0)))</f>
        <v>0</v>
      </c>
      <c r="F30" s="34">
        <f t="shared" si="2"/>
        <v>0</v>
      </c>
      <c r="G30" s="51">
        <f>IF(ISBLANK(F30),"  ",IF(F76&gt;0,F30/F76,IF(F30&gt;0,1,0)))</f>
        <v>0</v>
      </c>
      <c r="H30" s="4">
        <f>LCTCBoard!H30+Online!H30+BRCC!H30+BPCC!H30+Delgado!H30+CentLATCC!H30+Fletcher!H30+LDCC!H30+Northshore!H30+Nunez!H30+RPCC!H30+SLCC!H30+Sowela!H30+LTC!H30</f>
        <v>0</v>
      </c>
      <c r="I30" s="48">
        <f t="shared" si="3"/>
        <v>0</v>
      </c>
      <c r="J30" s="43">
        <f>LCTCBoard!J30+Online!J30+BRCC!J30+BPCC!J30+Delgado!J30+CentLATCC!J30+Fletcher!J30+LDCC!J30+Northshore!J30+Nunez!J30+RPCC!J30+SLCC!J30+Sowela!J30+LTC!J30</f>
        <v>0</v>
      </c>
      <c r="K30" s="49">
        <f>IF(ISBLANK(J30),"  ",IF(L30&gt;0,J30/L30,IF(J30&gt;0,1,0)))</f>
        <v>0</v>
      </c>
      <c r="L30" s="34">
        <f t="shared" si="1"/>
        <v>0</v>
      </c>
      <c r="M30" s="51">
        <f>IF(ISBLANK(L30),"  ",IF(L76&gt;0,L30/L76,IF(L30&gt;0,1,0)))</f>
        <v>0</v>
      </c>
      <c r="N30" s="25"/>
    </row>
    <row r="31" spans="1:14" ht="15" customHeight="1" x14ac:dyDescent="0.2">
      <c r="A31" s="60" t="s">
        <v>30</v>
      </c>
      <c r="B31" s="4">
        <f>LCTCBoard!B31+Online!B31+BRCC!B31+BPCC!B31+Delgado!B31+CentLATCC!B31+Fletcher!B31+LDCC!B31+Northshore!B31+Nunez!B31+RPCC!B31+SLCC!B31+Sowela!B31+LTC!B31</f>
        <v>298280</v>
      </c>
      <c r="C31" s="48">
        <f t="shared" si="0"/>
        <v>1</v>
      </c>
      <c r="D31" s="43">
        <f>LCTCBoard!D31+Online!D31+BRCC!D31+BPCC!D31+Delgado!D31+CentLATCC!D31+Fletcher!D31+LDCC!D31+Northshore!D31+Nunez!D31+RPCC!D31+SLCC!D31+Sowela!D31+LTC!D31</f>
        <v>0</v>
      </c>
      <c r="E31" s="44">
        <f>IF(ISBLANK(D31),"  ",IF(F31&gt;0,D31/F31,IF(D31&gt;0,1,0)))</f>
        <v>0</v>
      </c>
      <c r="F31" s="34">
        <f t="shared" si="2"/>
        <v>298280</v>
      </c>
      <c r="G31" s="51">
        <f>IF(ISBLANK(F31),"  ",IF(F76&gt;0,F31/F76,IF(F31&gt;0,1,0)))</f>
        <v>5.4130732340852575E-4</v>
      </c>
      <c r="H31" s="4">
        <f>LCTCBoard!H31+Online!H31+BRCC!H31+BPCC!H31+Delgado!H31+CentLATCC!H31+Fletcher!H31+LDCC!H31+Northshore!H31+Nunez!H31+RPCC!H31+SLCC!H31+Sowela!H31+LTC!H31</f>
        <v>312311</v>
      </c>
      <c r="I31" s="48">
        <f t="shared" si="3"/>
        <v>1</v>
      </c>
      <c r="J31" s="43">
        <f>LCTCBoard!J31+Online!J31+BRCC!J31+BPCC!J31+Delgado!J31+CentLATCC!J31+Fletcher!J31+LDCC!J31+Northshore!J31+Nunez!J31+RPCC!J31+SLCC!J31+Sowela!J31+LTC!J31</f>
        <v>0</v>
      </c>
      <c r="K31" s="49">
        <f>IF(ISBLANK(J31),"  ",IF(L31&gt;0,J31/L31,IF(J31&gt;0,1,0)))</f>
        <v>0</v>
      </c>
      <c r="L31" s="34">
        <f t="shared" si="1"/>
        <v>312311</v>
      </c>
      <c r="M31" s="51">
        <f>IF(ISBLANK(L31),"  ",IF(L76&gt;0,L31/L76,IF(L31&gt;0,1,0)))</f>
        <v>5.4581220326165914E-4</v>
      </c>
      <c r="N31" s="25"/>
    </row>
    <row r="32" spans="1:14" ht="15" customHeight="1" x14ac:dyDescent="0.2">
      <c r="A32" s="60" t="s">
        <v>31</v>
      </c>
      <c r="B32" s="4">
        <f>LCTCBoard!B32+Online!B32+BRCC!B32+BPCC!B32+Delgado!B32+CentLATCC!B32+Fletcher!B32+LDCC!B32+Northshore!B32+Nunez!B32+RPCC!B32+SLCC!B32+Sowela!B32+LTC!B32</f>
        <v>0</v>
      </c>
      <c r="C32" s="48">
        <f t="shared" si="0"/>
        <v>0</v>
      </c>
      <c r="D32" s="43">
        <f>LCTCBoard!D32+Online!D32+BRCC!D32+BPCC!D32+Delgado!D32+CentLATCC!D32+Fletcher!D32+LDCC!D32+Northshore!D32+Nunez!D32+RPCC!D32+SLCC!D32+Sowela!D32+LTC!D32</f>
        <v>0</v>
      </c>
      <c r="E32" s="44">
        <f>IF(ISBLANK(D32),"  ",IF(F32&gt;0,D32/F32,IF(D32&gt;0,1,0)))</f>
        <v>0</v>
      </c>
      <c r="F32" s="34">
        <f t="shared" si="2"/>
        <v>0</v>
      </c>
      <c r="G32" s="51">
        <f>IF(ISBLANK(F32),"  ",IF(F76&gt;0,F32/F76,IF(F32&gt;0,1,0)))</f>
        <v>0</v>
      </c>
      <c r="H32" s="4">
        <f>LCTCBoard!H32+Online!H32+BRCC!H32+BPCC!H32+Delgado!H32+CentLATCC!H32+Fletcher!H32+LDCC!H32+Northshore!H32+Nunez!H32+RPCC!H32+SLCC!H32+Sowela!H32+LTC!H32</f>
        <v>0</v>
      </c>
      <c r="I32" s="48">
        <f t="shared" si="3"/>
        <v>0</v>
      </c>
      <c r="J32" s="43">
        <f>LCTCBoard!J32+Online!J32+BRCC!J32+BPCC!J32+Delgado!J32+CentLATCC!J32+Fletcher!J32+LDCC!J32+Northshore!J32+Nunez!J32+RPCC!J32+SLCC!J32+Sowela!J32+LTC!J32</f>
        <v>0</v>
      </c>
      <c r="K32" s="49">
        <f>IF(ISBLANK(J32),"  ",IF(L32&gt;0,J32/L32,IF(J32&gt;0,1,0)))</f>
        <v>0</v>
      </c>
      <c r="L32" s="34">
        <f t="shared" si="1"/>
        <v>0</v>
      </c>
      <c r="M32" s="51">
        <f>IF(ISBLANK(L32),"  ",IF(L76&gt;0,L32/L76,IF(L32&gt;0,1,0)))</f>
        <v>0</v>
      </c>
      <c r="N32" s="25"/>
    </row>
    <row r="33" spans="1:14" ht="15" customHeight="1" x14ac:dyDescent="0.2">
      <c r="A33" s="61" t="s">
        <v>75</v>
      </c>
      <c r="B33" s="4">
        <f>LCTCBoard!B33+Online!B33+BRCC!B33+BPCC!B33+Delgado!B33+CentLATCC!B33+Fletcher!B33+LDCC!B33+Northshore!B33+Nunez!B33+RPCC!B33+SLCC!B33+Sowela!B33+LTC!B33</f>
        <v>0</v>
      </c>
      <c r="C33" s="48">
        <f>IF(ISBLANK(B33),"  ",IF(F33&gt;0,B33/F33,IF(B33&gt;0,1,0)))</f>
        <v>0</v>
      </c>
      <c r="D33" s="43">
        <f>LCTCBoard!D33+Online!D33+BRCC!D33+BPCC!D33+Delgado!D33+CentLATCC!D33+Fletcher!D33+LDCC!D33+Northshore!D33+Nunez!D33+RPCC!D33+SLCC!D33+Sowela!D33+LTC!D33</f>
        <v>0</v>
      </c>
      <c r="E33" s="44">
        <f>IF(ISBLANK(D33),"  ",IF(F33&gt;0,D33/F33,IF(D33&gt;0,1,0)))</f>
        <v>0</v>
      </c>
      <c r="F33" s="34">
        <f t="shared" si="2"/>
        <v>0</v>
      </c>
      <c r="G33" s="51">
        <f>IF(ISBLANK(F33),"  ",IF(F76&gt;0,F33/F76,IF(F33&gt;0,1,0)))</f>
        <v>0</v>
      </c>
      <c r="H33" s="4">
        <f>LCTCBoard!H33+Online!H33+BRCC!H33+BPCC!H33+Delgado!H33+CentLATCC!H33+Fletcher!H33+LDCC!H33+Northshore!H33+Nunez!H33+RPCC!H33+SLCC!H33+Sowela!H33+LTC!H33</f>
        <v>0</v>
      </c>
      <c r="I33" s="48">
        <f>IF(ISBLANK(H33),"  ",IF(L33&gt;0,H33/L33,IF(H33&gt;0,1,0)))</f>
        <v>0</v>
      </c>
      <c r="J33" s="43">
        <f>LCTCBoard!J33+Online!J33+BRCC!J33+BPCC!J33+Delgado!J33+CentLATCC!J33+Fletcher!J33+LDCC!J33+Northshore!J33+Nunez!J33+RPCC!J33+SLCC!J33+Sowela!J33+LTC!J33</f>
        <v>0</v>
      </c>
      <c r="K33" s="49">
        <f>IF(ISBLANK(J33),"  ",IF(L33&gt;0,J33/L33,IF(J33&gt;0,1,0)))</f>
        <v>0</v>
      </c>
      <c r="L33" s="34">
        <f t="shared" si="1"/>
        <v>0</v>
      </c>
      <c r="M33" s="51">
        <f>IF(ISBLANK(L33),"  ",IF(L76&gt;0,L33/L76,IF(L33&gt;0,1,0)))</f>
        <v>0</v>
      </c>
      <c r="N33" s="25"/>
    </row>
    <row r="34" spans="1:14" ht="15" customHeight="1" x14ac:dyDescent="0.2">
      <c r="A34" s="60" t="s">
        <v>32</v>
      </c>
      <c r="B34" s="4">
        <f>LCTCBoard!B34+Online!B34+BRCC!B34+BPCC!B34+Delgado!B34+CentLATCC!B34+Fletcher!B34+LDCC!B34+Northshore!B34+Nunez!B34+RPCC!B34+SLCC!B34+Sowela!B34+LTC!B34</f>
        <v>0</v>
      </c>
      <c r="C34" s="48">
        <f t="shared" si="0"/>
        <v>0</v>
      </c>
      <c r="D34" s="43">
        <f>LCTCBoard!D34+Online!D34+BRCC!D34+BPCC!D34+Delgado!D34+CentLATCC!D34+Fletcher!D34+LDCC!D34+Northshore!D34+Nunez!D34+RPCC!D34+SLCC!D34+Sowela!D34+LTC!D34</f>
        <v>0</v>
      </c>
      <c r="E34" s="44">
        <f t="shared" si="5"/>
        <v>0</v>
      </c>
      <c r="F34" s="34">
        <f t="shared" si="2"/>
        <v>0</v>
      </c>
      <c r="G34" s="51">
        <f>IF(ISBLANK(F34),"  ",IF(F76&gt;0,F34/F76,IF(F34&gt;0,1,0)))</f>
        <v>0</v>
      </c>
      <c r="H34" s="4">
        <f>LCTCBoard!H34+Online!H34+BRCC!H34+BPCC!H34+Delgado!H34+CentLATCC!H34+Fletcher!H34+LDCC!H34+Northshore!H34+Nunez!H34+RPCC!H34+SLCC!H34+Sowela!H34+LTC!H34</f>
        <v>0</v>
      </c>
      <c r="I34" s="48">
        <f t="shared" si="3"/>
        <v>0</v>
      </c>
      <c r="J34" s="43">
        <f>LCTCBoard!J34+Online!J34+BRCC!J34+BPCC!J34+Delgado!J34+CentLATCC!J34+Fletcher!J34+LDCC!J34+Northshore!J34+Nunez!J34+RPCC!J34+SLCC!J34+Sowela!J34+LTC!J34</f>
        <v>0</v>
      </c>
      <c r="K34" s="49">
        <f t="shared" si="4"/>
        <v>0</v>
      </c>
      <c r="L34" s="34">
        <f t="shared" si="1"/>
        <v>0</v>
      </c>
      <c r="M34" s="51">
        <f>IF(ISBLANK(L34),"  ",IF(L76&gt;0,L34/L76,IF(L34&gt;0,1,0)))</f>
        <v>0</v>
      </c>
      <c r="N34" s="25"/>
    </row>
    <row r="35" spans="1:14" ht="15" customHeight="1" x14ac:dyDescent="0.25">
      <c r="A35" s="62" t="s">
        <v>33</v>
      </c>
      <c r="B35" s="63"/>
      <c r="C35" s="64" t="s">
        <v>4</v>
      </c>
      <c r="D35" s="65"/>
      <c r="E35" s="66" t="s">
        <v>4</v>
      </c>
      <c r="F35" s="34"/>
      <c r="G35" s="67" t="s">
        <v>4</v>
      </c>
      <c r="H35" s="63"/>
      <c r="I35" s="64" t="s">
        <v>4</v>
      </c>
      <c r="J35" s="65"/>
      <c r="K35" s="66" t="s">
        <v>4</v>
      </c>
      <c r="L35" s="34"/>
      <c r="M35" s="67" t="s">
        <v>4</v>
      </c>
      <c r="N35" s="25"/>
    </row>
    <row r="36" spans="1:14" ht="15" customHeight="1" x14ac:dyDescent="0.2">
      <c r="A36" s="57" t="s">
        <v>34</v>
      </c>
      <c r="B36" s="4">
        <f>LCTCBoard!B36+Online!B36+BRCC!B36+BPCC!B36+Delgado!B36+CentLATCC!B36+Fletcher!B36+LDCC!B36+Northshore!B36+Nunez!B36+RPCC!B36+SLCC!B36+Sowela!B36+LTC!B36</f>
        <v>0</v>
      </c>
      <c r="C36" s="48">
        <f t="shared" si="0"/>
        <v>0</v>
      </c>
      <c r="D36" s="43">
        <f>LCTCBoard!D36+Online!D36+BRCC!D36+BPCC!D36+Delgado!D36+CentLATCC!D36+Fletcher!D36+LDCC!D36+Northshore!D36+Nunez!D36+RPCC!D36+SLCC!D36+Sowela!D36+LTC!D36</f>
        <v>0</v>
      </c>
      <c r="E36" s="49">
        <f>IF(ISBLANK(D36),"  ",IF(F36&gt;0,D36/F36,IF(D36&gt;0,1,0)))</f>
        <v>0</v>
      </c>
      <c r="F36" s="34">
        <f t="shared" si="2"/>
        <v>0</v>
      </c>
      <c r="G36" s="51">
        <f>IF(ISBLANK(F36),"  ",IF(F76&gt;0,F36/F76,IF(F36&gt;0,1,0)))</f>
        <v>0</v>
      </c>
      <c r="H36" s="4">
        <f>LCTCBoard!H36+Online!H36+BRCC!H36+BPCC!H36+Delgado!H36+CentLATCC!H36+Fletcher!H36+LDCC!H36+Northshore!H36+Nunez!H36+RPCC!H36+SLCC!H36+Sowela!H36+LTC!H36</f>
        <v>0</v>
      </c>
      <c r="I36" s="48">
        <f>IF(ISBLANK(H36),"  ",IF(L36&gt;0,H36/L36,IF(H36&gt;0,1,0)))</f>
        <v>0</v>
      </c>
      <c r="J36" s="43">
        <f>LCTCBoard!J36+Online!J36+BRCC!J36+BPCC!J36+Delgado!J36+CentLATCC!J36+Fletcher!J36+LDCC!J36+Northshore!J36+Nunez!J36+RPCC!J36+SLCC!J36+Sowela!J36+LTC!J36</f>
        <v>0</v>
      </c>
      <c r="K36" s="49">
        <f>IF(ISBLANK(J36),"  ",IF(L36&gt;0,J36/L36,IF(J36&gt;0,1,0)))</f>
        <v>0</v>
      </c>
      <c r="L36" s="34">
        <f>J36+H36</f>
        <v>0</v>
      </c>
      <c r="M36" s="51">
        <f>IF(ISBLANK(L36),"  ",IF(L76&gt;0,L36/L76,IF(L36&gt;0,1,0)))</f>
        <v>0</v>
      </c>
      <c r="N36" s="25"/>
    </row>
    <row r="37" spans="1:14" ht="15" customHeight="1" x14ac:dyDescent="0.25">
      <c r="A37" s="62" t="s">
        <v>35</v>
      </c>
      <c r="B37" s="63"/>
      <c r="C37" s="64" t="s">
        <v>4</v>
      </c>
      <c r="D37" s="65"/>
      <c r="E37" s="66" t="s">
        <v>4</v>
      </c>
      <c r="F37" s="34"/>
      <c r="G37" s="67" t="s">
        <v>4</v>
      </c>
      <c r="H37" s="63"/>
      <c r="I37" s="64" t="s">
        <v>4</v>
      </c>
      <c r="J37" s="65"/>
      <c r="K37" s="66" t="s">
        <v>4</v>
      </c>
      <c r="L37" s="34"/>
      <c r="M37" s="67" t="s">
        <v>4</v>
      </c>
      <c r="N37" s="25"/>
    </row>
    <row r="38" spans="1:14" ht="15" customHeight="1" x14ac:dyDescent="0.2">
      <c r="A38" s="59" t="s">
        <v>34</v>
      </c>
      <c r="B38" s="4">
        <f>LCTCBoard!B38+Online!B38+BRCC!B38+BPCC!B38+Delgado!B38+CentLATCC!B38+Fletcher!B38+LDCC!B38+Northshore!B38+Nunez!B38+RPCC!B38+SLCC!B38+Sowela!B38+LTC!B38</f>
        <v>0</v>
      </c>
      <c r="C38" s="48">
        <f t="shared" si="0"/>
        <v>0</v>
      </c>
      <c r="D38" s="43">
        <f>LCTCBoard!D38+Online!D38+BRCC!D38+BPCC!D38+Delgado!D38+CentLATCC!D38+Fletcher!D38+LDCC!D38+Northshore!D38+Nunez!D38+RPCC!D38+SLCC!D38+Sowela!D38+LTC!D38</f>
        <v>0</v>
      </c>
      <c r="E38" s="49">
        <f>IF(ISBLANK(D38),"  ",IF(F38&gt;0,D38/F38,IF(D38&gt;0,1,0)))</f>
        <v>0</v>
      </c>
      <c r="F38" s="68">
        <f t="shared" si="2"/>
        <v>0</v>
      </c>
      <c r="G38" s="51">
        <f>IF(ISBLANK(F38),"  ",IF(F76&gt;0,F38/F76,IF(F38&gt;0,1,0)))</f>
        <v>0</v>
      </c>
      <c r="H38" s="4">
        <f>LCTCBoard!H38+Online!H38+BRCC!H38+BPCC!H38+Delgado!H38+CentLATCC!H38+Fletcher!H38+LDCC!H38+Northshore!H38+Nunez!H38+RPCC!H38+SLCC!H38+Sowela!H38+LTC!H38</f>
        <v>0</v>
      </c>
      <c r="I38" s="48">
        <f>IF(ISBLANK(H38),"  ",IF(L38&gt;0,H38/L38,IF(H38&gt;0,1,0)))</f>
        <v>0</v>
      </c>
      <c r="J38" s="43">
        <f>LCTCBoard!J38+Online!J38+BRCC!J38+BPCC!J38+Delgado!J38+CentLATCC!J38+Fletcher!J38+LDCC!J38+Northshore!J38+Nunez!J38+RPCC!J38+SLCC!J38+Sowela!J38+LTC!J38</f>
        <v>0</v>
      </c>
      <c r="K38" s="49">
        <f>IF(ISBLANK(J38),"  ",IF(L38&gt;0,J38/L38,IF(J38&gt;0,1,0)))</f>
        <v>0</v>
      </c>
      <c r="L38" s="68">
        <f>J38+H38</f>
        <v>0</v>
      </c>
      <c r="M38" s="51">
        <f>IF(ISBLANK(L38),"  ",IF(L76&gt;0,L38/L76,IF(L38&gt;0,1,0)))</f>
        <v>0</v>
      </c>
      <c r="N38" s="25"/>
    </row>
    <row r="39" spans="1:14" ht="15" customHeight="1" x14ac:dyDescent="0.2">
      <c r="A39" s="59" t="s">
        <v>36</v>
      </c>
      <c r="B39" s="69"/>
      <c r="C39" s="48" t="str">
        <f t="shared" si="0"/>
        <v xml:space="preserve">  </v>
      </c>
      <c r="D39" s="70"/>
      <c r="E39" s="44" t="str">
        <f>IF(ISBLANK(D39),"  ",IF(F39&gt;0,D39/F39,IF(D39&gt;0,1,0)))</f>
        <v xml:space="preserve">  </v>
      </c>
      <c r="F39" s="34">
        <f t="shared" si="2"/>
        <v>0</v>
      </c>
      <c r="G39" s="51">
        <f>IF(ISBLANK(F39),"  ",IF(F76&gt;0,F39/F76,IF(F39&gt;0,1,0)))</f>
        <v>0</v>
      </c>
      <c r="H39" s="69"/>
      <c r="I39" s="48" t="str">
        <f>IF(ISBLANK(H39),"  ",IF(L39&gt;0,H39/L39,IF(H39&gt;0,1,0)))</f>
        <v xml:space="preserve">  </v>
      </c>
      <c r="J39" s="70"/>
      <c r="K39" s="49" t="str">
        <f>IF(ISBLANK(J39),"  ",IF(L39&gt;0,J39/L39,IF(J39&gt;0,1,0)))</f>
        <v xml:space="preserve">  </v>
      </c>
      <c r="L39" s="34">
        <f>J39+H39</f>
        <v>0</v>
      </c>
      <c r="M39" s="51">
        <f>IF(ISBLANK(L39),"  ",IF(L76&gt;0,L39/L76,IF(L39&gt;0,1,0)))</f>
        <v>0</v>
      </c>
      <c r="N39" s="25"/>
    </row>
    <row r="40" spans="1:14" s="77" customFormat="1" ht="15" customHeight="1" x14ac:dyDescent="0.25">
      <c r="A40" s="62" t="s">
        <v>37</v>
      </c>
      <c r="B40" s="71">
        <f>B39+B38+B36+B34+B29+B28+B26+B27+B25+B24+B23+B22+B21+B20+B19+B18+B17+B16+B14+B13+B30+B31+B32</f>
        <v>128365815.05</v>
      </c>
      <c r="C40" s="84">
        <f t="shared" si="0"/>
        <v>0.99902716781778245</v>
      </c>
      <c r="D40" s="122">
        <f>D39+D38+D36+D34+D29+D28+D26+D27+D25+D24+D23+D22+D21+D20+D19+D18+D17+D16+D14+D13+D30+D31+D32</f>
        <v>125000</v>
      </c>
      <c r="E40" s="73">
        <f>IF(ISBLANK(D40),"  ",IF(F40&gt;0,D40/F40,IF(D40&gt;0,1,0)))</f>
        <v>9.7283218221752576E-4</v>
      </c>
      <c r="F40" s="71">
        <f>F39+F38+F36+F34+F29+F28+F26+F27+F25+F24+F23+F22+F21+F20+F19+F18+F17+F16+F14+F13+F30+F31+F32</f>
        <v>128490815.05</v>
      </c>
      <c r="G40" s="74">
        <f>IF(ISBLANK(F40),"  ",IF(F76&gt;0,F40/F76,IF(F40&gt;0,1,0)))</f>
        <v>0.23318029763073428</v>
      </c>
      <c r="H40" s="71">
        <f>H39+H38+H36+H34+H29+H28+H26+H27+H25+H24+H23+H22+H21+H20+H19+H18+H17+H16+H14+H13+H30+H31+H32</f>
        <v>133757284</v>
      </c>
      <c r="I40" s="84">
        <f>IF(ISBLANK(H40),"  ",IF(L40&gt;0,H40/L40,IF(H40&gt;0,1,0)))</f>
        <v>1</v>
      </c>
      <c r="J40" s="122">
        <f>J39+J38+J36+J34+J29+J28+J26+J27+J25+J24+J23+J22+J21+J20+J19+J18+J17+J16+J14+J13+J30+J31+J32</f>
        <v>0</v>
      </c>
      <c r="K40" s="75">
        <f>IF(ISBLANK(J40),"  ",IF(L40&gt;0,J40/L40,IF(J40&gt;0,1,0)))</f>
        <v>0</v>
      </c>
      <c r="L40" s="71">
        <f>L39+L38+L36+L34+L29+L28+L26+L27+L25+L24+L23+L22+L21+L20+L19+L18+L17+L16+L14+L13+L30+L31+L32</f>
        <v>133757284</v>
      </c>
      <c r="M40" s="74">
        <f>IF(ISBLANK(L40),"  ",IF(L76&gt;0,L40/L76,IF(L40&gt;0,1,0)))</f>
        <v>0.23376172431433884</v>
      </c>
      <c r="N40" s="76"/>
    </row>
    <row r="41" spans="1:14" ht="15" customHeight="1" x14ac:dyDescent="0.25">
      <c r="A41" s="78" t="s">
        <v>38</v>
      </c>
      <c r="B41" s="79"/>
      <c r="C41" s="64" t="s">
        <v>4</v>
      </c>
      <c r="D41" s="80"/>
      <c r="E41" s="66" t="s">
        <v>4</v>
      </c>
      <c r="F41" s="34"/>
      <c r="G41" s="67" t="s">
        <v>4</v>
      </c>
      <c r="H41" s="79"/>
      <c r="I41" s="64" t="s">
        <v>4</v>
      </c>
      <c r="J41" s="80"/>
      <c r="K41" s="66" t="s">
        <v>4</v>
      </c>
      <c r="L41" s="34"/>
      <c r="M41" s="67" t="s">
        <v>4</v>
      </c>
      <c r="N41" s="25"/>
    </row>
    <row r="42" spans="1:14" ht="15" customHeight="1" x14ac:dyDescent="0.2">
      <c r="A42" s="11" t="s">
        <v>39</v>
      </c>
      <c r="B42" s="4">
        <f>LCTCBoard!B42+Online!B42+BRCC!B42+BPCC!B42+Delgado!B42+CentLATCC!B42+Fletcher!B42+LDCC!B42+Northshore!B42+Nunez!B42+RPCC!B42+SLCC!B42+Sowela!B42+LTC!B42</f>
        <v>0</v>
      </c>
      <c r="C42" s="42">
        <f t="shared" si="0"/>
        <v>0</v>
      </c>
      <c r="D42" s="43">
        <f>LCTCBoard!D42+Online!D42+BRCC!D42+BPCC!D42+Delgado!D42+CentLATCC!D42+Fletcher!D42+LDCC!D42+Northshore!D42+Nunez!D42+RPCC!D42+SLCC!D42+Sowela!D42+LTC!D42</f>
        <v>0</v>
      </c>
      <c r="E42" s="44">
        <f t="shared" ref="E42:E48" si="6">IF(ISBLANK(D42),"  ",IF(F42&gt;0,D42/F42,IF(D42&gt;0,1,0)))</f>
        <v>0</v>
      </c>
      <c r="F42" s="38">
        <f>D42+B42</f>
        <v>0</v>
      </c>
      <c r="G42" s="46">
        <f>IF(ISBLANK(F42),"  ",IF(D76&gt;0,F42/D76,IF(F42&gt;0,1,0)))</f>
        <v>0</v>
      </c>
      <c r="H42" s="4">
        <f>LCTCBoard!H42+Online!H42+BRCC!H42+BPCC!H42+Delgado!H42+CentLATCC!H42+Fletcher!H42+LDCC!H42+Northshore!H42+Nunez!H42+RPCC!H42+SLCC!H42+Sowela!H42+LTC!H42</f>
        <v>0</v>
      </c>
      <c r="I42" s="42">
        <f t="shared" ref="I42:I48" si="7">IF(ISBLANK(H42),"  ",IF(L42&gt;0,H42/L42,IF(H42&gt;0,1,0)))</f>
        <v>0</v>
      </c>
      <c r="J42" s="43">
        <f>LCTCBoard!J42+Online!J42+BRCC!J42+BPCC!J42+Delgado!J42+CentLATCC!J42+Fletcher!J42+LDCC!J42+Northshore!J42+Nunez!J42+RPCC!J42+SLCC!J42+Sowela!J42+LTC!J42</f>
        <v>0</v>
      </c>
      <c r="K42" s="44">
        <f t="shared" ref="K42:K48" si="8">IF(ISBLANK(J42),"  ",IF(L42&gt;0,J42/L42,IF(J42&gt;0,1,0)))</f>
        <v>0</v>
      </c>
      <c r="L42" s="38">
        <f>J42+H42</f>
        <v>0</v>
      </c>
      <c r="M42" s="46">
        <f>IF(ISBLANK(L42),"  ",IF(J76&gt;0,L42/J76,IF(L42&gt;0,1,0)))</f>
        <v>0</v>
      </c>
      <c r="N42" s="25"/>
    </row>
    <row r="43" spans="1:14" ht="15" customHeight="1" x14ac:dyDescent="0.2">
      <c r="A43" s="81" t="s">
        <v>40</v>
      </c>
      <c r="B43" s="4">
        <f>LCTCBoard!B43+Online!B43+BRCC!B43+BPCC!B43+Delgado!B43+CentLATCC!B43+Fletcher!B43+LDCC!B43+Northshore!B43+Nunez!B43+RPCC!B43+SLCC!B43+Sowela!B43+LTC!B43</f>
        <v>0</v>
      </c>
      <c r="C43" s="48">
        <f t="shared" si="0"/>
        <v>0</v>
      </c>
      <c r="D43" s="43">
        <f>LCTCBoard!D43+Online!D43+BRCC!D43+BPCC!D43+Delgado!D43+CentLATCC!D43+Fletcher!D43+LDCC!D43+Northshore!D43+Nunez!D43+RPCC!D43+SLCC!D43+Sowela!D43+LTC!D43</f>
        <v>0</v>
      </c>
      <c r="E43" s="49">
        <f t="shared" si="6"/>
        <v>0</v>
      </c>
      <c r="F43" s="34">
        <f>D43+B43</f>
        <v>0</v>
      </c>
      <c r="G43" s="51">
        <f>IF(ISBLANK(F43),"  ",IF(D76&gt;0,F43/D76,IF(F43&gt;0,1,0)))</f>
        <v>0</v>
      </c>
      <c r="H43" s="4">
        <f>LCTCBoard!H43+Online!H43+BRCC!H43+BPCC!H43+Delgado!H43+CentLATCC!H43+Fletcher!H43+LDCC!H43+Northshore!H43+Nunez!H43+RPCC!H43+SLCC!H43+Sowela!H43+LTC!H43</f>
        <v>0</v>
      </c>
      <c r="I43" s="48">
        <f t="shared" si="7"/>
        <v>0</v>
      </c>
      <c r="J43" s="43">
        <f>LCTCBoard!J43+Online!J43+BRCC!J43+BPCC!J43+Delgado!J43+CentLATCC!J43+Fletcher!J43+LDCC!J43+Northshore!J43+Nunez!J43+RPCC!J43+SLCC!J43+Sowela!J43+LTC!J43</f>
        <v>0</v>
      </c>
      <c r="K43" s="49">
        <f t="shared" si="8"/>
        <v>0</v>
      </c>
      <c r="L43" s="34">
        <f>J43+H43</f>
        <v>0</v>
      </c>
      <c r="M43" s="51">
        <f>IF(ISBLANK(L43),"  ",IF(J76&gt;0,L43/J76,IF(L43&gt;0,1,0)))</f>
        <v>0</v>
      </c>
      <c r="N43" s="25"/>
    </row>
    <row r="44" spans="1:14" ht="15" customHeight="1" x14ac:dyDescent="0.2">
      <c r="A44" s="82" t="s">
        <v>41</v>
      </c>
      <c r="B44" s="4">
        <f>LCTCBoard!B44+Online!B44+BRCC!B44+BPCC!B44+Delgado!B44+CentLATCC!B44+Fletcher!B44+LDCC!B44+Northshore!B44+Nunez!B44+RPCC!B44+SLCC!B44+Sowela!B44+LTC!B44</f>
        <v>0</v>
      </c>
      <c r="C44" s="48">
        <f t="shared" si="0"/>
        <v>0</v>
      </c>
      <c r="D44" s="43">
        <f>LCTCBoard!D44+Online!D44+BRCC!D44+BPCC!D44+Delgado!D44+CentLATCC!D44+Fletcher!D44+LDCC!D44+Northshore!D44+Nunez!D44+RPCC!D44+SLCC!D44+Sowela!D44+LTC!D44</f>
        <v>0</v>
      </c>
      <c r="E44" s="49">
        <f t="shared" si="6"/>
        <v>0</v>
      </c>
      <c r="F44" s="68">
        <f>D44+B44</f>
        <v>0</v>
      </c>
      <c r="G44" s="51">
        <f>IF(ISBLANK(F44),"  ",IF(D76&gt;0,F44/D76,IF(F44&gt;0,1,0)))</f>
        <v>0</v>
      </c>
      <c r="H44" s="4">
        <f>LCTCBoard!H44+Online!H44+BRCC!H44+BPCC!H44+Delgado!H44+CentLATCC!H44+Fletcher!H44+LDCC!H44+Northshore!H44+Nunez!H44+RPCC!H44+SLCC!H44+Sowela!H44+LTC!H44</f>
        <v>0</v>
      </c>
      <c r="I44" s="48">
        <f t="shared" si="7"/>
        <v>0</v>
      </c>
      <c r="J44" s="43">
        <f>LCTCBoard!J44+Online!J44+BRCC!J44+BPCC!J44+Delgado!J44+CentLATCC!J44+Fletcher!J44+LDCC!J44+Northshore!J44+Nunez!J44+RPCC!J44+SLCC!J44+Sowela!J44+LTC!J44</f>
        <v>0</v>
      </c>
      <c r="K44" s="49">
        <f t="shared" si="8"/>
        <v>0</v>
      </c>
      <c r="L44" s="68">
        <f>J44+H44</f>
        <v>0</v>
      </c>
      <c r="M44" s="51">
        <f>IF(ISBLANK(L44),"  ",IF(J76&gt;0,L44/J76,IF(L44&gt;0,1,0)))</f>
        <v>0</v>
      </c>
      <c r="N44" s="25"/>
    </row>
    <row r="45" spans="1:14" ht="15" customHeight="1" x14ac:dyDescent="0.2">
      <c r="A45" s="31" t="s">
        <v>42</v>
      </c>
      <c r="B45" s="4">
        <f>LCTCBoard!B45+Online!B45+BRCC!B45+BPCC!B45+Delgado!B45+CentLATCC!B45+Fletcher!B45+LDCC!B45+Northshore!B45+Nunez!B45+RPCC!B45+SLCC!B45+Sowela!B45+LTC!B45</f>
        <v>0</v>
      </c>
      <c r="C45" s="48">
        <f t="shared" si="0"/>
        <v>0</v>
      </c>
      <c r="D45" s="43">
        <f>LCTCBoard!D45+Online!D45+BRCC!D45+BPCC!D45+Delgado!D45+CentLATCC!D45+Fletcher!D45+LDCC!D45+Northshore!D45+Nunez!D45+RPCC!D45+SLCC!D45+Sowela!D45+LTC!D45</f>
        <v>0</v>
      </c>
      <c r="E45" s="49">
        <f t="shared" si="6"/>
        <v>0</v>
      </c>
      <c r="F45" s="68">
        <f>D45+B45</f>
        <v>0</v>
      </c>
      <c r="G45" s="51">
        <f>IF(ISBLANK(F45),"  ",IF(D76&gt;0,F45/D76,IF(F45&gt;0,1,0)))</f>
        <v>0</v>
      </c>
      <c r="H45" s="4">
        <f>LCTCBoard!H45+Online!H45+BRCC!H45+BPCC!H45+Delgado!H45+CentLATCC!H45+Fletcher!H45+LDCC!H45+Northshore!H45+Nunez!H45+RPCC!H45+SLCC!H45+Sowela!H45+LTC!H45</f>
        <v>0</v>
      </c>
      <c r="I45" s="48">
        <f t="shared" si="7"/>
        <v>0</v>
      </c>
      <c r="J45" s="43">
        <f>LCTCBoard!J45+Online!J45+BRCC!J45+BPCC!J45+Delgado!J45+CentLATCC!J45+Fletcher!J45+LDCC!J45+Northshore!J45+Nunez!J45+RPCC!J45+SLCC!J45+Sowela!J45+LTC!J45</f>
        <v>0</v>
      </c>
      <c r="K45" s="49">
        <f t="shared" si="8"/>
        <v>0</v>
      </c>
      <c r="L45" s="68">
        <f>J45+H45</f>
        <v>0</v>
      </c>
      <c r="M45" s="51">
        <f>IF(ISBLANK(L45),"  ",IF(J76&gt;0,L45/J76,IF(L45&gt;0,1,0)))</f>
        <v>0</v>
      </c>
      <c r="N45" s="25"/>
    </row>
    <row r="46" spans="1:14" ht="15" customHeight="1" x14ac:dyDescent="0.2">
      <c r="A46" s="81" t="s">
        <v>43</v>
      </c>
      <c r="B46" s="4">
        <f>LCTCBoard!B46+Online!B46+BRCC!B46+BPCC!B46+Delgado!B46+CentLATCC!B46+Fletcher!B46+LDCC!B46+Northshore!B46+Nunez!B46+RPCC!B46+SLCC!B46+Sowela!B46+LTC!B46</f>
        <v>0</v>
      </c>
      <c r="C46" s="48">
        <f t="shared" si="0"/>
        <v>0</v>
      </c>
      <c r="D46" s="43">
        <f>LCTCBoard!D46+Online!D46+BRCC!D46+BPCC!D46+Delgado!D46+CentLATCC!D46+Fletcher!D46+LDCC!D46+Northshore!D46+Nunez!D46+RPCC!D46+SLCC!D46+Sowela!D46+LTC!D46</f>
        <v>18221</v>
      </c>
      <c r="E46" s="49">
        <f t="shared" si="6"/>
        <v>1</v>
      </c>
      <c r="F46" s="68">
        <f>D46+B46</f>
        <v>18221</v>
      </c>
      <c r="G46" s="51">
        <f>IF(ISBLANK(F46),"  ",IF(F76&gt;0,F46/F76,IF(F46&gt;0,1,0)))</f>
        <v>3.3066785368870684E-5</v>
      </c>
      <c r="H46" s="4">
        <f>LCTCBoard!H46+Online!H46+BRCC!H46+BPCC!H46+Delgado!H46+CentLATCC!H46+Fletcher!H46+LDCC!H46+Northshore!H46+Nunez!H46+RPCC!H46+SLCC!H46+Sowela!H46+LTC!H46</f>
        <v>0</v>
      </c>
      <c r="I46" s="48">
        <f t="shared" si="7"/>
        <v>0</v>
      </c>
      <c r="J46" s="43">
        <f>LCTCBoard!J46+Online!J46+BRCC!J46+BPCC!J46+Delgado!J46+CentLATCC!J46+Fletcher!J46+LDCC!J46+Northshore!J46+Nunez!J46+RPCC!J46+SLCC!J46+Sowela!J46+LTC!J46</f>
        <v>21282</v>
      </c>
      <c r="K46" s="49">
        <f t="shared" si="8"/>
        <v>1</v>
      </c>
      <c r="L46" s="68">
        <f>J46+H46</f>
        <v>21282</v>
      </c>
      <c r="M46" s="51">
        <f>IF(ISBLANK(L46),"  ",IF(L76&gt;0,L46/L76,IF(L46&gt;0,1,0)))</f>
        <v>3.7193615690176239E-5</v>
      </c>
      <c r="N46" s="25"/>
    </row>
    <row r="47" spans="1:14" s="77" customFormat="1" ht="15" customHeight="1" x14ac:dyDescent="0.25">
      <c r="A47" s="78" t="s">
        <v>44</v>
      </c>
      <c r="B47" s="83">
        <f>B46+B45+B44+B43+B42</f>
        <v>0</v>
      </c>
      <c r="C47" s="84">
        <f t="shared" si="0"/>
        <v>0</v>
      </c>
      <c r="D47" s="85">
        <f>D46+D45+D44+D43+D42</f>
        <v>18221</v>
      </c>
      <c r="E47" s="75">
        <f t="shared" si="6"/>
        <v>1</v>
      </c>
      <c r="F47" s="86">
        <f>F46+F45+F44+F43+F42</f>
        <v>18221</v>
      </c>
      <c r="G47" s="74">
        <f>IF(ISBLANK(F47),"  ",IF(F76&gt;0,F47/F76,IF(F47&gt;0,1,0)))</f>
        <v>3.3066785368870684E-5</v>
      </c>
      <c r="H47" s="83">
        <f>H46+H45+H44+H43+H42</f>
        <v>0</v>
      </c>
      <c r="I47" s="84">
        <f t="shared" si="7"/>
        <v>0</v>
      </c>
      <c r="J47" s="85">
        <f>J46+J45+J44+J43+J42</f>
        <v>21282</v>
      </c>
      <c r="K47" s="75">
        <f t="shared" si="8"/>
        <v>1</v>
      </c>
      <c r="L47" s="86">
        <f>L46+L45+L44+L43+L42</f>
        <v>21282</v>
      </c>
      <c r="M47" s="74">
        <f>IF(ISBLANK(L47),"  ",IF(L76&gt;0,L47/L76,IF(L47&gt;0,1,0)))</f>
        <v>3.7193615690176239E-5</v>
      </c>
      <c r="N47" s="76"/>
    </row>
    <row r="48" spans="1:14" s="77" customFormat="1" ht="15" customHeight="1" x14ac:dyDescent="0.25">
      <c r="A48" s="87" t="s">
        <v>45</v>
      </c>
      <c r="B48" s="88">
        <f>LCTCBoard!B48+Online!B48+BRCC!B48+BPCC!B48+Delgado!B48+CentLATCC!B48+Fletcher!B48+LDCC!B48+Northshore!B48+Nunez!B48+RPCC!B48+SLCC!B48+Sowela!B48+LTC!B48</f>
        <v>675543</v>
      </c>
      <c r="C48" s="84">
        <f t="shared" si="0"/>
        <v>1</v>
      </c>
      <c r="D48" s="89">
        <f>LCTCBoard!D48+Online!D48+BRCC!D48+BPCC!D48+Delgado!D48+CentLATCC!D48+Fletcher!D48+LDCC!D48+Northshore!D48+Nunez!D48+RPCC!D48+SLCC!D48+Sowela!D48+LTC!D48</f>
        <v>0</v>
      </c>
      <c r="E48" s="75">
        <f t="shared" si="6"/>
        <v>0</v>
      </c>
      <c r="F48" s="90">
        <f>D48+B48</f>
        <v>675543</v>
      </c>
      <c r="G48" s="74">
        <f>IF(ISBLANK(F48),"  ",IF(F76&gt;0,F48/F76,IF(F48&gt;0,1,0)))</f>
        <v>1.2259500240625108E-3</v>
      </c>
      <c r="H48" s="88">
        <f>LCTCBoard!H48+Online!H48+BRCC!H48+BPCC!H48+Delgado!H48+CentLATCC!H48+Fletcher!H48+LDCC!H48+Northshore!H48+Nunez!H48+RPCC!H48+SLCC!H48+Sowela!H48+LTC!H48</f>
        <v>0</v>
      </c>
      <c r="I48" s="84">
        <f t="shared" si="7"/>
        <v>0</v>
      </c>
      <c r="J48" s="89">
        <f>LCTCBoard!J48+Online!J48+BRCC!J48+BPCC!J48+Delgado!J48+CentLATCC!J48+Fletcher!J48+LDCC!J48+Northshore!J48+Nunez!J48+RPCC!J48+SLCC!J48+Sowela!J48+LTC!J48</f>
        <v>0</v>
      </c>
      <c r="K48" s="75">
        <f t="shared" si="8"/>
        <v>0</v>
      </c>
      <c r="L48" s="90">
        <f>J48+H48</f>
        <v>0</v>
      </c>
      <c r="M48" s="74">
        <f>IF(ISBLANK(L48),"  ",IF(L76&gt;0,L48/L76,IF(L48&gt;0,1,0)))</f>
        <v>0</v>
      </c>
      <c r="N48" s="76"/>
    </row>
    <row r="49" spans="1:14" ht="15" customHeight="1" x14ac:dyDescent="0.25">
      <c r="A49" s="14" t="s">
        <v>46</v>
      </c>
      <c r="B49" s="91"/>
      <c r="C49" s="92" t="s">
        <v>4</v>
      </c>
      <c r="D49" s="93"/>
      <c r="E49" s="94" t="s">
        <v>4</v>
      </c>
      <c r="F49" s="38"/>
      <c r="G49" s="95" t="s">
        <v>4</v>
      </c>
      <c r="H49" s="91"/>
      <c r="I49" s="92" t="s">
        <v>4</v>
      </c>
      <c r="J49" s="93"/>
      <c r="K49" s="94" t="s">
        <v>4</v>
      </c>
      <c r="L49" s="38"/>
      <c r="M49" s="95" t="s">
        <v>4</v>
      </c>
      <c r="N49" s="25"/>
    </row>
    <row r="50" spans="1:14" ht="15" customHeight="1" x14ac:dyDescent="0.2">
      <c r="A50" s="11" t="s">
        <v>47</v>
      </c>
      <c r="B50" s="4">
        <f>LCTCBoard!B50+Online!B50+BRCC!B50+BPCC!B50+Delgado!B50+CentLATCC!B50+Fletcher!B50+LDCC!B50+Northshore!B50+Nunez!B50+RPCC!B50+SLCC!B50+Sowela!B50+LTC!B50</f>
        <v>137662335.03</v>
      </c>
      <c r="C50" s="42">
        <f t="shared" si="0"/>
        <v>0.98960912131947343</v>
      </c>
      <c r="D50" s="43">
        <f>LCTCBoard!D50+Online!D50+BRCC!D50+BPCC!D50+Delgado!D50+CentLATCC!D50+Fletcher!D50+LDCC!D50+Northshore!D50+Nunez!D50+RPCC!D50+SLCC!D50+Sowela!D50+LTC!D50</f>
        <v>1445452.1400000001</v>
      </c>
      <c r="E50" s="44">
        <f t="shared" ref="E50:E67" si="9">IF(ISBLANK(D50),"  ",IF(F50&gt;0,D50/F50,IF(D50&gt;0,1,0)))</f>
        <v>1.0390878680526712E-2</v>
      </c>
      <c r="F50" s="96">
        <f t="shared" ref="F50:F55" si="10">D50+B50</f>
        <v>139107787.16999999</v>
      </c>
      <c r="G50" s="46">
        <f>IF(ISBLANK(F50),"  ",IF(F76&gt;0,F50/F76,IF(F50&gt;0,1,0)))</f>
        <v>0.25244757924861055</v>
      </c>
      <c r="H50" s="4">
        <f>LCTCBoard!H50+Online!H50+BRCC!H50+BPCC!H50+Delgado!H50+CentLATCC!H50+Fletcher!H50+LDCC!H50+Northshore!H50+Nunez!H50+RPCC!H50+SLCC!H50+Sowela!H50+LTC!H50</f>
        <v>149157803.75</v>
      </c>
      <c r="I50" s="42">
        <f t="shared" ref="I50:I67" si="11">IF(ISBLANK(H50),"  ",IF(L50&gt;0,H50/L50,IF(H50&gt;0,1,0)))</f>
        <v>0.99046498073456324</v>
      </c>
      <c r="J50" s="43">
        <f>LCTCBoard!J50+Online!J50+BRCC!J50+BPCC!J50+Delgado!J50+CentLATCC!J50+Fletcher!J50+LDCC!J50+Northshore!J50+Nunez!J50+RPCC!J50+SLCC!J50+Sowela!J50+LTC!J50</f>
        <v>1435914</v>
      </c>
      <c r="K50" s="44">
        <f t="shared" ref="K50:K67" si="12">IF(ISBLANK(J50),"  ",IF(L50&gt;0,J50/L50,IF(J50&gt;0,1,0)))</f>
        <v>9.5350192654367876E-3</v>
      </c>
      <c r="L50" s="96">
        <f t="shared" ref="L50:L66" si="13">J50+H50</f>
        <v>150593717.75</v>
      </c>
      <c r="M50" s="46">
        <f>IF(ISBLANK(L50),"  ",IF(L76&gt;0,L50/L76,IF(L50&gt;0,1,0)))</f>
        <v>0.26318601932846403</v>
      </c>
      <c r="N50" s="25"/>
    </row>
    <row r="51" spans="1:14" ht="15" customHeight="1" x14ac:dyDescent="0.2">
      <c r="A51" s="31" t="s">
        <v>48</v>
      </c>
      <c r="B51" s="4">
        <f>LCTCBoard!B51+Online!B51+BRCC!B51+BPCC!B51+Delgado!B51+CentLATCC!B51+Fletcher!B51+LDCC!B51+Northshore!B51+Nunez!B51+RPCC!B51+SLCC!B51+Sowela!B51+LTC!B51</f>
        <v>3210944.35</v>
      </c>
      <c r="C51" s="48">
        <f t="shared" si="0"/>
        <v>1</v>
      </c>
      <c r="D51" s="43">
        <f>LCTCBoard!D51+Online!D51+BRCC!D51+BPCC!D51+Delgado!D51+CentLATCC!D51+Fletcher!D51+LDCC!D51+Northshore!D51+Nunez!D51+RPCC!D51+SLCC!D51+Sowela!D51+LTC!D51</f>
        <v>0</v>
      </c>
      <c r="E51" s="49">
        <f t="shared" si="9"/>
        <v>0</v>
      </c>
      <c r="F51" s="97">
        <f t="shared" si="10"/>
        <v>3210944.35</v>
      </c>
      <c r="G51" s="51">
        <f>IF(ISBLANK(F51),"  ",IF(F76&gt;0,F51/F76,IF(F51&gt;0,1,0)))</f>
        <v>5.827101018211843E-3</v>
      </c>
      <c r="H51" s="4">
        <f>LCTCBoard!H51+Online!H51+BRCC!H51+BPCC!H51+Delgado!H51+CentLATCC!H51+Fletcher!H51+LDCC!H51+Northshore!H51+Nunez!H51+RPCC!H51+SLCC!H51+Sowela!H51+LTC!H51</f>
        <v>3364813.05</v>
      </c>
      <c r="I51" s="48">
        <f t="shared" si="11"/>
        <v>1</v>
      </c>
      <c r="J51" s="43">
        <f>LCTCBoard!J51+Online!J51+BRCC!J51+BPCC!J51+Delgado!J51+CentLATCC!J51+Fletcher!J51+LDCC!J51+Northshore!J51+Nunez!J51+RPCC!J51+SLCC!J51+Sowela!J51+LTC!J51</f>
        <v>0</v>
      </c>
      <c r="K51" s="49">
        <f t="shared" si="12"/>
        <v>0</v>
      </c>
      <c r="L51" s="97">
        <f t="shared" si="13"/>
        <v>3364813.05</v>
      </c>
      <c r="M51" s="51">
        <f>IF(ISBLANK(L51),"  ",IF(L76&gt;0,L51/L76,IF(L51&gt;0,1,0)))</f>
        <v>5.8805358260966903E-3</v>
      </c>
      <c r="N51" s="25"/>
    </row>
    <row r="52" spans="1:14" ht="15" customHeight="1" x14ac:dyDescent="0.2">
      <c r="A52" s="98" t="s">
        <v>49</v>
      </c>
      <c r="B52" s="4">
        <f>LCTCBoard!B52+Online!B52+BRCC!B52+BPCC!B52+Delgado!B52+CentLATCC!B52+Fletcher!B52+LDCC!B52+Northshore!B52+Nunez!B52+RPCC!B52+SLCC!B52+Sowela!B52+LTC!B52</f>
        <v>0</v>
      </c>
      <c r="C52" s="48">
        <f t="shared" si="0"/>
        <v>0</v>
      </c>
      <c r="D52" s="43">
        <f>LCTCBoard!D52+Online!D52+BRCC!D52+BPCC!D52+Delgado!D52+CentLATCC!D52+Fletcher!D52+LDCC!D52+Northshore!D52+Nunez!D52+RPCC!D52+SLCC!D52+Sowela!D52+LTC!D52</f>
        <v>7398738.1699999999</v>
      </c>
      <c r="E52" s="49">
        <f t="shared" si="9"/>
        <v>1</v>
      </c>
      <c r="F52" s="99">
        <f t="shared" si="10"/>
        <v>7398738.1699999999</v>
      </c>
      <c r="G52" s="51">
        <f>IF(ISBLANK(F52),"  ",IF(F76&gt;0,F52/F76,IF(F52&gt;0,1,0)))</f>
        <v>1.3426951707802046E-2</v>
      </c>
      <c r="H52" s="4">
        <f>LCTCBoard!H52+Online!H52+BRCC!H52+BPCC!H52+Delgado!H52+CentLATCC!H52+Fletcher!H52+LDCC!H52+Northshore!H52+Nunez!H52+RPCC!H52+SLCC!H52+Sowela!H52+LTC!H52</f>
        <v>0</v>
      </c>
      <c r="I52" s="48">
        <f t="shared" si="11"/>
        <v>0</v>
      </c>
      <c r="J52" s="43">
        <f>LCTCBoard!J52+Online!J52+BRCC!J52+BPCC!J52+Delgado!J52+CentLATCC!J52+Fletcher!J52+LDCC!J52+Northshore!J52+Nunez!J52+RPCC!J52+SLCC!J52+Sowela!J52+LTC!J52</f>
        <v>7694163</v>
      </c>
      <c r="K52" s="49">
        <f t="shared" si="12"/>
        <v>1</v>
      </c>
      <c r="L52" s="99">
        <f t="shared" si="13"/>
        <v>7694163</v>
      </c>
      <c r="M52" s="51">
        <f>IF(ISBLANK(L52),"  ",IF(L76&gt;0,L52/L76,IF(L52&gt;0,1,0)))</f>
        <v>1.3446750384342331E-2</v>
      </c>
      <c r="N52" s="25"/>
    </row>
    <row r="53" spans="1:14" ht="15" customHeight="1" x14ac:dyDescent="0.2">
      <c r="A53" s="98" t="s">
        <v>50</v>
      </c>
      <c r="B53" s="4">
        <f>LCTCBoard!B53+Online!B53+BRCC!B53+BPCC!B53+Delgado!B53+CentLATCC!B53+Fletcher!B53+LDCC!B53+Northshore!B53+Nunez!B53+RPCC!B53+SLCC!B53+Sowela!B53+LTC!B53</f>
        <v>2337033.89</v>
      </c>
      <c r="C53" s="48">
        <f t="shared" si="0"/>
        <v>0.73470881319924575</v>
      </c>
      <c r="D53" s="43">
        <f>LCTCBoard!D53+Online!D53+BRCC!D53+BPCC!D53+Delgado!D53+CentLATCC!D53+Fletcher!D53+LDCC!D53+Northshore!D53+Nunez!D53+RPCC!D53+SLCC!D53+Sowela!D53+LTC!D53</f>
        <v>843864.24</v>
      </c>
      <c r="E53" s="49">
        <f t="shared" si="9"/>
        <v>0.26529118680075431</v>
      </c>
      <c r="F53" s="99">
        <f t="shared" si="10"/>
        <v>3180898.13</v>
      </c>
      <c r="G53" s="51">
        <f>IF(ISBLANK(F53),"  ",IF(F76&gt;0,F53/F76,IF(F53&gt;0,1,0)))</f>
        <v>5.7725742684239132E-3</v>
      </c>
      <c r="H53" s="4">
        <f>LCTCBoard!H53+Online!H53+BRCC!H53+BPCC!H53+Delgado!H53+CentLATCC!H53+Fletcher!H53+LDCC!H53+Northshore!H53+Nunez!H53+RPCC!H53+SLCC!H53+Sowela!H53+LTC!H53</f>
        <v>2548093</v>
      </c>
      <c r="I53" s="48">
        <f t="shared" si="11"/>
        <v>0.75879167134442083</v>
      </c>
      <c r="J53" s="43">
        <f>LCTCBoard!J53+Online!J53+BRCC!J53+BPCC!J53+Delgado!J53+CentLATCC!J53+Fletcher!J53+LDCC!J53+Northshore!J53+Nunez!J53+RPCC!J53+SLCC!J53+Sowela!J53+LTC!J53</f>
        <v>810000</v>
      </c>
      <c r="K53" s="49">
        <f t="shared" si="12"/>
        <v>0.24120832865557923</v>
      </c>
      <c r="L53" s="99">
        <f t="shared" si="13"/>
        <v>3358093</v>
      </c>
      <c r="M53" s="51">
        <f>IF(ISBLANK(L53),"  ",IF(L76&gt;0,L53/L76,IF(L53&gt;0,1,0)))</f>
        <v>5.8687914901734322E-3</v>
      </c>
      <c r="N53" s="25"/>
    </row>
    <row r="54" spans="1:14" ht="15" customHeight="1" x14ac:dyDescent="0.2">
      <c r="A54" s="98" t="s">
        <v>51</v>
      </c>
      <c r="B54" s="4">
        <f>LCTCBoard!B54+Online!B54+BRCC!B54+BPCC!B54+Delgado!B54+CentLATCC!B54+Fletcher!B54+LDCC!B54+Northshore!B54+Nunez!B54+RPCC!B54+SLCC!B54+Sowela!B54+LTC!B54</f>
        <v>0</v>
      </c>
      <c r="C54" s="48">
        <f>IF(ISBLANK(B54),"  ",IF(F54&gt;0,B54/F54,IF(B54&gt;0,1,0)))</f>
        <v>0</v>
      </c>
      <c r="D54" s="43">
        <f>LCTCBoard!D54+Online!D54+BRCC!D54+BPCC!D54+Delgado!D54+CentLATCC!D54+Fletcher!D54+LDCC!D54+Northshore!D54+Nunez!D54+RPCC!D54+SLCC!D54+Sowela!D54+LTC!D54</f>
        <v>902920.33</v>
      </c>
      <c r="E54" s="49">
        <f>IF(ISBLANK(D54),"  ",IF(F54&gt;0,D54/F54,IF(D54&gt;0,1,0)))</f>
        <v>1</v>
      </c>
      <c r="F54" s="99">
        <f t="shared" si="10"/>
        <v>902920.33</v>
      </c>
      <c r="G54" s="51">
        <f>IF(ISBLANK(F54),"  ",IF(F76&gt;0,F54/F76,IF(F54&gt;0,1,0)))</f>
        <v>1.638585849146583E-3</v>
      </c>
      <c r="H54" s="4">
        <f>LCTCBoard!H54+Online!H54+BRCC!H54+BPCC!H54+Delgado!H54+CentLATCC!H54+Fletcher!H54+LDCC!H54+Northshore!H54+Nunez!H54+RPCC!H54+SLCC!H54+Sowela!H54+LTC!H54</f>
        <v>0</v>
      </c>
      <c r="I54" s="48">
        <f>IF(ISBLANK(H54),"  ",IF(L54&gt;0,H54/L54,IF(H54&gt;0,1,0)))</f>
        <v>0</v>
      </c>
      <c r="J54" s="43">
        <f>LCTCBoard!J54+Online!J54+BRCC!J54+BPCC!J54+Delgado!J54+CentLATCC!J54+Fletcher!J54+LDCC!J54+Northshore!J54+Nunez!J54+RPCC!J54+SLCC!J54+Sowela!J54+LTC!J54</f>
        <v>925706</v>
      </c>
      <c r="K54" s="49">
        <f>IF(ISBLANK(J54),"  ",IF(L54&gt;0,J54/L54,IF(J54&gt;0,1,0)))</f>
        <v>1</v>
      </c>
      <c r="L54" s="99">
        <f t="shared" si="13"/>
        <v>925706</v>
      </c>
      <c r="M54" s="51">
        <f>IF(ISBLANK(L54),"  ",IF(L76&gt;0,L54/L76,IF(L54&gt;0,1,0)))</f>
        <v>1.6178156755046651E-3</v>
      </c>
      <c r="N54" s="25"/>
    </row>
    <row r="55" spans="1:14" ht="15" customHeight="1" x14ac:dyDescent="0.2">
      <c r="A55" s="31" t="s">
        <v>52</v>
      </c>
      <c r="B55" s="4">
        <f>LCTCBoard!B55+Online!B55+BRCC!B55+BPCC!B55+Delgado!B55+CentLATCC!B55+Fletcher!B55+LDCC!B55+Northshore!B55+Nunez!B55+RPCC!B55+SLCC!B55+Sowela!B55+LTC!B55</f>
        <v>12850535.02</v>
      </c>
      <c r="C55" s="48">
        <f t="shared" si="0"/>
        <v>0.40652856156481404</v>
      </c>
      <c r="D55" s="43">
        <f>LCTCBoard!D55+Online!D55+BRCC!D55+BPCC!D55+Delgado!D55+CentLATCC!D55+Fletcher!D55+LDCC!D55+Northshore!D55+Nunez!D55+RPCC!D55+SLCC!D55+Sowela!D55+LTC!D55</f>
        <v>18759876.239999998</v>
      </c>
      <c r="E55" s="49">
        <f t="shared" si="9"/>
        <v>0.59347143843518602</v>
      </c>
      <c r="F55" s="97">
        <f t="shared" si="10"/>
        <v>31610411.259999998</v>
      </c>
      <c r="G55" s="51">
        <f>IF(ISBLANK(F55),"  ",IF(F76&gt;0,F55/F76,IF(F55&gt;0,1,0)))</f>
        <v>5.736538524538462E-2</v>
      </c>
      <c r="H55" s="4">
        <f>LCTCBoard!H55+Online!H55+BRCC!H55+BPCC!H55+Delgado!H55+CentLATCC!H55+Fletcher!H55+LDCC!H55+Northshore!H55+Nunez!H55+RPCC!H55+SLCC!H55+Sowela!H55+LTC!H55</f>
        <v>13451693</v>
      </c>
      <c r="I55" s="48">
        <f t="shared" si="11"/>
        <v>0.40032424861453164</v>
      </c>
      <c r="J55" s="43">
        <f>LCTCBoard!J55+Online!J55+BRCC!J55+BPCC!J55+Delgado!J55+CentLATCC!J55+Fletcher!J55+LDCC!J55+Northshore!J55+Nunez!J55+RPCC!J55+SLCC!J55+Sowela!J55+LTC!J55</f>
        <v>20150301</v>
      </c>
      <c r="K55" s="49">
        <f t="shared" si="12"/>
        <v>0.59967575138546836</v>
      </c>
      <c r="L55" s="97">
        <f t="shared" si="13"/>
        <v>33601994</v>
      </c>
      <c r="M55" s="51">
        <f>IF(ISBLANK(L55),"  ",IF(L76&gt;0,L55/L76,IF(L55&gt;0,1,0)))</f>
        <v>5.8724727528409348E-2</v>
      </c>
      <c r="N55" s="25"/>
    </row>
    <row r="56" spans="1:14" s="77" customFormat="1" ht="15" customHeight="1" x14ac:dyDescent="0.25">
      <c r="A56" s="87" t="s">
        <v>53</v>
      </c>
      <c r="B56" s="83">
        <f>B55+B53+B52+B51+B50</f>
        <v>156060848.28999999</v>
      </c>
      <c r="C56" s="84">
        <f t="shared" si="0"/>
        <v>0.84169903402321655</v>
      </c>
      <c r="D56" s="85">
        <f>D55+D53+D52+D51+D50+D54</f>
        <v>29350851.119999997</v>
      </c>
      <c r="E56" s="75">
        <f t="shared" si="9"/>
        <v>0.15830096597678339</v>
      </c>
      <c r="F56" s="100">
        <f>F55+F53+F52+F51+F50+F54</f>
        <v>185411699.41</v>
      </c>
      <c r="G56" s="74">
        <f>IF(ISBLANK(F56),"  ",IF(F76&gt;0,F56/F76,IF(F56&gt;0,1,0)))</f>
        <v>0.33647817733757956</v>
      </c>
      <c r="H56" s="83">
        <f>H55+H53+H52+H51+H50</f>
        <v>168522402.80000001</v>
      </c>
      <c r="I56" s="84">
        <f t="shared" si="11"/>
        <v>0.84456089400393308</v>
      </c>
      <c r="J56" s="85">
        <f>J55+J53+J52+J51+J50+J54</f>
        <v>31016084</v>
      </c>
      <c r="K56" s="75">
        <f t="shared" si="12"/>
        <v>0.15543910599606692</v>
      </c>
      <c r="L56" s="97">
        <f t="shared" si="13"/>
        <v>199538486.80000001</v>
      </c>
      <c r="M56" s="74">
        <f>IF(ISBLANK(L56),"  ",IF(L76&gt;0,L56/L76,IF(L56&gt;0,1,0)))</f>
        <v>0.34872464023299055</v>
      </c>
      <c r="N56" s="76"/>
    </row>
    <row r="57" spans="1:14" ht="15" customHeight="1" x14ac:dyDescent="0.2">
      <c r="A57" s="41" t="s">
        <v>54</v>
      </c>
      <c r="B57" s="4">
        <f>LCTCBoard!B57+Online!B57+BRCC!B57+BPCC!B57+Delgado!B57+CentLATCC!B57+Fletcher!B57+LDCC!B57+Northshore!B57+Nunez!B57+RPCC!B57+SLCC!B57+Sowela!B57+LTC!B57</f>
        <v>0</v>
      </c>
      <c r="C57" s="48">
        <f t="shared" si="0"/>
        <v>0</v>
      </c>
      <c r="D57" s="43">
        <f>LCTCBoard!D57+Online!D57+BRCC!D57+BPCC!D57+Delgado!D57+CentLATCC!D57+Fletcher!D57+LDCC!D57+Northshore!D57+Nunez!D57+RPCC!D57+SLCC!D57+Sowela!D57+LTC!D57</f>
        <v>0</v>
      </c>
      <c r="E57" s="49">
        <f t="shared" si="9"/>
        <v>0</v>
      </c>
      <c r="F57" s="101">
        <f t="shared" ref="F57:F66" si="14">D57+B57</f>
        <v>0</v>
      </c>
      <c r="G57" s="51">
        <f>IF(ISBLANK(F57),"  ",IF(F76&gt;0,F57/F76,IF(F57&gt;0,1,0)))</f>
        <v>0</v>
      </c>
      <c r="H57" s="4">
        <f>LCTCBoard!H57+Online!H57+BRCC!H57+BPCC!H57+Delgado!H57+CentLATCC!H57+Fletcher!H57+LDCC!H57+Northshore!H57+Nunez!H57+RPCC!H57+SLCC!H57+Sowela!H57+LTC!H57</f>
        <v>0</v>
      </c>
      <c r="I57" s="48">
        <f t="shared" si="11"/>
        <v>0</v>
      </c>
      <c r="J57" s="43">
        <f>LCTCBoard!J57+Online!J57+BRCC!J57+BPCC!J57+Delgado!J57+CentLATCC!J57+Fletcher!J57+LDCC!J57+Northshore!J57+Nunez!J57+RPCC!J57+SLCC!J57+Sowela!J57+LTC!J57</f>
        <v>0</v>
      </c>
      <c r="K57" s="49">
        <f t="shared" si="12"/>
        <v>0</v>
      </c>
      <c r="L57" s="101">
        <f t="shared" si="13"/>
        <v>0</v>
      </c>
      <c r="M57" s="51">
        <f>IF(ISBLANK(L57),"  ",IF(L76&gt;0,L57/L76,IF(L57&gt;0,1,0)))</f>
        <v>0</v>
      </c>
      <c r="N57" s="25"/>
    </row>
    <row r="58" spans="1:14" ht="15" customHeight="1" x14ac:dyDescent="0.2">
      <c r="A58" s="102" t="s">
        <v>55</v>
      </c>
      <c r="B58" s="4">
        <f>LCTCBoard!B58+Online!B58+BRCC!B58+BPCC!B58+Delgado!B58+CentLATCC!B58+Fletcher!B58+LDCC!B58+Northshore!B58+Nunez!B58+RPCC!B58+SLCC!B58+Sowela!B58+LTC!B58</f>
        <v>0</v>
      </c>
      <c r="C58" s="48">
        <f t="shared" si="0"/>
        <v>0</v>
      </c>
      <c r="D58" s="43">
        <f>LCTCBoard!D58+Online!D58+BRCC!D58+BPCC!D58+Delgado!D58+CentLATCC!D58+Fletcher!D58+LDCC!D58+Northshore!D58+Nunez!D58+RPCC!D58+SLCC!D58+Sowela!D58+LTC!D58</f>
        <v>0</v>
      </c>
      <c r="E58" s="49">
        <f t="shared" si="9"/>
        <v>0</v>
      </c>
      <c r="F58" s="34">
        <f t="shared" si="14"/>
        <v>0</v>
      </c>
      <c r="G58" s="51">
        <f>IF(ISBLANK(F58),"  ",IF(F76&gt;0,F58/F76,IF(F58&gt;0,1,0)))</f>
        <v>0</v>
      </c>
      <c r="H58" s="4">
        <f>LCTCBoard!H58+Online!H58+BRCC!H58+BPCC!H58+Delgado!H58+CentLATCC!H58+Fletcher!H58+LDCC!H58+Northshore!H58+Nunez!H58+RPCC!H58+SLCC!H58+Sowela!H58+LTC!H58</f>
        <v>0</v>
      </c>
      <c r="I58" s="48">
        <f t="shared" si="11"/>
        <v>0</v>
      </c>
      <c r="J58" s="43">
        <f>LCTCBoard!J58+Online!J58+BRCC!J58+BPCC!J58+Delgado!J58+CentLATCC!J58+Fletcher!J58+LDCC!J58+Northshore!J58+Nunez!J58+RPCC!J58+SLCC!J58+Sowela!J58+LTC!J58</f>
        <v>0</v>
      </c>
      <c r="K58" s="49">
        <f t="shared" si="12"/>
        <v>0</v>
      </c>
      <c r="L58" s="34">
        <f t="shared" si="13"/>
        <v>0</v>
      </c>
      <c r="M58" s="51">
        <f>IF(ISBLANK(L58),"  ",IF(L76&gt;0,L58/L76,IF(L58&gt;0,1,0)))</f>
        <v>0</v>
      </c>
      <c r="N58" s="25"/>
    </row>
    <row r="59" spans="1:14" ht="15" customHeight="1" x14ac:dyDescent="0.2">
      <c r="A59" s="82" t="s">
        <v>56</v>
      </c>
      <c r="B59" s="4">
        <f>LCTCBoard!B59+Online!B59+BRCC!B59+BPCC!B59+Delgado!B59+CentLATCC!B59+Fletcher!B59+LDCC!B59+Northshore!B59+Nunez!B59+RPCC!B59+SLCC!B59+Sowela!B59+LTC!B59</f>
        <v>62147</v>
      </c>
      <c r="C59" s="48">
        <f t="shared" si="0"/>
        <v>0.58840738882208699</v>
      </c>
      <c r="D59" s="43">
        <f>LCTCBoard!D59+Online!D59+BRCC!D59+BPCC!D59+Delgado!D59+CentLATCC!D59+Fletcher!D59+LDCC!D59+Northshore!D59+Nunez!D59+RPCC!D59+SLCC!D59+Sowela!D59+LTC!D59</f>
        <v>43472</v>
      </c>
      <c r="E59" s="49">
        <f t="shared" si="9"/>
        <v>0.41159261117791307</v>
      </c>
      <c r="F59" s="34">
        <f t="shared" si="14"/>
        <v>105619</v>
      </c>
      <c r="G59" s="51">
        <f>IF(ISBLANK(F59),"  ",IF(F76&gt;0,F59/F76,IF(F59&gt;0,1,0)))</f>
        <v>1.9167338806183815E-4</v>
      </c>
      <c r="H59" s="4">
        <f>LCTCBoard!H59+Online!H59+BRCC!H59+BPCC!H59+Delgado!H59+CentLATCC!H59+Fletcher!H59+LDCC!H59+Northshore!H59+Nunez!H59+RPCC!H59+SLCC!H59+Sowela!H59+LTC!H59</f>
        <v>69364</v>
      </c>
      <c r="I59" s="48">
        <f t="shared" si="11"/>
        <v>0.57556798380271168</v>
      </c>
      <c r="J59" s="43">
        <f>LCTCBoard!J59+Online!J59+BRCC!J59+BPCC!J59+Delgado!J59+CentLATCC!J59+Fletcher!J59+LDCC!J59+Northshore!J59+Nunez!J59+RPCC!J59+SLCC!J59+Sowela!J59+LTC!J59</f>
        <v>51150</v>
      </c>
      <c r="K59" s="49">
        <f t="shared" si="12"/>
        <v>0.42443201619728826</v>
      </c>
      <c r="L59" s="34">
        <f t="shared" si="13"/>
        <v>120514</v>
      </c>
      <c r="M59" s="51">
        <f>IF(ISBLANK(L59),"  ",IF(L76&gt;0,L59/L76,IF(L59&gt;0,1,0)))</f>
        <v>2.1061701913757631E-4</v>
      </c>
      <c r="N59" s="25"/>
    </row>
    <row r="60" spans="1:14" ht="15" customHeight="1" x14ac:dyDescent="0.2">
      <c r="A60" s="81" t="s">
        <v>57</v>
      </c>
      <c r="B60" s="4">
        <f>LCTCBoard!B60+Online!B60+BRCC!B60+BPCC!B60+Delgado!B60+CentLATCC!B60+Fletcher!B60+LDCC!B60+Northshore!B60+Nunez!B60+RPCC!B60+SLCC!B60+Sowela!B60+LTC!B60</f>
        <v>5300</v>
      </c>
      <c r="C60" s="48">
        <f t="shared" si="0"/>
        <v>1.5437824362489231E-4</v>
      </c>
      <c r="D60" s="43">
        <f>LCTCBoard!D60+Online!D60+BRCC!D60+BPCC!D60+Delgado!D60+CentLATCC!D60+Fletcher!D60+LDCC!D60+Northshore!D60+Nunez!D60+RPCC!D60+SLCC!D60+Sowela!D60+LTC!D60</f>
        <v>34325962.460000001</v>
      </c>
      <c r="E60" s="49">
        <f t="shared" si="9"/>
        <v>0.99984562175637515</v>
      </c>
      <c r="F60" s="68">
        <f t="shared" si="14"/>
        <v>34331262.460000001</v>
      </c>
      <c r="G60" s="51">
        <f>IF(ISBLANK(F60),"  ",IF(F76&gt;0,F60/F76,IF(F60&gt;0,1,0)))</f>
        <v>6.2303083651127134E-2</v>
      </c>
      <c r="H60" s="4">
        <f>LCTCBoard!H60+Online!H60+BRCC!H60+BPCC!H60+Delgado!H60+CentLATCC!H60+Fletcher!H60+LDCC!H60+Northshore!H60+Nunez!H60+RPCC!H60+SLCC!H60+Sowela!H60+LTC!H60</f>
        <v>5500</v>
      </c>
      <c r="I60" s="48">
        <f t="shared" si="11"/>
        <v>1.7690121699475274E-4</v>
      </c>
      <c r="J60" s="43">
        <f>LCTCBoard!J60+Online!J60+BRCC!J60+BPCC!J60+Delgado!J60+CentLATCC!J60+Fletcher!J60+LDCC!J60+Northshore!J60+Nunez!J60+RPCC!J60+SLCC!J60+Sowela!J60+LTC!J60</f>
        <v>31085297.98</v>
      </c>
      <c r="K60" s="49">
        <f t="shared" si="12"/>
        <v>0.99982309878300524</v>
      </c>
      <c r="L60" s="68">
        <f t="shared" si="13"/>
        <v>31090797.98</v>
      </c>
      <c r="M60" s="51">
        <f>IF(ISBLANK(L60),"  ",IF(L76&gt;0,L60/L76,IF(L60&gt;0,1,0)))</f>
        <v>5.4336020654498059E-2</v>
      </c>
      <c r="N60" s="25"/>
    </row>
    <row r="61" spans="1:14" ht="15" customHeight="1" x14ac:dyDescent="0.2">
      <c r="A61" s="103" t="s">
        <v>58</v>
      </c>
      <c r="B61" s="4">
        <f>LCTCBoard!B61+Online!B61+BRCC!B61+BPCC!B61+Delgado!B61+CentLATCC!B61+Fletcher!B61+LDCC!B61+Northshore!B61+Nunez!B61+RPCC!B61+SLCC!B61+Sowela!B61+LTC!B61</f>
        <v>0</v>
      </c>
      <c r="C61" s="48">
        <f t="shared" si="0"/>
        <v>0</v>
      </c>
      <c r="D61" s="43">
        <f>LCTCBoard!D61+Online!D61+BRCC!D61+BPCC!D61+Delgado!D61+CentLATCC!D61+Fletcher!D61+LDCC!D61+Northshore!D61+Nunez!D61+RPCC!D61+SLCC!D61+Sowela!D61+LTC!D61</f>
        <v>0</v>
      </c>
      <c r="E61" s="49">
        <f t="shared" si="9"/>
        <v>0</v>
      </c>
      <c r="F61" s="34">
        <f t="shared" si="14"/>
        <v>0</v>
      </c>
      <c r="G61" s="51">
        <f>IF(ISBLANK(F61),"  ",IF(F76&gt;0,F61/F76,IF(F61&gt;0,1,0)))</f>
        <v>0</v>
      </c>
      <c r="H61" s="4">
        <f>LCTCBoard!H61+Online!H61+BRCC!H61+BPCC!H61+Delgado!H61+CentLATCC!H61+Fletcher!H61+LDCC!H61+Northshore!H61+Nunez!H61+RPCC!H61+SLCC!H61+Sowela!H61+LTC!H61</f>
        <v>0</v>
      </c>
      <c r="I61" s="48">
        <f t="shared" si="11"/>
        <v>0</v>
      </c>
      <c r="J61" s="43">
        <f>LCTCBoard!J61+Online!J61+BRCC!J61+BPCC!J61+Delgado!J61+CentLATCC!J61+Fletcher!J61+LDCC!J61+Northshore!J61+Nunez!J61+RPCC!J61+SLCC!J61+Sowela!J61+LTC!J61</f>
        <v>0</v>
      </c>
      <c r="K61" s="49">
        <f t="shared" si="12"/>
        <v>0</v>
      </c>
      <c r="L61" s="34">
        <f t="shared" si="13"/>
        <v>0</v>
      </c>
      <c r="M61" s="51">
        <f>IF(ISBLANK(L61),"  ",IF(L76&gt;0,L61/L76,IF(L61&gt;0,1,0)))</f>
        <v>0</v>
      </c>
      <c r="N61" s="25"/>
    </row>
    <row r="62" spans="1:14" ht="15" customHeight="1" x14ac:dyDescent="0.2">
      <c r="A62" s="103" t="s">
        <v>59</v>
      </c>
      <c r="B62" s="4">
        <f>LCTCBoard!B62+Online!B62+BRCC!B62+BPCC!B62+Delgado!B62+CentLATCC!B62+Fletcher!B62+LDCC!B62+Northshore!B62+Nunez!B62+RPCC!B62+SLCC!B62+Sowela!B62+LTC!B62</f>
        <v>0</v>
      </c>
      <c r="C62" s="48">
        <f t="shared" si="0"/>
        <v>0</v>
      </c>
      <c r="D62" s="43">
        <f>LCTCBoard!D62+Online!D62+BRCC!D62+BPCC!D62+Delgado!D62+CentLATCC!D62+Fletcher!D62+LDCC!D62+Northshore!D62+Nunez!D62+RPCC!D62+SLCC!D62+Sowela!D62+LTC!D62</f>
        <v>831624.62000000023</v>
      </c>
      <c r="E62" s="49">
        <f t="shared" si="9"/>
        <v>1</v>
      </c>
      <c r="F62" s="34">
        <f t="shared" si="14"/>
        <v>831624.62000000023</v>
      </c>
      <c r="G62" s="51">
        <f>IF(ISBLANK(F62),"  ",IF(F76&gt;0,F62/F76,IF(F62&gt;0,1,0)))</f>
        <v>1.5092010766153698E-3</v>
      </c>
      <c r="H62" s="4">
        <f>LCTCBoard!H62+Online!H62+BRCC!H62+BPCC!H62+Delgado!H62+CentLATCC!H62+Fletcher!H62+LDCC!H62+Northshore!H62+Nunez!H62+RPCC!H62+SLCC!H62+Sowela!H62+LTC!H62</f>
        <v>0</v>
      </c>
      <c r="I62" s="48">
        <f t="shared" si="11"/>
        <v>0</v>
      </c>
      <c r="J62" s="43">
        <f>LCTCBoard!J62+Online!J62+BRCC!J62+BPCC!J62+Delgado!J62+CentLATCC!J62+Fletcher!J62+LDCC!J62+Northshore!J62+Nunez!J62+RPCC!J62+SLCC!J62+Sowela!J62+LTC!J62</f>
        <v>887192</v>
      </c>
      <c r="K62" s="49">
        <f t="shared" si="12"/>
        <v>1</v>
      </c>
      <c r="L62" s="34">
        <f t="shared" si="13"/>
        <v>887192</v>
      </c>
      <c r="M62" s="51">
        <f>IF(ISBLANK(L62),"  ",IF(L76&gt;0,L62/L76,IF(L62&gt;0,1,0)))</f>
        <v>1.5505064510571767E-3</v>
      </c>
      <c r="N62" s="25"/>
    </row>
    <row r="63" spans="1:14" ht="15" customHeight="1" x14ac:dyDescent="0.2">
      <c r="A63" s="104" t="s">
        <v>60</v>
      </c>
      <c r="B63" s="4">
        <f>LCTCBoard!B63+Online!B63+BRCC!B63+BPCC!B63+Delgado!B63+CentLATCC!B63+Fletcher!B63+LDCC!B63+Northshore!B63+Nunez!B63+RPCC!B63+SLCC!B63+Sowela!B63+LTC!B63</f>
        <v>132647</v>
      </c>
      <c r="C63" s="48">
        <f t="shared" si="0"/>
        <v>6.2263668769768021E-2</v>
      </c>
      <c r="D63" s="43">
        <f>LCTCBoard!D63+Online!D63+BRCC!D63+BPCC!D63+Delgado!D63+CentLATCC!D63+Fletcher!D63+LDCC!D63+Northshore!D63+Nunez!D63+RPCC!D63+SLCC!D63+Sowela!D63+LTC!D63</f>
        <v>1997760.71</v>
      </c>
      <c r="E63" s="49">
        <f t="shared" si="9"/>
        <v>0.93773633123023203</v>
      </c>
      <c r="F63" s="34">
        <f t="shared" si="14"/>
        <v>2130407.71</v>
      </c>
      <c r="G63" s="51">
        <f>IF(ISBLANK(F63),"  ",IF(F76&gt;0,F63/F76,IF(F63&gt;0,1,0)))</f>
        <v>3.8661837711847485E-3</v>
      </c>
      <c r="H63" s="4">
        <f>LCTCBoard!H63+Online!H63+BRCC!H63+BPCC!H63+Delgado!H63+CentLATCC!H63+Fletcher!H63+LDCC!H63+Northshore!H63+Nunez!H63+RPCC!H63+SLCC!H63+Sowela!H63+LTC!H63</f>
        <v>170000</v>
      </c>
      <c r="I63" s="48">
        <f t="shared" si="11"/>
        <v>7.1270399055541445E-2</v>
      </c>
      <c r="J63" s="43">
        <f>LCTCBoard!J63+Online!J63+BRCC!J63+BPCC!J63+Delgado!J63+CentLATCC!J63+Fletcher!J63+LDCC!J63+Northshore!J63+Nunez!J63+RPCC!J63+SLCC!J63+Sowela!J63+LTC!J63</f>
        <v>2215282</v>
      </c>
      <c r="K63" s="49">
        <f t="shared" si="12"/>
        <v>0.92872960094445856</v>
      </c>
      <c r="L63" s="34">
        <f t="shared" si="13"/>
        <v>2385282</v>
      </c>
      <c r="M63" s="51">
        <f>IF(ISBLANK(L63),"  ",IF(L76&gt;0,L63/L76,IF(L63&gt;0,1,0)))</f>
        <v>4.1686524772434428E-3</v>
      </c>
      <c r="N63" s="25"/>
    </row>
    <row r="64" spans="1:14" ht="15" customHeight="1" x14ac:dyDescent="0.2">
      <c r="A64" s="104" t="s">
        <v>61</v>
      </c>
      <c r="B64" s="4">
        <f>LCTCBoard!B64+Online!B64+BRCC!B64+BPCC!B64+Delgado!B64+CentLATCC!B64+Fletcher!B64+LDCC!B64+Northshore!B64+Nunez!B64+RPCC!B64+SLCC!B64+Sowela!B64+LTC!B64</f>
        <v>0</v>
      </c>
      <c r="C64" s="48">
        <f t="shared" si="0"/>
        <v>0</v>
      </c>
      <c r="D64" s="43">
        <f>LCTCBoard!D64+Online!D64+BRCC!D64+BPCC!D64+Delgado!D64+CentLATCC!D64+Fletcher!D64+LDCC!D64+Northshore!D64+Nunez!D64+RPCC!D64+SLCC!D64+Sowela!D64+LTC!D64</f>
        <v>155225</v>
      </c>
      <c r="E64" s="49">
        <f t="shared" si="9"/>
        <v>1</v>
      </c>
      <c r="F64" s="34">
        <f t="shared" si="14"/>
        <v>155225</v>
      </c>
      <c r="G64" s="51">
        <f>IF(ISBLANK(F64),"  ",IF(F76&gt;0,F64/F76,IF(F64&gt;0,1,0)))</f>
        <v>2.8169649080088649E-4</v>
      </c>
      <c r="H64" s="4">
        <f>LCTCBoard!H64+Online!H64+BRCC!H64+BPCC!H64+Delgado!H64+CentLATCC!H64+Fletcher!H64+LDCC!H64+Northshore!H64+Nunez!H64+RPCC!H64+SLCC!H64+Sowela!H64+LTC!H64</f>
        <v>0</v>
      </c>
      <c r="I64" s="48">
        <f t="shared" si="11"/>
        <v>0</v>
      </c>
      <c r="J64" s="43">
        <f>LCTCBoard!J64+Online!J64+BRCC!J64+BPCC!J64+Delgado!J64+CentLATCC!J64+Fletcher!J64+LDCC!J64+Northshore!J64+Nunez!J64+RPCC!J64+SLCC!J64+Sowela!J64+LTC!J64</f>
        <v>155000</v>
      </c>
      <c r="K64" s="49">
        <f t="shared" si="12"/>
        <v>1</v>
      </c>
      <c r="L64" s="34">
        <f t="shared" si="13"/>
        <v>155000</v>
      </c>
      <c r="M64" s="51">
        <f>IF(ISBLANK(L64),"  ",IF(L76&gt;0,L64/L76,IF(L64&gt;0,1,0)))</f>
        <v>2.708866850849223E-4</v>
      </c>
      <c r="N64" s="25"/>
    </row>
    <row r="65" spans="1:14" ht="15" customHeight="1" x14ac:dyDescent="0.2">
      <c r="A65" s="82" t="s">
        <v>62</v>
      </c>
      <c r="B65" s="4">
        <f>LCTCBoard!B65+Online!B65+BRCC!B65+BPCC!B65+Delgado!B65+CentLATCC!B65+Fletcher!B65+LDCC!B65+Northshore!B65+Nunez!B65+RPCC!B65+SLCC!B65+Sowela!B65+LTC!B65</f>
        <v>20000</v>
      </c>
      <c r="C65" s="48">
        <f t="shared" si="0"/>
        <v>3.8539711300217376E-3</v>
      </c>
      <c r="D65" s="43">
        <f>LCTCBoard!D65+Online!D65+BRCC!D65+BPCC!D65+Delgado!D65+CentLATCC!D65+Fletcher!D65+LDCC!D65+Northshore!D65+Nunez!D65+RPCC!D65+SLCC!D65+Sowela!D65+LTC!D65</f>
        <v>5169452.4700000007</v>
      </c>
      <c r="E65" s="49">
        <f t="shared" si="9"/>
        <v>0.99614602886997827</v>
      </c>
      <c r="F65" s="34">
        <f t="shared" si="14"/>
        <v>5189452.4700000007</v>
      </c>
      <c r="G65" s="51">
        <f>IF(ISBLANK(F65),"  ",IF(F76&gt;0,F65/F76,IF(F65&gt;0,1,0)))</f>
        <v>9.4176231275696094E-3</v>
      </c>
      <c r="H65" s="4">
        <f>LCTCBoard!H65+Online!H65+BRCC!H65+BPCC!H65+Delgado!H65+CentLATCC!H65+Fletcher!H65+LDCC!H65+Northshore!H65+Nunez!H65+RPCC!H65+SLCC!H65+Sowela!H65+LTC!H65</f>
        <v>0</v>
      </c>
      <c r="I65" s="48">
        <f t="shared" si="11"/>
        <v>0</v>
      </c>
      <c r="J65" s="43">
        <f>LCTCBoard!J65+Online!J65+BRCC!J65+BPCC!J65+Delgado!J65+CentLATCC!J65+Fletcher!J65+LDCC!J65+Northshore!J65+Nunez!J65+RPCC!J65+SLCC!J65+Sowela!J65+LTC!J65</f>
        <v>5352753.46</v>
      </c>
      <c r="K65" s="49">
        <f t="shared" si="12"/>
        <v>1</v>
      </c>
      <c r="L65" s="34">
        <f t="shared" si="13"/>
        <v>5352753.46</v>
      </c>
      <c r="M65" s="51">
        <f>IF(ISBLANK(L65),"  ",IF(L76&gt;0,L65/L76,IF(L65&gt;0,1,0)))</f>
        <v>9.3547718764919255E-3</v>
      </c>
      <c r="N65" s="25"/>
    </row>
    <row r="66" spans="1:14" ht="15" customHeight="1" x14ac:dyDescent="0.2">
      <c r="A66" s="81" t="s">
        <v>63</v>
      </c>
      <c r="B66" s="4">
        <f>LCTCBoard!B66+Online!B66+BRCC!B66+BPCC!B66+Delgado!B66+CentLATCC!B66+Fletcher!B66+LDCC!B66+Northshore!B66+Nunez!B66+RPCC!B66+SLCC!B66+Sowela!B66+LTC!B66</f>
        <v>1994897.87</v>
      </c>
      <c r="C66" s="48">
        <f t="shared" si="0"/>
        <v>0.66406772316939422</v>
      </c>
      <c r="D66" s="43">
        <f>LCTCBoard!D66+Online!D66+BRCC!D66+BPCC!D66+Delgado!D66+CentLATCC!D66+Fletcher!D66+LDCC!D66+Northshore!D66+Nunez!D66+RPCC!D66+SLCC!D66+Sowela!D66+LTC!D66</f>
        <v>1009160</v>
      </c>
      <c r="E66" s="49">
        <f t="shared" si="9"/>
        <v>0.33593227683060578</v>
      </c>
      <c r="F66" s="34">
        <f t="shared" si="14"/>
        <v>3004057.87</v>
      </c>
      <c r="G66" s="51">
        <f>IF(ISBLANK(F66),"  ",IF(F76&gt;0,F66/F76,IF(F66&gt;0,1,0)))</f>
        <v>5.4516512168902281E-3</v>
      </c>
      <c r="H66" s="4">
        <f>LCTCBoard!H66+Online!H66+BRCC!H66+BPCC!H66+Delgado!H66+CentLATCC!H66+Fletcher!H66+LDCC!H66+Northshore!H66+Nunez!H66+RPCC!H66+SLCC!H66+Sowela!H66+LTC!H66</f>
        <v>1972733</v>
      </c>
      <c r="I66" s="48">
        <f t="shared" si="11"/>
        <v>0.52091356259096755</v>
      </c>
      <c r="J66" s="43">
        <f>LCTCBoard!J66+Online!J66+BRCC!J66+BPCC!J66+Delgado!J66+CentLATCC!J66+Fletcher!J66+LDCC!J66+Northshore!J66+Nunez!J66+RPCC!J66+SLCC!J66+Sowela!J66+LTC!J66</f>
        <v>1814331</v>
      </c>
      <c r="K66" s="49">
        <f t="shared" si="12"/>
        <v>0.47908643740903245</v>
      </c>
      <c r="L66" s="34">
        <f t="shared" si="13"/>
        <v>3787064</v>
      </c>
      <c r="M66" s="51">
        <f>IF(ISBLANK(L66),"  ",IF(L76&gt;0,L66/L76,IF(L66&gt;0,1,0)))</f>
        <v>6.6184852462222339E-3</v>
      </c>
      <c r="N66" s="25"/>
    </row>
    <row r="67" spans="1:14" s="77" customFormat="1" ht="15" customHeight="1" x14ac:dyDescent="0.25">
      <c r="A67" s="105" t="s">
        <v>64</v>
      </c>
      <c r="B67" s="106">
        <f>B66+B65+B64+B63+B62+B61+B60+B59+B58+B57+B56</f>
        <v>158275840.16</v>
      </c>
      <c r="C67" s="84">
        <f t="shared" si="0"/>
        <v>0.68470447403346879</v>
      </c>
      <c r="D67" s="107">
        <f>D66+D65+D64+D63+D62+D61+D60+D59+D58+D57+D56</f>
        <v>72883508.379999995</v>
      </c>
      <c r="E67" s="75">
        <f t="shared" si="9"/>
        <v>0.31529552596653115</v>
      </c>
      <c r="F67" s="106">
        <f>F66+F65+F64+F63+F62+F61+F60+F59+F58+F57+F56</f>
        <v>231159348.53999999</v>
      </c>
      <c r="G67" s="74">
        <f>IF(ISBLANK(F67),"  ",IF(F76&gt;0,F67/F76,IF(F67&gt;0,1,0)))</f>
        <v>0.41949929005982939</v>
      </c>
      <c r="H67" s="106">
        <f>H66+H65+H64+H63+H62+H61+H60+H59+H58+H57+H56</f>
        <v>170739999.80000001</v>
      </c>
      <c r="I67" s="84">
        <f t="shared" si="11"/>
        <v>0.70171807344723569</v>
      </c>
      <c r="J67" s="107">
        <f>J66+J65+J64+J63+J62+J61+J60+J59+J58+J57+J56</f>
        <v>72577090.439999998</v>
      </c>
      <c r="K67" s="75">
        <f t="shared" si="12"/>
        <v>0.29828192655276425</v>
      </c>
      <c r="L67" s="106">
        <f>L66+L65+L64+L63+L62+L61+L60+L59+L58+L57+L56</f>
        <v>243317090.24000001</v>
      </c>
      <c r="M67" s="74">
        <f>IF(ISBLANK(L67),"  ",IF(L76&gt;0,L67/L76,IF(L67&gt;0,1,0)))</f>
        <v>0.42523458064272585</v>
      </c>
      <c r="N67" s="76"/>
    </row>
    <row r="68" spans="1:14" ht="15" customHeight="1" x14ac:dyDescent="0.25">
      <c r="A68" s="14" t="s">
        <v>65</v>
      </c>
      <c r="B68" s="79"/>
      <c r="C68" s="64" t="s">
        <v>4</v>
      </c>
      <c r="D68" s="80"/>
      <c r="E68" s="66" t="s">
        <v>4</v>
      </c>
      <c r="F68" s="34"/>
      <c r="G68" s="67" t="s">
        <v>4</v>
      </c>
      <c r="H68" s="79"/>
      <c r="I68" s="64" t="s">
        <v>4</v>
      </c>
      <c r="J68" s="80"/>
      <c r="K68" s="66" t="s">
        <v>4</v>
      </c>
      <c r="L68" s="34"/>
      <c r="M68" s="67" t="s">
        <v>4</v>
      </c>
    </row>
    <row r="69" spans="1:14" ht="15" customHeight="1" x14ac:dyDescent="0.2">
      <c r="A69" s="108" t="s">
        <v>66</v>
      </c>
      <c r="B69" s="4">
        <f>LCTCBoard!B69+Online!B69+BRCC!B69+BPCC!B69+Delgado!B69+CentLATCC!B69+Fletcher!B69+LDCC!B69+Northshore!B69+Nunez!B69+RPCC!B69+SLCC!B69+Sowela!B69+LTC!B69</f>
        <v>0</v>
      </c>
      <c r="C69" s="42">
        <f t="shared" si="0"/>
        <v>0</v>
      </c>
      <c r="D69" s="43">
        <f>LCTCBoard!D69+Online!D69+BRCC!D69+BPCC!D69+Delgado!D69+CentLATCC!D69+Fletcher!D69+LDCC!D69+Northshore!D69+Nunez!D69+RPCC!D69+SLCC!D69+Sowela!D69+LTC!D69</f>
        <v>58780.19</v>
      </c>
      <c r="E69" s="44">
        <f>IF(ISBLANK(D69),"  ",IF(F69&gt;0,D69/F69,IF(D69&gt;0,1,0)))</f>
        <v>1</v>
      </c>
      <c r="F69" s="58">
        <f>D69+B69</f>
        <v>58780.19</v>
      </c>
      <c r="G69" s="46">
        <f>IF(ISBLANK(F69),"  ",IF(F76&gt;0,F69/F76,IF(F69&gt;0,1,0)))</f>
        <v>1.0667207763961578E-4</v>
      </c>
      <c r="H69" s="4">
        <f>LCTCBoard!H69+Online!H69+BRCC!H69+BPCC!H69+Delgado!H69+CentLATCC!H69+Fletcher!H69+LDCC!H69+Northshore!H69+Nunez!H69+RPCC!H69+SLCC!H69+Sowela!H69+LTC!H69</f>
        <v>0</v>
      </c>
      <c r="I69" s="42">
        <f>IF(ISBLANK(H69),"  ",IF(L69&gt;0,H69/L69,IF(H69&gt;0,1,0)))</f>
        <v>0</v>
      </c>
      <c r="J69" s="43">
        <f>LCTCBoard!J69+Online!J69+BRCC!J69+BPCC!J69+Delgado!J69+CentLATCC!J69+Fletcher!J69+LDCC!J69+Northshore!J69+Nunez!J69+RPCC!J69+SLCC!J69+Sowela!J69+LTC!J69</f>
        <v>65200</v>
      </c>
      <c r="K69" s="44">
        <f>IF(ISBLANK(J69),"  ",IF(L69&gt;0,J69/L69,IF(J69&gt;0,1,0)))</f>
        <v>1</v>
      </c>
      <c r="L69" s="58">
        <f>J69+H69</f>
        <v>65200</v>
      </c>
      <c r="M69" s="46">
        <f>IF(ISBLANK(L69),"  ",IF(L76&gt;0,L69/L76,IF(L69&gt;0,1,0)))</f>
        <v>1.1394717333894797E-4</v>
      </c>
    </row>
    <row r="70" spans="1:14" ht="15" customHeight="1" x14ac:dyDescent="0.2">
      <c r="A70" s="31" t="s">
        <v>67</v>
      </c>
      <c r="B70" s="4">
        <f>LCTCBoard!B70+Online!B70+BRCC!B70+BPCC!B70+Delgado!B70+CentLATCC!B70+Fletcher!B70+LDCC!B70+Northshore!B70+Nunez!B70+RPCC!B70+SLCC!B70+Sowela!B70+LTC!B70</f>
        <v>0</v>
      </c>
      <c r="C70" s="48">
        <f t="shared" si="0"/>
        <v>0</v>
      </c>
      <c r="D70" s="43">
        <f>LCTCBoard!D70+Online!D70+BRCC!D70+BPCC!D70+Delgado!D70+CentLATCC!D70+Fletcher!D70+LDCC!D70+Northshore!D70+Nunez!D70+RPCC!D70+SLCC!D70+Sowela!D70+LTC!D70</f>
        <v>0</v>
      </c>
      <c r="E70" s="49">
        <f>IF(ISBLANK(D70),"  ",IF(F70&gt;0,D70/F70,IF(D70&gt;0,1,0)))</f>
        <v>0</v>
      </c>
      <c r="F70" s="34">
        <f>D70+B70</f>
        <v>0</v>
      </c>
      <c r="G70" s="51">
        <f>IF(ISBLANK(F70),"  ",IF(F76&gt;0,F70/F76,IF(F70&gt;0,1,0)))</f>
        <v>0</v>
      </c>
      <c r="H70" s="4">
        <f>LCTCBoard!H70+Online!H70+BRCC!H70+BPCC!H70+Delgado!H70+CentLATCC!H70+Fletcher!H70+LDCC!H70+Northshore!H70+Nunez!H70+RPCC!H70+SLCC!H70+Sowela!H70+LTC!H70</f>
        <v>0</v>
      </c>
      <c r="I70" s="48">
        <f>IF(ISBLANK(H70),"  ",IF(L70&gt;0,H70/L70,IF(H70&gt;0,1,0)))</f>
        <v>0</v>
      </c>
      <c r="J70" s="43">
        <f>LCTCBoard!J70+Online!J70+BRCC!J70+BPCC!J70+Delgado!J70+CentLATCC!J70+Fletcher!J70+LDCC!J70+Northshore!J70+Nunez!J70+RPCC!J70+SLCC!J70+Sowela!J70+LTC!J70</f>
        <v>0</v>
      </c>
      <c r="K70" s="49">
        <f>IF(ISBLANK(J70),"  ",IF(L70&gt;0,J70/L70,IF(J70&gt;0,1,0)))</f>
        <v>0</v>
      </c>
      <c r="L70" s="34">
        <f>J70+H70</f>
        <v>0</v>
      </c>
      <c r="M70" s="51">
        <f>IF(ISBLANK(L70),"  ",IF(L76&gt;0,L70/L76,IF(L70&gt;0,1,0)))</f>
        <v>0</v>
      </c>
    </row>
    <row r="71" spans="1:14" ht="15" customHeight="1" x14ac:dyDescent="0.25">
      <c r="A71" s="109" t="s">
        <v>68</v>
      </c>
      <c r="B71" s="79"/>
      <c r="C71" s="64" t="s">
        <v>4</v>
      </c>
      <c r="D71" s="80"/>
      <c r="E71" s="66" t="s">
        <v>4</v>
      </c>
      <c r="F71" s="34"/>
      <c r="G71" s="67" t="s">
        <v>4</v>
      </c>
      <c r="H71" s="79"/>
      <c r="I71" s="64" t="s">
        <v>4</v>
      </c>
      <c r="J71" s="80"/>
      <c r="K71" s="66" t="s">
        <v>4</v>
      </c>
      <c r="L71" s="34"/>
      <c r="M71" s="67" t="s">
        <v>4</v>
      </c>
    </row>
    <row r="72" spans="1:14" ht="15" customHeight="1" x14ac:dyDescent="0.2">
      <c r="A72" s="82" t="s">
        <v>69</v>
      </c>
      <c r="B72" s="4">
        <f>LCTCBoard!B72+Online!B72+BRCC!B72+BPCC!B72+Delgado!B72+CentLATCC!B72+Fletcher!B72+LDCC!B72+Northshore!B72+Nunez!B72+RPCC!B72+SLCC!B72+Sowela!B72+LTC!B72</f>
        <v>0</v>
      </c>
      <c r="C72" s="42">
        <f t="shared" si="0"/>
        <v>0</v>
      </c>
      <c r="D72" s="43">
        <f>LCTCBoard!D72+Online!D72+BRCC!D72+BPCC!D72+Delgado!D72+CentLATCC!D72+Fletcher!D72+LDCC!D72+Northshore!D72+Nunez!D72+RPCC!D72+SLCC!D72+Sowela!D72+LTC!D72</f>
        <v>125981864.36</v>
      </c>
      <c r="E72" s="44">
        <f>IF(ISBLANK(D72),"  ",IF(F72&gt;0,D72/F72,IF(D72&gt;0,1,0)))</f>
        <v>1</v>
      </c>
      <c r="F72" s="58">
        <f>D72+B72</f>
        <v>125981864.36</v>
      </c>
      <c r="G72" s="46">
        <f>IF(ISBLANK(F72),"  ",IF(F76&gt;0,F72/F76,IF(F72&gt;0,1,0)))</f>
        <v>0.22862714829934139</v>
      </c>
      <c r="H72" s="4">
        <f>LCTCBoard!H72+Online!H72+BRCC!H72+BPCC!H72+Delgado!H72+CentLATCC!H72+Fletcher!H72+LDCC!H72+Northshore!H72+Nunez!H72+RPCC!H72+SLCC!H72+Sowela!H72+LTC!H72</f>
        <v>0</v>
      </c>
      <c r="I72" s="42">
        <f>IF(ISBLANK(H72),"  ",IF(L72&gt;0,H72/L72,IF(H72&gt;0,1,0)))</f>
        <v>0</v>
      </c>
      <c r="J72" s="43">
        <f>LCTCBoard!J72+Online!J72+BRCC!J72+BPCC!J72+Delgado!J72+CentLATCC!J72+Fletcher!J72+LDCC!J72+Northshore!J72+Nunez!J72+RPCC!J72+SLCC!J72+Sowela!J72+LTC!J72</f>
        <v>129221249</v>
      </c>
      <c r="K72" s="44">
        <f>IF(ISBLANK(J72),"  ",IF(L72&gt;0,J72/L72,IF(J72&gt;0,1,0)))</f>
        <v>1</v>
      </c>
      <c r="L72" s="58">
        <f>J72+H72</f>
        <v>129221249</v>
      </c>
      <c r="M72" s="46">
        <f>IF(ISBLANK(L72),"  ",IF(L76&gt;0,L72/L76,IF(L72&gt;0,1,0)))</f>
        <v>0.22583429538156991</v>
      </c>
    </row>
    <row r="73" spans="1:14" ht="15" customHeight="1" x14ac:dyDescent="0.2">
      <c r="A73" s="31" t="s">
        <v>70</v>
      </c>
      <c r="B73" s="4">
        <f>LCTCBoard!B73+Online!B73+BRCC!B73+BPCC!B73+Delgado!B73+CentLATCC!B73+Fletcher!B73+LDCC!B73+Northshore!B73+Nunez!B73+RPCC!B73+SLCC!B73+Sowela!B73+LTC!B73</f>
        <v>0</v>
      </c>
      <c r="C73" s="48">
        <f t="shared" si="0"/>
        <v>0</v>
      </c>
      <c r="D73" s="43">
        <f>LCTCBoard!D73+Online!D73+BRCC!D73+BPCC!D73+Delgado!D73+CentLATCC!D73+Fletcher!D73+LDCC!D73+Northshore!D73+Nunez!D73+RPCC!D73+SLCC!D73+Sowela!D73+LTC!D73</f>
        <v>64651756.210000001</v>
      </c>
      <c r="E73" s="49">
        <f>IF(ISBLANK(D73),"  ",IF(F73&gt;0,D73/F73,IF(D73&gt;0,1,0)))</f>
        <v>1</v>
      </c>
      <c r="F73" s="34">
        <f>D73+B73</f>
        <v>64651756.210000001</v>
      </c>
      <c r="G73" s="51">
        <f>IF(ISBLANK(F73),"  ",IF(F76&gt;0,F73/F76,IF(F73&gt;0,1,0)))</f>
        <v>0.11732757512302412</v>
      </c>
      <c r="H73" s="4">
        <f>LCTCBoard!H73+Online!H73+BRCC!H73+BPCC!H73+Delgado!H73+CentLATCC!H73+Fletcher!H73+LDCC!H73+Northshore!H73+Nunez!H73+RPCC!H73+SLCC!H73+Sowela!H73+LTC!H73</f>
        <v>0</v>
      </c>
      <c r="I73" s="48">
        <f>IF(ISBLANK(H73),"  ",IF(L73&gt;0,H73/L73,IF(H73&gt;0,1,0)))</f>
        <v>0</v>
      </c>
      <c r="J73" s="43">
        <f>LCTCBoard!J73+Online!J73+BRCC!J73+BPCC!J73+Delgado!J73+CentLATCC!J73+Fletcher!J73+LDCC!J73+Northshore!J73+Nunez!J73+RPCC!J73+SLCC!J73+Sowela!J73+LTC!J73</f>
        <v>65812869.759999998</v>
      </c>
      <c r="K73" s="49">
        <f>IF(ISBLANK(J73),"  ",IF(L73&gt;0,J73/L73,IF(J73&gt;0,1,0)))</f>
        <v>1</v>
      </c>
      <c r="L73" s="34">
        <f>J73+H73</f>
        <v>65812869.759999998</v>
      </c>
      <c r="M73" s="51">
        <f>IF(ISBLANK(L73),"  ",IF(L76&gt;0,L73/L76,IF(L73&gt;0,1,0)))</f>
        <v>0.1150182588723363</v>
      </c>
    </row>
    <row r="74" spans="1:14" s="77" customFormat="1" ht="15" customHeight="1" x14ac:dyDescent="0.25">
      <c r="A74" s="78" t="s">
        <v>71</v>
      </c>
      <c r="B74" s="110">
        <f>B73+B72+B70+B69</f>
        <v>0</v>
      </c>
      <c r="C74" s="84">
        <f t="shared" si="0"/>
        <v>0</v>
      </c>
      <c r="D74" s="111">
        <f>D73+D72+D70+D69</f>
        <v>190692400.75999999</v>
      </c>
      <c r="E74" s="75">
        <f>IF(ISBLANK(D74),"  ",IF(F74&gt;0,D74/F74,IF(D74&gt;0,1,0)))</f>
        <v>1</v>
      </c>
      <c r="F74" s="112">
        <f>F73+F72+F71+F70+F69</f>
        <v>190692400.75999999</v>
      </c>
      <c r="G74" s="74">
        <f>IF(ISBLANK(F74),"  ",IF(F76&gt;0,F74/F76,IF(F74&gt;0,1,0)))</f>
        <v>0.34606139550000509</v>
      </c>
      <c r="H74" s="110">
        <f>H73+H72+H70+H69</f>
        <v>0</v>
      </c>
      <c r="I74" s="84">
        <f>IF(ISBLANK(H74),"  ",IF(L74&gt;0,H74/L74,IF(H74&gt;0,1,0)))</f>
        <v>0</v>
      </c>
      <c r="J74" s="111">
        <f>J73+J72+J70+J69</f>
        <v>195099318.75999999</v>
      </c>
      <c r="K74" s="75">
        <f>IF(ISBLANK(J74),"  ",IF(L74&gt;0,J74/L74,IF(J74&gt;0,1,0)))</f>
        <v>1</v>
      </c>
      <c r="L74" s="112">
        <f>L73+L72+L71+L70+L69</f>
        <v>195099318.75999999</v>
      </c>
      <c r="M74" s="74">
        <f>IF(ISBLANK(L74),"  ",IF(L76&gt;0,L74/L76,IF(L74&gt;0,1,0)))</f>
        <v>0.34096650142724511</v>
      </c>
    </row>
    <row r="75" spans="1:14" s="77" customFormat="1" ht="15" customHeight="1" x14ac:dyDescent="0.25">
      <c r="A75" s="78" t="s">
        <v>72</v>
      </c>
      <c r="B75" s="88">
        <f>LCTCBoard!B75+Online!B75+BRCC!B75+BPCC!B75+Delgado!B75+CentLATCC!B75+Fletcher!B75+LDCC!B75+Northshore!B75+Nunez!B75+RPCC!B75+SLCC!B75+Sowela!B75+LTC!B75</f>
        <v>0</v>
      </c>
      <c r="C75" s="84">
        <f>IF(ISBLANK(B75),"  ",IF(F75&gt;0,B75/F75,IF(B75&gt;0,1,0)))</f>
        <v>0</v>
      </c>
      <c r="D75" s="89">
        <f>LCTCBoard!D75+Online!D75+BRCC!D75+BPCC!D75+Delgado!D75+CentLATCC!D75+Fletcher!D75+LDCC!D75+Northshore!D75+Nunez!D75+RPCC!D75+SLCC!D75+Sowela!D75+LTC!D75</f>
        <v>0</v>
      </c>
      <c r="E75" s="75">
        <f>IF(ISBLANK(D75),"  ",IF(F75&gt;0,D75/F75,IF(D75&gt;0,1,0)))</f>
        <v>0</v>
      </c>
      <c r="F75" s="113">
        <f>D75+B75</f>
        <v>0</v>
      </c>
      <c r="G75" s="74">
        <f>IF(ISBLANK(F75),"  ",IF(F76&gt;0,F75/F76,IF(F75&gt;0,1,0)))</f>
        <v>0</v>
      </c>
      <c r="H75" s="88">
        <f>LCTCBoard!H75+Online!H75+BRCC!H75+BPCC!H75+Delgado!H75+CentLATCC!H75+Fletcher!H75+LDCC!H75+Northshore!H75+Nunez!H75+RPCC!H75+SLCC!H75+Sowela!H75+LTC!H75</f>
        <v>0</v>
      </c>
      <c r="I75" s="84">
        <f>IF(ISBLANK(H75),"  ",IF(L75&gt;0,H75/L75,IF(H75&gt;0,1,0)))</f>
        <v>0</v>
      </c>
      <c r="J75" s="89">
        <f>LCTCBoard!J75+Online!J75+BRCC!J75+BPCC!J75+Delgado!J75+CentLATCC!J75+Fletcher!J75+LDCC!J75+Northshore!J75+Nunez!J75+RPCC!J75+SLCC!J75+Sowela!J75+LTC!J75</f>
        <v>0</v>
      </c>
      <c r="K75" s="75">
        <f>IF(ISBLANK(J75),"  ",IF(L75&gt;0,J75/L75,IF(J75&gt;0,1,0)))</f>
        <v>0</v>
      </c>
      <c r="L75" s="113">
        <f>J75+H75</f>
        <v>0</v>
      </c>
      <c r="M75" s="74">
        <f>IF(ISBLANK(L75),"  ",IF(L76&gt;0,L75/L76,IF(L75&gt;0,1,0)))</f>
        <v>0</v>
      </c>
    </row>
    <row r="76" spans="1:14" s="77" customFormat="1" ht="15" customHeight="1" thickBot="1" x14ac:dyDescent="0.3">
      <c r="A76" s="114" t="s">
        <v>73</v>
      </c>
      <c r="B76" s="115">
        <f>B74+B67+B47+B40+B48+B75</f>
        <v>287317198.20999998</v>
      </c>
      <c r="C76" s="116">
        <f t="shared" si="0"/>
        <v>0.52141244311483159</v>
      </c>
      <c r="D76" s="115">
        <f>D74+D67+D47+D40+D48+D75</f>
        <v>263719130.13999999</v>
      </c>
      <c r="E76" s="117">
        <f>IF(ISBLANK(D76),"  ",IF(F76&gt;0,D76/F76,IF(D76&gt;0,1,0)))</f>
        <v>0.47858755688516852</v>
      </c>
      <c r="F76" s="115">
        <f>F74+F67+F47+F40+F48+F75</f>
        <v>551036328.3499999</v>
      </c>
      <c r="G76" s="118">
        <f>IF(ISBLANK(F76),"  ",IF(F76&gt;0,F76/F76,IF(F76&gt;0,1,0)))</f>
        <v>1</v>
      </c>
      <c r="H76" s="115">
        <f>H74+H67+H47+H40+H48+H75</f>
        <v>304497283.80000001</v>
      </c>
      <c r="I76" s="116">
        <f>IF(ISBLANK(H76),"  ",IF(L76&gt;0,H76/L76,IF(H76&gt;0,1,0)))</f>
        <v>0.53215651500609562</v>
      </c>
      <c r="J76" s="115">
        <f>J74+J67+J47+J40+J48+J75</f>
        <v>267697691.19999999</v>
      </c>
      <c r="K76" s="117">
        <f>IF(ISBLANK(J76),"  ",IF(L76&gt;0,J76/L76,IF(J76&gt;0,1,0)))</f>
        <v>0.46784348499390438</v>
      </c>
      <c r="L76" s="115">
        <f>L74+L67+L47+L40+L48+L75</f>
        <v>572194975</v>
      </c>
      <c r="M76" s="118">
        <f>IF(ISBLANK(L76),"  ",IF(L76&gt;0,L76/L76,IF(L76&gt;0,1,0)))</f>
        <v>1</v>
      </c>
    </row>
    <row r="77" spans="1:14" ht="15" thickTop="1" x14ac:dyDescent="0.2">
      <c r="A77" s="119"/>
      <c r="B77" s="1"/>
      <c r="C77" s="2"/>
      <c r="D77" s="1"/>
      <c r="E77" s="2"/>
      <c r="F77" s="1"/>
      <c r="G77" s="2"/>
      <c r="H77" s="1"/>
      <c r="I77" s="2"/>
      <c r="J77" s="1"/>
      <c r="K77" s="2"/>
      <c r="L77" s="1"/>
      <c r="M77" s="2"/>
    </row>
    <row r="78" spans="1:14" x14ac:dyDescent="0.2">
      <c r="A78" s="2" t="s">
        <v>4</v>
      </c>
      <c r="B78" s="1"/>
      <c r="C78" s="2"/>
      <c r="D78" s="1"/>
      <c r="E78" s="2"/>
      <c r="F78" s="1"/>
      <c r="G78" s="2"/>
      <c r="H78" s="1"/>
      <c r="I78" s="2"/>
      <c r="J78" s="1"/>
      <c r="K78" s="2"/>
      <c r="L78" s="1"/>
      <c r="M78" s="2"/>
    </row>
    <row r="79" spans="1:14" x14ac:dyDescent="0.2">
      <c r="A79" s="2" t="s">
        <v>74</v>
      </c>
      <c r="B79" s="1"/>
      <c r="C79" s="2"/>
      <c r="D79" s="1"/>
      <c r="E79" s="2"/>
      <c r="F79" s="1"/>
      <c r="G79" s="2"/>
      <c r="H79" s="1"/>
      <c r="I79" s="2"/>
      <c r="J79" s="1"/>
      <c r="K79" s="2"/>
      <c r="L79" s="1"/>
      <c r="M79" s="2"/>
    </row>
  </sheetData>
  <hyperlinks>
    <hyperlink ref="O2" location="Home!A1" tooltip="Home" display="Home"/>
  </hyperlinks>
  <printOptions horizontalCentered="1" verticalCentered="1"/>
  <pageMargins left="0.25" right="0.25" top="0.75" bottom="0.75" header="0.3" footer="0.3"/>
  <pageSetup scale="4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9"/>
  <sheetViews>
    <sheetView zoomScale="75" zoomScaleNormal="75" workbookViewId="0">
      <pane xSplit="1" ySplit="10" topLeftCell="B11" activePane="bottomRight" state="frozen"/>
      <selection activeCell="A4" sqref="A4:XFD76"/>
      <selection pane="topRight" activeCell="A4" sqref="A4:XFD76"/>
      <selection pane="bottomLeft" activeCell="A4" sqref="A4:XFD76"/>
      <selection pane="bottomRight" activeCell="M14" sqref="M14"/>
    </sheetView>
  </sheetViews>
  <sheetFormatPr defaultColWidth="12.42578125" defaultRowHeight="14.25" x14ac:dyDescent="0.2"/>
  <cols>
    <col min="1" max="1" width="63.42578125" style="6" customWidth="1"/>
    <col min="2" max="2" width="20.7109375" style="120" customWidth="1"/>
    <col min="3" max="3" width="20.7109375" style="6" customWidth="1"/>
    <col min="4" max="4" width="20.7109375" style="120" customWidth="1"/>
    <col min="5" max="5" width="20.7109375" style="6" customWidth="1"/>
    <col min="6" max="6" width="20.7109375" style="120" customWidth="1"/>
    <col min="7" max="7" width="20.7109375" style="6" customWidth="1"/>
    <col min="8" max="8" width="20.7109375" style="120" customWidth="1"/>
    <col min="9" max="9" width="20.7109375" style="6" customWidth="1"/>
    <col min="10" max="10" width="20.7109375" style="120" customWidth="1"/>
    <col min="11" max="11" width="20.7109375" style="6" customWidth="1"/>
    <col min="12" max="12" width="20.7109375" style="120" customWidth="1"/>
    <col min="13" max="13" width="20.7109375" style="6" customWidth="1"/>
    <col min="14" max="256" width="12.42578125" style="6"/>
    <col min="257" max="257" width="186.7109375" style="6" customWidth="1"/>
    <col min="258" max="258" width="56.42578125" style="6" customWidth="1"/>
    <col min="259" max="263" width="45.5703125" style="6" customWidth="1"/>
    <col min="264" max="264" width="54.7109375" style="6" customWidth="1"/>
    <col min="265" max="269" width="45.5703125" style="6" customWidth="1"/>
    <col min="270" max="512" width="12.42578125" style="6"/>
    <col min="513" max="513" width="186.7109375" style="6" customWidth="1"/>
    <col min="514" max="514" width="56.42578125" style="6" customWidth="1"/>
    <col min="515" max="519" width="45.5703125" style="6" customWidth="1"/>
    <col min="520" max="520" width="54.7109375" style="6" customWidth="1"/>
    <col min="521" max="525" width="45.5703125" style="6" customWidth="1"/>
    <col min="526" max="768" width="12.42578125" style="6"/>
    <col min="769" max="769" width="186.7109375" style="6" customWidth="1"/>
    <col min="770" max="770" width="56.42578125" style="6" customWidth="1"/>
    <col min="771" max="775" width="45.5703125" style="6" customWidth="1"/>
    <col min="776" max="776" width="54.7109375" style="6" customWidth="1"/>
    <col min="777" max="781" width="45.5703125" style="6" customWidth="1"/>
    <col min="782" max="1024" width="12.42578125" style="6"/>
    <col min="1025" max="1025" width="186.7109375" style="6" customWidth="1"/>
    <col min="1026" max="1026" width="56.42578125" style="6" customWidth="1"/>
    <col min="1027" max="1031" width="45.5703125" style="6" customWidth="1"/>
    <col min="1032" max="1032" width="54.7109375" style="6" customWidth="1"/>
    <col min="1033" max="1037" width="45.5703125" style="6" customWidth="1"/>
    <col min="1038" max="1280" width="12.42578125" style="6"/>
    <col min="1281" max="1281" width="186.7109375" style="6" customWidth="1"/>
    <col min="1282" max="1282" width="56.42578125" style="6" customWidth="1"/>
    <col min="1283" max="1287" width="45.5703125" style="6" customWidth="1"/>
    <col min="1288" max="1288" width="54.7109375" style="6" customWidth="1"/>
    <col min="1289" max="1293" width="45.5703125" style="6" customWidth="1"/>
    <col min="1294" max="1536" width="12.42578125" style="6"/>
    <col min="1537" max="1537" width="186.7109375" style="6" customWidth="1"/>
    <col min="1538" max="1538" width="56.42578125" style="6" customWidth="1"/>
    <col min="1539" max="1543" width="45.5703125" style="6" customWidth="1"/>
    <col min="1544" max="1544" width="54.7109375" style="6" customWidth="1"/>
    <col min="1545" max="1549" width="45.5703125" style="6" customWidth="1"/>
    <col min="1550" max="1792" width="12.42578125" style="6"/>
    <col min="1793" max="1793" width="186.7109375" style="6" customWidth="1"/>
    <col min="1794" max="1794" width="56.42578125" style="6" customWidth="1"/>
    <col min="1795" max="1799" width="45.5703125" style="6" customWidth="1"/>
    <col min="1800" max="1800" width="54.7109375" style="6" customWidth="1"/>
    <col min="1801" max="1805" width="45.5703125" style="6" customWidth="1"/>
    <col min="1806" max="2048" width="12.42578125" style="6"/>
    <col min="2049" max="2049" width="186.7109375" style="6" customWidth="1"/>
    <col min="2050" max="2050" width="56.42578125" style="6" customWidth="1"/>
    <col min="2051" max="2055" width="45.5703125" style="6" customWidth="1"/>
    <col min="2056" max="2056" width="54.7109375" style="6" customWidth="1"/>
    <col min="2057" max="2061" width="45.5703125" style="6" customWidth="1"/>
    <col min="2062" max="2304" width="12.42578125" style="6"/>
    <col min="2305" max="2305" width="186.7109375" style="6" customWidth="1"/>
    <col min="2306" max="2306" width="56.42578125" style="6" customWidth="1"/>
    <col min="2307" max="2311" width="45.5703125" style="6" customWidth="1"/>
    <col min="2312" max="2312" width="54.7109375" style="6" customWidth="1"/>
    <col min="2313" max="2317" width="45.5703125" style="6" customWidth="1"/>
    <col min="2318" max="2560" width="12.42578125" style="6"/>
    <col min="2561" max="2561" width="186.7109375" style="6" customWidth="1"/>
    <col min="2562" max="2562" width="56.42578125" style="6" customWidth="1"/>
    <col min="2563" max="2567" width="45.5703125" style="6" customWidth="1"/>
    <col min="2568" max="2568" width="54.7109375" style="6" customWidth="1"/>
    <col min="2569" max="2573" width="45.5703125" style="6" customWidth="1"/>
    <col min="2574" max="2816" width="12.42578125" style="6"/>
    <col min="2817" max="2817" width="186.7109375" style="6" customWidth="1"/>
    <col min="2818" max="2818" width="56.42578125" style="6" customWidth="1"/>
    <col min="2819" max="2823" width="45.5703125" style="6" customWidth="1"/>
    <col min="2824" max="2824" width="54.7109375" style="6" customWidth="1"/>
    <col min="2825" max="2829" width="45.5703125" style="6" customWidth="1"/>
    <col min="2830" max="3072" width="12.42578125" style="6"/>
    <col min="3073" max="3073" width="186.7109375" style="6" customWidth="1"/>
    <col min="3074" max="3074" width="56.42578125" style="6" customWidth="1"/>
    <col min="3075" max="3079" width="45.5703125" style="6" customWidth="1"/>
    <col min="3080" max="3080" width="54.7109375" style="6" customWidth="1"/>
    <col min="3081" max="3085" width="45.5703125" style="6" customWidth="1"/>
    <col min="3086" max="3328" width="12.42578125" style="6"/>
    <col min="3329" max="3329" width="186.7109375" style="6" customWidth="1"/>
    <col min="3330" max="3330" width="56.42578125" style="6" customWidth="1"/>
    <col min="3331" max="3335" width="45.5703125" style="6" customWidth="1"/>
    <col min="3336" max="3336" width="54.7109375" style="6" customWidth="1"/>
    <col min="3337" max="3341" width="45.5703125" style="6" customWidth="1"/>
    <col min="3342" max="3584" width="12.42578125" style="6"/>
    <col min="3585" max="3585" width="186.7109375" style="6" customWidth="1"/>
    <col min="3586" max="3586" width="56.42578125" style="6" customWidth="1"/>
    <col min="3587" max="3591" width="45.5703125" style="6" customWidth="1"/>
    <col min="3592" max="3592" width="54.7109375" style="6" customWidth="1"/>
    <col min="3593" max="3597" width="45.5703125" style="6" customWidth="1"/>
    <col min="3598" max="3840" width="12.42578125" style="6"/>
    <col min="3841" max="3841" width="186.7109375" style="6" customWidth="1"/>
    <col min="3842" max="3842" width="56.42578125" style="6" customWidth="1"/>
    <col min="3843" max="3847" width="45.5703125" style="6" customWidth="1"/>
    <col min="3848" max="3848" width="54.7109375" style="6" customWidth="1"/>
    <col min="3849" max="3853" width="45.5703125" style="6" customWidth="1"/>
    <col min="3854" max="4096" width="12.42578125" style="6"/>
    <col min="4097" max="4097" width="186.7109375" style="6" customWidth="1"/>
    <col min="4098" max="4098" width="56.42578125" style="6" customWidth="1"/>
    <col min="4099" max="4103" width="45.5703125" style="6" customWidth="1"/>
    <col min="4104" max="4104" width="54.7109375" style="6" customWidth="1"/>
    <col min="4105" max="4109" width="45.5703125" style="6" customWidth="1"/>
    <col min="4110" max="4352" width="12.42578125" style="6"/>
    <col min="4353" max="4353" width="186.7109375" style="6" customWidth="1"/>
    <col min="4354" max="4354" width="56.42578125" style="6" customWidth="1"/>
    <col min="4355" max="4359" width="45.5703125" style="6" customWidth="1"/>
    <col min="4360" max="4360" width="54.7109375" style="6" customWidth="1"/>
    <col min="4361" max="4365" width="45.5703125" style="6" customWidth="1"/>
    <col min="4366" max="4608" width="12.42578125" style="6"/>
    <col min="4609" max="4609" width="186.7109375" style="6" customWidth="1"/>
    <col min="4610" max="4610" width="56.42578125" style="6" customWidth="1"/>
    <col min="4611" max="4615" width="45.5703125" style="6" customWidth="1"/>
    <col min="4616" max="4616" width="54.7109375" style="6" customWidth="1"/>
    <col min="4617" max="4621" width="45.5703125" style="6" customWidth="1"/>
    <col min="4622" max="4864" width="12.42578125" style="6"/>
    <col min="4865" max="4865" width="186.7109375" style="6" customWidth="1"/>
    <col min="4866" max="4866" width="56.42578125" style="6" customWidth="1"/>
    <col min="4867" max="4871" width="45.5703125" style="6" customWidth="1"/>
    <col min="4872" max="4872" width="54.7109375" style="6" customWidth="1"/>
    <col min="4873" max="4877" width="45.5703125" style="6" customWidth="1"/>
    <col min="4878" max="5120" width="12.42578125" style="6"/>
    <col min="5121" max="5121" width="186.7109375" style="6" customWidth="1"/>
    <col min="5122" max="5122" width="56.42578125" style="6" customWidth="1"/>
    <col min="5123" max="5127" width="45.5703125" style="6" customWidth="1"/>
    <col min="5128" max="5128" width="54.7109375" style="6" customWidth="1"/>
    <col min="5129" max="5133" width="45.5703125" style="6" customWidth="1"/>
    <col min="5134" max="5376" width="12.42578125" style="6"/>
    <col min="5377" max="5377" width="186.7109375" style="6" customWidth="1"/>
    <col min="5378" max="5378" width="56.42578125" style="6" customWidth="1"/>
    <col min="5379" max="5383" width="45.5703125" style="6" customWidth="1"/>
    <col min="5384" max="5384" width="54.7109375" style="6" customWidth="1"/>
    <col min="5385" max="5389" width="45.5703125" style="6" customWidth="1"/>
    <col min="5390" max="5632" width="12.42578125" style="6"/>
    <col min="5633" max="5633" width="186.7109375" style="6" customWidth="1"/>
    <col min="5634" max="5634" width="56.42578125" style="6" customWidth="1"/>
    <col min="5635" max="5639" width="45.5703125" style="6" customWidth="1"/>
    <col min="5640" max="5640" width="54.7109375" style="6" customWidth="1"/>
    <col min="5641" max="5645" width="45.5703125" style="6" customWidth="1"/>
    <col min="5646" max="5888" width="12.42578125" style="6"/>
    <col min="5889" max="5889" width="186.7109375" style="6" customWidth="1"/>
    <col min="5890" max="5890" width="56.42578125" style="6" customWidth="1"/>
    <col min="5891" max="5895" width="45.5703125" style="6" customWidth="1"/>
    <col min="5896" max="5896" width="54.7109375" style="6" customWidth="1"/>
    <col min="5897" max="5901" width="45.5703125" style="6" customWidth="1"/>
    <col min="5902" max="6144" width="12.42578125" style="6"/>
    <col min="6145" max="6145" width="186.7109375" style="6" customWidth="1"/>
    <col min="6146" max="6146" width="56.42578125" style="6" customWidth="1"/>
    <col min="6147" max="6151" width="45.5703125" style="6" customWidth="1"/>
    <col min="6152" max="6152" width="54.7109375" style="6" customWidth="1"/>
    <col min="6153" max="6157" width="45.5703125" style="6" customWidth="1"/>
    <col min="6158" max="6400" width="12.42578125" style="6"/>
    <col min="6401" max="6401" width="186.7109375" style="6" customWidth="1"/>
    <col min="6402" max="6402" width="56.42578125" style="6" customWidth="1"/>
    <col min="6403" max="6407" width="45.5703125" style="6" customWidth="1"/>
    <col min="6408" max="6408" width="54.7109375" style="6" customWidth="1"/>
    <col min="6409" max="6413" width="45.5703125" style="6" customWidth="1"/>
    <col min="6414" max="6656" width="12.42578125" style="6"/>
    <col min="6657" max="6657" width="186.7109375" style="6" customWidth="1"/>
    <col min="6658" max="6658" width="56.42578125" style="6" customWidth="1"/>
    <col min="6659" max="6663" width="45.5703125" style="6" customWidth="1"/>
    <col min="6664" max="6664" width="54.7109375" style="6" customWidth="1"/>
    <col min="6665" max="6669" width="45.5703125" style="6" customWidth="1"/>
    <col min="6670" max="6912" width="12.42578125" style="6"/>
    <col min="6913" max="6913" width="186.7109375" style="6" customWidth="1"/>
    <col min="6914" max="6914" width="56.42578125" style="6" customWidth="1"/>
    <col min="6915" max="6919" width="45.5703125" style="6" customWidth="1"/>
    <col min="6920" max="6920" width="54.7109375" style="6" customWidth="1"/>
    <col min="6921" max="6925" width="45.5703125" style="6" customWidth="1"/>
    <col min="6926" max="7168" width="12.42578125" style="6"/>
    <col min="7169" max="7169" width="186.7109375" style="6" customWidth="1"/>
    <col min="7170" max="7170" width="56.42578125" style="6" customWidth="1"/>
    <col min="7171" max="7175" width="45.5703125" style="6" customWidth="1"/>
    <col min="7176" max="7176" width="54.7109375" style="6" customWidth="1"/>
    <col min="7177" max="7181" width="45.5703125" style="6" customWidth="1"/>
    <col min="7182" max="7424" width="12.42578125" style="6"/>
    <col min="7425" max="7425" width="186.7109375" style="6" customWidth="1"/>
    <col min="7426" max="7426" width="56.42578125" style="6" customWidth="1"/>
    <col min="7427" max="7431" width="45.5703125" style="6" customWidth="1"/>
    <col min="7432" max="7432" width="54.7109375" style="6" customWidth="1"/>
    <col min="7433" max="7437" width="45.5703125" style="6" customWidth="1"/>
    <col min="7438" max="7680" width="12.42578125" style="6"/>
    <col min="7681" max="7681" width="186.7109375" style="6" customWidth="1"/>
    <col min="7682" max="7682" width="56.42578125" style="6" customWidth="1"/>
    <col min="7683" max="7687" width="45.5703125" style="6" customWidth="1"/>
    <col min="7688" max="7688" width="54.7109375" style="6" customWidth="1"/>
    <col min="7689" max="7693" width="45.5703125" style="6" customWidth="1"/>
    <col min="7694" max="7936" width="12.42578125" style="6"/>
    <col min="7937" max="7937" width="186.7109375" style="6" customWidth="1"/>
    <col min="7938" max="7938" width="56.42578125" style="6" customWidth="1"/>
    <col min="7939" max="7943" width="45.5703125" style="6" customWidth="1"/>
    <col min="7944" max="7944" width="54.7109375" style="6" customWidth="1"/>
    <col min="7945" max="7949" width="45.5703125" style="6" customWidth="1"/>
    <col min="7950" max="8192" width="12.42578125" style="6"/>
    <col min="8193" max="8193" width="186.7109375" style="6" customWidth="1"/>
    <col min="8194" max="8194" width="56.42578125" style="6" customWidth="1"/>
    <col min="8195" max="8199" width="45.5703125" style="6" customWidth="1"/>
    <col min="8200" max="8200" width="54.7109375" style="6" customWidth="1"/>
    <col min="8201" max="8205" width="45.5703125" style="6" customWidth="1"/>
    <col min="8206" max="8448" width="12.42578125" style="6"/>
    <col min="8449" max="8449" width="186.7109375" style="6" customWidth="1"/>
    <col min="8450" max="8450" width="56.42578125" style="6" customWidth="1"/>
    <col min="8451" max="8455" width="45.5703125" style="6" customWidth="1"/>
    <col min="8456" max="8456" width="54.7109375" style="6" customWidth="1"/>
    <col min="8457" max="8461" width="45.5703125" style="6" customWidth="1"/>
    <col min="8462" max="8704" width="12.42578125" style="6"/>
    <col min="8705" max="8705" width="186.7109375" style="6" customWidth="1"/>
    <col min="8706" max="8706" width="56.42578125" style="6" customWidth="1"/>
    <col min="8707" max="8711" width="45.5703125" style="6" customWidth="1"/>
    <col min="8712" max="8712" width="54.7109375" style="6" customWidth="1"/>
    <col min="8713" max="8717" width="45.5703125" style="6" customWidth="1"/>
    <col min="8718" max="8960" width="12.42578125" style="6"/>
    <col min="8961" max="8961" width="186.7109375" style="6" customWidth="1"/>
    <col min="8962" max="8962" width="56.42578125" style="6" customWidth="1"/>
    <col min="8963" max="8967" width="45.5703125" style="6" customWidth="1"/>
    <col min="8968" max="8968" width="54.7109375" style="6" customWidth="1"/>
    <col min="8969" max="8973" width="45.5703125" style="6" customWidth="1"/>
    <col min="8974" max="9216" width="12.42578125" style="6"/>
    <col min="9217" max="9217" width="186.7109375" style="6" customWidth="1"/>
    <col min="9218" max="9218" width="56.42578125" style="6" customWidth="1"/>
    <col min="9219" max="9223" width="45.5703125" style="6" customWidth="1"/>
    <col min="9224" max="9224" width="54.7109375" style="6" customWidth="1"/>
    <col min="9225" max="9229" width="45.5703125" style="6" customWidth="1"/>
    <col min="9230" max="9472" width="12.42578125" style="6"/>
    <col min="9473" max="9473" width="186.7109375" style="6" customWidth="1"/>
    <col min="9474" max="9474" width="56.42578125" style="6" customWidth="1"/>
    <col min="9475" max="9479" width="45.5703125" style="6" customWidth="1"/>
    <col min="9480" max="9480" width="54.7109375" style="6" customWidth="1"/>
    <col min="9481" max="9485" width="45.5703125" style="6" customWidth="1"/>
    <col min="9486" max="9728" width="12.42578125" style="6"/>
    <col min="9729" max="9729" width="186.7109375" style="6" customWidth="1"/>
    <col min="9730" max="9730" width="56.42578125" style="6" customWidth="1"/>
    <col min="9731" max="9735" width="45.5703125" style="6" customWidth="1"/>
    <col min="9736" max="9736" width="54.7109375" style="6" customWidth="1"/>
    <col min="9737" max="9741" width="45.5703125" style="6" customWidth="1"/>
    <col min="9742" max="9984" width="12.42578125" style="6"/>
    <col min="9985" max="9985" width="186.7109375" style="6" customWidth="1"/>
    <col min="9986" max="9986" width="56.42578125" style="6" customWidth="1"/>
    <col min="9987" max="9991" width="45.5703125" style="6" customWidth="1"/>
    <col min="9992" max="9992" width="54.7109375" style="6" customWidth="1"/>
    <col min="9993" max="9997" width="45.5703125" style="6" customWidth="1"/>
    <col min="9998" max="10240" width="12.42578125" style="6"/>
    <col min="10241" max="10241" width="186.7109375" style="6" customWidth="1"/>
    <col min="10242" max="10242" width="56.42578125" style="6" customWidth="1"/>
    <col min="10243" max="10247" width="45.5703125" style="6" customWidth="1"/>
    <col min="10248" max="10248" width="54.7109375" style="6" customWidth="1"/>
    <col min="10249" max="10253" width="45.5703125" style="6" customWidth="1"/>
    <col min="10254" max="10496" width="12.42578125" style="6"/>
    <col min="10497" max="10497" width="186.7109375" style="6" customWidth="1"/>
    <col min="10498" max="10498" width="56.42578125" style="6" customWidth="1"/>
    <col min="10499" max="10503" width="45.5703125" style="6" customWidth="1"/>
    <col min="10504" max="10504" width="54.7109375" style="6" customWidth="1"/>
    <col min="10505" max="10509" width="45.5703125" style="6" customWidth="1"/>
    <col min="10510" max="10752" width="12.42578125" style="6"/>
    <col min="10753" max="10753" width="186.7109375" style="6" customWidth="1"/>
    <col min="10754" max="10754" width="56.42578125" style="6" customWidth="1"/>
    <col min="10755" max="10759" width="45.5703125" style="6" customWidth="1"/>
    <col min="10760" max="10760" width="54.7109375" style="6" customWidth="1"/>
    <col min="10761" max="10765" width="45.5703125" style="6" customWidth="1"/>
    <col min="10766" max="11008" width="12.42578125" style="6"/>
    <col min="11009" max="11009" width="186.7109375" style="6" customWidth="1"/>
    <col min="11010" max="11010" width="56.42578125" style="6" customWidth="1"/>
    <col min="11011" max="11015" width="45.5703125" style="6" customWidth="1"/>
    <col min="11016" max="11016" width="54.7109375" style="6" customWidth="1"/>
    <col min="11017" max="11021" width="45.5703125" style="6" customWidth="1"/>
    <col min="11022" max="11264" width="12.42578125" style="6"/>
    <col min="11265" max="11265" width="186.7109375" style="6" customWidth="1"/>
    <col min="11266" max="11266" width="56.42578125" style="6" customWidth="1"/>
    <col min="11267" max="11271" width="45.5703125" style="6" customWidth="1"/>
    <col min="11272" max="11272" width="54.7109375" style="6" customWidth="1"/>
    <col min="11273" max="11277" width="45.5703125" style="6" customWidth="1"/>
    <col min="11278" max="11520" width="12.42578125" style="6"/>
    <col min="11521" max="11521" width="186.7109375" style="6" customWidth="1"/>
    <col min="11522" max="11522" width="56.42578125" style="6" customWidth="1"/>
    <col min="11523" max="11527" width="45.5703125" style="6" customWidth="1"/>
    <col min="11528" max="11528" width="54.7109375" style="6" customWidth="1"/>
    <col min="11529" max="11533" width="45.5703125" style="6" customWidth="1"/>
    <col min="11534" max="11776" width="12.42578125" style="6"/>
    <col min="11777" max="11777" width="186.7109375" style="6" customWidth="1"/>
    <col min="11778" max="11778" width="56.42578125" style="6" customWidth="1"/>
    <col min="11779" max="11783" width="45.5703125" style="6" customWidth="1"/>
    <col min="11784" max="11784" width="54.7109375" style="6" customWidth="1"/>
    <col min="11785" max="11789" width="45.5703125" style="6" customWidth="1"/>
    <col min="11790" max="12032" width="12.42578125" style="6"/>
    <col min="12033" max="12033" width="186.7109375" style="6" customWidth="1"/>
    <col min="12034" max="12034" width="56.42578125" style="6" customWidth="1"/>
    <col min="12035" max="12039" width="45.5703125" style="6" customWidth="1"/>
    <col min="12040" max="12040" width="54.7109375" style="6" customWidth="1"/>
    <col min="12041" max="12045" width="45.5703125" style="6" customWidth="1"/>
    <col min="12046" max="12288" width="12.42578125" style="6"/>
    <col min="12289" max="12289" width="186.7109375" style="6" customWidth="1"/>
    <col min="12290" max="12290" width="56.42578125" style="6" customWidth="1"/>
    <col min="12291" max="12295" width="45.5703125" style="6" customWidth="1"/>
    <col min="12296" max="12296" width="54.7109375" style="6" customWidth="1"/>
    <col min="12297" max="12301" width="45.5703125" style="6" customWidth="1"/>
    <col min="12302" max="12544" width="12.42578125" style="6"/>
    <col min="12545" max="12545" width="186.7109375" style="6" customWidth="1"/>
    <col min="12546" max="12546" width="56.42578125" style="6" customWidth="1"/>
    <col min="12547" max="12551" width="45.5703125" style="6" customWidth="1"/>
    <col min="12552" max="12552" width="54.7109375" style="6" customWidth="1"/>
    <col min="12553" max="12557" width="45.5703125" style="6" customWidth="1"/>
    <col min="12558" max="12800" width="12.42578125" style="6"/>
    <col min="12801" max="12801" width="186.7109375" style="6" customWidth="1"/>
    <col min="12802" max="12802" width="56.42578125" style="6" customWidth="1"/>
    <col min="12803" max="12807" width="45.5703125" style="6" customWidth="1"/>
    <col min="12808" max="12808" width="54.7109375" style="6" customWidth="1"/>
    <col min="12809" max="12813" width="45.5703125" style="6" customWidth="1"/>
    <col min="12814" max="13056" width="12.42578125" style="6"/>
    <col min="13057" max="13057" width="186.7109375" style="6" customWidth="1"/>
    <col min="13058" max="13058" width="56.42578125" style="6" customWidth="1"/>
    <col min="13059" max="13063" width="45.5703125" style="6" customWidth="1"/>
    <col min="13064" max="13064" width="54.7109375" style="6" customWidth="1"/>
    <col min="13065" max="13069" width="45.5703125" style="6" customWidth="1"/>
    <col min="13070" max="13312" width="12.42578125" style="6"/>
    <col min="13313" max="13313" width="186.7109375" style="6" customWidth="1"/>
    <col min="13314" max="13314" width="56.42578125" style="6" customWidth="1"/>
    <col min="13315" max="13319" width="45.5703125" style="6" customWidth="1"/>
    <col min="13320" max="13320" width="54.7109375" style="6" customWidth="1"/>
    <col min="13321" max="13325" width="45.5703125" style="6" customWidth="1"/>
    <col min="13326" max="13568" width="12.42578125" style="6"/>
    <col min="13569" max="13569" width="186.7109375" style="6" customWidth="1"/>
    <col min="13570" max="13570" width="56.42578125" style="6" customWidth="1"/>
    <col min="13571" max="13575" width="45.5703125" style="6" customWidth="1"/>
    <col min="13576" max="13576" width="54.7109375" style="6" customWidth="1"/>
    <col min="13577" max="13581" width="45.5703125" style="6" customWidth="1"/>
    <col min="13582" max="13824" width="12.42578125" style="6"/>
    <col min="13825" max="13825" width="186.7109375" style="6" customWidth="1"/>
    <col min="13826" max="13826" width="56.42578125" style="6" customWidth="1"/>
    <col min="13827" max="13831" width="45.5703125" style="6" customWidth="1"/>
    <col min="13832" max="13832" width="54.7109375" style="6" customWidth="1"/>
    <col min="13833" max="13837" width="45.5703125" style="6" customWidth="1"/>
    <col min="13838" max="14080" width="12.42578125" style="6"/>
    <col min="14081" max="14081" width="186.7109375" style="6" customWidth="1"/>
    <col min="14082" max="14082" width="56.42578125" style="6" customWidth="1"/>
    <col min="14083" max="14087" width="45.5703125" style="6" customWidth="1"/>
    <col min="14088" max="14088" width="54.7109375" style="6" customWidth="1"/>
    <col min="14089" max="14093" width="45.5703125" style="6" customWidth="1"/>
    <col min="14094" max="14336" width="12.42578125" style="6"/>
    <col min="14337" max="14337" width="186.7109375" style="6" customWidth="1"/>
    <col min="14338" max="14338" width="56.42578125" style="6" customWidth="1"/>
    <col min="14339" max="14343" width="45.5703125" style="6" customWidth="1"/>
    <col min="14344" max="14344" width="54.7109375" style="6" customWidth="1"/>
    <col min="14345" max="14349" width="45.5703125" style="6" customWidth="1"/>
    <col min="14350" max="14592" width="12.42578125" style="6"/>
    <col min="14593" max="14593" width="186.7109375" style="6" customWidth="1"/>
    <col min="14594" max="14594" width="56.42578125" style="6" customWidth="1"/>
    <col min="14595" max="14599" width="45.5703125" style="6" customWidth="1"/>
    <col min="14600" max="14600" width="54.7109375" style="6" customWidth="1"/>
    <col min="14601" max="14605" width="45.5703125" style="6" customWidth="1"/>
    <col min="14606" max="14848" width="12.42578125" style="6"/>
    <col min="14849" max="14849" width="186.7109375" style="6" customWidth="1"/>
    <col min="14850" max="14850" width="56.42578125" style="6" customWidth="1"/>
    <col min="14851" max="14855" width="45.5703125" style="6" customWidth="1"/>
    <col min="14856" max="14856" width="54.7109375" style="6" customWidth="1"/>
    <col min="14857" max="14861" width="45.5703125" style="6" customWidth="1"/>
    <col min="14862" max="15104" width="12.42578125" style="6"/>
    <col min="15105" max="15105" width="186.7109375" style="6" customWidth="1"/>
    <col min="15106" max="15106" width="56.42578125" style="6" customWidth="1"/>
    <col min="15107" max="15111" width="45.5703125" style="6" customWidth="1"/>
    <col min="15112" max="15112" width="54.7109375" style="6" customWidth="1"/>
    <col min="15113" max="15117" width="45.5703125" style="6" customWidth="1"/>
    <col min="15118" max="15360" width="12.42578125" style="6"/>
    <col min="15361" max="15361" width="186.7109375" style="6" customWidth="1"/>
    <col min="15362" max="15362" width="56.42578125" style="6" customWidth="1"/>
    <col min="15363" max="15367" width="45.5703125" style="6" customWidth="1"/>
    <col min="15368" max="15368" width="54.7109375" style="6" customWidth="1"/>
    <col min="15369" max="15373" width="45.5703125" style="6" customWidth="1"/>
    <col min="15374" max="15616" width="12.42578125" style="6"/>
    <col min="15617" max="15617" width="186.7109375" style="6" customWidth="1"/>
    <col min="15618" max="15618" width="56.42578125" style="6" customWidth="1"/>
    <col min="15619" max="15623" width="45.5703125" style="6" customWidth="1"/>
    <col min="15624" max="15624" width="54.7109375" style="6" customWidth="1"/>
    <col min="15625" max="15629" width="45.5703125" style="6" customWidth="1"/>
    <col min="15630" max="15872" width="12.42578125" style="6"/>
    <col min="15873" max="15873" width="186.7109375" style="6" customWidth="1"/>
    <col min="15874" max="15874" width="56.42578125" style="6" customWidth="1"/>
    <col min="15875" max="15879" width="45.5703125" style="6" customWidth="1"/>
    <col min="15880" max="15880" width="54.7109375" style="6" customWidth="1"/>
    <col min="15881" max="15885" width="45.5703125" style="6" customWidth="1"/>
    <col min="15886" max="16128" width="12.42578125" style="6"/>
    <col min="16129" max="16129" width="186.7109375" style="6" customWidth="1"/>
    <col min="16130" max="16130" width="56.42578125" style="6" customWidth="1"/>
    <col min="16131" max="16135" width="45.5703125" style="6" customWidth="1"/>
    <col min="16136" max="16136" width="54.7109375" style="6" customWidth="1"/>
    <col min="16137" max="16141" width="45.5703125" style="6" customWidth="1"/>
    <col min="16142" max="16384" width="12.42578125" style="6"/>
  </cols>
  <sheetData>
    <row r="1" spans="1:17" s="196" customFormat="1" ht="19.5" customHeight="1" thickBot="1" x14ac:dyDescent="0.3">
      <c r="A1" s="186" t="s">
        <v>0</v>
      </c>
      <c r="B1" s="187"/>
      <c r="C1" s="188"/>
      <c r="D1" s="187"/>
      <c r="E1" s="189"/>
      <c r="F1" s="190"/>
      <c r="G1" s="189"/>
      <c r="H1" s="190"/>
      <c r="I1" s="191"/>
      <c r="J1" s="192" t="s">
        <v>1</v>
      </c>
      <c r="K1" s="193" t="s">
        <v>107</v>
      </c>
      <c r="L1" s="194"/>
      <c r="M1" s="193"/>
      <c r="N1" s="195"/>
      <c r="O1" s="195"/>
      <c r="P1" s="195"/>
      <c r="Q1" s="195"/>
    </row>
    <row r="2" spans="1:17" s="196" customFormat="1" ht="19.5" customHeight="1" thickBot="1" x14ac:dyDescent="0.3">
      <c r="A2" s="186" t="s">
        <v>2</v>
      </c>
      <c r="B2" s="187"/>
      <c r="C2" s="188"/>
      <c r="D2" s="187"/>
      <c r="E2" s="188"/>
      <c r="F2" s="187"/>
      <c r="G2" s="188"/>
      <c r="H2" s="187"/>
      <c r="I2" s="188"/>
      <c r="J2" s="187"/>
      <c r="K2" s="188"/>
      <c r="L2" s="187"/>
      <c r="M2" s="189"/>
      <c r="O2" s="221" t="s">
        <v>182</v>
      </c>
    </row>
    <row r="3" spans="1:17" s="196" customFormat="1" ht="19.5" customHeight="1" thickBot="1" x14ac:dyDescent="0.3">
      <c r="A3" s="197" t="s">
        <v>3</v>
      </c>
      <c r="B3" s="198"/>
      <c r="C3" s="199"/>
      <c r="D3" s="198"/>
      <c r="E3" s="199"/>
      <c r="F3" s="198"/>
      <c r="G3" s="199"/>
      <c r="H3" s="198"/>
      <c r="I3" s="199"/>
      <c r="J3" s="198"/>
      <c r="K3" s="199"/>
      <c r="L3" s="198"/>
      <c r="M3" s="200"/>
      <c r="N3" s="195"/>
      <c r="O3" s="195"/>
      <c r="P3" s="195"/>
      <c r="Q3" s="195"/>
    </row>
    <row r="4" spans="1:17" ht="15" customHeight="1" thickTop="1" x14ac:dyDescent="0.2">
      <c r="A4" s="7"/>
      <c r="B4" s="8"/>
      <c r="C4" s="9"/>
      <c r="D4" s="8"/>
      <c r="E4" s="9"/>
      <c r="F4" s="8"/>
      <c r="G4" s="10"/>
      <c r="H4" s="8" t="s">
        <v>4</v>
      </c>
      <c r="I4" s="9"/>
      <c r="J4" s="8"/>
      <c r="K4" s="9"/>
      <c r="L4" s="8"/>
      <c r="M4" s="10"/>
    </row>
    <row r="5" spans="1:17" ht="15" customHeight="1" x14ac:dyDescent="0.2">
      <c r="A5" s="11"/>
      <c r="B5" s="3"/>
      <c r="C5" s="12"/>
      <c r="D5" s="3"/>
      <c r="E5" s="12"/>
      <c r="F5" s="3"/>
      <c r="G5" s="13"/>
      <c r="H5" s="3"/>
      <c r="I5" s="12"/>
      <c r="J5" s="3"/>
      <c r="K5" s="12"/>
      <c r="L5" s="3"/>
      <c r="M5" s="13"/>
    </row>
    <row r="6" spans="1:17" ht="15" customHeight="1" x14ac:dyDescent="0.25">
      <c r="A6" s="14"/>
      <c r="B6" s="15" t="s">
        <v>128</v>
      </c>
      <c r="C6" s="16"/>
      <c r="D6" s="17"/>
      <c r="E6" s="16"/>
      <c r="F6" s="17"/>
      <c r="G6" s="18"/>
      <c r="H6" s="15" t="s">
        <v>129</v>
      </c>
      <c r="I6" s="16"/>
      <c r="J6" s="17"/>
      <c r="K6" s="16"/>
      <c r="L6" s="17"/>
      <c r="M6" s="19" t="s">
        <v>4</v>
      </c>
    </row>
    <row r="7" spans="1:17" ht="15" customHeight="1" x14ac:dyDescent="0.2">
      <c r="A7" s="11" t="s">
        <v>4</v>
      </c>
      <c r="B7" s="3" t="s">
        <v>4</v>
      </c>
      <c r="C7" s="12"/>
      <c r="D7" s="3" t="s">
        <v>4</v>
      </c>
      <c r="E7" s="12"/>
      <c r="F7" s="3" t="s">
        <v>4</v>
      </c>
      <c r="G7" s="13"/>
      <c r="H7" s="3" t="s">
        <v>4</v>
      </c>
      <c r="I7" s="12"/>
      <c r="J7" s="3" t="s">
        <v>4</v>
      </c>
      <c r="K7" s="12"/>
      <c r="L7" s="3" t="s">
        <v>4</v>
      </c>
      <c r="M7" s="13"/>
    </row>
    <row r="8" spans="1:17" ht="15" customHeight="1" x14ac:dyDescent="0.2">
      <c r="A8" s="11" t="s">
        <v>4</v>
      </c>
      <c r="B8" s="3" t="s">
        <v>4</v>
      </c>
      <c r="C8" s="12"/>
      <c r="D8" s="3" t="s">
        <v>4</v>
      </c>
      <c r="E8" s="12"/>
      <c r="F8" s="3" t="s">
        <v>4</v>
      </c>
      <c r="G8" s="13"/>
      <c r="H8" s="3" t="s">
        <v>4</v>
      </c>
      <c r="I8" s="12"/>
      <c r="J8" s="3" t="s">
        <v>4</v>
      </c>
      <c r="K8" s="12"/>
      <c r="L8" s="3" t="s">
        <v>4</v>
      </c>
      <c r="M8" s="13"/>
    </row>
    <row r="9" spans="1:17" ht="15" customHeight="1" x14ac:dyDescent="0.25">
      <c r="A9" s="20" t="s">
        <v>4</v>
      </c>
      <c r="B9" s="21" t="s">
        <v>4</v>
      </c>
      <c r="C9" s="22" t="s">
        <v>5</v>
      </c>
      <c r="D9" s="23" t="s">
        <v>4</v>
      </c>
      <c r="E9" s="22" t="s">
        <v>5</v>
      </c>
      <c r="F9" s="23" t="s">
        <v>4</v>
      </c>
      <c r="G9" s="24" t="s">
        <v>5</v>
      </c>
      <c r="H9" s="21" t="s">
        <v>4</v>
      </c>
      <c r="I9" s="22" t="s">
        <v>5</v>
      </c>
      <c r="J9" s="23" t="s">
        <v>4</v>
      </c>
      <c r="K9" s="22" t="s">
        <v>5</v>
      </c>
      <c r="L9" s="23" t="s">
        <v>4</v>
      </c>
      <c r="M9" s="24" t="s">
        <v>5</v>
      </c>
      <c r="N9" s="25"/>
    </row>
    <row r="10" spans="1:17" ht="15" customHeight="1" x14ac:dyDescent="0.25">
      <c r="A10" s="26" t="s">
        <v>6</v>
      </c>
      <c r="B10" s="27" t="s">
        <v>7</v>
      </c>
      <c r="C10" s="28" t="s">
        <v>8</v>
      </c>
      <c r="D10" s="29" t="s">
        <v>9</v>
      </c>
      <c r="E10" s="28" t="s">
        <v>8</v>
      </c>
      <c r="F10" s="29" t="s">
        <v>8</v>
      </c>
      <c r="G10" s="30" t="s">
        <v>8</v>
      </c>
      <c r="H10" s="27" t="s">
        <v>7</v>
      </c>
      <c r="I10" s="28" t="s">
        <v>8</v>
      </c>
      <c r="J10" s="29" t="s">
        <v>9</v>
      </c>
      <c r="K10" s="28" t="s">
        <v>8</v>
      </c>
      <c r="L10" s="29" t="s">
        <v>8</v>
      </c>
      <c r="M10" s="30" t="s">
        <v>8</v>
      </c>
      <c r="N10" s="25"/>
    </row>
    <row r="11" spans="1:17" ht="15" customHeight="1" x14ac:dyDescent="0.2">
      <c r="A11" s="31" t="s">
        <v>10</v>
      </c>
      <c r="B11" s="32" t="s">
        <v>4</v>
      </c>
      <c r="C11" s="33"/>
      <c r="D11" s="34" t="s">
        <v>4</v>
      </c>
      <c r="E11" s="33"/>
      <c r="F11" s="34" t="s">
        <v>4</v>
      </c>
      <c r="G11" s="35"/>
      <c r="H11" s="32" t="s">
        <v>4</v>
      </c>
      <c r="I11" s="33"/>
      <c r="J11" s="34" t="s">
        <v>4</v>
      </c>
      <c r="K11" s="33"/>
      <c r="L11" s="34" t="s">
        <v>4</v>
      </c>
      <c r="M11" s="35" t="s">
        <v>10</v>
      </c>
      <c r="N11" s="25"/>
    </row>
    <row r="12" spans="1:17" ht="15" customHeight="1" x14ac:dyDescent="0.25">
      <c r="A12" s="14" t="s">
        <v>11</v>
      </c>
      <c r="B12" s="36" t="s">
        <v>4</v>
      </c>
      <c r="C12" s="37" t="s">
        <v>4</v>
      </c>
      <c r="D12" s="38"/>
      <c r="E12" s="39"/>
      <c r="F12" s="38"/>
      <c r="G12" s="40"/>
      <c r="H12" s="36"/>
      <c r="I12" s="39"/>
      <c r="J12" s="38"/>
      <c r="K12" s="39"/>
      <c r="L12" s="38"/>
      <c r="M12" s="40"/>
      <c r="N12" s="25"/>
    </row>
    <row r="13" spans="1:17" s="5" customFormat="1" ht="15" customHeight="1" x14ac:dyDescent="0.2">
      <c r="A13" s="41" t="s">
        <v>12</v>
      </c>
      <c r="B13" s="4">
        <f>'ULS Summary'!B13-ULSBoard!B13+LSU!B13+LSUA!B13+LSUS!B13+SUBR!B13+SUNO!B13</f>
        <v>368686299</v>
      </c>
      <c r="C13" s="42">
        <f t="shared" ref="C13:C76" si="0">IF(ISBLANK(B13),"  ",IF(F13&gt;0,B13/F13,IF(B13&gt;0,1,0)))</f>
        <v>1</v>
      </c>
      <c r="D13" s="43">
        <f>'ULS Summary'!D13-ULSBoard!D13+LSU!D13+LSUA!D13+LSUS!D13+SUBR!D13+SUNO!D13</f>
        <v>0</v>
      </c>
      <c r="E13" s="44">
        <f>IF(ISBLANK(D13),"  ",IF(F13&gt;0,D13/F13,IF(D13&gt;0,1,0)))</f>
        <v>0</v>
      </c>
      <c r="F13" s="45">
        <f>D13+B13</f>
        <v>368686299</v>
      </c>
      <c r="G13" s="46">
        <f>IF(ISBLANK(F13),"  ",IF(F76&gt;0,F13/F76,IF(F13&gt;0,1,0)))</f>
        <v>0.12923419853603077</v>
      </c>
      <c r="H13" s="4">
        <f>'ULS Summary'!H13-ULSBoard!H13+LSU!H13+LSUA!H13+LSUS!H13+SUBR!H13+SUNO!H13</f>
        <v>370168198</v>
      </c>
      <c r="I13" s="42">
        <f>IF(ISBLANK(H13),"  ",IF(L13&gt;0,H13/L13,IF(H13&gt;0,1,0)))</f>
        <v>1</v>
      </c>
      <c r="J13" s="43">
        <f>'ULS Summary'!J13-ULSBoard!J13+LSU!J13+LSUA!J13+LSUS!J13+SUBR!J13+SUNO!J13</f>
        <v>0</v>
      </c>
      <c r="K13" s="44">
        <f>IF(ISBLANK(J13),"  ",IF(L13&gt;0,J13/L13,IF(J13&gt;0,1,0)))</f>
        <v>0</v>
      </c>
      <c r="L13" s="45">
        <f t="shared" ref="L13:L34" si="1">J13+H13</f>
        <v>370168198</v>
      </c>
      <c r="M13" s="47">
        <f>IF(ISBLANK(L13),"  ",IF(L76&gt;0,L13/L76,IF(L13&gt;0,1,0)))</f>
        <v>0.12887348836050375</v>
      </c>
      <c r="N13" s="25"/>
    </row>
    <row r="14" spans="1:17" ht="15" customHeight="1" x14ac:dyDescent="0.2">
      <c r="A14" s="11" t="s">
        <v>13</v>
      </c>
      <c r="B14" s="4">
        <f>'ULS Summary'!B14-ULSBoard!B14+LSU!B14+LSUA!B14+LSUS!B14+SUBR!B14+SUNO!B14</f>
        <v>0</v>
      </c>
      <c r="C14" s="48">
        <f t="shared" si="0"/>
        <v>0</v>
      </c>
      <c r="D14" s="43">
        <f>'ULS Summary'!D14-ULSBoard!D14+LSU!D14+LSUA!D14+LSUS!D14+SUBR!D14+SUNO!D14</f>
        <v>0</v>
      </c>
      <c r="E14" s="49">
        <f>IF(ISBLANK(D14),"  ",IF(F14&gt;0,D14/F14,IF(D14&gt;0,1,0)))</f>
        <v>0</v>
      </c>
      <c r="F14" s="50">
        <f>D14+B14</f>
        <v>0</v>
      </c>
      <c r="G14" s="51">
        <f>IF(ISBLANK(F14),"  ",IF(F76&gt;0,F14/F76,IF(F14&gt;0,1,0)))</f>
        <v>0</v>
      </c>
      <c r="H14" s="4">
        <f>'ULS Summary'!H14-ULSBoard!H14+LSU!H14+LSUA!H14+LSUS!H14+SUBR!H14+SUNO!H14</f>
        <v>0</v>
      </c>
      <c r="I14" s="48">
        <f>IF(ISBLANK(H14),"  ",IF(L14&gt;0,H14/L14,IF(H14&gt;0,1,0)))</f>
        <v>0</v>
      </c>
      <c r="J14" s="43">
        <f>'ULS Summary'!J14-ULSBoard!J14+LSU!J14+LSUA!J14+LSUS!J14+SUBR!J14+SUNO!J14</f>
        <v>0</v>
      </c>
      <c r="K14" s="49">
        <f>IF(ISBLANK(J14),"  ",IF(L14&gt;0,J14/L14,IF(J14&gt;0,1,0)))</f>
        <v>0</v>
      </c>
      <c r="L14" s="50">
        <f t="shared" si="1"/>
        <v>0</v>
      </c>
      <c r="M14" s="51">
        <f>IF(ISBLANK(L14),"  ",IF(L76&gt;0,L14/L76,IF(L14&gt;0,1,0)))</f>
        <v>0</v>
      </c>
      <c r="N14" s="25"/>
    </row>
    <row r="15" spans="1:17" ht="15" customHeight="1" x14ac:dyDescent="0.2">
      <c r="A15" s="31" t="s">
        <v>14</v>
      </c>
      <c r="B15" s="4">
        <f>'ULS Summary'!B15-ULSBoard!B15+LSU!B15+LSUA!B15+LSUS!B15+SUBR!B15+SUNO!B15</f>
        <v>33561758.07</v>
      </c>
      <c r="C15" s="53">
        <f t="shared" si="0"/>
        <v>1</v>
      </c>
      <c r="D15" s="43">
        <f>'ULS Summary'!D15-ULSBoard!D15+LSU!D15+LSUA!D15+LSUS!D15+SUBR!D15+SUNO!D15</f>
        <v>0</v>
      </c>
      <c r="E15" s="55">
        <f>IF(ISBLANK(D15),"  ",IF(F15&gt;0,D15/F15,IF(D15&gt;0,1,0)))</f>
        <v>0</v>
      </c>
      <c r="F15" s="38">
        <f>D15+B15</f>
        <v>33561758.07</v>
      </c>
      <c r="G15" s="56">
        <f>IF(ISBLANK(F15),"  ",IF(F76&gt;0,F15/F76,IF(F15&gt;0,1,0)))</f>
        <v>1.1764274716475462E-2</v>
      </c>
      <c r="H15" s="4">
        <f>'ULS Summary'!H15-ULSBoard!H15+LSU!H15+LSUA!H15+LSUS!H15+SUBR!H15+SUNO!H15</f>
        <v>33800791</v>
      </c>
      <c r="I15" s="53">
        <f>IF(ISBLANK(H15),"  ",IF(L15&gt;0,H15/L15,IF(H15&gt;0,1,0)))</f>
        <v>1</v>
      </c>
      <c r="J15" s="43">
        <f>'ULS Summary'!J15-ULSBoard!J15+LSU!J15+LSUA!J15+LSUS!J15+SUBR!J15+SUNO!J15</f>
        <v>0</v>
      </c>
      <c r="K15" s="55">
        <f>IF(ISBLANK(J15),"  ",IF(L15&gt;0,J15/L15,IF(J15&gt;0,1,0)))</f>
        <v>0</v>
      </c>
      <c r="L15" s="38">
        <f t="shared" si="1"/>
        <v>33800791</v>
      </c>
      <c r="M15" s="56">
        <f>IF(ISBLANK(L15),"  ",IF(L76&gt;0,L15/L76,IF(L15&gt;0,1,0)))</f>
        <v>1.1767693359531442E-2</v>
      </c>
      <c r="N15" s="25"/>
    </row>
    <row r="16" spans="1:17" ht="15" customHeight="1" x14ac:dyDescent="0.2">
      <c r="A16" s="57" t="s">
        <v>15</v>
      </c>
      <c r="B16" s="4">
        <f>'ULS Summary'!B16-ULSBoard!B16+LSU!B16+LSUA!B16+LSUS!B16+SUBR!B16+SUNO!B16</f>
        <v>0</v>
      </c>
      <c r="C16" s="42">
        <f t="shared" si="0"/>
        <v>0</v>
      </c>
      <c r="D16" s="43">
        <f>'ULS Summary'!D16-ULSBoard!D16+LSU!D16+LSUA!D16+LSUS!D16+SUBR!D16+SUNO!D16</f>
        <v>0</v>
      </c>
      <c r="E16" s="44">
        <f>IF(ISBLANK(D16),"  ",IF(F16&gt;0,D16/F16,IF(D16&gt;0,1,0)))</f>
        <v>0</v>
      </c>
      <c r="F16" s="58">
        <f t="shared" ref="F16:F39" si="2">D16+B16</f>
        <v>0</v>
      </c>
      <c r="G16" s="46">
        <f>IF(ISBLANK(F16),"  ",IF(F76&gt;0,F16/F76,IF(F16&gt;0,1,0)))</f>
        <v>0</v>
      </c>
      <c r="H16" s="4">
        <f>'ULS Summary'!H16-ULSBoard!H16+LSU!H16+LSUA!H16+LSUS!H16+SUBR!H16+SUNO!H16</f>
        <v>0</v>
      </c>
      <c r="I16" s="42">
        <f t="shared" ref="I16:I34" si="3">IF(ISBLANK(H16),"  ",IF(L16&gt;0,H16/L16,IF(H16&gt;0,1,0)))</f>
        <v>0</v>
      </c>
      <c r="J16" s="43">
        <f>'ULS Summary'!J16-ULSBoard!J16+LSU!J16+LSUA!J16+LSUS!J16+SUBR!J16+SUNO!J16</f>
        <v>0</v>
      </c>
      <c r="K16" s="44">
        <f t="shared" ref="K16:K34" si="4">IF(ISBLANK(J16),"  ",IF(L16&gt;0,J16/L16,IF(J16&gt;0,1,0)))</f>
        <v>0</v>
      </c>
      <c r="L16" s="58">
        <f t="shared" si="1"/>
        <v>0</v>
      </c>
      <c r="M16" s="46">
        <f>IF(ISBLANK(L16),"  ",IF(L76&gt;0,L16/L76,IF(L16&gt;0,1,0)))</f>
        <v>0</v>
      </c>
      <c r="N16" s="25"/>
    </row>
    <row r="17" spans="1:14" ht="15" customHeight="1" x14ac:dyDescent="0.2">
      <c r="A17" s="59" t="s">
        <v>16</v>
      </c>
      <c r="B17" s="4">
        <f>'ULS Summary'!B17-ULSBoard!B17+LSU!B17+LSUA!B17+LSUS!B17+SUBR!B17+SUNO!B17</f>
        <v>27864520.560000002</v>
      </c>
      <c r="C17" s="48">
        <f t="shared" si="0"/>
        <v>1</v>
      </c>
      <c r="D17" s="43">
        <f>'ULS Summary'!D17-ULSBoard!D17+LSU!D17+LSUA!D17+LSUS!D17+SUBR!D17+SUNO!D17</f>
        <v>0</v>
      </c>
      <c r="E17" s="44">
        <f t="shared" ref="E17:E34" si="5">IF(ISBLANK(D17),"  ",IF(F17&gt;0,D17/F17,IF(D17&gt;0,1,0)))</f>
        <v>0</v>
      </c>
      <c r="F17" s="34">
        <f t="shared" si="2"/>
        <v>27864520.560000002</v>
      </c>
      <c r="G17" s="51">
        <f>IF(ISBLANK(F17),"  ",IF(F76&gt;0,F17/F76,IF(F17&gt;0,1,0)))</f>
        <v>9.7672438382700837E-3</v>
      </c>
      <c r="H17" s="4">
        <f>'ULS Summary'!H17-ULSBoard!H17+LSU!H17+LSUA!H17+LSUS!H17+SUBR!H17+SUNO!H17</f>
        <v>27750412</v>
      </c>
      <c r="I17" s="48">
        <f t="shared" si="3"/>
        <v>1</v>
      </c>
      <c r="J17" s="43">
        <f>'ULS Summary'!J17-ULSBoard!J17+LSU!J17+LSUA!J17+LSUS!J17+SUBR!J17+SUNO!J17</f>
        <v>0</v>
      </c>
      <c r="K17" s="49">
        <f t="shared" si="4"/>
        <v>0</v>
      </c>
      <c r="L17" s="34">
        <f t="shared" si="1"/>
        <v>27750412</v>
      </c>
      <c r="M17" s="51">
        <f>IF(ISBLANK(L17),"  ",IF(L76&gt;0,L17/L76,IF(L17&gt;0,1,0)))</f>
        <v>9.6612632235932479E-3</v>
      </c>
      <c r="N17" s="25"/>
    </row>
    <row r="18" spans="1:14" ht="15" customHeight="1" x14ac:dyDescent="0.2">
      <c r="A18" s="59" t="s">
        <v>17</v>
      </c>
      <c r="B18" s="4">
        <f>'ULS Summary'!B18-ULSBoard!B18+LSU!B18+LSUA!B18+LSUS!B18+SUBR!B18+SUNO!B18</f>
        <v>0</v>
      </c>
      <c r="C18" s="48">
        <f t="shared" si="0"/>
        <v>0</v>
      </c>
      <c r="D18" s="43">
        <f>'ULS Summary'!D18-ULSBoard!D18+LSU!D18+LSUA!D18+LSUS!D18+SUBR!D18+SUNO!D18</f>
        <v>0</v>
      </c>
      <c r="E18" s="44">
        <f t="shared" si="5"/>
        <v>0</v>
      </c>
      <c r="F18" s="34">
        <f t="shared" si="2"/>
        <v>0</v>
      </c>
      <c r="G18" s="51">
        <f>IF(ISBLANK(F18),"  ",IF(F76&gt;0,F18/F76,IF(F18&gt;0,1,0)))</f>
        <v>0</v>
      </c>
      <c r="H18" s="4">
        <f>'ULS Summary'!H18-ULSBoard!H18+LSU!H18+LSUA!H18+LSUS!H18+SUBR!H18+SUNO!H18</f>
        <v>0</v>
      </c>
      <c r="I18" s="48">
        <f t="shared" si="3"/>
        <v>0</v>
      </c>
      <c r="J18" s="43">
        <f>'ULS Summary'!J18-ULSBoard!J18+LSU!J18+LSUA!J18+LSUS!J18+SUBR!J18+SUNO!J18</f>
        <v>0</v>
      </c>
      <c r="K18" s="49">
        <f t="shared" si="4"/>
        <v>0</v>
      </c>
      <c r="L18" s="34">
        <f t="shared" si="1"/>
        <v>0</v>
      </c>
      <c r="M18" s="51">
        <f>IF(ISBLANK(L18),"  ",IF(L76&gt;0,L18/L76,IF(L18&gt;0,1,0)))</f>
        <v>0</v>
      </c>
      <c r="N18" s="25"/>
    </row>
    <row r="19" spans="1:14" ht="15" customHeight="1" x14ac:dyDescent="0.2">
      <c r="A19" s="59" t="s">
        <v>18</v>
      </c>
      <c r="B19" s="4">
        <f>'ULS Summary'!B19-ULSBoard!B19+LSU!B19+LSUA!B19+LSUS!B19+SUBR!B19+SUNO!B19</f>
        <v>392432</v>
      </c>
      <c r="C19" s="48">
        <f t="shared" si="0"/>
        <v>1</v>
      </c>
      <c r="D19" s="43">
        <f>'ULS Summary'!D19-ULSBoard!D19+LSU!D19+LSUA!D19+LSUS!D19+SUBR!D19+SUNO!D19</f>
        <v>0</v>
      </c>
      <c r="E19" s="44">
        <f t="shared" si="5"/>
        <v>0</v>
      </c>
      <c r="F19" s="34">
        <f t="shared" si="2"/>
        <v>392432</v>
      </c>
      <c r="G19" s="51">
        <f>IF(ISBLANK(F19),"  ",IF(F76&gt;0,F19/F76,IF(F19&gt;0,1,0)))</f>
        <v>1.3755768830425573E-4</v>
      </c>
      <c r="H19" s="4">
        <f>'ULS Summary'!H19-ULSBoard!H19+LSU!H19+LSUA!H19+LSUS!H19+SUBR!H19+SUNO!H19</f>
        <v>392432</v>
      </c>
      <c r="I19" s="48">
        <f t="shared" si="3"/>
        <v>1</v>
      </c>
      <c r="J19" s="43">
        <f>'ULS Summary'!J19-ULSBoard!J19+LSU!J19+LSUA!J19+LSUS!J19+SUBR!J19+SUNO!J19</f>
        <v>0</v>
      </c>
      <c r="K19" s="49">
        <f t="shared" si="4"/>
        <v>0</v>
      </c>
      <c r="L19" s="34">
        <f t="shared" si="1"/>
        <v>392432</v>
      </c>
      <c r="M19" s="51">
        <f>IF(ISBLANK(L19),"  ",IF(L76&gt;0,L19/L76,IF(L19&gt;0,1,0)))</f>
        <v>1.3662459675773986E-4</v>
      </c>
      <c r="N19" s="25"/>
    </row>
    <row r="20" spans="1:14" ht="15" customHeight="1" x14ac:dyDescent="0.2">
      <c r="A20" s="59" t="s">
        <v>19</v>
      </c>
      <c r="B20" s="4">
        <f>'ULS Summary'!B20-ULSBoard!B20+LSU!B20+LSUA!B20+LSUS!B20+SUBR!B20+SUNO!B20</f>
        <v>1073116</v>
      </c>
      <c r="C20" s="48">
        <f t="shared" si="0"/>
        <v>1</v>
      </c>
      <c r="D20" s="43">
        <f>'ULS Summary'!D20-ULSBoard!D20+LSU!D20+LSUA!D20+LSUS!D20+SUBR!D20+SUNO!D20</f>
        <v>0</v>
      </c>
      <c r="E20" s="44">
        <f t="shared" si="5"/>
        <v>0</v>
      </c>
      <c r="F20" s="34">
        <f>D20+B20</f>
        <v>1073116</v>
      </c>
      <c r="G20" s="51">
        <f>IF(ISBLANK(F20),"  ",IF(F76&gt;0,F20/F76,IF(F20&gt;0,1,0)))</f>
        <v>3.7615524789596583E-4</v>
      </c>
      <c r="H20" s="4">
        <f>'ULS Summary'!H20-ULSBoard!H20+LSU!H20+LSUA!H20+LSUS!H20+SUBR!H20+SUNO!H20</f>
        <v>1160298</v>
      </c>
      <c r="I20" s="48">
        <f t="shared" si="3"/>
        <v>1</v>
      </c>
      <c r="J20" s="43">
        <f>'ULS Summary'!J20-ULSBoard!J20+LSU!J20+LSUA!J20+LSUS!J20+SUBR!J20+SUNO!J20</f>
        <v>0</v>
      </c>
      <c r="K20" s="49">
        <f t="shared" si="4"/>
        <v>0</v>
      </c>
      <c r="L20" s="34">
        <f t="shared" si="1"/>
        <v>1160298</v>
      </c>
      <c r="M20" s="51">
        <f>IF(ISBLANK(L20),"  ",IF(L76&gt;0,L20/L76,IF(L20&gt;0,1,0)))</f>
        <v>4.0395596273701441E-4</v>
      </c>
      <c r="N20" s="25"/>
    </row>
    <row r="21" spans="1:14" ht="15" customHeight="1" x14ac:dyDescent="0.2">
      <c r="A21" s="59" t="s">
        <v>20</v>
      </c>
      <c r="B21" s="4">
        <f>'ULS Summary'!B21-ULSBoard!B21+LSU!B21+LSUA!B21+LSUS!B21+SUBR!B21+SUNO!B21</f>
        <v>0</v>
      </c>
      <c r="C21" s="48">
        <f t="shared" si="0"/>
        <v>0</v>
      </c>
      <c r="D21" s="43">
        <f>'ULS Summary'!D21-ULSBoard!D21+LSU!D21+LSUA!D21+LSUS!D21+SUBR!D21+SUNO!D21</f>
        <v>0</v>
      </c>
      <c r="E21" s="44">
        <f t="shared" si="5"/>
        <v>0</v>
      </c>
      <c r="F21" s="34">
        <f t="shared" si="2"/>
        <v>0</v>
      </c>
      <c r="G21" s="51">
        <f>IF(ISBLANK(F21),"  ",IF(F76&gt;0,F21/F76,IF(F21&gt;0,1,0)))</f>
        <v>0</v>
      </c>
      <c r="H21" s="4">
        <f>'ULS Summary'!H21-ULSBoard!H21+LSU!H21+LSUA!H21+LSUS!H21+SUBR!H21+SUNO!H21</f>
        <v>50000</v>
      </c>
      <c r="I21" s="48">
        <f t="shared" si="3"/>
        <v>1</v>
      </c>
      <c r="J21" s="43">
        <f>'ULS Summary'!J21-ULSBoard!J21+LSU!J21+LSUA!J21+LSUS!J21+SUBR!J21+SUNO!J21</f>
        <v>0</v>
      </c>
      <c r="K21" s="49">
        <f t="shared" si="4"/>
        <v>0</v>
      </c>
      <c r="L21" s="34">
        <f t="shared" si="1"/>
        <v>50000</v>
      </c>
      <c r="M21" s="51">
        <f>IF(ISBLANK(L21),"  ",IF(L76&gt;0,L21/L76,IF(L21&gt;0,1,0)))</f>
        <v>1.7407423038607943E-5</v>
      </c>
      <c r="N21" s="25"/>
    </row>
    <row r="22" spans="1:14" ht="15" customHeight="1" x14ac:dyDescent="0.2">
      <c r="A22" s="59" t="s">
        <v>21</v>
      </c>
      <c r="B22" s="4">
        <f>'ULS Summary'!B22-ULSBoard!B22+LSU!B22+LSUA!B22+LSUS!B22+SUBR!B22+SUNO!B22</f>
        <v>0</v>
      </c>
      <c r="C22" s="48">
        <f t="shared" si="0"/>
        <v>0</v>
      </c>
      <c r="D22" s="43">
        <f>'ULS Summary'!D22-ULSBoard!D22+LSU!D22+LSUA!D22+LSUS!D22+SUBR!D22+SUNO!D22</f>
        <v>0</v>
      </c>
      <c r="E22" s="44">
        <f t="shared" si="5"/>
        <v>0</v>
      </c>
      <c r="F22" s="34">
        <f t="shared" si="2"/>
        <v>0</v>
      </c>
      <c r="G22" s="51">
        <f>IF(ISBLANK(F22),"  ",IF(F76&gt;0,F22/F76,IF(F22&gt;0,1,0)))</f>
        <v>0</v>
      </c>
      <c r="H22" s="4">
        <f>'ULS Summary'!H22-ULSBoard!H22+LSU!H22+LSUA!H22+LSUS!H22+SUBR!H22+SUNO!H22</f>
        <v>0</v>
      </c>
      <c r="I22" s="48">
        <f t="shared" si="3"/>
        <v>0</v>
      </c>
      <c r="J22" s="43">
        <f>'ULS Summary'!J22-ULSBoard!J22+LSU!J22+LSUA!J22+LSUS!J22+SUBR!J22+SUNO!J22</f>
        <v>0</v>
      </c>
      <c r="K22" s="49">
        <f t="shared" si="4"/>
        <v>0</v>
      </c>
      <c r="L22" s="34">
        <f t="shared" si="1"/>
        <v>0</v>
      </c>
      <c r="M22" s="51">
        <f>IF(ISBLANK(L22),"  ",IF(L76&gt;0,L22/L76,IF(L22&gt;0,1,0)))</f>
        <v>0</v>
      </c>
      <c r="N22" s="25"/>
    </row>
    <row r="23" spans="1:14" ht="15" customHeight="1" x14ac:dyDescent="0.2">
      <c r="A23" s="59" t="s">
        <v>22</v>
      </c>
      <c r="B23" s="4">
        <f>'ULS Summary'!B23-ULSBoard!B23+LSU!B23+LSUA!B23+LSUS!B23+SUBR!B23+SUNO!B23</f>
        <v>750000</v>
      </c>
      <c r="C23" s="48">
        <f t="shared" si="0"/>
        <v>1</v>
      </c>
      <c r="D23" s="43">
        <f>'ULS Summary'!D23-ULSBoard!D23+LSU!D23+LSUA!D23+LSUS!D23+SUBR!D23+SUNO!D23</f>
        <v>0</v>
      </c>
      <c r="E23" s="44">
        <f t="shared" si="5"/>
        <v>0</v>
      </c>
      <c r="F23" s="34">
        <f t="shared" si="2"/>
        <v>750000</v>
      </c>
      <c r="G23" s="51">
        <f>IF(ISBLANK(F23),"  ",IF(F76&gt;0,F23/F76,IF(F23&gt;0,1,0)))</f>
        <v>2.6289463200807219E-4</v>
      </c>
      <c r="H23" s="4">
        <f>'ULS Summary'!H23-ULSBoard!H23+LSU!H23+LSUA!H23+LSUS!H23+SUBR!H23+SUNO!H23</f>
        <v>750000</v>
      </c>
      <c r="I23" s="48">
        <f t="shared" si="3"/>
        <v>1</v>
      </c>
      <c r="J23" s="43">
        <f>'ULS Summary'!J23-ULSBoard!J23+LSU!J23+LSUA!J23+LSUS!J23+SUBR!J23+SUNO!J23</f>
        <v>0</v>
      </c>
      <c r="K23" s="49">
        <f t="shared" si="4"/>
        <v>0</v>
      </c>
      <c r="L23" s="34">
        <f t="shared" si="1"/>
        <v>750000</v>
      </c>
      <c r="M23" s="51">
        <f>IF(ISBLANK(L23),"  ",IF(L76&gt;0,L23/L76,IF(L23&gt;0,1,0)))</f>
        <v>2.6111134557911915E-4</v>
      </c>
      <c r="N23" s="25"/>
    </row>
    <row r="24" spans="1:14" ht="15" customHeight="1" x14ac:dyDescent="0.2">
      <c r="A24" s="59" t="s">
        <v>23</v>
      </c>
      <c r="B24" s="4">
        <f>'ULS Summary'!B24-ULSBoard!B24+LSU!B24+LSUA!B24+LSUS!B24+SUBR!B24+SUNO!B24</f>
        <v>3271689.51</v>
      </c>
      <c r="C24" s="48">
        <f t="shared" si="0"/>
        <v>1</v>
      </c>
      <c r="D24" s="43">
        <f>'ULS Summary'!D24-ULSBoard!D24+LSU!D24+LSUA!D24+LSUS!D24+SUBR!D24+SUNO!D24</f>
        <v>0</v>
      </c>
      <c r="E24" s="44">
        <f t="shared" si="5"/>
        <v>0</v>
      </c>
      <c r="F24" s="34">
        <f t="shared" si="2"/>
        <v>3271689.51</v>
      </c>
      <c r="G24" s="51">
        <f>IF(ISBLANK(F24),"  ",IF(F76&gt;0,F24/F76,IF(F24&gt;0,1,0)))</f>
        <v>1.1468128130348266E-3</v>
      </c>
      <c r="H24" s="4">
        <f>'ULS Summary'!H24-ULSBoard!H24+LSU!H24+LSUA!H24+LSUS!H24+SUBR!H24+SUNO!H24</f>
        <v>3487649</v>
      </c>
      <c r="I24" s="48">
        <f t="shared" si="3"/>
        <v>1</v>
      </c>
      <c r="J24" s="43">
        <f>'ULS Summary'!J24-ULSBoard!J24+LSU!J24+LSUA!J24+LSUS!J24+SUBR!J24+SUNO!J24</f>
        <v>0</v>
      </c>
      <c r="K24" s="49">
        <f t="shared" si="4"/>
        <v>0</v>
      </c>
      <c r="L24" s="34">
        <f t="shared" si="1"/>
        <v>3487649</v>
      </c>
      <c r="M24" s="51">
        <f>IF(ISBLANK(L24),"  ",IF(L76&gt;0,L24/L76,IF(L24&gt;0,1,0)))</f>
        <v>1.2142196310635592E-3</v>
      </c>
      <c r="N24" s="25"/>
    </row>
    <row r="25" spans="1:14" ht="15" customHeight="1" x14ac:dyDescent="0.2">
      <c r="A25" s="59" t="s">
        <v>24</v>
      </c>
      <c r="B25" s="4">
        <f>'ULS Summary'!B25-ULSBoard!B25+LSU!B25+LSUA!B25+LSUS!B25+SUBR!B25+SUNO!B25</f>
        <v>210000</v>
      </c>
      <c r="C25" s="48">
        <f t="shared" si="0"/>
        <v>1</v>
      </c>
      <c r="D25" s="43">
        <f>'ULS Summary'!D25-ULSBoard!D25+LSU!D25+LSUA!D25+LSUS!D25+SUBR!D25+SUNO!D25</f>
        <v>0</v>
      </c>
      <c r="E25" s="44">
        <f t="shared" si="5"/>
        <v>0</v>
      </c>
      <c r="F25" s="34">
        <f t="shared" si="2"/>
        <v>210000</v>
      </c>
      <c r="G25" s="51">
        <f>IF(ISBLANK(F25),"  ",IF(F76&gt;0,F25/F76,IF(F25&gt;0,1,0)))</f>
        <v>7.3610496962260211E-5</v>
      </c>
      <c r="H25" s="4">
        <f>'ULS Summary'!H25-ULSBoard!H25+LSU!H25+LSUA!H25+LSUS!H25+SUBR!H25+SUNO!H25</f>
        <v>210000</v>
      </c>
      <c r="I25" s="48">
        <f t="shared" si="3"/>
        <v>1</v>
      </c>
      <c r="J25" s="43">
        <f>'ULS Summary'!J25-ULSBoard!J25+LSU!J25+LSUA!J25+LSUS!J25+SUBR!J25+SUNO!J25</f>
        <v>0</v>
      </c>
      <c r="K25" s="49">
        <f t="shared" si="4"/>
        <v>0</v>
      </c>
      <c r="L25" s="34">
        <f t="shared" si="1"/>
        <v>210000</v>
      </c>
      <c r="M25" s="51">
        <f>IF(ISBLANK(L25),"  ",IF(L76&gt;0,L25/L76,IF(L25&gt;0,1,0)))</f>
        <v>7.3111176762153361E-5</v>
      </c>
      <c r="N25" s="25"/>
    </row>
    <row r="26" spans="1:14" ht="15" customHeight="1" x14ac:dyDescent="0.2">
      <c r="A26" s="59" t="s">
        <v>25</v>
      </c>
      <c r="B26" s="4">
        <f>'ULS Summary'!B26-ULSBoard!B26+LSU!B26+LSUA!B26+LSUS!B26+SUBR!B26+SUNO!B26</f>
        <v>0</v>
      </c>
      <c r="C26" s="48">
        <f t="shared" si="0"/>
        <v>0</v>
      </c>
      <c r="D26" s="43">
        <f>'ULS Summary'!D26-ULSBoard!D26+LSU!D26+LSUA!D26+LSUS!D26+SUBR!D26+SUNO!D26</f>
        <v>0</v>
      </c>
      <c r="E26" s="44">
        <f t="shared" si="5"/>
        <v>0</v>
      </c>
      <c r="F26" s="34">
        <f t="shared" si="2"/>
        <v>0</v>
      </c>
      <c r="G26" s="51">
        <f>IF(ISBLANK(F26),"  ",IF(F76&gt;0,F26/F76,IF(F26&gt;0,1,0)))</f>
        <v>0</v>
      </c>
      <c r="H26" s="4">
        <f>'ULS Summary'!H26-ULSBoard!H26+LSU!H26+LSUA!H26+LSUS!H26+SUBR!H26+SUNO!H26</f>
        <v>0</v>
      </c>
      <c r="I26" s="48">
        <f t="shared" si="3"/>
        <v>0</v>
      </c>
      <c r="J26" s="43">
        <f>'ULS Summary'!J26-ULSBoard!J26+LSU!J26+LSUA!J26+LSUS!J26+SUBR!J26+SUNO!J26</f>
        <v>0</v>
      </c>
      <c r="K26" s="49">
        <f t="shared" si="4"/>
        <v>0</v>
      </c>
      <c r="L26" s="34">
        <f t="shared" si="1"/>
        <v>0</v>
      </c>
      <c r="M26" s="51">
        <f>IF(ISBLANK(L26),"  ",IF(L76&gt;0,L26/L76,IF(L26&gt;0,1,0)))</f>
        <v>0</v>
      </c>
      <c r="N26" s="25"/>
    </row>
    <row r="27" spans="1:14" ht="15" customHeight="1" x14ac:dyDescent="0.2">
      <c r="A27" s="59" t="s">
        <v>26</v>
      </c>
      <c r="B27" s="4">
        <f>'ULS Summary'!B27-ULSBoard!B27+LSU!B27+LSUA!B27+LSUS!B27+SUBR!B27+SUNO!B27</f>
        <v>0</v>
      </c>
      <c r="C27" s="48">
        <f t="shared" si="0"/>
        <v>0</v>
      </c>
      <c r="D27" s="43">
        <f>'ULS Summary'!D27-ULSBoard!D27+LSU!D27+LSUA!D27+LSUS!D27+SUBR!D27+SUNO!D27</f>
        <v>0</v>
      </c>
      <c r="E27" s="44">
        <f t="shared" si="5"/>
        <v>0</v>
      </c>
      <c r="F27" s="34">
        <f t="shared" si="2"/>
        <v>0</v>
      </c>
      <c r="G27" s="51">
        <f>IF(ISBLANK(F27),"  ",IF(F76&gt;0,F27/F76,IF(F27&gt;0,1,0)))</f>
        <v>0</v>
      </c>
      <c r="H27" s="4">
        <f>'ULS Summary'!H27-ULSBoard!H27+LSU!H27+LSUA!H27+LSUS!H27+SUBR!H27+SUNO!H27</f>
        <v>0</v>
      </c>
      <c r="I27" s="48">
        <f t="shared" si="3"/>
        <v>0</v>
      </c>
      <c r="J27" s="43">
        <f>'ULS Summary'!J27-ULSBoard!J27+LSU!J27+LSUA!J27+LSUS!J27+SUBR!J27+SUNO!J27</f>
        <v>0</v>
      </c>
      <c r="K27" s="49">
        <f t="shared" si="4"/>
        <v>0</v>
      </c>
      <c r="L27" s="34">
        <f t="shared" si="1"/>
        <v>0</v>
      </c>
      <c r="M27" s="51">
        <f>IF(ISBLANK(L27),"  ",IF(L76&gt;0,L27/L76,IF(L27&gt;0,1,0)))</f>
        <v>0</v>
      </c>
      <c r="N27" s="25"/>
    </row>
    <row r="28" spans="1:14" ht="15" customHeight="1" x14ac:dyDescent="0.2">
      <c r="A28" s="60" t="s">
        <v>27</v>
      </c>
      <c r="B28" s="4">
        <f>'ULS Summary'!B28-ULSBoard!B28+LSU!B28+LSUA!B28+LSUS!B28+SUBR!B28+SUNO!B28</f>
        <v>0</v>
      </c>
      <c r="C28" s="48">
        <f t="shared" si="0"/>
        <v>0</v>
      </c>
      <c r="D28" s="43">
        <f>'ULS Summary'!D28-ULSBoard!D28+LSU!D28+LSUA!D28+LSUS!D28+SUBR!D28+SUNO!D28</f>
        <v>0</v>
      </c>
      <c r="E28" s="44">
        <f t="shared" si="5"/>
        <v>0</v>
      </c>
      <c r="F28" s="34">
        <f t="shared" si="2"/>
        <v>0</v>
      </c>
      <c r="G28" s="51">
        <f>IF(ISBLANK(F28),"  ",IF(F76&gt;0,F28/F76,IF(F28&gt;0,1,0)))</f>
        <v>0</v>
      </c>
      <c r="H28" s="4">
        <f>'ULS Summary'!H28-ULSBoard!H28+LSU!H28+LSUA!H28+LSUS!H28+SUBR!H28+SUNO!H28</f>
        <v>0</v>
      </c>
      <c r="I28" s="48">
        <f t="shared" si="3"/>
        <v>0</v>
      </c>
      <c r="J28" s="43">
        <f>'ULS Summary'!J28-ULSBoard!J28+LSU!J28+LSUA!J28+LSUS!J28+SUBR!J28+SUNO!J28</f>
        <v>0</v>
      </c>
      <c r="K28" s="49">
        <f t="shared" si="4"/>
        <v>0</v>
      </c>
      <c r="L28" s="34">
        <f t="shared" si="1"/>
        <v>0</v>
      </c>
      <c r="M28" s="51">
        <f>IF(ISBLANK(L28),"  ",IF(L76&gt;0,L28/L76,IF(L28&gt;0,1,0)))</f>
        <v>0</v>
      </c>
      <c r="N28" s="25"/>
    </row>
    <row r="29" spans="1:14" ht="15" customHeight="1" x14ac:dyDescent="0.2">
      <c r="A29" s="60" t="s">
        <v>28</v>
      </c>
      <c r="B29" s="4">
        <f>'ULS Summary'!B29-ULSBoard!B29+LSU!B29+LSUA!B29+LSUS!B29+SUBR!B29+SUNO!B29</f>
        <v>0</v>
      </c>
      <c r="C29" s="48">
        <f t="shared" si="0"/>
        <v>0</v>
      </c>
      <c r="D29" s="43">
        <f>'ULS Summary'!D29-ULSBoard!D29+LSU!D29+LSUA!D29+LSUS!D29+SUBR!D29+SUNO!D29</f>
        <v>0</v>
      </c>
      <c r="E29" s="44">
        <f t="shared" si="5"/>
        <v>0</v>
      </c>
      <c r="F29" s="34">
        <f t="shared" si="2"/>
        <v>0</v>
      </c>
      <c r="G29" s="51">
        <f>IF(ISBLANK(F29),"  ",IF(F76&gt;0,F29/F76,IF(F29&gt;0,1,0)))</f>
        <v>0</v>
      </c>
      <c r="H29" s="4">
        <f>'ULS Summary'!H29-ULSBoard!H29+LSU!H29+LSUA!H29+LSUS!H29+SUBR!H29+SUNO!H29</f>
        <v>0</v>
      </c>
      <c r="I29" s="48">
        <f t="shared" si="3"/>
        <v>0</v>
      </c>
      <c r="J29" s="43">
        <f>'ULS Summary'!J29-ULSBoard!J29+LSU!J29+LSUA!J29+LSUS!J29+SUBR!J29+SUNO!J29</f>
        <v>0</v>
      </c>
      <c r="K29" s="49">
        <f t="shared" si="4"/>
        <v>0</v>
      </c>
      <c r="L29" s="34">
        <f t="shared" si="1"/>
        <v>0</v>
      </c>
      <c r="M29" s="51">
        <f>IF(ISBLANK(L29),"  ",IF(L76&gt;0,L29/L76,IF(L29&gt;0,1,0)))</f>
        <v>0</v>
      </c>
      <c r="N29" s="25"/>
    </row>
    <row r="30" spans="1:14" ht="15" customHeight="1" x14ac:dyDescent="0.2">
      <c r="A30" s="60" t="s">
        <v>29</v>
      </c>
      <c r="B30" s="4">
        <f>'ULS Summary'!B30-ULSBoard!B30+LSU!B30+LSUA!B30+LSUS!B30+SUBR!B30+SUNO!B30</f>
        <v>0</v>
      </c>
      <c r="C30" s="48">
        <f t="shared" si="0"/>
        <v>0</v>
      </c>
      <c r="D30" s="43">
        <f>'ULS Summary'!D30-ULSBoard!D30+LSU!D30+LSUA!D30+LSUS!D30+SUBR!D30+SUNO!D30</f>
        <v>0</v>
      </c>
      <c r="E30" s="44">
        <f>IF(ISBLANK(D30),"  ",IF(F30&gt;0,D30/F30,IF(D30&gt;0,1,0)))</f>
        <v>0</v>
      </c>
      <c r="F30" s="34">
        <f t="shared" si="2"/>
        <v>0</v>
      </c>
      <c r="G30" s="51">
        <f>IF(ISBLANK(F30),"  ",IF(F76&gt;0,F30/F76,IF(F30&gt;0,1,0)))</f>
        <v>0</v>
      </c>
      <c r="H30" s="4">
        <f>'ULS Summary'!H30-ULSBoard!H30+LSU!H30+LSUA!H30+LSUS!H30+SUBR!H30+SUNO!H30</f>
        <v>0</v>
      </c>
      <c r="I30" s="48">
        <f t="shared" si="3"/>
        <v>0</v>
      </c>
      <c r="J30" s="43">
        <f>'ULS Summary'!J30-ULSBoard!J30+LSU!J30+LSUA!J30+LSUS!J30+SUBR!J30+SUNO!J30</f>
        <v>0</v>
      </c>
      <c r="K30" s="49">
        <f>IF(ISBLANK(J30),"  ",IF(L30&gt;0,J30/L30,IF(J30&gt;0,1,0)))</f>
        <v>0</v>
      </c>
      <c r="L30" s="34">
        <f t="shared" si="1"/>
        <v>0</v>
      </c>
      <c r="M30" s="51">
        <f>IF(ISBLANK(L30),"  ",IF(L76&gt;0,L30/L76,IF(L30&gt;0,1,0)))</f>
        <v>0</v>
      </c>
      <c r="N30" s="25"/>
    </row>
    <row r="31" spans="1:14" ht="15" customHeight="1" x14ac:dyDescent="0.2">
      <c r="A31" s="60" t="s">
        <v>30</v>
      </c>
      <c r="B31" s="4">
        <f>'ULS Summary'!B31-ULSBoard!B31+LSU!B31+LSUA!B31+LSUS!B31+SUBR!B31+SUNO!B31</f>
        <v>0</v>
      </c>
      <c r="C31" s="48">
        <f t="shared" si="0"/>
        <v>0</v>
      </c>
      <c r="D31" s="43">
        <f>'ULS Summary'!D31-ULSBoard!D31+LSU!D31+LSUA!D31+LSUS!D31+SUBR!D31+SUNO!D31</f>
        <v>0</v>
      </c>
      <c r="E31" s="44">
        <f>IF(ISBLANK(D31),"  ",IF(F31&gt;0,D31/F31,IF(D31&gt;0,1,0)))</f>
        <v>0</v>
      </c>
      <c r="F31" s="34">
        <f t="shared" si="2"/>
        <v>0</v>
      </c>
      <c r="G31" s="51">
        <f>IF(ISBLANK(F31),"  ",IF(F76&gt;0,F31/F76,IF(F31&gt;0,1,0)))</f>
        <v>0</v>
      </c>
      <c r="H31" s="4">
        <f>'ULS Summary'!H31-ULSBoard!H31+LSU!H31+LSUA!H31+LSUS!H31+SUBR!H31+SUNO!H31</f>
        <v>0</v>
      </c>
      <c r="I31" s="48">
        <f t="shared" si="3"/>
        <v>0</v>
      </c>
      <c r="J31" s="43">
        <f>'ULS Summary'!J31-ULSBoard!J31+LSU!J31+LSUA!J31+LSUS!J31+SUBR!J31+SUNO!J31</f>
        <v>0</v>
      </c>
      <c r="K31" s="49">
        <f>IF(ISBLANK(J31),"  ",IF(L31&gt;0,J31/L31,IF(J31&gt;0,1,0)))</f>
        <v>0</v>
      </c>
      <c r="L31" s="34">
        <f t="shared" si="1"/>
        <v>0</v>
      </c>
      <c r="M31" s="51">
        <f>IF(ISBLANK(L31),"  ",IF(L76&gt;0,L31/L76,IF(L31&gt;0,1,0)))</f>
        <v>0</v>
      </c>
      <c r="N31" s="25"/>
    </row>
    <row r="32" spans="1:14" ht="15" customHeight="1" x14ac:dyDescent="0.2">
      <c r="A32" s="60" t="s">
        <v>31</v>
      </c>
      <c r="B32" s="4">
        <f>'ULS Summary'!B32-ULSBoard!B32+LSU!B32+LSUA!B32+LSUS!B32+SUBR!B32+SUNO!B32</f>
        <v>0</v>
      </c>
      <c r="C32" s="48">
        <f t="shared" si="0"/>
        <v>0</v>
      </c>
      <c r="D32" s="43">
        <f>'ULS Summary'!D32-ULSBoard!D32+LSU!D32+LSUA!D32+LSUS!D32+SUBR!D32+SUNO!D32</f>
        <v>0</v>
      </c>
      <c r="E32" s="44">
        <f>IF(ISBLANK(D32),"  ",IF(F32&gt;0,D32/F32,IF(D32&gt;0,1,0)))</f>
        <v>0</v>
      </c>
      <c r="F32" s="34">
        <f t="shared" si="2"/>
        <v>0</v>
      </c>
      <c r="G32" s="51">
        <f>IF(ISBLANK(F32),"  ",IF(F76&gt;0,F32/F76,IF(F32&gt;0,1,0)))</f>
        <v>0</v>
      </c>
      <c r="H32" s="4">
        <f>'ULS Summary'!H32-ULSBoard!H32+LSU!H32+LSUA!H32+LSUS!H32+SUBR!H32+SUNO!H32</f>
        <v>0</v>
      </c>
      <c r="I32" s="48">
        <f t="shared" si="3"/>
        <v>0</v>
      </c>
      <c r="J32" s="43">
        <f>'ULS Summary'!J32-ULSBoard!J32+LSU!J32+LSUA!J32+LSUS!J32+SUBR!J32+SUNO!J32</f>
        <v>0</v>
      </c>
      <c r="K32" s="49">
        <f>IF(ISBLANK(J32),"  ",IF(L32&gt;0,J32/L32,IF(J32&gt;0,1,0)))</f>
        <v>0</v>
      </c>
      <c r="L32" s="34">
        <f t="shared" si="1"/>
        <v>0</v>
      </c>
      <c r="M32" s="51">
        <f>IF(ISBLANK(L32),"  ",IF(L76&gt;0,L32/L76,IF(L32&gt;0,1,0)))</f>
        <v>0</v>
      </c>
      <c r="N32" s="25"/>
    </row>
    <row r="33" spans="1:14" ht="15" customHeight="1" x14ac:dyDescent="0.2">
      <c r="A33" s="61" t="s">
        <v>75</v>
      </c>
      <c r="B33" s="4">
        <f>'ULS Summary'!B33-ULSBoard!B33+LSU!B33+LSUA!B33+LSUS!B33+SUBR!B33+SUNO!B33</f>
        <v>0</v>
      </c>
      <c r="C33" s="48">
        <f>IF(ISBLANK(B33),"  ",IF(F33&gt;0,B33/F33,IF(B33&gt;0,1,0)))</f>
        <v>0</v>
      </c>
      <c r="D33" s="43">
        <f>'ULS Summary'!D33-ULSBoard!D33+LSU!D33+LSUA!D33+LSUS!D33+SUBR!D33+SUNO!D33</f>
        <v>0</v>
      </c>
      <c r="E33" s="44">
        <f>IF(ISBLANK(D33),"  ",IF(F33&gt;0,D33/F33,IF(D33&gt;0,1,0)))</f>
        <v>0</v>
      </c>
      <c r="F33" s="34">
        <f t="shared" si="2"/>
        <v>0</v>
      </c>
      <c r="G33" s="51">
        <f>IF(ISBLANK(F33),"  ",IF(F76&gt;0,F33/F76,IF(F33&gt;0,1,0)))</f>
        <v>0</v>
      </c>
      <c r="H33" s="4">
        <f>'ULS Summary'!H33-ULSBoard!H33+LSU!H33+LSUA!H33+LSUS!H33+SUBR!H33+SUNO!H33</f>
        <v>0</v>
      </c>
      <c r="I33" s="48">
        <f>IF(ISBLANK(H33),"  ",IF(L33&gt;0,H33/L33,IF(H33&gt;0,1,0)))</f>
        <v>0</v>
      </c>
      <c r="J33" s="43">
        <f>'ULS Summary'!J33-ULSBoard!J33+LSU!J33+LSUA!J33+LSUS!J33+SUBR!J33+SUNO!J33</f>
        <v>0</v>
      </c>
      <c r="K33" s="49">
        <f>IF(ISBLANK(J33),"  ",IF(L33&gt;0,J33/L33,IF(J33&gt;0,1,0)))</f>
        <v>0</v>
      </c>
      <c r="L33" s="34">
        <f t="shared" si="1"/>
        <v>0</v>
      </c>
      <c r="M33" s="51">
        <f>IF(ISBLANK(L33),"  ",IF(L76&gt;0,L33/L76,IF(L33&gt;0,1,0)))</f>
        <v>0</v>
      </c>
      <c r="N33" s="25"/>
    </row>
    <row r="34" spans="1:14" ht="15" customHeight="1" x14ac:dyDescent="0.2">
      <c r="A34" s="60" t="s">
        <v>32</v>
      </c>
      <c r="B34" s="4">
        <f>'ULS Summary'!B34-ULSBoard!B34+LSU!B34+LSUA!B34+LSUS!B34+SUBR!B34+SUNO!B34</f>
        <v>0</v>
      </c>
      <c r="C34" s="48">
        <f t="shared" si="0"/>
        <v>0</v>
      </c>
      <c r="D34" s="43">
        <f>'ULS Summary'!D34-ULSBoard!D34+LSU!D34+LSUA!D34+LSUS!D34+SUBR!D34+SUNO!D34</f>
        <v>0</v>
      </c>
      <c r="E34" s="44">
        <f t="shared" si="5"/>
        <v>0</v>
      </c>
      <c r="F34" s="34">
        <f t="shared" si="2"/>
        <v>0</v>
      </c>
      <c r="G34" s="51">
        <f>IF(ISBLANK(F34),"  ",IF(F76&gt;0,F34/F76,IF(F34&gt;0,1,0)))</f>
        <v>0</v>
      </c>
      <c r="H34" s="4">
        <f>'ULS Summary'!H34-ULSBoard!H34+LSU!H34+LSUA!H34+LSUS!H34+SUBR!H34+SUNO!H34</f>
        <v>0</v>
      </c>
      <c r="I34" s="48">
        <f t="shared" si="3"/>
        <v>0</v>
      </c>
      <c r="J34" s="43">
        <f>'ULS Summary'!J34-ULSBoard!J34+LSU!J34+LSUA!J34+LSUS!J34+SUBR!J34+SUNO!J34</f>
        <v>0</v>
      </c>
      <c r="K34" s="49">
        <f t="shared" si="4"/>
        <v>0</v>
      </c>
      <c r="L34" s="34">
        <f t="shared" si="1"/>
        <v>0</v>
      </c>
      <c r="M34" s="51">
        <f>IF(ISBLANK(L34),"  ",IF(L76&gt;0,L34/L76,IF(L34&gt;0,1,0)))</f>
        <v>0</v>
      </c>
      <c r="N34" s="25"/>
    </row>
    <row r="35" spans="1:14" ht="15" customHeight="1" x14ac:dyDescent="0.25">
      <c r="A35" s="62" t="s">
        <v>33</v>
      </c>
      <c r="B35" s="4"/>
      <c r="C35" s="64" t="s">
        <v>4</v>
      </c>
      <c r="D35" s="43"/>
      <c r="E35" s="66" t="s">
        <v>4</v>
      </c>
      <c r="F35" s="34"/>
      <c r="G35" s="67" t="s">
        <v>4</v>
      </c>
      <c r="H35" s="4"/>
      <c r="I35" s="64" t="s">
        <v>4</v>
      </c>
      <c r="J35" s="43"/>
      <c r="K35" s="66" t="s">
        <v>4</v>
      </c>
      <c r="L35" s="34"/>
      <c r="M35" s="67" t="s">
        <v>4</v>
      </c>
      <c r="N35" s="25"/>
    </row>
    <row r="36" spans="1:14" ht="15" customHeight="1" x14ac:dyDescent="0.2">
      <c r="A36" s="57" t="s">
        <v>34</v>
      </c>
      <c r="B36" s="4">
        <f>'ULS Summary'!B36-ULSBoard!B36+LSU!B36+LSUA!B36+LSUS!B36+SUBR!B36+SUNO!B36</f>
        <v>0</v>
      </c>
      <c r="C36" s="48">
        <f t="shared" si="0"/>
        <v>0</v>
      </c>
      <c r="D36" s="43">
        <f>'ULS Summary'!D36-ULSBoard!D36+LSU!D36+LSUA!D36+LSUS!D36+SUBR!D36+SUNO!D36</f>
        <v>0</v>
      </c>
      <c r="E36" s="49">
        <f>IF(ISBLANK(D36),"  ",IF(F36&gt;0,D36/F36,IF(D36&gt;0,1,0)))</f>
        <v>0</v>
      </c>
      <c r="F36" s="34">
        <f t="shared" si="2"/>
        <v>0</v>
      </c>
      <c r="G36" s="51">
        <f>IF(ISBLANK(F36),"  ",IF(F76&gt;0,F36/F76,IF(F36&gt;0,1,0)))</f>
        <v>0</v>
      </c>
      <c r="H36" s="4">
        <f>'ULS Summary'!H36-ULSBoard!H36+LSU!H36+LSUA!H36+LSUS!H36+SUBR!H36+SUNO!H36</f>
        <v>0</v>
      </c>
      <c r="I36" s="48">
        <f>IF(ISBLANK(H36),"  ",IF(L36&gt;0,H36/L36,IF(H36&gt;0,1,0)))</f>
        <v>0</v>
      </c>
      <c r="J36" s="43">
        <f>'ULS Summary'!J36-ULSBoard!J36+LSU!J36+LSUA!J36+LSUS!J36+SUBR!J36+SUNO!J36</f>
        <v>0</v>
      </c>
      <c r="K36" s="49">
        <f>IF(ISBLANK(J36),"  ",IF(L36&gt;0,J36/L36,IF(J36&gt;0,1,0)))</f>
        <v>0</v>
      </c>
      <c r="L36" s="34">
        <f>J36+H36</f>
        <v>0</v>
      </c>
      <c r="M36" s="51">
        <f>IF(ISBLANK(L36),"  ",IF(L76&gt;0,L36/L76,IF(L36&gt;0,1,0)))</f>
        <v>0</v>
      </c>
      <c r="N36" s="25"/>
    </row>
    <row r="37" spans="1:14" ht="15" customHeight="1" x14ac:dyDescent="0.25">
      <c r="A37" s="62" t="s">
        <v>35</v>
      </c>
      <c r="B37" s="63"/>
      <c r="C37" s="64" t="s">
        <v>4</v>
      </c>
      <c r="D37" s="65"/>
      <c r="E37" s="66" t="s">
        <v>4</v>
      </c>
      <c r="F37" s="34"/>
      <c r="G37" s="67" t="s">
        <v>4</v>
      </c>
      <c r="H37" s="63"/>
      <c r="I37" s="64" t="s">
        <v>4</v>
      </c>
      <c r="J37" s="65"/>
      <c r="K37" s="66" t="s">
        <v>4</v>
      </c>
      <c r="L37" s="34"/>
      <c r="M37" s="67" t="s">
        <v>4</v>
      </c>
      <c r="N37" s="25"/>
    </row>
    <row r="38" spans="1:14" ht="15" customHeight="1" x14ac:dyDescent="0.2">
      <c r="A38" s="59" t="s">
        <v>34</v>
      </c>
      <c r="B38" s="4">
        <f>'ULS Summary'!B38-ULSBoard!B38+LSU!B38+LSUA!B38+LSUS!B38+SUBR!B38+SUNO!B38</f>
        <v>0</v>
      </c>
      <c r="C38" s="48">
        <f t="shared" si="0"/>
        <v>0</v>
      </c>
      <c r="D38" s="43">
        <f>'ULS Summary'!D38-ULSBoard!D38+LSU!D38+LSUA!D38+LSUS!D38+SUBR!D38+SUNO!D38</f>
        <v>0</v>
      </c>
      <c r="E38" s="49">
        <f>IF(ISBLANK(D38),"  ",IF(F38&gt;0,D38/F38,IF(D38&gt;0,1,0)))</f>
        <v>0</v>
      </c>
      <c r="F38" s="68">
        <f t="shared" si="2"/>
        <v>0</v>
      </c>
      <c r="G38" s="51">
        <f>IF(ISBLANK(F38),"  ",IF(F76&gt;0,F38/F76,IF(F38&gt;0,1,0)))</f>
        <v>0</v>
      </c>
      <c r="H38" s="4">
        <f>'ULS Summary'!H38-ULSBoard!H38+LSU!H38+LSUA!H38+LSUS!H38+SUBR!H38+SUNO!H38</f>
        <v>0</v>
      </c>
      <c r="I38" s="48">
        <f>IF(ISBLANK(H38),"  ",IF(L38&gt;0,H38/L38,IF(H38&gt;0,1,0)))</f>
        <v>0</v>
      </c>
      <c r="J38" s="43">
        <f>'ULS Summary'!J38-ULSBoard!J38+LSU!J38+LSUA!J38+LSUS!J38+SUBR!J38+SUNO!J38</f>
        <v>0</v>
      </c>
      <c r="K38" s="49">
        <f>IF(ISBLANK(J38),"  ",IF(L38&gt;0,J38/L38,IF(J38&gt;0,1,0)))</f>
        <v>0</v>
      </c>
      <c r="L38" s="68">
        <f>J38+H38</f>
        <v>0</v>
      </c>
      <c r="M38" s="51">
        <f>IF(ISBLANK(L38),"  ",IF(L76&gt;0,L38/L76,IF(L38&gt;0,1,0)))</f>
        <v>0</v>
      </c>
      <c r="N38" s="25"/>
    </row>
    <row r="39" spans="1:14" ht="15" customHeight="1" x14ac:dyDescent="0.2">
      <c r="A39" s="59" t="s">
        <v>36</v>
      </c>
      <c r="B39" s="69"/>
      <c r="C39" s="48" t="str">
        <f t="shared" si="0"/>
        <v xml:space="preserve">  </v>
      </c>
      <c r="D39" s="70"/>
      <c r="E39" s="44" t="str">
        <f>IF(ISBLANK(D39),"  ",IF(F39&gt;0,D39/F39,IF(D39&gt;0,1,0)))</f>
        <v xml:space="preserve">  </v>
      </c>
      <c r="F39" s="34">
        <f t="shared" si="2"/>
        <v>0</v>
      </c>
      <c r="G39" s="51">
        <f>IF(ISBLANK(F39),"  ",IF(F76&gt;0,F39/F76,IF(F39&gt;0,1,0)))</f>
        <v>0</v>
      </c>
      <c r="H39" s="69"/>
      <c r="I39" s="48" t="str">
        <f>IF(ISBLANK(H39),"  ",IF(L39&gt;0,H39/L39,IF(H39&gt;0,1,0)))</f>
        <v xml:space="preserve">  </v>
      </c>
      <c r="J39" s="70"/>
      <c r="K39" s="49" t="str">
        <f>IF(ISBLANK(J39),"  ",IF(L39&gt;0,J39/L39,IF(J39&gt;0,1,0)))</f>
        <v xml:space="preserve">  </v>
      </c>
      <c r="L39" s="34">
        <f>J39+H39</f>
        <v>0</v>
      </c>
      <c r="M39" s="51">
        <f>IF(ISBLANK(L39),"  ",IF(L76&gt;0,L39/L76,IF(L39&gt;0,1,0)))</f>
        <v>0</v>
      </c>
      <c r="N39" s="25"/>
    </row>
    <row r="40" spans="1:14" s="77" customFormat="1" ht="15" customHeight="1" x14ac:dyDescent="0.25">
      <c r="A40" s="62" t="s">
        <v>37</v>
      </c>
      <c r="B40" s="71">
        <f>B39+B38+B36+B34+B29+B28+B26+B27+B25+B24+B23+B22+B21+B20+B19+B18+B17+B16+B14+B13+B30+B31+B32</f>
        <v>402248057.06999999</v>
      </c>
      <c r="C40" s="84">
        <f t="shared" si="0"/>
        <v>1</v>
      </c>
      <c r="D40" s="122">
        <f>D39+D38+D36+D34+D29+D28+D26+D27+D25+D24+D23+D22+D21+D20+D19+D18+D17+D16+D14+D13+D30+D31+D32</f>
        <v>0</v>
      </c>
      <c r="E40" s="73">
        <f>IF(ISBLANK(D40),"  ",IF(F40&gt;0,D40/F40,IF(D40&gt;0,1,0)))</f>
        <v>0</v>
      </c>
      <c r="F40" s="71">
        <f>F39+F38+F36+F34+F29+F28+F26+F27+F25+F24+F23+F22+F21+F20+F19+F18+F17+F16+F14+F13+F30+F31+F32</f>
        <v>402248057.06999999</v>
      </c>
      <c r="G40" s="74">
        <f>IF(ISBLANK(F40),"  ",IF(F76&gt;0,F40/F76,IF(F40&gt;0,1,0)))</f>
        <v>0.14099847325250622</v>
      </c>
      <c r="H40" s="71">
        <f>H39+H38+H36+H34+H29+H28+H26+H27+H25+H24+H23+H22+H21+H20+H19+H18+H17+H16+H14+H13+H30+H31+H32</f>
        <v>403968989</v>
      </c>
      <c r="I40" s="84">
        <f>IF(ISBLANK(H40),"  ",IF(L40&gt;0,H40/L40,IF(H40&gt;0,1,0)))</f>
        <v>1</v>
      </c>
      <c r="J40" s="122">
        <f>J39+J38+J36+J34+J29+J28+J26+J27+J25+J24+J23+J22+J21+J20+J19+J18+J17+J16+J14+J13+J30+J31+J32</f>
        <v>0</v>
      </c>
      <c r="K40" s="75">
        <f>IF(ISBLANK(J40),"  ",IF(L40&gt;0,J40/L40,IF(J40&gt;0,1,0)))</f>
        <v>0</v>
      </c>
      <c r="L40" s="71">
        <f>L39+L38+L36+L34+L29+L28+L26+L27+L25+L24+L23+L22+L21+L20+L19+L18+L17+L16+L14+L13+L30+L31+L32</f>
        <v>403968989</v>
      </c>
      <c r="M40" s="74">
        <f>IF(ISBLANK(L40),"  ",IF(L76&gt;0,L40/L76,IF(L40&gt;0,1,0)))</f>
        <v>0.14064118172003517</v>
      </c>
      <c r="N40" s="76"/>
    </row>
    <row r="41" spans="1:14" ht="15" customHeight="1" x14ac:dyDescent="0.25">
      <c r="A41" s="78" t="s">
        <v>38</v>
      </c>
      <c r="B41" s="79"/>
      <c r="C41" s="64" t="s">
        <v>4</v>
      </c>
      <c r="D41" s="80"/>
      <c r="E41" s="66" t="s">
        <v>4</v>
      </c>
      <c r="F41" s="34"/>
      <c r="G41" s="67" t="s">
        <v>4</v>
      </c>
      <c r="H41" s="79"/>
      <c r="I41" s="64" t="s">
        <v>4</v>
      </c>
      <c r="J41" s="80"/>
      <c r="K41" s="66" t="s">
        <v>4</v>
      </c>
      <c r="L41" s="34"/>
      <c r="M41" s="67" t="s">
        <v>4</v>
      </c>
      <c r="N41" s="25"/>
    </row>
    <row r="42" spans="1:14" ht="15" customHeight="1" x14ac:dyDescent="0.2">
      <c r="A42" s="11" t="s">
        <v>39</v>
      </c>
      <c r="B42" s="4">
        <f>'ULS Summary'!B42-ULSBoard!B42+LSU!B42+LSUA!B42+LSUS!B42+SUBR!B42+SUNO!B42</f>
        <v>0</v>
      </c>
      <c r="C42" s="42">
        <f t="shared" si="0"/>
        <v>0</v>
      </c>
      <c r="D42" s="43">
        <f>'ULS Summary'!D42-ULSBoard!D42+LSU!D42+LSUA!D42+LSUS!D42+SUBR!D42+SUNO!D42</f>
        <v>0</v>
      </c>
      <c r="E42" s="44">
        <f t="shared" ref="E42:E48" si="6">IF(ISBLANK(D42),"  ",IF(F42&gt;0,D42/F42,IF(D42&gt;0,1,0)))</f>
        <v>0</v>
      </c>
      <c r="F42" s="38">
        <f>D42+B42</f>
        <v>0</v>
      </c>
      <c r="G42" s="46">
        <f>IF(ISBLANK(F42),"  ",IF(D76&gt;0,F42/D76,IF(F42&gt;0,1,0)))</f>
        <v>0</v>
      </c>
      <c r="H42" s="4">
        <f>'ULS Summary'!H42-ULSBoard!H42+LSU!H42+LSUA!H42+LSUS!H42+SUBR!H42+SUNO!H42</f>
        <v>0</v>
      </c>
      <c r="I42" s="42">
        <f t="shared" ref="I42:I48" si="7">IF(ISBLANK(H42),"  ",IF(L42&gt;0,H42/L42,IF(H42&gt;0,1,0)))</f>
        <v>0</v>
      </c>
      <c r="J42" s="43">
        <f>'ULS Summary'!J42-ULSBoard!J42+LSU!J42+LSUA!J42+LSUS!J42+SUBR!J42+SUNO!J42</f>
        <v>0</v>
      </c>
      <c r="K42" s="44">
        <f t="shared" ref="K42:K48" si="8">IF(ISBLANK(J42),"  ",IF(L42&gt;0,J42/L42,IF(J42&gt;0,1,0)))</f>
        <v>0</v>
      </c>
      <c r="L42" s="38">
        <f>J42+H42</f>
        <v>0</v>
      </c>
      <c r="M42" s="46">
        <f>IF(ISBLANK(L42),"  ",IF(J76&gt;0,L42/J76,IF(L42&gt;0,1,0)))</f>
        <v>0</v>
      </c>
      <c r="N42" s="25"/>
    </row>
    <row r="43" spans="1:14" ht="15" customHeight="1" x14ac:dyDescent="0.2">
      <c r="A43" s="81" t="s">
        <v>40</v>
      </c>
      <c r="B43" s="4">
        <f>'ULS Summary'!B43-ULSBoard!B43+LSU!B43+LSUA!B43+LSUS!B43+SUBR!B43+SUNO!B43</f>
        <v>0</v>
      </c>
      <c r="C43" s="48">
        <f t="shared" si="0"/>
        <v>0</v>
      </c>
      <c r="D43" s="43">
        <f>'ULS Summary'!D43-ULSBoard!D43+LSU!D43+LSUA!D43+LSUS!D43+SUBR!D43+SUNO!D43</f>
        <v>0</v>
      </c>
      <c r="E43" s="49">
        <f t="shared" si="6"/>
        <v>0</v>
      </c>
      <c r="F43" s="34">
        <f>D43+B43</f>
        <v>0</v>
      </c>
      <c r="G43" s="51">
        <f>IF(ISBLANK(F43),"  ",IF(D76&gt;0,F43/D76,IF(F43&gt;0,1,0)))</f>
        <v>0</v>
      </c>
      <c r="H43" s="4">
        <f>'ULS Summary'!H43-ULSBoard!H43+LSU!H43+LSUA!H43+LSUS!H43+SUBR!H43+SUNO!H43</f>
        <v>0</v>
      </c>
      <c r="I43" s="48">
        <f t="shared" si="7"/>
        <v>0</v>
      </c>
      <c r="J43" s="43">
        <f>'ULS Summary'!J43-ULSBoard!J43+LSU!J43+LSUA!J43+LSUS!J43+SUBR!J43+SUNO!J43</f>
        <v>0</v>
      </c>
      <c r="K43" s="49">
        <f t="shared" si="8"/>
        <v>0</v>
      </c>
      <c r="L43" s="34">
        <f>J43+H43</f>
        <v>0</v>
      </c>
      <c r="M43" s="51">
        <f>IF(ISBLANK(L43),"  ",IF(J76&gt;0,L43/J76,IF(L43&gt;0,1,0)))</f>
        <v>0</v>
      </c>
      <c r="N43" s="25"/>
    </row>
    <row r="44" spans="1:14" ht="15" customHeight="1" x14ac:dyDescent="0.2">
      <c r="A44" s="82" t="s">
        <v>41</v>
      </c>
      <c r="B44" s="4">
        <f>'ULS Summary'!B44-ULSBoard!B44+LSU!B44+LSUA!B44+LSUS!B44+SUBR!B44+SUNO!B44</f>
        <v>0</v>
      </c>
      <c r="C44" s="48">
        <f t="shared" si="0"/>
        <v>0</v>
      </c>
      <c r="D44" s="43">
        <f>'ULS Summary'!D44-ULSBoard!D44+LSU!D44+LSUA!D44+LSUS!D44+SUBR!D44+SUNO!D44</f>
        <v>0</v>
      </c>
      <c r="E44" s="49">
        <f t="shared" si="6"/>
        <v>0</v>
      </c>
      <c r="F44" s="68">
        <f>D44+B44</f>
        <v>0</v>
      </c>
      <c r="G44" s="51">
        <f>IF(ISBLANK(F44),"  ",IF(D76&gt;0,F44/D76,IF(F44&gt;0,1,0)))</f>
        <v>0</v>
      </c>
      <c r="H44" s="4">
        <f>'ULS Summary'!H44-ULSBoard!H44+LSU!H44+LSUA!H44+LSUS!H44+SUBR!H44+SUNO!H44</f>
        <v>0</v>
      </c>
      <c r="I44" s="48">
        <f t="shared" si="7"/>
        <v>0</v>
      </c>
      <c r="J44" s="43">
        <f>'ULS Summary'!J44-ULSBoard!J44+LSU!J44+LSUA!J44+LSUS!J44+SUBR!J44+SUNO!J44</f>
        <v>0</v>
      </c>
      <c r="K44" s="49">
        <f t="shared" si="8"/>
        <v>0</v>
      </c>
      <c r="L44" s="68">
        <f>J44+H44</f>
        <v>0</v>
      </c>
      <c r="M44" s="51">
        <f>IF(ISBLANK(L44),"  ",IF(J76&gt;0,L44/J76,IF(L44&gt;0,1,0)))</f>
        <v>0</v>
      </c>
      <c r="N44" s="25"/>
    </row>
    <row r="45" spans="1:14" ht="15" customHeight="1" x14ac:dyDescent="0.2">
      <c r="A45" s="31" t="s">
        <v>42</v>
      </c>
      <c r="B45" s="4">
        <f>'ULS Summary'!B45-ULSBoard!B45+LSU!B45+LSUA!B45+LSUS!B45+SUBR!B45+SUNO!B45</f>
        <v>10403359.77</v>
      </c>
      <c r="C45" s="48">
        <f t="shared" si="0"/>
        <v>0.87151047405307536</v>
      </c>
      <c r="D45" s="43">
        <f>'ULS Summary'!D45-ULSBoard!D45+LSU!D45+LSUA!D45+LSUS!D45+SUBR!D45+SUNO!D45</f>
        <v>1533800</v>
      </c>
      <c r="E45" s="49">
        <f t="shared" si="6"/>
        <v>0.12848952594692464</v>
      </c>
      <c r="F45" s="68">
        <f>D45+B45</f>
        <v>11937159.77</v>
      </c>
      <c r="G45" s="51">
        <f>IF(ISBLANK(F45),"  ",IF(D76&gt;0,F45/D76,IF(F45&gt;0,1,0)))</f>
        <v>9.1809732087872794E-3</v>
      </c>
      <c r="H45" s="4">
        <f>'ULS Summary'!H45-ULSBoard!H45+LSU!H45+LSUA!H45+LSUS!H45+SUBR!H45+SUNO!H45</f>
        <v>10471007</v>
      </c>
      <c r="I45" s="48">
        <f t="shared" si="7"/>
        <v>0.88626084168570063</v>
      </c>
      <c r="J45" s="43">
        <f>'ULS Summary'!J45-ULSBoard!J45+LSU!J45+LSUA!J45+LSUS!J45+SUBR!J45+SUNO!J45</f>
        <v>1343807</v>
      </c>
      <c r="K45" s="49">
        <f t="shared" si="8"/>
        <v>0.11373915831429932</v>
      </c>
      <c r="L45" s="68">
        <f>J45+H45</f>
        <v>11814814</v>
      </c>
      <c r="M45" s="51">
        <f>IF(ISBLANK(L45),"  ",IF(J76&gt;0,L45/J76,IF(L45&gt;0,1,0)))</f>
        <v>9.177956339787692E-3</v>
      </c>
      <c r="N45" s="25"/>
    </row>
    <row r="46" spans="1:14" ht="15" customHeight="1" x14ac:dyDescent="0.2">
      <c r="A46" s="81" t="s">
        <v>43</v>
      </c>
      <c r="B46" s="4">
        <f>'ULS Summary'!B46-ULSBoard!B46+LSU!B46+LSUA!B46+LSUS!B46+SUBR!B46+SUNO!B46</f>
        <v>74923</v>
      </c>
      <c r="C46" s="48">
        <f t="shared" si="0"/>
        <v>1</v>
      </c>
      <c r="D46" s="43">
        <f>'ULS Summary'!D46-ULSBoard!D46+LSU!D46+LSUA!D46+LSUS!D46+SUBR!D46+SUNO!D46</f>
        <v>0</v>
      </c>
      <c r="E46" s="49">
        <f t="shared" si="6"/>
        <v>0</v>
      </c>
      <c r="F46" s="68">
        <f>D46+B46</f>
        <v>74923</v>
      </c>
      <c r="G46" s="51">
        <f>IF(ISBLANK(F46),"  ",IF(F76&gt;0,F46/F76,IF(F46&gt;0,1,0)))</f>
        <v>2.6262472685254389E-5</v>
      </c>
      <c r="H46" s="4">
        <f>'ULS Summary'!H46-ULSBoard!H46+LSU!H46+LSUA!H46+LSUS!H46+SUBR!H46+SUNO!H46</f>
        <v>74923</v>
      </c>
      <c r="I46" s="48">
        <f t="shared" si="7"/>
        <v>1</v>
      </c>
      <c r="J46" s="43">
        <f>'ULS Summary'!J46-ULSBoard!J46+LSU!J46+LSUA!J46+LSUS!J46+SUBR!J46+SUNO!J46</f>
        <v>0</v>
      </c>
      <c r="K46" s="49">
        <f t="shared" si="8"/>
        <v>0</v>
      </c>
      <c r="L46" s="68">
        <f>J46+H46</f>
        <v>74923</v>
      </c>
      <c r="M46" s="51">
        <f>IF(ISBLANK(L46),"  ",IF(L76&gt;0,L46/L76,IF(L46&gt;0,1,0)))</f>
        <v>2.6084327126432462E-5</v>
      </c>
      <c r="N46" s="25"/>
    </row>
    <row r="47" spans="1:14" s="77" customFormat="1" ht="15" customHeight="1" x14ac:dyDescent="0.25">
      <c r="A47" s="78" t="s">
        <v>44</v>
      </c>
      <c r="B47" s="83">
        <f>B46+B45+B44+B43+B42</f>
        <v>10478282.77</v>
      </c>
      <c r="C47" s="84">
        <f t="shared" si="0"/>
        <v>0.87231190215982835</v>
      </c>
      <c r="D47" s="85">
        <f>D46+D45+D44+D43+D42</f>
        <v>1533800</v>
      </c>
      <c r="E47" s="75">
        <f t="shared" si="6"/>
        <v>0.12768809784017165</v>
      </c>
      <c r="F47" s="86">
        <f>F46+F45+F44+F43+F42</f>
        <v>12012082.77</v>
      </c>
      <c r="G47" s="74">
        <f>IF(ISBLANK(F47),"  ",IF(F76&gt;0,F47/F76,IF(F47&gt;0,1,0)))</f>
        <v>4.2105494392928721E-3</v>
      </c>
      <c r="H47" s="83">
        <f>H46+H45+H44+H43+H42</f>
        <v>10545930</v>
      </c>
      <c r="I47" s="84">
        <f t="shared" si="7"/>
        <v>0.8869775672918585</v>
      </c>
      <c r="J47" s="85">
        <f>J46+J45+J44+J43+J42</f>
        <v>1343807</v>
      </c>
      <c r="K47" s="75">
        <f t="shared" si="8"/>
        <v>0.11302243270814148</v>
      </c>
      <c r="L47" s="86">
        <f>L46+L45+L44+L43+L42</f>
        <v>11889737</v>
      </c>
      <c r="M47" s="74">
        <f>IF(ISBLANK(L47),"  ",IF(L76&gt;0,L47/L76,IF(L47&gt;0,1,0)))</f>
        <v>4.1393936355357862E-3</v>
      </c>
      <c r="N47" s="76"/>
    </row>
    <row r="48" spans="1:14" s="77" customFormat="1" ht="15" customHeight="1" x14ac:dyDescent="0.25">
      <c r="A48" s="87" t="s">
        <v>45</v>
      </c>
      <c r="B48" s="88">
        <f>'ULS Summary'!B48-ULSBoard!B48+LSU!B48+LSUA!B48+LSUS!B48+SUBR!B48+SUNO!B48</f>
        <v>0</v>
      </c>
      <c r="C48" s="84">
        <f t="shared" si="0"/>
        <v>0</v>
      </c>
      <c r="D48" s="89">
        <f>'ULS Summary'!D48-ULSBoard!D48+LSU!D48+LSUA!D48+LSUS!D48+SUBR!D48+SUNO!D48</f>
        <v>0</v>
      </c>
      <c r="E48" s="75">
        <f t="shared" si="6"/>
        <v>0</v>
      </c>
      <c r="F48" s="90">
        <f>D48+B48</f>
        <v>0</v>
      </c>
      <c r="G48" s="74">
        <f>IF(ISBLANK(F48),"  ",IF(F76&gt;0,F48/F76,IF(F48&gt;0,1,0)))</f>
        <v>0</v>
      </c>
      <c r="H48" s="88">
        <f>'ULS Summary'!H48-ULSBoard!H48+LSU!H48+LSUA!H48+LSUS!H48+SUBR!H48+SUNO!H48</f>
        <v>0</v>
      </c>
      <c r="I48" s="84">
        <f t="shared" si="7"/>
        <v>0</v>
      </c>
      <c r="J48" s="89">
        <f>'ULS Summary'!J48-ULSBoard!J48+LSU!J48+LSUA!J48+LSUS!J48+SUBR!J48+SUNO!J48</f>
        <v>0</v>
      </c>
      <c r="K48" s="75">
        <f t="shared" si="8"/>
        <v>0</v>
      </c>
      <c r="L48" s="90">
        <f>J48+H48</f>
        <v>0</v>
      </c>
      <c r="M48" s="74">
        <f>IF(ISBLANK(L48),"  ",IF(L76&gt;0,L48/L76,IF(L48&gt;0,1,0)))</f>
        <v>0</v>
      </c>
      <c r="N48" s="76"/>
    </row>
    <row r="49" spans="1:14" ht="15" customHeight="1" x14ac:dyDescent="0.25">
      <c r="A49" s="14" t="s">
        <v>46</v>
      </c>
      <c r="B49" s="91"/>
      <c r="C49" s="92" t="s">
        <v>4</v>
      </c>
      <c r="D49" s="93"/>
      <c r="E49" s="94" t="s">
        <v>4</v>
      </c>
      <c r="F49" s="38"/>
      <c r="G49" s="95" t="s">
        <v>4</v>
      </c>
      <c r="H49" s="91"/>
      <c r="I49" s="92" t="s">
        <v>4</v>
      </c>
      <c r="J49" s="93"/>
      <c r="K49" s="94" t="s">
        <v>4</v>
      </c>
      <c r="L49" s="38"/>
      <c r="M49" s="95" t="s">
        <v>4</v>
      </c>
      <c r="N49" s="25"/>
    </row>
    <row r="50" spans="1:14" ht="15" customHeight="1" x14ac:dyDescent="0.2">
      <c r="A50" s="11" t="s">
        <v>47</v>
      </c>
      <c r="B50" s="4">
        <f>'ULS Summary'!B50-ULSBoard!B50+LSU!B50+LSUA!B50+LSUS!B50+SUBR!B50+SUNO!B50</f>
        <v>824896879.51999998</v>
      </c>
      <c r="C50" s="42">
        <f t="shared" si="0"/>
        <v>0.98368006065939928</v>
      </c>
      <c r="D50" s="43">
        <f>'ULS Summary'!D50-ULSBoard!D50+LSU!D50+LSUA!D50+LSUS!D50+SUBR!D50+SUNO!D50</f>
        <v>13685615.449999999</v>
      </c>
      <c r="E50" s="44">
        <f t="shared" ref="E50:E67" si="9">IF(ISBLANK(D50),"  ",IF(F50&gt;0,D50/F50,IF(D50&gt;0,1,0)))</f>
        <v>1.6319939340600709E-2</v>
      </c>
      <c r="F50" s="96">
        <f t="shared" ref="F50:F55" si="10">D50+B50</f>
        <v>838582494.97000003</v>
      </c>
      <c r="G50" s="46">
        <f>IF(ISBLANK(F50),"  ",IF(F76&gt;0,F50/F76,IF(F50&gt;0,1,0)))</f>
        <v>0.29394511523139893</v>
      </c>
      <c r="H50" s="4">
        <f>'ULS Summary'!H50-ULSBoard!H50+LSU!H50+LSUA!H50+LSUS!H50+SUBR!H50+SUNO!H50</f>
        <v>814207757</v>
      </c>
      <c r="I50" s="42">
        <f t="shared" ref="I50:I67" si="11">IF(ISBLANK(H50),"  ",IF(L50&gt;0,H50/L50,IF(H50&gt;0,1,0)))</f>
        <v>0.98182572284581138</v>
      </c>
      <c r="J50" s="43">
        <f>'ULS Summary'!J50-ULSBoard!J50+LSU!J50+LSUA!J50+LSUS!J50+SUBR!J50+SUNO!J50</f>
        <v>15071552</v>
      </c>
      <c r="K50" s="44">
        <f t="shared" ref="K50:K67" si="12">IF(ISBLANK(J50),"  ",IF(L50&gt;0,J50/L50,IF(J50&gt;0,1,0)))</f>
        <v>1.8174277154188588E-2</v>
      </c>
      <c r="L50" s="96">
        <f t="shared" ref="L50:L66" si="13">J50+H50</f>
        <v>829279309</v>
      </c>
      <c r="M50" s="46">
        <f>IF(ISBLANK(L50),"  ",IF(L76&gt;0,L50/L76,IF(L50&gt;0,1,0)))</f>
        <v>0.28871231497854954</v>
      </c>
      <c r="N50" s="25"/>
    </row>
    <row r="51" spans="1:14" ht="15" customHeight="1" x14ac:dyDescent="0.2">
      <c r="A51" s="31" t="s">
        <v>48</v>
      </c>
      <c r="B51" s="4">
        <f>'ULS Summary'!B51-ULSBoard!B51+LSU!B51+LSUA!B51+LSUS!B51+SUBR!B51+SUNO!B51</f>
        <v>113767395.40000001</v>
      </c>
      <c r="C51" s="48">
        <f t="shared" si="0"/>
        <v>0.99940914302622819</v>
      </c>
      <c r="D51" s="43">
        <f>'ULS Summary'!D51-ULSBoard!D51+LSU!D51+LSUA!D51+LSUS!D51+SUBR!D51+SUNO!D51</f>
        <v>67260</v>
      </c>
      <c r="E51" s="49">
        <f t="shared" si="9"/>
        <v>5.9085697377180273E-4</v>
      </c>
      <c r="F51" s="97">
        <f t="shared" si="10"/>
        <v>113834655.40000001</v>
      </c>
      <c r="G51" s="51">
        <f>IF(ISBLANK(F51),"  ",IF(F76&gt;0,F51/F76,IF(F51&gt;0,1,0)))</f>
        <v>3.9902026454864944E-2</v>
      </c>
      <c r="H51" s="4">
        <f>'ULS Summary'!H51-ULSBoard!H51+LSU!H51+LSUA!H51+LSUS!H51+SUBR!H51+SUNO!H51</f>
        <v>125442808</v>
      </c>
      <c r="I51" s="48">
        <f t="shared" si="11"/>
        <v>0.99952192304733134</v>
      </c>
      <c r="J51" s="43">
        <f>'ULS Summary'!J51-ULSBoard!J51+LSU!J51+LSUA!J51+LSUS!J51+SUBR!J51+SUNO!J51</f>
        <v>60000</v>
      </c>
      <c r="K51" s="49">
        <f t="shared" si="12"/>
        <v>4.7807695266866061E-4</v>
      </c>
      <c r="L51" s="97">
        <f t="shared" si="13"/>
        <v>125502808</v>
      </c>
      <c r="M51" s="51">
        <f>IF(ISBLANK(L51),"  ",IF(L76&gt;0,L51/L76,IF(L51&gt;0,1,0)))</f>
        <v>4.3693609427783789E-2</v>
      </c>
      <c r="N51" s="25"/>
    </row>
    <row r="52" spans="1:14" ht="15" customHeight="1" x14ac:dyDescent="0.2">
      <c r="A52" s="98" t="s">
        <v>49</v>
      </c>
      <c r="B52" s="4">
        <f>'ULS Summary'!B52-ULSBoard!B52+LSU!B52+LSUA!B52+LSUS!B52+SUBR!B52+SUNO!B52</f>
        <v>32417392.939999998</v>
      </c>
      <c r="C52" s="48">
        <f t="shared" si="0"/>
        <v>0.9187549700967772</v>
      </c>
      <c r="D52" s="43">
        <f>'ULS Summary'!D52-ULSBoard!D52+LSU!D52+LSUA!D52+LSUS!D52+SUBR!D52+SUNO!D52</f>
        <v>2866653.4</v>
      </c>
      <c r="E52" s="49">
        <f t="shared" si="9"/>
        <v>8.124502990322284E-2</v>
      </c>
      <c r="F52" s="99">
        <f t="shared" si="10"/>
        <v>35284046.339999996</v>
      </c>
      <c r="G52" s="51">
        <f>IF(ISBLANK(F52),"  ",IF(F76&gt;0,F52/F76,IF(F52&gt;0,1,0)))</f>
        <v>1.2367981837746754E-2</v>
      </c>
      <c r="H52" s="4">
        <f>'ULS Summary'!H52-ULSBoard!H52+LSU!H52+LSUA!H52+LSUS!H52+SUBR!H52+SUNO!H52</f>
        <v>34576076</v>
      </c>
      <c r="I52" s="48">
        <f t="shared" si="11"/>
        <v>0.94791106367910849</v>
      </c>
      <c r="J52" s="43">
        <f>'ULS Summary'!J52-ULSBoard!J52+LSU!J52+LSUA!J52+LSUS!J52+SUBR!J52+SUNO!J52</f>
        <v>1900000</v>
      </c>
      <c r="K52" s="49">
        <f t="shared" si="12"/>
        <v>5.2088936320891538E-2</v>
      </c>
      <c r="L52" s="99">
        <f t="shared" si="13"/>
        <v>36476076</v>
      </c>
      <c r="M52" s="51">
        <f>IF(ISBLANK(L52),"  ",IF(L76&gt;0,L52/L76,IF(L52&gt;0,1,0)))</f>
        <v>1.2699089714408286E-2</v>
      </c>
      <c r="N52" s="25"/>
    </row>
    <row r="53" spans="1:14" ht="15" customHeight="1" x14ac:dyDescent="0.2">
      <c r="A53" s="98" t="s">
        <v>50</v>
      </c>
      <c r="B53" s="4">
        <f>'ULS Summary'!B53-ULSBoard!B53+LSU!B53+LSUA!B53+LSUS!B53+SUBR!B53+SUNO!B53</f>
        <v>15796503.25</v>
      </c>
      <c r="C53" s="48">
        <f t="shared" si="0"/>
        <v>0.98459711830955865</v>
      </c>
      <c r="D53" s="43">
        <f>'ULS Summary'!D53-ULSBoard!D53+LSU!D53+LSUA!D53+LSUS!D53+SUBR!D53+SUNO!D53</f>
        <v>247118</v>
      </c>
      <c r="E53" s="49">
        <f t="shared" si="9"/>
        <v>1.5402881690441302E-2</v>
      </c>
      <c r="F53" s="4">
        <f>'ULS Summary'!F53-ULSBoard!F53+LSU!F53+LSUA!F53+LSUS!F53+SUBR!F53+SUNO!F53</f>
        <v>16043621.25</v>
      </c>
      <c r="G53" s="51">
        <f>IF(ISBLANK(F53),"  ",IF(F76&gt;0,F53/F76,IF(F53&gt;0,1,0)))</f>
        <v>5.6237092061275163E-3</v>
      </c>
      <c r="H53" s="4">
        <f>'ULS Summary'!H53-ULSBoard!H53+LSU!H53+LSUA!H53+LSUS!H53+SUBR!H53+SUNO!H53</f>
        <v>16230878</v>
      </c>
      <c r="I53" s="48">
        <f t="shared" si="11"/>
        <v>0.98363723433383365</v>
      </c>
      <c r="J53" s="43">
        <f>'ULS Summary'!J53-ULSBoard!J53+LSU!J53+LSUA!J53+LSUS!J53+SUBR!J53+SUNO!J53</f>
        <v>270000</v>
      </c>
      <c r="K53" s="49">
        <f t="shared" si="12"/>
        <v>1.636276566616637E-2</v>
      </c>
      <c r="L53" s="4">
        <f>'ULS Summary'!L53-ULSBoard!L53+LSU!L53+LSUA!L53+LSUS!L53+SUBR!L53+SUNO!L53</f>
        <v>16500878</v>
      </c>
      <c r="M53" s="51">
        <f>IF(ISBLANK(L53),"  ",IF(L76&gt;0,L53/L76,IF(L53&gt;0,1,0)))</f>
        <v>5.7447552770891796E-3</v>
      </c>
      <c r="N53" s="25"/>
    </row>
    <row r="54" spans="1:14" ht="15" customHeight="1" x14ac:dyDescent="0.2">
      <c r="A54" s="98" t="s">
        <v>51</v>
      </c>
      <c r="B54" s="4">
        <f>'ULS Summary'!B54-ULSBoard!B54+LSU!B54+LSUA!B54+LSUS!B54+SUBR!B54+SUNO!B54</f>
        <v>0</v>
      </c>
      <c r="C54" s="48">
        <f>IF(ISBLANK(B54),"  ",IF(F54&gt;0,B54/F54,IF(B54&gt;0,1,0)))</f>
        <v>0</v>
      </c>
      <c r="D54" s="43">
        <f>'ULS Summary'!D54-ULSBoard!D54+LSU!D54+LSUA!D54+LSUS!D54+SUBR!D54+SUNO!D54</f>
        <v>15647640.460000001</v>
      </c>
      <c r="E54" s="49">
        <f>IF(ISBLANK(D54),"  ",IF(F54&gt;0,D54/F54,IF(D54&gt;0,1,0)))</f>
        <v>1</v>
      </c>
      <c r="F54" s="99">
        <f t="shared" si="10"/>
        <v>15647640.460000001</v>
      </c>
      <c r="G54" s="51">
        <f>IF(ISBLANK(F54),"  ",IF(F76&gt;0,F54/F76,IF(F54&gt;0,1,0)))</f>
        <v>5.4849075740350953E-3</v>
      </c>
      <c r="H54" s="4">
        <f>'ULS Summary'!H54-ULSBoard!H54+LSU!H54+LSUA!H54+LSUS!H54+SUBR!H54+SUNO!H54</f>
        <v>0</v>
      </c>
      <c r="I54" s="48">
        <f>IF(ISBLANK(H54),"  ",IF(L54&gt;0,H54/L54,IF(H54&gt;0,1,0)))</f>
        <v>0</v>
      </c>
      <c r="J54" s="43">
        <f>'ULS Summary'!J54-ULSBoard!J54+LSU!J54+LSUA!J54+LSUS!J54+SUBR!J54+SUNO!J54</f>
        <v>16302813</v>
      </c>
      <c r="K54" s="49">
        <f>IF(ISBLANK(J54),"  ",IF(L54&gt;0,J54/L54,IF(J54&gt;0,1,0)))</f>
        <v>1</v>
      </c>
      <c r="L54" s="99">
        <f t="shared" si="13"/>
        <v>16302813</v>
      </c>
      <c r="M54" s="51">
        <f>IF(ISBLANK(L54),"  ",IF(L76&gt;0,L54/L76,IF(L54&gt;0,1,0)))</f>
        <v>5.6757992522063422E-3</v>
      </c>
      <c r="N54" s="25"/>
    </row>
    <row r="55" spans="1:14" ht="15" customHeight="1" x14ac:dyDescent="0.2">
      <c r="A55" s="31" t="s">
        <v>52</v>
      </c>
      <c r="B55" s="4">
        <f>'ULS Summary'!B55-ULSBoard!B55+LSU!B55+LSUA!B55+LSUS!B55+SUBR!B55+SUNO!B55</f>
        <v>113778004.55</v>
      </c>
      <c r="C55" s="48">
        <f t="shared" si="0"/>
        <v>0.44080466476302693</v>
      </c>
      <c r="D55" s="43">
        <f>'ULS Summary'!D55-ULSBoard!D55+LSU!D55+LSUA!D55+LSUS!D55+SUBR!D55+SUNO!D55</f>
        <v>144336334.17000002</v>
      </c>
      <c r="E55" s="49">
        <f t="shared" si="9"/>
        <v>0.55919533523697296</v>
      </c>
      <c r="F55" s="97">
        <f t="shared" si="10"/>
        <v>258114338.72000003</v>
      </c>
      <c r="G55" s="51">
        <f>IF(ISBLANK(F55),"  ",IF(F76&gt;0,F55/F76,IF(F55&gt;0,1,0)))</f>
        <v>9.0475832125068406E-2</v>
      </c>
      <c r="H55" s="4">
        <f>'ULS Summary'!H55-ULSBoard!H55+LSU!H55+LSUA!H55+LSUS!H55+SUBR!H55+SUNO!H55</f>
        <v>127073682</v>
      </c>
      <c r="I55" s="48">
        <f t="shared" si="11"/>
        <v>0.48899476726103508</v>
      </c>
      <c r="J55" s="43">
        <f>'ULS Summary'!J55-ULSBoard!J55+LSU!J55+LSUA!J55+LSUS!J55+SUBR!J55+SUNO!J55</f>
        <v>132793479.18000001</v>
      </c>
      <c r="K55" s="49">
        <f t="shared" si="12"/>
        <v>0.51100523273896492</v>
      </c>
      <c r="L55" s="97">
        <f t="shared" si="13"/>
        <v>259867161.18000001</v>
      </c>
      <c r="M55" s="51">
        <f>IF(ISBLANK(L55),"  ",IF(L76&gt;0,L55/L76,IF(L55&gt;0,1,0)))</f>
        <v>9.0472352170047524E-2</v>
      </c>
      <c r="N55" s="25"/>
    </row>
    <row r="56" spans="1:14" s="77" customFormat="1" ht="15" customHeight="1" x14ac:dyDescent="0.25">
      <c r="A56" s="87" t="s">
        <v>53</v>
      </c>
      <c r="B56" s="83">
        <f>B55+B53+B52+B51+B50</f>
        <v>1100656175.6599998</v>
      </c>
      <c r="C56" s="84">
        <f t="shared" si="0"/>
        <v>0.86156580780945979</v>
      </c>
      <c r="D56" s="85">
        <f>D55+D53+D52+D51+D50+D54</f>
        <v>176850621.48000002</v>
      </c>
      <c r="E56" s="75">
        <f t="shared" si="9"/>
        <v>0.13843419219054004</v>
      </c>
      <c r="F56" s="100">
        <f>F55+F53+F52+F51+F50+F54</f>
        <v>1277506797.1400001</v>
      </c>
      <c r="G56" s="74">
        <f>IF(ISBLANK(F56),"  ",IF(F76&gt;0,F56/F76,IF(F56&gt;0,1,0)))</f>
        <v>0.44779957242924168</v>
      </c>
      <c r="H56" s="83">
        <f>H55+H53+H52+H51+H50</f>
        <v>1117531201</v>
      </c>
      <c r="I56" s="84">
        <f t="shared" si="11"/>
        <v>0.87039950158875645</v>
      </c>
      <c r="J56" s="85">
        <f>J55+J53+J52+J51+J50+J54</f>
        <v>166397844.18000001</v>
      </c>
      <c r="K56" s="75">
        <f t="shared" si="12"/>
        <v>0.12960049841124352</v>
      </c>
      <c r="L56" s="97">
        <f t="shared" si="13"/>
        <v>1283929045.1800001</v>
      </c>
      <c r="M56" s="74">
        <f>IF(ISBLANK(L56),"  ",IF(L76&gt;0,L56/L76,IF(L56&gt;0,1,0)))</f>
        <v>0.44699792082008466</v>
      </c>
      <c r="N56" s="76"/>
    </row>
    <row r="57" spans="1:14" ht="15" customHeight="1" x14ac:dyDescent="0.2">
      <c r="A57" s="41" t="s">
        <v>54</v>
      </c>
      <c r="B57" s="4">
        <f>'ULS Summary'!B57-ULSBoard!B57+LSU!B57+LSUA!B57+LSUS!B57+SUBR!B57+SUNO!B57</f>
        <v>0</v>
      </c>
      <c r="C57" s="48">
        <f t="shared" si="0"/>
        <v>0</v>
      </c>
      <c r="D57" s="43">
        <f>'ULS Summary'!D57-ULSBoard!D57+LSU!D57+LSUA!D57+LSUS!D57+SUBR!D57+SUNO!D57</f>
        <v>0</v>
      </c>
      <c r="E57" s="49">
        <f t="shared" si="9"/>
        <v>0</v>
      </c>
      <c r="F57" s="101">
        <f t="shared" ref="F57:F66" si="14">D57+B57</f>
        <v>0</v>
      </c>
      <c r="G57" s="51">
        <f>IF(ISBLANK(F57),"  ",IF(F76&gt;0,F57/F76,IF(F57&gt;0,1,0)))</f>
        <v>0</v>
      </c>
      <c r="H57" s="4">
        <f>'ULS Summary'!H57-ULSBoard!H57+LSU!H57+LSUA!H57+LSUS!H57+SUBR!H57+SUNO!H57</f>
        <v>0</v>
      </c>
      <c r="I57" s="48">
        <f t="shared" si="11"/>
        <v>0</v>
      </c>
      <c r="J57" s="43">
        <f>'ULS Summary'!J57-ULSBoard!J57+LSU!J57+LSUA!J57+LSUS!J57+SUBR!J57+SUNO!J57</f>
        <v>0</v>
      </c>
      <c r="K57" s="49">
        <f t="shared" si="12"/>
        <v>0</v>
      </c>
      <c r="L57" s="101">
        <f t="shared" si="13"/>
        <v>0</v>
      </c>
      <c r="M57" s="51">
        <f>IF(ISBLANK(L57),"  ",IF(L76&gt;0,L57/L76,IF(L57&gt;0,1,0)))</f>
        <v>0</v>
      </c>
      <c r="N57" s="25"/>
    </row>
    <row r="58" spans="1:14" ht="15" customHeight="1" x14ac:dyDescent="0.2">
      <c r="A58" s="102" t="s">
        <v>55</v>
      </c>
      <c r="B58" s="4">
        <f>'ULS Summary'!B58-ULSBoard!B58+LSU!B58+LSUA!B58+LSUS!B58+SUBR!B58+SUNO!B58</f>
        <v>0</v>
      </c>
      <c r="C58" s="48">
        <f t="shared" si="0"/>
        <v>0</v>
      </c>
      <c r="D58" s="43">
        <f>'ULS Summary'!D58-ULSBoard!D58+LSU!D58+LSUA!D58+LSUS!D58+SUBR!D58+SUNO!D58</f>
        <v>0</v>
      </c>
      <c r="E58" s="49">
        <f t="shared" si="9"/>
        <v>0</v>
      </c>
      <c r="F58" s="34">
        <f t="shared" si="14"/>
        <v>0</v>
      </c>
      <c r="G58" s="51">
        <f>IF(ISBLANK(F58),"  ",IF(F76&gt;0,F58/F76,IF(F58&gt;0,1,0)))</f>
        <v>0</v>
      </c>
      <c r="H58" s="4">
        <f>'ULS Summary'!H58-ULSBoard!H58+LSU!H58+LSUA!H58+LSUS!H58+SUBR!H58+SUNO!H58</f>
        <v>0</v>
      </c>
      <c r="I58" s="48">
        <f t="shared" si="11"/>
        <v>0</v>
      </c>
      <c r="J58" s="43">
        <f>'ULS Summary'!J58-ULSBoard!J58+LSU!J58+LSUA!J58+LSUS!J58+SUBR!J58+SUNO!J58</f>
        <v>0</v>
      </c>
      <c r="K58" s="49">
        <f t="shared" si="12"/>
        <v>0</v>
      </c>
      <c r="L58" s="34">
        <f t="shared" si="13"/>
        <v>0</v>
      </c>
      <c r="M58" s="51">
        <f>IF(ISBLANK(L58),"  ",IF(L76&gt;0,L58/L76,IF(L58&gt;0,1,0)))</f>
        <v>0</v>
      </c>
      <c r="N58" s="25"/>
    </row>
    <row r="59" spans="1:14" ht="15" customHeight="1" x14ac:dyDescent="0.2">
      <c r="A59" s="82" t="s">
        <v>56</v>
      </c>
      <c r="B59" s="4">
        <f>'ULS Summary'!B59-ULSBoard!B59+LSU!B59+LSUA!B59+LSUS!B59+SUBR!B59+SUNO!B59</f>
        <v>3620929.9800000004</v>
      </c>
      <c r="C59" s="48">
        <f t="shared" si="0"/>
        <v>0.13743392710568508</v>
      </c>
      <c r="D59" s="43">
        <f>'ULS Summary'!D59-ULSBoard!D59+LSU!D59+LSUA!D59+LSUS!D59+SUBR!D59+SUNO!D59</f>
        <v>22725766.619999997</v>
      </c>
      <c r="E59" s="49">
        <f t="shared" si="9"/>
        <v>0.86256607289431497</v>
      </c>
      <c r="F59" s="34">
        <f t="shared" si="14"/>
        <v>26346696.599999998</v>
      </c>
      <c r="G59" s="51">
        <f>IF(ISBLANK(F59),"  ",IF(F76&gt;0,F59/F76,IF(F59&gt;0,1,0)))</f>
        <v>9.2352068097137675E-3</v>
      </c>
      <c r="H59" s="4">
        <f>'ULS Summary'!H59-ULSBoard!H59+LSU!H59+LSUA!H59+LSUS!H59+SUBR!H59+SUNO!H59</f>
        <v>2514094</v>
      </c>
      <c r="I59" s="48">
        <f t="shared" si="11"/>
        <v>0.10033376290860933</v>
      </c>
      <c r="J59" s="43">
        <f>'ULS Summary'!J59-ULSBoard!J59+LSU!J59+LSUA!J59+LSUS!J59+SUBR!J59+SUNO!J59</f>
        <v>22543214</v>
      </c>
      <c r="K59" s="49">
        <f t="shared" si="12"/>
        <v>0.89966623709139071</v>
      </c>
      <c r="L59" s="34">
        <f t="shared" si="13"/>
        <v>25057308</v>
      </c>
      <c r="M59" s="51">
        <f>IF(ISBLANK(L59),"  ",IF(L76&gt;0,L59/L76,IF(L59&gt;0,1,0)))</f>
        <v>8.7236632112939038E-3</v>
      </c>
      <c r="N59" s="25"/>
    </row>
    <row r="60" spans="1:14" ht="15" customHeight="1" x14ac:dyDescent="0.2">
      <c r="A60" s="81" t="s">
        <v>57</v>
      </c>
      <c r="B60" s="4">
        <f>'ULS Summary'!B60-ULSBoard!B60+LSU!B60+LSUA!B60+LSUS!B60+SUBR!B60+SUNO!B60</f>
        <v>928820</v>
      </c>
      <c r="C60" s="48">
        <f t="shared" si="0"/>
        <v>1.042868849680482E-2</v>
      </c>
      <c r="D60" s="43">
        <f>'ULS Summary'!D60-ULSBoard!D60+LSU!D60+LSUA!D60+LSUS!D60+SUBR!D60+SUNO!D60</f>
        <v>88135111.699999988</v>
      </c>
      <c r="E60" s="49">
        <f t="shared" si="9"/>
        <v>0.98957131150319522</v>
      </c>
      <c r="F60" s="68">
        <f t="shared" si="14"/>
        <v>89063931.699999988</v>
      </c>
      <c r="G60" s="51">
        <f>IF(ISBLANK(F60),"  ",IF(F76&gt;0,F60/F76,IF(F60&gt;0,1,0)))</f>
        <v>3.1219239399284761E-2</v>
      </c>
      <c r="H60" s="4">
        <f>'ULS Summary'!H60-ULSBoard!H60+LSU!H60+LSUA!H60+LSUS!H60+SUBR!H60+SUNO!H60</f>
        <v>968000</v>
      </c>
      <c r="I60" s="48">
        <f t="shared" si="11"/>
        <v>1.0754487473632113E-2</v>
      </c>
      <c r="J60" s="43">
        <f>'ULS Summary'!J60-ULSBoard!J60+LSU!J60+LSUA!J60+LSUS!J60+SUBR!J60+SUNO!J60</f>
        <v>89040938.349999994</v>
      </c>
      <c r="K60" s="49">
        <f t="shared" si="12"/>
        <v>0.98924551252636794</v>
      </c>
      <c r="L60" s="68">
        <f t="shared" si="13"/>
        <v>90008938.349999994</v>
      </c>
      <c r="M60" s="51">
        <f>IF(ISBLANK(L60),"  ",IF(L76&gt;0,L60/L76,IF(L60&gt;0,1,0)))</f>
        <v>3.1336473342288639E-2</v>
      </c>
      <c r="N60" s="25"/>
    </row>
    <row r="61" spans="1:14" ht="15" customHeight="1" x14ac:dyDescent="0.2">
      <c r="A61" s="103" t="s">
        <v>58</v>
      </c>
      <c r="B61" s="4">
        <f>'ULS Summary'!B61-ULSBoard!B61+LSU!B61+LSUA!B61+LSUS!B61+SUBR!B61+SUNO!B61</f>
        <v>187263</v>
      </c>
      <c r="C61" s="48">
        <f t="shared" si="0"/>
        <v>1</v>
      </c>
      <c r="D61" s="43">
        <f>'ULS Summary'!D61-ULSBoard!D61+LSU!D61+LSUA!D61+LSUS!D61+SUBR!D61+SUNO!D61</f>
        <v>0</v>
      </c>
      <c r="E61" s="49">
        <f t="shared" si="9"/>
        <v>0</v>
      </c>
      <c r="F61" s="34">
        <f t="shared" si="14"/>
        <v>187263</v>
      </c>
      <c r="G61" s="51">
        <f>IF(ISBLANK(F61),"  ",IF(F76&gt;0,F61/F76,IF(F61&gt;0,1,0)))</f>
        <v>6.5640583298303499E-5</v>
      </c>
      <c r="H61" s="4">
        <f>'ULS Summary'!H61-ULSBoard!H61+LSU!H61+LSUA!H61+LSUS!H61+SUBR!H61+SUNO!H61</f>
        <v>195000</v>
      </c>
      <c r="I61" s="48">
        <f t="shared" si="11"/>
        <v>1</v>
      </c>
      <c r="J61" s="43">
        <f>'ULS Summary'!J61-ULSBoard!J61+LSU!J61+LSUA!J61+LSUS!J61+SUBR!J61+SUNO!J61</f>
        <v>0</v>
      </c>
      <c r="K61" s="49">
        <f t="shared" si="12"/>
        <v>0</v>
      </c>
      <c r="L61" s="34">
        <f t="shared" si="13"/>
        <v>195000</v>
      </c>
      <c r="M61" s="51">
        <f>IF(ISBLANK(L61),"  ",IF(L76&gt;0,L61/L76,IF(L61&gt;0,1,0)))</f>
        <v>6.7888949850570984E-5</v>
      </c>
      <c r="N61" s="25"/>
    </row>
    <row r="62" spans="1:14" ht="15" customHeight="1" x14ac:dyDescent="0.2">
      <c r="A62" s="103" t="s">
        <v>59</v>
      </c>
      <c r="B62" s="4">
        <f>'ULS Summary'!B62-ULSBoard!B62+LSU!B62+LSUA!B62+LSUS!B62+SUBR!B62+SUNO!B62</f>
        <v>0</v>
      </c>
      <c r="C62" s="48">
        <f t="shared" si="0"/>
        <v>0</v>
      </c>
      <c r="D62" s="43">
        <f>'ULS Summary'!D62-ULSBoard!D62+LSU!D62+LSUA!D62+LSUS!D62+SUBR!D62+SUNO!D62</f>
        <v>206684609.60999998</v>
      </c>
      <c r="E62" s="49">
        <f t="shared" si="9"/>
        <v>1</v>
      </c>
      <c r="F62" s="34">
        <f t="shared" si="14"/>
        <v>206684609.60999998</v>
      </c>
      <c r="G62" s="51">
        <f>IF(ISBLANK(F62),"  ",IF(F76&gt;0,F62/F76,IF(F62&gt;0,1,0)))</f>
        <v>7.2448365846870671E-2</v>
      </c>
      <c r="H62" s="4">
        <f>'ULS Summary'!H62-ULSBoard!H62+LSU!H62+LSUA!H62+LSUS!H62+SUBR!H62+SUNO!H62</f>
        <v>0</v>
      </c>
      <c r="I62" s="48">
        <f t="shared" si="11"/>
        <v>0</v>
      </c>
      <c r="J62" s="43">
        <f>'ULS Summary'!J62-ULSBoard!J62+LSU!J62+LSUA!J62+LSUS!J62+SUBR!J62+SUNO!J62</f>
        <v>215061560</v>
      </c>
      <c r="K62" s="49">
        <f t="shared" si="12"/>
        <v>1</v>
      </c>
      <c r="L62" s="34">
        <f t="shared" si="13"/>
        <v>215061560</v>
      </c>
      <c r="M62" s="51">
        <f>IF(ISBLANK(L62),"  ",IF(L76&gt;0,L62/L76,IF(L62&gt;0,1,0)))</f>
        <v>7.487335108525929E-2</v>
      </c>
      <c r="N62" s="25"/>
    </row>
    <row r="63" spans="1:14" ht="15" customHeight="1" x14ac:dyDescent="0.2">
      <c r="A63" s="104" t="s">
        <v>60</v>
      </c>
      <c r="B63" s="4">
        <f>'ULS Summary'!B63-ULSBoard!B63+LSU!B63+LSUA!B63+LSUS!B63+SUBR!B63+SUNO!B63</f>
        <v>0</v>
      </c>
      <c r="C63" s="48">
        <f t="shared" si="0"/>
        <v>0</v>
      </c>
      <c r="D63" s="43">
        <f>'ULS Summary'!D63-ULSBoard!D63+LSU!D63+LSUA!D63+LSUS!D63+SUBR!D63+SUNO!D63</f>
        <v>274321953.03999996</v>
      </c>
      <c r="E63" s="49">
        <f t="shared" si="9"/>
        <v>1</v>
      </c>
      <c r="F63" s="34">
        <f t="shared" si="14"/>
        <v>274321953.03999996</v>
      </c>
      <c r="G63" s="51">
        <f>IF(ISBLANK(F63),"  ",IF(F76&gt;0,F63/F76,IF(F63&gt;0,1,0)))</f>
        <v>9.6157025194915272E-2</v>
      </c>
      <c r="H63" s="4">
        <f>'ULS Summary'!H63-ULSBoard!H63+LSU!H63+LSUA!H63+LSUS!H63+SUBR!H63+SUNO!H63</f>
        <v>0</v>
      </c>
      <c r="I63" s="48">
        <f t="shared" si="11"/>
        <v>0</v>
      </c>
      <c r="J63" s="43">
        <f>'ULS Summary'!J63-ULSBoard!J63+LSU!J63+LSUA!J63+LSUS!J63+SUBR!J63+SUNO!J63</f>
        <v>290930648</v>
      </c>
      <c r="K63" s="49">
        <f t="shared" si="12"/>
        <v>1</v>
      </c>
      <c r="L63" s="34">
        <f t="shared" si="13"/>
        <v>290930648</v>
      </c>
      <c r="M63" s="51">
        <f>IF(ISBLANK(L63),"  ",IF(L76&gt;0,L63/L76,IF(L63&gt;0,1,0)))</f>
        <v>0.10128705729264677</v>
      </c>
      <c r="N63" s="25"/>
    </row>
    <row r="64" spans="1:14" ht="15" customHeight="1" x14ac:dyDescent="0.2">
      <c r="A64" s="104" t="s">
        <v>61</v>
      </c>
      <c r="B64" s="4">
        <f>'ULS Summary'!B64-ULSBoard!B64+LSU!B64+LSUA!B64+LSUS!B64+SUBR!B64+SUNO!B64</f>
        <v>0</v>
      </c>
      <c r="C64" s="48">
        <f t="shared" si="0"/>
        <v>0</v>
      </c>
      <c r="D64" s="43">
        <f>'ULS Summary'!D64-ULSBoard!D64+LSU!D64+LSUA!D64+LSUS!D64+SUBR!D64+SUNO!D64</f>
        <v>9930607.459999999</v>
      </c>
      <c r="E64" s="49">
        <f t="shared" si="9"/>
        <v>1</v>
      </c>
      <c r="F64" s="34">
        <f t="shared" si="14"/>
        <v>9930607.459999999</v>
      </c>
      <c r="G64" s="51">
        <f>IF(ISBLANK(F64),"  ",IF(F76&gt;0,F64/F76,IF(F64&gt;0,1,0)))</f>
        <v>3.4809378584177548E-3</v>
      </c>
      <c r="H64" s="4">
        <f>'ULS Summary'!H64-ULSBoard!H64+LSU!H64+LSUA!H64+LSUS!H64+SUBR!H64+SUNO!H64</f>
        <v>0</v>
      </c>
      <c r="I64" s="48">
        <f t="shared" si="11"/>
        <v>0</v>
      </c>
      <c r="J64" s="43">
        <f>'ULS Summary'!J64-ULSBoard!J64+LSU!J64+LSUA!J64+LSUS!J64+SUBR!J64+SUNO!J64</f>
        <v>5585128.0099999998</v>
      </c>
      <c r="K64" s="49">
        <f t="shared" si="12"/>
        <v>1</v>
      </c>
      <c r="L64" s="34">
        <f t="shared" si="13"/>
        <v>5585128.0099999998</v>
      </c>
      <c r="M64" s="51">
        <f>IF(ISBLANK(L64),"  ",IF(L76&gt;0,L64/L76,IF(L64&gt;0,1,0)))</f>
        <v>1.9444537198969707E-3</v>
      </c>
      <c r="N64" s="25"/>
    </row>
    <row r="65" spans="1:14" ht="15" customHeight="1" x14ac:dyDescent="0.2">
      <c r="A65" s="82" t="s">
        <v>62</v>
      </c>
      <c r="B65" s="4">
        <f>'ULS Summary'!B65-ULSBoard!B65+LSU!B65+LSUA!B65+LSUS!B65+SUBR!B65+SUNO!B65</f>
        <v>0</v>
      </c>
      <c r="C65" s="48">
        <f t="shared" si="0"/>
        <v>0</v>
      </c>
      <c r="D65" s="43">
        <f>'ULS Summary'!D65-ULSBoard!D65+LSU!D65+LSUA!D65+LSUS!D65+SUBR!D65+SUNO!D65</f>
        <v>84140370.640000015</v>
      </c>
      <c r="E65" s="49">
        <f t="shared" si="9"/>
        <v>1</v>
      </c>
      <c r="F65" s="34">
        <f t="shared" si="14"/>
        <v>84140370.640000015</v>
      </c>
      <c r="G65" s="51">
        <f>IF(ISBLANK(F65),"  ",IF(F76&gt;0,F65/F76,IF(F65&gt;0,1,0)))</f>
        <v>2.9493402368567474E-2</v>
      </c>
      <c r="H65" s="4">
        <f>'ULS Summary'!H65-ULSBoard!H65+LSU!H65+LSUA!H65+LSUS!H65+SUBR!H65+SUNO!H65</f>
        <v>0</v>
      </c>
      <c r="I65" s="48">
        <f t="shared" si="11"/>
        <v>0</v>
      </c>
      <c r="J65" s="43">
        <f>'ULS Summary'!J65-ULSBoard!J65+LSU!J65+LSUA!J65+LSUS!J65+SUBR!J65+SUNO!J65</f>
        <v>86626756.799999997</v>
      </c>
      <c r="K65" s="49">
        <f t="shared" si="12"/>
        <v>1</v>
      </c>
      <c r="L65" s="34">
        <f t="shared" si="13"/>
        <v>86626756.799999997</v>
      </c>
      <c r="M65" s="51">
        <f>IF(ISBLANK(L65),"  ",IF(L76&gt;0,L65/L76,IF(L65&gt;0,1,0)))</f>
        <v>3.0158972041604146E-2</v>
      </c>
      <c r="N65" s="25"/>
    </row>
    <row r="66" spans="1:14" ht="15" customHeight="1" x14ac:dyDescent="0.2">
      <c r="A66" s="81" t="s">
        <v>63</v>
      </c>
      <c r="B66" s="4">
        <f>'ULS Summary'!B66-ULSBoard!B66+LSU!B66+LSUA!B66+LSUS!B66+SUBR!B66+SUNO!B66</f>
        <v>34528100.590000004</v>
      </c>
      <c r="C66" s="48">
        <f t="shared" si="0"/>
        <v>0.32595214869947481</v>
      </c>
      <c r="D66" s="43">
        <f>'ULS Summary'!D66-ULSBoard!D66+LSU!D66+LSUA!D66+LSUS!D66+SUBR!D66+SUNO!D66</f>
        <v>71401867.129999995</v>
      </c>
      <c r="E66" s="49">
        <f t="shared" si="9"/>
        <v>0.67404785130052525</v>
      </c>
      <c r="F66" s="34">
        <f t="shared" si="14"/>
        <v>105929967.72</v>
      </c>
      <c r="G66" s="51">
        <f>IF(ISBLANK(F66),"  ",IF(F76&gt;0,F66/F76,IF(F66&gt;0,1,0)))</f>
        <v>3.7131226509835157E-2</v>
      </c>
      <c r="H66" s="4">
        <f>'ULS Summary'!H66-ULSBoard!H66+LSU!H66+LSUA!H66+LSUS!H66+SUBR!H66+SUNO!H66</f>
        <v>49311276</v>
      </c>
      <c r="I66" s="48">
        <f t="shared" si="11"/>
        <v>0.45637092972967269</v>
      </c>
      <c r="J66" s="43">
        <f>'ULS Summary'!J66-ULSBoard!J66+LSU!J66+LSUA!J66+LSUS!J66+SUBR!J66+SUNO!J66</f>
        <v>58739594</v>
      </c>
      <c r="K66" s="49">
        <f t="shared" si="12"/>
        <v>0.54362907027032725</v>
      </c>
      <c r="L66" s="34">
        <f t="shared" si="13"/>
        <v>108050870</v>
      </c>
      <c r="M66" s="51">
        <f>IF(ISBLANK(L66),"  ",IF(L76&gt;0,L66/L76,IF(L66&gt;0,1,0)))</f>
        <v>3.7617744075592638E-2</v>
      </c>
      <c r="N66" s="25"/>
    </row>
    <row r="67" spans="1:14" s="77" customFormat="1" ht="15" customHeight="1" x14ac:dyDescent="0.25">
      <c r="A67" s="105" t="s">
        <v>64</v>
      </c>
      <c r="B67" s="106">
        <f>B66+B65+B64+B63+B62+B61+B60+B59+B58+B57+B56</f>
        <v>1139921289.2299998</v>
      </c>
      <c r="C67" s="84">
        <f t="shared" si="0"/>
        <v>0.549594805395893</v>
      </c>
      <c r="D67" s="107">
        <f>D66+D65+D64+D63+D62+D61+D60+D59+D58+D57+D56</f>
        <v>934190907.67999995</v>
      </c>
      <c r="E67" s="75">
        <f t="shared" si="9"/>
        <v>0.45040519460410666</v>
      </c>
      <c r="F67" s="106">
        <f>F66+F65+F64+F63+F62+F61+F60+F59+F58+F57+F56</f>
        <v>2074112196.9100003</v>
      </c>
      <c r="G67" s="74">
        <f>IF(ISBLANK(F67),"  ",IF(F76&gt;0,F67/F76,IF(F67&gt;0,1,0)))</f>
        <v>0.72703061700014493</v>
      </c>
      <c r="H67" s="106">
        <f>H66+H65+H64+H63+H62+H61+H60+H59+H58+H57+H56</f>
        <v>1170519571</v>
      </c>
      <c r="I67" s="84">
        <f t="shared" si="11"/>
        <v>0.5559487089902635</v>
      </c>
      <c r="J67" s="107">
        <f>J66+J65+J64+J63+J62+J61+J60+J59+J58+J57+J56</f>
        <v>934925683.33999991</v>
      </c>
      <c r="K67" s="75">
        <f t="shared" si="12"/>
        <v>0.44405129100973639</v>
      </c>
      <c r="L67" s="106">
        <f>L66+L65+L64+L63+L62+L61+L60+L59+L58+L57+L56</f>
        <v>2105445254.3400002</v>
      </c>
      <c r="M67" s="74">
        <f>IF(ISBLANK(L67),"  ",IF(L76&gt;0,L67/L76,IF(L67&gt;0,1,0)))</f>
        <v>0.73300752453851759</v>
      </c>
      <c r="N67" s="76"/>
    </row>
    <row r="68" spans="1:14" ht="15" customHeight="1" x14ac:dyDescent="0.25">
      <c r="A68" s="14" t="s">
        <v>65</v>
      </c>
      <c r="B68" s="79"/>
      <c r="C68" s="64" t="s">
        <v>4</v>
      </c>
      <c r="D68" s="80"/>
      <c r="E68" s="66" t="s">
        <v>4</v>
      </c>
      <c r="F68" s="34"/>
      <c r="G68" s="67" t="s">
        <v>4</v>
      </c>
      <c r="H68" s="79"/>
      <c r="I68" s="64" t="s">
        <v>4</v>
      </c>
      <c r="J68" s="80"/>
      <c r="K68" s="66" t="s">
        <v>4</v>
      </c>
      <c r="L68" s="34"/>
      <c r="M68" s="67" t="s">
        <v>4</v>
      </c>
    </row>
    <row r="69" spans="1:14" ht="15" customHeight="1" x14ac:dyDescent="0.2">
      <c r="A69" s="108" t="s">
        <v>66</v>
      </c>
      <c r="B69" s="4">
        <f>'ULS Summary'!B69-ULSBoard!B69+LSU!B69+LSUA!B69+LSUS!B69+SUBR!B69+SUNO!B69</f>
        <v>0</v>
      </c>
      <c r="C69" s="42">
        <f t="shared" si="0"/>
        <v>0</v>
      </c>
      <c r="D69" s="43">
        <f>'ULS Summary'!D69-ULSBoard!D69+LSU!D69+LSUA!D69+LSUS!D69+SUBR!D69+SUNO!D69</f>
        <v>1959591.13</v>
      </c>
      <c r="E69" s="44">
        <f>IF(ISBLANK(D69),"  ",IF(F69&gt;0,D69/F69,IF(D69&gt;0,1,0)))</f>
        <v>1</v>
      </c>
      <c r="F69" s="58">
        <f>D69+B69</f>
        <v>1959591.13</v>
      </c>
      <c r="G69" s="46">
        <f>IF(ISBLANK(F69),"  ",IF(F76&gt;0,F69/F76,IF(F69&gt;0,1,0)))</f>
        <v>6.8688798534350976E-4</v>
      </c>
      <c r="H69" s="4">
        <f>'ULS Summary'!H69-ULSBoard!H69+LSU!H69+LSUA!H69+LSUS!H69+SUBR!H69+SUNO!H69</f>
        <v>0</v>
      </c>
      <c r="I69" s="42">
        <f>IF(ISBLANK(H69),"  ",IF(L69&gt;0,H69/L69,IF(H69&gt;0,1,0)))</f>
        <v>0</v>
      </c>
      <c r="J69" s="43">
        <f>'ULS Summary'!J69-ULSBoard!J69+LSU!J69+LSUA!J69+LSUS!J69+SUBR!J69+SUNO!J69</f>
        <v>2600312.11</v>
      </c>
      <c r="K69" s="44">
        <f>IF(ISBLANK(J69),"  ",IF(L69&gt;0,J69/L69,IF(J69&gt;0,1,0)))</f>
        <v>1</v>
      </c>
      <c r="L69" s="58">
        <f>J69+H69</f>
        <v>2600312.11</v>
      </c>
      <c r="M69" s="46">
        <f>IF(ISBLANK(L69),"  ",IF(L76&gt;0,L69/L76,IF(L69&gt;0,1,0)))</f>
        <v>9.0529465862370468E-4</v>
      </c>
    </row>
    <row r="70" spans="1:14" ht="15" customHeight="1" x14ac:dyDescent="0.2">
      <c r="A70" s="31" t="s">
        <v>67</v>
      </c>
      <c r="B70" s="4">
        <f>'ULS Summary'!B70-ULSBoard!B70+LSU!B70+LSUA!B70+LSUS!B70+SUBR!B70+SUNO!B70</f>
        <v>0</v>
      </c>
      <c r="C70" s="48">
        <f t="shared" si="0"/>
        <v>0</v>
      </c>
      <c r="D70" s="43">
        <f>'ULS Summary'!D70-ULSBoard!D70+LSU!D70+LSUA!D70+LSUS!D70+SUBR!D70+SUNO!D70</f>
        <v>0</v>
      </c>
      <c r="E70" s="49">
        <f>IF(ISBLANK(D70),"  ",IF(F70&gt;0,D70/F70,IF(D70&gt;0,1,0)))</f>
        <v>0</v>
      </c>
      <c r="F70" s="34">
        <f>D70+B70</f>
        <v>0</v>
      </c>
      <c r="G70" s="51">
        <f>IF(ISBLANK(F70),"  ",IF(F76&gt;0,F70/F76,IF(F70&gt;0,1,0)))</f>
        <v>0</v>
      </c>
      <c r="H70" s="4">
        <f>'ULS Summary'!H70-ULSBoard!H70+LSU!H70+LSUA!H70+LSUS!H70+SUBR!H70+SUNO!H70</f>
        <v>0</v>
      </c>
      <c r="I70" s="48">
        <f>IF(ISBLANK(H70),"  ",IF(L70&gt;0,H70/L70,IF(H70&gt;0,1,0)))</f>
        <v>0</v>
      </c>
      <c r="J70" s="43">
        <f>'ULS Summary'!J70-ULSBoard!J70+LSU!J70+LSUA!J70+LSUS!J70+SUBR!J70+SUNO!J70</f>
        <v>0</v>
      </c>
      <c r="K70" s="49">
        <f>IF(ISBLANK(J70),"  ",IF(L70&gt;0,J70/L70,IF(J70&gt;0,1,0)))</f>
        <v>0</v>
      </c>
      <c r="L70" s="34">
        <f>J70+H70</f>
        <v>0</v>
      </c>
      <c r="M70" s="51">
        <f>IF(ISBLANK(L70),"  ",IF(L76&gt;0,L70/L76,IF(L70&gt;0,1,0)))</f>
        <v>0</v>
      </c>
    </row>
    <row r="71" spans="1:14" ht="15" customHeight="1" x14ac:dyDescent="0.25">
      <c r="A71" s="109" t="s">
        <v>68</v>
      </c>
      <c r="B71" s="79"/>
      <c r="C71" s="64" t="s">
        <v>4</v>
      </c>
      <c r="D71" s="80"/>
      <c r="E71" s="66" t="s">
        <v>4</v>
      </c>
      <c r="F71" s="34"/>
      <c r="G71" s="67" t="s">
        <v>4</v>
      </c>
      <c r="H71" s="79"/>
      <c r="I71" s="64" t="s">
        <v>4</v>
      </c>
      <c r="J71" s="80"/>
      <c r="K71" s="66" t="s">
        <v>4</v>
      </c>
      <c r="L71" s="34"/>
      <c r="M71" s="67" t="s">
        <v>4</v>
      </c>
    </row>
    <row r="72" spans="1:14" ht="15" customHeight="1" x14ac:dyDescent="0.2">
      <c r="A72" s="82" t="s">
        <v>69</v>
      </c>
      <c r="B72" s="4">
        <f>'ULS Summary'!B72-ULSBoard!B72+LSU!B72+LSUA!B72+LSUS!B72+SUBR!B72+SUNO!B72</f>
        <v>0</v>
      </c>
      <c r="C72" s="42">
        <f t="shared" si="0"/>
        <v>0</v>
      </c>
      <c r="D72" s="43">
        <f>'ULS Summary'!D72-ULSBoard!D72+LSU!D72+LSUA!D72+LSUS!D72+SUBR!D72+SUNO!D72</f>
        <v>201313443.5</v>
      </c>
      <c r="E72" s="44">
        <f>IF(ISBLANK(D72),"  ",IF(F72&gt;0,D72/F72,IF(D72&gt;0,1,0)))</f>
        <v>1</v>
      </c>
      <c r="F72" s="58">
        <f>D72+B72</f>
        <v>201313443.5</v>
      </c>
      <c r="G72" s="46">
        <f>IF(ISBLANK(F72),"  ",IF(F76&gt;0,F72/F76,IF(F72&gt;0,1,0)))</f>
        <v>7.0565631529613773E-2</v>
      </c>
      <c r="H72" s="4">
        <f>'ULS Summary'!H72-ULSBoard!H72+LSU!H72+LSUA!H72+LSUS!H72+SUBR!H72+SUNO!H72</f>
        <v>0</v>
      </c>
      <c r="I72" s="42">
        <f>IF(ISBLANK(H72),"  ",IF(L72&gt;0,H72/L72,IF(H72&gt;0,1,0)))</f>
        <v>0</v>
      </c>
      <c r="J72" s="43">
        <f>'ULS Summary'!J72-ULSBoard!J72+LSU!J72+LSUA!J72+LSUS!J72+SUBR!J72+SUNO!J72</f>
        <v>191014310.88</v>
      </c>
      <c r="K72" s="44">
        <f>IF(ISBLANK(J72),"  ",IF(L72&gt;0,J72/L72,IF(J72&gt;0,1,0)))</f>
        <v>1</v>
      </c>
      <c r="L72" s="58">
        <f>J72+H72</f>
        <v>191014310.88</v>
      </c>
      <c r="M72" s="46">
        <f>IF(ISBLANK(L72),"  ",IF(L76&gt;0,L72/L76,IF(L72&gt;0,1,0)))</f>
        <v>6.6501338318326636E-2</v>
      </c>
    </row>
    <row r="73" spans="1:14" ht="15" customHeight="1" x14ac:dyDescent="0.2">
      <c r="A73" s="31" t="s">
        <v>70</v>
      </c>
      <c r="B73" s="4">
        <f>'ULS Summary'!B73-ULSBoard!B73+LSU!B73+LSUA!B73+LSUS!B73+SUBR!B73+SUNO!B73</f>
        <v>0</v>
      </c>
      <c r="C73" s="48">
        <f t="shared" si="0"/>
        <v>0</v>
      </c>
      <c r="D73" s="43">
        <f>'ULS Summary'!D73-ULSBoard!D73+LSU!D73+LSUA!D73+LSUS!D73+SUBR!D73+SUNO!D73</f>
        <v>161208619.10000002</v>
      </c>
      <c r="E73" s="49">
        <f>IF(ISBLANK(D73),"  ",IF(F73&gt;0,D73/F73,IF(D73&gt;0,1,0)))</f>
        <v>1</v>
      </c>
      <c r="F73" s="34">
        <f>D73+B73</f>
        <v>161208619.10000002</v>
      </c>
      <c r="G73" s="51">
        <f>IF(ISBLANK(F73),"  ",IF(F76&gt;0,F73/F76,IF(F73&gt;0,1,0)))</f>
        <v>5.6507840793098646E-2</v>
      </c>
      <c r="H73" s="4">
        <f>'ULS Summary'!H73-ULSBoard!H73+LSU!H73+LSUA!H73+LSUS!H73+SUBR!H73+SUNO!H73</f>
        <v>0</v>
      </c>
      <c r="I73" s="48">
        <f>IF(ISBLANK(H73),"  ",IF(L73&gt;0,H73/L73,IF(H73&gt;0,1,0)))</f>
        <v>0</v>
      </c>
      <c r="J73" s="43">
        <f>'ULS Summary'!J73-ULSBoard!J73+LSU!J73+LSUA!J73+LSUS!J73+SUBR!J73+SUNO!J73</f>
        <v>157419242.94999999</v>
      </c>
      <c r="K73" s="49">
        <f>IF(ISBLANK(J73),"  ",IF(L73&gt;0,J73/L73,IF(J73&gt;0,1,0)))</f>
        <v>1</v>
      </c>
      <c r="L73" s="34">
        <f>J73+H73</f>
        <v>157419242.94999999</v>
      </c>
      <c r="M73" s="51">
        <f>IF(ISBLANK(L73),"  ",IF(L76&gt;0,L73/L76,IF(L73&gt;0,1,0)))</f>
        <v>5.480526712896102E-2</v>
      </c>
    </row>
    <row r="74" spans="1:14" s="77" customFormat="1" ht="15" customHeight="1" x14ac:dyDescent="0.25">
      <c r="A74" s="78" t="s">
        <v>71</v>
      </c>
      <c r="B74" s="110">
        <f>B73+B72+B70+B69</f>
        <v>0</v>
      </c>
      <c r="C74" s="84">
        <f t="shared" si="0"/>
        <v>0</v>
      </c>
      <c r="D74" s="111">
        <f>D73+D72+D70+D69</f>
        <v>364481653.73000002</v>
      </c>
      <c r="E74" s="75">
        <f>IF(ISBLANK(D74),"  ",IF(F74&gt;0,D74/F74,IF(D74&gt;0,1,0)))</f>
        <v>1</v>
      </c>
      <c r="F74" s="112">
        <f>F73+F72+F71+F70+F69</f>
        <v>364481653.73000002</v>
      </c>
      <c r="G74" s="74">
        <f>IF(ISBLANK(F74),"  ",IF(F76&gt;0,F74/F76,IF(F74&gt;0,1,0)))</f>
        <v>0.12776036030805593</v>
      </c>
      <c r="H74" s="110">
        <f>H73+H72+H70+H69</f>
        <v>0</v>
      </c>
      <c r="I74" s="84">
        <f>IF(ISBLANK(H74),"  ",IF(L74&gt;0,H74/L74,IF(H74&gt;0,1,0)))</f>
        <v>0</v>
      </c>
      <c r="J74" s="111">
        <f>J73+J72+J70+J69</f>
        <v>351033865.94</v>
      </c>
      <c r="K74" s="75">
        <f>IF(ISBLANK(J74),"  ",IF(L74&gt;0,J74/L74,IF(J74&gt;0,1,0)))</f>
        <v>1</v>
      </c>
      <c r="L74" s="112">
        <f>L73+L72+L71+L70+L69</f>
        <v>351033865.94</v>
      </c>
      <c r="M74" s="74">
        <f>IF(ISBLANK(L74),"  ",IF(L76&gt;0,L74/L76,IF(L74&gt;0,1,0)))</f>
        <v>0.12221190010591138</v>
      </c>
    </row>
    <row r="75" spans="1:14" s="77" customFormat="1" ht="15" customHeight="1" x14ac:dyDescent="0.25">
      <c r="A75" s="78" t="s">
        <v>72</v>
      </c>
      <c r="B75" s="88">
        <f>'ULS Summary'!B75-ULSBoard!B75+LSU!B75+LSUA!B75+LSUS!B75+SUBR!B75+SUNO!B75</f>
        <v>0</v>
      </c>
      <c r="C75" s="84">
        <f>IF(ISBLANK(B75),"  ",IF(F75&gt;0,B75/F75,IF(B75&gt;0,1,0)))</f>
        <v>0</v>
      </c>
      <c r="D75" s="89">
        <f>'ULS Summary'!D75-ULSBoard!D75+LSU!D75+LSUA!D75+LSUS!D75+SUBR!D75+SUNO!D75</f>
        <v>0</v>
      </c>
      <c r="E75" s="75">
        <f>IF(ISBLANK(D75),"  ",IF(F75&gt;0,D75/F75,IF(D75&gt;0,1,0)))</f>
        <v>0</v>
      </c>
      <c r="F75" s="113">
        <f>D75+B75</f>
        <v>0</v>
      </c>
      <c r="G75" s="74">
        <f>IF(ISBLANK(F75),"  ",IF(F76&gt;0,F75/F76,IF(F75&gt;0,1,0)))</f>
        <v>0</v>
      </c>
      <c r="H75" s="88">
        <f>'ULS Summary'!H75-ULSBoard!H75+LSU!H75+LSUA!H75+LSUS!H75+SUBR!H75+SUNO!H75</f>
        <v>0</v>
      </c>
      <c r="I75" s="84">
        <f>IF(ISBLANK(H75),"  ",IF(L75&gt;0,H75/L75,IF(H75&gt;0,1,0)))</f>
        <v>0</v>
      </c>
      <c r="J75" s="89">
        <f>'ULS Summary'!J75-ULSBoard!J75+LSU!J75+LSUA!J75+LSUS!J75+SUBR!J75+SUNO!J75</f>
        <v>0</v>
      </c>
      <c r="K75" s="75">
        <f>IF(ISBLANK(J75),"  ",IF(L75&gt;0,J75/L75,IF(J75&gt;0,1,0)))</f>
        <v>0</v>
      </c>
      <c r="L75" s="113">
        <f>J75+H75</f>
        <v>0</v>
      </c>
      <c r="M75" s="74">
        <f>IF(ISBLANK(L75),"  ",IF(L76&gt;0,L75/L76,IF(L75&gt;0,1,0)))</f>
        <v>0</v>
      </c>
    </row>
    <row r="76" spans="1:14" s="77" customFormat="1" ht="15" customHeight="1" thickBot="1" x14ac:dyDescent="0.3">
      <c r="A76" s="114" t="s">
        <v>73</v>
      </c>
      <c r="B76" s="115">
        <f>B74+B67+B47+B40+B48+B75</f>
        <v>1552647629.0699997</v>
      </c>
      <c r="C76" s="116">
        <f t="shared" si="0"/>
        <v>0.54424363611008442</v>
      </c>
      <c r="D76" s="115">
        <f>D74+D67+D47+D40+D48+D75</f>
        <v>1300206361.4099998</v>
      </c>
      <c r="E76" s="117">
        <f>IF(ISBLANK(D76),"  ",IF(F76&gt;0,D76/F76,IF(D76&gt;0,1,0)))</f>
        <v>0.45575636388991525</v>
      </c>
      <c r="F76" s="115">
        <f>F74+F67+F47+F40+F48+F75</f>
        <v>2852853990.4800005</v>
      </c>
      <c r="G76" s="118">
        <f>IF(ISBLANK(F76),"  ",IF(F76&gt;0,F76/F76,IF(F76&gt;0,1,0)))</f>
        <v>1</v>
      </c>
      <c r="H76" s="115">
        <f>H74+H67+H47+H40+H48+H75</f>
        <v>1585034490</v>
      </c>
      <c r="I76" s="116">
        <f>IF(ISBLANK(H76),"  ",IF(L76&gt;0,H76/L76,IF(H76&gt;0,1,0)))</f>
        <v>0.55182731796428386</v>
      </c>
      <c r="J76" s="115">
        <f>J74+J67+J47+J40+J48+J75</f>
        <v>1287303356.28</v>
      </c>
      <c r="K76" s="117">
        <f>IF(ISBLANK(J76),"  ",IF(L76&gt;0,J76/L76,IF(J76&gt;0,1,0)))</f>
        <v>0.44817268203571603</v>
      </c>
      <c r="L76" s="115">
        <f>L74+L67+L47+L40+L48+L75</f>
        <v>2872337846.2800002</v>
      </c>
      <c r="M76" s="118">
        <f>IF(ISBLANK(L76),"  ",IF(L76&gt;0,L76/L76,IF(L76&gt;0,1,0)))</f>
        <v>1</v>
      </c>
    </row>
    <row r="77" spans="1:14" ht="15" thickTop="1" x14ac:dyDescent="0.2">
      <c r="A77" s="119"/>
      <c r="B77" s="1"/>
      <c r="C77" s="2"/>
      <c r="D77" s="1"/>
      <c r="E77" s="2"/>
      <c r="F77" s="1"/>
      <c r="G77" s="2"/>
      <c r="H77" s="1"/>
      <c r="I77" s="2"/>
      <c r="J77" s="1"/>
      <c r="K77" s="2"/>
      <c r="L77" s="1"/>
      <c r="M77" s="2"/>
    </row>
    <row r="78" spans="1:14" x14ac:dyDescent="0.2">
      <c r="A78" s="2" t="s">
        <v>4</v>
      </c>
      <c r="B78" s="1"/>
      <c r="C78" s="2"/>
      <c r="D78" s="1"/>
      <c r="E78" s="2"/>
      <c r="F78" s="1"/>
      <c r="G78" s="2"/>
      <c r="H78" s="1"/>
      <c r="I78" s="2"/>
      <c r="J78" s="1"/>
      <c r="K78" s="2"/>
      <c r="L78" s="1"/>
      <c r="M78" s="2"/>
    </row>
    <row r="79" spans="1:14" x14ac:dyDescent="0.2">
      <c r="A79" s="2" t="s">
        <v>74</v>
      </c>
      <c r="B79" s="1"/>
      <c r="C79" s="2"/>
      <c r="D79" s="1"/>
      <c r="E79" s="2"/>
      <c r="F79" s="1"/>
      <c r="G79" s="2"/>
      <c r="H79" s="1"/>
      <c r="I79" s="2"/>
      <c r="J79" s="1"/>
      <c r="K79" s="2"/>
      <c r="L79" s="1"/>
      <c r="M79" s="2"/>
    </row>
  </sheetData>
  <hyperlinks>
    <hyperlink ref="O2" location="Home!A1" tooltip="Home" display="Home"/>
  </hyperlinks>
  <printOptions horizontalCentered="1" verticalCentered="1"/>
  <pageMargins left="0.25" right="0.25" top="0.75" bottom="0.75" header="0.3" footer="0.3"/>
  <pageSetup scale="44" orientation="landscape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9"/>
  <sheetViews>
    <sheetView zoomScale="75" zoomScaleNormal="75" workbookViewId="0">
      <pane xSplit="1" ySplit="10" topLeftCell="B11" activePane="bottomRight" state="frozen"/>
      <selection activeCell="A4" sqref="A4:XFD76"/>
      <selection pane="topRight" activeCell="A4" sqref="A4:XFD76"/>
      <selection pane="bottomLeft" activeCell="A4" sqref="A4:XFD76"/>
      <selection pane="bottomRight" activeCell="O9" sqref="O9"/>
    </sheetView>
  </sheetViews>
  <sheetFormatPr defaultColWidth="12.42578125" defaultRowHeight="14.25" x14ac:dyDescent="0.2"/>
  <cols>
    <col min="1" max="1" width="63.42578125" style="6" customWidth="1"/>
    <col min="2" max="2" width="20.7109375" style="120" customWidth="1"/>
    <col min="3" max="3" width="20.7109375" style="6" customWidth="1"/>
    <col min="4" max="4" width="20.7109375" style="120" customWidth="1"/>
    <col min="5" max="5" width="20.7109375" style="6" customWidth="1"/>
    <col min="6" max="6" width="20.7109375" style="120" customWidth="1"/>
    <col min="7" max="7" width="20.7109375" style="6" customWidth="1"/>
    <col min="8" max="8" width="20.7109375" style="120" customWidth="1"/>
    <col min="9" max="9" width="20.7109375" style="6" customWidth="1"/>
    <col min="10" max="10" width="20.7109375" style="120" customWidth="1"/>
    <col min="11" max="11" width="20.7109375" style="6" customWidth="1"/>
    <col min="12" max="12" width="20.7109375" style="120" customWidth="1"/>
    <col min="13" max="13" width="20.7109375" style="6" customWidth="1"/>
    <col min="14" max="256" width="12.42578125" style="6"/>
    <col min="257" max="257" width="186.7109375" style="6" customWidth="1"/>
    <col min="258" max="258" width="56.42578125" style="6" customWidth="1"/>
    <col min="259" max="263" width="45.5703125" style="6" customWidth="1"/>
    <col min="264" max="264" width="54.7109375" style="6" customWidth="1"/>
    <col min="265" max="269" width="45.5703125" style="6" customWidth="1"/>
    <col min="270" max="512" width="12.42578125" style="6"/>
    <col min="513" max="513" width="186.7109375" style="6" customWidth="1"/>
    <col min="514" max="514" width="56.42578125" style="6" customWidth="1"/>
    <col min="515" max="519" width="45.5703125" style="6" customWidth="1"/>
    <col min="520" max="520" width="54.7109375" style="6" customWidth="1"/>
    <col min="521" max="525" width="45.5703125" style="6" customWidth="1"/>
    <col min="526" max="768" width="12.42578125" style="6"/>
    <col min="769" max="769" width="186.7109375" style="6" customWidth="1"/>
    <col min="770" max="770" width="56.42578125" style="6" customWidth="1"/>
    <col min="771" max="775" width="45.5703125" style="6" customWidth="1"/>
    <col min="776" max="776" width="54.7109375" style="6" customWidth="1"/>
    <col min="777" max="781" width="45.5703125" style="6" customWidth="1"/>
    <col min="782" max="1024" width="12.42578125" style="6"/>
    <col min="1025" max="1025" width="186.7109375" style="6" customWidth="1"/>
    <col min="1026" max="1026" width="56.42578125" style="6" customWidth="1"/>
    <col min="1027" max="1031" width="45.5703125" style="6" customWidth="1"/>
    <col min="1032" max="1032" width="54.7109375" style="6" customWidth="1"/>
    <col min="1033" max="1037" width="45.5703125" style="6" customWidth="1"/>
    <col min="1038" max="1280" width="12.42578125" style="6"/>
    <col min="1281" max="1281" width="186.7109375" style="6" customWidth="1"/>
    <col min="1282" max="1282" width="56.42578125" style="6" customWidth="1"/>
    <col min="1283" max="1287" width="45.5703125" style="6" customWidth="1"/>
    <col min="1288" max="1288" width="54.7109375" style="6" customWidth="1"/>
    <col min="1289" max="1293" width="45.5703125" style="6" customWidth="1"/>
    <col min="1294" max="1536" width="12.42578125" style="6"/>
    <col min="1537" max="1537" width="186.7109375" style="6" customWidth="1"/>
    <col min="1538" max="1538" width="56.42578125" style="6" customWidth="1"/>
    <col min="1539" max="1543" width="45.5703125" style="6" customWidth="1"/>
    <col min="1544" max="1544" width="54.7109375" style="6" customWidth="1"/>
    <col min="1545" max="1549" width="45.5703125" style="6" customWidth="1"/>
    <col min="1550" max="1792" width="12.42578125" style="6"/>
    <col min="1793" max="1793" width="186.7109375" style="6" customWidth="1"/>
    <col min="1794" max="1794" width="56.42578125" style="6" customWidth="1"/>
    <col min="1795" max="1799" width="45.5703125" style="6" customWidth="1"/>
    <col min="1800" max="1800" width="54.7109375" style="6" customWidth="1"/>
    <col min="1801" max="1805" width="45.5703125" style="6" customWidth="1"/>
    <col min="1806" max="2048" width="12.42578125" style="6"/>
    <col min="2049" max="2049" width="186.7109375" style="6" customWidth="1"/>
    <col min="2050" max="2050" width="56.42578125" style="6" customWidth="1"/>
    <col min="2051" max="2055" width="45.5703125" style="6" customWidth="1"/>
    <col min="2056" max="2056" width="54.7109375" style="6" customWidth="1"/>
    <col min="2057" max="2061" width="45.5703125" style="6" customWidth="1"/>
    <col min="2062" max="2304" width="12.42578125" style="6"/>
    <col min="2305" max="2305" width="186.7109375" style="6" customWidth="1"/>
    <col min="2306" max="2306" width="56.42578125" style="6" customWidth="1"/>
    <col min="2307" max="2311" width="45.5703125" style="6" customWidth="1"/>
    <col min="2312" max="2312" width="54.7109375" style="6" customWidth="1"/>
    <col min="2313" max="2317" width="45.5703125" style="6" customWidth="1"/>
    <col min="2318" max="2560" width="12.42578125" style="6"/>
    <col min="2561" max="2561" width="186.7109375" style="6" customWidth="1"/>
    <col min="2562" max="2562" width="56.42578125" style="6" customWidth="1"/>
    <col min="2563" max="2567" width="45.5703125" style="6" customWidth="1"/>
    <col min="2568" max="2568" width="54.7109375" style="6" customWidth="1"/>
    <col min="2569" max="2573" width="45.5703125" style="6" customWidth="1"/>
    <col min="2574" max="2816" width="12.42578125" style="6"/>
    <col min="2817" max="2817" width="186.7109375" style="6" customWidth="1"/>
    <col min="2818" max="2818" width="56.42578125" style="6" customWidth="1"/>
    <col min="2819" max="2823" width="45.5703125" style="6" customWidth="1"/>
    <col min="2824" max="2824" width="54.7109375" style="6" customWidth="1"/>
    <col min="2825" max="2829" width="45.5703125" style="6" customWidth="1"/>
    <col min="2830" max="3072" width="12.42578125" style="6"/>
    <col min="3073" max="3073" width="186.7109375" style="6" customWidth="1"/>
    <col min="3074" max="3074" width="56.42578125" style="6" customWidth="1"/>
    <col min="3075" max="3079" width="45.5703125" style="6" customWidth="1"/>
    <col min="3080" max="3080" width="54.7109375" style="6" customWidth="1"/>
    <col min="3081" max="3085" width="45.5703125" style="6" customWidth="1"/>
    <col min="3086" max="3328" width="12.42578125" style="6"/>
    <col min="3329" max="3329" width="186.7109375" style="6" customWidth="1"/>
    <col min="3330" max="3330" width="56.42578125" style="6" customWidth="1"/>
    <col min="3331" max="3335" width="45.5703125" style="6" customWidth="1"/>
    <col min="3336" max="3336" width="54.7109375" style="6" customWidth="1"/>
    <col min="3337" max="3341" width="45.5703125" style="6" customWidth="1"/>
    <col min="3342" max="3584" width="12.42578125" style="6"/>
    <col min="3585" max="3585" width="186.7109375" style="6" customWidth="1"/>
    <col min="3586" max="3586" width="56.42578125" style="6" customWidth="1"/>
    <col min="3587" max="3591" width="45.5703125" style="6" customWidth="1"/>
    <col min="3592" max="3592" width="54.7109375" style="6" customWidth="1"/>
    <col min="3593" max="3597" width="45.5703125" style="6" customWidth="1"/>
    <col min="3598" max="3840" width="12.42578125" style="6"/>
    <col min="3841" max="3841" width="186.7109375" style="6" customWidth="1"/>
    <col min="3842" max="3842" width="56.42578125" style="6" customWidth="1"/>
    <col min="3843" max="3847" width="45.5703125" style="6" customWidth="1"/>
    <col min="3848" max="3848" width="54.7109375" style="6" customWidth="1"/>
    <col min="3849" max="3853" width="45.5703125" style="6" customWidth="1"/>
    <col min="3854" max="4096" width="12.42578125" style="6"/>
    <col min="4097" max="4097" width="186.7109375" style="6" customWidth="1"/>
    <col min="4098" max="4098" width="56.42578125" style="6" customWidth="1"/>
    <col min="4099" max="4103" width="45.5703125" style="6" customWidth="1"/>
    <col min="4104" max="4104" width="54.7109375" style="6" customWidth="1"/>
    <col min="4105" max="4109" width="45.5703125" style="6" customWidth="1"/>
    <col min="4110" max="4352" width="12.42578125" style="6"/>
    <col min="4353" max="4353" width="186.7109375" style="6" customWidth="1"/>
    <col min="4354" max="4354" width="56.42578125" style="6" customWidth="1"/>
    <col min="4355" max="4359" width="45.5703125" style="6" customWidth="1"/>
    <col min="4360" max="4360" width="54.7109375" style="6" customWidth="1"/>
    <col min="4361" max="4365" width="45.5703125" style="6" customWidth="1"/>
    <col min="4366" max="4608" width="12.42578125" style="6"/>
    <col min="4609" max="4609" width="186.7109375" style="6" customWidth="1"/>
    <col min="4610" max="4610" width="56.42578125" style="6" customWidth="1"/>
    <col min="4611" max="4615" width="45.5703125" style="6" customWidth="1"/>
    <col min="4616" max="4616" width="54.7109375" style="6" customWidth="1"/>
    <col min="4617" max="4621" width="45.5703125" style="6" customWidth="1"/>
    <col min="4622" max="4864" width="12.42578125" style="6"/>
    <col min="4865" max="4865" width="186.7109375" style="6" customWidth="1"/>
    <col min="4866" max="4866" width="56.42578125" style="6" customWidth="1"/>
    <col min="4867" max="4871" width="45.5703125" style="6" customWidth="1"/>
    <col min="4872" max="4872" width="54.7109375" style="6" customWidth="1"/>
    <col min="4873" max="4877" width="45.5703125" style="6" customWidth="1"/>
    <col min="4878" max="5120" width="12.42578125" style="6"/>
    <col min="5121" max="5121" width="186.7109375" style="6" customWidth="1"/>
    <col min="5122" max="5122" width="56.42578125" style="6" customWidth="1"/>
    <col min="5123" max="5127" width="45.5703125" style="6" customWidth="1"/>
    <col min="5128" max="5128" width="54.7109375" style="6" customWidth="1"/>
    <col min="5129" max="5133" width="45.5703125" style="6" customWidth="1"/>
    <col min="5134" max="5376" width="12.42578125" style="6"/>
    <col min="5377" max="5377" width="186.7109375" style="6" customWidth="1"/>
    <col min="5378" max="5378" width="56.42578125" style="6" customWidth="1"/>
    <col min="5379" max="5383" width="45.5703125" style="6" customWidth="1"/>
    <col min="5384" max="5384" width="54.7109375" style="6" customWidth="1"/>
    <col min="5385" max="5389" width="45.5703125" style="6" customWidth="1"/>
    <col min="5390" max="5632" width="12.42578125" style="6"/>
    <col min="5633" max="5633" width="186.7109375" style="6" customWidth="1"/>
    <col min="5634" max="5634" width="56.42578125" style="6" customWidth="1"/>
    <col min="5635" max="5639" width="45.5703125" style="6" customWidth="1"/>
    <col min="5640" max="5640" width="54.7109375" style="6" customWidth="1"/>
    <col min="5641" max="5645" width="45.5703125" style="6" customWidth="1"/>
    <col min="5646" max="5888" width="12.42578125" style="6"/>
    <col min="5889" max="5889" width="186.7109375" style="6" customWidth="1"/>
    <col min="5890" max="5890" width="56.42578125" style="6" customWidth="1"/>
    <col min="5891" max="5895" width="45.5703125" style="6" customWidth="1"/>
    <col min="5896" max="5896" width="54.7109375" style="6" customWidth="1"/>
    <col min="5897" max="5901" width="45.5703125" style="6" customWidth="1"/>
    <col min="5902" max="6144" width="12.42578125" style="6"/>
    <col min="6145" max="6145" width="186.7109375" style="6" customWidth="1"/>
    <col min="6146" max="6146" width="56.42578125" style="6" customWidth="1"/>
    <col min="6147" max="6151" width="45.5703125" style="6" customWidth="1"/>
    <col min="6152" max="6152" width="54.7109375" style="6" customWidth="1"/>
    <col min="6153" max="6157" width="45.5703125" style="6" customWidth="1"/>
    <col min="6158" max="6400" width="12.42578125" style="6"/>
    <col min="6401" max="6401" width="186.7109375" style="6" customWidth="1"/>
    <col min="6402" max="6402" width="56.42578125" style="6" customWidth="1"/>
    <col min="6403" max="6407" width="45.5703125" style="6" customWidth="1"/>
    <col min="6408" max="6408" width="54.7109375" style="6" customWidth="1"/>
    <col min="6409" max="6413" width="45.5703125" style="6" customWidth="1"/>
    <col min="6414" max="6656" width="12.42578125" style="6"/>
    <col min="6657" max="6657" width="186.7109375" style="6" customWidth="1"/>
    <col min="6658" max="6658" width="56.42578125" style="6" customWidth="1"/>
    <col min="6659" max="6663" width="45.5703125" style="6" customWidth="1"/>
    <col min="6664" max="6664" width="54.7109375" style="6" customWidth="1"/>
    <col min="6665" max="6669" width="45.5703125" style="6" customWidth="1"/>
    <col min="6670" max="6912" width="12.42578125" style="6"/>
    <col min="6913" max="6913" width="186.7109375" style="6" customWidth="1"/>
    <col min="6914" max="6914" width="56.42578125" style="6" customWidth="1"/>
    <col min="6915" max="6919" width="45.5703125" style="6" customWidth="1"/>
    <col min="6920" max="6920" width="54.7109375" style="6" customWidth="1"/>
    <col min="6921" max="6925" width="45.5703125" style="6" customWidth="1"/>
    <col min="6926" max="7168" width="12.42578125" style="6"/>
    <col min="7169" max="7169" width="186.7109375" style="6" customWidth="1"/>
    <col min="7170" max="7170" width="56.42578125" style="6" customWidth="1"/>
    <col min="7171" max="7175" width="45.5703125" style="6" customWidth="1"/>
    <col min="7176" max="7176" width="54.7109375" style="6" customWidth="1"/>
    <col min="7177" max="7181" width="45.5703125" style="6" customWidth="1"/>
    <col min="7182" max="7424" width="12.42578125" style="6"/>
    <col min="7425" max="7425" width="186.7109375" style="6" customWidth="1"/>
    <col min="7426" max="7426" width="56.42578125" style="6" customWidth="1"/>
    <col min="7427" max="7431" width="45.5703125" style="6" customWidth="1"/>
    <col min="7432" max="7432" width="54.7109375" style="6" customWidth="1"/>
    <col min="7433" max="7437" width="45.5703125" style="6" customWidth="1"/>
    <col min="7438" max="7680" width="12.42578125" style="6"/>
    <col min="7681" max="7681" width="186.7109375" style="6" customWidth="1"/>
    <col min="7682" max="7682" width="56.42578125" style="6" customWidth="1"/>
    <col min="7683" max="7687" width="45.5703125" style="6" customWidth="1"/>
    <col min="7688" max="7688" width="54.7109375" style="6" customWidth="1"/>
    <col min="7689" max="7693" width="45.5703125" style="6" customWidth="1"/>
    <col min="7694" max="7936" width="12.42578125" style="6"/>
    <col min="7937" max="7937" width="186.7109375" style="6" customWidth="1"/>
    <col min="7938" max="7938" width="56.42578125" style="6" customWidth="1"/>
    <col min="7939" max="7943" width="45.5703125" style="6" customWidth="1"/>
    <col min="7944" max="7944" width="54.7109375" style="6" customWidth="1"/>
    <col min="7945" max="7949" width="45.5703125" style="6" customWidth="1"/>
    <col min="7950" max="8192" width="12.42578125" style="6"/>
    <col min="8193" max="8193" width="186.7109375" style="6" customWidth="1"/>
    <col min="8194" max="8194" width="56.42578125" style="6" customWidth="1"/>
    <col min="8195" max="8199" width="45.5703125" style="6" customWidth="1"/>
    <col min="8200" max="8200" width="54.7109375" style="6" customWidth="1"/>
    <col min="8201" max="8205" width="45.5703125" style="6" customWidth="1"/>
    <col min="8206" max="8448" width="12.42578125" style="6"/>
    <col min="8449" max="8449" width="186.7109375" style="6" customWidth="1"/>
    <col min="8450" max="8450" width="56.42578125" style="6" customWidth="1"/>
    <col min="8451" max="8455" width="45.5703125" style="6" customWidth="1"/>
    <col min="8456" max="8456" width="54.7109375" style="6" customWidth="1"/>
    <col min="8457" max="8461" width="45.5703125" style="6" customWidth="1"/>
    <col min="8462" max="8704" width="12.42578125" style="6"/>
    <col min="8705" max="8705" width="186.7109375" style="6" customWidth="1"/>
    <col min="8706" max="8706" width="56.42578125" style="6" customWidth="1"/>
    <col min="8707" max="8711" width="45.5703125" style="6" customWidth="1"/>
    <col min="8712" max="8712" width="54.7109375" style="6" customWidth="1"/>
    <col min="8713" max="8717" width="45.5703125" style="6" customWidth="1"/>
    <col min="8718" max="8960" width="12.42578125" style="6"/>
    <col min="8961" max="8961" width="186.7109375" style="6" customWidth="1"/>
    <col min="8962" max="8962" width="56.42578125" style="6" customWidth="1"/>
    <col min="8963" max="8967" width="45.5703125" style="6" customWidth="1"/>
    <col min="8968" max="8968" width="54.7109375" style="6" customWidth="1"/>
    <col min="8969" max="8973" width="45.5703125" style="6" customWidth="1"/>
    <col min="8974" max="9216" width="12.42578125" style="6"/>
    <col min="9217" max="9217" width="186.7109375" style="6" customWidth="1"/>
    <col min="9218" max="9218" width="56.42578125" style="6" customWidth="1"/>
    <col min="9219" max="9223" width="45.5703125" style="6" customWidth="1"/>
    <col min="9224" max="9224" width="54.7109375" style="6" customWidth="1"/>
    <col min="9225" max="9229" width="45.5703125" style="6" customWidth="1"/>
    <col min="9230" max="9472" width="12.42578125" style="6"/>
    <col min="9473" max="9473" width="186.7109375" style="6" customWidth="1"/>
    <col min="9474" max="9474" width="56.42578125" style="6" customWidth="1"/>
    <col min="9475" max="9479" width="45.5703125" style="6" customWidth="1"/>
    <col min="9480" max="9480" width="54.7109375" style="6" customWidth="1"/>
    <col min="9481" max="9485" width="45.5703125" style="6" customWidth="1"/>
    <col min="9486" max="9728" width="12.42578125" style="6"/>
    <col min="9729" max="9729" width="186.7109375" style="6" customWidth="1"/>
    <col min="9730" max="9730" width="56.42578125" style="6" customWidth="1"/>
    <col min="9731" max="9735" width="45.5703125" style="6" customWidth="1"/>
    <col min="9736" max="9736" width="54.7109375" style="6" customWidth="1"/>
    <col min="9737" max="9741" width="45.5703125" style="6" customWidth="1"/>
    <col min="9742" max="9984" width="12.42578125" style="6"/>
    <col min="9985" max="9985" width="186.7109375" style="6" customWidth="1"/>
    <col min="9986" max="9986" width="56.42578125" style="6" customWidth="1"/>
    <col min="9987" max="9991" width="45.5703125" style="6" customWidth="1"/>
    <col min="9992" max="9992" width="54.7109375" style="6" customWidth="1"/>
    <col min="9993" max="9997" width="45.5703125" style="6" customWidth="1"/>
    <col min="9998" max="10240" width="12.42578125" style="6"/>
    <col min="10241" max="10241" width="186.7109375" style="6" customWidth="1"/>
    <col min="10242" max="10242" width="56.42578125" style="6" customWidth="1"/>
    <col min="10243" max="10247" width="45.5703125" style="6" customWidth="1"/>
    <col min="10248" max="10248" width="54.7109375" style="6" customWidth="1"/>
    <col min="10249" max="10253" width="45.5703125" style="6" customWidth="1"/>
    <col min="10254" max="10496" width="12.42578125" style="6"/>
    <col min="10497" max="10497" width="186.7109375" style="6" customWidth="1"/>
    <col min="10498" max="10498" width="56.42578125" style="6" customWidth="1"/>
    <col min="10499" max="10503" width="45.5703125" style="6" customWidth="1"/>
    <col min="10504" max="10504" width="54.7109375" style="6" customWidth="1"/>
    <col min="10505" max="10509" width="45.5703125" style="6" customWidth="1"/>
    <col min="10510" max="10752" width="12.42578125" style="6"/>
    <col min="10753" max="10753" width="186.7109375" style="6" customWidth="1"/>
    <col min="10754" max="10754" width="56.42578125" style="6" customWidth="1"/>
    <col min="10755" max="10759" width="45.5703125" style="6" customWidth="1"/>
    <col min="10760" max="10760" width="54.7109375" style="6" customWidth="1"/>
    <col min="10761" max="10765" width="45.5703125" style="6" customWidth="1"/>
    <col min="10766" max="11008" width="12.42578125" style="6"/>
    <col min="11009" max="11009" width="186.7109375" style="6" customWidth="1"/>
    <col min="11010" max="11010" width="56.42578125" style="6" customWidth="1"/>
    <col min="11011" max="11015" width="45.5703125" style="6" customWidth="1"/>
    <col min="11016" max="11016" width="54.7109375" style="6" customWidth="1"/>
    <col min="11017" max="11021" width="45.5703125" style="6" customWidth="1"/>
    <col min="11022" max="11264" width="12.42578125" style="6"/>
    <col min="11265" max="11265" width="186.7109375" style="6" customWidth="1"/>
    <col min="11266" max="11266" width="56.42578125" style="6" customWidth="1"/>
    <col min="11267" max="11271" width="45.5703125" style="6" customWidth="1"/>
    <col min="11272" max="11272" width="54.7109375" style="6" customWidth="1"/>
    <col min="11273" max="11277" width="45.5703125" style="6" customWidth="1"/>
    <col min="11278" max="11520" width="12.42578125" style="6"/>
    <col min="11521" max="11521" width="186.7109375" style="6" customWidth="1"/>
    <col min="11522" max="11522" width="56.42578125" style="6" customWidth="1"/>
    <col min="11523" max="11527" width="45.5703125" style="6" customWidth="1"/>
    <col min="11528" max="11528" width="54.7109375" style="6" customWidth="1"/>
    <col min="11529" max="11533" width="45.5703125" style="6" customWidth="1"/>
    <col min="11534" max="11776" width="12.42578125" style="6"/>
    <col min="11777" max="11777" width="186.7109375" style="6" customWidth="1"/>
    <col min="11778" max="11778" width="56.42578125" style="6" customWidth="1"/>
    <col min="11779" max="11783" width="45.5703125" style="6" customWidth="1"/>
    <col min="11784" max="11784" width="54.7109375" style="6" customWidth="1"/>
    <col min="11785" max="11789" width="45.5703125" style="6" customWidth="1"/>
    <col min="11790" max="12032" width="12.42578125" style="6"/>
    <col min="12033" max="12033" width="186.7109375" style="6" customWidth="1"/>
    <col min="12034" max="12034" width="56.42578125" style="6" customWidth="1"/>
    <col min="12035" max="12039" width="45.5703125" style="6" customWidth="1"/>
    <col min="12040" max="12040" width="54.7109375" style="6" customWidth="1"/>
    <col min="12041" max="12045" width="45.5703125" style="6" customWidth="1"/>
    <col min="12046" max="12288" width="12.42578125" style="6"/>
    <col min="12289" max="12289" width="186.7109375" style="6" customWidth="1"/>
    <col min="12290" max="12290" width="56.42578125" style="6" customWidth="1"/>
    <col min="12291" max="12295" width="45.5703125" style="6" customWidth="1"/>
    <col min="12296" max="12296" width="54.7109375" style="6" customWidth="1"/>
    <col min="12297" max="12301" width="45.5703125" style="6" customWidth="1"/>
    <col min="12302" max="12544" width="12.42578125" style="6"/>
    <col min="12545" max="12545" width="186.7109375" style="6" customWidth="1"/>
    <col min="12546" max="12546" width="56.42578125" style="6" customWidth="1"/>
    <col min="12547" max="12551" width="45.5703125" style="6" customWidth="1"/>
    <col min="12552" max="12552" width="54.7109375" style="6" customWidth="1"/>
    <col min="12553" max="12557" width="45.5703125" style="6" customWidth="1"/>
    <col min="12558" max="12800" width="12.42578125" style="6"/>
    <col min="12801" max="12801" width="186.7109375" style="6" customWidth="1"/>
    <col min="12802" max="12802" width="56.42578125" style="6" customWidth="1"/>
    <col min="12803" max="12807" width="45.5703125" style="6" customWidth="1"/>
    <col min="12808" max="12808" width="54.7109375" style="6" customWidth="1"/>
    <col min="12809" max="12813" width="45.5703125" style="6" customWidth="1"/>
    <col min="12814" max="13056" width="12.42578125" style="6"/>
    <col min="13057" max="13057" width="186.7109375" style="6" customWidth="1"/>
    <col min="13058" max="13058" width="56.42578125" style="6" customWidth="1"/>
    <col min="13059" max="13063" width="45.5703125" style="6" customWidth="1"/>
    <col min="13064" max="13064" width="54.7109375" style="6" customWidth="1"/>
    <col min="13065" max="13069" width="45.5703125" style="6" customWidth="1"/>
    <col min="13070" max="13312" width="12.42578125" style="6"/>
    <col min="13313" max="13313" width="186.7109375" style="6" customWidth="1"/>
    <col min="13314" max="13314" width="56.42578125" style="6" customWidth="1"/>
    <col min="13315" max="13319" width="45.5703125" style="6" customWidth="1"/>
    <col min="13320" max="13320" width="54.7109375" style="6" customWidth="1"/>
    <col min="13321" max="13325" width="45.5703125" style="6" customWidth="1"/>
    <col min="13326" max="13568" width="12.42578125" style="6"/>
    <col min="13569" max="13569" width="186.7109375" style="6" customWidth="1"/>
    <col min="13570" max="13570" width="56.42578125" style="6" customWidth="1"/>
    <col min="13571" max="13575" width="45.5703125" style="6" customWidth="1"/>
    <col min="13576" max="13576" width="54.7109375" style="6" customWidth="1"/>
    <col min="13577" max="13581" width="45.5703125" style="6" customWidth="1"/>
    <col min="13582" max="13824" width="12.42578125" style="6"/>
    <col min="13825" max="13825" width="186.7109375" style="6" customWidth="1"/>
    <col min="13826" max="13826" width="56.42578125" style="6" customWidth="1"/>
    <col min="13827" max="13831" width="45.5703125" style="6" customWidth="1"/>
    <col min="13832" max="13832" width="54.7109375" style="6" customWidth="1"/>
    <col min="13833" max="13837" width="45.5703125" style="6" customWidth="1"/>
    <col min="13838" max="14080" width="12.42578125" style="6"/>
    <col min="14081" max="14081" width="186.7109375" style="6" customWidth="1"/>
    <col min="14082" max="14082" width="56.42578125" style="6" customWidth="1"/>
    <col min="14083" max="14087" width="45.5703125" style="6" customWidth="1"/>
    <col min="14088" max="14088" width="54.7109375" style="6" customWidth="1"/>
    <col min="14089" max="14093" width="45.5703125" style="6" customWidth="1"/>
    <col min="14094" max="14336" width="12.42578125" style="6"/>
    <col min="14337" max="14337" width="186.7109375" style="6" customWidth="1"/>
    <col min="14338" max="14338" width="56.42578125" style="6" customWidth="1"/>
    <col min="14339" max="14343" width="45.5703125" style="6" customWidth="1"/>
    <col min="14344" max="14344" width="54.7109375" style="6" customWidth="1"/>
    <col min="14345" max="14349" width="45.5703125" style="6" customWidth="1"/>
    <col min="14350" max="14592" width="12.42578125" style="6"/>
    <col min="14593" max="14593" width="186.7109375" style="6" customWidth="1"/>
    <col min="14594" max="14594" width="56.42578125" style="6" customWidth="1"/>
    <col min="14595" max="14599" width="45.5703125" style="6" customWidth="1"/>
    <col min="14600" max="14600" width="54.7109375" style="6" customWidth="1"/>
    <col min="14601" max="14605" width="45.5703125" style="6" customWidth="1"/>
    <col min="14606" max="14848" width="12.42578125" style="6"/>
    <col min="14849" max="14849" width="186.7109375" style="6" customWidth="1"/>
    <col min="14850" max="14850" width="56.42578125" style="6" customWidth="1"/>
    <col min="14851" max="14855" width="45.5703125" style="6" customWidth="1"/>
    <col min="14856" max="14856" width="54.7109375" style="6" customWidth="1"/>
    <col min="14857" max="14861" width="45.5703125" style="6" customWidth="1"/>
    <col min="14862" max="15104" width="12.42578125" style="6"/>
    <col min="15105" max="15105" width="186.7109375" style="6" customWidth="1"/>
    <col min="15106" max="15106" width="56.42578125" style="6" customWidth="1"/>
    <col min="15107" max="15111" width="45.5703125" style="6" customWidth="1"/>
    <col min="15112" max="15112" width="54.7109375" style="6" customWidth="1"/>
    <col min="15113" max="15117" width="45.5703125" style="6" customWidth="1"/>
    <col min="15118" max="15360" width="12.42578125" style="6"/>
    <col min="15361" max="15361" width="186.7109375" style="6" customWidth="1"/>
    <col min="15362" max="15362" width="56.42578125" style="6" customWidth="1"/>
    <col min="15363" max="15367" width="45.5703125" style="6" customWidth="1"/>
    <col min="15368" max="15368" width="54.7109375" style="6" customWidth="1"/>
    <col min="15369" max="15373" width="45.5703125" style="6" customWidth="1"/>
    <col min="15374" max="15616" width="12.42578125" style="6"/>
    <col min="15617" max="15617" width="186.7109375" style="6" customWidth="1"/>
    <col min="15618" max="15618" width="56.42578125" style="6" customWidth="1"/>
    <col min="15619" max="15623" width="45.5703125" style="6" customWidth="1"/>
    <col min="15624" max="15624" width="54.7109375" style="6" customWidth="1"/>
    <col min="15625" max="15629" width="45.5703125" style="6" customWidth="1"/>
    <col min="15630" max="15872" width="12.42578125" style="6"/>
    <col min="15873" max="15873" width="186.7109375" style="6" customWidth="1"/>
    <col min="15874" max="15874" width="56.42578125" style="6" customWidth="1"/>
    <col min="15875" max="15879" width="45.5703125" style="6" customWidth="1"/>
    <col min="15880" max="15880" width="54.7109375" style="6" customWidth="1"/>
    <col min="15881" max="15885" width="45.5703125" style="6" customWidth="1"/>
    <col min="15886" max="16128" width="12.42578125" style="6"/>
    <col min="16129" max="16129" width="186.7109375" style="6" customWidth="1"/>
    <col min="16130" max="16130" width="56.42578125" style="6" customWidth="1"/>
    <col min="16131" max="16135" width="45.5703125" style="6" customWidth="1"/>
    <col min="16136" max="16136" width="54.7109375" style="6" customWidth="1"/>
    <col min="16137" max="16141" width="45.5703125" style="6" customWidth="1"/>
    <col min="16142" max="16384" width="12.42578125" style="6"/>
  </cols>
  <sheetData>
    <row r="1" spans="1:17" s="196" customFormat="1" ht="19.5" customHeight="1" thickBot="1" x14ac:dyDescent="0.3">
      <c r="A1" s="186" t="s">
        <v>0</v>
      </c>
      <c r="B1" s="187"/>
      <c r="C1" s="188"/>
      <c r="D1" s="187"/>
      <c r="E1" s="189"/>
      <c r="F1" s="190"/>
      <c r="G1" s="189"/>
      <c r="H1" s="190"/>
      <c r="I1" s="191"/>
      <c r="J1" s="192" t="s">
        <v>1</v>
      </c>
      <c r="K1" s="193" t="s">
        <v>96</v>
      </c>
      <c r="L1" s="194"/>
      <c r="M1" s="193"/>
      <c r="N1" s="195"/>
      <c r="O1" s="195"/>
      <c r="P1" s="195"/>
      <c r="Q1" s="195"/>
    </row>
    <row r="2" spans="1:17" s="196" customFormat="1" ht="19.5" customHeight="1" thickBot="1" x14ac:dyDescent="0.3">
      <c r="A2" s="186" t="s">
        <v>2</v>
      </c>
      <c r="B2" s="187"/>
      <c r="C2" s="188"/>
      <c r="D2" s="187"/>
      <c r="E2" s="188"/>
      <c r="F2" s="187"/>
      <c r="G2" s="188"/>
      <c r="H2" s="187"/>
      <c r="I2" s="188"/>
      <c r="J2" s="187"/>
      <c r="K2" s="188"/>
      <c r="L2" s="187"/>
      <c r="M2" s="189"/>
      <c r="O2" s="221" t="s">
        <v>182</v>
      </c>
    </row>
    <row r="3" spans="1:17" s="196" customFormat="1" ht="19.5" customHeight="1" thickBot="1" x14ac:dyDescent="0.3">
      <c r="A3" s="197" t="s">
        <v>3</v>
      </c>
      <c r="B3" s="198"/>
      <c r="C3" s="199"/>
      <c r="D3" s="198"/>
      <c r="E3" s="199"/>
      <c r="F3" s="198"/>
      <c r="G3" s="199"/>
      <c r="H3" s="198"/>
      <c r="I3" s="199"/>
      <c r="J3" s="198"/>
      <c r="K3" s="199"/>
      <c r="L3" s="198"/>
      <c r="M3" s="200"/>
      <c r="N3" s="195"/>
      <c r="O3" s="195"/>
      <c r="P3" s="195"/>
      <c r="Q3" s="195"/>
    </row>
    <row r="4" spans="1:17" ht="15" customHeight="1" thickTop="1" x14ac:dyDescent="0.2">
      <c r="A4" s="7"/>
      <c r="B4" s="8"/>
      <c r="C4" s="9"/>
      <c r="D4" s="8"/>
      <c r="E4" s="9"/>
      <c r="F4" s="8"/>
      <c r="G4" s="10"/>
      <c r="H4" s="8" t="s">
        <v>4</v>
      </c>
      <c r="I4" s="9"/>
      <c r="J4" s="8"/>
      <c r="K4" s="9"/>
      <c r="L4" s="8"/>
      <c r="M4" s="10"/>
    </row>
    <row r="5" spans="1:17" ht="15" customHeight="1" x14ac:dyDescent="0.2">
      <c r="A5" s="11"/>
      <c r="B5" s="3"/>
      <c r="C5" s="12"/>
      <c r="D5" s="3"/>
      <c r="E5" s="12"/>
      <c r="F5" s="3"/>
      <c r="G5" s="13"/>
      <c r="H5" s="3"/>
      <c r="I5" s="12"/>
      <c r="J5" s="3"/>
      <c r="K5" s="12"/>
      <c r="L5" s="3"/>
      <c r="M5" s="13"/>
    </row>
    <row r="6" spans="1:17" ht="15" customHeight="1" x14ac:dyDescent="0.25">
      <c r="A6" s="14"/>
      <c r="B6" s="15" t="s">
        <v>128</v>
      </c>
      <c r="C6" s="16"/>
      <c r="D6" s="17"/>
      <c r="E6" s="16"/>
      <c r="F6" s="17"/>
      <c r="G6" s="18"/>
      <c r="H6" s="15" t="s">
        <v>129</v>
      </c>
      <c r="I6" s="16"/>
      <c r="J6" s="17"/>
      <c r="K6" s="16"/>
      <c r="L6" s="17"/>
      <c r="M6" s="19" t="s">
        <v>4</v>
      </c>
    </row>
    <row r="7" spans="1:17" ht="15" customHeight="1" x14ac:dyDescent="0.2">
      <c r="A7" s="11" t="s">
        <v>4</v>
      </c>
      <c r="B7" s="3" t="s">
        <v>4</v>
      </c>
      <c r="C7" s="12"/>
      <c r="D7" s="3" t="s">
        <v>4</v>
      </c>
      <c r="E7" s="12"/>
      <c r="F7" s="3" t="s">
        <v>4</v>
      </c>
      <c r="G7" s="13"/>
      <c r="H7" s="3" t="s">
        <v>4</v>
      </c>
      <c r="I7" s="12"/>
      <c r="J7" s="3" t="s">
        <v>4</v>
      </c>
      <c r="K7" s="12"/>
      <c r="L7" s="3" t="s">
        <v>4</v>
      </c>
      <c r="M7" s="13"/>
    </row>
    <row r="8" spans="1:17" ht="15" customHeight="1" x14ac:dyDescent="0.2">
      <c r="A8" s="11" t="s">
        <v>4</v>
      </c>
      <c r="B8" s="3" t="s">
        <v>4</v>
      </c>
      <c r="C8" s="12"/>
      <c r="D8" s="3" t="s">
        <v>4</v>
      </c>
      <c r="E8" s="12"/>
      <c r="F8" s="3" t="s">
        <v>4</v>
      </c>
      <c r="G8" s="13"/>
      <c r="H8" s="3" t="s">
        <v>4</v>
      </c>
      <c r="I8" s="12"/>
      <c r="J8" s="3" t="s">
        <v>4</v>
      </c>
      <c r="K8" s="12"/>
      <c r="L8" s="3" t="s">
        <v>4</v>
      </c>
      <c r="M8" s="13"/>
    </row>
    <row r="9" spans="1:17" ht="15" customHeight="1" x14ac:dyDescent="0.25">
      <c r="A9" s="20" t="s">
        <v>4</v>
      </c>
      <c r="B9" s="21" t="s">
        <v>4</v>
      </c>
      <c r="C9" s="22" t="s">
        <v>5</v>
      </c>
      <c r="D9" s="23" t="s">
        <v>4</v>
      </c>
      <c r="E9" s="22" t="s">
        <v>5</v>
      </c>
      <c r="F9" s="23" t="s">
        <v>4</v>
      </c>
      <c r="G9" s="24" t="s">
        <v>5</v>
      </c>
      <c r="H9" s="21" t="s">
        <v>4</v>
      </c>
      <c r="I9" s="22" t="s">
        <v>5</v>
      </c>
      <c r="J9" s="23" t="s">
        <v>4</v>
      </c>
      <c r="K9" s="22" t="s">
        <v>5</v>
      </c>
      <c r="L9" s="23" t="s">
        <v>4</v>
      </c>
      <c r="M9" s="24" t="s">
        <v>5</v>
      </c>
      <c r="N9" s="25"/>
    </row>
    <row r="10" spans="1:17" ht="15" customHeight="1" x14ac:dyDescent="0.25">
      <c r="A10" s="26" t="s">
        <v>6</v>
      </c>
      <c r="B10" s="27" t="s">
        <v>7</v>
      </c>
      <c r="C10" s="28" t="s">
        <v>8</v>
      </c>
      <c r="D10" s="29" t="s">
        <v>9</v>
      </c>
      <c r="E10" s="28" t="s">
        <v>8</v>
      </c>
      <c r="F10" s="29" t="s">
        <v>8</v>
      </c>
      <c r="G10" s="30" t="s">
        <v>8</v>
      </c>
      <c r="H10" s="27" t="s">
        <v>7</v>
      </c>
      <c r="I10" s="28" t="s">
        <v>8</v>
      </c>
      <c r="J10" s="29" t="s">
        <v>9</v>
      </c>
      <c r="K10" s="28" t="s">
        <v>8</v>
      </c>
      <c r="L10" s="29" t="s">
        <v>8</v>
      </c>
      <c r="M10" s="30" t="s">
        <v>8</v>
      </c>
      <c r="N10" s="25"/>
    </row>
    <row r="11" spans="1:17" ht="15" customHeight="1" x14ac:dyDescent="0.2">
      <c r="A11" s="31" t="s">
        <v>10</v>
      </c>
      <c r="B11" s="32" t="s">
        <v>4</v>
      </c>
      <c r="C11" s="33"/>
      <c r="D11" s="34" t="s">
        <v>4</v>
      </c>
      <c r="E11" s="33"/>
      <c r="F11" s="34" t="s">
        <v>4</v>
      </c>
      <c r="G11" s="35"/>
      <c r="H11" s="32" t="s">
        <v>4</v>
      </c>
      <c r="I11" s="33"/>
      <c r="J11" s="34" t="s">
        <v>4</v>
      </c>
      <c r="K11" s="33"/>
      <c r="L11" s="34" t="s">
        <v>4</v>
      </c>
      <c r="M11" s="35" t="s">
        <v>10</v>
      </c>
      <c r="N11" s="25"/>
    </row>
    <row r="12" spans="1:17" ht="15" customHeight="1" x14ac:dyDescent="0.25">
      <c r="A12" s="14" t="s">
        <v>11</v>
      </c>
      <c r="B12" s="36" t="s">
        <v>4</v>
      </c>
      <c r="C12" s="37" t="s">
        <v>4</v>
      </c>
      <c r="D12" s="38"/>
      <c r="E12" s="39"/>
      <c r="F12" s="38"/>
      <c r="G12" s="40"/>
      <c r="H12" s="36"/>
      <c r="I12" s="39"/>
      <c r="J12" s="38"/>
      <c r="K12" s="39"/>
      <c r="L12" s="38"/>
      <c r="M12" s="40"/>
      <c r="N12" s="25"/>
    </row>
    <row r="13" spans="1:17" s="5" customFormat="1" ht="15" customHeight="1" x14ac:dyDescent="0.2">
      <c r="A13" s="41" t="s">
        <v>12</v>
      </c>
      <c r="B13" s="4">
        <v>7099163</v>
      </c>
      <c r="C13" s="42">
        <f t="shared" ref="C13:C76" si="0">IF(ISBLANK(B13),"  ",IF(F13&gt;0,B13/F13,IF(B13&gt;0,1,0)))</f>
        <v>1</v>
      </c>
      <c r="D13" s="43">
        <v>0</v>
      </c>
      <c r="E13" s="44">
        <f>IF(ISBLANK(D13),"  ",IF(F13&gt;0,D13/F13,IF(D13&gt;0,1,0)))</f>
        <v>0</v>
      </c>
      <c r="F13" s="45">
        <f>D13+B13</f>
        <v>7099163</v>
      </c>
      <c r="G13" s="46">
        <f>IF(ISBLANK(F13),"  ",IF(F76&gt;0,F13/F76,IF(F13&gt;0,1,0)))</f>
        <v>0.11736264500727808</v>
      </c>
      <c r="H13" s="4">
        <v>7099163</v>
      </c>
      <c r="I13" s="42">
        <f>IF(ISBLANK(H13),"  ",IF(L13&gt;0,H13/L13,IF(H13&gt;0,1,0)))</f>
        <v>1</v>
      </c>
      <c r="J13" s="43">
        <v>0</v>
      </c>
      <c r="K13" s="44">
        <f>IF(ISBLANK(J13),"  ",IF(L13&gt;0,J13/L13,IF(J13&gt;0,1,0)))</f>
        <v>0</v>
      </c>
      <c r="L13" s="45">
        <f t="shared" ref="L13:L34" si="1">J13+H13</f>
        <v>7099163</v>
      </c>
      <c r="M13" s="47">
        <f>IF(ISBLANK(L13),"  ",IF(L76&gt;0,L13/L76,IF(L13&gt;0,1,0)))</f>
        <v>0.11736264500727808</v>
      </c>
      <c r="N13" s="25"/>
    </row>
    <row r="14" spans="1:17" ht="15" customHeight="1" x14ac:dyDescent="0.2">
      <c r="A14" s="11" t="s">
        <v>13</v>
      </c>
      <c r="B14" s="3">
        <v>0</v>
      </c>
      <c r="C14" s="48">
        <f t="shared" si="0"/>
        <v>0</v>
      </c>
      <c r="D14" s="93">
        <v>0</v>
      </c>
      <c r="E14" s="49">
        <f>IF(ISBLANK(D14),"  ",IF(F14&gt;0,D14/F14,IF(D14&gt;0,1,0)))</f>
        <v>0</v>
      </c>
      <c r="F14" s="50">
        <f>D14+B14</f>
        <v>0</v>
      </c>
      <c r="G14" s="51">
        <f>IF(ISBLANK(F14),"  ",IF(F76&gt;0,F14/F76,IF(F14&gt;0,1,0)))</f>
        <v>0</v>
      </c>
      <c r="H14" s="3">
        <v>0</v>
      </c>
      <c r="I14" s="48">
        <f>IF(ISBLANK(H14),"  ",IF(L14&gt;0,H14/L14,IF(H14&gt;0,1,0)))</f>
        <v>0</v>
      </c>
      <c r="J14" s="93">
        <v>0</v>
      </c>
      <c r="K14" s="49">
        <f>IF(ISBLANK(J14),"  ",IF(L14&gt;0,J14/L14,IF(J14&gt;0,1,0)))</f>
        <v>0</v>
      </c>
      <c r="L14" s="50">
        <f t="shared" si="1"/>
        <v>0</v>
      </c>
      <c r="M14" s="51">
        <f>IF(ISBLANK(L14),"  ",IF(L76&gt;0,L14/L76,IF(L14&gt;0,1,0)))</f>
        <v>0</v>
      </c>
      <c r="N14" s="25"/>
    </row>
    <row r="15" spans="1:17" ht="15" customHeight="1" x14ac:dyDescent="0.2">
      <c r="A15" s="31" t="s">
        <v>14</v>
      </c>
      <c r="B15" s="79">
        <v>10000000</v>
      </c>
      <c r="C15" s="53">
        <f t="shared" si="0"/>
        <v>1</v>
      </c>
      <c r="D15" s="80">
        <v>0</v>
      </c>
      <c r="E15" s="55">
        <f>IF(ISBLANK(D15),"  ",IF(F15&gt;0,D15/F15,IF(D15&gt;0,1,0)))</f>
        <v>0</v>
      </c>
      <c r="F15" s="38">
        <f>D15+B15</f>
        <v>10000000</v>
      </c>
      <c r="G15" s="56">
        <f>IF(ISBLANK(F15),"  ",IF(F76&gt;0,F15/F76,IF(F15&gt;0,1,0)))</f>
        <v>0.16531898902346387</v>
      </c>
      <c r="H15" s="79">
        <v>10000000</v>
      </c>
      <c r="I15" s="53">
        <f>IF(ISBLANK(H15),"  ",IF(L15&gt;0,H15/L15,IF(H15&gt;0,1,0)))</f>
        <v>1</v>
      </c>
      <c r="J15" s="80">
        <v>0</v>
      </c>
      <c r="K15" s="55">
        <f>IF(ISBLANK(J15),"  ",IF(L15&gt;0,J15/L15,IF(J15&gt;0,1,0)))</f>
        <v>0</v>
      </c>
      <c r="L15" s="38">
        <f t="shared" si="1"/>
        <v>10000000</v>
      </c>
      <c r="M15" s="56">
        <f>IF(ISBLANK(L15),"  ",IF(L76&gt;0,L15/L76,IF(L15&gt;0,1,0)))</f>
        <v>0.16531898902346387</v>
      </c>
      <c r="N15" s="25"/>
    </row>
    <row r="16" spans="1:17" ht="15" customHeight="1" x14ac:dyDescent="0.2">
      <c r="A16" s="57" t="s">
        <v>15</v>
      </c>
      <c r="B16" s="3">
        <v>0</v>
      </c>
      <c r="C16" s="42">
        <f t="shared" si="0"/>
        <v>0</v>
      </c>
      <c r="D16" s="93">
        <v>0</v>
      </c>
      <c r="E16" s="44">
        <f>IF(ISBLANK(D16),"  ",IF(F16&gt;0,D16/F16,IF(D16&gt;0,1,0)))</f>
        <v>0</v>
      </c>
      <c r="F16" s="58">
        <f t="shared" ref="F16:F39" si="2">D16+B16</f>
        <v>0</v>
      </c>
      <c r="G16" s="46">
        <f>IF(ISBLANK(F16),"  ",IF(F76&gt;0,F16/F76,IF(F16&gt;0,1,0)))</f>
        <v>0</v>
      </c>
      <c r="H16" s="3">
        <v>0</v>
      </c>
      <c r="I16" s="42">
        <f t="shared" ref="I16:I34" si="3">IF(ISBLANK(H16),"  ",IF(L16&gt;0,H16/L16,IF(H16&gt;0,1,0)))</f>
        <v>0</v>
      </c>
      <c r="J16" s="93">
        <v>0</v>
      </c>
      <c r="K16" s="44">
        <f t="shared" ref="K16:K34" si="4">IF(ISBLANK(J16),"  ",IF(L16&gt;0,J16/L16,IF(J16&gt;0,1,0)))</f>
        <v>0</v>
      </c>
      <c r="L16" s="58">
        <f t="shared" si="1"/>
        <v>0</v>
      </c>
      <c r="M16" s="46">
        <f>IF(ISBLANK(L16),"  ",IF(L76&gt;0,L16/L76,IF(L16&gt;0,1,0)))</f>
        <v>0</v>
      </c>
      <c r="N16" s="25"/>
    </row>
    <row r="17" spans="1:14" ht="15" customHeight="1" x14ac:dyDescent="0.2">
      <c r="A17" s="59" t="s">
        <v>16</v>
      </c>
      <c r="B17" s="32">
        <v>0</v>
      </c>
      <c r="C17" s="48">
        <f t="shared" si="0"/>
        <v>0</v>
      </c>
      <c r="D17" s="80">
        <v>0</v>
      </c>
      <c r="E17" s="44">
        <f t="shared" ref="E17:E34" si="5">IF(ISBLANK(D17),"  ",IF(F17&gt;0,D17/F17,IF(D17&gt;0,1,0)))</f>
        <v>0</v>
      </c>
      <c r="F17" s="34">
        <f t="shared" si="2"/>
        <v>0</v>
      </c>
      <c r="G17" s="51">
        <f>IF(ISBLANK(F17),"  ",IF(F76&gt;0,F17/F76,IF(F17&gt;0,1,0)))</f>
        <v>0</v>
      </c>
      <c r="H17" s="32">
        <v>0</v>
      </c>
      <c r="I17" s="48">
        <f t="shared" si="3"/>
        <v>0</v>
      </c>
      <c r="J17" s="80">
        <v>0</v>
      </c>
      <c r="K17" s="49">
        <f t="shared" si="4"/>
        <v>0</v>
      </c>
      <c r="L17" s="34">
        <f t="shared" si="1"/>
        <v>0</v>
      </c>
      <c r="M17" s="51">
        <f>IF(ISBLANK(L17),"  ",IF(L76&gt;0,L17/L76,IF(L17&gt;0,1,0)))</f>
        <v>0</v>
      </c>
      <c r="N17" s="25"/>
    </row>
    <row r="18" spans="1:14" ht="15" customHeight="1" x14ac:dyDescent="0.2">
      <c r="A18" s="59" t="s">
        <v>17</v>
      </c>
      <c r="B18" s="32">
        <v>0</v>
      </c>
      <c r="C18" s="48">
        <f t="shared" si="0"/>
        <v>0</v>
      </c>
      <c r="D18" s="80">
        <v>0</v>
      </c>
      <c r="E18" s="44">
        <f t="shared" si="5"/>
        <v>0</v>
      </c>
      <c r="F18" s="34">
        <f t="shared" si="2"/>
        <v>0</v>
      </c>
      <c r="G18" s="51">
        <f>IF(ISBLANK(F18),"  ",IF(F76&gt;0,F18/F76,IF(F18&gt;0,1,0)))</f>
        <v>0</v>
      </c>
      <c r="H18" s="32">
        <v>0</v>
      </c>
      <c r="I18" s="48">
        <f t="shared" si="3"/>
        <v>0</v>
      </c>
      <c r="J18" s="80">
        <v>0</v>
      </c>
      <c r="K18" s="49">
        <f t="shared" si="4"/>
        <v>0</v>
      </c>
      <c r="L18" s="34">
        <f t="shared" si="1"/>
        <v>0</v>
      </c>
      <c r="M18" s="51">
        <f>IF(ISBLANK(L18),"  ",IF(L76&gt;0,L18/L76,IF(L18&gt;0,1,0)))</f>
        <v>0</v>
      </c>
      <c r="N18" s="25"/>
    </row>
    <row r="19" spans="1:14" ht="15" customHeight="1" x14ac:dyDescent="0.2">
      <c r="A19" s="59" t="s">
        <v>18</v>
      </c>
      <c r="B19" s="32">
        <v>0</v>
      </c>
      <c r="C19" s="48">
        <f t="shared" si="0"/>
        <v>0</v>
      </c>
      <c r="D19" s="80">
        <v>0</v>
      </c>
      <c r="E19" s="44">
        <f t="shared" si="5"/>
        <v>0</v>
      </c>
      <c r="F19" s="34">
        <f t="shared" si="2"/>
        <v>0</v>
      </c>
      <c r="G19" s="51">
        <f>IF(ISBLANK(F19),"  ",IF(F76&gt;0,F19/F76,IF(F19&gt;0,1,0)))</f>
        <v>0</v>
      </c>
      <c r="H19" s="32">
        <v>0</v>
      </c>
      <c r="I19" s="48">
        <f t="shared" si="3"/>
        <v>0</v>
      </c>
      <c r="J19" s="80">
        <v>0</v>
      </c>
      <c r="K19" s="49">
        <f t="shared" si="4"/>
        <v>0</v>
      </c>
      <c r="L19" s="34">
        <f t="shared" si="1"/>
        <v>0</v>
      </c>
      <c r="M19" s="51">
        <f>IF(ISBLANK(L19),"  ",IF(L76&gt;0,L19/L76,IF(L19&gt;0,1,0)))</f>
        <v>0</v>
      </c>
      <c r="N19" s="25"/>
    </row>
    <row r="20" spans="1:14" ht="15" customHeight="1" x14ac:dyDescent="0.2">
      <c r="A20" s="59" t="s">
        <v>19</v>
      </c>
      <c r="B20" s="32">
        <v>0</v>
      </c>
      <c r="C20" s="48">
        <f t="shared" si="0"/>
        <v>0</v>
      </c>
      <c r="D20" s="80">
        <v>0</v>
      </c>
      <c r="E20" s="44">
        <f t="shared" si="5"/>
        <v>0</v>
      </c>
      <c r="F20" s="34">
        <f>D20+B20</f>
        <v>0</v>
      </c>
      <c r="G20" s="51">
        <f>IF(ISBLANK(F20),"  ",IF(F76&gt;0,F20/F76,IF(F20&gt;0,1,0)))</f>
        <v>0</v>
      </c>
      <c r="H20" s="32">
        <v>0</v>
      </c>
      <c r="I20" s="48">
        <f t="shared" si="3"/>
        <v>0</v>
      </c>
      <c r="J20" s="80">
        <v>0</v>
      </c>
      <c r="K20" s="49">
        <f t="shared" si="4"/>
        <v>0</v>
      </c>
      <c r="L20" s="34">
        <f t="shared" si="1"/>
        <v>0</v>
      </c>
      <c r="M20" s="51">
        <f>IF(ISBLANK(L20),"  ",IF(L76&gt;0,L20/L76,IF(L20&gt;0,1,0)))</f>
        <v>0</v>
      </c>
      <c r="N20" s="25"/>
    </row>
    <row r="21" spans="1:14" ht="15" customHeight="1" x14ac:dyDescent="0.2">
      <c r="A21" s="59" t="s">
        <v>20</v>
      </c>
      <c r="B21" s="32">
        <v>0</v>
      </c>
      <c r="C21" s="48">
        <f t="shared" si="0"/>
        <v>0</v>
      </c>
      <c r="D21" s="80">
        <v>0</v>
      </c>
      <c r="E21" s="44">
        <f t="shared" si="5"/>
        <v>0</v>
      </c>
      <c r="F21" s="34">
        <f t="shared" si="2"/>
        <v>0</v>
      </c>
      <c r="G21" s="51">
        <f>IF(ISBLANK(F21),"  ",IF(F76&gt;0,F21/F76,IF(F21&gt;0,1,0)))</f>
        <v>0</v>
      </c>
      <c r="H21" s="32">
        <v>0</v>
      </c>
      <c r="I21" s="48">
        <f t="shared" si="3"/>
        <v>0</v>
      </c>
      <c r="J21" s="80">
        <v>0</v>
      </c>
      <c r="K21" s="49">
        <f t="shared" si="4"/>
        <v>0</v>
      </c>
      <c r="L21" s="34">
        <f t="shared" si="1"/>
        <v>0</v>
      </c>
      <c r="M21" s="51">
        <f>IF(ISBLANK(L21),"  ",IF(L76&gt;0,L21/L76,IF(L21&gt;0,1,0)))</f>
        <v>0</v>
      </c>
      <c r="N21" s="25"/>
    </row>
    <row r="22" spans="1:14" ht="15" customHeight="1" x14ac:dyDescent="0.2">
      <c r="A22" s="59" t="s">
        <v>21</v>
      </c>
      <c r="B22" s="32">
        <v>0</v>
      </c>
      <c r="C22" s="48">
        <f t="shared" si="0"/>
        <v>0</v>
      </c>
      <c r="D22" s="80">
        <v>0</v>
      </c>
      <c r="E22" s="44">
        <f t="shared" si="5"/>
        <v>0</v>
      </c>
      <c r="F22" s="34">
        <f t="shared" si="2"/>
        <v>0</v>
      </c>
      <c r="G22" s="51">
        <f>IF(ISBLANK(F22),"  ",IF(F76&gt;0,F22/F76,IF(F22&gt;0,1,0)))</f>
        <v>0</v>
      </c>
      <c r="H22" s="32">
        <v>0</v>
      </c>
      <c r="I22" s="48">
        <f t="shared" si="3"/>
        <v>0</v>
      </c>
      <c r="J22" s="80">
        <v>0</v>
      </c>
      <c r="K22" s="49">
        <f t="shared" si="4"/>
        <v>0</v>
      </c>
      <c r="L22" s="34">
        <f t="shared" si="1"/>
        <v>0</v>
      </c>
      <c r="M22" s="51">
        <f>IF(ISBLANK(L22),"  ",IF(L76&gt;0,L22/L76,IF(L22&gt;0,1,0)))</f>
        <v>0</v>
      </c>
      <c r="N22" s="25"/>
    </row>
    <row r="23" spans="1:14" ht="15" customHeight="1" x14ac:dyDescent="0.2">
      <c r="A23" s="59" t="s">
        <v>22</v>
      </c>
      <c r="B23" s="32">
        <v>0</v>
      </c>
      <c r="C23" s="48">
        <f t="shared" si="0"/>
        <v>0</v>
      </c>
      <c r="D23" s="80">
        <v>0</v>
      </c>
      <c r="E23" s="44">
        <f t="shared" si="5"/>
        <v>0</v>
      </c>
      <c r="F23" s="34">
        <f t="shared" si="2"/>
        <v>0</v>
      </c>
      <c r="G23" s="51">
        <f>IF(ISBLANK(F23),"  ",IF(F76&gt;0,F23/F76,IF(F23&gt;0,1,0)))</f>
        <v>0</v>
      </c>
      <c r="H23" s="32">
        <v>0</v>
      </c>
      <c r="I23" s="48">
        <f t="shared" si="3"/>
        <v>0</v>
      </c>
      <c r="J23" s="80">
        <v>0</v>
      </c>
      <c r="K23" s="49">
        <f t="shared" si="4"/>
        <v>0</v>
      </c>
      <c r="L23" s="34">
        <f t="shared" si="1"/>
        <v>0</v>
      </c>
      <c r="M23" s="51">
        <f>IF(ISBLANK(L23),"  ",IF(L76&gt;0,L23/L76,IF(L23&gt;0,1,0)))</f>
        <v>0</v>
      </c>
      <c r="N23" s="25"/>
    </row>
    <row r="24" spans="1:14" ht="15" customHeight="1" x14ac:dyDescent="0.2">
      <c r="A24" s="59" t="s">
        <v>23</v>
      </c>
      <c r="B24" s="32">
        <v>0</v>
      </c>
      <c r="C24" s="48">
        <f t="shared" si="0"/>
        <v>0</v>
      </c>
      <c r="D24" s="80">
        <v>0</v>
      </c>
      <c r="E24" s="44">
        <f t="shared" si="5"/>
        <v>0</v>
      </c>
      <c r="F24" s="34">
        <f t="shared" si="2"/>
        <v>0</v>
      </c>
      <c r="G24" s="51">
        <f>IF(ISBLANK(F24),"  ",IF(F76&gt;0,F24/F76,IF(F24&gt;0,1,0)))</f>
        <v>0</v>
      </c>
      <c r="H24" s="32">
        <v>0</v>
      </c>
      <c r="I24" s="48">
        <f t="shared" si="3"/>
        <v>0</v>
      </c>
      <c r="J24" s="80">
        <v>0</v>
      </c>
      <c r="K24" s="49">
        <f t="shared" si="4"/>
        <v>0</v>
      </c>
      <c r="L24" s="34">
        <f t="shared" si="1"/>
        <v>0</v>
      </c>
      <c r="M24" s="51">
        <f>IF(ISBLANK(L24),"  ",IF(L76&gt;0,L24/L76,IF(L24&gt;0,1,0)))</f>
        <v>0</v>
      </c>
      <c r="N24" s="25"/>
    </row>
    <row r="25" spans="1:14" ht="15" customHeight="1" x14ac:dyDescent="0.2">
      <c r="A25" s="59" t="s">
        <v>24</v>
      </c>
      <c r="B25" s="32">
        <v>0</v>
      </c>
      <c r="C25" s="48">
        <f t="shared" si="0"/>
        <v>0</v>
      </c>
      <c r="D25" s="80">
        <v>0</v>
      </c>
      <c r="E25" s="44">
        <f t="shared" si="5"/>
        <v>0</v>
      </c>
      <c r="F25" s="34">
        <f t="shared" si="2"/>
        <v>0</v>
      </c>
      <c r="G25" s="51">
        <f>IF(ISBLANK(F25),"  ",IF(F76&gt;0,F25/F76,IF(F25&gt;0,1,0)))</f>
        <v>0</v>
      </c>
      <c r="H25" s="32">
        <v>0</v>
      </c>
      <c r="I25" s="48">
        <f t="shared" si="3"/>
        <v>0</v>
      </c>
      <c r="J25" s="80">
        <v>0</v>
      </c>
      <c r="K25" s="49">
        <f t="shared" si="4"/>
        <v>0</v>
      </c>
      <c r="L25" s="34">
        <f t="shared" si="1"/>
        <v>0</v>
      </c>
      <c r="M25" s="51">
        <f>IF(ISBLANK(L25),"  ",IF(L76&gt;0,L25/L76,IF(L25&gt;0,1,0)))</f>
        <v>0</v>
      </c>
      <c r="N25" s="25"/>
    </row>
    <row r="26" spans="1:14" ht="15" customHeight="1" x14ac:dyDescent="0.2">
      <c r="A26" s="59" t="s">
        <v>25</v>
      </c>
      <c r="B26" s="32">
        <v>0</v>
      </c>
      <c r="C26" s="48">
        <f t="shared" si="0"/>
        <v>0</v>
      </c>
      <c r="D26" s="80">
        <v>0</v>
      </c>
      <c r="E26" s="44">
        <f t="shared" si="5"/>
        <v>0</v>
      </c>
      <c r="F26" s="34">
        <f t="shared" si="2"/>
        <v>0</v>
      </c>
      <c r="G26" s="51">
        <f>IF(ISBLANK(F26),"  ",IF(F76&gt;0,F26/F76,IF(F26&gt;0,1,0)))</f>
        <v>0</v>
      </c>
      <c r="H26" s="32">
        <v>0</v>
      </c>
      <c r="I26" s="48">
        <f t="shared" si="3"/>
        <v>0</v>
      </c>
      <c r="J26" s="80">
        <v>0</v>
      </c>
      <c r="K26" s="49">
        <f t="shared" si="4"/>
        <v>0</v>
      </c>
      <c r="L26" s="34">
        <f t="shared" si="1"/>
        <v>0</v>
      </c>
      <c r="M26" s="51">
        <f>IF(ISBLANK(L26),"  ",IF(L76&gt;0,L26/L76,IF(L26&gt;0,1,0)))</f>
        <v>0</v>
      </c>
      <c r="N26" s="25"/>
    </row>
    <row r="27" spans="1:14" ht="15" customHeight="1" x14ac:dyDescent="0.2">
      <c r="A27" s="59" t="s">
        <v>26</v>
      </c>
      <c r="B27" s="32">
        <v>0</v>
      </c>
      <c r="C27" s="48">
        <f t="shared" si="0"/>
        <v>0</v>
      </c>
      <c r="D27" s="80">
        <v>0</v>
      </c>
      <c r="E27" s="44">
        <f t="shared" si="5"/>
        <v>0</v>
      </c>
      <c r="F27" s="34">
        <f t="shared" si="2"/>
        <v>0</v>
      </c>
      <c r="G27" s="51">
        <f>IF(ISBLANK(F27),"  ",IF(F76&gt;0,F27/F76,IF(F27&gt;0,1,0)))</f>
        <v>0</v>
      </c>
      <c r="H27" s="32">
        <v>0</v>
      </c>
      <c r="I27" s="48">
        <f t="shared" si="3"/>
        <v>0</v>
      </c>
      <c r="J27" s="80">
        <v>0</v>
      </c>
      <c r="K27" s="49">
        <f t="shared" si="4"/>
        <v>0</v>
      </c>
      <c r="L27" s="34">
        <f t="shared" si="1"/>
        <v>0</v>
      </c>
      <c r="M27" s="51">
        <f>IF(ISBLANK(L27),"  ",IF(L76&gt;0,L27/L76,IF(L27&gt;0,1,0)))</f>
        <v>0</v>
      </c>
      <c r="N27" s="25"/>
    </row>
    <row r="28" spans="1:14" ht="15" customHeight="1" x14ac:dyDescent="0.2">
      <c r="A28" s="60" t="s">
        <v>27</v>
      </c>
      <c r="B28" s="32">
        <v>0</v>
      </c>
      <c r="C28" s="48">
        <f t="shared" si="0"/>
        <v>0</v>
      </c>
      <c r="D28" s="80">
        <v>0</v>
      </c>
      <c r="E28" s="44">
        <f t="shared" si="5"/>
        <v>0</v>
      </c>
      <c r="F28" s="34">
        <f t="shared" si="2"/>
        <v>0</v>
      </c>
      <c r="G28" s="51">
        <f>IF(ISBLANK(F28),"  ",IF(F76&gt;0,F28/F76,IF(F28&gt;0,1,0)))</f>
        <v>0</v>
      </c>
      <c r="H28" s="32">
        <v>0</v>
      </c>
      <c r="I28" s="48">
        <f t="shared" si="3"/>
        <v>0</v>
      </c>
      <c r="J28" s="80">
        <v>0</v>
      </c>
      <c r="K28" s="49">
        <f t="shared" si="4"/>
        <v>0</v>
      </c>
      <c r="L28" s="34">
        <f t="shared" si="1"/>
        <v>0</v>
      </c>
      <c r="M28" s="51">
        <f>IF(ISBLANK(L28),"  ",IF(L76&gt;0,L28/L76,IF(L28&gt;0,1,0)))</f>
        <v>0</v>
      </c>
      <c r="N28" s="25"/>
    </row>
    <row r="29" spans="1:14" ht="15" customHeight="1" x14ac:dyDescent="0.2">
      <c r="A29" s="60" t="s">
        <v>28</v>
      </c>
      <c r="B29" s="32">
        <v>10000000</v>
      </c>
      <c r="C29" s="48">
        <f t="shared" si="0"/>
        <v>1</v>
      </c>
      <c r="D29" s="80">
        <v>0</v>
      </c>
      <c r="E29" s="44">
        <f t="shared" si="5"/>
        <v>0</v>
      </c>
      <c r="F29" s="34">
        <f t="shared" si="2"/>
        <v>10000000</v>
      </c>
      <c r="G29" s="51">
        <f>IF(ISBLANK(F29),"  ",IF(F76&gt;0,F29/F76,IF(F29&gt;0,1,0)))</f>
        <v>0.16531898902346387</v>
      </c>
      <c r="H29" s="32">
        <v>10000000</v>
      </c>
      <c r="I29" s="48">
        <f t="shared" si="3"/>
        <v>1</v>
      </c>
      <c r="J29" s="80">
        <v>0</v>
      </c>
      <c r="K29" s="49">
        <f t="shared" si="4"/>
        <v>0</v>
      </c>
      <c r="L29" s="34">
        <f t="shared" si="1"/>
        <v>10000000</v>
      </c>
      <c r="M29" s="51">
        <f>IF(ISBLANK(L29),"  ",IF(L76&gt;0,L29/L76,IF(L29&gt;0,1,0)))</f>
        <v>0.16531898902346387</v>
      </c>
      <c r="N29" s="25"/>
    </row>
    <row r="30" spans="1:14" ht="15" customHeight="1" x14ac:dyDescent="0.2">
      <c r="A30" s="60" t="s">
        <v>29</v>
      </c>
      <c r="B30" s="32">
        <v>0</v>
      </c>
      <c r="C30" s="48">
        <f t="shared" si="0"/>
        <v>0</v>
      </c>
      <c r="D30" s="80">
        <v>0</v>
      </c>
      <c r="E30" s="44">
        <f>IF(ISBLANK(D30),"  ",IF(F30&gt;0,D30/F30,IF(D30&gt;0,1,0)))</f>
        <v>0</v>
      </c>
      <c r="F30" s="34">
        <f t="shared" si="2"/>
        <v>0</v>
      </c>
      <c r="G30" s="51">
        <f>IF(ISBLANK(F30),"  ",IF(F76&gt;0,F30/F76,IF(F30&gt;0,1,0)))</f>
        <v>0</v>
      </c>
      <c r="H30" s="32">
        <v>0</v>
      </c>
      <c r="I30" s="48">
        <f t="shared" si="3"/>
        <v>0</v>
      </c>
      <c r="J30" s="80">
        <v>0</v>
      </c>
      <c r="K30" s="49">
        <f>IF(ISBLANK(J30),"  ",IF(L30&gt;0,J30/L30,IF(J30&gt;0,1,0)))</f>
        <v>0</v>
      </c>
      <c r="L30" s="34">
        <f t="shared" si="1"/>
        <v>0</v>
      </c>
      <c r="M30" s="51">
        <f>IF(ISBLANK(L30),"  ",IF(L76&gt;0,L30/L76,IF(L30&gt;0,1,0)))</f>
        <v>0</v>
      </c>
      <c r="N30" s="25"/>
    </row>
    <row r="31" spans="1:14" ht="15" customHeight="1" x14ac:dyDescent="0.2">
      <c r="A31" s="60" t="s">
        <v>30</v>
      </c>
      <c r="B31" s="32">
        <v>0</v>
      </c>
      <c r="C31" s="48">
        <f t="shared" si="0"/>
        <v>0</v>
      </c>
      <c r="D31" s="80">
        <v>0</v>
      </c>
      <c r="E31" s="44">
        <f>IF(ISBLANK(D31),"  ",IF(F31&gt;0,D31/F31,IF(D31&gt;0,1,0)))</f>
        <v>0</v>
      </c>
      <c r="F31" s="34">
        <f t="shared" si="2"/>
        <v>0</v>
      </c>
      <c r="G31" s="51">
        <f>IF(ISBLANK(F31),"  ",IF(F76&gt;0,F31/F76,IF(F31&gt;0,1,0)))</f>
        <v>0</v>
      </c>
      <c r="H31" s="32">
        <v>0</v>
      </c>
      <c r="I31" s="48">
        <f t="shared" si="3"/>
        <v>0</v>
      </c>
      <c r="J31" s="80">
        <v>0</v>
      </c>
      <c r="K31" s="49">
        <f>IF(ISBLANK(J31),"  ",IF(L31&gt;0,J31/L31,IF(J31&gt;0,1,0)))</f>
        <v>0</v>
      </c>
      <c r="L31" s="34">
        <f t="shared" si="1"/>
        <v>0</v>
      </c>
      <c r="M31" s="51">
        <f>IF(ISBLANK(L31),"  ",IF(L76&gt;0,L31/L76,IF(L31&gt;0,1,0)))</f>
        <v>0</v>
      </c>
      <c r="N31" s="25"/>
    </row>
    <row r="32" spans="1:14" ht="15" customHeight="1" x14ac:dyDescent="0.2">
      <c r="A32" s="60" t="s">
        <v>31</v>
      </c>
      <c r="B32" s="32">
        <v>0</v>
      </c>
      <c r="C32" s="48">
        <f t="shared" si="0"/>
        <v>0</v>
      </c>
      <c r="D32" s="80">
        <v>0</v>
      </c>
      <c r="E32" s="44">
        <f>IF(ISBLANK(D32),"  ",IF(F32&gt;0,D32/F32,IF(D32&gt;0,1,0)))</f>
        <v>0</v>
      </c>
      <c r="F32" s="34">
        <f t="shared" si="2"/>
        <v>0</v>
      </c>
      <c r="G32" s="51">
        <f>IF(ISBLANK(F32),"  ",IF(F76&gt;0,F32/F76,IF(F32&gt;0,1,0)))</f>
        <v>0</v>
      </c>
      <c r="H32" s="32">
        <v>0</v>
      </c>
      <c r="I32" s="48">
        <f t="shared" si="3"/>
        <v>0</v>
      </c>
      <c r="J32" s="80">
        <v>0</v>
      </c>
      <c r="K32" s="49">
        <f>IF(ISBLANK(J32),"  ",IF(L32&gt;0,J32/L32,IF(J32&gt;0,1,0)))</f>
        <v>0</v>
      </c>
      <c r="L32" s="34">
        <f t="shared" si="1"/>
        <v>0</v>
      </c>
      <c r="M32" s="51">
        <f>IF(ISBLANK(L32),"  ",IF(L76&gt;0,L32/L76,IF(L32&gt;0,1,0)))</f>
        <v>0</v>
      </c>
      <c r="N32" s="25"/>
    </row>
    <row r="33" spans="1:14" ht="15" customHeight="1" x14ac:dyDescent="0.2">
      <c r="A33" s="61" t="s">
        <v>75</v>
      </c>
      <c r="B33" s="32">
        <v>0</v>
      </c>
      <c r="C33" s="48">
        <f>IF(ISBLANK(B33),"  ",IF(F33&gt;0,B33/F33,IF(B33&gt;0,1,0)))</f>
        <v>0</v>
      </c>
      <c r="D33" s="80">
        <v>0</v>
      </c>
      <c r="E33" s="44">
        <f>IF(ISBLANK(D33),"  ",IF(F33&gt;0,D33/F33,IF(D33&gt;0,1,0)))</f>
        <v>0</v>
      </c>
      <c r="F33" s="34">
        <f t="shared" si="2"/>
        <v>0</v>
      </c>
      <c r="G33" s="51">
        <f>IF(ISBLANK(F33),"  ",IF(F76&gt;0,F33/F76,IF(F33&gt;0,1,0)))</f>
        <v>0</v>
      </c>
      <c r="H33" s="32">
        <v>0</v>
      </c>
      <c r="I33" s="48">
        <f>IF(ISBLANK(H33),"  ",IF(L33&gt;0,H33/L33,IF(H33&gt;0,1,0)))</f>
        <v>0</v>
      </c>
      <c r="J33" s="80">
        <v>0</v>
      </c>
      <c r="K33" s="49">
        <f>IF(ISBLANK(J33),"  ",IF(L33&gt;0,J33/L33,IF(J33&gt;0,1,0)))</f>
        <v>0</v>
      </c>
      <c r="L33" s="34">
        <f t="shared" si="1"/>
        <v>0</v>
      </c>
      <c r="M33" s="51">
        <f>IF(ISBLANK(L33),"  ",IF(L76&gt;0,L33/L76,IF(L33&gt;0,1,0)))</f>
        <v>0</v>
      </c>
      <c r="N33" s="25"/>
    </row>
    <row r="34" spans="1:14" ht="15" customHeight="1" x14ac:dyDescent="0.2">
      <c r="A34" s="60" t="s">
        <v>32</v>
      </c>
      <c r="B34" s="32">
        <v>0</v>
      </c>
      <c r="C34" s="48">
        <f t="shared" si="0"/>
        <v>0</v>
      </c>
      <c r="D34" s="80">
        <v>0</v>
      </c>
      <c r="E34" s="44">
        <f t="shared" si="5"/>
        <v>0</v>
      </c>
      <c r="F34" s="34">
        <f t="shared" si="2"/>
        <v>0</v>
      </c>
      <c r="G34" s="51">
        <f>IF(ISBLANK(F34),"  ",IF(F76&gt;0,F34/F76,IF(F34&gt;0,1,0)))</f>
        <v>0</v>
      </c>
      <c r="H34" s="32">
        <v>0</v>
      </c>
      <c r="I34" s="48">
        <f t="shared" si="3"/>
        <v>0</v>
      </c>
      <c r="J34" s="80">
        <v>0</v>
      </c>
      <c r="K34" s="49">
        <f t="shared" si="4"/>
        <v>0</v>
      </c>
      <c r="L34" s="34">
        <f t="shared" si="1"/>
        <v>0</v>
      </c>
      <c r="M34" s="51">
        <f>IF(ISBLANK(L34),"  ",IF(L76&gt;0,L34/L76,IF(L34&gt;0,1,0)))</f>
        <v>0</v>
      </c>
      <c r="N34" s="25"/>
    </row>
    <row r="35" spans="1:14" ht="15" customHeight="1" x14ac:dyDescent="0.25">
      <c r="A35" s="62" t="s">
        <v>33</v>
      </c>
      <c r="B35" s="121"/>
      <c r="C35" s="64" t="s">
        <v>4</v>
      </c>
      <c r="D35" s="80"/>
      <c r="E35" s="66" t="s">
        <v>4</v>
      </c>
      <c r="F35" s="34"/>
      <c r="G35" s="67" t="s">
        <v>4</v>
      </c>
      <c r="H35" s="121" t="s">
        <v>4</v>
      </c>
      <c r="I35" s="64" t="s">
        <v>4</v>
      </c>
      <c r="J35" s="80"/>
      <c r="K35" s="66" t="s">
        <v>4</v>
      </c>
      <c r="L35" s="34"/>
      <c r="M35" s="67" t="s">
        <v>4</v>
      </c>
      <c r="N35" s="25"/>
    </row>
    <row r="36" spans="1:14" ht="15" customHeight="1" x14ac:dyDescent="0.2">
      <c r="A36" s="57" t="s">
        <v>34</v>
      </c>
      <c r="B36" s="32">
        <v>0</v>
      </c>
      <c r="C36" s="48">
        <f t="shared" si="0"/>
        <v>0</v>
      </c>
      <c r="D36" s="80">
        <v>0</v>
      </c>
      <c r="E36" s="49">
        <f>IF(ISBLANK(D36),"  ",IF(F36&gt;0,D36/F36,IF(D36&gt;0,1,0)))</f>
        <v>0</v>
      </c>
      <c r="F36" s="34">
        <f t="shared" si="2"/>
        <v>0</v>
      </c>
      <c r="G36" s="51">
        <f>IF(ISBLANK(F36),"  ",IF(F76&gt;0,F36/F76,IF(F36&gt;0,1,0)))</f>
        <v>0</v>
      </c>
      <c r="H36" s="32">
        <v>0</v>
      </c>
      <c r="I36" s="48">
        <f>IF(ISBLANK(H36),"  ",IF(L36&gt;0,H36/L36,IF(H36&gt;0,1,0)))</f>
        <v>0</v>
      </c>
      <c r="J36" s="80">
        <v>0</v>
      </c>
      <c r="K36" s="49">
        <f>IF(ISBLANK(J36),"  ",IF(L36&gt;0,J36/L36,IF(J36&gt;0,1,0)))</f>
        <v>0</v>
      </c>
      <c r="L36" s="34">
        <f>J36+H36</f>
        <v>0</v>
      </c>
      <c r="M36" s="51">
        <f>IF(ISBLANK(L36),"  ",IF(L76&gt;0,L36/L76,IF(L36&gt;0,1,0)))</f>
        <v>0</v>
      </c>
      <c r="N36" s="25"/>
    </row>
    <row r="37" spans="1:14" ht="15" customHeight="1" x14ac:dyDescent="0.25">
      <c r="A37" s="62" t="s">
        <v>35</v>
      </c>
      <c r="B37" s="121"/>
      <c r="C37" s="64" t="s">
        <v>4</v>
      </c>
      <c r="D37" s="80"/>
      <c r="E37" s="66" t="s">
        <v>4</v>
      </c>
      <c r="F37" s="34"/>
      <c r="G37" s="67" t="s">
        <v>4</v>
      </c>
      <c r="H37" s="121"/>
      <c r="I37" s="64" t="s">
        <v>4</v>
      </c>
      <c r="J37" s="80"/>
      <c r="K37" s="66" t="s">
        <v>4</v>
      </c>
      <c r="L37" s="34"/>
      <c r="M37" s="67" t="s">
        <v>4</v>
      </c>
      <c r="N37" s="25"/>
    </row>
    <row r="38" spans="1:14" ht="15" customHeight="1" x14ac:dyDescent="0.2">
      <c r="A38" s="59" t="s">
        <v>34</v>
      </c>
      <c r="B38" s="69">
        <v>0</v>
      </c>
      <c r="C38" s="48">
        <f t="shared" si="0"/>
        <v>0</v>
      </c>
      <c r="D38" s="70">
        <v>0</v>
      </c>
      <c r="E38" s="49">
        <f>IF(ISBLANK(D38),"  ",IF(F38&gt;0,D38/F38,IF(D38&gt;0,1,0)))</f>
        <v>0</v>
      </c>
      <c r="F38" s="68">
        <f t="shared" si="2"/>
        <v>0</v>
      </c>
      <c r="G38" s="51">
        <f>IF(ISBLANK(F38),"  ",IF(F76&gt;0,F38/F76,IF(F38&gt;0,1,0)))</f>
        <v>0</v>
      </c>
      <c r="H38" s="69">
        <v>0</v>
      </c>
      <c r="I38" s="48">
        <f>IF(ISBLANK(H38),"  ",IF(L38&gt;0,H38/L38,IF(H38&gt;0,1,0)))</f>
        <v>0</v>
      </c>
      <c r="J38" s="70">
        <v>0</v>
      </c>
      <c r="K38" s="49">
        <f>IF(ISBLANK(J38),"  ",IF(L38&gt;0,J38/L38,IF(J38&gt;0,1,0)))</f>
        <v>0</v>
      </c>
      <c r="L38" s="68">
        <f>J38+H38</f>
        <v>0</v>
      </c>
      <c r="M38" s="51">
        <f>IF(ISBLANK(L38),"  ",IF(L76&gt;0,L38/L76,IF(L38&gt;0,1,0)))</f>
        <v>0</v>
      </c>
      <c r="N38" s="25"/>
    </row>
    <row r="39" spans="1:14" ht="15" customHeight="1" x14ac:dyDescent="0.2">
      <c r="A39" s="59" t="s">
        <v>36</v>
      </c>
      <c r="B39" s="69"/>
      <c r="C39" s="48" t="str">
        <f t="shared" si="0"/>
        <v xml:space="preserve">  </v>
      </c>
      <c r="D39" s="70"/>
      <c r="E39" s="44" t="str">
        <f>IF(ISBLANK(D39),"  ",IF(F39&gt;0,D39/F39,IF(D39&gt;0,1,0)))</f>
        <v xml:space="preserve">  </v>
      </c>
      <c r="F39" s="34">
        <f t="shared" si="2"/>
        <v>0</v>
      </c>
      <c r="G39" s="51">
        <f>IF(ISBLANK(F39),"  ",IF(F76&gt;0,F39/F76,IF(F39&gt;0,1,0)))</f>
        <v>0</v>
      </c>
      <c r="H39" s="69"/>
      <c r="I39" s="48" t="str">
        <f>IF(ISBLANK(H39),"  ",IF(L39&gt;0,H39/L39,IF(H39&gt;0,1,0)))</f>
        <v xml:space="preserve">  </v>
      </c>
      <c r="J39" s="70"/>
      <c r="K39" s="49" t="str">
        <f>IF(ISBLANK(J39),"  ",IF(L39&gt;0,J39/L39,IF(J39&gt;0,1,0)))</f>
        <v xml:space="preserve">  </v>
      </c>
      <c r="L39" s="34">
        <f>J39+H39</f>
        <v>0</v>
      </c>
      <c r="M39" s="51">
        <f>IF(ISBLANK(L39),"  ",IF(L76&gt;0,L39/L76,IF(L39&gt;0,1,0)))</f>
        <v>0</v>
      </c>
      <c r="N39" s="25"/>
    </row>
    <row r="40" spans="1:14" s="77" customFormat="1" ht="15" customHeight="1" x14ac:dyDescent="0.25">
      <c r="A40" s="62" t="s">
        <v>37</v>
      </c>
      <c r="B40" s="71">
        <v>17099163</v>
      </c>
      <c r="C40" s="84">
        <f t="shared" si="0"/>
        <v>1</v>
      </c>
      <c r="D40" s="122">
        <v>0</v>
      </c>
      <c r="E40" s="73">
        <f>IF(ISBLANK(D40),"  ",IF(F40&gt;0,D40/F40,IF(D40&gt;0,1,0)))</f>
        <v>0</v>
      </c>
      <c r="F40" s="71">
        <f>F39+F38+F36+F34+F29+F28+F26+F27+F25+F24+F23+F22+F21+F20+F19+F18+F17+F16+F14+F13+F30+F31+F32+F33</f>
        <v>17099163</v>
      </c>
      <c r="G40" s="74">
        <f>IF(ISBLANK(F40),"  ",IF(F76&gt;0,F40/F76,IF(F40&gt;0,1,0)))</f>
        <v>0.28268163403074198</v>
      </c>
      <c r="H40" s="71">
        <v>17099163</v>
      </c>
      <c r="I40" s="84">
        <f>IF(ISBLANK(H40),"  ",IF(L40&gt;0,H40/L40,IF(H40&gt;0,1,0)))</f>
        <v>1</v>
      </c>
      <c r="J40" s="122">
        <v>0</v>
      </c>
      <c r="K40" s="75">
        <f>IF(ISBLANK(J40),"  ",IF(L40&gt;0,J40/L40,IF(J40&gt;0,1,0)))</f>
        <v>0</v>
      </c>
      <c r="L40" s="71">
        <f>L39+L38+L36+L34+L29+L28+L26+L27+L25+L24+L23+L22+L21+L20+L19+L18+L17+L16+L14+L13+L30+L31+L32+L33</f>
        <v>17099163</v>
      </c>
      <c r="M40" s="74">
        <f>IF(ISBLANK(L40),"  ",IF(L76&gt;0,L40/L76,IF(L40&gt;0,1,0)))</f>
        <v>0.28268163403074198</v>
      </c>
      <c r="N40" s="76"/>
    </row>
    <row r="41" spans="1:14" ht="15" customHeight="1" x14ac:dyDescent="0.25">
      <c r="A41" s="78" t="s">
        <v>38</v>
      </c>
      <c r="B41" s="79"/>
      <c r="C41" s="64" t="s">
        <v>4</v>
      </c>
      <c r="D41" s="80"/>
      <c r="E41" s="66" t="s">
        <v>4</v>
      </c>
      <c r="F41" s="34"/>
      <c r="G41" s="67" t="s">
        <v>4</v>
      </c>
      <c r="H41" s="79"/>
      <c r="I41" s="64" t="s">
        <v>4</v>
      </c>
      <c r="J41" s="80"/>
      <c r="K41" s="66" t="s">
        <v>4</v>
      </c>
      <c r="L41" s="34"/>
      <c r="M41" s="67" t="s">
        <v>4</v>
      </c>
      <c r="N41" s="25"/>
    </row>
    <row r="42" spans="1:14" ht="15" customHeight="1" x14ac:dyDescent="0.2">
      <c r="A42" s="11" t="s">
        <v>39</v>
      </c>
      <c r="B42" s="36">
        <v>0</v>
      </c>
      <c r="C42" s="42">
        <f t="shared" si="0"/>
        <v>0</v>
      </c>
      <c r="D42" s="123">
        <v>0</v>
      </c>
      <c r="E42" s="44">
        <f t="shared" ref="E42:E48" si="6">IF(ISBLANK(D42),"  ",IF(F42&gt;0,D42/F42,IF(D42&gt;0,1,0)))</f>
        <v>0</v>
      </c>
      <c r="F42" s="38">
        <f>D42+B42</f>
        <v>0</v>
      </c>
      <c r="G42" s="46">
        <f>IF(ISBLANK(F42),"  ",IF(D76&gt;0,F42/D76,IF(F42&gt;0,1,0)))</f>
        <v>0</v>
      </c>
      <c r="H42" s="36">
        <v>0</v>
      </c>
      <c r="I42" s="42">
        <f t="shared" ref="I42:I48" si="7">IF(ISBLANK(H42),"  ",IF(L42&gt;0,H42/L42,IF(H42&gt;0,1,0)))</f>
        <v>0</v>
      </c>
      <c r="J42" s="123">
        <v>0</v>
      </c>
      <c r="K42" s="44">
        <f t="shared" ref="K42:K48" si="8">IF(ISBLANK(J42),"  ",IF(L42&gt;0,J42/L42,IF(J42&gt;0,1,0)))</f>
        <v>0</v>
      </c>
      <c r="L42" s="38">
        <f>J42+H42</f>
        <v>0</v>
      </c>
      <c r="M42" s="46">
        <f>IF(ISBLANK(L42),"  ",IF(J76&gt;0,L42/J76,IF(L42&gt;0,1,0)))</f>
        <v>0</v>
      </c>
      <c r="N42" s="25"/>
    </row>
    <row r="43" spans="1:14" ht="15" customHeight="1" x14ac:dyDescent="0.2">
      <c r="A43" s="81" t="s">
        <v>40</v>
      </c>
      <c r="B43" s="32">
        <v>0</v>
      </c>
      <c r="C43" s="48">
        <f t="shared" si="0"/>
        <v>0</v>
      </c>
      <c r="D43" s="80">
        <v>0</v>
      </c>
      <c r="E43" s="49">
        <f t="shared" si="6"/>
        <v>0</v>
      </c>
      <c r="F43" s="34">
        <f>D43+B43</f>
        <v>0</v>
      </c>
      <c r="G43" s="51">
        <f>IF(ISBLANK(F43),"  ",IF(D76&gt;0,F43/D76,IF(F43&gt;0,1,0)))</f>
        <v>0</v>
      </c>
      <c r="H43" s="32">
        <v>0</v>
      </c>
      <c r="I43" s="48">
        <f t="shared" si="7"/>
        <v>0</v>
      </c>
      <c r="J43" s="80">
        <v>0</v>
      </c>
      <c r="K43" s="49">
        <f t="shared" si="8"/>
        <v>0</v>
      </c>
      <c r="L43" s="34">
        <f>J43+H43</f>
        <v>0</v>
      </c>
      <c r="M43" s="51">
        <f>IF(ISBLANK(L43),"  ",IF(J76&gt;0,L43/J76,IF(L43&gt;0,1,0)))</f>
        <v>0</v>
      </c>
      <c r="N43" s="25"/>
    </row>
    <row r="44" spans="1:14" ht="15" customHeight="1" x14ac:dyDescent="0.2">
      <c r="A44" s="82" t="s">
        <v>41</v>
      </c>
      <c r="B44" s="32">
        <v>0</v>
      </c>
      <c r="C44" s="48">
        <f t="shared" si="0"/>
        <v>0</v>
      </c>
      <c r="D44" s="80">
        <v>0</v>
      </c>
      <c r="E44" s="49">
        <f t="shared" si="6"/>
        <v>0</v>
      </c>
      <c r="F44" s="68">
        <f>D44+B44</f>
        <v>0</v>
      </c>
      <c r="G44" s="51">
        <f>IF(ISBLANK(F44),"  ",IF(D76&gt;0,F44/D76,IF(F44&gt;0,1,0)))</f>
        <v>0</v>
      </c>
      <c r="H44" s="32">
        <v>0</v>
      </c>
      <c r="I44" s="48">
        <f t="shared" si="7"/>
        <v>0</v>
      </c>
      <c r="J44" s="80">
        <v>0</v>
      </c>
      <c r="K44" s="49">
        <f t="shared" si="8"/>
        <v>0</v>
      </c>
      <c r="L44" s="68">
        <f>J44+H44</f>
        <v>0</v>
      </c>
      <c r="M44" s="51">
        <f>IF(ISBLANK(L44),"  ",IF(J76&gt;0,L44/J76,IF(L44&gt;0,1,0)))</f>
        <v>0</v>
      </c>
      <c r="N44" s="25"/>
    </row>
    <row r="45" spans="1:14" ht="15" customHeight="1" x14ac:dyDescent="0.2">
      <c r="A45" s="31" t="s">
        <v>42</v>
      </c>
      <c r="B45" s="32">
        <v>0</v>
      </c>
      <c r="C45" s="48">
        <f t="shared" si="0"/>
        <v>0</v>
      </c>
      <c r="D45" s="80">
        <v>0</v>
      </c>
      <c r="E45" s="49">
        <f t="shared" si="6"/>
        <v>0</v>
      </c>
      <c r="F45" s="68">
        <f>D45+B45</f>
        <v>0</v>
      </c>
      <c r="G45" s="51">
        <f>IF(ISBLANK(F45),"  ",IF(D76&gt;0,F45/D76,IF(F45&gt;0,1,0)))</f>
        <v>0</v>
      </c>
      <c r="H45" s="32">
        <v>0</v>
      </c>
      <c r="I45" s="48">
        <f t="shared" si="7"/>
        <v>0</v>
      </c>
      <c r="J45" s="80">
        <v>0</v>
      </c>
      <c r="K45" s="49">
        <f t="shared" si="8"/>
        <v>0</v>
      </c>
      <c r="L45" s="68">
        <f>J45+H45</f>
        <v>0</v>
      </c>
      <c r="M45" s="51">
        <f>IF(ISBLANK(L45),"  ",IF(J76&gt;0,L45/J76,IF(L45&gt;0,1,0)))</f>
        <v>0</v>
      </c>
      <c r="N45" s="25"/>
    </row>
    <row r="46" spans="1:14" ht="15" customHeight="1" x14ac:dyDescent="0.2">
      <c r="A46" s="81" t="s">
        <v>43</v>
      </c>
      <c r="B46" s="32">
        <v>0</v>
      </c>
      <c r="C46" s="48">
        <f t="shared" si="0"/>
        <v>0</v>
      </c>
      <c r="D46" s="80">
        <v>0</v>
      </c>
      <c r="E46" s="49">
        <f t="shared" si="6"/>
        <v>0</v>
      </c>
      <c r="F46" s="68">
        <f>D46+B46</f>
        <v>0</v>
      </c>
      <c r="G46" s="51">
        <f>IF(ISBLANK(F46),"  ",IF(F76&gt;0,F46/F76,IF(F46&gt;0,1,0)))</f>
        <v>0</v>
      </c>
      <c r="H46" s="32">
        <v>0</v>
      </c>
      <c r="I46" s="48">
        <f t="shared" si="7"/>
        <v>0</v>
      </c>
      <c r="J46" s="80">
        <v>0</v>
      </c>
      <c r="K46" s="49">
        <f t="shared" si="8"/>
        <v>0</v>
      </c>
      <c r="L46" s="68">
        <f>J46+H46</f>
        <v>0</v>
      </c>
      <c r="M46" s="51">
        <f>IF(ISBLANK(L46),"  ",IF(L76&gt;0,L46/L76,IF(L46&gt;0,1,0)))</f>
        <v>0</v>
      </c>
      <c r="N46" s="25"/>
    </row>
    <row r="47" spans="1:14" s="77" customFormat="1" ht="15" customHeight="1" x14ac:dyDescent="0.25">
      <c r="A47" s="78" t="s">
        <v>44</v>
      </c>
      <c r="B47" s="106">
        <v>0</v>
      </c>
      <c r="C47" s="84">
        <f t="shared" si="0"/>
        <v>0</v>
      </c>
      <c r="D47" s="107">
        <v>0</v>
      </c>
      <c r="E47" s="75">
        <f t="shared" si="6"/>
        <v>0</v>
      </c>
      <c r="F47" s="86">
        <f>F46+F45+F44+F43+F42</f>
        <v>0</v>
      </c>
      <c r="G47" s="74">
        <f>IF(ISBLANK(F47),"  ",IF(F76&gt;0,F47/F76,IF(F47&gt;0,1,0)))</f>
        <v>0</v>
      </c>
      <c r="H47" s="106">
        <v>0</v>
      </c>
      <c r="I47" s="84">
        <f t="shared" si="7"/>
        <v>0</v>
      </c>
      <c r="J47" s="107">
        <v>0</v>
      </c>
      <c r="K47" s="75">
        <f t="shared" si="8"/>
        <v>0</v>
      </c>
      <c r="L47" s="86">
        <f>L46+L45+L44+L43+L42</f>
        <v>0</v>
      </c>
      <c r="M47" s="74">
        <f>IF(ISBLANK(L47),"  ",IF(L76&gt;0,L47/L76,IF(L47&gt;0,1,0)))</f>
        <v>0</v>
      </c>
      <c r="N47" s="76"/>
    </row>
    <row r="48" spans="1:14" s="77" customFormat="1" ht="15" customHeight="1" x14ac:dyDescent="0.25">
      <c r="A48" s="87" t="s">
        <v>45</v>
      </c>
      <c r="B48" s="124">
        <v>0</v>
      </c>
      <c r="C48" s="84">
        <f t="shared" si="0"/>
        <v>0</v>
      </c>
      <c r="D48" s="111">
        <v>0</v>
      </c>
      <c r="E48" s="75">
        <f t="shared" si="6"/>
        <v>0</v>
      </c>
      <c r="F48" s="90">
        <f>D48+B48</f>
        <v>0</v>
      </c>
      <c r="G48" s="74">
        <f>IF(ISBLANK(F48),"  ",IF(F76&gt;0,F48/F76,IF(F48&gt;0,1,0)))</f>
        <v>0</v>
      </c>
      <c r="H48" s="124">
        <v>0</v>
      </c>
      <c r="I48" s="84">
        <f t="shared" si="7"/>
        <v>0</v>
      </c>
      <c r="J48" s="111">
        <v>0</v>
      </c>
      <c r="K48" s="75">
        <f t="shared" si="8"/>
        <v>0</v>
      </c>
      <c r="L48" s="90">
        <f>J48+H48</f>
        <v>0</v>
      </c>
      <c r="M48" s="74">
        <f>IF(ISBLANK(L48),"  ",IF(L76&gt;0,L48/L76,IF(L48&gt;0,1,0)))</f>
        <v>0</v>
      </c>
      <c r="N48" s="76"/>
    </row>
    <row r="49" spans="1:14" ht="15" customHeight="1" x14ac:dyDescent="0.25">
      <c r="A49" s="14" t="s">
        <v>46</v>
      </c>
      <c r="B49" s="91"/>
      <c r="C49" s="92" t="s">
        <v>4</v>
      </c>
      <c r="D49" s="93"/>
      <c r="E49" s="94" t="s">
        <v>4</v>
      </c>
      <c r="F49" s="38"/>
      <c r="G49" s="95" t="s">
        <v>4</v>
      </c>
      <c r="H49" s="91"/>
      <c r="I49" s="92" t="s">
        <v>4</v>
      </c>
      <c r="J49" s="93"/>
      <c r="K49" s="94" t="s">
        <v>4</v>
      </c>
      <c r="L49" s="38"/>
      <c r="M49" s="95" t="s">
        <v>4</v>
      </c>
      <c r="N49" s="25"/>
    </row>
    <row r="50" spans="1:14" ht="15" customHeight="1" x14ac:dyDescent="0.2">
      <c r="A50" s="11" t="s">
        <v>47</v>
      </c>
      <c r="B50" s="91">
        <v>0</v>
      </c>
      <c r="C50" s="42">
        <f t="shared" si="0"/>
        <v>0</v>
      </c>
      <c r="D50" s="93">
        <v>0</v>
      </c>
      <c r="E50" s="44">
        <f t="shared" ref="E50:E67" si="9">IF(ISBLANK(D50),"  ",IF(F50&gt;0,D50/F50,IF(D50&gt;0,1,0)))</f>
        <v>0</v>
      </c>
      <c r="F50" s="96">
        <f t="shared" ref="F50:F55" si="10">D50+B50</f>
        <v>0</v>
      </c>
      <c r="G50" s="46">
        <f>IF(ISBLANK(F50),"  ",IF(F76&gt;0,F50/F76,IF(F50&gt;0,1,0)))</f>
        <v>0</v>
      </c>
      <c r="H50" s="91">
        <v>0</v>
      </c>
      <c r="I50" s="42">
        <f t="shared" ref="I50:I67" si="11">IF(ISBLANK(H50),"  ",IF(L50&gt;0,H50/L50,IF(H50&gt;0,1,0)))</f>
        <v>0</v>
      </c>
      <c r="J50" s="93">
        <v>0</v>
      </c>
      <c r="K50" s="44">
        <f t="shared" ref="K50:K67" si="12">IF(ISBLANK(J50),"  ",IF(L50&gt;0,J50/L50,IF(J50&gt;0,1,0)))</f>
        <v>0</v>
      </c>
      <c r="L50" s="96">
        <f t="shared" ref="L50:L66" si="13">J50+H50</f>
        <v>0</v>
      </c>
      <c r="M50" s="46">
        <f>IF(ISBLANK(L50),"  ",IF(L76&gt;0,L50/L76,IF(L50&gt;0,1,0)))</f>
        <v>0</v>
      </c>
      <c r="N50" s="25"/>
    </row>
    <row r="51" spans="1:14" ht="15" customHeight="1" x14ac:dyDescent="0.2">
      <c r="A51" s="31" t="s">
        <v>48</v>
      </c>
      <c r="B51" s="79">
        <v>0</v>
      </c>
      <c r="C51" s="48">
        <f t="shared" si="0"/>
        <v>0</v>
      </c>
      <c r="D51" s="80">
        <v>0</v>
      </c>
      <c r="E51" s="49">
        <f t="shared" si="9"/>
        <v>0</v>
      </c>
      <c r="F51" s="97">
        <f t="shared" si="10"/>
        <v>0</v>
      </c>
      <c r="G51" s="51">
        <f>IF(ISBLANK(F51),"  ",IF(F76&gt;0,F51/F76,IF(F51&gt;0,1,0)))</f>
        <v>0</v>
      </c>
      <c r="H51" s="79">
        <v>0</v>
      </c>
      <c r="I51" s="48">
        <f t="shared" si="11"/>
        <v>0</v>
      </c>
      <c r="J51" s="80">
        <v>0</v>
      </c>
      <c r="K51" s="49">
        <f t="shared" si="12"/>
        <v>0</v>
      </c>
      <c r="L51" s="97">
        <f t="shared" si="13"/>
        <v>0</v>
      </c>
      <c r="M51" s="51">
        <f>IF(ISBLANK(L51),"  ",IF(L76&gt;0,L51/L76,IF(L51&gt;0,1,0)))</f>
        <v>0</v>
      </c>
      <c r="N51" s="25"/>
    </row>
    <row r="52" spans="1:14" ht="15" customHeight="1" x14ac:dyDescent="0.2">
      <c r="A52" s="98" t="s">
        <v>49</v>
      </c>
      <c r="B52" s="125">
        <v>0</v>
      </c>
      <c r="C52" s="48">
        <f t="shared" si="0"/>
        <v>0</v>
      </c>
      <c r="D52" s="126">
        <v>0</v>
      </c>
      <c r="E52" s="49">
        <f t="shared" si="9"/>
        <v>0</v>
      </c>
      <c r="F52" s="99">
        <f t="shared" si="10"/>
        <v>0</v>
      </c>
      <c r="G52" s="51">
        <f>IF(ISBLANK(F52),"  ",IF(F76&gt;0,F52/F76,IF(F52&gt;0,1,0)))</f>
        <v>0</v>
      </c>
      <c r="H52" s="125">
        <v>0</v>
      </c>
      <c r="I52" s="48">
        <f t="shared" si="11"/>
        <v>0</v>
      </c>
      <c r="J52" s="126">
        <v>0</v>
      </c>
      <c r="K52" s="49">
        <f t="shared" si="12"/>
        <v>0</v>
      </c>
      <c r="L52" s="99">
        <f t="shared" si="13"/>
        <v>0</v>
      </c>
      <c r="M52" s="51">
        <f>IF(ISBLANK(L52),"  ",IF(L76&gt;0,L52/L76,IF(L52&gt;0,1,0)))</f>
        <v>0</v>
      </c>
      <c r="N52" s="25"/>
    </row>
    <row r="53" spans="1:14" ht="15" customHeight="1" x14ac:dyDescent="0.2">
      <c r="A53" s="98" t="s">
        <v>50</v>
      </c>
      <c r="B53" s="125">
        <v>0</v>
      </c>
      <c r="C53" s="48">
        <f t="shared" si="0"/>
        <v>0</v>
      </c>
      <c r="D53" s="126">
        <v>0</v>
      </c>
      <c r="E53" s="49">
        <f t="shared" si="9"/>
        <v>0</v>
      </c>
      <c r="F53" s="99">
        <f t="shared" si="10"/>
        <v>0</v>
      </c>
      <c r="G53" s="51">
        <f>IF(ISBLANK(F53),"  ",IF(F76&gt;0,F53/F76,IF(F53&gt;0,1,0)))</f>
        <v>0</v>
      </c>
      <c r="H53" s="125">
        <v>0</v>
      </c>
      <c r="I53" s="48">
        <f t="shared" si="11"/>
        <v>0</v>
      </c>
      <c r="J53" s="126">
        <v>0</v>
      </c>
      <c r="K53" s="49">
        <f t="shared" si="12"/>
        <v>0</v>
      </c>
      <c r="L53" s="99">
        <f t="shared" si="13"/>
        <v>0</v>
      </c>
      <c r="M53" s="51">
        <f>IF(ISBLANK(L53),"  ",IF(L76&gt;0,L53/L76,IF(L53&gt;0,1,0)))</f>
        <v>0</v>
      </c>
      <c r="N53" s="25"/>
    </row>
    <row r="54" spans="1:14" ht="15" customHeight="1" x14ac:dyDescent="0.2">
      <c r="A54" s="98" t="s">
        <v>51</v>
      </c>
      <c r="B54" s="125">
        <v>0</v>
      </c>
      <c r="C54" s="48">
        <f>IF(ISBLANK(B54),"  ",IF(F54&gt;0,B54/F54,IF(B54&gt;0,1,0)))</f>
        <v>0</v>
      </c>
      <c r="D54" s="126">
        <v>0</v>
      </c>
      <c r="E54" s="49">
        <f>IF(ISBLANK(D54),"  ",IF(F54&gt;0,D54/F54,IF(D54&gt;0,1,0)))</f>
        <v>0</v>
      </c>
      <c r="F54" s="99">
        <f t="shared" si="10"/>
        <v>0</v>
      </c>
      <c r="G54" s="51">
        <f>IF(ISBLANK(F54),"  ",IF(F76&gt;0,F54/F76,IF(F54&gt;0,1,0)))</f>
        <v>0</v>
      </c>
      <c r="H54" s="125">
        <v>0</v>
      </c>
      <c r="I54" s="48">
        <f>IF(ISBLANK(H54),"  ",IF(L54&gt;0,H54/L54,IF(H54&gt;0,1,0)))</f>
        <v>0</v>
      </c>
      <c r="J54" s="126">
        <v>0</v>
      </c>
      <c r="K54" s="49">
        <f>IF(ISBLANK(J54),"  ",IF(L54&gt;0,J54/L54,IF(J54&gt;0,1,0)))</f>
        <v>0</v>
      </c>
      <c r="L54" s="99">
        <f t="shared" si="13"/>
        <v>0</v>
      </c>
      <c r="M54" s="51">
        <f>IF(ISBLANK(L54),"  ",IF(L76&gt;0,L54/L76,IF(L54&gt;0,1,0)))</f>
        <v>0</v>
      </c>
      <c r="N54" s="25"/>
    </row>
    <row r="55" spans="1:14" ht="15" customHeight="1" x14ac:dyDescent="0.2">
      <c r="A55" s="31" t="s">
        <v>52</v>
      </c>
      <c r="B55" s="79">
        <v>0</v>
      </c>
      <c r="C55" s="48">
        <f t="shared" si="0"/>
        <v>0</v>
      </c>
      <c r="D55" s="80">
        <v>0</v>
      </c>
      <c r="E55" s="49">
        <f t="shared" si="9"/>
        <v>0</v>
      </c>
      <c r="F55" s="97">
        <f t="shared" si="10"/>
        <v>0</v>
      </c>
      <c r="G55" s="51">
        <f>IF(ISBLANK(F55),"  ",IF(F76&gt;0,F55/F76,IF(F55&gt;0,1,0)))</f>
        <v>0</v>
      </c>
      <c r="H55" s="79">
        <v>0</v>
      </c>
      <c r="I55" s="48">
        <f t="shared" si="11"/>
        <v>0</v>
      </c>
      <c r="J55" s="80">
        <v>0</v>
      </c>
      <c r="K55" s="49">
        <f t="shared" si="12"/>
        <v>0</v>
      </c>
      <c r="L55" s="97">
        <f t="shared" si="13"/>
        <v>0</v>
      </c>
      <c r="M55" s="51">
        <f>IF(ISBLANK(L55),"  ",IF(L76&gt;0,L55/L76,IF(L55&gt;0,1,0)))</f>
        <v>0</v>
      </c>
      <c r="N55" s="25"/>
    </row>
    <row r="56" spans="1:14" s="77" customFormat="1" ht="15" customHeight="1" x14ac:dyDescent="0.25">
      <c r="A56" s="87" t="s">
        <v>53</v>
      </c>
      <c r="B56" s="127">
        <v>0</v>
      </c>
      <c r="C56" s="84">
        <f t="shared" si="0"/>
        <v>0</v>
      </c>
      <c r="D56" s="107">
        <v>0</v>
      </c>
      <c r="E56" s="75">
        <f t="shared" si="9"/>
        <v>0</v>
      </c>
      <c r="F56" s="100">
        <f>F55+F53+F52+F51+F50+F54</f>
        <v>0</v>
      </c>
      <c r="G56" s="74">
        <f>IF(ISBLANK(F56),"  ",IF(F76&gt;0,F56/F76,IF(F56&gt;0,1,0)))</f>
        <v>0</v>
      </c>
      <c r="H56" s="127">
        <v>0</v>
      </c>
      <c r="I56" s="84">
        <f t="shared" si="11"/>
        <v>0</v>
      </c>
      <c r="J56" s="107">
        <v>0</v>
      </c>
      <c r="K56" s="75">
        <f t="shared" si="12"/>
        <v>0</v>
      </c>
      <c r="L56" s="97">
        <f t="shared" si="13"/>
        <v>0</v>
      </c>
      <c r="M56" s="74">
        <f>IF(ISBLANK(L56),"  ",IF(L76&gt;0,L56/L76,IF(L56&gt;0,1,0)))</f>
        <v>0</v>
      </c>
      <c r="N56" s="76"/>
    </row>
    <row r="57" spans="1:14" ht="15" customHeight="1" x14ac:dyDescent="0.2">
      <c r="A57" s="41" t="s">
        <v>54</v>
      </c>
      <c r="B57" s="128">
        <v>0</v>
      </c>
      <c r="C57" s="48">
        <f t="shared" si="0"/>
        <v>0</v>
      </c>
      <c r="D57" s="129">
        <v>0</v>
      </c>
      <c r="E57" s="49">
        <f t="shared" si="9"/>
        <v>0</v>
      </c>
      <c r="F57" s="101">
        <f t="shared" ref="F57:F66" si="14">D57+B57</f>
        <v>0</v>
      </c>
      <c r="G57" s="51">
        <f>IF(ISBLANK(F57),"  ",IF(F76&gt;0,F57/F76,IF(F57&gt;0,1,0)))</f>
        <v>0</v>
      </c>
      <c r="H57" s="128">
        <v>0</v>
      </c>
      <c r="I57" s="48">
        <f t="shared" si="11"/>
        <v>0</v>
      </c>
      <c r="J57" s="129">
        <v>0</v>
      </c>
      <c r="K57" s="49">
        <f t="shared" si="12"/>
        <v>0</v>
      </c>
      <c r="L57" s="101">
        <f t="shared" si="13"/>
        <v>0</v>
      </c>
      <c r="M57" s="51">
        <f>IF(ISBLANK(L57),"  ",IF(L76&gt;0,L57/L76,IF(L57&gt;0,1,0)))</f>
        <v>0</v>
      </c>
      <c r="N57" s="25"/>
    </row>
    <row r="58" spans="1:14" ht="15" customHeight="1" x14ac:dyDescent="0.2">
      <c r="A58" s="102" t="s">
        <v>55</v>
      </c>
      <c r="B58" s="32">
        <v>0</v>
      </c>
      <c r="C58" s="48">
        <f t="shared" si="0"/>
        <v>0</v>
      </c>
      <c r="D58" s="80">
        <v>0</v>
      </c>
      <c r="E58" s="49">
        <f t="shared" si="9"/>
        <v>0</v>
      </c>
      <c r="F58" s="34">
        <f t="shared" si="14"/>
        <v>0</v>
      </c>
      <c r="G58" s="51">
        <f>IF(ISBLANK(F58),"  ",IF(F76&gt;0,F58/F76,IF(F58&gt;0,1,0)))</f>
        <v>0</v>
      </c>
      <c r="H58" s="32">
        <v>0</v>
      </c>
      <c r="I58" s="48">
        <f t="shared" si="11"/>
        <v>0</v>
      </c>
      <c r="J58" s="80">
        <v>0</v>
      </c>
      <c r="K58" s="49">
        <f t="shared" si="12"/>
        <v>0</v>
      </c>
      <c r="L58" s="34">
        <f t="shared" si="13"/>
        <v>0</v>
      </c>
      <c r="M58" s="51">
        <f>IF(ISBLANK(L58),"  ",IF(L76&gt;0,L58/L76,IF(L58&gt;0,1,0)))</f>
        <v>0</v>
      </c>
      <c r="N58" s="25"/>
    </row>
    <row r="59" spans="1:14" ht="15" customHeight="1" x14ac:dyDescent="0.2">
      <c r="A59" s="82" t="s">
        <v>56</v>
      </c>
      <c r="B59" s="32">
        <v>0</v>
      </c>
      <c r="C59" s="48">
        <f t="shared" si="0"/>
        <v>0</v>
      </c>
      <c r="D59" s="80">
        <v>0</v>
      </c>
      <c r="E59" s="49">
        <f t="shared" si="9"/>
        <v>0</v>
      </c>
      <c r="F59" s="34">
        <f t="shared" si="14"/>
        <v>0</v>
      </c>
      <c r="G59" s="51">
        <f>IF(ISBLANK(F59),"  ",IF(F76&gt;0,F59/F76,IF(F59&gt;0,1,0)))</f>
        <v>0</v>
      </c>
      <c r="H59" s="32">
        <v>0</v>
      </c>
      <c r="I59" s="48">
        <f t="shared" si="11"/>
        <v>0</v>
      </c>
      <c r="J59" s="80">
        <v>0</v>
      </c>
      <c r="K59" s="49">
        <f t="shared" si="12"/>
        <v>0</v>
      </c>
      <c r="L59" s="34">
        <f t="shared" si="13"/>
        <v>0</v>
      </c>
      <c r="M59" s="51">
        <f>IF(ISBLANK(L59),"  ",IF(L76&gt;0,L59/L76,IF(L59&gt;0,1,0)))</f>
        <v>0</v>
      </c>
      <c r="N59" s="25"/>
    </row>
    <row r="60" spans="1:14" ht="15" customHeight="1" x14ac:dyDescent="0.2">
      <c r="A60" s="81" t="s">
        <v>57</v>
      </c>
      <c r="B60" s="69">
        <v>0</v>
      </c>
      <c r="C60" s="48">
        <f t="shared" si="0"/>
        <v>0</v>
      </c>
      <c r="D60" s="70">
        <v>13001487</v>
      </c>
      <c r="E60" s="49">
        <f t="shared" si="9"/>
        <v>1</v>
      </c>
      <c r="F60" s="68">
        <f t="shared" si="14"/>
        <v>13001487</v>
      </c>
      <c r="G60" s="51">
        <f>IF(ISBLANK(F60),"  ",IF(F76&gt;0,F60/F76,IF(F60&gt;0,1,0)))</f>
        <v>0.21493926866417082</v>
      </c>
      <c r="H60" s="69">
        <v>0</v>
      </c>
      <c r="I60" s="48">
        <f t="shared" si="11"/>
        <v>0</v>
      </c>
      <c r="J60" s="70">
        <v>13001487</v>
      </c>
      <c r="K60" s="49">
        <f t="shared" si="12"/>
        <v>1</v>
      </c>
      <c r="L60" s="68">
        <f t="shared" si="13"/>
        <v>13001487</v>
      </c>
      <c r="M60" s="51">
        <f>IF(ISBLANK(L60),"  ",IF(L76&gt;0,L60/L76,IF(L60&gt;0,1,0)))</f>
        <v>0.21493926866417082</v>
      </c>
      <c r="N60" s="25"/>
    </row>
    <row r="61" spans="1:14" ht="15" customHeight="1" x14ac:dyDescent="0.2">
      <c r="A61" s="103" t="s">
        <v>58</v>
      </c>
      <c r="B61" s="32">
        <v>0</v>
      </c>
      <c r="C61" s="48">
        <f t="shared" si="0"/>
        <v>0</v>
      </c>
      <c r="D61" s="80">
        <v>0</v>
      </c>
      <c r="E61" s="49">
        <f t="shared" si="9"/>
        <v>0</v>
      </c>
      <c r="F61" s="34">
        <f t="shared" si="14"/>
        <v>0</v>
      </c>
      <c r="G61" s="51">
        <f>IF(ISBLANK(F61),"  ",IF(F76&gt;0,F61/F76,IF(F61&gt;0,1,0)))</f>
        <v>0</v>
      </c>
      <c r="H61" s="32">
        <v>0</v>
      </c>
      <c r="I61" s="48">
        <f t="shared" si="11"/>
        <v>0</v>
      </c>
      <c r="J61" s="80">
        <v>0</v>
      </c>
      <c r="K61" s="49">
        <f t="shared" si="12"/>
        <v>0</v>
      </c>
      <c r="L61" s="34">
        <f t="shared" si="13"/>
        <v>0</v>
      </c>
      <c r="M61" s="51">
        <f>IF(ISBLANK(L61),"  ",IF(L76&gt;0,L61/L76,IF(L61&gt;0,1,0)))</f>
        <v>0</v>
      </c>
      <c r="N61" s="25"/>
    </row>
    <row r="62" spans="1:14" ht="15" customHeight="1" x14ac:dyDescent="0.2">
      <c r="A62" s="103" t="s">
        <v>59</v>
      </c>
      <c r="B62" s="32">
        <v>0</v>
      </c>
      <c r="C62" s="48">
        <f t="shared" si="0"/>
        <v>0</v>
      </c>
      <c r="D62" s="80">
        <v>0</v>
      </c>
      <c r="E62" s="49">
        <f t="shared" si="9"/>
        <v>0</v>
      </c>
      <c r="F62" s="34">
        <f t="shared" si="14"/>
        <v>0</v>
      </c>
      <c r="G62" s="51">
        <f>IF(ISBLANK(F62),"  ",IF(F76&gt;0,F62/F76,IF(F62&gt;0,1,0)))</f>
        <v>0</v>
      </c>
      <c r="H62" s="32">
        <v>0</v>
      </c>
      <c r="I62" s="48">
        <f t="shared" si="11"/>
        <v>0</v>
      </c>
      <c r="J62" s="80">
        <v>0</v>
      </c>
      <c r="K62" s="49">
        <f t="shared" si="12"/>
        <v>0</v>
      </c>
      <c r="L62" s="34">
        <f t="shared" si="13"/>
        <v>0</v>
      </c>
      <c r="M62" s="51">
        <f>IF(ISBLANK(L62),"  ",IF(L76&gt;0,L62/L76,IF(L62&gt;0,1,0)))</f>
        <v>0</v>
      </c>
      <c r="N62" s="25"/>
    </row>
    <row r="63" spans="1:14" ht="15" customHeight="1" x14ac:dyDescent="0.2">
      <c r="A63" s="104" t="s">
        <v>60</v>
      </c>
      <c r="B63" s="32">
        <v>0</v>
      </c>
      <c r="C63" s="48">
        <f t="shared" si="0"/>
        <v>0</v>
      </c>
      <c r="D63" s="80">
        <v>0</v>
      </c>
      <c r="E63" s="49">
        <f t="shared" si="9"/>
        <v>0</v>
      </c>
      <c r="F63" s="34">
        <f t="shared" si="14"/>
        <v>0</v>
      </c>
      <c r="G63" s="51">
        <f>IF(ISBLANK(F63),"  ",IF(F76&gt;0,F63/F76,IF(F63&gt;0,1,0)))</f>
        <v>0</v>
      </c>
      <c r="H63" s="32">
        <v>0</v>
      </c>
      <c r="I63" s="48">
        <f t="shared" si="11"/>
        <v>0</v>
      </c>
      <c r="J63" s="80">
        <v>0</v>
      </c>
      <c r="K63" s="49">
        <f t="shared" si="12"/>
        <v>0</v>
      </c>
      <c r="L63" s="34">
        <f t="shared" si="13"/>
        <v>0</v>
      </c>
      <c r="M63" s="51">
        <f>IF(ISBLANK(L63),"  ",IF(L76&gt;0,L63/L76,IF(L63&gt;0,1,0)))</f>
        <v>0</v>
      </c>
      <c r="N63" s="25"/>
    </row>
    <row r="64" spans="1:14" ht="15" customHeight="1" x14ac:dyDescent="0.2">
      <c r="A64" s="104" t="s">
        <v>61</v>
      </c>
      <c r="B64" s="32">
        <v>0</v>
      </c>
      <c r="C64" s="48">
        <f t="shared" si="0"/>
        <v>0</v>
      </c>
      <c r="D64" s="80">
        <v>0</v>
      </c>
      <c r="E64" s="49">
        <f t="shared" si="9"/>
        <v>0</v>
      </c>
      <c r="F64" s="34">
        <f t="shared" si="14"/>
        <v>0</v>
      </c>
      <c r="G64" s="51">
        <f>IF(ISBLANK(F64),"  ",IF(F76&gt;0,F64/F76,IF(F64&gt;0,1,0)))</f>
        <v>0</v>
      </c>
      <c r="H64" s="32">
        <v>0</v>
      </c>
      <c r="I64" s="48">
        <f t="shared" si="11"/>
        <v>0</v>
      </c>
      <c r="J64" s="80">
        <v>0</v>
      </c>
      <c r="K64" s="49">
        <f t="shared" si="12"/>
        <v>0</v>
      </c>
      <c r="L64" s="34">
        <f t="shared" si="13"/>
        <v>0</v>
      </c>
      <c r="M64" s="51">
        <f>IF(ISBLANK(L64),"  ",IF(L76&gt;0,L64/L76,IF(L64&gt;0,1,0)))</f>
        <v>0</v>
      </c>
      <c r="N64" s="25"/>
    </row>
    <row r="65" spans="1:14" ht="15" customHeight="1" x14ac:dyDescent="0.2">
      <c r="A65" s="82" t="s">
        <v>62</v>
      </c>
      <c r="B65" s="32">
        <v>0</v>
      </c>
      <c r="C65" s="48">
        <f t="shared" si="0"/>
        <v>0</v>
      </c>
      <c r="D65" s="80">
        <v>0</v>
      </c>
      <c r="E65" s="49">
        <f t="shared" si="9"/>
        <v>0</v>
      </c>
      <c r="F65" s="34">
        <f t="shared" si="14"/>
        <v>0</v>
      </c>
      <c r="G65" s="51">
        <f>IF(ISBLANK(F65),"  ",IF(F76&gt;0,F65/F76,IF(F65&gt;0,1,0)))</f>
        <v>0</v>
      </c>
      <c r="H65" s="32">
        <v>0</v>
      </c>
      <c r="I65" s="48">
        <f t="shared" si="11"/>
        <v>0</v>
      </c>
      <c r="J65" s="80">
        <v>0</v>
      </c>
      <c r="K65" s="49">
        <f t="shared" si="12"/>
        <v>0</v>
      </c>
      <c r="L65" s="34">
        <f t="shared" si="13"/>
        <v>0</v>
      </c>
      <c r="M65" s="51">
        <f>IF(ISBLANK(L65),"  ",IF(L76&gt;0,L65/L76,IF(L65&gt;0,1,0)))</f>
        <v>0</v>
      </c>
      <c r="N65" s="25"/>
    </row>
    <row r="66" spans="1:14" ht="15" customHeight="1" x14ac:dyDescent="0.2">
      <c r="A66" s="81" t="s">
        <v>63</v>
      </c>
      <c r="B66" s="32">
        <v>0</v>
      </c>
      <c r="C66" s="48">
        <f t="shared" si="0"/>
        <v>0</v>
      </c>
      <c r="D66" s="80">
        <v>0</v>
      </c>
      <c r="E66" s="49">
        <f t="shared" si="9"/>
        <v>0</v>
      </c>
      <c r="F66" s="34">
        <f t="shared" si="14"/>
        <v>0</v>
      </c>
      <c r="G66" s="51">
        <f>IF(ISBLANK(F66),"  ",IF(F76&gt;0,F66/F76,IF(F66&gt;0,1,0)))</f>
        <v>0</v>
      </c>
      <c r="H66" s="32">
        <v>0</v>
      </c>
      <c r="I66" s="48">
        <f t="shared" si="11"/>
        <v>0</v>
      </c>
      <c r="J66" s="80">
        <v>0</v>
      </c>
      <c r="K66" s="49">
        <f t="shared" si="12"/>
        <v>0</v>
      </c>
      <c r="L66" s="34">
        <f t="shared" si="13"/>
        <v>0</v>
      </c>
      <c r="M66" s="51">
        <f>IF(ISBLANK(L66),"  ",IF(L76&gt;0,L66/L76,IF(L66&gt;0,1,0)))</f>
        <v>0</v>
      </c>
      <c r="N66" s="25"/>
    </row>
    <row r="67" spans="1:14" s="77" customFormat="1" ht="15" customHeight="1" x14ac:dyDescent="0.25">
      <c r="A67" s="105" t="s">
        <v>64</v>
      </c>
      <c r="B67" s="106">
        <v>0</v>
      </c>
      <c r="C67" s="84">
        <f t="shared" si="0"/>
        <v>0</v>
      </c>
      <c r="D67" s="107">
        <v>13001487</v>
      </c>
      <c r="E67" s="75">
        <f t="shared" si="9"/>
        <v>1</v>
      </c>
      <c r="F67" s="106">
        <f>F66+F65+F64+F63+F62+F61+F60+F59+F58+F57+F56</f>
        <v>13001487</v>
      </c>
      <c r="G67" s="74">
        <f>IF(ISBLANK(F67),"  ",IF(F76&gt;0,F67/F76,IF(F67&gt;0,1,0)))</f>
        <v>0.21493926866417082</v>
      </c>
      <c r="H67" s="106">
        <v>0</v>
      </c>
      <c r="I67" s="84">
        <f t="shared" si="11"/>
        <v>0</v>
      </c>
      <c r="J67" s="107">
        <v>13001487</v>
      </c>
      <c r="K67" s="75">
        <f t="shared" si="12"/>
        <v>1</v>
      </c>
      <c r="L67" s="106">
        <f>L66+L65+L64+L63+L62+L61+L60+L59+L58+L57+L56</f>
        <v>13001487</v>
      </c>
      <c r="M67" s="74">
        <f>IF(ISBLANK(L67),"  ",IF(L76&gt;0,L67/L76,IF(L67&gt;0,1,0)))</f>
        <v>0.21493926866417082</v>
      </c>
      <c r="N67" s="76"/>
    </row>
    <row r="68" spans="1:14" ht="15" customHeight="1" x14ac:dyDescent="0.25">
      <c r="A68" s="14" t="s">
        <v>65</v>
      </c>
      <c r="B68" s="79"/>
      <c r="C68" s="64" t="s">
        <v>4</v>
      </c>
      <c r="D68" s="80"/>
      <c r="E68" s="66" t="s">
        <v>4</v>
      </c>
      <c r="F68" s="34"/>
      <c r="G68" s="67" t="s">
        <v>4</v>
      </c>
      <c r="H68" s="79"/>
      <c r="I68" s="64" t="s">
        <v>4</v>
      </c>
      <c r="J68" s="80"/>
      <c r="K68" s="66" t="s">
        <v>4</v>
      </c>
      <c r="L68" s="34"/>
      <c r="M68" s="67" t="s">
        <v>4</v>
      </c>
    </row>
    <row r="69" spans="1:14" ht="15" customHeight="1" x14ac:dyDescent="0.2">
      <c r="A69" s="108" t="s">
        <v>66</v>
      </c>
      <c r="B69" s="3">
        <v>0</v>
      </c>
      <c r="C69" s="42">
        <f t="shared" si="0"/>
        <v>0</v>
      </c>
      <c r="D69" s="93">
        <v>0</v>
      </c>
      <c r="E69" s="44">
        <f>IF(ISBLANK(D69),"  ",IF(F69&gt;0,D69/F69,IF(D69&gt;0,1,0)))</f>
        <v>0</v>
      </c>
      <c r="F69" s="58">
        <f>D69+B69</f>
        <v>0</v>
      </c>
      <c r="G69" s="46">
        <f>IF(ISBLANK(F69),"  ",IF(F76&gt;0,F69/F76,IF(F69&gt;0,1,0)))</f>
        <v>0</v>
      </c>
      <c r="H69" s="3">
        <v>0</v>
      </c>
      <c r="I69" s="42">
        <f>IF(ISBLANK(H69),"  ",IF(L69&gt;0,H69/L69,IF(H69&gt;0,1,0)))</f>
        <v>0</v>
      </c>
      <c r="J69" s="93">
        <v>0</v>
      </c>
      <c r="K69" s="44">
        <f>IF(ISBLANK(J69),"  ",IF(L69&gt;0,J69/L69,IF(J69&gt;0,1,0)))</f>
        <v>0</v>
      </c>
      <c r="L69" s="58">
        <f>J69+H69</f>
        <v>0</v>
      </c>
      <c r="M69" s="46">
        <f>IF(ISBLANK(L69),"  ",IF(L76&gt;0,L69/L76,IF(L69&gt;0,1,0)))</f>
        <v>0</v>
      </c>
    </row>
    <row r="70" spans="1:14" ht="15" customHeight="1" x14ac:dyDescent="0.2">
      <c r="A70" s="31" t="s">
        <v>67</v>
      </c>
      <c r="B70" s="32">
        <v>0</v>
      </c>
      <c r="C70" s="48">
        <f t="shared" si="0"/>
        <v>0</v>
      </c>
      <c r="D70" s="80">
        <v>0</v>
      </c>
      <c r="E70" s="49">
        <f>IF(ISBLANK(D70),"  ",IF(F70&gt;0,D70/F70,IF(D70&gt;0,1,0)))</f>
        <v>0</v>
      </c>
      <c r="F70" s="34">
        <f>D70+B70</f>
        <v>0</v>
      </c>
      <c r="G70" s="51">
        <f>IF(ISBLANK(F70),"  ",IF(F76&gt;0,F70/F76,IF(F70&gt;0,1,0)))</f>
        <v>0</v>
      </c>
      <c r="H70" s="32">
        <v>0</v>
      </c>
      <c r="I70" s="48">
        <f>IF(ISBLANK(H70),"  ",IF(L70&gt;0,H70/L70,IF(H70&gt;0,1,0)))</f>
        <v>0</v>
      </c>
      <c r="J70" s="80">
        <v>0</v>
      </c>
      <c r="K70" s="49">
        <f>IF(ISBLANK(J70),"  ",IF(L70&gt;0,J70/L70,IF(J70&gt;0,1,0)))</f>
        <v>0</v>
      </c>
      <c r="L70" s="34">
        <f>J70+H70</f>
        <v>0</v>
      </c>
      <c r="M70" s="51">
        <f>IF(ISBLANK(L70),"  ",IF(L76&gt;0,L70/L76,IF(L70&gt;0,1,0)))</f>
        <v>0</v>
      </c>
    </row>
    <row r="71" spans="1:14" ht="15" customHeight="1" x14ac:dyDescent="0.25">
      <c r="A71" s="109" t="s">
        <v>68</v>
      </c>
      <c r="B71" s="79"/>
      <c r="C71" s="64" t="s">
        <v>4</v>
      </c>
      <c r="D71" s="80"/>
      <c r="E71" s="66" t="s">
        <v>4</v>
      </c>
      <c r="F71" s="34"/>
      <c r="G71" s="67" t="s">
        <v>4</v>
      </c>
      <c r="H71" s="79"/>
      <c r="I71" s="64" t="s">
        <v>4</v>
      </c>
      <c r="J71" s="80"/>
      <c r="K71" s="66" t="s">
        <v>4</v>
      </c>
      <c r="L71" s="34"/>
      <c r="M71" s="67" t="s">
        <v>4</v>
      </c>
    </row>
    <row r="72" spans="1:14" ht="15" customHeight="1" x14ac:dyDescent="0.2">
      <c r="A72" s="82" t="s">
        <v>69</v>
      </c>
      <c r="B72" s="3">
        <v>0</v>
      </c>
      <c r="C72" s="42">
        <f t="shared" si="0"/>
        <v>0</v>
      </c>
      <c r="D72" s="93">
        <v>0</v>
      </c>
      <c r="E72" s="44">
        <f>IF(ISBLANK(D72),"  ",IF(F72&gt;0,D72/F72,IF(D72&gt;0,1,0)))</f>
        <v>0</v>
      </c>
      <c r="F72" s="58">
        <f>D72+B72</f>
        <v>0</v>
      </c>
      <c r="G72" s="46">
        <f>IF(ISBLANK(F72),"  ",IF(F76&gt;0,F72/F76,IF(F72&gt;0,1,0)))</f>
        <v>0</v>
      </c>
      <c r="H72" s="3">
        <v>0</v>
      </c>
      <c r="I72" s="42">
        <f>IF(ISBLANK(H72),"  ",IF(L72&gt;0,H72/L72,IF(H72&gt;0,1,0)))</f>
        <v>0</v>
      </c>
      <c r="J72" s="93">
        <v>0</v>
      </c>
      <c r="K72" s="44">
        <f>IF(ISBLANK(J72),"  ",IF(L72&gt;0,J72/L72,IF(J72&gt;0,1,0)))</f>
        <v>0</v>
      </c>
      <c r="L72" s="58">
        <f>J72+H72</f>
        <v>0</v>
      </c>
      <c r="M72" s="46">
        <f>IF(ISBLANK(L72),"  ",IF(L76&gt;0,L72/L76,IF(L72&gt;0,1,0)))</f>
        <v>0</v>
      </c>
    </row>
    <row r="73" spans="1:14" ht="15" customHeight="1" x14ac:dyDescent="0.2">
      <c r="A73" s="31" t="s">
        <v>70</v>
      </c>
      <c r="B73" s="32">
        <v>0</v>
      </c>
      <c r="C73" s="48">
        <f t="shared" si="0"/>
        <v>0</v>
      </c>
      <c r="D73" s="80">
        <v>30388469</v>
      </c>
      <c r="E73" s="49">
        <f>IF(ISBLANK(D73),"  ",IF(F73&gt;0,D73/F73,IF(D73&gt;0,1,0)))</f>
        <v>1</v>
      </c>
      <c r="F73" s="34">
        <f>D73+B73</f>
        <v>30388469</v>
      </c>
      <c r="G73" s="51">
        <f>IF(ISBLANK(F73),"  ",IF(F76&gt;0,F73/F76,IF(F73&gt;0,1,0)))</f>
        <v>0.50237909730508723</v>
      </c>
      <c r="H73" s="32">
        <v>0</v>
      </c>
      <c r="I73" s="48">
        <f>IF(ISBLANK(H73),"  ",IF(L73&gt;0,H73/L73,IF(H73&gt;0,1,0)))</f>
        <v>0</v>
      </c>
      <c r="J73" s="80">
        <v>30388469</v>
      </c>
      <c r="K73" s="49">
        <f>IF(ISBLANK(J73),"  ",IF(L73&gt;0,J73/L73,IF(J73&gt;0,1,0)))</f>
        <v>1</v>
      </c>
      <c r="L73" s="34">
        <f>J73+H73</f>
        <v>30388469</v>
      </c>
      <c r="M73" s="51">
        <f>IF(ISBLANK(L73),"  ",IF(L76&gt;0,L73/L76,IF(L73&gt;0,1,0)))</f>
        <v>0.50237909730508723</v>
      </c>
    </row>
    <row r="74" spans="1:14" s="77" customFormat="1" ht="15" customHeight="1" x14ac:dyDescent="0.25">
      <c r="A74" s="78" t="s">
        <v>71</v>
      </c>
      <c r="B74" s="110">
        <v>0</v>
      </c>
      <c r="C74" s="84">
        <f t="shared" si="0"/>
        <v>0</v>
      </c>
      <c r="D74" s="111">
        <v>30388469</v>
      </c>
      <c r="E74" s="75">
        <f>IF(ISBLANK(D74),"  ",IF(F74&gt;0,D74/F74,IF(D74&gt;0,1,0)))</f>
        <v>1</v>
      </c>
      <c r="F74" s="112">
        <f>F73+F72+F71+F70+F69</f>
        <v>30388469</v>
      </c>
      <c r="G74" s="74">
        <f>IF(ISBLANK(F74),"  ",IF(F76&gt;0,F74/F76,IF(F74&gt;0,1,0)))</f>
        <v>0.50237909730508723</v>
      </c>
      <c r="H74" s="110">
        <v>0</v>
      </c>
      <c r="I74" s="84">
        <f>IF(ISBLANK(H74),"  ",IF(L74&gt;0,H74/L74,IF(H74&gt;0,1,0)))</f>
        <v>0</v>
      </c>
      <c r="J74" s="111">
        <v>30388469</v>
      </c>
      <c r="K74" s="75">
        <f>IF(ISBLANK(J74),"  ",IF(L74&gt;0,J74/L74,IF(J74&gt;0,1,0)))</f>
        <v>1</v>
      </c>
      <c r="L74" s="112">
        <f>L73+L72+L71+L70+L69</f>
        <v>30388469</v>
      </c>
      <c r="M74" s="74">
        <f>IF(ISBLANK(L74),"  ",IF(L76&gt;0,L74/L76,IF(L74&gt;0,1,0)))</f>
        <v>0.50237909730508723</v>
      </c>
    </row>
    <row r="75" spans="1:14" s="77" customFormat="1" ht="15" customHeight="1" x14ac:dyDescent="0.25">
      <c r="A75" s="78" t="s">
        <v>72</v>
      </c>
      <c r="B75" s="110">
        <v>0</v>
      </c>
      <c r="C75" s="84">
        <f>IF(ISBLANK(B75),"  ",IF(F75&gt;0,B75/F75,IF(B75&gt;0,1,0)))</f>
        <v>0</v>
      </c>
      <c r="D75" s="111">
        <v>0</v>
      </c>
      <c r="E75" s="75">
        <f>IF(ISBLANK(D75),"  ",IF(F75&gt;0,D75/F75,IF(D75&gt;0,1,0)))</f>
        <v>0</v>
      </c>
      <c r="F75" s="113">
        <f>D75+B75</f>
        <v>0</v>
      </c>
      <c r="G75" s="74">
        <f>IF(ISBLANK(F75),"  ",IF(F76&gt;0,F75/F76,IF(F75&gt;0,1,0)))</f>
        <v>0</v>
      </c>
      <c r="H75" s="110">
        <v>0</v>
      </c>
      <c r="I75" s="84">
        <f>IF(ISBLANK(H75),"  ",IF(L75&gt;0,H75/L75,IF(H75&gt;0,1,0)))</f>
        <v>0</v>
      </c>
      <c r="J75" s="111">
        <v>0</v>
      </c>
      <c r="K75" s="75">
        <f>IF(ISBLANK(J75),"  ",IF(L75&gt;0,J75/L75,IF(J75&gt;0,1,0)))</f>
        <v>0</v>
      </c>
      <c r="L75" s="113">
        <f>J75+H75</f>
        <v>0</v>
      </c>
      <c r="M75" s="74">
        <f>IF(ISBLANK(L75),"  ",IF(L76&gt;0,L75/L76,IF(L75&gt;0,1,0)))</f>
        <v>0</v>
      </c>
    </row>
    <row r="76" spans="1:14" s="77" customFormat="1" ht="15" customHeight="1" thickBot="1" x14ac:dyDescent="0.3">
      <c r="A76" s="114" t="s">
        <v>73</v>
      </c>
      <c r="B76" s="115">
        <v>17099163</v>
      </c>
      <c r="C76" s="116">
        <f t="shared" si="0"/>
        <v>0.28268163403074198</v>
      </c>
      <c r="D76" s="115">
        <v>43389956</v>
      </c>
      <c r="E76" s="117">
        <f>IF(ISBLANK(D76),"  ",IF(F76&gt;0,D76/F76,IF(D76&gt;0,1,0)))</f>
        <v>0.71731836596925802</v>
      </c>
      <c r="F76" s="115">
        <f>F74+F67+F47+F40+F48+F75</f>
        <v>60489119</v>
      </c>
      <c r="G76" s="118">
        <f>IF(ISBLANK(F76),"  ",IF(F76&gt;0,F76/F76,IF(F76&gt;0,1,0)))</f>
        <v>1</v>
      </c>
      <c r="H76" s="115">
        <v>17099163</v>
      </c>
      <c r="I76" s="116">
        <f>IF(ISBLANK(H76),"  ",IF(L76&gt;0,H76/L76,IF(H76&gt;0,1,0)))</f>
        <v>0.28268163403074198</v>
      </c>
      <c r="J76" s="115">
        <v>43389956</v>
      </c>
      <c r="K76" s="117">
        <f>IF(ISBLANK(J76),"  ",IF(L76&gt;0,J76/L76,IF(J76&gt;0,1,0)))</f>
        <v>0.71731836596925802</v>
      </c>
      <c r="L76" s="115">
        <f>L74+L67+L47+L40+L48+L75</f>
        <v>60489119</v>
      </c>
      <c r="M76" s="118">
        <f>IF(ISBLANK(L76),"  ",IF(L76&gt;0,L76/L76,IF(L76&gt;0,1,0)))</f>
        <v>1</v>
      </c>
    </row>
    <row r="77" spans="1:14" ht="15" thickTop="1" x14ac:dyDescent="0.2">
      <c r="A77" s="119"/>
      <c r="B77" s="1"/>
      <c r="C77" s="2"/>
      <c r="D77" s="1"/>
      <c r="E77" s="2"/>
      <c r="F77" s="1"/>
      <c r="G77" s="2"/>
      <c r="H77" s="1"/>
      <c r="I77" s="2"/>
      <c r="J77" s="1"/>
      <c r="K77" s="2"/>
      <c r="L77" s="1"/>
      <c r="M77" s="2"/>
    </row>
    <row r="78" spans="1:14" ht="16.5" customHeight="1" x14ac:dyDescent="0.2">
      <c r="A78" s="2" t="s">
        <v>4</v>
      </c>
      <c r="B78" s="1"/>
      <c r="C78" s="2"/>
      <c r="D78" s="1"/>
      <c r="E78" s="2"/>
      <c r="F78" s="1"/>
      <c r="G78" s="2"/>
      <c r="H78" s="1"/>
      <c r="I78" s="2"/>
      <c r="J78" s="1"/>
      <c r="K78" s="2"/>
      <c r="L78" s="1"/>
      <c r="M78" s="2"/>
    </row>
    <row r="79" spans="1:14" x14ac:dyDescent="0.2">
      <c r="A79" s="2" t="s">
        <v>74</v>
      </c>
      <c r="B79" s="1"/>
      <c r="C79" s="2"/>
      <c r="D79" s="1"/>
      <c r="E79" s="2"/>
      <c r="F79" s="1"/>
      <c r="G79" s="2"/>
      <c r="H79" s="1"/>
      <c r="I79" s="2"/>
      <c r="J79" s="1"/>
      <c r="K79" s="2"/>
      <c r="L79" s="1"/>
      <c r="M79" s="2"/>
    </row>
  </sheetData>
  <hyperlinks>
    <hyperlink ref="O2" location="Home!A1" tooltip="Home" display="Home"/>
  </hyperlinks>
  <printOptions horizontalCentered="1" verticalCentered="1"/>
  <pageMargins left="0.25" right="0.25" top="0.75" bottom="0.75" header="0.3" footer="0.3"/>
  <pageSetup scale="44" orientation="landscape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9"/>
  <sheetViews>
    <sheetView zoomScale="75" zoomScaleNormal="75" workbookViewId="0">
      <pane xSplit="1" ySplit="10" topLeftCell="B11" activePane="bottomRight" state="frozen"/>
      <selection activeCell="A4" sqref="A4:XFD76"/>
      <selection pane="topRight" activeCell="A4" sqref="A4:XFD76"/>
      <selection pane="bottomLeft" activeCell="A4" sqref="A4:XFD76"/>
      <selection pane="bottomRight" activeCell="G13" sqref="G13"/>
    </sheetView>
  </sheetViews>
  <sheetFormatPr defaultColWidth="12.42578125" defaultRowHeight="14.25" x14ac:dyDescent="0.2"/>
  <cols>
    <col min="1" max="1" width="63.42578125" style="6" customWidth="1"/>
    <col min="2" max="2" width="20.7109375" style="120" customWidth="1"/>
    <col min="3" max="3" width="20.7109375" style="6" customWidth="1"/>
    <col min="4" max="4" width="20.7109375" style="120" customWidth="1"/>
    <col min="5" max="5" width="20.7109375" style="6" customWidth="1"/>
    <col min="6" max="6" width="20.7109375" style="120" customWidth="1"/>
    <col min="7" max="7" width="20.7109375" style="6" customWidth="1"/>
    <col min="8" max="8" width="20.7109375" style="120" customWidth="1"/>
    <col min="9" max="9" width="20.7109375" style="6" customWidth="1"/>
    <col min="10" max="10" width="20.7109375" style="120" customWidth="1"/>
    <col min="11" max="11" width="20.7109375" style="6" customWidth="1"/>
    <col min="12" max="12" width="20.7109375" style="120" customWidth="1"/>
    <col min="13" max="13" width="20.7109375" style="6" customWidth="1"/>
    <col min="14" max="256" width="12.42578125" style="6"/>
    <col min="257" max="257" width="186.7109375" style="6" customWidth="1"/>
    <col min="258" max="258" width="56.42578125" style="6" customWidth="1"/>
    <col min="259" max="263" width="45.5703125" style="6" customWidth="1"/>
    <col min="264" max="264" width="54.7109375" style="6" customWidth="1"/>
    <col min="265" max="269" width="45.5703125" style="6" customWidth="1"/>
    <col min="270" max="512" width="12.42578125" style="6"/>
    <col min="513" max="513" width="186.7109375" style="6" customWidth="1"/>
    <col min="514" max="514" width="56.42578125" style="6" customWidth="1"/>
    <col min="515" max="519" width="45.5703125" style="6" customWidth="1"/>
    <col min="520" max="520" width="54.7109375" style="6" customWidth="1"/>
    <col min="521" max="525" width="45.5703125" style="6" customWidth="1"/>
    <col min="526" max="768" width="12.42578125" style="6"/>
    <col min="769" max="769" width="186.7109375" style="6" customWidth="1"/>
    <col min="770" max="770" width="56.42578125" style="6" customWidth="1"/>
    <col min="771" max="775" width="45.5703125" style="6" customWidth="1"/>
    <col min="776" max="776" width="54.7109375" style="6" customWidth="1"/>
    <col min="777" max="781" width="45.5703125" style="6" customWidth="1"/>
    <col min="782" max="1024" width="12.42578125" style="6"/>
    <col min="1025" max="1025" width="186.7109375" style="6" customWidth="1"/>
    <col min="1026" max="1026" width="56.42578125" style="6" customWidth="1"/>
    <col min="1027" max="1031" width="45.5703125" style="6" customWidth="1"/>
    <col min="1032" max="1032" width="54.7109375" style="6" customWidth="1"/>
    <col min="1033" max="1037" width="45.5703125" style="6" customWidth="1"/>
    <col min="1038" max="1280" width="12.42578125" style="6"/>
    <col min="1281" max="1281" width="186.7109375" style="6" customWidth="1"/>
    <col min="1282" max="1282" width="56.42578125" style="6" customWidth="1"/>
    <col min="1283" max="1287" width="45.5703125" style="6" customWidth="1"/>
    <col min="1288" max="1288" width="54.7109375" style="6" customWidth="1"/>
    <col min="1289" max="1293" width="45.5703125" style="6" customWidth="1"/>
    <col min="1294" max="1536" width="12.42578125" style="6"/>
    <col min="1537" max="1537" width="186.7109375" style="6" customWidth="1"/>
    <col min="1538" max="1538" width="56.42578125" style="6" customWidth="1"/>
    <col min="1539" max="1543" width="45.5703125" style="6" customWidth="1"/>
    <col min="1544" max="1544" width="54.7109375" style="6" customWidth="1"/>
    <col min="1545" max="1549" width="45.5703125" style="6" customWidth="1"/>
    <col min="1550" max="1792" width="12.42578125" style="6"/>
    <col min="1793" max="1793" width="186.7109375" style="6" customWidth="1"/>
    <col min="1794" max="1794" width="56.42578125" style="6" customWidth="1"/>
    <col min="1795" max="1799" width="45.5703125" style="6" customWidth="1"/>
    <col min="1800" max="1800" width="54.7109375" style="6" customWidth="1"/>
    <col min="1801" max="1805" width="45.5703125" style="6" customWidth="1"/>
    <col min="1806" max="2048" width="12.42578125" style="6"/>
    <col min="2049" max="2049" width="186.7109375" style="6" customWidth="1"/>
    <col min="2050" max="2050" width="56.42578125" style="6" customWidth="1"/>
    <col min="2051" max="2055" width="45.5703125" style="6" customWidth="1"/>
    <col min="2056" max="2056" width="54.7109375" style="6" customWidth="1"/>
    <col min="2057" max="2061" width="45.5703125" style="6" customWidth="1"/>
    <col min="2062" max="2304" width="12.42578125" style="6"/>
    <col min="2305" max="2305" width="186.7109375" style="6" customWidth="1"/>
    <col min="2306" max="2306" width="56.42578125" style="6" customWidth="1"/>
    <col min="2307" max="2311" width="45.5703125" style="6" customWidth="1"/>
    <col min="2312" max="2312" width="54.7109375" style="6" customWidth="1"/>
    <col min="2313" max="2317" width="45.5703125" style="6" customWidth="1"/>
    <col min="2318" max="2560" width="12.42578125" style="6"/>
    <col min="2561" max="2561" width="186.7109375" style="6" customWidth="1"/>
    <col min="2562" max="2562" width="56.42578125" style="6" customWidth="1"/>
    <col min="2563" max="2567" width="45.5703125" style="6" customWidth="1"/>
    <col min="2568" max="2568" width="54.7109375" style="6" customWidth="1"/>
    <col min="2569" max="2573" width="45.5703125" style="6" customWidth="1"/>
    <col min="2574" max="2816" width="12.42578125" style="6"/>
    <col min="2817" max="2817" width="186.7109375" style="6" customWidth="1"/>
    <col min="2818" max="2818" width="56.42578125" style="6" customWidth="1"/>
    <col min="2819" max="2823" width="45.5703125" style="6" customWidth="1"/>
    <col min="2824" max="2824" width="54.7109375" style="6" customWidth="1"/>
    <col min="2825" max="2829" width="45.5703125" style="6" customWidth="1"/>
    <col min="2830" max="3072" width="12.42578125" style="6"/>
    <col min="3073" max="3073" width="186.7109375" style="6" customWidth="1"/>
    <col min="3074" max="3074" width="56.42578125" style="6" customWidth="1"/>
    <col min="3075" max="3079" width="45.5703125" style="6" customWidth="1"/>
    <col min="3080" max="3080" width="54.7109375" style="6" customWidth="1"/>
    <col min="3081" max="3085" width="45.5703125" style="6" customWidth="1"/>
    <col min="3086" max="3328" width="12.42578125" style="6"/>
    <col min="3329" max="3329" width="186.7109375" style="6" customWidth="1"/>
    <col min="3330" max="3330" width="56.42578125" style="6" customWidth="1"/>
    <col min="3331" max="3335" width="45.5703125" style="6" customWidth="1"/>
    <col min="3336" max="3336" width="54.7109375" style="6" customWidth="1"/>
    <col min="3337" max="3341" width="45.5703125" style="6" customWidth="1"/>
    <col min="3342" max="3584" width="12.42578125" style="6"/>
    <col min="3585" max="3585" width="186.7109375" style="6" customWidth="1"/>
    <col min="3586" max="3586" width="56.42578125" style="6" customWidth="1"/>
    <col min="3587" max="3591" width="45.5703125" style="6" customWidth="1"/>
    <col min="3592" max="3592" width="54.7109375" style="6" customWidth="1"/>
    <col min="3593" max="3597" width="45.5703125" style="6" customWidth="1"/>
    <col min="3598" max="3840" width="12.42578125" style="6"/>
    <col min="3841" max="3841" width="186.7109375" style="6" customWidth="1"/>
    <col min="3842" max="3842" width="56.42578125" style="6" customWidth="1"/>
    <col min="3843" max="3847" width="45.5703125" style="6" customWidth="1"/>
    <col min="3848" max="3848" width="54.7109375" style="6" customWidth="1"/>
    <col min="3849" max="3853" width="45.5703125" style="6" customWidth="1"/>
    <col min="3854" max="4096" width="12.42578125" style="6"/>
    <col min="4097" max="4097" width="186.7109375" style="6" customWidth="1"/>
    <col min="4098" max="4098" width="56.42578125" style="6" customWidth="1"/>
    <col min="4099" max="4103" width="45.5703125" style="6" customWidth="1"/>
    <col min="4104" max="4104" width="54.7109375" style="6" customWidth="1"/>
    <col min="4105" max="4109" width="45.5703125" style="6" customWidth="1"/>
    <col min="4110" max="4352" width="12.42578125" style="6"/>
    <col min="4353" max="4353" width="186.7109375" style="6" customWidth="1"/>
    <col min="4354" max="4354" width="56.42578125" style="6" customWidth="1"/>
    <col min="4355" max="4359" width="45.5703125" style="6" customWidth="1"/>
    <col min="4360" max="4360" width="54.7109375" style="6" customWidth="1"/>
    <col min="4361" max="4365" width="45.5703125" style="6" customWidth="1"/>
    <col min="4366" max="4608" width="12.42578125" style="6"/>
    <col min="4609" max="4609" width="186.7109375" style="6" customWidth="1"/>
    <col min="4610" max="4610" width="56.42578125" style="6" customWidth="1"/>
    <col min="4611" max="4615" width="45.5703125" style="6" customWidth="1"/>
    <col min="4616" max="4616" width="54.7109375" style="6" customWidth="1"/>
    <col min="4617" max="4621" width="45.5703125" style="6" customWidth="1"/>
    <col min="4622" max="4864" width="12.42578125" style="6"/>
    <col min="4865" max="4865" width="186.7109375" style="6" customWidth="1"/>
    <col min="4866" max="4866" width="56.42578125" style="6" customWidth="1"/>
    <col min="4867" max="4871" width="45.5703125" style="6" customWidth="1"/>
    <col min="4872" max="4872" width="54.7109375" style="6" customWidth="1"/>
    <col min="4873" max="4877" width="45.5703125" style="6" customWidth="1"/>
    <col min="4878" max="5120" width="12.42578125" style="6"/>
    <col min="5121" max="5121" width="186.7109375" style="6" customWidth="1"/>
    <col min="5122" max="5122" width="56.42578125" style="6" customWidth="1"/>
    <col min="5123" max="5127" width="45.5703125" style="6" customWidth="1"/>
    <col min="5128" max="5128" width="54.7109375" style="6" customWidth="1"/>
    <col min="5129" max="5133" width="45.5703125" style="6" customWidth="1"/>
    <col min="5134" max="5376" width="12.42578125" style="6"/>
    <col min="5377" max="5377" width="186.7109375" style="6" customWidth="1"/>
    <col min="5378" max="5378" width="56.42578125" style="6" customWidth="1"/>
    <col min="5379" max="5383" width="45.5703125" style="6" customWidth="1"/>
    <col min="5384" max="5384" width="54.7109375" style="6" customWidth="1"/>
    <col min="5385" max="5389" width="45.5703125" style="6" customWidth="1"/>
    <col min="5390" max="5632" width="12.42578125" style="6"/>
    <col min="5633" max="5633" width="186.7109375" style="6" customWidth="1"/>
    <col min="5634" max="5634" width="56.42578125" style="6" customWidth="1"/>
    <col min="5635" max="5639" width="45.5703125" style="6" customWidth="1"/>
    <col min="5640" max="5640" width="54.7109375" style="6" customWidth="1"/>
    <col min="5641" max="5645" width="45.5703125" style="6" customWidth="1"/>
    <col min="5646" max="5888" width="12.42578125" style="6"/>
    <col min="5889" max="5889" width="186.7109375" style="6" customWidth="1"/>
    <col min="5890" max="5890" width="56.42578125" style="6" customWidth="1"/>
    <col min="5891" max="5895" width="45.5703125" style="6" customWidth="1"/>
    <col min="5896" max="5896" width="54.7109375" style="6" customWidth="1"/>
    <col min="5897" max="5901" width="45.5703125" style="6" customWidth="1"/>
    <col min="5902" max="6144" width="12.42578125" style="6"/>
    <col min="6145" max="6145" width="186.7109375" style="6" customWidth="1"/>
    <col min="6146" max="6146" width="56.42578125" style="6" customWidth="1"/>
    <col min="6147" max="6151" width="45.5703125" style="6" customWidth="1"/>
    <col min="6152" max="6152" width="54.7109375" style="6" customWidth="1"/>
    <col min="6153" max="6157" width="45.5703125" style="6" customWidth="1"/>
    <col min="6158" max="6400" width="12.42578125" style="6"/>
    <col min="6401" max="6401" width="186.7109375" style="6" customWidth="1"/>
    <col min="6402" max="6402" width="56.42578125" style="6" customWidth="1"/>
    <col min="6403" max="6407" width="45.5703125" style="6" customWidth="1"/>
    <col min="6408" max="6408" width="54.7109375" style="6" customWidth="1"/>
    <col min="6409" max="6413" width="45.5703125" style="6" customWidth="1"/>
    <col min="6414" max="6656" width="12.42578125" style="6"/>
    <col min="6657" max="6657" width="186.7109375" style="6" customWidth="1"/>
    <col min="6658" max="6658" width="56.42578125" style="6" customWidth="1"/>
    <col min="6659" max="6663" width="45.5703125" style="6" customWidth="1"/>
    <col min="6664" max="6664" width="54.7109375" style="6" customWidth="1"/>
    <col min="6665" max="6669" width="45.5703125" style="6" customWidth="1"/>
    <col min="6670" max="6912" width="12.42578125" style="6"/>
    <col min="6913" max="6913" width="186.7109375" style="6" customWidth="1"/>
    <col min="6914" max="6914" width="56.42578125" style="6" customWidth="1"/>
    <col min="6915" max="6919" width="45.5703125" style="6" customWidth="1"/>
    <col min="6920" max="6920" width="54.7109375" style="6" customWidth="1"/>
    <col min="6921" max="6925" width="45.5703125" style="6" customWidth="1"/>
    <col min="6926" max="7168" width="12.42578125" style="6"/>
    <col min="7169" max="7169" width="186.7109375" style="6" customWidth="1"/>
    <col min="7170" max="7170" width="56.42578125" style="6" customWidth="1"/>
    <col min="7171" max="7175" width="45.5703125" style="6" customWidth="1"/>
    <col min="7176" max="7176" width="54.7109375" style="6" customWidth="1"/>
    <col min="7177" max="7181" width="45.5703125" style="6" customWidth="1"/>
    <col min="7182" max="7424" width="12.42578125" style="6"/>
    <col min="7425" max="7425" width="186.7109375" style="6" customWidth="1"/>
    <col min="7426" max="7426" width="56.42578125" style="6" customWidth="1"/>
    <col min="7427" max="7431" width="45.5703125" style="6" customWidth="1"/>
    <col min="7432" max="7432" width="54.7109375" style="6" customWidth="1"/>
    <col min="7433" max="7437" width="45.5703125" style="6" customWidth="1"/>
    <col min="7438" max="7680" width="12.42578125" style="6"/>
    <col min="7681" max="7681" width="186.7109375" style="6" customWidth="1"/>
    <col min="7682" max="7682" width="56.42578125" style="6" customWidth="1"/>
    <col min="7683" max="7687" width="45.5703125" style="6" customWidth="1"/>
    <col min="7688" max="7688" width="54.7109375" style="6" customWidth="1"/>
    <col min="7689" max="7693" width="45.5703125" style="6" customWidth="1"/>
    <col min="7694" max="7936" width="12.42578125" style="6"/>
    <col min="7937" max="7937" width="186.7109375" style="6" customWidth="1"/>
    <col min="7938" max="7938" width="56.42578125" style="6" customWidth="1"/>
    <col min="7939" max="7943" width="45.5703125" style="6" customWidth="1"/>
    <col min="7944" max="7944" width="54.7109375" style="6" customWidth="1"/>
    <col min="7945" max="7949" width="45.5703125" style="6" customWidth="1"/>
    <col min="7950" max="8192" width="12.42578125" style="6"/>
    <col min="8193" max="8193" width="186.7109375" style="6" customWidth="1"/>
    <col min="8194" max="8194" width="56.42578125" style="6" customWidth="1"/>
    <col min="8195" max="8199" width="45.5703125" style="6" customWidth="1"/>
    <col min="8200" max="8200" width="54.7109375" style="6" customWidth="1"/>
    <col min="8201" max="8205" width="45.5703125" style="6" customWidth="1"/>
    <col min="8206" max="8448" width="12.42578125" style="6"/>
    <col min="8449" max="8449" width="186.7109375" style="6" customWidth="1"/>
    <col min="8450" max="8450" width="56.42578125" style="6" customWidth="1"/>
    <col min="8451" max="8455" width="45.5703125" style="6" customWidth="1"/>
    <col min="8456" max="8456" width="54.7109375" style="6" customWidth="1"/>
    <col min="8457" max="8461" width="45.5703125" style="6" customWidth="1"/>
    <col min="8462" max="8704" width="12.42578125" style="6"/>
    <col min="8705" max="8705" width="186.7109375" style="6" customWidth="1"/>
    <col min="8706" max="8706" width="56.42578125" style="6" customWidth="1"/>
    <col min="8707" max="8711" width="45.5703125" style="6" customWidth="1"/>
    <col min="8712" max="8712" width="54.7109375" style="6" customWidth="1"/>
    <col min="8713" max="8717" width="45.5703125" style="6" customWidth="1"/>
    <col min="8718" max="8960" width="12.42578125" style="6"/>
    <col min="8961" max="8961" width="186.7109375" style="6" customWidth="1"/>
    <col min="8962" max="8962" width="56.42578125" style="6" customWidth="1"/>
    <col min="8963" max="8967" width="45.5703125" style="6" customWidth="1"/>
    <col min="8968" max="8968" width="54.7109375" style="6" customWidth="1"/>
    <col min="8969" max="8973" width="45.5703125" style="6" customWidth="1"/>
    <col min="8974" max="9216" width="12.42578125" style="6"/>
    <col min="9217" max="9217" width="186.7109375" style="6" customWidth="1"/>
    <col min="9218" max="9218" width="56.42578125" style="6" customWidth="1"/>
    <col min="9219" max="9223" width="45.5703125" style="6" customWidth="1"/>
    <col min="9224" max="9224" width="54.7109375" style="6" customWidth="1"/>
    <col min="9225" max="9229" width="45.5703125" style="6" customWidth="1"/>
    <col min="9230" max="9472" width="12.42578125" style="6"/>
    <col min="9473" max="9473" width="186.7109375" style="6" customWidth="1"/>
    <col min="9474" max="9474" width="56.42578125" style="6" customWidth="1"/>
    <col min="9475" max="9479" width="45.5703125" style="6" customWidth="1"/>
    <col min="9480" max="9480" width="54.7109375" style="6" customWidth="1"/>
    <col min="9481" max="9485" width="45.5703125" style="6" customWidth="1"/>
    <col min="9486" max="9728" width="12.42578125" style="6"/>
    <col min="9729" max="9729" width="186.7109375" style="6" customWidth="1"/>
    <col min="9730" max="9730" width="56.42578125" style="6" customWidth="1"/>
    <col min="9731" max="9735" width="45.5703125" style="6" customWidth="1"/>
    <col min="9736" max="9736" width="54.7109375" style="6" customWidth="1"/>
    <col min="9737" max="9741" width="45.5703125" style="6" customWidth="1"/>
    <col min="9742" max="9984" width="12.42578125" style="6"/>
    <col min="9985" max="9985" width="186.7109375" style="6" customWidth="1"/>
    <col min="9986" max="9986" width="56.42578125" style="6" customWidth="1"/>
    <col min="9987" max="9991" width="45.5703125" style="6" customWidth="1"/>
    <col min="9992" max="9992" width="54.7109375" style="6" customWidth="1"/>
    <col min="9993" max="9997" width="45.5703125" style="6" customWidth="1"/>
    <col min="9998" max="10240" width="12.42578125" style="6"/>
    <col min="10241" max="10241" width="186.7109375" style="6" customWidth="1"/>
    <col min="10242" max="10242" width="56.42578125" style="6" customWidth="1"/>
    <col min="10243" max="10247" width="45.5703125" style="6" customWidth="1"/>
    <col min="10248" max="10248" width="54.7109375" style="6" customWidth="1"/>
    <col min="10249" max="10253" width="45.5703125" style="6" customWidth="1"/>
    <col min="10254" max="10496" width="12.42578125" style="6"/>
    <col min="10497" max="10497" width="186.7109375" style="6" customWidth="1"/>
    <col min="10498" max="10498" width="56.42578125" style="6" customWidth="1"/>
    <col min="10499" max="10503" width="45.5703125" style="6" customWidth="1"/>
    <col min="10504" max="10504" width="54.7109375" style="6" customWidth="1"/>
    <col min="10505" max="10509" width="45.5703125" style="6" customWidth="1"/>
    <col min="10510" max="10752" width="12.42578125" style="6"/>
    <col min="10753" max="10753" width="186.7109375" style="6" customWidth="1"/>
    <col min="10754" max="10754" width="56.42578125" style="6" customWidth="1"/>
    <col min="10755" max="10759" width="45.5703125" style="6" customWidth="1"/>
    <col min="10760" max="10760" width="54.7109375" style="6" customWidth="1"/>
    <col min="10761" max="10765" width="45.5703125" style="6" customWidth="1"/>
    <col min="10766" max="11008" width="12.42578125" style="6"/>
    <col min="11009" max="11009" width="186.7109375" style="6" customWidth="1"/>
    <col min="11010" max="11010" width="56.42578125" style="6" customWidth="1"/>
    <col min="11011" max="11015" width="45.5703125" style="6" customWidth="1"/>
    <col min="11016" max="11016" width="54.7109375" style="6" customWidth="1"/>
    <col min="11017" max="11021" width="45.5703125" style="6" customWidth="1"/>
    <col min="11022" max="11264" width="12.42578125" style="6"/>
    <col min="11265" max="11265" width="186.7109375" style="6" customWidth="1"/>
    <col min="11266" max="11266" width="56.42578125" style="6" customWidth="1"/>
    <col min="11267" max="11271" width="45.5703125" style="6" customWidth="1"/>
    <col min="11272" max="11272" width="54.7109375" style="6" customWidth="1"/>
    <col min="11273" max="11277" width="45.5703125" style="6" customWidth="1"/>
    <col min="11278" max="11520" width="12.42578125" style="6"/>
    <col min="11521" max="11521" width="186.7109375" style="6" customWidth="1"/>
    <col min="11522" max="11522" width="56.42578125" style="6" customWidth="1"/>
    <col min="11523" max="11527" width="45.5703125" style="6" customWidth="1"/>
    <col min="11528" max="11528" width="54.7109375" style="6" customWidth="1"/>
    <col min="11529" max="11533" width="45.5703125" style="6" customWidth="1"/>
    <col min="11534" max="11776" width="12.42578125" style="6"/>
    <col min="11777" max="11777" width="186.7109375" style="6" customWidth="1"/>
    <col min="11778" max="11778" width="56.42578125" style="6" customWidth="1"/>
    <col min="11779" max="11783" width="45.5703125" style="6" customWidth="1"/>
    <col min="11784" max="11784" width="54.7109375" style="6" customWidth="1"/>
    <col min="11785" max="11789" width="45.5703125" style="6" customWidth="1"/>
    <col min="11790" max="12032" width="12.42578125" style="6"/>
    <col min="12033" max="12033" width="186.7109375" style="6" customWidth="1"/>
    <col min="12034" max="12034" width="56.42578125" style="6" customWidth="1"/>
    <col min="12035" max="12039" width="45.5703125" style="6" customWidth="1"/>
    <col min="12040" max="12040" width="54.7109375" style="6" customWidth="1"/>
    <col min="12041" max="12045" width="45.5703125" style="6" customWidth="1"/>
    <col min="12046" max="12288" width="12.42578125" style="6"/>
    <col min="12289" max="12289" width="186.7109375" style="6" customWidth="1"/>
    <col min="12290" max="12290" width="56.42578125" style="6" customWidth="1"/>
    <col min="12291" max="12295" width="45.5703125" style="6" customWidth="1"/>
    <col min="12296" max="12296" width="54.7109375" style="6" customWidth="1"/>
    <col min="12297" max="12301" width="45.5703125" style="6" customWidth="1"/>
    <col min="12302" max="12544" width="12.42578125" style="6"/>
    <col min="12545" max="12545" width="186.7109375" style="6" customWidth="1"/>
    <col min="12546" max="12546" width="56.42578125" style="6" customWidth="1"/>
    <col min="12547" max="12551" width="45.5703125" style="6" customWidth="1"/>
    <col min="12552" max="12552" width="54.7109375" style="6" customWidth="1"/>
    <col min="12553" max="12557" width="45.5703125" style="6" customWidth="1"/>
    <col min="12558" max="12800" width="12.42578125" style="6"/>
    <col min="12801" max="12801" width="186.7109375" style="6" customWidth="1"/>
    <col min="12802" max="12802" width="56.42578125" style="6" customWidth="1"/>
    <col min="12803" max="12807" width="45.5703125" style="6" customWidth="1"/>
    <col min="12808" max="12808" width="54.7109375" style="6" customWidth="1"/>
    <col min="12809" max="12813" width="45.5703125" style="6" customWidth="1"/>
    <col min="12814" max="13056" width="12.42578125" style="6"/>
    <col min="13057" max="13057" width="186.7109375" style="6" customWidth="1"/>
    <col min="13058" max="13058" width="56.42578125" style="6" customWidth="1"/>
    <col min="13059" max="13063" width="45.5703125" style="6" customWidth="1"/>
    <col min="13064" max="13064" width="54.7109375" style="6" customWidth="1"/>
    <col min="13065" max="13069" width="45.5703125" style="6" customWidth="1"/>
    <col min="13070" max="13312" width="12.42578125" style="6"/>
    <col min="13313" max="13313" width="186.7109375" style="6" customWidth="1"/>
    <col min="13314" max="13314" width="56.42578125" style="6" customWidth="1"/>
    <col min="13315" max="13319" width="45.5703125" style="6" customWidth="1"/>
    <col min="13320" max="13320" width="54.7109375" style="6" customWidth="1"/>
    <col min="13321" max="13325" width="45.5703125" style="6" customWidth="1"/>
    <col min="13326" max="13568" width="12.42578125" style="6"/>
    <col min="13569" max="13569" width="186.7109375" style="6" customWidth="1"/>
    <col min="13570" max="13570" width="56.42578125" style="6" customWidth="1"/>
    <col min="13571" max="13575" width="45.5703125" style="6" customWidth="1"/>
    <col min="13576" max="13576" width="54.7109375" style="6" customWidth="1"/>
    <col min="13577" max="13581" width="45.5703125" style="6" customWidth="1"/>
    <col min="13582" max="13824" width="12.42578125" style="6"/>
    <col min="13825" max="13825" width="186.7109375" style="6" customWidth="1"/>
    <col min="13826" max="13826" width="56.42578125" style="6" customWidth="1"/>
    <col min="13827" max="13831" width="45.5703125" style="6" customWidth="1"/>
    <col min="13832" max="13832" width="54.7109375" style="6" customWidth="1"/>
    <col min="13833" max="13837" width="45.5703125" style="6" customWidth="1"/>
    <col min="13838" max="14080" width="12.42578125" style="6"/>
    <col min="14081" max="14081" width="186.7109375" style="6" customWidth="1"/>
    <col min="14082" max="14082" width="56.42578125" style="6" customWidth="1"/>
    <col min="14083" max="14087" width="45.5703125" style="6" customWidth="1"/>
    <col min="14088" max="14088" width="54.7109375" style="6" customWidth="1"/>
    <col min="14089" max="14093" width="45.5703125" style="6" customWidth="1"/>
    <col min="14094" max="14336" width="12.42578125" style="6"/>
    <col min="14337" max="14337" width="186.7109375" style="6" customWidth="1"/>
    <col min="14338" max="14338" width="56.42578125" style="6" customWidth="1"/>
    <col min="14339" max="14343" width="45.5703125" style="6" customWidth="1"/>
    <col min="14344" max="14344" width="54.7109375" style="6" customWidth="1"/>
    <col min="14345" max="14349" width="45.5703125" style="6" customWidth="1"/>
    <col min="14350" max="14592" width="12.42578125" style="6"/>
    <col min="14593" max="14593" width="186.7109375" style="6" customWidth="1"/>
    <col min="14594" max="14594" width="56.42578125" style="6" customWidth="1"/>
    <col min="14595" max="14599" width="45.5703125" style="6" customWidth="1"/>
    <col min="14600" max="14600" width="54.7109375" style="6" customWidth="1"/>
    <col min="14601" max="14605" width="45.5703125" style="6" customWidth="1"/>
    <col min="14606" max="14848" width="12.42578125" style="6"/>
    <col min="14849" max="14849" width="186.7109375" style="6" customWidth="1"/>
    <col min="14850" max="14850" width="56.42578125" style="6" customWidth="1"/>
    <col min="14851" max="14855" width="45.5703125" style="6" customWidth="1"/>
    <col min="14856" max="14856" width="54.7109375" style="6" customWidth="1"/>
    <col min="14857" max="14861" width="45.5703125" style="6" customWidth="1"/>
    <col min="14862" max="15104" width="12.42578125" style="6"/>
    <col min="15105" max="15105" width="186.7109375" style="6" customWidth="1"/>
    <col min="15106" max="15106" width="56.42578125" style="6" customWidth="1"/>
    <col min="15107" max="15111" width="45.5703125" style="6" customWidth="1"/>
    <col min="15112" max="15112" width="54.7109375" style="6" customWidth="1"/>
    <col min="15113" max="15117" width="45.5703125" style="6" customWidth="1"/>
    <col min="15118" max="15360" width="12.42578125" style="6"/>
    <col min="15361" max="15361" width="186.7109375" style="6" customWidth="1"/>
    <col min="15362" max="15362" width="56.42578125" style="6" customWidth="1"/>
    <col min="15363" max="15367" width="45.5703125" style="6" customWidth="1"/>
    <col min="15368" max="15368" width="54.7109375" style="6" customWidth="1"/>
    <col min="15369" max="15373" width="45.5703125" style="6" customWidth="1"/>
    <col min="15374" max="15616" width="12.42578125" style="6"/>
    <col min="15617" max="15617" width="186.7109375" style="6" customWidth="1"/>
    <col min="15618" max="15618" width="56.42578125" style="6" customWidth="1"/>
    <col min="15619" max="15623" width="45.5703125" style="6" customWidth="1"/>
    <col min="15624" max="15624" width="54.7109375" style="6" customWidth="1"/>
    <col min="15625" max="15629" width="45.5703125" style="6" customWidth="1"/>
    <col min="15630" max="15872" width="12.42578125" style="6"/>
    <col min="15873" max="15873" width="186.7109375" style="6" customWidth="1"/>
    <col min="15874" max="15874" width="56.42578125" style="6" customWidth="1"/>
    <col min="15875" max="15879" width="45.5703125" style="6" customWidth="1"/>
    <col min="15880" max="15880" width="54.7109375" style="6" customWidth="1"/>
    <col min="15881" max="15885" width="45.5703125" style="6" customWidth="1"/>
    <col min="15886" max="16128" width="12.42578125" style="6"/>
    <col min="16129" max="16129" width="186.7109375" style="6" customWidth="1"/>
    <col min="16130" max="16130" width="56.42578125" style="6" customWidth="1"/>
    <col min="16131" max="16135" width="45.5703125" style="6" customWidth="1"/>
    <col min="16136" max="16136" width="54.7109375" style="6" customWidth="1"/>
    <col min="16137" max="16141" width="45.5703125" style="6" customWidth="1"/>
    <col min="16142" max="16384" width="12.42578125" style="6"/>
  </cols>
  <sheetData>
    <row r="1" spans="1:17" s="196" customFormat="1" ht="19.5" customHeight="1" thickBot="1" x14ac:dyDescent="0.3">
      <c r="A1" s="186" t="s">
        <v>0</v>
      </c>
      <c r="B1" s="187"/>
      <c r="C1" s="188"/>
      <c r="D1" s="187"/>
      <c r="E1" s="189"/>
      <c r="F1" s="190"/>
      <c r="G1" s="189"/>
      <c r="H1" s="190"/>
      <c r="I1" s="191"/>
      <c r="J1" s="192" t="s">
        <v>1</v>
      </c>
      <c r="K1" s="193" t="s">
        <v>111</v>
      </c>
      <c r="L1" s="194"/>
      <c r="M1" s="193"/>
      <c r="N1" s="195"/>
      <c r="O1" s="195"/>
      <c r="P1" s="195"/>
      <c r="Q1" s="195"/>
    </row>
    <row r="2" spans="1:17" s="196" customFormat="1" ht="19.5" customHeight="1" thickBot="1" x14ac:dyDescent="0.3">
      <c r="A2" s="186" t="s">
        <v>2</v>
      </c>
      <c r="B2" s="187"/>
      <c r="C2" s="188"/>
      <c r="D2" s="187"/>
      <c r="E2" s="188"/>
      <c r="F2" s="187"/>
      <c r="G2" s="188"/>
      <c r="H2" s="187"/>
      <c r="I2" s="188"/>
      <c r="J2" s="187"/>
      <c r="K2" s="188"/>
      <c r="L2" s="187"/>
      <c r="M2" s="189"/>
      <c r="O2" s="221" t="s">
        <v>182</v>
      </c>
    </row>
    <row r="3" spans="1:17" s="196" customFormat="1" ht="19.5" customHeight="1" thickBot="1" x14ac:dyDescent="0.3">
      <c r="A3" s="197" t="s">
        <v>3</v>
      </c>
      <c r="B3" s="198"/>
      <c r="C3" s="199"/>
      <c r="D3" s="198"/>
      <c r="E3" s="199"/>
      <c r="F3" s="198"/>
      <c r="G3" s="199"/>
      <c r="H3" s="198"/>
      <c r="I3" s="199"/>
      <c r="J3" s="198"/>
      <c r="K3" s="199"/>
      <c r="L3" s="198"/>
      <c r="M3" s="200"/>
      <c r="N3" s="195"/>
      <c r="O3" s="195"/>
      <c r="P3" s="195"/>
      <c r="Q3" s="195"/>
    </row>
    <row r="4" spans="1:17" ht="15" customHeight="1" thickTop="1" x14ac:dyDescent="0.2">
      <c r="A4" s="7"/>
      <c r="B4" s="8"/>
      <c r="C4" s="9"/>
      <c r="D4" s="8"/>
      <c r="E4" s="9"/>
      <c r="F4" s="8"/>
      <c r="G4" s="10"/>
      <c r="H4" s="8" t="s">
        <v>4</v>
      </c>
      <c r="I4" s="9"/>
      <c r="J4" s="8"/>
      <c r="K4" s="9"/>
      <c r="L4" s="8"/>
      <c r="M4" s="10"/>
    </row>
    <row r="5" spans="1:17" ht="15" customHeight="1" x14ac:dyDescent="0.2">
      <c r="A5" s="11"/>
      <c r="B5" s="3"/>
      <c r="C5" s="12"/>
      <c r="D5" s="3"/>
      <c r="E5" s="12"/>
      <c r="F5" s="3"/>
      <c r="G5" s="13"/>
      <c r="H5" s="3"/>
      <c r="I5" s="12"/>
      <c r="J5" s="3"/>
      <c r="K5" s="12"/>
      <c r="L5" s="3"/>
      <c r="M5" s="13"/>
    </row>
    <row r="6" spans="1:17" ht="15" customHeight="1" x14ac:dyDescent="0.25">
      <c r="A6" s="14"/>
      <c r="B6" s="15" t="s">
        <v>128</v>
      </c>
      <c r="C6" s="16"/>
      <c r="D6" s="17"/>
      <c r="E6" s="16"/>
      <c r="F6" s="17"/>
      <c r="G6" s="18"/>
      <c r="H6" s="15" t="s">
        <v>129</v>
      </c>
      <c r="I6" s="16"/>
      <c r="J6" s="17"/>
      <c r="K6" s="16"/>
      <c r="L6" s="17"/>
      <c r="M6" s="19" t="s">
        <v>4</v>
      </c>
    </row>
    <row r="7" spans="1:17" ht="15" customHeight="1" x14ac:dyDescent="0.2">
      <c r="A7" s="11" t="s">
        <v>4</v>
      </c>
      <c r="B7" s="3" t="s">
        <v>4</v>
      </c>
      <c r="C7" s="12"/>
      <c r="D7" s="3" t="s">
        <v>4</v>
      </c>
      <c r="E7" s="12"/>
      <c r="F7" s="3" t="s">
        <v>4</v>
      </c>
      <c r="G7" s="13"/>
      <c r="H7" s="3" t="s">
        <v>4</v>
      </c>
      <c r="I7" s="12"/>
      <c r="J7" s="3" t="s">
        <v>4</v>
      </c>
      <c r="K7" s="12"/>
      <c r="L7" s="3" t="s">
        <v>4</v>
      </c>
      <c r="M7" s="13"/>
    </row>
    <row r="8" spans="1:17" ht="15" customHeight="1" x14ac:dyDescent="0.2">
      <c r="A8" s="11" t="s">
        <v>4</v>
      </c>
      <c r="B8" s="3" t="s">
        <v>4</v>
      </c>
      <c r="C8" s="12"/>
      <c r="D8" s="3" t="s">
        <v>4</v>
      </c>
      <c r="E8" s="12"/>
      <c r="F8" s="3" t="s">
        <v>4</v>
      </c>
      <c r="G8" s="13"/>
      <c r="H8" s="3" t="s">
        <v>4</v>
      </c>
      <c r="I8" s="12"/>
      <c r="J8" s="3" t="s">
        <v>4</v>
      </c>
      <c r="K8" s="12"/>
      <c r="L8" s="3" t="s">
        <v>4</v>
      </c>
      <c r="M8" s="13"/>
    </row>
    <row r="9" spans="1:17" ht="15" customHeight="1" x14ac:dyDescent="0.25">
      <c r="A9" s="20" t="s">
        <v>4</v>
      </c>
      <c r="B9" s="21" t="s">
        <v>4</v>
      </c>
      <c r="C9" s="22" t="s">
        <v>5</v>
      </c>
      <c r="D9" s="23" t="s">
        <v>4</v>
      </c>
      <c r="E9" s="22" t="s">
        <v>5</v>
      </c>
      <c r="F9" s="23" t="s">
        <v>4</v>
      </c>
      <c r="G9" s="24" t="s">
        <v>5</v>
      </c>
      <c r="H9" s="21" t="s">
        <v>4</v>
      </c>
      <c r="I9" s="22" t="s">
        <v>5</v>
      </c>
      <c r="J9" s="23" t="s">
        <v>4</v>
      </c>
      <c r="K9" s="22" t="s">
        <v>5</v>
      </c>
      <c r="L9" s="23" t="s">
        <v>4</v>
      </c>
      <c r="M9" s="24" t="s">
        <v>5</v>
      </c>
      <c r="N9" s="25"/>
    </row>
    <row r="10" spans="1:17" ht="15" customHeight="1" x14ac:dyDescent="0.25">
      <c r="A10" s="26" t="s">
        <v>6</v>
      </c>
      <c r="B10" s="27" t="s">
        <v>7</v>
      </c>
      <c r="C10" s="28" t="s">
        <v>8</v>
      </c>
      <c r="D10" s="29" t="s">
        <v>9</v>
      </c>
      <c r="E10" s="28" t="s">
        <v>8</v>
      </c>
      <c r="F10" s="29" t="s">
        <v>8</v>
      </c>
      <c r="G10" s="30" t="s">
        <v>8</v>
      </c>
      <c r="H10" s="27" t="s">
        <v>7</v>
      </c>
      <c r="I10" s="28" t="s">
        <v>8</v>
      </c>
      <c r="J10" s="29" t="s">
        <v>9</v>
      </c>
      <c r="K10" s="28" t="s">
        <v>8</v>
      </c>
      <c r="L10" s="29" t="s">
        <v>8</v>
      </c>
      <c r="M10" s="30" t="s">
        <v>8</v>
      </c>
      <c r="N10" s="25"/>
    </row>
    <row r="11" spans="1:17" ht="15" customHeight="1" x14ac:dyDescent="0.2">
      <c r="A11" s="31" t="s">
        <v>10</v>
      </c>
      <c r="B11" s="32" t="s">
        <v>4</v>
      </c>
      <c r="C11" s="33"/>
      <c r="D11" s="34" t="s">
        <v>4</v>
      </c>
      <c r="E11" s="33"/>
      <c r="F11" s="34" t="s">
        <v>4</v>
      </c>
      <c r="G11" s="35"/>
      <c r="H11" s="32" t="s">
        <v>4</v>
      </c>
      <c r="I11" s="33"/>
      <c r="J11" s="34" t="s">
        <v>4</v>
      </c>
      <c r="K11" s="33"/>
      <c r="L11" s="34" t="s">
        <v>4</v>
      </c>
      <c r="M11" s="35" t="s">
        <v>10</v>
      </c>
      <c r="N11" s="25"/>
    </row>
    <row r="12" spans="1:17" ht="15" customHeight="1" x14ac:dyDescent="0.25">
      <c r="A12" s="14" t="s">
        <v>11</v>
      </c>
      <c r="B12" s="36" t="s">
        <v>4</v>
      </c>
      <c r="C12" s="37" t="s">
        <v>4</v>
      </c>
      <c r="D12" s="38"/>
      <c r="E12" s="39"/>
      <c r="F12" s="38"/>
      <c r="G12" s="40"/>
      <c r="H12" s="36"/>
      <c r="I12" s="39"/>
      <c r="J12" s="38"/>
      <c r="K12" s="39"/>
      <c r="L12" s="38"/>
      <c r="M12" s="40"/>
      <c r="N12" s="25"/>
    </row>
    <row r="13" spans="1:17" s="5" customFormat="1" ht="15" customHeight="1" x14ac:dyDescent="0.2">
      <c r="A13" s="41" t="s">
        <v>12</v>
      </c>
      <c r="B13" s="4">
        <v>1286145</v>
      </c>
      <c r="C13" s="42">
        <f t="shared" ref="C13:C76" si="0">IF(ISBLANK(B13),"  ",IF(F13&gt;0,B13/F13,IF(B13&gt;0,1,0)))</f>
        <v>1</v>
      </c>
      <c r="D13" s="43">
        <v>0</v>
      </c>
      <c r="E13" s="44">
        <f>IF(ISBLANK(D13),"  ",IF(F13&gt;0,D13/F13,IF(D13&gt;0,1,0)))</f>
        <v>0</v>
      </c>
      <c r="F13" s="45">
        <f>D13+B13</f>
        <v>1286145</v>
      </c>
      <c r="G13" s="46">
        <f>IF(ISBLANK(F13),"  ",IF(F76&gt;0,F13/F76,IF(F13&gt;0,1,0)))</f>
        <v>1</v>
      </c>
      <c r="H13" s="4">
        <v>1286145</v>
      </c>
      <c r="I13" s="42">
        <f>IF(ISBLANK(H13),"  ",IF(L13&gt;0,H13/L13,IF(H13&gt;0,1,0)))</f>
        <v>1</v>
      </c>
      <c r="J13" s="43">
        <v>0</v>
      </c>
      <c r="K13" s="44">
        <f>IF(ISBLANK(J13),"  ",IF(L13&gt;0,J13/L13,IF(J13&gt;0,1,0)))</f>
        <v>0</v>
      </c>
      <c r="L13" s="45">
        <f t="shared" ref="L13:L34" si="1">J13+H13</f>
        <v>1286145</v>
      </c>
      <c r="M13" s="47">
        <f>IF(ISBLANK(L13),"  ",IF(L76&gt;0,L13/L76,IF(L13&gt;0,1,0)))</f>
        <v>1</v>
      </c>
      <c r="N13" s="25"/>
    </row>
    <row r="14" spans="1:17" ht="15" customHeight="1" x14ac:dyDescent="0.2">
      <c r="A14" s="11" t="s">
        <v>13</v>
      </c>
      <c r="B14" s="3">
        <v>0</v>
      </c>
      <c r="C14" s="48">
        <f t="shared" si="0"/>
        <v>0</v>
      </c>
      <c r="D14" s="93">
        <v>0</v>
      </c>
      <c r="E14" s="49">
        <f>IF(ISBLANK(D14),"  ",IF(F14&gt;0,D14/F14,IF(D14&gt;0,1,0)))</f>
        <v>0</v>
      </c>
      <c r="F14" s="50">
        <f>D14+B14</f>
        <v>0</v>
      </c>
      <c r="G14" s="51">
        <f>IF(ISBLANK(F14),"  ",IF(F76&gt;0,F14/F76,IF(F14&gt;0,1,0)))</f>
        <v>0</v>
      </c>
      <c r="H14" s="3">
        <v>0</v>
      </c>
      <c r="I14" s="48">
        <f>IF(ISBLANK(H14),"  ",IF(L14&gt;0,H14/L14,IF(H14&gt;0,1,0)))</f>
        <v>0</v>
      </c>
      <c r="J14" s="93">
        <v>0</v>
      </c>
      <c r="K14" s="49">
        <f>IF(ISBLANK(J14),"  ",IF(L14&gt;0,J14/L14,IF(J14&gt;0,1,0)))</f>
        <v>0</v>
      </c>
      <c r="L14" s="50">
        <f t="shared" si="1"/>
        <v>0</v>
      </c>
      <c r="M14" s="51">
        <f>IF(ISBLANK(L14),"  ",IF(L76&gt;0,L14/L76,IF(L14&gt;0,1,0)))</f>
        <v>0</v>
      </c>
      <c r="N14" s="25"/>
    </row>
    <row r="15" spans="1:17" ht="15" customHeight="1" x14ac:dyDescent="0.2">
      <c r="A15" s="31" t="s">
        <v>14</v>
      </c>
      <c r="B15" s="79">
        <v>0</v>
      </c>
      <c r="C15" s="53">
        <f t="shared" si="0"/>
        <v>0</v>
      </c>
      <c r="D15" s="80">
        <v>0</v>
      </c>
      <c r="E15" s="55">
        <f>IF(ISBLANK(D15),"  ",IF(F15&gt;0,D15/F15,IF(D15&gt;0,1,0)))</f>
        <v>0</v>
      </c>
      <c r="F15" s="38">
        <f>D15+B15</f>
        <v>0</v>
      </c>
      <c r="G15" s="56">
        <f>IF(ISBLANK(F15),"  ",IF(F76&gt;0,F15/F76,IF(F15&gt;0,1,0)))</f>
        <v>0</v>
      </c>
      <c r="H15" s="79">
        <v>0</v>
      </c>
      <c r="I15" s="53">
        <f>IF(ISBLANK(H15),"  ",IF(L15&gt;0,H15/L15,IF(H15&gt;0,1,0)))</f>
        <v>0</v>
      </c>
      <c r="J15" s="80">
        <v>0</v>
      </c>
      <c r="K15" s="55">
        <f>IF(ISBLANK(J15),"  ",IF(L15&gt;0,J15/L15,IF(J15&gt;0,1,0)))</f>
        <v>0</v>
      </c>
      <c r="L15" s="38">
        <f t="shared" si="1"/>
        <v>0</v>
      </c>
      <c r="M15" s="56">
        <f>IF(ISBLANK(L15),"  ",IF(L76&gt;0,L15/L76,IF(L15&gt;0,1,0)))</f>
        <v>0</v>
      </c>
      <c r="N15" s="25"/>
    </row>
    <row r="16" spans="1:17" ht="15" customHeight="1" x14ac:dyDescent="0.2">
      <c r="A16" s="57" t="s">
        <v>15</v>
      </c>
      <c r="B16" s="3">
        <v>0</v>
      </c>
      <c r="C16" s="42">
        <f t="shared" si="0"/>
        <v>0</v>
      </c>
      <c r="D16" s="93">
        <v>0</v>
      </c>
      <c r="E16" s="44">
        <f>IF(ISBLANK(D16),"  ",IF(F16&gt;0,D16/F16,IF(D16&gt;0,1,0)))</f>
        <v>0</v>
      </c>
      <c r="F16" s="58">
        <f t="shared" ref="F16:F39" si="2">D16+B16</f>
        <v>0</v>
      </c>
      <c r="G16" s="46">
        <f>IF(ISBLANK(F16),"  ",IF(F76&gt;0,F16/F76,IF(F16&gt;0,1,0)))</f>
        <v>0</v>
      </c>
      <c r="H16" s="3">
        <v>0</v>
      </c>
      <c r="I16" s="42">
        <f t="shared" ref="I16:I34" si="3">IF(ISBLANK(H16),"  ",IF(L16&gt;0,H16/L16,IF(H16&gt;0,1,0)))</f>
        <v>0</v>
      </c>
      <c r="J16" s="93">
        <v>0</v>
      </c>
      <c r="K16" s="44">
        <f t="shared" ref="K16:K34" si="4">IF(ISBLANK(J16),"  ",IF(L16&gt;0,J16/L16,IF(J16&gt;0,1,0)))</f>
        <v>0</v>
      </c>
      <c r="L16" s="58">
        <f t="shared" si="1"/>
        <v>0</v>
      </c>
      <c r="M16" s="46">
        <f>IF(ISBLANK(L16),"  ",IF(L76&gt;0,L16/L76,IF(L16&gt;0,1,0)))</f>
        <v>0</v>
      </c>
      <c r="N16" s="25"/>
    </row>
    <row r="17" spans="1:14" ht="15" customHeight="1" x14ac:dyDescent="0.2">
      <c r="A17" s="59" t="s">
        <v>16</v>
      </c>
      <c r="B17" s="32">
        <v>0</v>
      </c>
      <c r="C17" s="48">
        <f t="shared" si="0"/>
        <v>0</v>
      </c>
      <c r="D17" s="80">
        <v>0</v>
      </c>
      <c r="E17" s="44">
        <f t="shared" ref="E17:E34" si="5">IF(ISBLANK(D17),"  ",IF(F17&gt;0,D17/F17,IF(D17&gt;0,1,0)))</f>
        <v>0</v>
      </c>
      <c r="F17" s="34">
        <f t="shared" si="2"/>
        <v>0</v>
      </c>
      <c r="G17" s="51">
        <f>IF(ISBLANK(F17),"  ",IF(F76&gt;0,F17/F76,IF(F17&gt;0,1,0)))</f>
        <v>0</v>
      </c>
      <c r="H17" s="32">
        <v>0</v>
      </c>
      <c r="I17" s="48">
        <f t="shared" si="3"/>
        <v>0</v>
      </c>
      <c r="J17" s="80">
        <v>0</v>
      </c>
      <c r="K17" s="49">
        <f t="shared" si="4"/>
        <v>0</v>
      </c>
      <c r="L17" s="34">
        <f t="shared" si="1"/>
        <v>0</v>
      </c>
      <c r="M17" s="51">
        <f>IF(ISBLANK(L17),"  ",IF(L76&gt;0,L17/L76,IF(L17&gt;0,1,0)))</f>
        <v>0</v>
      </c>
      <c r="N17" s="25"/>
    </row>
    <row r="18" spans="1:14" ht="15" customHeight="1" x14ac:dyDescent="0.2">
      <c r="A18" s="59" t="s">
        <v>17</v>
      </c>
      <c r="B18" s="32">
        <v>0</v>
      </c>
      <c r="C18" s="48">
        <f t="shared" si="0"/>
        <v>0</v>
      </c>
      <c r="D18" s="80">
        <v>0</v>
      </c>
      <c r="E18" s="44">
        <f t="shared" si="5"/>
        <v>0</v>
      </c>
      <c r="F18" s="34">
        <f t="shared" si="2"/>
        <v>0</v>
      </c>
      <c r="G18" s="51">
        <f>IF(ISBLANK(F18),"  ",IF(F76&gt;0,F18/F76,IF(F18&gt;0,1,0)))</f>
        <v>0</v>
      </c>
      <c r="H18" s="32">
        <v>0</v>
      </c>
      <c r="I18" s="48">
        <f t="shared" si="3"/>
        <v>0</v>
      </c>
      <c r="J18" s="80">
        <v>0</v>
      </c>
      <c r="K18" s="49">
        <f t="shared" si="4"/>
        <v>0</v>
      </c>
      <c r="L18" s="34">
        <f t="shared" si="1"/>
        <v>0</v>
      </c>
      <c r="M18" s="51">
        <f>IF(ISBLANK(L18),"  ",IF(L76&gt;0,L18/L76,IF(L18&gt;0,1,0)))</f>
        <v>0</v>
      </c>
      <c r="N18" s="25"/>
    </row>
    <row r="19" spans="1:14" ht="15" customHeight="1" x14ac:dyDescent="0.2">
      <c r="A19" s="59" t="s">
        <v>18</v>
      </c>
      <c r="B19" s="32">
        <v>0</v>
      </c>
      <c r="C19" s="48">
        <f t="shared" si="0"/>
        <v>0</v>
      </c>
      <c r="D19" s="80">
        <v>0</v>
      </c>
      <c r="E19" s="44">
        <f t="shared" si="5"/>
        <v>0</v>
      </c>
      <c r="F19" s="34">
        <f t="shared" si="2"/>
        <v>0</v>
      </c>
      <c r="G19" s="51">
        <f>IF(ISBLANK(F19),"  ",IF(F76&gt;0,F19/F76,IF(F19&gt;0,1,0)))</f>
        <v>0</v>
      </c>
      <c r="H19" s="32">
        <v>0</v>
      </c>
      <c r="I19" s="48">
        <f t="shared" si="3"/>
        <v>0</v>
      </c>
      <c r="J19" s="80">
        <v>0</v>
      </c>
      <c r="K19" s="49">
        <f t="shared" si="4"/>
        <v>0</v>
      </c>
      <c r="L19" s="34">
        <f t="shared" si="1"/>
        <v>0</v>
      </c>
      <c r="M19" s="51">
        <f>IF(ISBLANK(L19),"  ",IF(L76&gt;0,L19/L76,IF(L19&gt;0,1,0)))</f>
        <v>0</v>
      </c>
      <c r="N19" s="25"/>
    </row>
    <row r="20" spans="1:14" ht="15" customHeight="1" x14ac:dyDescent="0.2">
      <c r="A20" s="59" t="s">
        <v>19</v>
      </c>
      <c r="B20" s="32">
        <v>0</v>
      </c>
      <c r="C20" s="48">
        <f t="shared" si="0"/>
        <v>0</v>
      </c>
      <c r="D20" s="80">
        <v>0</v>
      </c>
      <c r="E20" s="44">
        <f t="shared" si="5"/>
        <v>0</v>
      </c>
      <c r="F20" s="34">
        <f>D20+B20</f>
        <v>0</v>
      </c>
      <c r="G20" s="51">
        <f>IF(ISBLANK(F20),"  ",IF(F76&gt;0,F20/F76,IF(F20&gt;0,1,0)))</f>
        <v>0</v>
      </c>
      <c r="H20" s="32">
        <v>0</v>
      </c>
      <c r="I20" s="48">
        <f t="shared" si="3"/>
        <v>0</v>
      </c>
      <c r="J20" s="80">
        <v>0</v>
      </c>
      <c r="K20" s="49">
        <f t="shared" si="4"/>
        <v>0</v>
      </c>
      <c r="L20" s="34">
        <f t="shared" si="1"/>
        <v>0</v>
      </c>
      <c r="M20" s="51">
        <f>IF(ISBLANK(L20),"  ",IF(L76&gt;0,L20/L76,IF(L20&gt;0,1,0)))</f>
        <v>0</v>
      </c>
      <c r="N20" s="25"/>
    </row>
    <row r="21" spans="1:14" ht="15" customHeight="1" x14ac:dyDescent="0.2">
      <c r="A21" s="59" t="s">
        <v>20</v>
      </c>
      <c r="B21" s="32">
        <v>0</v>
      </c>
      <c r="C21" s="48">
        <f t="shared" si="0"/>
        <v>0</v>
      </c>
      <c r="D21" s="80">
        <v>0</v>
      </c>
      <c r="E21" s="44">
        <f t="shared" si="5"/>
        <v>0</v>
      </c>
      <c r="F21" s="34">
        <f t="shared" si="2"/>
        <v>0</v>
      </c>
      <c r="G21" s="51">
        <f>IF(ISBLANK(F21),"  ",IF(F76&gt;0,F21/F76,IF(F21&gt;0,1,0)))</f>
        <v>0</v>
      </c>
      <c r="H21" s="32">
        <v>0</v>
      </c>
      <c r="I21" s="48">
        <f t="shared" si="3"/>
        <v>0</v>
      </c>
      <c r="J21" s="80">
        <v>0</v>
      </c>
      <c r="K21" s="49">
        <f t="shared" si="4"/>
        <v>0</v>
      </c>
      <c r="L21" s="34">
        <f t="shared" si="1"/>
        <v>0</v>
      </c>
      <c r="M21" s="51">
        <f>IF(ISBLANK(L21),"  ",IF(L76&gt;0,L21/L76,IF(L21&gt;0,1,0)))</f>
        <v>0</v>
      </c>
      <c r="N21" s="25"/>
    </row>
    <row r="22" spans="1:14" ht="15" customHeight="1" x14ac:dyDescent="0.2">
      <c r="A22" s="59" t="s">
        <v>21</v>
      </c>
      <c r="B22" s="32">
        <v>0</v>
      </c>
      <c r="C22" s="48">
        <f t="shared" si="0"/>
        <v>0</v>
      </c>
      <c r="D22" s="80">
        <v>0</v>
      </c>
      <c r="E22" s="44">
        <f t="shared" si="5"/>
        <v>0</v>
      </c>
      <c r="F22" s="34">
        <f t="shared" si="2"/>
        <v>0</v>
      </c>
      <c r="G22" s="51">
        <f>IF(ISBLANK(F22),"  ",IF(F76&gt;0,F22/F76,IF(F22&gt;0,1,0)))</f>
        <v>0</v>
      </c>
      <c r="H22" s="32">
        <v>0</v>
      </c>
      <c r="I22" s="48">
        <f t="shared" si="3"/>
        <v>0</v>
      </c>
      <c r="J22" s="80">
        <v>0</v>
      </c>
      <c r="K22" s="49">
        <f t="shared" si="4"/>
        <v>0</v>
      </c>
      <c r="L22" s="34">
        <f t="shared" si="1"/>
        <v>0</v>
      </c>
      <c r="M22" s="51">
        <f>IF(ISBLANK(L22),"  ",IF(L76&gt;0,L22/L76,IF(L22&gt;0,1,0)))</f>
        <v>0</v>
      </c>
      <c r="N22" s="25"/>
    </row>
    <row r="23" spans="1:14" ht="15" customHeight="1" x14ac:dyDescent="0.2">
      <c r="A23" s="59" t="s">
        <v>22</v>
      </c>
      <c r="B23" s="32">
        <v>0</v>
      </c>
      <c r="C23" s="48">
        <f t="shared" si="0"/>
        <v>0</v>
      </c>
      <c r="D23" s="80">
        <v>0</v>
      </c>
      <c r="E23" s="44">
        <f t="shared" si="5"/>
        <v>0</v>
      </c>
      <c r="F23" s="34">
        <f t="shared" si="2"/>
        <v>0</v>
      </c>
      <c r="G23" s="51">
        <f>IF(ISBLANK(F23),"  ",IF(F76&gt;0,F23/F76,IF(F23&gt;0,1,0)))</f>
        <v>0</v>
      </c>
      <c r="H23" s="32">
        <v>0</v>
      </c>
      <c r="I23" s="48">
        <f t="shared" si="3"/>
        <v>0</v>
      </c>
      <c r="J23" s="80">
        <v>0</v>
      </c>
      <c r="K23" s="49">
        <f t="shared" si="4"/>
        <v>0</v>
      </c>
      <c r="L23" s="34">
        <f t="shared" si="1"/>
        <v>0</v>
      </c>
      <c r="M23" s="51">
        <f>IF(ISBLANK(L23),"  ",IF(L76&gt;0,L23/L76,IF(L23&gt;0,1,0)))</f>
        <v>0</v>
      </c>
      <c r="N23" s="25"/>
    </row>
    <row r="24" spans="1:14" ht="15" customHeight="1" x14ac:dyDescent="0.2">
      <c r="A24" s="59" t="s">
        <v>23</v>
      </c>
      <c r="B24" s="32">
        <v>0</v>
      </c>
      <c r="C24" s="48">
        <f t="shared" si="0"/>
        <v>0</v>
      </c>
      <c r="D24" s="80">
        <v>0</v>
      </c>
      <c r="E24" s="44">
        <f t="shared" si="5"/>
        <v>0</v>
      </c>
      <c r="F24" s="34">
        <f t="shared" si="2"/>
        <v>0</v>
      </c>
      <c r="G24" s="51">
        <f>IF(ISBLANK(F24),"  ",IF(F76&gt;0,F24/F76,IF(F24&gt;0,1,0)))</f>
        <v>0</v>
      </c>
      <c r="H24" s="32">
        <v>0</v>
      </c>
      <c r="I24" s="48">
        <f t="shared" si="3"/>
        <v>0</v>
      </c>
      <c r="J24" s="80">
        <v>0</v>
      </c>
      <c r="K24" s="49">
        <f t="shared" si="4"/>
        <v>0</v>
      </c>
      <c r="L24" s="34">
        <f t="shared" si="1"/>
        <v>0</v>
      </c>
      <c r="M24" s="51">
        <f>IF(ISBLANK(L24),"  ",IF(L76&gt;0,L24/L76,IF(L24&gt;0,1,0)))</f>
        <v>0</v>
      </c>
      <c r="N24" s="25"/>
    </row>
    <row r="25" spans="1:14" ht="15" customHeight="1" x14ac:dyDescent="0.2">
      <c r="A25" s="59" t="s">
        <v>24</v>
      </c>
      <c r="B25" s="32">
        <v>0</v>
      </c>
      <c r="C25" s="48">
        <f t="shared" si="0"/>
        <v>0</v>
      </c>
      <c r="D25" s="80">
        <v>0</v>
      </c>
      <c r="E25" s="44">
        <f t="shared" si="5"/>
        <v>0</v>
      </c>
      <c r="F25" s="34">
        <f t="shared" si="2"/>
        <v>0</v>
      </c>
      <c r="G25" s="51">
        <f>IF(ISBLANK(F25),"  ",IF(F76&gt;0,F25/F76,IF(F25&gt;0,1,0)))</f>
        <v>0</v>
      </c>
      <c r="H25" s="32">
        <v>0</v>
      </c>
      <c r="I25" s="48">
        <f t="shared" si="3"/>
        <v>0</v>
      </c>
      <c r="J25" s="80">
        <v>0</v>
      </c>
      <c r="K25" s="49">
        <f t="shared" si="4"/>
        <v>0</v>
      </c>
      <c r="L25" s="34">
        <f t="shared" si="1"/>
        <v>0</v>
      </c>
      <c r="M25" s="51">
        <f>IF(ISBLANK(L25),"  ",IF(L76&gt;0,L25/L76,IF(L25&gt;0,1,0)))</f>
        <v>0</v>
      </c>
      <c r="N25" s="25"/>
    </row>
    <row r="26" spans="1:14" ht="15" customHeight="1" x14ac:dyDescent="0.2">
      <c r="A26" s="59" t="s">
        <v>25</v>
      </c>
      <c r="B26" s="32">
        <v>0</v>
      </c>
      <c r="C26" s="48">
        <f t="shared" si="0"/>
        <v>0</v>
      </c>
      <c r="D26" s="80">
        <v>0</v>
      </c>
      <c r="E26" s="44">
        <f t="shared" si="5"/>
        <v>0</v>
      </c>
      <c r="F26" s="34">
        <f t="shared" si="2"/>
        <v>0</v>
      </c>
      <c r="G26" s="51">
        <f>IF(ISBLANK(F26),"  ",IF(F76&gt;0,F26/F76,IF(F26&gt;0,1,0)))</f>
        <v>0</v>
      </c>
      <c r="H26" s="32">
        <v>0</v>
      </c>
      <c r="I26" s="48">
        <f t="shared" si="3"/>
        <v>0</v>
      </c>
      <c r="J26" s="80">
        <v>0</v>
      </c>
      <c r="K26" s="49">
        <f t="shared" si="4"/>
        <v>0</v>
      </c>
      <c r="L26" s="34">
        <f t="shared" si="1"/>
        <v>0</v>
      </c>
      <c r="M26" s="51">
        <f>IF(ISBLANK(L26),"  ",IF(L76&gt;0,L26/L76,IF(L26&gt;0,1,0)))</f>
        <v>0</v>
      </c>
      <c r="N26" s="25"/>
    </row>
    <row r="27" spans="1:14" ht="15" customHeight="1" x14ac:dyDescent="0.2">
      <c r="A27" s="59" t="s">
        <v>26</v>
      </c>
      <c r="B27" s="32">
        <v>0</v>
      </c>
      <c r="C27" s="48">
        <f t="shared" si="0"/>
        <v>0</v>
      </c>
      <c r="D27" s="80">
        <v>0</v>
      </c>
      <c r="E27" s="44">
        <f t="shared" si="5"/>
        <v>0</v>
      </c>
      <c r="F27" s="34">
        <f t="shared" si="2"/>
        <v>0</v>
      </c>
      <c r="G27" s="51">
        <f>IF(ISBLANK(F27),"  ",IF(F76&gt;0,F27/F76,IF(F27&gt;0,1,0)))</f>
        <v>0</v>
      </c>
      <c r="H27" s="32">
        <v>0</v>
      </c>
      <c r="I27" s="48">
        <f t="shared" si="3"/>
        <v>0</v>
      </c>
      <c r="J27" s="80">
        <v>0</v>
      </c>
      <c r="K27" s="49">
        <f t="shared" si="4"/>
        <v>0</v>
      </c>
      <c r="L27" s="34">
        <f t="shared" si="1"/>
        <v>0</v>
      </c>
      <c r="M27" s="51">
        <f>IF(ISBLANK(L27),"  ",IF(L76&gt;0,L27/L76,IF(L27&gt;0,1,0)))</f>
        <v>0</v>
      </c>
      <c r="N27" s="25"/>
    </row>
    <row r="28" spans="1:14" ht="15" customHeight="1" x14ac:dyDescent="0.2">
      <c r="A28" s="60" t="s">
        <v>27</v>
      </c>
      <c r="B28" s="32">
        <v>0</v>
      </c>
      <c r="C28" s="48">
        <f t="shared" si="0"/>
        <v>0</v>
      </c>
      <c r="D28" s="80">
        <v>0</v>
      </c>
      <c r="E28" s="44">
        <f t="shared" si="5"/>
        <v>0</v>
      </c>
      <c r="F28" s="34">
        <f t="shared" si="2"/>
        <v>0</v>
      </c>
      <c r="G28" s="51">
        <f>IF(ISBLANK(F28),"  ",IF(F76&gt;0,F28/F76,IF(F28&gt;0,1,0)))</f>
        <v>0</v>
      </c>
      <c r="H28" s="32">
        <v>0</v>
      </c>
      <c r="I28" s="48">
        <f t="shared" si="3"/>
        <v>0</v>
      </c>
      <c r="J28" s="80">
        <v>0</v>
      </c>
      <c r="K28" s="49">
        <f t="shared" si="4"/>
        <v>0</v>
      </c>
      <c r="L28" s="34">
        <f t="shared" si="1"/>
        <v>0</v>
      </c>
      <c r="M28" s="51">
        <f>IF(ISBLANK(L28),"  ",IF(L76&gt;0,L28/L76,IF(L28&gt;0,1,0)))</f>
        <v>0</v>
      </c>
      <c r="N28" s="25"/>
    </row>
    <row r="29" spans="1:14" ht="15" customHeight="1" x14ac:dyDescent="0.2">
      <c r="A29" s="60" t="s">
        <v>28</v>
      </c>
      <c r="B29" s="32">
        <v>0</v>
      </c>
      <c r="C29" s="48">
        <f t="shared" si="0"/>
        <v>0</v>
      </c>
      <c r="D29" s="80">
        <v>0</v>
      </c>
      <c r="E29" s="44">
        <f t="shared" si="5"/>
        <v>0</v>
      </c>
      <c r="F29" s="34">
        <f t="shared" si="2"/>
        <v>0</v>
      </c>
      <c r="G29" s="51">
        <f>IF(ISBLANK(F29),"  ",IF(F76&gt;0,F29/F76,IF(F29&gt;0,1,0)))</f>
        <v>0</v>
      </c>
      <c r="H29" s="32">
        <v>0</v>
      </c>
      <c r="I29" s="48">
        <f t="shared" si="3"/>
        <v>0</v>
      </c>
      <c r="J29" s="80">
        <v>0</v>
      </c>
      <c r="K29" s="49">
        <f t="shared" si="4"/>
        <v>0</v>
      </c>
      <c r="L29" s="34">
        <f t="shared" si="1"/>
        <v>0</v>
      </c>
      <c r="M29" s="51">
        <f>IF(ISBLANK(L29),"  ",IF(L76&gt;0,L29/L76,IF(L29&gt;0,1,0)))</f>
        <v>0</v>
      </c>
      <c r="N29" s="25"/>
    </row>
    <row r="30" spans="1:14" ht="15" customHeight="1" x14ac:dyDescent="0.2">
      <c r="A30" s="60" t="s">
        <v>29</v>
      </c>
      <c r="B30" s="32">
        <v>0</v>
      </c>
      <c r="C30" s="48">
        <f t="shared" si="0"/>
        <v>0</v>
      </c>
      <c r="D30" s="80">
        <v>0</v>
      </c>
      <c r="E30" s="44">
        <f>IF(ISBLANK(D30),"  ",IF(F30&gt;0,D30/F30,IF(D30&gt;0,1,0)))</f>
        <v>0</v>
      </c>
      <c r="F30" s="34">
        <f t="shared" si="2"/>
        <v>0</v>
      </c>
      <c r="G30" s="51">
        <f>IF(ISBLANK(F30),"  ",IF(F76&gt;0,F30/F76,IF(F30&gt;0,1,0)))</f>
        <v>0</v>
      </c>
      <c r="H30" s="32">
        <v>0</v>
      </c>
      <c r="I30" s="48">
        <f t="shared" si="3"/>
        <v>0</v>
      </c>
      <c r="J30" s="80">
        <v>0</v>
      </c>
      <c r="K30" s="49">
        <f>IF(ISBLANK(J30),"  ",IF(L30&gt;0,J30/L30,IF(J30&gt;0,1,0)))</f>
        <v>0</v>
      </c>
      <c r="L30" s="34">
        <f t="shared" si="1"/>
        <v>0</v>
      </c>
      <c r="M30" s="51">
        <f>IF(ISBLANK(L30),"  ",IF(L76&gt;0,L30/L76,IF(L30&gt;0,1,0)))</f>
        <v>0</v>
      </c>
      <c r="N30" s="25"/>
    </row>
    <row r="31" spans="1:14" ht="15" customHeight="1" x14ac:dyDescent="0.2">
      <c r="A31" s="60" t="s">
        <v>30</v>
      </c>
      <c r="B31" s="32">
        <v>0</v>
      </c>
      <c r="C31" s="48">
        <f t="shared" si="0"/>
        <v>0</v>
      </c>
      <c r="D31" s="80">
        <v>0</v>
      </c>
      <c r="E31" s="44">
        <f>IF(ISBLANK(D31),"  ",IF(F31&gt;0,D31/F31,IF(D31&gt;0,1,0)))</f>
        <v>0</v>
      </c>
      <c r="F31" s="34">
        <f t="shared" si="2"/>
        <v>0</v>
      </c>
      <c r="G31" s="51">
        <f>IF(ISBLANK(F31),"  ",IF(F76&gt;0,F31/F76,IF(F31&gt;0,1,0)))</f>
        <v>0</v>
      </c>
      <c r="H31" s="32">
        <v>0</v>
      </c>
      <c r="I31" s="48">
        <f t="shared" si="3"/>
        <v>0</v>
      </c>
      <c r="J31" s="80">
        <v>0</v>
      </c>
      <c r="K31" s="49">
        <f>IF(ISBLANK(J31),"  ",IF(L31&gt;0,J31/L31,IF(J31&gt;0,1,0)))</f>
        <v>0</v>
      </c>
      <c r="L31" s="34">
        <f t="shared" si="1"/>
        <v>0</v>
      </c>
      <c r="M31" s="51">
        <f>IF(ISBLANK(L31),"  ",IF(L76&gt;0,L31/L76,IF(L31&gt;0,1,0)))</f>
        <v>0</v>
      </c>
      <c r="N31" s="25"/>
    </row>
    <row r="32" spans="1:14" ht="15" customHeight="1" x14ac:dyDescent="0.2">
      <c r="A32" s="60" t="s">
        <v>31</v>
      </c>
      <c r="B32" s="32">
        <v>0</v>
      </c>
      <c r="C32" s="48">
        <f t="shared" si="0"/>
        <v>0</v>
      </c>
      <c r="D32" s="80">
        <v>0</v>
      </c>
      <c r="E32" s="44">
        <f>IF(ISBLANK(D32),"  ",IF(F32&gt;0,D32/F32,IF(D32&gt;0,1,0)))</f>
        <v>0</v>
      </c>
      <c r="F32" s="34">
        <f t="shared" si="2"/>
        <v>0</v>
      </c>
      <c r="G32" s="51">
        <f>IF(ISBLANK(F32),"  ",IF(F76&gt;0,F32/F76,IF(F32&gt;0,1,0)))</f>
        <v>0</v>
      </c>
      <c r="H32" s="32">
        <v>0</v>
      </c>
      <c r="I32" s="48">
        <f t="shared" si="3"/>
        <v>0</v>
      </c>
      <c r="J32" s="80">
        <v>0</v>
      </c>
      <c r="K32" s="49">
        <f>IF(ISBLANK(J32),"  ",IF(L32&gt;0,J32/L32,IF(J32&gt;0,1,0)))</f>
        <v>0</v>
      </c>
      <c r="L32" s="34">
        <f t="shared" si="1"/>
        <v>0</v>
      </c>
      <c r="M32" s="51">
        <f>IF(ISBLANK(L32),"  ",IF(L76&gt;0,L32/L76,IF(L32&gt;0,1,0)))</f>
        <v>0</v>
      </c>
      <c r="N32" s="25"/>
    </row>
    <row r="33" spans="1:14" ht="15" customHeight="1" x14ac:dyDescent="0.2">
      <c r="A33" s="61" t="s">
        <v>75</v>
      </c>
      <c r="B33" s="32">
        <v>0</v>
      </c>
      <c r="C33" s="48">
        <f>IF(ISBLANK(B33),"  ",IF(F33&gt;0,B33/F33,IF(B33&gt;0,1,0)))</f>
        <v>0</v>
      </c>
      <c r="D33" s="80">
        <v>0</v>
      </c>
      <c r="E33" s="44">
        <f>IF(ISBLANK(D33),"  ",IF(F33&gt;0,D33/F33,IF(D33&gt;0,1,0)))</f>
        <v>0</v>
      </c>
      <c r="F33" s="34">
        <f t="shared" si="2"/>
        <v>0</v>
      </c>
      <c r="G33" s="51">
        <f>IF(ISBLANK(F33),"  ",IF(F76&gt;0,F33/F76,IF(F33&gt;0,1,0)))</f>
        <v>0</v>
      </c>
      <c r="H33" s="32">
        <v>0</v>
      </c>
      <c r="I33" s="48">
        <f>IF(ISBLANK(H33),"  ",IF(L33&gt;0,H33/L33,IF(H33&gt;0,1,0)))</f>
        <v>0</v>
      </c>
      <c r="J33" s="80">
        <v>0</v>
      </c>
      <c r="K33" s="49">
        <f>IF(ISBLANK(J33),"  ",IF(L33&gt;0,J33/L33,IF(J33&gt;0,1,0)))</f>
        <v>0</v>
      </c>
      <c r="L33" s="34">
        <f t="shared" si="1"/>
        <v>0</v>
      </c>
      <c r="M33" s="51">
        <f>IF(ISBLANK(L33),"  ",IF(L76&gt;0,L33/L76,IF(L33&gt;0,1,0)))</f>
        <v>0</v>
      </c>
      <c r="N33" s="25"/>
    </row>
    <row r="34" spans="1:14" ht="15" customHeight="1" x14ac:dyDescent="0.2">
      <c r="A34" s="60" t="s">
        <v>32</v>
      </c>
      <c r="B34" s="32">
        <v>0</v>
      </c>
      <c r="C34" s="48">
        <f t="shared" si="0"/>
        <v>0</v>
      </c>
      <c r="D34" s="80">
        <v>0</v>
      </c>
      <c r="E34" s="44">
        <f t="shared" si="5"/>
        <v>0</v>
      </c>
      <c r="F34" s="34">
        <f t="shared" si="2"/>
        <v>0</v>
      </c>
      <c r="G34" s="51">
        <f>IF(ISBLANK(F34),"  ",IF(F76&gt;0,F34/F76,IF(F34&gt;0,1,0)))</f>
        <v>0</v>
      </c>
      <c r="H34" s="32">
        <v>0</v>
      </c>
      <c r="I34" s="48">
        <f t="shared" si="3"/>
        <v>0</v>
      </c>
      <c r="J34" s="80">
        <v>0</v>
      </c>
      <c r="K34" s="49">
        <f t="shared" si="4"/>
        <v>0</v>
      </c>
      <c r="L34" s="34">
        <f t="shared" si="1"/>
        <v>0</v>
      </c>
      <c r="M34" s="51">
        <f>IF(ISBLANK(L34),"  ",IF(L76&gt;0,L34/L76,IF(L34&gt;0,1,0)))</f>
        <v>0</v>
      </c>
      <c r="N34" s="25"/>
    </row>
    <row r="35" spans="1:14" ht="15" customHeight="1" x14ac:dyDescent="0.25">
      <c r="A35" s="62" t="s">
        <v>33</v>
      </c>
      <c r="B35" s="121"/>
      <c r="C35" s="64" t="s">
        <v>4</v>
      </c>
      <c r="D35" s="80"/>
      <c r="E35" s="66" t="s">
        <v>4</v>
      </c>
      <c r="F35" s="34"/>
      <c r="G35" s="67" t="s">
        <v>4</v>
      </c>
      <c r="H35" s="121" t="s">
        <v>4</v>
      </c>
      <c r="I35" s="64" t="s">
        <v>4</v>
      </c>
      <c r="J35" s="80"/>
      <c r="K35" s="66" t="s">
        <v>4</v>
      </c>
      <c r="L35" s="34"/>
      <c r="M35" s="67" t="s">
        <v>4</v>
      </c>
      <c r="N35" s="25"/>
    </row>
    <row r="36" spans="1:14" ht="15" customHeight="1" x14ac:dyDescent="0.2">
      <c r="A36" s="57" t="s">
        <v>34</v>
      </c>
      <c r="B36" s="32">
        <v>0</v>
      </c>
      <c r="C36" s="48">
        <f t="shared" si="0"/>
        <v>0</v>
      </c>
      <c r="D36" s="80">
        <v>0</v>
      </c>
      <c r="E36" s="49">
        <f>IF(ISBLANK(D36),"  ",IF(F36&gt;0,D36/F36,IF(D36&gt;0,1,0)))</f>
        <v>0</v>
      </c>
      <c r="F36" s="34">
        <f t="shared" si="2"/>
        <v>0</v>
      </c>
      <c r="G36" s="51">
        <f>IF(ISBLANK(F36),"  ",IF(F76&gt;0,F36/F76,IF(F36&gt;0,1,0)))</f>
        <v>0</v>
      </c>
      <c r="H36" s="32">
        <v>0</v>
      </c>
      <c r="I36" s="48">
        <f>IF(ISBLANK(H36),"  ",IF(L36&gt;0,H36/L36,IF(H36&gt;0,1,0)))</f>
        <v>0</v>
      </c>
      <c r="J36" s="80">
        <v>0</v>
      </c>
      <c r="K36" s="49">
        <f>IF(ISBLANK(J36),"  ",IF(L36&gt;0,J36/L36,IF(J36&gt;0,1,0)))</f>
        <v>0</v>
      </c>
      <c r="L36" s="34">
        <f>J36+H36</f>
        <v>0</v>
      </c>
      <c r="M36" s="51">
        <f>IF(ISBLANK(L36),"  ",IF(L76&gt;0,L36/L76,IF(L36&gt;0,1,0)))</f>
        <v>0</v>
      </c>
      <c r="N36" s="25"/>
    </row>
    <row r="37" spans="1:14" ht="15" customHeight="1" x14ac:dyDescent="0.25">
      <c r="A37" s="62" t="s">
        <v>35</v>
      </c>
      <c r="B37" s="121"/>
      <c r="C37" s="64" t="s">
        <v>4</v>
      </c>
      <c r="D37" s="80"/>
      <c r="E37" s="66" t="s">
        <v>4</v>
      </c>
      <c r="F37" s="34"/>
      <c r="G37" s="67" t="s">
        <v>4</v>
      </c>
      <c r="H37" s="121"/>
      <c r="I37" s="64" t="s">
        <v>4</v>
      </c>
      <c r="J37" s="80"/>
      <c r="K37" s="66" t="s">
        <v>4</v>
      </c>
      <c r="L37" s="34"/>
      <c r="M37" s="67" t="s">
        <v>4</v>
      </c>
      <c r="N37" s="25"/>
    </row>
    <row r="38" spans="1:14" ht="15" customHeight="1" x14ac:dyDescent="0.2">
      <c r="A38" s="59" t="s">
        <v>34</v>
      </c>
      <c r="B38" s="69">
        <v>0</v>
      </c>
      <c r="C38" s="48">
        <f t="shared" si="0"/>
        <v>0</v>
      </c>
      <c r="D38" s="70">
        <v>0</v>
      </c>
      <c r="E38" s="49">
        <f>IF(ISBLANK(D38),"  ",IF(F38&gt;0,D38/F38,IF(D38&gt;0,1,0)))</f>
        <v>0</v>
      </c>
      <c r="F38" s="68">
        <f t="shared" si="2"/>
        <v>0</v>
      </c>
      <c r="G38" s="51">
        <f>IF(ISBLANK(F38),"  ",IF(F76&gt;0,F38/F76,IF(F38&gt;0,1,0)))</f>
        <v>0</v>
      </c>
      <c r="H38" s="69">
        <v>0</v>
      </c>
      <c r="I38" s="48">
        <f>IF(ISBLANK(H38),"  ",IF(L38&gt;0,H38/L38,IF(H38&gt;0,1,0)))</f>
        <v>0</v>
      </c>
      <c r="J38" s="70">
        <v>0</v>
      </c>
      <c r="K38" s="49">
        <f>IF(ISBLANK(J38),"  ",IF(L38&gt;0,J38/L38,IF(J38&gt;0,1,0)))</f>
        <v>0</v>
      </c>
      <c r="L38" s="68">
        <f>J38+H38</f>
        <v>0</v>
      </c>
      <c r="M38" s="51">
        <f>IF(ISBLANK(L38),"  ",IF(L76&gt;0,L38/L76,IF(L38&gt;0,1,0)))</f>
        <v>0</v>
      </c>
      <c r="N38" s="25"/>
    </row>
    <row r="39" spans="1:14" ht="15" customHeight="1" x14ac:dyDescent="0.2">
      <c r="A39" s="59" t="s">
        <v>36</v>
      </c>
      <c r="B39" s="69"/>
      <c r="C39" s="48" t="str">
        <f t="shared" si="0"/>
        <v xml:space="preserve">  </v>
      </c>
      <c r="D39" s="70"/>
      <c r="E39" s="44" t="str">
        <f>IF(ISBLANK(D39),"  ",IF(F39&gt;0,D39/F39,IF(D39&gt;0,1,0)))</f>
        <v xml:space="preserve">  </v>
      </c>
      <c r="F39" s="34">
        <f t="shared" si="2"/>
        <v>0</v>
      </c>
      <c r="G39" s="51">
        <f>IF(ISBLANK(F39),"  ",IF(F76&gt;0,F39/F76,IF(F39&gt;0,1,0)))</f>
        <v>0</v>
      </c>
      <c r="H39" s="69"/>
      <c r="I39" s="48" t="str">
        <f>IF(ISBLANK(H39),"  ",IF(L39&gt;0,H39/L39,IF(H39&gt;0,1,0)))</f>
        <v xml:space="preserve">  </v>
      </c>
      <c r="J39" s="70"/>
      <c r="K39" s="49" t="str">
        <f>IF(ISBLANK(J39),"  ",IF(L39&gt;0,J39/L39,IF(J39&gt;0,1,0)))</f>
        <v xml:space="preserve">  </v>
      </c>
      <c r="L39" s="34">
        <f>J39+H39</f>
        <v>0</v>
      </c>
      <c r="M39" s="51">
        <f>IF(ISBLANK(L39),"  ",IF(L76&gt;0,L39/L76,IF(L39&gt;0,1,0)))</f>
        <v>0</v>
      </c>
      <c r="N39" s="25"/>
    </row>
    <row r="40" spans="1:14" s="77" customFormat="1" ht="15" customHeight="1" x14ac:dyDescent="0.25">
      <c r="A40" s="62" t="s">
        <v>37</v>
      </c>
      <c r="B40" s="71">
        <v>1286145</v>
      </c>
      <c r="C40" s="84">
        <f t="shared" si="0"/>
        <v>1</v>
      </c>
      <c r="D40" s="122">
        <v>0</v>
      </c>
      <c r="E40" s="73">
        <f>IF(ISBLANK(D40),"  ",IF(F40&gt;0,D40/F40,IF(D40&gt;0,1,0)))</f>
        <v>0</v>
      </c>
      <c r="F40" s="71">
        <f>F39+F38+F36+F34+F29+F28+F26+F27+F25+F24+F23+F22+F21+F20+F19+F18+F17+F16+F14+F13+F30+F31+F32+F33</f>
        <v>1286145</v>
      </c>
      <c r="G40" s="74">
        <f>IF(ISBLANK(F40),"  ",IF(F76&gt;0,F40/F76,IF(F40&gt;0,1,0)))</f>
        <v>1</v>
      </c>
      <c r="H40" s="71">
        <v>1286145</v>
      </c>
      <c r="I40" s="84">
        <f>IF(ISBLANK(H40),"  ",IF(L40&gt;0,H40/L40,IF(H40&gt;0,1,0)))</f>
        <v>1</v>
      </c>
      <c r="J40" s="122">
        <v>0</v>
      </c>
      <c r="K40" s="75">
        <f>IF(ISBLANK(J40),"  ",IF(L40&gt;0,J40/L40,IF(J40&gt;0,1,0)))</f>
        <v>0</v>
      </c>
      <c r="L40" s="71">
        <f>L39+L38+L36+L34+L29+L28+L26+L27+L25+L24+L23+L22+L21+L20+L19+L18+L17+L16+L14+L13+L30+L31+L32+L33</f>
        <v>1286145</v>
      </c>
      <c r="M40" s="74">
        <f>IF(ISBLANK(L40),"  ",IF(L76&gt;0,L40/L76,IF(L40&gt;0,1,0)))</f>
        <v>1</v>
      </c>
      <c r="N40" s="76"/>
    </row>
    <row r="41" spans="1:14" ht="15" customHeight="1" x14ac:dyDescent="0.25">
      <c r="A41" s="78" t="s">
        <v>38</v>
      </c>
      <c r="B41" s="79"/>
      <c r="C41" s="64" t="s">
        <v>4</v>
      </c>
      <c r="D41" s="80"/>
      <c r="E41" s="66" t="s">
        <v>4</v>
      </c>
      <c r="F41" s="34"/>
      <c r="G41" s="67" t="s">
        <v>4</v>
      </c>
      <c r="H41" s="79"/>
      <c r="I41" s="64" t="s">
        <v>4</v>
      </c>
      <c r="J41" s="80"/>
      <c r="K41" s="66" t="s">
        <v>4</v>
      </c>
      <c r="L41" s="34"/>
      <c r="M41" s="67" t="s">
        <v>4</v>
      </c>
      <c r="N41" s="25"/>
    </row>
    <row r="42" spans="1:14" ht="15" customHeight="1" x14ac:dyDescent="0.2">
      <c r="A42" s="11" t="s">
        <v>39</v>
      </c>
      <c r="B42" s="36">
        <v>0</v>
      </c>
      <c r="C42" s="42">
        <f t="shared" si="0"/>
        <v>0</v>
      </c>
      <c r="D42" s="123">
        <v>0</v>
      </c>
      <c r="E42" s="44">
        <f t="shared" ref="E42:E48" si="6">IF(ISBLANK(D42),"  ",IF(F42&gt;0,D42/F42,IF(D42&gt;0,1,0)))</f>
        <v>0</v>
      </c>
      <c r="F42" s="38">
        <f>D42+B42</f>
        <v>0</v>
      </c>
      <c r="G42" s="46">
        <f>IF(ISBLANK(F42),"  ",IF(D76&gt;0,F42/D76,IF(F42&gt;0,1,0)))</f>
        <v>0</v>
      </c>
      <c r="H42" s="36">
        <v>0</v>
      </c>
      <c r="I42" s="42">
        <f t="shared" ref="I42:I48" si="7">IF(ISBLANK(H42),"  ",IF(L42&gt;0,H42/L42,IF(H42&gt;0,1,0)))</f>
        <v>0</v>
      </c>
      <c r="J42" s="123">
        <v>0</v>
      </c>
      <c r="K42" s="44">
        <f t="shared" ref="K42:K48" si="8">IF(ISBLANK(J42),"  ",IF(L42&gt;0,J42/L42,IF(J42&gt;0,1,0)))</f>
        <v>0</v>
      </c>
      <c r="L42" s="38">
        <f>J42+H42</f>
        <v>0</v>
      </c>
      <c r="M42" s="46">
        <f>IF(ISBLANK(L42),"  ",IF(J76&gt;0,L42/J76,IF(L42&gt;0,1,0)))</f>
        <v>0</v>
      </c>
      <c r="N42" s="25"/>
    </row>
    <row r="43" spans="1:14" ht="15" customHeight="1" x14ac:dyDescent="0.2">
      <c r="A43" s="81" t="s">
        <v>40</v>
      </c>
      <c r="B43" s="32">
        <v>0</v>
      </c>
      <c r="C43" s="48">
        <f t="shared" si="0"/>
        <v>0</v>
      </c>
      <c r="D43" s="80">
        <v>0</v>
      </c>
      <c r="E43" s="49">
        <f t="shared" si="6"/>
        <v>0</v>
      </c>
      <c r="F43" s="34">
        <f>D43+B43</f>
        <v>0</v>
      </c>
      <c r="G43" s="51">
        <f>IF(ISBLANK(F43),"  ",IF(D76&gt;0,F43/D76,IF(F43&gt;0,1,0)))</f>
        <v>0</v>
      </c>
      <c r="H43" s="32">
        <v>0</v>
      </c>
      <c r="I43" s="48">
        <f t="shared" si="7"/>
        <v>0</v>
      </c>
      <c r="J43" s="80">
        <v>0</v>
      </c>
      <c r="K43" s="49">
        <f t="shared" si="8"/>
        <v>0</v>
      </c>
      <c r="L43" s="34">
        <f>J43+H43</f>
        <v>0</v>
      </c>
      <c r="M43" s="51">
        <f>IF(ISBLANK(L43),"  ",IF(J76&gt;0,L43/J76,IF(L43&gt;0,1,0)))</f>
        <v>0</v>
      </c>
      <c r="N43" s="25"/>
    </row>
    <row r="44" spans="1:14" ht="15" customHeight="1" x14ac:dyDescent="0.2">
      <c r="A44" s="82" t="s">
        <v>41</v>
      </c>
      <c r="B44" s="32">
        <v>0</v>
      </c>
      <c r="C44" s="48">
        <f t="shared" si="0"/>
        <v>0</v>
      </c>
      <c r="D44" s="80">
        <v>0</v>
      </c>
      <c r="E44" s="49">
        <f t="shared" si="6"/>
        <v>0</v>
      </c>
      <c r="F44" s="68">
        <f>D44+B44</f>
        <v>0</v>
      </c>
      <c r="G44" s="51">
        <f>IF(ISBLANK(F44),"  ",IF(D76&gt;0,F44/D76,IF(F44&gt;0,1,0)))</f>
        <v>0</v>
      </c>
      <c r="H44" s="32">
        <v>0</v>
      </c>
      <c r="I44" s="48">
        <f t="shared" si="7"/>
        <v>0</v>
      </c>
      <c r="J44" s="80">
        <v>0</v>
      </c>
      <c r="K44" s="49">
        <f t="shared" si="8"/>
        <v>0</v>
      </c>
      <c r="L44" s="68">
        <f>J44+H44</f>
        <v>0</v>
      </c>
      <c r="M44" s="51">
        <f>IF(ISBLANK(L44),"  ",IF(J76&gt;0,L44/J76,IF(L44&gt;0,1,0)))</f>
        <v>0</v>
      </c>
      <c r="N44" s="25"/>
    </row>
    <row r="45" spans="1:14" ht="15" customHeight="1" x14ac:dyDescent="0.2">
      <c r="A45" s="31" t="s">
        <v>42</v>
      </c>
      <c r="B45" s="32">
        <v>0</v>
      </c>
      <c r="C45" s="48">
        <f t="shared" si="0"/>
        <v>0</v>
      </c>
      <c r="D45" s="80">
        <v>0</v>
      </c>
      <c r="E45" s="49">
        <f t="shared" si="6"/>
        <v>0</v>
      </c>
      <c r="F45" s="68">
        <f>D45+B45</f>
        <v>0</v>
      </c>
      <c r="G45" s="51">
        <f>IF(ISBLANK(F45),"  ",IF(D76&gt;0,F45/D76,IF(F45&gt;0,1,0)))</f>
        <v>0</v>
      </c>
      <c r="H45" s="32">
        <v>0</v>
      </c>
      <c r="I45" s="48">
        <f t="shared" si="7"/>
        <v>0</v>
      </c>
      <c r="J45" s="80">
        <v>0</v>
      </c>
      <c r="K45" s="49">
        <f t="shared" si="8"/>
        <v>0</v>
      </c>
      <c r="L45" s="68">
        <f>J45+H45</f>
        <v>0</v>
      </c>
      <c r="M45" s="51">
        <f>IF(ISBLANK(L45),"  ",IF(J76&gt;0,L45/J76,IF(L45&gt;0,1,0)))</f>
        <v>0</v>
      </c>
      <c r="N45" s="25"/>
    </row>
    <row r="46" spans="1:14" ht="15" customHeight="1" x14ac:dyDescent="0.2">
      <c r="A46" s="81" t="s">
        <v>43</v>
      </c>
      <c r="B46" s="32">
        <v>0</v>
      </c>
      <c r="C46" s="48">
        <f t="shared" si="0"/>
        <v>0</v>
      </c>
      <c r="D46" s="80">
        <v>0</v>
      </c>
      <c r="E46" s="49">
        <f t="shared" si="6"/>
        <v>0</v>
      </c>
      <c r="F46" s="68">
        <f>D46+B46</f>
        <v>0</v>
      </c>
      <c r="G46" s="51">
        <f>IF(ISBLANK(F46),"  ",IF(F76&gt;0,F46/F76,IF(F46&gt;0,1,0)))</f>
        <v>0</v>
      </c>
      <c r="H46" s="32">
        <v>0</v>
      </c>
      <c r="I46" s="48">
        <f t="shared" si="7"/>
        <v>0</v>
      </c>
      <c r="J46" s="80">
        <v>0</v>
      </c>
      <c r="K46" s="49">
        <f t="shared" si="8"/>
        <v>0</v>
      </c>
      <c r="L46" s="68">
        <f>J46+H46</f>
        <v>0</v>
      </c>
      <c r="M46" s="51">
        <f>IF(ISBLANK(L46),"  ",IF(L76&gt;0,L46/L76,IF(L46&gt;0,1,0)))</f>
        <v>0</v>
      </c>
      <c r="N46" s="25"/>
    </row>
    <row r="47" spans="1:14" s="77" customFormat="1" ht="15" customHeight="1" x14ac:dyDescent="0.25">
      <c r="A47" s="78" t="s">
        <v>44</v>
      </c>
      <c r="B47" s="106">
        <v>0</v>
      </c>
      <c r="C47" s="84">
        <f t="shared" si="0"/>
        <v>0</v>
      </c>
      <c r="D47" s="107">
        <v>0</v>
      </c>
      <c r="E47" s="75">
        <f t="shared" si="6"/>
        <v>0</v>
      </c>
      <c r="F47" s="86">
        <f>F46+F45+F44+F43+F42</f>
        <v>0</v>
      </c>
      <c r="G47" s="74">
        <f>IF(ISBLANK(F47),"  ",IF(F76&gt;0,F47/F76,IF(F47&gt;0,1,0)))</f>
        <v>0</v>
      </c>
      <c r="H47" s="106">
        <v>0</v>
      </c>
      <c r="I47" s="84">
        <f t="shared" si="7"/>
        <v>0</v>
      </c>
      <c r="J47" s="107">
        <v>0</v>
      </c>
      <c r="K47" s="75">
        <f t="shared" si="8"/>
        <v>0</v>
      </c>
      <c r="L47" s="86">
        <f>L46+L45+L44+L43+L42</f>
        <v>0</v>
      </c>
      <c r="M47" s="74">
        <f>IF(ISBLANK(L47),"  ",IF(L76&gt;0,L47/L76,IF(L47&gt;0,1,0)))</f>
        <v>0</v>
      </c>
      <c r="N47" s="76"/>
    </row>
    <row r="48" spans="1:14" s="77" customFormat="1" ht="15" customHeight="1" x14ac:dyDescent="0.25">
      <c r="A48" s="87" t="s">
        <v>45</v>
      </c>
      <c r="B48" s="124">
        <v>0</v>
      </c>
      <c r="C48" s="84">
        <f t="shared" si="0"/>
        <v>0</v>
      </c>
      <c r="D48" s="111">
        <v>0</v>
      </c>
      <c r="E48" s="75">
        <f t="shared" si="6"/>
        <v>0</v>
      </c>
      <c r="F48" s="90">
        <f>D48+B48</f>
        <v>0</v>
      </c>
      <c r="G48" s="74">
        <f>IF(ISBLANK(F48),"  ",IF(F76&gt;0,F48/F76,IF(F48&gt;0,1,0)))</f>
        <v>0</v>
      </c>
      <c r="H48" s="124">
        <v>0</v>
      </c>
      <c r="I48" s="84">
        <f t="shared" si="7"/>
        <v>0</v>
      </c>
      <c r="J48" s="111">
        <v>0</v>
      </c>
      <c r="K48" s="75">
        <f t="shared" si="8"/>
        <v>0</v>
      </c>
      <c r="L48" s="90">
        <f>J48+H48</f>
        <v>0</v>
      </c>
      <c r="M48" s="74">
        <f>IF(ISBLANK(L48),"  ",IF(L76&gt;0,L48/L76,IF(L48&gt;0,1,0)))</f>
        <v>0</v>
      </c>
      <c r="N48" s="76"/>
    </row>
    <row r="49" spans="1:14" ht="15" customHeight="1" x14ac:dyDescent="0.25">
      <c r="A49" s="14" t="s">
        <v>46</v>
      </c>
      <c r="B49" s="91"/>
      <c r="C49" s="92" t="s">
        <v>4</v>
      </c>
      <c r="D49" s="93"/>
      <c r="E49" s="94" t="s">
        <v>4</v>
      </c>
      <c r="F49" s="38"/>
      <c r="G49" s="95" t="s">
        <v>4</v>
      </c>
      <c r="H49" s="91"/>
      <c r="I49" s="92" t="s">
        <v>4</v>
      </c>
      <c r="J49" s="93"/>
      <c r="K49" s="94" t="s">
        <v>4</v>
      </c>
      <c r="L49" s="38"/>
      <c r="M49" s="95" t="s">
        <v>4</v>
      </c>
      <c r="N49" s="25"/>
    </row>
    <row r="50" spans="1:14" ht="15" customHeight="1" x14ac:dyDescent="0.2">
      <c r="A50" s="11" t="s">
        <v>47</v>
      </c>
      <c r="B50" s="91">
        <v>0</v>
      </c>
      <c r="C50" s="42">
        <f t="shared" si="0"/>
        <v>0</v>
      </c>
      <c r="D50" s="93">
        <v>0</v>
      </c>
      <c r="E50" s="44">
        <f t="shared" ref="E50:E67" si="9">IF(ISBLANK(D50),"  ",IF(F50&gt;0,D50/F50,IF(D50&gt;0,1,0)))</f>
        <v>0</v>
      </c>
      <c r="F50" s="96">
        <f t="shared" ref="F50:F55" si="10">D50+B50</f>
        <v>0</v>
      </c>
      <c r="G50" s="46">
        <f>IF(ISBLANK(F50),"  ",IF(F76&gt;0,F50/F76,IF(F50&gt;0,1,0)))</f>
        <v>0</v>
      </c>
      <c r="H50" s="91">
        <v>0</v>
      </c>
      <c r="I50" s="42">
        <f t="shared" ref="I50:I67" si="11">IF(ISBLANK(H50),"  ",IF(L50&gt;0,H50/L50,IF(H50&gt;0,1,0)))</f>
        <v>0</v>
      </c>
      <c r="J50" s="93">
        <v>0</v>
      </c>
      <c r="K50" s="44">
        <f t="shared" ref="K50:K67" si="12">IF(ISBLANK(J50),"  ",IF(L50&gt;0,J50/L50,IF(J50&gt;0,1,0)))</f>
        <v>0</v>
      </c>
      <c r="L50" s="96">
        <f t="shared" ref="L50:L66" si="13">J50+H50</f>
        <v>0</v>
      </c>
      <c r="M50" s="46">
        <f>IF(ISBLANK(L50),"  ",IF(L76&gt;0,L50/L76,IF(L50&gt;0,1,0)))</f>
        <v>0</v>
      </c>
      <c r="N50" s="25"/>
    </row>
    <row r="51" spans="1:14" ht="15" customHeight="1" x14ac:dyDescent="0.2">
      <c r="A51" s="31" t="s">
        <v>48</v>
      </c>
      <c r="B51" s="79">
        <v>0</v>
      </c>
      <c r="C51" s="48">
        <f t="shared" si="0"/>
        <v>0</v>
      </c>
      <c r="D51" s="80">
        <v>0</v>
      </c>
      <c r="E51" s="49">
        <f t="shared" si="9"/>
        <v>0</v>
      </c>
      <c r="F51" s="97">
        <f t="shared" si="10"/>
        <v>0</v>
      </c>
      <c r="G51" s="51">
        <f>IF(ISBLANK(F51),"  ",IF(F76&gt;0,F51/F76,IF(F51&gt;0,1,0)))</f>
        <v>0</v>
      </c>
      <c r="H51" s="79">
        <v>0</v>
      </c>
      <c r="I51" s="48">
        <f t="shared" si="11"/>
        <v>0</v>
      </c>
      <c r="J51" s="80">
        <v>0</v>
      </c>
      <c r="K51" s="49">
        <f t="shared" si="12"/>
        <v>0</v>
      </c>
      <c r="L51" s="97">
        <f t="shared" si="13"/>
        <v>0</v>
      </c>
      <c r="M51" s="51">
        <f>IF(ISBLANK(L51),"  ",IF(L76&gt;0,L51/L76,IF(L51&gt;0,1,0)))</f>
        <v>0</v>
      </c>
      <c r="N51" s="25"/>
    </row>
    <row r="52" spans="1:14" ht="15" customHeight="1" x14ac:dyDescent="0.2">
      <c r="A52" s="98" t="s">
        <v>49</v>
      </c>
      <c r="B52" s="125">
        <v>0</v>
      </c>
      <c r="C52" s="48">
        <f t="shared" si="0"/>
        <v>0</v>
      </c>
      <c r="D52" s="126">
        <v>0</v>
      </c>
      <c r="E52" s="49">
        <f t="shared" si="9"/>
        <v>0</v>
      </c>
      <c r="F52" s="99">
        <f t="shared" si="10"/>
        <v>0</v>
      </c>
      <c r="G52" s="51">
        <f>IF(ISBLANK(F52),"  ",IF(F76&gt;0,F52/F76,IF(F52&gt;0,1,0)))</f>
        <v>0</v>
      </c>
      <c r="H52" s="125">
        <v>0</v>
      </c>
      <c r="I52" s="48">
        <f t="shared" si="11"/>
        <v>0</v>
      </c>
      <c r="J52" s="126">
        <v>0</v>
      </c>
      <c r="K52" s="49">
        <f t="shared" si="12"/>
        <v>0</v>
      </c>
      <c r="L52" s="99">
        <f t="shared" si="13"/>
        <v>0</v>
      </c>
      <c r="M52" s="51">
        <f>IF(ISBLANK(L52),"  ",IF(L76&gt;0,L52/L76,IF(L52&gt;0,1,0)))</f>
        <v>0</v>
      </c>
      <c r="N52" s="25"/>
    </row>
    <row r="53" spans="1:14" ht="15" customHeight="1" x14ac:dyDescent="0.2">
      <c r="A53" s="98" t="s">
        <v>50</v>
      </c>
      <c r="B53" s="125">
        <v>0</v>
      </c>
      <c r="C53" s="48">
        <f t="shared" si="0"/>
        <v>0</v>
      </c>
      <c r="D53" s="126">
        <v>0</v>
      </c>
      <c r="E53" s="49">
        <f t="shared" si="9"/>
        <v>0</v>
      </c>
      <c r="F53" s="99">
        <f t="shared" si="10"/>
        <v>0</v>
      </c>
      <c r="G53" s="51">
        <f>IF(ISBLANK(F53),"  ",IF(F76&gt;0,F53/F76,IF(F53&gt;0,1,0)))</f>
        <v>0</v>
      </c>
      <c r="H53" s="125">
        <v>0</v>
      </c>
      <c r="I53" s="48">
        <f t="shared" si="11"/>
        <v>0</v>
      </c>
      <c r="J53" s="126">
        <v>0</v>
      </c>
      <c r="K53" s="49">
        <f t="shared" si="12"/>
        <v>0</v>
      </c>
      <c r="L53" s="99">
        <f t="shared" si="13"/>
        <v>0</v>
      </c>
      <c r="M53" s="51">
        <f>IF(ISBLANK(L53),"  ",IF(L76&gt;0,L53/L76,IF(L53&gt;0,1,0)))</f>
        <v>0</v>
      </c>
      <c r="N53" s="25"/>
    </row>
    <row r="54" spans="1:14" ht="15" customHeight="1" x14ac:dyDescent="0.2">
      <c r="A54" s="98" t="s">
        <v>51</v>
      </c>
      <c r="B54" s="125">
        <v>0</v>
      </c>
      <c r="C54" s="48">
        <f>IF(ISBLANK(B54),"  ",IF(F54&gt;0,B54/F54,IF(B54&gt;0,1,0)))</f>
        <v>0</v>
      </c>
      <c r="D54" s="126">
        <v>0</v>
      </c>
      <c r="E54" s="49">
        <f>IF(ISBLANK(D54),"  ",IF(F54&gt;0,D54/F54,IF(D54&gt;0,1,0)))</f>
        <v>0</v>
      </c>
      <c r="F54" s="99">
        <f t="shared" si="10"/>
        <v>0</v>
      </c>
      <c r="G54" s="51">
        <f>IF(ISBLANK(F54),"  ",IF(F76&gt;0,F54/F76,IF(F54&gt;0,1,0)))</f>
        <v>0</v>
      </c>
      <c r="H54" s="125">
        <v>0</v>
      </c>
      <c r="I54" s="48">
        <f>IF(ISBLANK(H54),"  ",IF(L54&gt;0,H54/L54,IF(H54&gt;0,1,0)))</f>
        <v>0</v>
      </c>
      <c r="J54" s="126">
        <v>0</v>
      </c>
      <c r="K54" s="49">
        <f>IF(ISBLANK(J54),"  ",IF(L54&gt;0,J54/L54,IF(J54&gt;0,1,0)))</f>
        <v>0</v>
      </c>
      <c r="L54" s="99">
        <f t="shared" si="13"/>
        <v>0</v>
      </c>
      <c r="M54" s="51">
        <f>IF(ISBLANK(L54),"  ",IF(L76&gt;0,L54/L76,IF(L54&gt;0,1,0)))</f>
        <v>0</v>
      </c>
      <c r="N54" s="25"/>
    </row>
    <row r="55" spans="1:14" ht="15" customHeight="1" x14ac:dyDescent="0.2">
      <c r="A55" s="31" t="s">
        <v>52</v>
      </c>
      <c r="B55" s="79">
        <v>0</v>
      </c>
      <c r="C55" s="48">
        <f t="shared" si="0"/>
        <v>0</v>
      </c>
      <c r="D55" s="80">
        <v>0</v>
      </c>
      <c r="E55" s="49">
        <f t="shared" si="9"/>
        <v>0</v>
      </c>
      <c r="F55" s="97">
        <f t="shared" si="10"/>
        <v>0</v>
      </c>
      <c r="G55" s="51">
        <f>IF(ISBLANK(F55),"  ",IF(F76&gt;0,F55/F76,IF(F55&gt;0,1,0)))</f>
        <v>0</v>
      </c>
      <c r="H55" s="79">
        <v>0</v>
      </c>
      <c r="I55" s="48">
        <f t="shared" si="11"/>
        <v>0</v>
      </c>
      <c r="J55" s="80">
        <v>0</v>
      </c>
      <c r="K55" s="49">
        <f t="shared" si="12"/>
        <v>0</v>
      </c>
      <c r="L55" s="97">
        <f t="shared" si="13"/>
        <v>0</v>
      </c>
      <c r="M55" s="51">
        <f>IF(ISBLANK(L55),"  ",IF(L76&gt;0,L55/L76,IF(L55&gt;0,1,0)))</f>
        <v>0</v>
      </c>
      <c r="N55" s="25"/>
    </row>
    <row r="56" spans="1:14" s="77" customFormat="1" ht="15" customHeight="1" x14ac:dyDescent="0.25">
      <c r="A56" s="87" t="s">
        <v>53</v>
      </c>
      <c r="B56" s="127">
        <v>0</v>
      </c>
      <c r="C56" s="84">
        <f t="shared" si="0"/>
        <v>0</v>
      </c>
      <c r="D56" s="107">
        <v>0</v>
      </c>
      <c r="E56" s="75">
        <f t="shared" si="9"/>
        <v>0</v>
      </c>
      <c r="F56" s="100">
        <f>F55+F53+F52+F51+F50+F54</f>
        <v>0</v>
      </c>
      <c r="G56" s="74">
        <f>IF(ISBLANK(F56),"  ",IF(F76&gt;0,F56/F76,IF(F56&gt;0,1,0)))</f>
        <v>0</v>
      </c>
      <c r="H56" s="127">
        <v>0</v>
      </c>
      <c r="I56" s="84">
        <f t="shared" si="11"/>
        <v>0</v>
      </c>
      <c r="J56" s="107">
        <v>0</v>
      </c>
      <c r="K56" s="75">
        <f t="shared" si="12"/>
        <v>0</v>
      </c>
      <c r="L56" s="97">
        <f t="shared" si="13"/>
        <v>0</v>
      </c>
      <c r="M56" s="74">
        <f>IF(ISBLANK(L56),"  ",IF(L76&gt;0,L56/L76,IF(L56&gt;0,1,0)))</f>
        <v>0</v>
      </c>
      <c r="N56" s="76"/>
    </row>
    <row r="57" spans="1:14" ht="15" customHeight="1" x14ac:dyDescent="0.2">
      <c r="A57" s="41" t="s">
        <v>54</v>
      </c>
      <c r="B57" s="128">
        <v>0</v>
      </c>
      <c r="C57" s="48">
        <f t="shared" si="0"/>
        <v>0</v>
      </c>
      <c r="D57" s="129">
        <v>0</v>
      </c>
      <c r="E57" s="49">
        <f t="shared" si="9"/>
        <v>0</v>
      </c>
      <c r="F57" s="101">
        <f t="shared" ref="F57:F66" si="14">D57+B57</f>
        <v>0</v>
      </c>
      <c r="G57" s="51">
        <f>IF(ISBLANK(F57),"  ",IF(F76&gt;0,F57/F76,IF(F57&gt;0,1,0)))</f>
        <v>0</v>
      </c>
      <c r="H57" s="128">
        <v>0</v>
      </c>
      <c r="I57" s="48">
        <f t="shared" si="11"/>
        <v>0</v>
      </c>
      <c r="J57" s="129">
        <v>0</v>
      </c>
      <c r="K57" s="49">
        <f t="shared" si="12"/>
        <v>0</v>
      </c>
      <c r="L57" s="101">
        <f t="shared" si="13"/>
        <v>0</v>
      </c>
      <c r="M57" s="51">
        <f>IF(ISBLANK(L57),"  ",IF(L76&gt;0,L57/L76,IF(L57&gt;0,1,0)))</f>
        <v>0</v>
      </c>
      <c r="N57" s="25"/>
    </row>
    <row r="58" spans="1:14" ht="15" customHeight="1" x14ac:dyDescent="0.2">
      <c r="A58" s="102" t="s">
        <v>55</v>
      </c>
      <c r="B58" s="32">
        <v>0</v>
      </c>
      <c r="C58" s="48">
        <f t="shared" si="0"/>
        <v>0</v>
      </c>
      <c r="D58" s="80">
        <v>0</v>
      </c>
      <c r="E58" s="49">
        <f t="shared" si="9"/>
        <v>0</v>
      </c>
      <c r="F58" s="34">
        <f t="shared" si="14"/>
        <v>0</v>
      </c>
      <c r="G58" s="51">
        <f>IF(ISBLANK(F58),"  ",IF(F76&gt;0,F58/F76,IF(F58&gt;0,1,0)))</f>
        <v>0</v>
      </c>
      <c r="H58" s="32">
        <v>0</v>
      </c>
      <c r="I58" s="48">
        <f t="shared" si="11"/>
        <v>0</v>
      </c>
      <c r="J58" s="80">
        <v>0</v>
      </c>
      <c r="K58" s="49">
        <f t="shared" si="12"/>
        <v>0</v>
      </c>
      <c r="L58" s="34">
        <f t="shared" si="13"/>
        <v>0</v>
      </c>
      <c r="M58" s="51">
        <f>IF(ISBLANK(L58),"  ",IF(L76&gt;0,L58/L76,IF(L58&gt;0,1,0)))</f>
        <v>0</v>
      </c>
      <c r="N58" s="25"/>
    </row>
    <row r="59" spans="1:14" ht="15" customHeight="1" x14ac:dyDescent="0.2">
      <c r="A59" s="82" t="s">
        <v>56</v>
      </c>
      <c r="B59" s="32">
        <v>0</v>
      </c>
      <c r="C59" s="48">
        <f t="shared" si="0"/>
        <v>0</v>
      </c>
      <c r="D59" s="80">
        <v>0</v>
      </c>
      <c r="E59" s="49">
        <f t="shared" si="9"/>
        <v>0</v>
      </c>
      <c r="F59" s="34">
        <f t="shared" si="14"/>
        <v>0</v>
      </c>
      <c r="G59" s="51">
        <f>IF(ISBLANK(F59),"  ",IF(F76&gt;0,F59/F76,IF(F59&gt;0,1,0)))</f>
        <v>0</v>
      </c>
      <c r="H59" s="32">
        <v>0</v>
      </c>
      <c r="I59" s="48">
        <f t="shared" si="11"/>
        <v>0</v>
      </c>
      <c r="J59" s="80">
        <v>0</v>
      </c>
      <c r="K59" s="49">
        <f t="shared" si="12"/>
        <v>0</v>
      </c>
      <c r="L59" s="34">
        <f t="shared" si="13"/>
        <v>0</v>
      </c>
      <c r="M59" s="51">
        <f>IF(ISBLANK(L59),"  ",IF(L76&gt;0,L59/L76,IF(L59&gt;0,1,0)))</f>
        <v>0</v>
      </c>
      <c r="N59" s="25"/>
    </row>
    <row r="60" spans="1:14" ht="15" customHeight="1" x14ac:dyDescent="0.2">
      <c r="A60" s="81" t="s">
        <v>57</v>
      </c>
      <c r="B60" s="69">
        <v>0</v>
      </c>
      <c r="C60" s="48">
        <f t="shared" si="0"/>
        <v>0</v>
      </c>
      <c r="D60" s="70">
        <v>0</v>
      </c>
      <c r="E60" s="49">
        <f t="shared" si="9"/>
        <v>0</v>
      </c>
      <c r="F60" s="68">
        <f t="shared" si="14"/>
        <v>0</v>
      </c>
      <c r="G60" s="51">
        <f>IF(ISBLANK(F60),"  ",IF(F76&gt;0,F60/F76,IF(F60&gt;0,1,0)))</f>
        <v>0</v>
      </c>
      <c r="H60" s="69">
        <v>0</v>
      </c>
      <c r="I60" s="48">
        <f t="shared" si="11"/>
        <v>0</v>
      </c>
      <c r="J60" s="70">
        <v>0</v>
      </c>
      <c r="K60" s="49">
        <f t="shared" si="12"/>
        <v>0</v>
      </c>
      <c r="L60" s="68">
        <f t="shared" si="13"/>
        <v>0</v>
      </c>
      <c r="M60" s="51">
        <f>IF(ISBLANK(L60),"  ",IF(L76&gt;0,L60/L76,IF(L60&gt;0,1,0)))</f>
        <v>0</v>
      </c>
      <c r="N60" s="25"/>
    </row>
    <row r="61" spans="1:14" ht="15" customHeight="1" x14ac:dyDescent="0.2">
      <c r="A61" s="103" t="s">
        <v>58</v>
      </c>
      <c r="B61" s="32">
        <v>0</v>
      </c>
      <c r="C61" s="48">
        <f t="shared" si="0"/>
        <v>0</v>
      </c>
      <c r="D61" s="80">
        <v>0</v>
      </c>
      <c r="E61" s="49">
        <f t="shared" si="9"/>
        <v>0</v>
      </c>
      <c r="F61" s="34">
        <f t="shared" si="14"/>
        <v>0</v>
      </c>
      <c r="G61" s="51">
        <f>IF(ISBLANK(F61),"  ",IF(F76&gt;0,F61/F76,IF(F61&gt;0,1,0)))</f>
        <v>0</v>
      </c>
      <c r="H61" s="32">
        <v>0</v>
      </c>
      <c r="I61" s="48">
        <f t="shared" si="11"/>
        <v>0</v>
      </c>
      <c r="J61" s="80">
        <v>0</v>
      </c>
      <c r="K61" s="49">
        <f t="shared" si="12"/>
        <v>0</v>
      </c>
      <c r="L61" s="34">
        <f t="shared" si="13"/>
        <v>0</v>
      </c>
      <c r="M61" s="51">
        <f>IF(ISBLANK(L61),"  ",IF(L76&gt;0,L61/L76,IF(L61&gt;0,1,0)))</f>
        <v>0</v>
      </c>
      <c r="N61" s="25"/>
    </row>
    <row r="62" spans="1:14" ht="15" customHeight="1" x14ac:dyDescent="0.2">
      <c r="A62" s="103" t="s">
        <v>59</v>
      </c>
      <c r="B62" s="32">
        <v>0</v>
      </c>
      <c r="C62" s="48">
        <f t="shared" si="0"/>
        <v>0</v>
      </c>
      <c r="D62" s="80">
        <v>0</v>
      </c>
      <c r="E62" s="49">
        <f t="shared" si="9"/>
        <v>0</v>
      </c>
      <c r="F62" s="34">
        <f t="shared" si="14"/>
        <v>0</v>
      </c>
      <c r="G62" s="51">
        <f>IF(ISBLANK(F62),"  ",IF(F76&gt;0,F62/F76,IF(F62&gt;0,1,0)))</f>
        <v>0</v>
      </c>
      <c r="H62" s="32">
        <v>0</v>
      </c>
      <c r="I62" s="48">
        <f t="shared" si="11"/>
        <v>0</v>
      </c>
      <c r="J62" s="80">
        <v>0</v>
      </c>
      <c r="K62" s="49">
        <f t="shared" si="12"/>
        <v>0</v>
      </c>
      <c r="L62" s="34">
        <f t="shared" si="13"/>
        <v>0</v>
      </c>
      <c r="M62" s="51">
        <f>IF(ISBLANK(L62),"  ",IF(L76&gt;0,L62/L76,IF(L62&gt;0,1,0)))</f>
        <v>0</v>
      </c>
      <c r="N62" s="25"/>
    </row>
    <row r="63" spans="1:14" ht="15" customHeight="1" x14ac:dyDescent="0.2">
      <c r="A63" s="104" t="s">
        <v>60</v>
      </c>
      <c r="B63" s="32">
        <v>0</v>
      </c>
      <c r="C63" s="48">
        <f t="shared" si="0"/>
        <v>0</v>
      </c>
      <c r="D63" s="80">
        <v>0</v>
      </c>
      <c r="E63" s="49">
        <f t="shared" si="9"/>
        <v>0</v>
      </c>
      <c r="F63" s="34">
        <f t="shared" si="14"/>
        <v>0</v>
      </c>
      <c r="G63" s="51">
        <f>IF(ISBLANK(F63),"  ",IF(F76&gt;0,F63/F76,IF(F63&gt;0,1,0)))</f>
        <v>0</v>
      </c>
      <c r="H63" s="32">
        <v>0</v>
      </c>
      <c r="I63" s="48">
        <f t="shared" si="11"/>
        <v>0</v>
      </c>
      <c r="J63" s="80">
        <v>0</v>
      </c>
      <c r="K63" s="49">
        <f t="shared" si="12"/>
        <v>0</v>
      </c>
      <c r="L63" s="34">
        <f t="shared" si="13"/>
        <v>0</v>
      </c>
      <c r="M63" s="51">
        <f>IF(ISBLANK(L63),"  ",IF(L76&gt;0,L63/L76,IF(L63&gt;0,1,0)))</f>
        <v>0</v>
      </c>
      <c r="N63" s="25"/>
    </row>
    <row r="64" spans="1:14" ht="15" customHeight="1" x14ac:dyDescent="0.2">
      <c r="A64" s="104" t="s">
        <v>61</v>
      </c>
      <c r="B64" s="32">
        <v>0</v>
      </c>
      <c r="C64" s="48">
        <f t="shared" si="0"/>
        <v>0</v>
      </c>
      <c r="D64" s="80">
        <v>0</v>
      </c>
      <c r="E64" s="49">
        <f t="shared" si="9"/>
        <v>0</v>
      </c>
      <c r="F64" s="34">
        <f t="shared" si="14"/>
        <v>0</v>
      </c>
      <c r="G64" s="51">
        <f>IF(ISBLANK(F64),"  ",IF(F76&gt;0,F64/F76,IF(F64&gt;0,1,0)))</f>
        <v>0</v>
      </c>
      <c r="H64" s="32">
        <v>0</v>
      </c>
      <c r="I64" s="48">
        <f t="shared" si="11"/>
        <v>0</v>
      </c>
      <c r="J64" s="80">
        <v>0</v>
      </c>
      <c r="K64" s="49">
        <f t="shared" si="12"/>
        <v>0</v>
      </c>
      <c r="L64" s="34">
        <f t="shared" si="13"/>
        <v>0</v>
      </c>
      <c r="M64" s="51">
        <f>IF(ISBLANK(L64),"  ",IF(L76&gt;0,L64/L76,IF(L64&gt;0,1,0)))</f>
        <v>0</v>
      </c>
      <c r="N64" s="25"/>
    </row>
    <row r="65" spans="1:14" ht="15" customHeight="1" x14ac:dyDescent="0.2">
      <c r="A65" s="82" t="s">
        <v>62</v>
      </c>
      <c r="B65" s="32">
        <v>0</v>
      </c>
      <c r="C65" s="48">
        <f t="shared" si="0"/>
        <v>0</v>
      </c>
      <c r="D65" s="80">
        <v>0</v>
      </c>
      <c r="E65" s="49">
        <f t="shared" si="9"/>
        <v>0</v>
      </c>
      <c r="F65" s="34">
        <f t="shared" si="14"/>
        <v>0</v>
      </c>
      <c r="G65" s="51">
        <f>IF(ISBLANK(F65),"  ",IF(F76&gt;0,F65/F76,IF(F65&gt;0,1,0)))</f>
        <v>0</v>
      </c>
      <c r="H65" s="32">
        <v>0</v>
      </c>
      <c r="I65" s="48">
        <f t="shared" si="11"/>
        <v>0</v>
      </c>
      <c r="J65" s="80">
        <v>0</v>
      </c>
      <c r="K65" s="49">
        <f t="shared" si="12"/>
        <v>0</v>
      </c>
      <c r="L65" s="34">
        <f t="shared" si="13"/>
        <v>0</v>
      </c>
      <c r="M65" s="51">
        <f>IF(ISBLANK(L65),"  ",IF(L76&gt;0,L65/L76,IF(L65&gt;0,1,0)))</f>
        <v>0</v>
      </c>
      <c r="N65" s="25"/>
    </row>
    <row r="66" spans="1:14" ht="15" customHeight="1" x14ac:dyDescent="0.2">
      <c r="A66" s="81" t="s">
        <v>63</v>
      </c>
      <c r="B66" s="32">
        <v>0</v>
      </c>
      <c r="C66" s="48">
        <f t="shared" si="0"/>
        <v>0</v>
      </c>
      <c r="D66" s="80">
        <v>0</v>
      </c>
      <c r="E66" s="49">
        <f t="shared" si="9"/>
        <v>0</v>
      </c>
      <c r="F66" s="34">
        <f t="shared" si="14"/>
        <v>0</v>
      </c>
      <c r="G66" s="51">
        <f>IF(ISBLANK(F66),"  ",IF(F76&gt;0,F66/F76,IF(F66&gt;0,1,0)))</f>
        <v>0</v>
      </c>
      <c r="H66" s="32">
        <v>0</v>
      </c>
      <c r="I66" s="48">
        <f t="shared" si="11"/>
        <v>0</v>
      </c>
      <c r="J66" s="80">
        <v>0</v>
      </c>
      <c r="K66" s="49">
        <f t="shared" si="12"/>
        <v>0</v>
      </c>
      <c r="L66" s="34">
        <f t="shared" si="13"/>
        <v>0</v>
      </c>
      <c r="M66" s="51">
        <f>IF(ISBLANK(L66),"  ",IF(L76&gt;0,L66/L76,IF(L66&gt;0,1,0)))</f>
        <v>0</v>
      </c>
      <c r="N66" s="25"/>
    </row>
    <row r="67" spans="1:14" s="77" customFormat="1" ht="15" customHeight="1" x14ac:dyDescent="0.25">
      <c r="A67" s="105" t="s">
        <v>64</v>
      </c>
      <c r="B67" s="106">
        <v>0</v>
      </c>
      <c r="C67" s="84">
        <f t="shared" si="0"/>
        <v>0</v>
      </c>
      <c r="D67" s="107">
        <v>0</v>
      </c>
      <c r="E67" s="75">
        <f t="shared" si="9"/>
        <v>0</v>
      </c>
      <c r="F67" s="106">
        <f>F66+F65+F64+F63+F62+F61+F60+F59+F58+F57+F56</f>
        <v>0</v>
      </c>
      <c r="G67" s="74">
        <f>IF(ISBLANK(F67),"  ",IF(F76&gt;0,F67/F76,IF(F67&gt;0,1,0)))</f>
        <v>0</v>
      </c>
      <c r="H67" s="106">
        <v>0</v>
      </c>
      <c r="I67" s="84">
        <f t="shared" si="11"/>
        <v>0</v>
      </c>
      <c r="J67" s="107">
        <v>0</v>
      </c>
      <c r="K67" s="75">
        <f t="shared" si="12"/>
        <v>0</v>
      </c>
      <c r="L67" s="106">
        <f>L66+L65+L64+L63+L62+L61+L60+L59+L58+L57+L56</f>
        <v>0</v>
      </c>
      <c r="M67" s="74">
        <f>IF(ISBLANK(L67),"  ",IF(L76&gt;0,L67/L76,IF(L67&gt;0,1,0)))</f>
        <v>0</v>
      </c>
      <c r="N67" s="76"/>
    </row>
    <row r="68" spans="1:14" ht="15" customHeight="1" x14ac:dyDescent="0.25">
      <c r="A68" s="14" t="s">
        <v>65</v>
      </c>
      <c r="B68" s="79"/>
      <c r="C68" s="64" t="s">
        <v>4</v>
      </c>
      <c r="D68" s="80"/>
      <c r="E68" s="66" t="s">
        <v>4</v>
      </c>
      <c r="F68" s="34"/>
      <c r="G68" s="67" t="s">
        <v>4</v>
      </c>
      <c r="H68" s="79"/>
      <c r="I68" s="64" t="s">
        <v>4</v>
      </c>
      <c r="J68" s="80"/>
      <c r="K68" s="66" t="s">
        <v>4</v>
      </c>
      <c r="L68" s="34"/>
      <c r="M68" s="67" t="s">
        <v>4</v>
      </c>
    </row>
    <row r="69" spans="1:14" ht="15" customHeight="1" x14ac:dyDescent="0.2">
      <c r="A69" s="108" t="s">
        <v>66</v>
      </c>
      <c r="B69" s="3">
        <v>0</v>
      </c>
      <c r="C69" s="42">
        <f t="shared" si="0"/>
        <v>0</v>
      </c>
      <c r="D69" s="93">
        <v>0</v>
      </c>
      <c r="E69" s="44">
        <f>IF(ISBLANK(D69),"  ",IF(F69&gt;0,D69/F69,IF(D69&gt;0,1,0)))</f>
        <v>0</v>
      </c>
      <c r="F69" s="58">
        <f>D69+B69</f>
        <v>0</v>
      </c>
      <c r="G69" s="46">
        <f>IF(ISBLANK(F69),"  ",IF(F76&gt;0,F69/F76,IF(F69&gt;0,1,0)))</f>
        <v>0</v>
      </c>
      <c r="H69" s="3">
        <v>0</v>
      </c>
      <c r="I69" s="42">
        <f>IF(ISBLANK(H69),"  ",IF(L69&gt;0,H69/L69,IF(H69&gt;0,1,0)))</f>
        <v>0</v>
      </c>
      <c r="J69" s="93">
        <v>0</v>
      </c>
      <c r="K69" s="44">
        <f>IF(ISBLANK(J69),"  ",IF(L69&gt;0,J69/L69,IF(J69&gt;0,1,0)))</f>
        <v>0</v>
      </c>
      <c r="L69" s="58">
        <f>J69+H69</f>
        <v>0</v>
      </c>
      <c r="M69" s="46">
        <f>IF(ISBLANK(L69),"  ",IF(L76&gt;0,L69/L76,IF(L69&gt;0,1,0)))</f>
        <v>0</v>
      </c>
    </row>
    <row r="70" spans="1:14" ht="15" customHeight="1" x14ac:dyDescent="0.2">
      <c r="A70" s="31" t="s">
        <v>67</v>
      </c>
      <c r="B70" s="32">
        <v>0</v>
      </c>
      <c r="C70" s="48">
        <f t="shared" si="0"/>
        <v>0</v>
      </c>
      <c r="D70" s="80">
        <v>0</v>
      </c>
      <c r="E70" s="49">
        <f>IF(ISBLANK(D70),"  ",IF(F70&gt;0,D70/F70,IF(D70&gt;0,1,0)))</f>
        <v>0</v>
      </c>
      <c r="F70" s="34">
        <f>D70+B70</f>
        <v>0</v>
      </c>
      <c r="G70" s="51">
        <f>IF(ISBLANK(F70),"  ",IF(F76&gt;0,F70/F76,IF(F70&gt;0,1,0)))</f>
        <v>0</v>
      </c>
      <c r="H70" s="32">
        <v>0</v>
      </c>
      <c r="I70" s="48">
        <f>IF(ISBLANK(H70),"  ",IF(L70&gt;0,H70/L70,IF(H70&gt;0,1,0)))</f>
        <v>0</v>
      </c>
      <c r="J70" s="80">
        <v>0</v>
      </c>
      <c r="K70" s="49">
        <f>IF(ISBLANK(J70),"  ",IF(L70&gt;0,J70/L70,IF(J70&gt;0,1,0)))</f>
        <v>0</v>
      </c>
      <c r="L70" s="34">
        <f>J70+H70</f>
        <v>0</v>
      </c>
      <c r="M70" s="51">
        <f>IF(ISBLANK(L70),"  ",IF(L76&gt;0,L70/L76,IF(L70&gt;0,1,0)))</f>
        <v>0</v>
      </c>
    </row>
    <row r="71" spans="1:14" ht="15" customHeight="1" x14ac:dyDescent="0.25">
      <c r="A71" s="109" t="s">
        <v>68</v>
      </c>
      <c r="B71" s="79"/>
      <c r="C71" s="64" t="s">
        <v>4</v>
      </c>
      <c r="D71" s="80"/>
      <c r="E71" s="66" t="s">
        <v>4</v>
      </c>
      <c r="F71" s="34"/>
      <c r="G71" s="67" t="s">
        <v>4</v>
      </c>
      <c r="H71" s="79"/>
      <c r="I71" s="64" t="s">
        <v>4</v>
      </c>
      <c r="J71" s="80"/>
      <c r="K71" s="66" t="s">
        <v>4</v>
      </c>
      <c r="L71" s="34"/>
      <c r="M71" s="67" t="s">
        <v>4</v>
      </c>
    </row>
    <row r="72" spans="1:14" ht="15" customHeight="1" x14ac:dyDescent="0.2">
      <c r="A72" s="82" t="s">
        <v>69</v>
      </c>
      <c r="B72" s="3">
        <v>0</v>
      </c>
      <c r="C72" s="42">
        <f t="shared" si="0"/>
        <v>0</v>
      </c>
      <c r="D72" s="93">
        <v>0</v>
      </c>
      <c r="E72" s="44">
        <f>IF(ISBLANK(D72),"  ",IF(F72&gt;0,D72/F72,IF(D72&gt;0,1,0)))</f>
        <v>0</v>
      </c>
      <c r="F72" s="58">
        <f>D72+B72</f>
        <v>0</v>
      </c>
      <c r="G72" s="46">
        <f>IF(ISBLANK(F72),"  ",IF(F76&gt;0,F72/F76,IF(F72&gt;0,1,0)))</f>
        <v>0</v>
      </c>
      <c r="H72" s="3">
        <v>0</v>
      </c>
      <c r="I72" s="42">
        <f>IF(ISBLANK(H72),"  ",IF(L72&gt;0,H72/L72,IF(H72&gt;0,1,0)))</f>
        <v>0</v>
      </c>
      <c r="J72" s="93">
        <v>0</v>
      </c>
      <c r="K72" s="44">
        <f>IF(ISBLANK(J72),"  ",IF(L72&gt;0,J72/L72,IF(J72&gt;0,1,0)))</f>
        <v>0</v>
      </c>
      <c r="L72" s="58">
        <f>J72+H72</f>
        <v>0</v>
      </c>
      <c r="M72" s="46">
        <f>IF(ISBLANK(L72),"  ",IF(L76&gt;0,L72/L76,IF(L72&gt;0,1,0)))</f>
        <v>0</v>
      </c>
    </row>
    <row r="73" spans="1:14" ht="15" customHeight="1" x14ac:dyDescent="0.2">
      <c r="A73" s="31" t="s">
        <v>70</v>
      </c>
      <c r="B73" s="32">
        <v>0</v>
      </c>
      <c r="C73" s="48">
        <f t="shared" si="0"/>
        <v>0</v>
      </c>
      <c r="D73" s="80">
        <v>0</v>
      </c>
      <c r="E73" s="49">
        <f>IF(ISBLANK(D73),"  ",IF(F73&gt;0,D73/F73,IF(D73&gt;0,1,0)))</f>
        <v>0</v>
      </c>
      <c r="F73" s="34">
        <f>D73+B73</f>
        <v>0</v>
      </c>
      <c r="G73" s="51">
        <f>IF(ISBLANK(F73),"  ",IF(F76&gt;0,F73/F76,IF(F73&gt;0,1,0)))</f>
        <v>0</v>
      </c>
      <c r="H73" s="32">
        <v>0</v>
      </c>
      <c r="I73" s="48">
        <f>IF(ISBLANK(H73),"  ",IF(L73&gt;0,H73/L73,IF(H73&gt;0,1,0)))</f>
        <v>0</v>
      </c>
      <c r="J73" s="80">
        <v>0</v>
      </c>
      <c r="K73" s="49">
        <f>IF(ISBLANK(J73),"  ",IF(L73&gt;0,J73/L73,IF(J73&gt;0,1,0)))</f>
        <v>0</v>
      </c>
      <c r="L73" s="34">
        <f>J73+H73</f>
        <v>0</v>
      </c>
      <c r="M73" s="51">
        <f>IF(ISBLANK(L73),"  ",IF(L76&gt;0,L73/L76,IF(L73&gt;0,1,0)))</f>
        <v>0</v>
      </c>
    </row>
    <row r="74" spans="1:14" s="77" customFormat="1" ht="15" customHeight="1" x14ac:dyDescent="0.25">
      <c r="A74" s="78" t="s">
        <v>71</v>
      </c>
      <c r="B74" s="110">
        <v>0</v>
      </c>
      <c r="C74" s="84">
        <f t="shared" si="0"/>
        <v>0</v>
      </c>
      <c r="D74" s="111">
        <v>0</v>
      </c>
      <c r="E74" s="75">
        <f>IF(ISBLANK(D74),"  ",IF(F74&gt;0,D74/F74,IF(D74&gt;0,1,0)))</f>
        <v>0</v>
      </c>
      <c r="F74" s="112">
        <f>F73+F72+F71+F70+F69</f>
        <v>0</v>
      </c>
      <c r="G74" s="74">
        <f>IF(ISBLANK(F74),"  ",IF(F76&gt;0,F74/F76,IF(F74&gt;0,1,0)))</f>
        <v>0</v>
      </c>
      <c r="H74" s="110">
        <v>0</v>
      </c>
      <c r="I74" s="84">
        <f>IF(ISBLANK(H74),"  ",IF(L74&gt;0,H74/L74,IF(H74&gt;0,1,0)))</f>
        <v>0</v>
      </c>
      <c r="J74" s="111">
        <v>0</v>
      </c>
      <c r="K74" s="75">
        <f>IF(ISBLANK(J74),"  ",IF(L74&gt;0,J74/L74,IF(J74&gt;0,1,0)))</f>
        <v>0</v>
      </c>
      <c r="L74" s="112">
        <f>L73+L72+L71+L70+L69</f>
        <v>0</v>
      </c>
      <c r="M74" s="74">
        <f>IF(ISBLANK(L74),"  ",IF(L76&gt;0,L74/L76,IF(L74&gt;0,1,0)))</f>
        <v>0</v>
      </c>
    </row>
    <row r="75" spans="1:14" s="77" customFormat="1" ht="15" customHeight="1" x14ac:dyDescent="0.25">
      <c r="A75" s="78" t="s">
        <v>72</v>
      </c>
      <c r="B75" s="110">
        <v>0</v>
      </c>
      <c r="C75" s="84">
        <f>IF(ISBLANK(B75),"  ",IF(F75&gt;0,B75/F75,IF(B75&gt;0,1,0)))</f>
        <v>0</v>
      </c>
      <c r="D75" s="111">
        <v>0</v>
      </c>
      <c r="E75" s="75">
        <f>IF(ISBLANK(D75),"  ",IF(F75&gt;0,D75/F75,IF(D75&gt;0,1,0)))</f>
        <v>0</v>
      </c>
      <c r="F75" s="113">
        <f>D75+B75</f>
        <v>0</v>
      </c>
      <c r="G75" s="74">
        <f>IF(ISBLANK(F75),"  ",IF(F76&gt;0,F75/F76,IF(F75&gt;0,1,0)))</f>
        <v>0</v>
      </c>
      <c r="H75" s="110">
        <v>0</v>
      </c>
      <c r="I75" s="84">
        <f>IF(ISBLANK(H75),"  ",IF(L75&gt;0,H75/L75,IF(H75&gt;0,1,0)))</f>
        <v>0</v>
      </c>
      <c r="J75" s="111">
        <v>0</v>
      </c>
      <c r="K75" s="75">
        <f>IF(ISBLANK(J75),"  ",IF(L75&gt;0,J75/L75,IF(J75&gt;0,1,0)))</f>
        <v>0</v>
      </c>
      <c r="L75" s="113">
        <f>J75+H75</f>
        <v>0</v>
      </c>
      <c r="M75" s="74">
        <f>IF(ISBLANK(L75),"  ",IF(L76&gt;0,L75/L76,IF(L75&gt;0,1,0)))</f>
        <v>0</v>
      </c>
    </row>
    <row r="76" spans="1:14" s="77" customFormat="1" ht="15" customHeight="1" thickBot="1" x14ac:dyDescent="0.3">
      <c r="A76" s="114" t="s">
        <v>73</v>
      </c>
      <c r="B76" s="115">
        <v>1286145</v>
      </c>
      <c r="C76" s="116">
        <f t="shared" si="0"/>
        <v>1</v>
      </c>
      <c r="D76" s="115">
        <v>0</v>
      </c>
      <c r="E76" s="117">
        <f>IF(ISBLANK(D76),"  ",IF(F76&gt;0,D76/F76,IF(D76&gt;0,1,0)))</f>
        <v>0</v>
      </c>
      <c r="F76" s="115">
        <f>F74+F67+F47+F40+F48+F75</f>
        <v>1286145</v>
      </c>
      <c r="G76" s="118">
        <f>IF(ISBLANK(F76),"  ",IF(F76&gt;0,F76/F76,IF(F76&gt;0,1,0)))</f>
        <v>1</v>
      </c>
      <c r="H76" s="115">
        <v>1286145</v>
      </c>
      <c r="I76" s="116">
        <f>IF(ISBLANK(H76),"  ",IF(L76&gt;0,H76/L76,IF(H76&gt;0,1,0)))</f>
        <v>1</v>
      </c>
      <c r="J76" s="115">
        <v>0</v>
      </c>
      <c r="K76" s="117">
        <f>IF(ISBLANK(J76),"  ",IF(L76&gt;0,J76/L76,IF(J76&gt;0,1,0)))</f>
        <v>0</v>
      </c>
      <c r="L76" s="115">
        <f>L74+L67+L47+L40+L48+L75</f>
        <v>1286145</v>
      </c>
      <c r="M76" s="118">
        <f>IF(ISBLANK(L76),"  ",IF(L76&gt;0,L76/L76,IF(L76&gt;0,1,0)))</f>
        <v>1</v>
      </c>
    </row>
    <row r="77" spans="1:14" ht="15" thickTop="1" x14ac:dyDescent="0.2">
      <c r="A77" s="119"/>
      <c r="B77" s="1"/>
      <c r="C77" s="2"/>
      <c r="D77" s="1"/>
      <c r="E77" s="2"/>
      <c r="F77" s="1"/>
      <c r="G77" s="2"/>
      <c r="H77" s="1"/>
      <c r="I77" s="2"/>
      <c r="J77" s="1"/>
      <c r="K77" s="2"/>
      <c r="L77" s="1"/>
      <c r="M77" s="2"/>
    </row>
    <row r="78" spans="1:14" ht="16.5" customHeight="1" x14ac:dyDescent="0.2">
      <c r="A78" s="2" t="s">
        <v>4</v>
      </c>
      <c r="B78" s="1"/>
      <c r="C78" s="2"/>
      <c r="D78" s="1"/>
      <c r="E78" s="2"/>
      <c r="F78" s="1"/>
      <c r="G78" s="2"/>
      <c r="H78" s="1"/>
      <c r="I78" s="2"/>
      <c r="J78" s="1"/>
      <c r="K78" s="2"/>
      <c r="L78" s="1"/>
      <c r="M78" s="2"/>
    </row>
    <row r="79" spans="1:14" x14ac:dyDescent="0.2">
      <c r="A79" s="2" t="s">
        <v>74</v>
      </c>
      <c r="B79" s="1"/>
      <c r="C79" s="2"/>
      <c r="D79" s="1"/>
      <c r="E79" s="2"/>
      <c r="F79" s="1"/>
      <c r="G79" s="2"/>
      <c r="H79" s="1"/>
      <c r="I79" s="2"/>
      <c r="J79" s="1"/>
      <c r="K79" s="2"/>
      <c r="L79" s="1"/>
      <c r="M79" s="2"/>
    </row>
  </sheetData>
  <hyperlinks>
    <hyperlink ref="O2" location="Home!A1" tooltip="Home" display="Home"/>
  </hyperlinks>
  <printOptions horizontalCentered="1" verticalCentered="1"/>
  <pageMargins left="0.25" right="0.25" top="0.75" bottom="0.75" header="0.3" footer="0.3"/>
  <pageSetup scale="44" orientation="landscape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9"/>
  <sheetViews>
    <sheetView zoomScale="75" zoomScaleNormal="75" workbookViewId="0">
      <pane xSplit="1" ySplit="10" topLeftCell="B11" activePane="bottomRight" state="frozen"/>
      <selection activeCell="A4" sqref="A4:XFD76"/>
      <selection pane="topRight" activeCell="A4" sqref="A4:XFD76"/>
      <selection pane="bottomLeft" activeCell="A4" sqref="A4:XFD76"/>
      <selection pane="bottomRight" activeCell="G18" sqref="G18"/>
    </sheetView>
  </sheetViews>
  <sheetFormatPr defaultColWidth="12.42578125" defaultRowHeight="14.25" x14ac:dyDescent="0.2"/>
  <cols>
    <col min="1" max="1" width="63.42578125" style="6" customWidth="1"/>
    <col min="2" max="2" width="20.7109375" style="120" customWidth="1"/>
    <col min="3" max="3" width="20.7109375" style="6" customWidth="1"/>
    <col min="4" max="4" width="20.7109375" style="120" customWidth="1"/>
    <col min="5" max="5" width="20.7109375" style="6" customWidth="1"/>
    <col min="6" max="6" width="20.7109375" style="120" customWidth="1"/>
    <col min="7" max="7" width="20.7109375" style="6" customWidth="1"/>
    <col min="8" max="8" width="20.7109375" style="120" customWidth="1"/>
    <col min="9" max="9" width="20.7109375" style="6" customWidth="1"/>
    <col min="10" max="10" width="20.7109375" style="120" customWidth="1"/>
    <col min="11" max="11" width="20.7109375" style="6" customWidth="1"/>
    <col min="12" max="12" width="20.7109375" style="120" customWidth="1"/>
    <col min="13" max="13" width="20.7109375" style="6" customWidth="1"/>
    <col min="14" max="256" width="12.42578125" style="6"/>
    <col min="257" max="257" width="186.7109375" style="6" customWidth="1"/>
    <col min="258" max="258" width="56.42578125" style="6" customWidth="1"/>
    <col min="259" max="263" width="45.5703125" style="6" customWidth="1"/>
    <col min="264" max="264" width="54.7109375" style="6" customWidth="1"/>
    <col min="265" max="269" width="45.5703125" style="6" customWidth="1"/>
    <col min="270" max="512" width="12.42578125" style="6"/>
    <col min="513" max="513" width="186.7109375" style="6" customWidth="1"/>
    <col min="514" max="514" width="56.42578125" style="6" customWidth="1"/>
    <col min="515" max="519" width="45.5703125" style="6" customWidth="1"/>
    <col min="520" max="520" width="54.7109375" style="6" customWidth="1"/>
    <col min="521" max="525" width="45.5703125" style="6" customWidth="1"/>
    <col min="526" max="768" width="12.42578125" style="6"/>
    <col min="769" max="769" width="186.7109375" style="6" customWidth="1"/>
    <col min="770" max="770" width="56.42578125" style="6" customWidth="1"/>
    <col min="771" max="775" width="45.5703125" style="6" customWidth="1"/>
    <col min="776" max="776" width="54.7109375" style="6" customWidth="1"/>
    <col min="777" max="781" width="45.5703125" style="6" customWidth="1"/>
    <col min="782" max="1024" width="12.42578125" style="6"/>
    <col min="1025" max="1025" width="186.7109375" style="6" customWidth="1"/>
    <col min="1026" max="1026" width="56.42578125" style="6" customWidth="1"/>
    <col min="1027" max="1031" width="45.5703125" style="6" customWidth="1"/>
    <col min="1032" max="1032" width="54.7109375" style="6" customWidth="1"/>
    <col min="1033" max="1037" width="45.5703125" style="6" customWidth="1"/>
    <col min="1038" max="1280" width="12.42578125" style="6"/>
    <col min="1281" max="1281" width="186.7109375" style="6" customWidth="1"/>
    <col min="1282" max="1282" width="56.42578125" style="6" customWidth="1"/>
    <col min="1283" max="1287" width="45.5703125" style="6" customWidth="1"/>
    <col min="1288" max="1288" width="54.7109375" style="6" customWidth="1"/>
    <col min="1289" max="1293" width="45.5703125" style="6" customWidth="1"/>
    <col min="1294" max="1536" width="12.42578125" style="6"/>
    <col min="1537" max="1537" width="186.7109375" style="6" customWidth="1"/>
    <col min="1538" max="1538" width="56.42578125" style="6" customWidth="1"/>
    <col min="1539" max="1543" width="45.5703125" style="6" customWidth="1"/>
    <col min="1544" max="1544" width="54.7109375" style="6" customWidth="1"/>
    <col min="1545" max="1549" width="45.5703125" style="6" customWidth="1"/>
    <col min="1550" max="1792" width="12.42578125" style="6"/>
    <col min="1793" max="1793" width="186.7109375" style="6" customWidth="1"/>
    <col min="1794" max="1794" width="56.42578125" style="6" customWidth="1"/>
    <col min="1795" max="1799" width="45.5703125" style="6" customWidth="1"/>
    <col min="1800" max="1800" width="54.7109375" style="6" customWidth="1"/>
    <col min="1801" max="1805" width="45.5703125" style="6" customWidth="1"/>
    <col min="1806" max="2048" width="12.42578125" style="6"/>
    <col min="2049" max="2049" width="186.7109375" style="6" customWidth="1"/>
    <col min="2050" max="2050" width="56.42578125" style="6" customWidth="1"/>
    <col min="2051" max="2055" width="45.5703125" style="6" customWidth="1"/>
    <col min="2056" max="2056" width="54.7109375" style="6" customWidth="1"/>
    <col min="2057" max="2061" width="45.5703125" style="6" customWidth="1"/>
    <col min="2062" max="2304" width="12.42578125" style="6"/>
    <col min="2305" max="2305" width="186.7109375" style="6" customWidth="1"/>
    <col min="2306" max="2306" width="56.42578125" style="6" customWidth="1"/>
    <col min="2307" max="2311" width="45.5703125" style="6" customWidth="1"/>
    <col min="2312" max="2312" width="54.7109375" style="6" customWidth="1"/>
    <col min="2313" max="2317" width="45.5703125" style="6" customWidth="1"/>
    <col min="2318" max="2560" width="12.42578125" style="6"/>
    <col min="2561" max="2561" width="186.7109375" style="6" customWidth="1"/>
    <col min="2562" max="2562" width="56.42578125" style="6" customWidth="1"/>
    <col min="2563" max="2567" width="45.5703125" style="6" customWidth="1"/>
    <col min="2568" max="2568" width="54.7109375" style="6" customWidth="1"/>
    <col min="2569" max="2573" width="45.5703125" style="6" customWidth="1"/>
    <col min="2574" max="2816" width="12.42578125" style="6"/>
    <col min="2817" max="2817" width="186.7109375" style="6" customWidth="1"/>
    <col min="2818" max="2818" width="56.42578125" style="6" customWidth="1"/>
    <col min="2819" max="2823" width="45.5703125" style="6" customWidth="1"/>
    <col min="2824" max="2824" width="54.7109375" style="6" customWidth="1"/>
    <col min="2825" max="2829" width="45.5703125" style="6" customWidth="1"/>
    <col min="2830" max="3072" width="12.42578125" style="6"/>
    <col min="3073" max="3073" width="186.7109375" style="6" customWidth="1"/>
    <col min="3074" max="3074" width="56.42578125" style="6" customWidth="1"/>
    <col min="3075" max="3079" width="45.5703125" style="6" customWidth="1"/>
    <col min="3080" max="3080" width="54.7109375" style="6" customWidth="1"/>
    <col min="3081" max="3085" width="45.5703125" style="6" customWidth="1"/>
    <col min="3086" max="3328" width="12.42578125" style="6"/>
    <col min="3329" max="3329" width="186.7109375" style="6" customWidth="1"/>
    <col min="3330" max="3330" width="56.42578125" style="6" customWidth="1"/>
    <col min="3331" max="3335" width="45.5703125" style="6" customWidth="1"/>
    <col min="3336" max="3336" width="54.7109375" style="6" customWidth="1"/>
    <col min="3337" max="3341" width="45.5703125" style="6" customWidth="1"/>
    <col min="3342" max="3584" width="12.42578125" style="6"/>
    <col min="3585" max="3585" width="186.7109375" style="6" customWidth="1"/>
    <col min="3586" max="3586" width="56.42578125" style="6" customWidth="1"/>
    <col min="3587" max="3591" width="45.5703125" style="6" customWidth="1"/>
    <col min="3592" max="3592" width="54.7109375" style="6" customWidth="1"/>
    <col min="3593" max="3597" width="45.5703125" style="6" customWidth="1"/>
    <col min="3598" max="3840" width="12.42578125" style="6"/>
    <col min="3841" max="3841" width="186.7109375" style="6" customWidth="1"/>
    <col min="3842" max="3842" width="56.42578125" style="6" customWidth="1"/>
    <col min="3843" max="3847" width="45.5703125" style="6" customWidth="1"/>
    <col min="3848" max="3848" width="54.7109375" style="6" customWidth="1"/>
    <col min="3849" max="3853" width="45.5703125" style="6" customWidth="1"/>
    <col min="3854" max="4096" width="12.42578125" style="6"/>
    <col min="4097" max="4097" width="186.7109375" style="6" customWidth="1"/>
    <col min="4098" max="4098" width="56.42578125" style="6" customWidth="1"/>
    <col min="4099" max="4103" width="45.5703125" style="6" customWidth="1"/>
    <col min="4104" max="4104" width="54.7109375" style="6" customWidth="1"/>
    <col min="4105" max="4109" width="45.5703125" style="6" customWidth="1"/>
    <col min="4110" max="4352" width="12.42578125" style="6"/>
    <col min="4353" max="4353" width="186.7109375" style="6" customWidth="1"/>
    <col min="4354" max="4354" width="56.42578125" style="6" customWidth="1"/>
    <col min="4355" max="4359" width="45.5703125" style="6" customWidth="1"/>
    <col min="4360" max="4360" width="54.7109375" style="6" customWidth="1"/>
    <col min="4361" max="4365" width="45.5703125" style="6" customWidth="1"/>
    <col min="4366" max="4608" width="12.42578125" style="6"/>
    <col min="4609" max="4609" width="186.7109375" style="6" customWidth="1"/>
    <col min="4610" max="4610" width="56.42578125" style="6" customWidth="1"/>
    <col min="4611" max="4615" width="45.5703125" style="6" customWidth="1"/>
    <col min="4616" max="4616" width="54.7109375" style="6" customWidth="1"/>
    <col min="4617" max="4621" width="45.5703125" style="6" customWidth="1"/>
    <col min="4622" max="4864" width="12.42578125" style="6"/>
    <col min="4865" max="4865" width="186.7109375" style="6" customWidth="1"/>
    <col min="4866" max="4866" width="56.42578125" style="6" customWidth="1"/>
    <col min="4867" max="4871" width="45.5703125" style="6" customWidth="1"/>
    <col min="4872" max="4872" width="54.7109375" style="6" customWidth="1"/>
    <col min="4873" max="4877" width="45.5703125" style="6" customWidth="1"/>
    <col min="4878" max="5120" width="12.42578125" style="6"/>
    <col min="5121" max="5121" width="186.7109375" style="6" customWidth="1"/>
    <col min="5122" max="5122" width="56.42578125" style="6" customWidth="1"/>
    <col min="5123" max="5127" width="45.5703125" style="6" customWidth="1"/>
    <col min="5128" max="5128" width="54.7109375" style="6" customWidth="1"/>
    <col min="5129" max="5133" width="45.5703125" style="6" customWidth="1"/>
    <col min="5134" max="5376" width="12.42578125" style="6"/>
    <col min="5377" max="5377" width="186.7109375" style="6" customWidth="1"/>
    <col min="5378" max="5378" width="56.42578125" style="6" customWidth="1"/>
    <col min="5379" max="5383" width="45.5703125" style="6" customWidth="1"/>
    <col min="5384" max="5384" width="54.7109375" style="6" customWidth="1"/>
    <col min="5385" max="5389" width="45.5703125" style="6" customWidth="1"/>
    <col min="5390" max="5632" width="12.42578125" style="6"/>
    <col min="5633" max="5633" width="186.7109375" style="6" customWidth="1"/>
    <col min="5634" max="5634" width="56.42578125" style="6" customWidth="1"/>
    <col min="5635" max="5639" width="45.5703125" style="6" customWidth="1"/>
    <col min="5640" max="5640" width="54.7109375" style="6" customWidth="1"/>
    <col min="5641" max="5645" width="45.5703125" style="6" customWidth="1"/>
    <col min="5646" max="5888" width="12.42578125" style="6"/>
    <col min="5889" max="5889" width="186.7109375" style="6" customWidth="1"/>
    <col min="5890" max="5890" width="56.42578125" style="6" customWidth="1"/>
    <col min="5891" max="5895" width="45.5703125" style="6" customWidth="1"/>
    <col min="5896" max="5896" width="54.7109375" style="6" customWidth="1"/>
    <col min="5897" max="5901" width="45.5703125" style="6" customWidth="1"/>
    <col min="5902" max="6144" width="12.42578125" style="6"/>
    <col min="6145" max="6145" width="186.7109375" style="6" customWidth="1"/>
    <col min="6146" max="6146" width="56.42578125" style="6" customWidth="1"/>
    <col min="6147" max="6151" width="45.5703125" style="6" customWidth="1"/>
    <col min="6152" max="6152" width="54.7109375" style="6" customWidth="1"/>
    <col min="6153" max="6157" width="45.5703125" style="6" customWidth="1"/>
    <col min="6158" max="6400" width="12.42578125" style="6"/>
    <col min="6401" max="6401" width="186.7109375" style="6" customWidth="1"/>
    <col min="6402" max="6402" width="56.42578125" style="6" customWidth="1"/>
    <col min="6403" max="6407" width="45.5703125" style="6" customWidth="1"/>
    <col min="6408" max="6408" width="54.7109375" style="6" customWidth="1"/>
    <col min="6409" max="6413" width="45.5703125" style="6" customWidth="1"/>
    <col min="6414" max="6656" width="12.42578125" style="6"/>
    <col min="6657" max="6657" width="186.7109375" style="6" customWidth="1"/>
    <col min="6658" max="6658" width="56.42578125" style="6" customWidth="1"/>
    <col min="6659" max="6663" width="45.5703125" style="6" customWidth="1"/>
    <col min="6664" max="6664" width="54.7109375" style="6" customWidth="1"/>
    <col min="6665" max="6669" width="45.5703125" style="6" customWidth="1"/>
    <col min="6670" max="6912" width="12.42578125" style="6"/>
    <col min="6913" max="6913" width="186.7109375" style="6" customWidth="1"/>
    <col min="6914" max="6914" width="56.42578125" style="6" customWidth="1"/>
    <col min="6915" max="6919" width="45.5703125" style="6" customWidth="1"/>
    <col min="6920" max="6920" width="54.7109375" style="6" customWidth="1"/>
    <col min="6921" max="6925" width="45.5703125" style="6" customWidth="1"/>
    <col min="6926" max="7168" width="12.42578125" style="6"/>
    <col min="7169" max="7169" width="186.7109375" style="6" customWidth="1"/>
    <col min="7170" max="7170" width="56.42578125" style="6" customWidth="1"/>
    <col min="7171" max="7175" width="45.5703125" style="6" customWidth="1"/>
    <col min="7176" max="7176" width="54.7109375" style="6" customWidth="1"/>
    <col min="7177" max="7181" width="45.5703125" style="6" customWidth="1"/>
    <col min="7182" max="7424" width="12.42578125" style="6"/>
    <col min="7425" max="7425" width="186.7109375" style="6" customWidth="1"/>
    <col min="7426" max="7426" width="56.42578125" style="6" customWidth="1"/>
    <col min="7427" max="7431" width="45.5703125" style="6" customWidth="1"/>
    <col min="7432" max="7432" width="54.7109375" style="6" customWidth="1"/>
    <col min="7433" max="7437" width="45.5703125" style="6" customWidth="1"/>
    <col min="7438" max="7680" width="12.42578125" style="6"/>
    <col min="7681" max="7681" width="186.7109375" style="6" customWidth="1"/>
    <col min="7682" max="7682" width="56.42578125" style="6" customWidth="1"/>
    <col min="7683" max="7687" width="45.5703125" style="6" customWidth="1"/>
    <col min="7688" max="7688" width="54.7109375" style="6" customWidth="1"/>
    <col min="7689" max="7693" width="45.5703125" style="6" customWidth="1"/>
    <col min="7694" max="7936" width="12.42578125" style="6"/>
    <col min="7937" max="7937" width="186.7109375" style="6" customWidth="1"/>
    <col min="7938" max="7938" width="56.42578125" style="6" customWidth="1"/>
    <col min="7939" max="7943" width="45.5703125" style="6" customWidth="1"/>
    <col min="7944" max="7944" width="54.7109375" style="6" customWidth="1"/>
    <col min="7945" max="7949" width="45.5703125" style="6" customWidth="1"/>
    <col min="7950" max="8192" width="12.42578125" style="6"/>
    <col min="8193" max="8193" width="186.7109375" style="6" customWidth="1"/>
    <col min="8194" max="8194" width="56.42578125" style="6" customWidth="1"/>
    <col min="8195" max="8199" width="45.5703125" style="6" customWidth="1"/>
    <col min="8200" max="8200" width="54.7109375" style="6" customWidth="1"/>
    <col min="8201" max="8205" width="45.5703125" style="6" customWidth="1"/>
    <col min="8206" max="8448" width="12.42578125" style="6"/>
    <col min="8449" max="8449" width="186.7109375" style="6" customWidth="1"/>
    <col min="8450" max="8450" width="56.42578125" style="6" customWidth="1"/>
    <col min="8451" max="8455" width="45.5703125" style="6" customWidth="1"/>
    <col min="8456" max="8456" width="54.7109375" style="6" customWidth="1"/>
    <col min="8457" max="8461" width="45.5703125" style="6" customWidth="1"/>
    <col min="8462" max="8704" width="12.42578125" style="6"/>
    <col min="8705" max="8705" width="186.7109375" style="6" customWidth="1"/>
    <col min="8706" max="8706" width="56.42578125" style="6" customWidth="1"/>
    <col min="8707" max="8711" width="45.5703125" style="6" customWidth="1"/>
    <col min="8712" max="8712" width="54.7109375" style="6" customWidth="1"/>
    <col min="8713" max="8717" width="45.5703125" style="6" customWidth="1"/>
    <col min="8718" max="8960" width="12.42578125" style="6"/>
    <col min="8961" max="8961" width="186.7109375" style="6" customWidth="1"/>
    <col min="8962" max="8962" width="56.42578125" style="6" customWidth="1"/>
    <col min="8963" max="8967" width="45.5703125" style="6" customWidth="1"/>
    <col min="8968" max="8968" width="54.7109375" style="6" customWidth="1"/>
    <col min="8969" max="8973" width="45.5703125" style="6" customWidth="1"/>
    <col min="8974" max="9216" width="12.42578125" style="6"/>
    <col min="9217" max="9217" width="186.7109375" style="6" customWidth="1"/>
    <col min="9218" max="9218" width="56.42578125" style="6" customWidth="1"/>
    <col min="9219" max="9223" width="45.5703125" style="6" customWidth="1"/>
    <col min="9224" max="9224" width="54.7109375" style="6" customWidth="1"/>
    <col min="9225" max="9229" width="45.5703125" style="6" customWidth="1"/>
    <col min="9230" max="9472" width="12.42578125" style="6"/>
    <col min="9473" max="9473" width="186.7109375" style="6" customWidth="1"/>
    <col min="9474" max="9474" width="56.42578125" style="6" customWidth="1"/>
    <col min="9475" max="9479" width="45.5703125" style="6" customWidth="1"/>
    <col min="9480" max="9480" width="54.7109375" style="6" customWidth="1"/>
    <col min="9481" max="9485" width="45.5703125" style="6" customWidth="1"/>
    <col min="9486" max="9728" width="12.42578125" style="6"/>
    <col min="9729" max="9729" width="186.7109375" style="6" customWidth="1"/>
    <col min="9730" max="9730" width="56.42578125" style="6" customWidth="1"/>
    <col min="9731" max="9735" width="45.5703125" style="6" customWidth="1"/>
    <col min="9736" max="9736" width="54.7109375" style="6" customWidth="1"/>
    <col min="9737" max="9741" width="45.5703125" style="6" customWidth="1"/>
    <col min="9742" max="9984" width="12.42578125" style="6"/>
    <col min="9985" max="9985" width="186.7109375" style="6" customWidth="1"/>
    <col min="9986" max="9986" width="56.42578125" style="6" customWidth="1"/>
    <col min="9987" max="9991" width="45.5703125" style="6" customWidth="1"/>
    <col min="9992" max="9992" width="54.7109375" style="6" customWidth="1"/>
    <col min="9993" max="9997" width="45.5703125" style="6" customWidth="1"/>
    <col min="9998" max="10240" width="12.42578125" style="6"/>
    <col min="10241" max="10241" width="186.7109375" style="6" customWidth="1"/>
    <col min="10242" max="10242" width="56.42578125" style="6" customWidth="1"/>
    <col min="10243" max="10247" width="45.5703125" style="6" customWidth="1"/>
    <col min="10248" max="10248" width="54.7109375" style="6" customWidth="1"/>
    <col min="10249" max="10253" width="45.5703125" style="6" customWidth="1"/>
    <col min="10254" max="10496" width="12.42578125" style="6"/>
    <col min="10497" max="10497" width="186.7109375" style="6" customWidth="1"/>
    <col min="10498" max="10498" width="56.42578125" style="6" customWidth="1"/>
    <col min="10499" max="10503" width="45.5703125" style="6" customWidth="1"/>
    <col min="10504" max="10504" width="54.7109375" style="6" customWidth="1"/>
    <col min="10505" max="10509" width="45.5703125" style="6" customWidth="1"/>
    <col min="10510" max="10752" width="12.42578125" style="6"/>
    <col min="10753" max="10753" width="186.7109375" style="6" customWidth="1"/>
    <col min="10754" max="10754" width="56.42578125" style="6" customWidth="1"/>
    <col min="10755" max="10759" width="45.5703125" style="6" customWidth="1"/>
    <col min="10760" max="10760" width="54.7109375" style="6" customWidth="1"/>
    <col min="10761" max="10765" width="45.5703125" style="6" customWidth="1"/>
    <col min="10766" max="11008" width="12.42578125" style="6"/>
    <col min="11009" max="11009" width="186.7109375" style="6" customWidth="1"/>
    <col min="11010" max="11010" width="56.42578125" style="6" customWidth="1"/>
    <col min="11011" max="11015" width="45.5703125" style="6" customWidth="1"/>
    <col min="11016" max="11016" width="54.7109375" style="6" customWidth="1"/>
    <col min="11017" max="11021" width="45.5703125" style="6" customWidth="1"/>
    <col min="11022" max="11264" width="12.42578125" style="6"/>
    <col min="11265" max="11265" width="186.7109375" style="6" customWidth="1"/>
    <col min="11266" max="11266" width="56.42578125" style="6" customWidth="1"/>
    <col min="11267" max="11271" width="45.5703125" style="6" customWidth="1"/>
    <col min="11272" max="11272" width="54.7109375" style="6" customWidth="1"/>
    <col min="11273" max="11277" width="45.5703125" style="6" customWidth="1"/>
    <col min="11278" max="11520" width="12.42578125" style="6"/>
    <col min="11521" max="11521" width="186.7109375" style="6" customWidth="1"/>
    <col min="11522" max="11522" width="56.42578125" style="6" customWidth="1"/>
    <col min="11523" max="11527" width="45.5703125" style="6" customWidth="1"/>
    <col min="11528" max="11528" width="54.7109375" style="6" customWidth="1"/>
    <col min="11529" max="11533" width="45.5703125" style="6" customWidth="1"/>
    <col min="11534" max="11776" width="12.42578125" style="6"/>
    <col min="11777" max="11777" width="186.7109375" style="6" customWidth="1"/>
    <col min="11778" max="11778" width="56.42578125" style="6" customWidth="1"/>
    <col min="11779" max="11783" width="45.5703125" style="6" customWidth="1"/>
    <col min="11784" max="11784" width="54.7109375" style="6" customWidth="1"/>
    <col min="11785" max="11789" width="45.5703125" style="6" customWidth="1"/>
    <col min="11790" max="12032" width="12.42578125" style="6"/>
    <col min="12033" max="12033" width="186.7109375" style="6" customWidth="1"/>
    <col min="12034" max="12034" width="56.42578125" style="6" customWidth="1"/>
    <col min="12035" max="12039" width="45.5703125" style="6" customWidth="1"/>
    <col min="12040" max="12040" width="54.7109375" style="6" customWidth="1"/>
    <col min="12041" max="12045" width="45.5703125" style="6" customWidth="1"/>
    <col min="12046" max="12288" width="12.42578125" style="6"/>
    <col min="12289" max="12289" width="186.7109375" style="6" customWidth="1"/>
    <col min="12290" max="12290" width="56.42578125" style="6" customWidth="1"/>
    <col min="12291" max="12295" width="45.5703125" style="6" customWidth="1"/>
    <col min="12296" max="12296" width="54.7109375" style="6" customWidth="1"/>
    <col min="12297" max="12301" width="45.5703125" style="6" customWidth="1"/>
    <col min="12302" max="12544" width="12.42578125" style="6"/>
    <col min="12545" max="12545" width="186.7109375" style="6" customWidth="1"/>
    <col min="12546" max="12546" width="56.42578125" style="6" customWidth="1"/>
    <col min="12547" max="12551" width="45.5703125" style="6" customWidth="1"/>
    <col min="12552" max="12552" width="54.7109375" style="6" customWidth="1"/>
    <col min="12553" max="12557" width="45.5703125" style="6" customWidth="1"/>
    <col min="12558" max="12800" width="12.42578125" style="6"/>
    <col min="12801" max="12801" width="186.7109375" style="6" customWidth="1"/>
    <col min="12802" max="12802" width="56.42578125" style="6" customWidth="1"/>
    <col min="12803" max="12807" width="45.5703125" style="6" customWidth="1"/>
    <col min="12808" max="12808" width="54.7109375" style="6" customWidth="1"/>
    <col min="12809" max="12813" width="45.5703125" style="6" customWidth="1"/>
    <col min="12814" max="13056" width="12.42578125" style="6"/>
    <col min="13057" max="13057" width="186.7109375" style="6" customWidth="1"/>
    <col min="13058" max="13058" width="56.42578125" style="6" customWidth="1"/>
    <col min="13059" max="13063" width="45.5703125" style="6" customWidth="1"/>
    <col min="13064" max="13064" width="54.7109375" style="6" customWidth="1"/>
    <col min="13065" max="13069" width="45.5703125" style="6" customWidth="1"/>
    <col min="13070" max="13312" width="12.42578125" style="6"/>
    <col min="13313" max="13313" width="186.7109375" style="6" customWidth="1"/>
    <col min="13314" max="13314" width="56.42578125" style="6" customWidth="1"/>
    <col min="13315" max="13319" width="45.5703125" style="6" customWidth="1"/>
    <col min="13320" max="13320" width="54.7109375" style="6" customWidth="1"/>
    <col min="13321" max="13325" width="45.5703125" style="6" customWidth="1"/>
    <col min="13326" max="13568" width="12.42578125" style="6"/>
    <col min="13569" max="13569" width="186.7109375" style="6" customWidth="1"/>
    <col min="13570" max="13570" width="56.42578125" style="6" customWidth="1"/>
    <col min="13571" max="13575" width="45.5703125" style="6" customWidth="1"/>
    <col min="13576" max="13576" width="54.7109375" style="6" customWidth="1"/>
    <col min="13577" max="13581" width="45.5703125" style="6" customWidth="1"/>
    <col min="13582" max="13824" width="12.42578125" style="6"/>
    <col min="13825" max="13825" width="186.7109375" style="6" customWidth="1"/>
    <col min="13826" max="13826" width="56.42578125" style="6" customWidth="1"/>
    <col min="13827" max="13831" width="45.5703125" style="6" customWidth="1"/>
    <col min="13832" max="13832" width="54.7109375" style="6" customWidth="1"/>
    <col min="13833" max="13837" width="45.5703125" style="6" customWidth="1"/>
    <col min="13838" max="14080" width="12.42578125" style="6"/>
    <col min="14081" max="14081" width="186.7109375" style="6" customWidth="1"/>
    <col min="14082" max="14082" width="56.42578125" style="6" customWidth="1"/>
    <col min="14083" max="14087" width="45.5703125" style="6" customWidth="1"/>
    <col min="14088" max="14088" width="54.7109375" style="6" customWidth="1"/>
    <col min="14089" max="14093" width="45.5703125" style="6" customWidth="1"/>
    <col min="14094" max="14336" width="12.42578125" style="6"/>
    <col min="14337" max="14337" width="186.7109375" style="6" customWidth="1"/>
    <col min="14338" max="14338" width="56.42578125" style="6" customWidth="1"/>
    <col min="14339" max="14343" width="45.5703125" style="6" customWidth="1"/>
    <col min="14344" max="14344" width="54.7109375" style="6" customWidth="1"/>
    <col min="14345" max="14349" width="45.5703125" style="6" customWidth="1"/>
    <col min="14350" max="14592" width="12.42578125" style="6"/>
    <col min="14593" max="14593" width="186.7109375" style="6" customWidth="1"/>
    <col min="14594" max="14594" width="56.42578125" style="6" customWidth="1"/>
    <col min="14595" max="14599" width="45.5703125" style="6" customWidth="1"/>
    <col min="14600" max="14600" width="54.7109375" style="6" customWidth="1"/>
    <col min="14601" max="14605" width="45.5703125" style="6" customWidth="1"/>
    <col min="14606" max="14848" width="12.42578125" style="6"/>
    <col min="14849" max="14849" width="186.7109375" style="6" customWidth="1"/>
    <col min="14850" max="14850" width="56.42578125" style="6" customWidth="1"/>
    <col min="14851" max="14855" width="45.5703125" style="6" customWidth="1"/>
    <col min="14856" max="14856" width="54.7109375" style="6" customWidth="1"/>
    <col min="14857" max="14861" width="45.5703125" style="6" customWidth="1"/>
    <col min="14862" max="15104" width="12.42578125" style="6"/>
    <col min="15105" max="15105" width="186.7109375" style="6" customWidth="1"/>
    <col min="15106" max="15106" width="56.42578125" style="6" customWidth="1"/>
    <col min="15107" max="15111" width="45.5703125" style="6" customWidth="1"/>
    <col min="15112" max="15112" width="54.7109375" style="6" customWidth="1"/>
    <col min="15113" max="15117" width="45.5703125" style="6" customWidth="1"/>
    <col min="15118" max="15360" width="12.42578125" style="6"/>
    <col min="15361" max="15361" width="186.7109375" style="6" customWidth="1"/>
    <col min="15362" max="15362" width="56.42578125" style="6" customWidth="1"/>
    <col min="15363" max="15367" width="45.5703125" style="6" customWidth="1"/>
    <col min="15368" max="15368" width="54.7109375" style="6" customWidth="1"/>
    <col min="15369" max="15373" width="45.5703125" style="6" customWidth="1"/>
    <col min="15374" max="15616" width="12.42578125" style="6"/>
    <col min="15617" max="15617" width="186.7109375" style="6" customWidth="1"/>
    <col min="15618" max="15618" width="56.42578125" style="6" customWidth="1"/>
    <col min="15619" max="15623" width="45.5703125" style="6" customWidth="1"/>
    <col min="15624" max="15624" width="54.7109375" style="6" customWidth="1"/>
    <col min="15625" max="15629" width="45.5703125" style="6" customWidth="1"/>
    <col min="15630" max="15872" width="12.42578125" style="6"/>
    <col min="15873" max="15873" width="186.7109375" style="6" customWidth="1"/>
    <col min="15874" max="15874" width="56.42578125" style="6" customWidth="1"/>
    <col min="15875" max="15879" width="45.5703125" style="6" customWidth="1"/>
    <col min="15880" max="15880" width="54.7109375" style="6" customWidth="1"/>
    <col min="15881" max="15885" width="45.5703125" style="6" customWidth="1"/>
    <col min="15886" max="16128" width="12.42578125" style="6"/>
    <col min="16129" max="16129" width="186.7109375" style="6" customWidth="1"/>
    <col min="16130" max="16130" width="56.42578125" style="6" customWidth="1"/>
    <col min="16131" max="16135" width="45.5703125" style="6" customWidth="1"/>
    <col min="16136" max="16136" width="54.7109375" style="6" customWidth="1"/>
    <col min="16137" max="16141" width="45.5703125" style="6" customWidth="1"/>
    <col min="16142" max="16384" width="12.42578125" style="6"/>
  </cols>
  <sheetData>
    <row r="1" spans="1:17" s="196" customFormat="1" ht="19.5" customHeight="1" thickBot="1" x14ac:dyDescent="0.3">
      <c r="A1" s="186" t="s">
        <v>0</v>
      </c>
      <c r="B1" s="187"/>
      <c r="C1" s="188"/>
      <c r="D1" s="187"/>
      <c r="E1" s="189"/>
      <c r="F1" s="190"/>
      <c r="G1" s="189"/>
      <c r="H1" s="190"/>
      <c r="I1" s="191"/>
      <c r="J1" s="192" t="s">
        <v>1</v>
      </c>
      <c r="K1" s="193" t="s">
        <v>93</v>
      </c>
      <c r="L1" s="194"/>
      <c r="M1" s="193"/>
      <c r="N1" s="195"/>
      <c r="O1" s="195"/>
      <c r="P1" s="195"/>
      <c r="Q1" s="195"/>
    </row>
    <row r="2" spans="1:17" s="196" customFormat="1" ht="19.5" customHeight="1" thickBot="1" x14ac:dyDescent="0.3">
      <c r="A2" s="186" t="s">
        <v>2</v>
      </c>
      <c r="B2" s="187"/>
      <c r="C2" s="188"/>
      <c r="D2" s="187"/>
      <c r="E2" s="188"/>
      <c r="F2" s="187"/>
      <c r="G2" s="188"/>
      <c r="H2" s="187"/>
      <c r="I2" s="188"/>
      <c r="J2" s="187"/>
      <c r="K2" s="188"/>
      <c r="L2" s="187"/>
      <c r="M2" s="189"/>
      <c r="O2" s="221" t="s">
        <v>182</v>
      </c>
    </row>
    <row r="3" spans="1:17" s="196" customFormat="1" ht="19.5" customHeight="1" thickBot="1" x14ac:dyDescent="0.3">
      <c r="A3" s="197" t="s">
        <v>3</v>
      </c>
      <c r="B3" s="198"/>
      <c r="C3" s="199"/>
      <c r="D3" s="198"/>
      <c r="E3" s="199"/>
      <c r="F3" s="198"/>
      <c r="G3" s="199"/>
      <c r="H3" s="198"/>
      <c r="I3" s="199"/>
      <c r="J3" s="198"/>
      <c r="K3" s="199"/>
      <c r="L3" s="198"/>
      <c r="M3" s="200"/>
      <c r="N3" s="195"/>
      <c r="O3" s="195"/>
      <c r="P3" s="195"/>
      <c r="Q3" s="195"/>
    </row>
    <row r="4" spans="1:17" ht="15" customHeight="1" thickTop="1" x14ac:dyDescent="0.2">
      <c r="A4" s="7"/>
      <c r="B4" s="8"/>
      <c r="C4" s="9"/>
      <c r="D4" s="8"/>
      <c r="E4" s="9"/>
      <c r="F4" s="8"/>
      <c r="G4" s="10"/>
      <c r="H4" s="8" t="s">
        <v>4</v>
      </c>
      <c r="I4" s="9"/>
      <c r="J4" s="8"/>
      <c r="K4" s="9"/>
      <c r="L4" s="8"/>
      <c r="M4" s="10"/>
    </row>
    <row r="5" spans="1:17" ht="15" customHeight="1" x14ac:dyDescent="0.2">
      <c r="A5" s="11"/>
      <c r="B5" s="3"/>
      <c r="C5" s="12"/>
      <c r="D5" s="3"/>
      <c r="E5" s="12"/>
      <c r="F5" s="3"/>
      <c r="G5" s="13"/>
      <c r="H5" s="3"/>
      <c r="I5" s="12"/>
      <c r="J5" s="3"/>
      <c r="K5" s="12"/>
      <c r="L5" s="3"/>
      <c r="M5" s="13"/>
    </row>
    <row r="6" spans="1:17" ht="15" customHeight="1" x14ac:dyDescent="0.25">
      <c r="A6" s="14"/>
      <c r="B6" s="15" t="s">
        <v>128</v>
      </c>
      <c r="C6" s="16"/>
      <c r="D6" s="17"/>
      <c r="E6" s="16"/>
      <c r="F6" s="17"/>
      <c r="G6" s="18"/>
      <c r="H6" s="15" t="s">
        <v>129</v>
      </c>
      <c r="I6" s="16"/>
      <c r="J6" s="17"/>
      <c r="K6" s="16"/>
      <c r="L6" s="17"/>
      <c r="M6" s="19" t="s">
        <v>4</v>
      </c>
    </row>
    <row r="7" spans="1:17" ht="15" customHeight="1" x14ac:dyDescent="0.2">
      <c r="A7" s="11" t="s">
        <v>4</v>
      </c>
      <c r="B7" s="3" t="s">
        <v>4</v>
      </c>
      <c r="C7" s="12"/>
      <c r="D7" s="3" t="s">
        <v>4</v>
      </c>
      <c r="E7" s="12"/>
      <c r="F7" s="3" t="s">
        <v>4</v>
      </c>
      <c r="G7" s="13"/>
      <c r="H7" s="3" t="s">
        <v>4</v>
      </c>
      <c r="I7" s="12"/>
      <c r="J7" s="3" t="s">
        <v>4</v>
      </c>
      <c r="K7" s="12"/>
      <c r="L7" s="3" t="s">
        <v>4</v>
      </c>
      <c r="M7" s="13"/>
    </row>
    <row r="8" spans="1:17" ht="15" customHeight="1" x14ac:dyDescent="0.2">
      <c r="A8" s="11" t="s">
        <v>4</v>
      </c>
      <c r="B8" s="3" t="s">
        <v>4</v>
      </c>
      <c r="C8" s="12"/>
      <c r="D8" s="3" t="s">
        <v>4</v>
      </c>
      <c r="E8" s="12"/>
      <c r="F8" s="3" t="s">
        <v>4</v>
      </c>
      <c r="G8" s="13"/>
      <c r="H8" s="3" t="s">
        <v>4</v>
      </c>
      <c r="I8" s="12"/>
      <c r="J8" s="3" t="s">
        <v>4</v>
      </c>
      <c r="K8" s="12"/>
      <c r="L8" s="3" t="s">
        <v>4</v>
      </c>
      <c r="M8" s="13"/>
    </row>
    <row r="9" spans="1:17" ht="15" customHeight="1" x14ac:dyDescent="0.25">
      <c r="A9" s="20" t="s">
        <v>4</v>
      </c>
      <c r="B9" s="21" t="s">
        <v>4</v>
      </c>
      <c r="C9" s="22" t="s">
        <v>5</v>
      </c>
      <c r="D9" s="23" t="s">
        <v>4</v>
      </c>
      <c r="E9" s="22" t="s">
        <v>5</v>
      </c>
      <c r="F9" s="23" t="s">
        <v>4</v>
      </c>
      <c r="G9" s="24" t="s">
        <v>5</v>
      </c>
      <c r="H9" s="21" t="s">
        <v>4</v>
      </c>
      <c r="I9" s="22" t="s">
        <v>5</v>
      </c>
      <c r="J9" s="23" t="s">
        <v>4</v>
      </c>
      <c r="K9" s="22" t="s">
        <v>5</v>
      </c>
      <c r="L9" s="23" t="s">
        <v>4</v>
      </c>
      <c r="M9" s="24" t="s">
        <v>5</v>
      </c>
      <c r="N9" s="25"/>
    </row>
    <row r="10" spans="1:17" ht="15" customHeight="1" x14ac:dyDescent="0.25">
      <c r="A10" s="26" t="s">
        <v>6</v>
      </c>
      <c r="B10" s="27" t="s">
        <v>7</v>
      </c>
      <c r="C10" s="28" t="s">
        <v>8</v>
      </c>
      <c r="D10" s="29" t="s">
        <v>9</v>
      </c>
      <c r="E10" s="28" t="s">
        <v>8</v>
      </c>
      <c r="F10" s="29" t="s">
        <v>8</v>
      </c>
      <c r="G10" s="30" t="s">
        <v>8</v>
      </c>
      <c r="H10" s="27" t="s">
        <v>7</v>
      </c>
      <c r="I10" s="28" t="s">
        <v>8</v>
      </c>
      <c r="J10" s="29" t="s">
        <v>9</v>
      </c>
      <c r="K10" s="28" t="s">
        <v>8</v>
      </c>
      <c r="L10" s="29" t="s">
        <v>8</v>
      </c>
      <c r="M10" s="30" t="s">
        <v>8</v>
      </c>
      <c r="N10" s="25"/>
    </row>
    <row r="11" spans="1:17" ht="15" customHeight="1" x14ac:dyDescent="0.2">
      <c r="A11" s="31" t="s">
        <v>10</v>
      </c>
      <c r="B11" s="32" t="s">
        <v>4</v>
      </c>
      <c r="C11" s="33"/>
      <c r="D11" s="34" t="s">
        <v>4</v>
      </c>
      <c r="E11" s="33"/>
      <c r="F11" s="34" t="s">
        <v>4</v>
      </c>
      <c r="G11" s="35"/>
      <c r="H11" s="32" t="s">
        <v>4</v>
      </c>
      <c r="I11" s="33"/>
      <c r="J11" s="34" t="s">
        <v>4</v>
      </c>
      <c r="K11" s="33"/>
      <c r="L11" s="34" t="s">
        <v>4</v>
      </c>
      <c r="M11" s="35" t="s">
        <v>10</v>
      </c>
      <c r="N11" s="25"/>
    </row>
    <row r="12" spans="1:17" ht="15" customHeight="1" x14ac:dyDescent="0.25">
      <c r="A12" s="14" t="s">
        <v>11</v>
      </c>
      <c r="B12" s="36" t="s">
        <v>4</v>
      </c>
      <c r="C12" s="37" t="s">
        <v>4</v>
      </c>
      <c r="D12" s="38"/>
      <c r="E12" s="39"/>
      <c r="F12" s="38"/>
      <c r="G12" s="40"/>
      <c r="H12" s="36"/>
      <c r="I12" s="39"/>
      <c r="J12" s="38"/>
      <c r="K12" s="39"/>
      <c r="L12" s="38"/>
      <c r="M12" s="40"/>
      <c r="N12" s="25"/>
    </row>
    <row r="13" spans="1:17" s="5" customFormat="1" ht="15" customHeight="1" x14ac:dyDescent="0.2">
      <c r="A13" s="41" t="s">
        <v>12</v>
      </c>
      <c r="B13" s="4">
        <v>14432889</v>
      </c>
      <c r="C13" s="42">
        <f t="shared" ref="C13:C76" si="0">IF(ISBLANK(B13),"  ",IF(F13&gt;0,B13/F13,IF(B13&gt;0,1,0)))</f>
        <v>1</v>
      </c>
      <c r="D13" s="43">
        <v>0</v>
      </c>
      <c r="E13" s="44">
        <f>IF(ISBLANK(D13),"  ",IF(F13&gt;0,D13/F13,IF(D13&gt;0,1,0)))</f>
        <v>0</v>
      </c>
      <c r="F13" s="45">
        <f>D13+B13</f>
        <v>14432889</v>
      </c>
      <c r="G13" s="46">
        <f>IF(ISBLANK(F13),"  ",IF(F76&gt;0,F13/F76,IF(F13&gt;0,1,0)))</f>
        <v>0.22134485624573602</v>
      </c>
      <c r="H13" s="4">
        <v>14226583</v>
      </c>
      <c r="I13" s="42">
        <f>IF(ISBLANK(H13),"  ",IF(L13&gt;0,H13/L13,IF(H13&gt;0,1,0)))</f>
        <v>1</v>
      </c>
      <c r="J13" s="43">
        <v>0</v>
      </c>
      <c r="K13" s="44">
        <f>IF(ISBLANK(J13),"  ",IF(L13&gt;0,J13/L13,IF(J13&gt;0,1,0)))</f>
        <v>0</v>
      </c>
      <c r="L13" s="45">
        <f t="shared" ref="L13:L34" si="1">J13+H13</f>
        <v>14226583</v>
      </c>
      <c r="M13" s="47">
        <f>IF(ISBLANK(L13),"  ",IF(L76&gt;0,L13/L76,IF(L13&gt;0,1,0)))</f>
        <v>0.22271210302071243</v>
      </c>
      <c r="N13" s="25"/>
    </row>
    <row r="14" spans="1:17" ht="15" customHeight="1" x14ac:dyDescent="0.2">
      <c r="A14" s="11" t="s">
        <v>13</v>
      </c>
      <c r="B14" s="3">
        <v>0</v>
      </c>
      <c r="C14" s="48">
        <f t="shared" si="0"/>
        <v>0</v>
      </c>
      <c r="D14" s="93">
        <v>0</v>
      </c>
      <c r="E14" s="49">
        <f>IF(ISBLANK(D14),"  ",IF(F14&gt;0,D14/F14,IF(D14&gt;0,1,0)))</f>
        <v>0</v>
      </c>
      <c r="F14" s="50">
        <f>D14+B14</f>
        <v>0</v>
      </c>
      <c r="G14" s="51">
        <f>IF(ISBLANK(F14),"  ",IF(F76&gt;0,F14/F76,IF(F14&gt;0,1,0)))</f>
        <v>0</v>
      </c>
      <c r="H14" s="3">
        <v>0</v>
      </c>
      <c r="I14" s="48">
        <f>IF(ISBLANK(H14),"  ",IF(L14&gt;0,H14/L14,IF(H14&gt;0,1,0)))</f>
        <v>0</v>
      </c>
      <c r="J14" s="93">
        <v>0</v>
      </c>
      <c r="K14" s="49">
        <f>IF(ISBLANK(J14),"  ",IF(L14&gt;0,J14/L14,IF(J14&gt;0,1,0)))</f>
        <v>0</v>
      </c>
      <c r="L14" s="50">
        <f t="shared" si="1"/>
        <v>0</v>
      </c>
      <c r="M14" s="51">
        <f>IF(ISBLANK(L14),"  ",IF(L76&gt;0,L14/L76,IF(L14&gt;0,1,0)))</f>
        <v>0</v>
      </c>
      <c r="N14" s="25"/>
    </row>
    <row r="15" spans="1:17" ht="15" customHeight="1" x14ac:dyDescent="0.2">
      <c r="A15" s="31" t="s">
        <v>14</v>
      </c>
      <c r="B15" s="79">
        <v>746548.15</v>
      </c>
      <c r="C15" s="53">
        <f t="shared" si="0"/>
        <v>1</v>
      </c>
      <c r="D15" s="80">
        <v>0</v>
      </c>
      <c r="E15" s="55">
        <f>IF(ISBLANK(D15),"  ",IF(F15&gt;0,D15/F15,IF(D15&gt;0,1,0)))</f>
        <v>0</v>
      </c>
      <c r="F15" s="38">
        <f>D15+B15</f>
        <v>746548.15</v>
      </c>
      <c r="G15" s="56">
        <f>IF(ISBLANK(F15),"  ",IF(F76&gt;0,F15/F76,IF(F15&gt;0,1,0)))</f>
        <v>1.1449169528170707E-2</v>
      </c>
      <c r="H15" s="79">
        <v>745816</v>
      </c>
      <c r="I15" s="53">
        <f>IF(ISBLANK(H15),"  ",IF(L15&gt;0,H15/L15,IF(H15&gt;0,1,0)))</f>
        <v>1</v>
      </c>
      <c r="J15" s="80">
        <v>0</v>
      </c>
      <c r="K15" s="55">
        <f>IF(ISBLANK(J15),"  ",IF(L15&gt;0,J15/L15,IF(J15&gt;0,1,0)))</f>
        <v>0</v>
      </c>
      <c r="L15" s="38">
        <f t="shared" si="1"/>
        <v>745816</v>
      </c>
      <c r="M15" s="56">
        <f>IF(ISBLANK(L15),"  ",IF(L76&gt;0,L15/L76,IF(L15&gt;0,1,0)))</f>
        <v>1.1675484536694135E-2</v>
      </c>
      <c r="N15" s="25"/>
    </row>
    <row r="16" spans="1:17" ht="15" customHeight="1" x14ac:dyDescent="0.2">
      <c r="A16" s="57" t="s">
        <v>15</v>
      </c>
      <c r="B16" s="3">
        <v>0</v>
      </c>
      <c r="C16" s="42">
        <f t="shared" si="0"/>
        <v>0</v>
      </c>
      <c r="D16" s="93">
        <v>0</v>
      </c>
      <c r="E16" s="44">
        <f>IF(ISBLANK(D16),"  ",IF(F16&gt;0,D16/F16,IF(D16&gt;0,1,0)))</f>
        <v>0</v>
      </c>
      <c r="F16" s="58">
        <f t="shared" ref="F16:F39" si="2">D16+B16</f>
        <v>0</v>
      </c>
      <c r="G16" s="46">
        <f>IF(ISBLANK(F16),"  ",IF(F76&gt;0,F16/F76,IF(F16&gt;0,1,0)))</f>
        <v>0</v>
      </c>
      <c r="H16" s="3">
        <v>0</v>
      </c>
      <c r="I16" s="42">
        <f t="shared" ref="I16:I34" si="3">IF(ISBLANK(H16),"  ",IF(L16&gt;0,H16/L16,IF(H16&gt;0,1,0)))</f>
        <v>0</v>
      </c>
      <c r="J16" s="93">
        <v>0</v>
      </c>
      <c r="K16" s="44">
        <f t="shared" ref="K16:K34" si="4">IF(ISBLANK(J16),"  ",IF(L16&gt;0,J16/L16,IF(J16&gt;0,1,0)))</f>
        <v>0</v>
      </c>
      <c r="L16" s="58">
        <f t="shared" si="1"/>
        <v>0</v>
      </c>
      <c r="M16" s="46">
        <f>IF(ISBLANK(L16),"  ",IF(L76&gt;0,L16/L76,IF(L16&gt;0,1,0)))</f>
        <v>0</v>
      </c>
      <c r="N16" s="25"/>
    </row>
    <row r="17" spans="1:14" ht="15" customHeight="1" x14ac:dyDescent="0.2">
      <c r="A17" s="59" t="s">
        <v>16</v>
      </c>
      <c r="B17" s="32">
        <v>746548.15</v>
      </c>
      <c r="C17" s="48">
        <f t="shared" si="0"/>
        <v>1</v>
      </c>
      <c r="D17" s="80">
        <v>0</v>
      </c>
      <c r="E17" s="44">
        <f t="shared" ref="E17:E34" si="5">IF(ISBLANK(D17),"  ",IF(F17&gt;0,D17/F17,IF(D17&gt;0,1,0)))</f>
        <v>0</v>
      </c>
      <c r="F17" s="34">
        <f t="shared" si="2"/>
        <v>746548.15</v>
      </c>
      <c r="G17" s="51">
        <f>IF(ISBLANK(F17),"  ",IF(F76&gt;0,F17/F76,IF(F17&gt;0,1,0)))</f>
        <v>1.1449169528170707E-2</v>
      </c>
      <c r="H17" s="32">
        <v>745816</v>
      </c>
      <c r="I17" s="48">
        <f t="shared" si="3"/>
        <v>1</v>
      </c>
      <c r="J17" s="80">
        <v>0</v>
      </c>
      <c r="K17" s="49">
        <f t="shared" si="4"/>
        <v>0</v>
      </c>
      <c r="L17" s="34">
        <f t="shared" si="1"/>
        <v>745816</v>
      </c>
      <c r="M17" s="51">
        <f>IF(ISBLANK(L17),"  ",IF(L76&gt;0,L17/L76,IF(L17&gt;0,1,0)))</f>
        <v>1.1675484536694135E-2</v>
      </c>
      <c r="N17" s="25"/>
    </row>
    <row r="18" spans="1:14" ht="15" customHeight="1" x14ac:dyDescent="0.2">
      <c r="A18" s="59" t="s">
        <v>17</v>
      </c>
      <c r="B18" s="32">
        <v>0</v>
      </c>
      <c r="C18" s="48">
        <f t="shared" si="0"/>
        <v>0</v>
      </c>
      <c r="D18" s="80">
        <v>0</v>
      </c>
      <c r="E18" s="44">
        <f t="shared" si="5"/>
        <v>0</v>
      </c>
      <c r="F18" s="34">
        <f t="shared" si="2"/>
        <v>0</v>
      </c>
      <c r="G18" s="51">
        <f>IF(ISBLANK(F18),"  ",IF(F76&gt;0,F18/F76,IF(F18&gt;0,1,0)))</f>
        <v>0</v>
      </c>
      <c r="H18" s="32">
        <v>0</v>
      </c>
      <c r="I18" s="48">
        <f t="shared" si="3"/>
        <v>0</v>
      </c>
      <c r="J18" s="80">
        <v>0</v>
      </c>
      <c r="K18" s="49">
        <f t="shared" si="4"/>
        <v>0</v>
      </c>
      <c r="L18" s="34">
        <f t="shared" si="1"/>
        <v>0</v>
      </c>
      <c r="M18" s="51">
        <f>IF(ISBLANK(L18),"  ",IF(L76&gt;0,L18/L76,IF(L18&gt;0,1,0)))</f>
        <v>0</v>
      </c>
      <c r="N18" s="25"/>
    </row>
    <row r="19" spans="1:14" ht="15" customHeight="1" x14ac:dyDescent="0.2">
      <c r="A19" s="59" t="s">
        <v>18</v>
      </c>
      <c r="B19" s="32">
        <v>0</v>
      </c>
      <c r="C19" s="48">
        <f t="shared" si="0"/>
        <v>0</v>
      </c>
      <c r="D19" s="80">
        <v>0</v>
      </c>
      <c r="E19" s="44">
        <f t="shared" si="5"/>
        <v>0</v>
      </c>
      <c r="F19" s="34">
        <f t="shared" si="2"/>
        <v>0</v>
      </c>
      <c r="G19" s="51">
        <f>IF(ISBLANK(F19),"  ",IF(F76&gt;0,F19/F76,IF(F19&gt;0,1,0)))</f>
        <v>0</v>
      </c>
      <c r="H19" s="32">
        <v>0</v>
      </c>
      <c r="I19" s="48">
        <f t="shared" si="3"/>
        <v>0</v>
      </c>
      <c r="J19" s="80">
        <v>0</v>
      </c>
      <c r="K19" s="49">
        <f t="shared" si="4"/>
        <v>0</v>
      </c>
      <c r="L19" s="34">
        <f t="shared" si="1"/>
        <v>0</v>
      </c>
      <c r="M19" s="51">
        <f>IF(ISBLANK(L19),"  ",IF(L76&gt;0,L19/L76,IF(L19&gt;0,1,0)))</f>
        <v>0</v>
      </c>
      <c r="N19" s="25"/>
    </row>
    <row r="20" spans="1:14" ht="15" customHeight="1" x14ac:dyDescent="0.2">
      <c r="A20" s="59" t="s">
        <v>19</v>
      </c>
      <c r="B20" s="32">
        <v>0</v>
      </c>
      <c r="C20" s="48">
        <f t="shared" si="0"/>
        <v>0</v>
      </c>
      <c r="D20" s="80">
        <v>0</v>
      </c>
      <c r="E20" s="44">
        <f t="shared" si="5"/>
        <v>0</v>
      </c>
      <c r="F20" s="34">
        <f>D20+B20</f>
        <v>0</v>
      </c>
      <c r="G20" s="51">
        <f>IF(ISBLANK(F20),"  ",IF(F76&gt;0,F20/F76,IF(F20&gt;0,1,0)))</f>
        <v>0</v>
      </c>
      <c r="H20" s="32">
        <v>0</v>
      </c>
      <c r="I20" s="48">
        <f t="shared" si="3"/>
        <v>0</v>
      </c>
      <c r="J20" s="80">
        <v>0</v>
      </c>
      <c r="K20" s="49">
        <f t="shared" si="4"/>
        <v>0</v>
      </c>
      <c r="L20" s="34">
        <f t="shared" si="1"/>
        <v>0</v>
      </c>
      <c r="M20" s="51">
        <f>IF(ISBLANK(L20),"  ",IF(L76&gt;0,L20/L76,IF(L20&gt;0,1,0)))</f>
        <v>0</v>
      </c>
      <c r="N20" s="25"/>
    </row>
    <row r="21" spans="1:14" ht="15" customHeight="1" x14ac:dyDescent="0.2">
      <c r="A21" s="59" t="s">
        <v>20</v>
      </c>
      <c r="B21" s="32">
        <v>0</v>
      </c>
      <c r="C21" s="48">
        <f t="shared" si="0"/>
        <v>0</v>
      </c>
      <c r="D21" s="80">
        <v>0</v>
      </c>
      <c r="E21" s="44">
        <f t="shared" si="5"/>
        <v>0</v>
      </c>
      <c r="F21" s="34">
        <f t="shared" si="2"/>
        <v>0</v>
      </c>
      <c r="G21" s="51">
        <f>IF(ISBLANK(F21),"  ",IF(F76&gt;0,F21/F76,IF(F21&gt;0,1,0)))</f>
        <v>0</v>
      </c>
      <c r="H21" s="32">
        <v>0</v>
      </c>
      <c r="I21" s="48">
        <f t="shared" si="3"/>
        <v>0</v>
      </c>
      <c r="J21" s="80">
        <v>0</v>
      </c>
      <c r="K21" s="49">
        <f t="shared" si="4"/>
        <v>0</v>
      </c>
      <c r="L21" s="34">
        <f t="shared" si="1"/>
        <v>0</v>
      </c>
      <c r="M21" s="51">
        <f>IF(ISBLANK(L21),"  ",IF(L76&gt;0,L21/L76,IF(L21&gt;0,1,0)))</f>
        <v>0</v>
      </c>
      <c r="N21" s="25"/>
    </row>
    <row r="22" spans="1:14" ht="15" customHeight="1" x14ac:dyDescent="0.2">
      <c r="A22" s="59" t="s">
        <v>21</v>
      </c>
      <c r="B22" s="32">
        <v>0</v>
      </c>
      <c r="C22" s="48">
        <f t="shared" si="0"/>
        <v>0</v>
      </c>
      <c r="D22" s="80">
        <v>0</v>
      </c>
      <c r="E22" s="44">
        <f t="shared" si="5"/>
        <v>0</v>
      </c>
      <c r="F22" s="34">
        <f t="shared" si="2"/>
        <v>0</v>
      </c>
      <c r="G22" s="51">
        <f>IF(ISBLANK(F22),"  ",IF(F76&gt;0,F22/F76,IF(F22&gt;0,1,0)))</f>
        <v>0</v>
      </c>
      <c r="H22" s="32">
        <v>0</v>
      </c>
      <c r="I22" s="48">
        <f t="shared" si="3"/>
        <v>0</v>
      </c>
      <c r="J22" s="80">
        <v>0</v>
      </c>
      <c r="K22" s="49">
        <f t="shared" si="4"/>
        <v>0</v>
      </c>
      <c r="L22" s="34">
        <f t="shared" si="1"/>
        <v>0</v>
      </c>
      <c r="M22" s="51">
        <f>IF(ISBLANK(L22),"  ",IF(L76&gt;0,L22/L76,IF(L22&gt;0,1,0)))</f>
        <v>0</v>
      </c>
      <c r="N22" s="25"/>
    </row>
    <row r="23" spans="1:14" ht="15" customHeight="1" x14ac:dyDescent="0.2">
      <c r="A23" s="59" t="s">
        <v>22</v>
      </c>
      <c r="B23" s="32">
        <v>0</v>
      </c>
      <c r="C23" s="48">
        <f t="shared" si="0"/>
        <v>0</v>
      </c>
      <c r="D23" s="80">
        <v>0</v>
      </c>
      <c r="E23" s="44">
        <f t="shared" si="5"/>
        <v>0</v>
      </c>
      <c r="F23" s="34">
        <f t="shared" si="2"/>
        <v>0</v>
      </c>
      <c r="G23" s="51">
        <f>IF(ISBLANK(F23),"  ",IF(F76&gt;0,F23/F76,IF(F23&gt;0,1,0)))</f>
        <v>0</v>
      </c>
      <c r="H23" s="32">
        <v>0</v>
      </c>
      <c r="I23" s="48">
        <f t="shared" si="3"/>
        <v>0</v>
      </c>
      <c r="J23" s="80">
        <v>0</v>
      </c>
      <c r="K23" s="49">
        <f t="shared" si="4"/>
        <v>0</v>
      </c>
      <c r="L23" s="34">
        <f t="shared" si="1"/>
        <v>0</v>
      </c>
      <c r="M23" s="51">
        <f>IF(ISBLANK(L23),"  ",IF(L76&gt;0,L23/L76,IF(L23&gt;0,1,0)))</f>
        <v>0</v>
      </c>
      <c r="N23" s="25"/>
    </row>
    <row r="24" spans="1:14" ht="15" customHeight="1" x14ac:dyDescent="0.2">
      <c r="A24" s="59" t="s">
        <v>23</v>
      </c>
      <c r="B24" s="32">
        <v>0</v>
      </c>
      <c r="C24" s="48">
        <f t="shared" si="0"/>
        <v>0</v>
      </c>
      <c r="D24" s="80">
        <v>0</v>
      </c>
      <c r="E24" s="44">
        <f t="shared" si="5"/>
        <v>0</v>
      </c>
      <c r="F24" s="34">
        <f t="shared" si="2"/>
        <v>0</v>
      </c>
      <c r="G24" s="51">
        <f>IF(ISBLANK(F24),"  ",IF(F76&gt;0,F24/F76,IF(F24&gt;0,1,0)))</f>
        <v>0</v>
      </c>
      <c r="H24" s="32">
        <v>0</v>
      </c>
      <c r="I24" s="48">
        <f t="shared" si="3"/>
        <v>0</v>
      </c>
      <c r="J24" s="80">
        <v>0</v>
      </c>
      <c r="K24" s="49">
        <f t="shared" si="4"/>
        <v>0</v>
      </c>
      <c r="L24" s="34">
        <f t="shared" si="1"/>
        <v>0</v>
      </c>
      <c r="M24" s="51">
        <f>IF(ISBLANK(L24),"  ",IF(L76&gt;0,L24/L76,IF(L24&gt;0,1,0)))</f>
        <v>0</v>
      </c>
      <c r="N24" s="25"/>
    </row>
    <row r="25" spans="1:14" ht="15" customHeight="1" x14ac:dyDescent="0.2">
      <c r="A25" s="59" t="s">
        <v>24</v>
      </c>
      <c r="B25" s="32">
        <v>0</v>
      </c>
      <c r="C25" s="48">
        <f t="shared" si="0"/>
        <v>0</v>
      </c>
      <c r="D25" s="80">
        <v>0</v>
      </c>
      <c r="E25" s="44">
        <f t="shared" si="5"/>
        <v>0</v>
      </c>
      <c r="F25" s="34">
        <f t="shared" si="2"/>
        <v>0</v>
      </c>
      <c r="G25" s="51">
        <f>IF(ISBLANK(F25),"  ",IF(F76&gt;0,F25/F76,IF(F25&gt;0,1,0)))</f>
        <v>0</v>
      </c>
      <c r="H25" s="32">
        <v>0</v>
      </c>
      <c r="I25" s="48">
        <f t="shared" si="3"/>
        <v>0</v>
      </c>
      <c r="J25" s="80">
        <v>0</v>
      </c>
      <c r="K25" s="49">
        <f t="shared" si="4"/>
        <v>0</v>
      </c>
      <c r="L25" s="34">
        <f t="shared" si="1"/>
        <v>0</v>
      </c>
      <c r="M25" s="51">
        <f>IF(ISBLANK(L25),"  ",IF(L76&gt;0,L25/L76,IF(L25&gt;0,1,0)))</f>
        <v>0</v>
      </c>
      <c r="N25" s="25"/>
    </row>
    <row r="26" spans="1:14" ht="15" customHeight="1" x14ac:dyDescent="0.2">
      <c r="A26" s="59" t="s">
        <v>25</v>
      </c>
      <c r="B26" s="32">
        <v>0</v>
      </c>
      <c r="C26" s="48">
        <f t="shared" si="0"/>
        <v>0</v>
      </c>
      <c r="D26" s="80">
        <v>0</v>
      </c>
      <c r="E26" s="44">
        <f t="shared" si="5"/>
        <v>0</v>
      </c>
      <c r="F26" s="34">
        <f t="shared" si="2"/>
        <v>0</v>
      </c>
      <c r="G26" s="51">
        <f>IF(ISBLANK(F26),"  ",IF(F76&gt;0,F26/F76,IF(F26&gt;0,1,0)))</f>
        <v>0</v>
      </c>
      <c r="H26" s="32">
        <v>0</v>
      </c>
      <c r="I26" s="48">
        <f t="shared" si="3"/>
        <v>0</v>
      </c>
      <c r="J26" s="80">
        <v>0</v>
      </c>
      <c r="K26" s="49">
        <f t="shared" si="4"/>
        <v>0</v>
      </c>
      <c r="L26" s="34">
        <f t="shared" si="1"/>
        <v>0</v>
      </c>
      <c r="M26" s="51">
        <f>IF(ISBLANK(L26),"  ",IF(L76&gt;0,L26/L76,IF(L26&gt;0,1,0)))</f>
        <v>0</v>
      </c>
      <c r="N26" s="25"/>
    </row>
    <row r="27" spans="1:14" ht="15" customHeight="1" x14ac:dyDescent="0.2">
      <c r="A27" s="59" t="s">
        <v>26</v>
      </c>
      <c r="B27" s="32">
        <v>0</v>
      </c>
      <c r="C27" s="48">
        <f t="shared" si="0"/>
        <v>0</v>
      </c>
      <c r="D27" s="80">
        <v>0</v>
      </c>
      <c r="E27" s="44">
        <f t="shared" si="5"/>
        <v>0</v>
      </c>
      <c r="F27" s="34">
        <f t="shared" si="2"/>
        <v>0</v>
      </c>
      <c r="G27" s="51">
        <f>IF(ISBLANK(F27),"  ",IF(F76&gt;0,F27/F76,IF(F27&gt;0,1,0)))</f>
        <v>0</v>
      </c>
      <c r="H27" s="32">
        <v>0</v>
      </c>
      <c r="I27" s="48">
        <f t="shared" si="3"/>
        <v>0</v>
      </c>
      <c r="J27" s="80">
        <v>0</v>
      </c>
      <c r="K27" s="49">
        <f t="shared" si="4"/>
        <v>0</v>
      </c>
      <c r="L27" s="34">
        <f t="shared" si="1"/>
        <v>0</v>
      </c>
      <c r="M27" s="51">
        <f>IF(ISBLANK(L27),"  ",IF(L76&gt;0,L27/L76,IF(L27&gt;0,1,0)))</f>
        <v>0</v>
      </c>
      <c r="N27" s="25"/>
    </row>
    <row r="28" spans="1:14" ht="15" customHeight="1" x14ac:dyDescent="0.2">
      <c r="A28" s="60" t="s">
        <v>27</v>
      </c>
      <c r="B28" s="32">
        <v>0</v>
      </c>
      <c r="C28" s="48">
        <f t="shared" si="0"/>
        <v>0</v>
      </c>
      <c r="D28" s="80">
        <v>0</v>
      </c>
      <c r="E28" s="44">
        <f t="shared" si="5"/>
        <v>0</v>
      </c>
      <c r="F28" s="34">
        <f t="shared" si="2"/>
        <v>0</v>
      </c>
      <c r="G28" s="51">
        <f>IF(ISBLANK(F28),"  ",IF(F76&gt;0,F28/F76,IF(F28&gt;0,1,0)))</f>
        <v>0</v>
      </c>
      <c r="H28" s="32">
        <v>0</v>
      </c>
      <c r="I28" s="48">
        <f t="shared" si="3"/>
        <v>0</v>
      </c>
      <c r="J28" s="80">
        <v>0</v>
      </c>
      <c r="K28" s="49">
        <f t="shared" si="4"/>
        <v>0</v>
      </c>
      <c r="L28" s="34">
        <f t="shared" si="1"/>
        <v>0</v>
      </c>
      <c r="M28" s="51">
        <f>IF(ISBLANK(L28),"  ",IF(L76&gt;0,L28/L76,IF(L28&gt;0,1,0)))</f>
        <v>0</v>
      </c>
      <c r="N28" s="25"/>
    </row>
    <row r="29" spans="1:14" ht="15" customHeight="1" x14ac:dyDescent="0.2">
      <c r="A29" s="60" t="s">
        <v>28</v>
      </c>
      <c r="B29" s="32">
        <v>0</v>
      </c>
      <c r="C29" s="48">
        <f t="shared" si="0"/>
        <v>0</v>
      </c>
      <c r="D29" s="80">
        <v>0</v>
      </c>
      <c r="E29" s="44">
        <f t="shared" si="5"/>
        <v>0</v>
      </c>
      <c r="F29" s="34">
        <f t="shared" si="2"/>
        <v>0</v>
      </c>
      <c r="G29" s="51">
        <f>IF(ISBLANK(F29),"  ",IF(F76&gt;0,F29/F76,IF(F29&gt;0,1,0)))</f>
        <v>0</v>
      </c>
      <c r="H29" s="32">
        <v>0</v>
      </c>
      <c r="I29" s="48">
        <f t="shared" si="3"/>
        <v>0</v>
      </c>
      <c r="J29" s="80">
        <v>0</v>
      </c>
      <c r="K29" s="49">
        <f t="shared" si="4"/>
        <v>0</v>
      </c>
      <c r="L29" s="34">
        <f t="shared" si="1"/>
        <v>0</v>
      </c>
      <c r="M29" s="51">
        <f>IF(ISBLANK(L29),"  ",IF(L76&gt;0,L29/L76,IF(L29&gt;0,1,0)))</f>
        <v>0</v>
      </c>
      <c r="N29" s="25"/>
    </row>
    <row r="30" spans="1:14" ht="15" customHeight="1" x14ac:dyDescent="0.2">
      <c r="A30" s="60" t="s">
        <v>29</v>
      </c>
      <c r="B30" s="32">
        <v>0</v>
      </c>
      <c r="C30" s="48">
        <f t="shared" si="0"/>
        <v>0</v>
      </c>
      <c r="D30" s="80">
        <v>0</v>
      </c>
      <c r="E30" s="44">
        <f>IF(ISBLANK(D30),"  ",IF(F30&gt;0,D30/F30,IF(D30&gt;0,1,0)))</f>
        <v>0</v>
      </c>
      <c r="F30" s="34">
        <f t="shared" si="2"/>
        <v>0</v>
      </c>
      <c r="G30" s="51">
        <f>IF(ISBLANK(F30),"  ",IF(F76&gt;0,F30/F76,IF(F30&gt;0,1,0)))</f>
        <v>0</v>
      </c>
      <c r="H30" s="32">
        <v>0</v>
      </c>
      <c r="I30" s="48">
        <f t="shared" si="3"/>
        <v>0</v>
      </c>
      <c r="J30" s="80">
        <v>0</v>
      </c>
      <c r="K30" s="49">
        <f>IF(ISBLANK(J30),"  ",IF(L30&gt;0,J30/L30,IF(J30&gt;0,1,0)))</f>
        <v>0</v>
      </c>
      <c r="L30" s="34">
        <f t="shared" si="1"/>
        <v>0</v>
      </c>
      <c r="M30" s="51">
        <f>IF(ISBLANK(L30),"  ",IF(L76&gt;0,L30/L76,IF(L30&gt;0,1,0)))</f>
        <v>0</v>
      </c>
      <c r="N30" s="25"/>
    </row>
    <row r="31" spans="1:14" ht="15" customHeight="1" x14ac:dyDescent="0.2">
      <c r="A31" s="60" t="s">
        <v>30</v>
      </c>
      <c r="B31" s="32">
        <v>0</v>
      </c>
      <c r="C31" s="48">
        <f t="shared" si="0"/>
        <v>0</v>
      </c>
      <c r="D31" s="80">
        <v>0</v>
      </c>
      <c r="E31" s="44">
        <f>IF(ISBLANK(D31),"  ",IF(F31&gt;0,D31/F31,IF(D31&gt;0,1,0)))</f>
        <v>0</v>
      </c>
      <c r="F31" s="34">
        <f t="shared" si="2"/>
        <v>0</v>
      </c>
      <c r="G31" s="51">
        <f>IF(ISBLANK(F31),"  ",IF(F76&gt;0,F31/F76,IF(F31&gt;0,1,0)))</f>
        <v>0</v>
      </c>
      <c r="H31" s="32">
        <v>0</v>
      </c>
      <c r="I31" s="48">
        <f t="shared" si="3"/>
        <v>0</v>
      </c>
      <c r="J31" s="80">
        <v>0</v>
      </c>
      <c r="K31" s="49">
        <f>IF(ISBLANK(J31),"  ",IF(L31&gt;0,J31/L31,IF(J31&gt;0,1,0)))</f>
        <v>0</v>
      </c>
      <c r="L31" s="34">
        <f t="shared" si="1"/>
        <v>0</v>
      </c>
      <c r="M31" s="51">
        <f>IF(ISBLANK(L31),"  ",IF(L76&gt;0,L31/L76,IF(L31&gt;0,1,0)))</f>
        <v>0</v>
      </c>
      <c r="N31" s="25"/>
    </row>
    <row r="32" spans="1:14" ht="15" customHeight="1" x14ac:dyDescent="0.2">
      <c r="A32" s="60" t="s">
        <v>31</v>
      </c>
      <c r="B32" s="32">
        <v>0</v>
      </c>
      <c r="C32" s="48">
        <f t="shared" si="0"/>
        <v>0</v>
      </c>
      <c r="D32" s="80">
        <v>0</v>
      </c>
      <c r="E32" s="44">
        <f>IF(ISBLANK(D32),"  ",IF(F32&gt;0,D32/F32,IF(D32&gt;0,1,0)))</f>
        <v>0</v>
      </c>
      <c r="F32" s="34">
        <f t="shared" si="2"/>
        <v>0</v>
      </c>
      <c r="G32" s="51">
        <f>IF(ISBLANK(F32),"  ",IF(F76&gt;0,F32/F76,IF(F32&gt;0,1,0)))</f>
        <v>0</v>
      </c>
      <c r="H32" s="32">
        <v>0</v>
      </c>
      <c r="I32" s="48">
        <f t="shared" si="3"/>
        <v>0</v>
      </c>
      <c r="J32" s="80">
        <v>0</v>
      </c>
      <c r="K32" s="49">
        <f>IF(ISBLANK(J32),"  ",IF(L32&gt;0,J32/L32,IF(J32&gt;0,1,0)))</f>
        <v>0</v>
      </c>
      <c r="L32" s="34">
        <f t="shared" si="1"/>
        <v>0</v>
      </c>
      <c r="M32" s="51">
        <f>IF(ISBLANK(L32),"  ",IF(L76&gt;0,L32/L76,IF(L32&gt;0,1,0)))</f>
        <v>0</v>
      </c>
      <c r="N32" s="25"/>
    </row>
    <row r="33" spans="1:14" ht="15" customHeight="1" x14ac:dyDescent="0.2">
      <c r="A33" s="61" t="s">
        <v>75</v>
      </c>
      <c r="B33" s="32">
        <v>0</v>
      </c>
      <c r="C33" s="48">
        <f>IF(ISBLANK(B33),"  ",IF(F33&gt;0,B33/F33,IF(B33&gt;0,1,0)))</f>
        <v>0</v>
      </c>
      <c r="D33" s="80">
        <v>0</v>
      </c>
      <c r="E33" s="44">
        <f>IF(ISBLANK(D33),"  ",IF(F33&gt;0,D33/F33,IF(D33&gt;0,1,0)))</f>
        <v>0</v>
      </c>
      <c r="F33" s="34">
        <f t="shared" si="2"/>
        <v>0</v>
      </c>
      <c r="G33" s="51">
        <f>IF(ISBLANK(F33),"  ",IF(F76&gt;0,F33/F76,IF(F33&gt;0,1,0)))</f>
        <v>0</v>
      </c>
      <c r="H33" s="32">
        <v>0</v>
      </c>
      <c r="I33" s="48">
        <f>IF(ISBLANK(H33),"  ",IF(L33&gt;0,H33/L33,IF(H33&gt;0,1,0)))</f>
        <v>0</v>
      </c>
      <c r="J33" s="80">
        <v>0</v>
      </c>
      <c r="K33" s="49">
        <f>IF(ISBLANK(J33),"  ",IF(L33&gt;0,J33/L33,IF(J33&gt;0,1,0)))</f>
        <v>0</v>
      </c>
      <c r="L33" s="34">
        <f t="shared" si="1"/>
        <v>0</v>
      </c>
      <c r="M33" s="51">
        <f>IF(ISBLANK(L33),"  ",IF(L76&gt;0,L33/L76,IF(L33&gt;0,1,0)))</f>
        <v>0</v>
      </c>
      <c r="N33" s="25"/>
    </row>
    <row r="34" spans="1:14" ht="15" customHeight="1" x14ac:dyDescent="0.2">
      <c r="A34" s="60" t="s">
        <v>32</v>
      </c>
      <c r="B34" s="32">
        <v>0</v>
      </c>
      <c r="C34" s="48">
        <f t="shared" si="0"/>
        <v>0</v>
      </c>
      <c r="D34" s="80">
        <v>0</v>
      </c>
      <c r="E34" s="44">
        <f t="shared" si="5"/>
        <v>0</v>
      </c>
      <c r="F34" s="34">
        <f t="shared" si="2"/>
        <v>0</v>
      </c>
      <c r="G34" s="51">
        <f>IF(ISBLANK(F34),"  ",IF(F76&gt;0,F34/F76,IF(F34&gt;0,1,0)))</f>
        <v>0</v>
      </c>
      <c r="H34" s="32">
        <v>0</v>
      </c>
      <c r="I34" s="48">
        <f t="shared" si="3"/>
        <v>0</v>
      </c>
      <c r="J34" s="80">
        <v>0</v>
      </c>
      <c r="K34" s="49">
        <f t="shared" si="4"/>
        <v>0</v>
      </c>
      <c r="L34" s="34">
        <f t="shared" si="1"/>
        <v>0</v>
      </c>
      <c r="M34" s="51">
        <f>IF(ISBLANK(L34),"  ",IF(L76&gt;0,L34/L76,IF(L34&gt;0,1,0)))</f>
        <v>0</v>
      </c>
      <c r="N34" s="25"/>
    </row>
    <row r="35" spans="1:14" ht="15" customHeight="1" x14ac:dyDescent="0.25">
      <c r="A35" s="62" t="s">
        <v>33</v>
      </c>
      <c r="B35" s="121"/>
      <c r="C35" s="64" t="s">
        <v>4</v>
      </c>
      <c r="D35" s="80"/>
      <c r="E35" s="66" t="s">
        <v>4</v>
      </c>
      <c r="F35" s="34"/>
      <c r="G35" s="67" t="s">
        <v>4</v>
      </c>
      <c r="H35" s="121" t="s">
        <v>4</v>
      </c>
      <c r="I35" s="64" t="s">
        <v>4</v>
      </c>
      <c r="J35" s="80"/>
      <c r="K35" s="66" t="s">
        <v>4</v>
      </c>
      <c r="L35" s="34"/>
      <c r="M35" s="67" t="s">
        <v>4</v>
      </c>
      <c r="N35" s="25"/>
    </row>
    <row r="36" spans="1:14" ht="15" customHeight="1" x14ac:dyDescent="0.2">
      <c r="A36" s="57" t="s">
        <v>34</v>
      </c>
      <c r="B36" s="32">
        <v>0</v>
      </c>
      <c r="C36" s="48">
        <f t="shared" si="0"/>
        <v>0</v>
      </c>
      <c r="D36" s="80">
        <v>0</v>
      </c>
      <c r="E36" s="49">
        <f>IF(ISBLANK(D36),"  ",IF(F36&gt;0,D36/F36,IF(D36&gt;0,1,0)))</f>
        <v>0</v>
      </c>
      <c r="F36" s="34">
        <f t="shared" si="2"/>
        <v>0</v>
      </c>
      <c r="G36" s="51">
        <f>IF(ISBLANK(F36),"  ",IF(F76&gt;0,F36/F76,IF(F36&gt;0,1,0)))</f>
        <v>0</v>
      </c>
      <c r="H36" s="32">
        <v>0</v>
      </c>
      <c r="I36" s="48">
        <f>IF(ISBLANK(H36),"  ",IF(L36&gt;0,H36/L36,IF(H36&gt;0,1,0)))</f>
        <v>0</v>
      </c>
      <c r="J36" s="80">
        <v>0</v>
      </c>
      <c r="K36" s="49">
        <f>IF(ISBLANK(J36),"  ",IF(L36&gt;0,J36/L36,IF(J36&gt;0,1,0)))</f>
        <v>0</v>
      </c>
      <c r="L36" s="34">
        <f>J36+H36</f>
        <v>0</v>
      </c>
      <c r="M36" s="51">
        <f>IF(ISBLANK(L36),"  ",IF(L76&gt;0,L36/L76,IF(L36&gt;0,1,0)))</f>
        <v>0</v>
      </c>
      <c r="N36" s="25"/>
    </row>
    <row r="37" spans="1:14" ht="15" customHeight="1" x14ac:dyDescent="0.25">
      <c r="A37" s="62" t="s">
        <v>35</v>
      </c>
      <c r="B37" s="121"/>
      <c r="C37" s="64" t="s">
        <v>4</v>
      </c>
      <c r="D37" s="80"/>
      <c r="E37" s="66" t="s">
        <v>4</v>
      </c>
      <c r="F37" s="34"/>
      <c r="G37" s="67" t="s">
        <v>4</v>
      </c>
      <c r="H37" s="121"/>
      <c r="I37" s="64" t="s">
        <v>4</v>
      </c>
      <c r="J37" s="80"/>
      <c r="K37" s="66" t="s">
        <v>4</v>
      </c>
      <c r="L37" s="34"/>
      <c r="M37" s="67" t="s">
        <v>4</v>
      </c>
      <c r="N37" s="25"/>
    </row>
    <row r="38" spans="1:14" ht="15" customHeight="1" x14ac:dyDescent="0.2">
      <c r="A38" s="59" t="s">
        <v>34</v>
      </c>
      <c r="B38" s="69">
        <v>0</v>
      </c>
      <c r="C38" s="48">
        <f t="shared" si="0"/>
        <v>0</v>
      </c>
      <c r="D38" s="70">
        <v>0</v>
      </c>
      <c r="E38" s="49">
        <f>IF(ISBLANK(D38),"  ",IF(F38&gt;0,D38/F38,IF(D38&gt;0,1,0)))</f>
        <v>0</v>
      </c>
      <c r="F38" s="68">
        <f t="shared" si="2"/>
        <v>0</v>
      </c>
      <c r="G38" s="51">
        <f>IF(ISBLANK(F38),"  ",IF(F76&gt;0,F38/F76,IF(F38&gt;0,1,0)))</f>
        <v>0</v>
      </c>
      <c r="H38" s="69">
        <v>0</v>
      </c>
      <c r="I38" s="48">
        <f>IF(ISBLANK(H38),"  ",IF(L38&gt;0,H38/L38,IF(H38&gt;0,1,0)))</f>
        <v>0</v>
      </c>
      <c r="J38" s="70">
        <v>0</v>
      </c>
      <c r="K38" s="49">
        <f>IF(ISBLANK(J38),"  ",IF(L38&gt;0,J38/L38,IF(J38&gt;0,1,0)))</f>
        <v>0</v>
      </c>
      <c r="L38" s="68">
        <f>J38+H38</f>
        <v>0</v>
      </c>
      <c r="M38" s="51">
        <f>IF(ISBLANK(L38),"  ",IF(L76&gt;0,L38/L76,IF(L38&gt;0,1,0)))</f>
        <v>0</v>
      </c>
      <c r="N38" s="25"/>
    </row>
    <row r="39" spans="1:14" ht="15" customHeight="1" x14ac:dyDescent="0.2">
      <c r="A39" s="59" t="s">
        <v>36</v>
      </c>
      <c r="B39" s="69"/>
      <c r="C39" s="48" t="str">
        <f t="shared" si="0"/>
        <v xml:space="preserve">  </v>
      </c>
      <c r="D39" s="70"/>
      <c r="E39" s="44" t="str">
        <f>IF(ISBLANK(D39),"  ",IF(F39&gt;0,D39/F39,IF(D39&gt;0,1,0)))</f>
        <v xml:space="preserve">  </v>
      </c>
      <c r="F39" s="34">
        <f t="shared" si="2"/>
        <v>0</v>
      </c>
      <c r="G39" s="51">
        <f>IF(ISBLANK(F39),"  ",IF(F76&gt;0,F39/F76,IF(F39&gt;0,1,0)))</f>
        <v>0</v>
      </c>
      <c r="H39" s="69"/>
      <c r="I39" s="48" t="str">
        <f>IF(ISBLANK(H39),"  ",IF(L39&gt;0,H39/L39,IF(H39&gt;0,1,0)))</f>
        <v xml:space="preserve">  </v>
      </c>
      <c r="J39" s="70"/>
      <c r="K39" s="49" t="str">
        <f>IF(ISBLANK(J39),"  ",IF(L39&gt;0,J39/L39,IF(J39&gt;0,1,0)))</f>
        <v xml:space="preserve">  </v>
      </c>
      <c r="L39" s="34">
        <f>J39+H39</f>
        <v>0</v>
      </c>
      <c r="M39" s="51">
        <f>IF(ISBLANK(L39),"  ",IF(L76&gt;0,L39/L76,IF(L39&gt;0,1,0)))</f>
        <v>0</v>
      </c>
      <c r="N39" s="25"/>
    </row>
    <row r="40" spans="1:14" s="77" customFormat="1" ht="15" customHeight="1" x14ac:dyDescent="0.25">
      <c r="A40" s="62" t="s">
        <v>37</v>
      </c>
      <c r="B40" s="71">
        <v>15179437.15</v>
      </c>
      <c r="C40" s="84">
        <f t="shared" si="0"/>
        <v>1</v>
      </c>
      <c r="D40" s="122">
        <v>0</v>
      </c>
      <c r="E40" s="73">
        <f>IF(ISBLANK(D40),"  ",IF(F40&gt;0,D40/F40,IF(D40&gt;0,1,0)))</f>
        <v>0</v>
      </c>
      <c r="F40" s="71">
        <f>F39+F38+F36+F34+F29+F28+F26+F27+F25+F24+F23+F22+F21+F20+F19+F18+F17+F16+F14+F13+F30+F31+F32+F33</f>
        <v>15179437.15</v>
      </c>
      <c r="G40" s="74">
        <f>IF(ISBLANK(F40),"  ",IF(F76&gt;0,F40/F76,IF(F40&gt;0,1,0)))</f>
        <v>0.23279402577390673</v>
      </c>
      <c r="H40" s="71">
        <v>14972399</v>
      </c>
      <c r="I40" s="84">
        <f>IF(ISBLANK(H40),"  ",IF(L40&gt;0,H40/L40,IF(H40&gt;0,1,0)))</f>
        <v>1</v>
      </c>
      <c r="J40" s="122">
        <v>0</v>
      </c>
      <c r="K40" s="75">
        <f>IF(ISBLANK(J40),"  ",IF(L40&gt;0,J40/L40,IF(J40&gt;0,1,0)))</f>
        <v>0</v>
      </c>
      <c r="L40" s="71">
        <f>L39+L38+L36+L34+L29+L28+L26+L27+L25+L24+L23+L22+L21+L20+L19+L18+L17+L16+L14+L13+L30+L31+L32+L33</f>
        <v>14972399</v>
      </c>
      <c r="M40" s="74">
        <f>IF(ISBLANK(L40),"  ",IF(L76&gt;0,L40/L76,IF(L40&gt;0,1,0)))</f>
        <v>0.23438758755740657</v>
      </c>
      <c r="N40" s="76"/>
    </row>
    <row r="41" spans="1:14" ht="15" customHeight="1" x14ac:dyDescent="0.25">
      <c r="A41" s="78" t="s">
        <v>38</v>
      </c>
      <c r="B41" s="79"/>
      <c r="C41" s="64" t="s">
        <v>4</v>
      </c>
      <c r="D41" s="80"/>
      <c r="E41" s="66" t="s">
        <v>4</v>
      </c>
      <c r="F41" s="34"/>
      <c r="G41" s="67" t="s">
        <v>4</v>
      </c>
      <c r="H41" s="79"/>
      <c r="I41" s="64" t="s">
        <v>4</v>
      </c>
      <c r="J41" s="80"/>
      <c r="K41" s="66" t="s">
        <v>4</v>
      </c>
      <c r="L41" s="34"/>
      <c r="M41" s="67" t="s">
        <v>4</v>
      </c>
      <c r="N41" s="25"/>
    </row>
    <row r="42" spans="1:14" ht="15" customHeight="1" x14ac:dyDescent="0.2">
      <c r="A42" s="11" t="s">
        <v>39</v>
      </c>
      <c r="B42" s="36">
        <v>0</v>
      </c>
      <c r="C42" s="42">
        <f t="shared" si="0"/>
        <v>0</v>
      </c>
      <c r="D42" s="123">
        <v>0</v>
      </c>
      <c r="E42" s="44">
        <f t="shared" ref="E42:E48" si="6">IF(ISBLANK(D42),"  ",IF(F42&gt;0,D42/F42,IF(D42&gt;0,1,0)))</f>
        <v>0</v>
      </c>
      <c r="F42" s="38">
        <f>D42+B42</f>
        <v>0</v>
      </c>
      <c r="G42" s="46">
        <f>IF(ISBLANK(F42),"  ",IF(D76&gt;0,F42/D76,IF(F42&gt;0,1,0)))</f>
        <v>0</v>
      </c>
      <c r="H42" s="36">
        <v>0</v>
      </c>
      <c r="I42" s="42">
        <f t="shared" ref="I42:I48" si="7">IF(ISBLANK(H42),"  ",IF(L42&gt;0,H42/L42,IF(H42&gt;0,1,0)))</f>
        <v>0</v>
      </c>
      <c r="J42" s="123">
        <v>0</v>
      </c>
      <c r="K42" s="44">
        <f t="shared" ref="K42:K48" si="8">IF(ISBLANK(J42),"  ",IF(L42&gt;0,J42/L42,IF(J42&gt;0,1,0)))</f>
        <v>0</v>
      </c>
      <c r="L42" s="38">
        <f>J42+H42</f>
        <v>0</v>
      </c>
      <c r="M42" s="46">
        <f>IF(ISBLANK(L42),"  ",IF(J76&gt;0,L42/J76,IF(L42&gt;0,1,0)))</f>
        <v>0</v>
      </c>
      <c r="N42" s="25"/>
    </row>
    <row r="43" spans="1:14" ht="15" customHeight="1" x14ac:dyDescent="0.2">
      <c r="A43" s="81" t="s">
        <v>40</v>
      </c>
      <c r="B43" s="32">
        <v>0</v>
      </c>
      <c r="C43" s="48">
        <f t="shared" si="0"/>
        <v>0</v>
      </c>
      <c r="D43" s="80">
        <v>0</v>
      </c>
      <c r="E43" s="49">
        <f t="shared" si="6"/>
        <v>0</v>
      </c>
      <c r="F43" s="34">
        <f>D43+B43</f>
        <v>0</v>
      </c>
      <c r="G43" s="51">
        <f>IF(ISBLANK(F43),"  ",IF(D76&gt;0,F43/D76,IF(F43&gt;0,1,0)))</f>
        <v>0</v>
      </c>
      <c r="H43" s="32">
        <v>0</v>
      </c>
      <c r="I43" s="48">
        <f t="shared" si="7"/>
        <v>0</v>
      </c>
      <c r="J43" s="80">
        <v>0</v>
      </c>
      <c r="K43" s="49">
        <f t="shared" si="8"/>
        <v>0</v>
      </c>
      <c r="L43" s="34">
        <f>J43+H43</f>
        <v>0</v>
      </c>
      <c r="M43" s="51">
        <f>IF(ISBLANK(L43),"  ",IF(J76&gt;0,L43/J76,IF(L43&gt;0,1,0)))</f>
        <v>0</v>
      </c>
      <c r="N43" s="25"/>
    </row>
    <row r="44" spans="1:14" ht="15" customHeight="1" x14ac:dyDescent="0.2">
      <c r="A44" s="82" t="s">
        <v>41</v>
      </c>
      <c r="B44" s="32">
        <v>0</v>
      </c>
      <c r="C44" s="48">
        <f t="shared" si="0"/>
        <v>0</v>
      </c>
      <c r="D44" s="80">
        <v>0</v>
      </c>
      <c r="E44" s="49">
        <f t="shared" si="6"/>
        <v>0</v>
      </c>
      <c r="F44" s="68">
        <f>D44+B44</f>
        <v>0</v>
      </c>
      <c r="G44" s="51">
        <f>IF(ISBLANK(F44),"  ",IF(D76&gt;0,F44/D76,IF(F44&gt;0,1,0)))</f>
        <v>0</v>
      </c>
      <c r="H44" s="32">
        <v>0</v>
      </c>
      <c r="I44" s="48">
        <f t="shared" si="7"/>
        <v>0</v>
      </c>
      <c r="J44" s="80">
        <v>0</v>
      </c>
      <c r="K44" s="49">
        <f t="shared" si="8"/>
        <v>0</v>
      </c>
      <c r="L44" s="68">
        <f>J44+H44</f>
        <v>0</v>
      </c>
      <c r="M44" s="51">
        <f>IF(ISBLANK(L44),"  ",IF(J76&gt;0,L44/J76,IF(L44&gt;0,1,0)))</f>
        <v>0</v>
      </c>
      <c r="N44" s="25"/>
    </row>
    <row r="45" spans="1:14" ht="15" customHeight="1" x14ac:dyDescent="0.2">
      <c r="A45" s="31" t="s">
        <v>42</v>
      </c>
      <c r="B45" s="32">
        <v>0</v>
      </c>
      <c r="C45" s="48">
        <f t="shared" si="0"/>
        <v>0</v>
      </c>
      <c r="D45" s="80">
        <v>0</v>
      </c>
      <c r="E45" s="49">
        <f t="shared" si="6"/>
        <v>0</v>
      </c>
      <c r="F45" s="68">
        <f>D45+B45</f>
        <v>0</v>
      </c>
      <c r="G45" s="51">
        <f>IF(ISBLANK(F45),"  ",IF(D76&gt;0,F45/D76,IF(F45&gt;0,1,0)))</f>
        <v>0</v>
      </c>
      <c r="H45" s="32">
        <v>0</v>
      </c>
      <c r="I45" s="48">
        <f t="shared" si="7"/>
        <v>0</v>
      </c>
      <c r="J45" s="80">
        <v>0</v>
      </c>
      <c r="K45" s="49">
        <f t="shared" si="8"/>
        <v>0</v>
      </c>
      <c r="L45" s="68">
        <f>J45+H45</f>
        <v>0</v>
      </c>
      <c r="M45" s="51">
        <f>IF(ISBLANK(L45),"  ",IF(J76&gt;0,L45/J76,IF(L45&gt;0,1,0)))</f>
        <v>0</v>
      </c>
      <c r="N45" s="25"/>
    </row>
    <row r="46" spans="1:14" ht="15" customHeight="1" x14ac:dyDescent="0.2">
      <c r="A46" s="81" t="s">
        <v>43</v>
      </c>
      <c r="B46" s="32">
        <v>0</v>
      </c>
      <c r="C46" s="48">
        <f t="shared" si="0"/>
        <v>0</v>
      </c>
      <c r="D46" s="80">
        <v>0</v>
      </c>
      <c r="E46" s="49">
        <f t="shared" si="6"/>
        <v>0</v>
      </c>
      <c r="F46" s="68">
        <f>D46+B46</f>
        <v>0</v>
      </c>
      <c r="G46" s="51">
        <f>IF(ISBLANK(F46),"  ",IF(F76&gt;0,F46/F76,IF(F46&gt;0,1,0)))</f>
        <v>0</v>
      </c>
      <c r="H46" s="32">
        <v>0</v>
      </c>
      <c r="I46" s="48">
        <f t="shared" si="7"/>
        <v>0</v>
      </c>
      <c r="J46" s="80">
        <v>0</v>
      </c>
      <c r="K46" s="49">
        <f t="shared" si="8"/>
        <v>0</v>
      </c>
      <c r="L46" s="68">
        <f>J46+H46</f>
        <v>0</v>
      </c>
      <c r="M46" s="51">
        <f>IF(ISBLANK(L46),"  ",IF(L76&gt;0,L46/L76,IF(L46&gt;0,1,0)))</f>
        <v>0</v>
      </c>
      <c r="N46" s="25"/>
    </row>
    <row r="47" spans="1:14" s="77" customFormat="1" ht="15" customHeight="1" x14ac:dyDescent="0.25">
      <c r="A47" s="78" t="s">
        <v>44</v>
      </c>
      <c r="B47" s="106">
        <v>0</v>
      </c>
      <c r="C47" s="84">
        <f t="shared" si="0"/>
        <v>0</v>
      </c>
      <c r="D47" s="107">
        <v>0</v>
      </c>
      <c r="E47" s="75">
        <f t="shared" si="6"/>
        <v>0</v>
      </c>
      <c r="F47" s="86">
        <f>F46+F45+F44+F43+F42</f>
        <v>0</v>
      </c>
      <c r="G47" s="74">
        <f>IF(ISBLANK(F47),"  ",IF(F76&gt;0,F47/F76,IF(F47&gt;0,1,0)))</f>
        <v>0</v>
      </c>
      <c r="H47" s="106">
        <v>0</v>
      </c>
      <c r="I47" s="84">
        <f t="shared" si="7"/>
        <v>0</v>
      </c>
      <c r="J47" s="107">
        <v>0</v>
      </c>
      <c r="K47" s="75">
        <f t="shared" si="8"/>
        <v>0</v>
      </c>
      <c r="L47" s="86">
        <f>L46+L45+L44+L43+L42</f>
        <v>0</v>
      </c>
      <c r="M47" s="74">
        <f>IF(ISBLANK(L47),"  ",IF(L76&gt;0,L47/L76,IF(L47&gt;0,1,0)))</f>
        <v>0</v>
      </c>
      <c r="N47" s="76"/>
    </row>
    <row r="48" spans="1:14" s="77" customFormat="1" ht="15" customHeight="1" x14ac:dyDescent="0.25">
      <c r="A48" s="87" t="s">
        <v>45</v>
      </c>
      <c r="B48" s="124">
        <v>0</v>
      </c>
      <c r="C48" s="84">
        <f t="shared" si="0"/>
        <v>0</v>
      </c>
      <c r="D48" s="111">
        <v>0</v>
      </c>
      <c r="E48" s="75">
        <f t="shared" si="6"/>
        <v>0</v>
      </c>
      <c r="F48" s="90">
        <f>D48+B48</f>
        <v>0</v>
      </c>
      <c r="G48" s="74">
        <f>IF(ISBLANK(F48),"  ",IF(F76&gt;0,F48/F76,IF(F48&gt;0,1,0)))</f>
        <v>0</v>
      </c>
      <c r="H48" s="124">
        <v>0</v>
      </c>
      <c r="I48" s="84">
        <f t="shared" si="7"/>
        <v>0</v>
      </c>
      <c r="J48" s="111">
        <v>0</v>
      </c>
      <c r="K48" s="75">
        <f t="shared" si="8"/>
        <v>0</v>
      </c>
      <c r="L48" s="90">
        <f>J48+H48</f>
        <v>0</v>
      </c>
      <c r="M48" s="74">
        <f>IF(ISBLANK(L48),"  ",IF(L76&gt;0,L48/L76,IF(L48&gt;0,1,0)))</f>
        <v>0</v>
      </c>
      <c r="N48" s="76"/>
    </row>
    <row r="49" spans="1:14" ht="15" customHeight="1" x14ac:dyDescent="0.25">
      <c r="A49" s="14" t="s">
        <v>46</v>
      </c>
      <c r="B49" s="91"/>
      <c r="C49" s="92" t="s">
        <v>4</v>
      </c>
      <c r="D49" s="93"/>
      <c r="E49" s="94" t="s">
        <v>4</v>
      </c>
      <c r="F49" s="38"/>
      <c r="G49" s="95" t="s">
        <v>4</v>
      </c>
      <c r="H49" s="91"/>
      <c r="I49" s="92" t="s">
        <v>4</v>
      </c>
      <c r="J49" s="93"/>
      <c r="K49" s="94" t="s">
        <v>4</v>
      </c>
      <c r="L49" s="38"/>
      <c r="M49" s="95" t="s">
        <v>4</v>
      </c>
      <c r="N49" s="25"/>
    </row>
    <row r="50" spans="1:14" ht="15" customHeight="1" x14ac:dyDescent="0.2">
      <c r="A50" s="11" t="s">
        <v>47</v>
      </c>
      <c r="B50" s="91">
        <v>18885635</v>
      </c>
      <c r="C50" s="42">
        <f t="shared" si="0"/>
        <v>1</v>
      </c>
      <c r="D50" s="93">
        <v>0</v>
      </c>
      <c r="E50" s="44">
        <f t="shared" ref="E50:E67" si="9">IF(ISBLANK(D50),"  ",IF(F50&gt;0,D50/F50,IF(D50&gt;0,1,0)))</f>
        <v>0</v>
      </c>
      <c r="F50" s="96">
        <f t="shared" ref="F50:F55" si="10">D50+B50</f>
        <v>18885635</v>
      </c>
      <c r="G50" s="46">
        <f>IF(ISBLANK(F50),"  ",IF(F76&gt;0,F50/F76,IF(F50&gt;0,1,0)))</f>
        <v>0.28963280769251681</v>
      </c>
      <c r="H50" s="91">
        <v>20930000</v>
      </c>
      <c r="I50" s="42">
        <f t="shared" ref="I50:I67" si="11">IF(ISBLANK(H50),"  ",IF(L50&gt;0,H50/L50,IF(H50&gt;0,1,0)))</f>
        <v>1</v>
      </c>
      <c r="J50" s="93">
        <v>0</v>
      </c>
      <c r="K50" s="44">
        <f t="shared" ref="K50:K67" si="12">IF(ISBLANK(J50),"  ",IF(L50&gt;0,J50/L50,IF(J50&gt;0,1,0)))</f>
        <v>0</v>
      </c>
      <c r="L50" s="96">
        <f t="shared" ref="L50:L66" si="13">J50+H50</f>
        <v>20930000</v>
      </c>
      <c r="M50" s="46">
        <f>IF(ISBLANK(L50),"  ",IF(L76&gt;0,L50/L76,IF(L50&gt;0,1,0)))</f>
        <v>0.32765171483718269</v>
      </c>
      <c r="N50" s="25"/>
    </row>
    <row r="51" spans="1:14" ht="15" customHeight="1" x14ac:dyDescent="0.2">
      <c r="A51" s="31" t="s">
        <v>48</v>
      </c>
      <c r="B51" s="79">
        <v>266249</v>
      </c>
      <c r="C51" s="48">
        <f t="shared" si="0"/>
        <v>1</v>
      </c>
      <c r="D51" s="80">
        <v>0</v>
      </c>
      <c r="E51" s="49">
        <f t="shared" si="9"/>
        <v>0</v>
      </c>
      <c r="F51" s="97">
        <f t="shared" si="10"/>
        <v>266249</v>
      </c>
      <c r="G51" s="51">
        <f>IF(ISBLANK(F51),"  ",IF(F76&gt;0,F51/F76,IF(F51&gt;0,1,0)))</f>
        <v>4.0832328600719494E-3</v>
      </c>
      <c r="H51" s="79">
        <v>275000</v>
      </c>
      <c r="I51" s="48">
        <f t="shared" si="11"/>
        <v>1</v>
      </c>
      <c r="J51" s="80">
        <v>0</v>
      </c>
      <c r="K51" s="49">
        <f t="shared" si="12"/>
        <v>0</v>
      </c>
      <c r="L51" s="97">
        <f t="shared" si="13"/>
        <v>275000</v>
      </c>
      <c r="M51" s="51">
        <f>IF(ISBLANK(L51),"  ",IF(L76&gt;0,L51/L76,IF(L51&gt;0,1,0)))</f>
        <v>4.3050273091364182E-3</v>
      </c>
      <c r="N51" s="25"/>
    </row>
    <row r="52" spans="1:14" ht="15" customHeight="1" x14ac:dyDescent="0.2">
      <c r="A52" s="98" t="s">
        <v>49</v>
      </c>
      <c r="B52" s="125">
        <v>0</v>
      </c>
      <c r="C52" s="48">
        <f t="shared" si="0"/>
        <v>0</v>
      </c>
      <c r="D52" s="126">
        <v>1010942</v>
      </c>
      <c r="E52" s="49">
        <f t="shared" si="9"/>
        <v>1</v>
      </c>
      <c r="F52" s="99">
        <f t="shared" si="10"/>
        <v>1010942</v>
      </c>
      <c r="G52" s="51">
        <f>IF(ISBLANK(F52),"  ",IF(F76&gt;0,F52/F76,IF(F52&gt;0,1,0)))</f>
        <v>1.5503951541702903E-2</v>
      </c>
      <c r="H52" s="125">
        <v>0</v>
      </c>
      <c r="I52" s="48">
        <f t="shared" si="11"/>
        <v>0</v>
      </c>
      <c r="J52" s="126">
        <v>1000000</v>
      </c>
      <c r="K52" s="49">
        <f t="shared" si="12"/>
        <v>1</v>
      </c>
      <c r="L52" s="99">
        <f t="shared" si="13"/>
        <v>1000000</v>
      </c>
      <c r="M52" s="51">
        <f>IF(ISBLANK(L52),"  ",IF(L76&gt;0,L52/L76,IF(L52&gt;0,1,0)))</f>
        <v>1.5654644760496068E-2</v>
      </c>
      <c r="N52" s="25"/>
    </row>
    <row r="53" spans="1:14" ht="15" customHeight="1" x14ac:dyDescent="0.2">
      <c r="A53" s="98" t="s">
        <v>50</v>
      </c>
      <c r="B53" s="125">
        <v>0</v>
      </c>
      <c r="C53" s="48">
        <f t="shared" si="0"/>
        <v>0</v>
      </c>
      <c r="D53" s="126">
        <v>436253</v>
      </c>
      <c r="E53" s="49">
        <f t="shared" si="9"/>
        <v>1</v>
      </c>
      <c r="F53" s="99">
        <f t="shared" si="10"/>
        <v>436253</v>
      </c>
      <c r="G53" s="51">
        <f>IF(ISBLANK(F53),"  ",IF(F76&gt;0,F53/F76,IF(F53&gt;0,1,0)))</f>
        <v>6.6904385928396653E-3</v>
      </c>
      <c r="H53" s="125">
        <v>0</v>
      </c>
      <c r="I53" s="48">
        <f t="shared" si="11"/>
        <v>0</v>
      </c>
      <c r="J53" s="126">
        <v>400000</v>
      </c>
      <c r="K53" s="49">
        <f t="shared" si="12"/>
        <v>1</v>
      </c>
      <c r="L53" s="99">
        <f t="shared" si="13"/>
        <v>400000</v>
      </c>
      <c r="M53" s="51">
        <f>IF(ISBLANK(L53),"  ",IF(L76&gt;0,L53/L76,IF(L53&gt;0,1,0)))</f>
        <v>6.2618579041984271E-3</v>
      </c>
      <c r="N53" s="25"/>
    </row>
    <row r="54" spans="1:14" ht="15" customHeight="1" x14ac:dyDescent="0.2">
      <c r="A54" s="98" t="s">
        <v>51</v>
      </c>
      <c r="B54" s="125">
        <v>0</v>
      </c>
      <c r="C54" s="48">
        <f>IF(ISBLANK(B54),"  ",IF(F54&gt;0,B54/F54,IF(B54&gt;0,1,0)))</f>
        <v>0</v>
      </c>
      <c r="D54" s="126">
        <v>874010</v>
      </c>
      <c r="E54" s="49">
        <f>IF(ISBLANK(D54),"  ",IF(F54&gt;0,D54/F54,IF(D54&gt;0,1,0)))</f>
        <v>1</v>
      </c>
      <c r="F54" s="99">
        <f t="shared" si="10"/>
        <v>874010</v>
      </c>
      <c r="G54" s="51">
        <f>IF(ISBLANK(F54),"  ",IF(F76&gt;0,F54/F76,IF(F54&gt;0,1,0)))</f>
        <v>1.3403942745443116E-2</v>
      </c>
      <c r="H54" s="125">
        <v>0</v>
      </c>
      <c r="I54" s="48">
        <f>IF(ISBLANK(H54),"  ",IF(L54&gt;0,H54/L54,IF(H54&gt;0,1,0)))</f>
        <v>0</v>
      </c>
      <c r="J54" s="126">
        <v>896406</v>
      </c>
      <c r="K54" s="49">
        <f>IF(ISBLANK(J54),"  ",IF(L54&gt;0,J54/L54,IF(J54&gt;0,1,0)))</f>
        <v>1</v>
      </c>
      <c r="L54" s="99">
        <f t="shared" si="13"/>
        <v>896406</v>
      </c>
      <c r="M54" s="51">
        <f>IF(ISBLANK(L54),"  ",IF(L76&gt;0,L54/L76,IF(L54&gt;0,1,0)))</f>
        <v>1.4032917491177238E-2</v>
      </c>
      <c r="N54" s="25"/>
    </row>
    <row r="55" spans="1:14" ht="15" customHeight="1" x14ac:dyDescent="0.2">
      <c r="A55" s="31" t="s">
        <v>52</v>
      </c>
      <c r="B55" s="79">
        <v>1102811.25</v>
      </c>
      <c r="C55" s="48">
        <f t="shared" si="0"/>
        <v>0.30328728547194911</v>
      </c>
      <c r="D55" s="80">
        <v>2533382.23</v>
      </c>
      <c r="E55" s="49">
        <f t="shared" si="9"/>
        <v>0.69671271452805095</v>
      </c>
      <c r="F55" s="97">
        <f t="shared" si="10"/>
        <v>3636193.48</v>
      </c>
      <c r="G55" s="51">
        <f>IF(ISBLANK(F55),"  ",IF(F76&gt;0,F55/F76,IF(F55&gt;0,1,0)))</f>
        <v>5.5765184857465656E-2</v>
      </c>
      <c r="H55" s="79">
        <v>1100000</v>
      </c>
      <c r="I55" s="48">
        <f t="shared" si="11"/>
        <v>0.31205673758865249</v>
      </c>
      <c r="J55" s="80">
        <v>2425000</v>
      </c>
      <c r="K55" s="49">
        <f t="shared" si="12"/>
        <v>0.68794326241134751</v>
      </c>
      <c r="L55" s="97">
        <f t="shared" si="13"/>
        <v>3525000</v>
      </c>
      <c r="M55" s="51">
        <f>IF(ISBLANK(L55),"  ",IF(L76&gt;0,L55/L76,IF(L55&gt;0,1,0)))</f>
        <v>5.518262278074864E-2</v>
      </c>
      <c r="N55" s="25"/>
    </row>
    <row r="56" spans="1:14" s="77" customFormat="1" ht="15" customHeight="1" x14ac:dyDescent="0.25">
      <c r="A56" s="87" t="s">
        <v>53</v>
      </c>
      <c r="B56" s="127">
        <v>20254695.25</v>
      </c>
      <c r="C56" s="84">
        <f t="shared" si="0"/>
        <v>0.80666165057218309</v>
      </c>
      <c r="D56" s="107">
        <v>4854587.2300000004</v>
      </c>
      <c r="E56" s="75">
        <f t="shared" si="9"/>
        <v>0.19333834942781689</v>
      </c>
      <c r="F56" s="100">
        <f>F55+F53+F52+F51+F50+F54</f>
        <v>25109282.48</v>
      </c>
      <c r="G56" s="74">
        <f>IF(ISBLANK(F56),"  ",IF(F76&gt;0,F56/F76,IF(F56&gt;0,1,0)))</f>
        <v>0.38507955829004009</v>
      </c>
      <c r="H56" s="127">
        <v>22305000</v>
      </c>
      <c r="I56" s="84">
        <f t="shared" si="11"/>
        <v>0.82530396383448101</v>
      </c>
      <c r="J56" s="107">
        <v>4721406</v>
      </c>
      <c r="K56" s="75">
        <f t="shared" si="12"/>
        <v>0.17469603616551901</v>
      </c>
      <c r="L56" s="132">
        <f t="shared" si="13"/>
        <v>27026406</v>
      </c>
      <c r="M56" s="74">
        <f>IF(ISBLANK(L56),"  ",IF(L76&gt;0,L56/L76,IF(L56&gt;0,1,0)))</f>
        <v>0.42308878508293946</v>
      </c>
      <c r="N56" s="76"/>
    </row>
    <row r="57" spans="1:14" ht="15" customHeight="1" x14ac:dyDescent="0.2">
      <c r="A57" s="41" t="s">
        <v>54</v>
      </c>
      <c r="B57" s="128">
        <v>0</v>
      </c>
      <c r="C57" s="48">
        <f t="shared" si="0"/>
        <v>0</v>
      </c>
      <c r="D57" s="129">
        <v>0</v>
      </c>
      <c r="E57" s="49">
        <f t="shared" si="9"/>
        <v>0</v>
      </c>
      <c r="F57" s="101">
        <f t="shared" ref="F57:F66" si="14">D57+B57</f>
        <v>0</v>
      </c>
      <c r="G57" s="51">
        <f>IF(ISBLANK(F57),"  ",IF(F76&gt;0,F57/F76,IF(F57&gt;0,1,0)))</f>
        <v>0</v>
      </c>
      <c r="H57" s="128">
        <v>0</v>
      </c>
      <c r="I57" s="48">
        <f t="shared" si="11"/>
        <v>0</v>
      </c>
      <c r="J57" s="129">
        <v>0</v>
      </c>
      <c r="K57" s="49">
        <f t="shared" si="12"/>
        <v>0</v>
      </c>
      <c r="L57" s="101">
        <f t="shared" si="13"/>
        <v>0</v>
      </c>
      <c r="M57" s="51">
        <f>IF(ISBLANK(L57),"  ",IF(L76&gt;0,L57/L76,IF(L57&gt;0,1,0)))</f>
        <v>0</v>
      </c>
      <c r="N57" s="25"/>
    </row>
    <row r="58" spans="1:14" ht="15" customHeight="1" x14ac:dyDescent="0.2">
      <c r="A58" s="102" t="s">
        <v>55</v>
      </c>
      <c r="B58" s="32">
        <v>0</v>
      </c>
      <c r="C58" s="48">
        <f t="shared" si="0"/>
        <v>0</v>
      </c>
      <c r="D58" s="80">
        <v>0</v>
      </c>
      <c r="E58" s="49">
        <f t="shared" si="9"/>
        <v>0</v>
      </c>
      <c r="F58" s="34">
        <f t="shared" si="14"/>
        <v>0</v>
      </c>
      <c r="G58" s="51">
        <f>IF(ISBLANK(F58),"  ",IF(F76&gt;0,F58/F76,IF(F58&gt;0,1,0)))</f>
        <v>0</v>
      </c>
      <c r="H58" s="32">
        <v>0</v>
      </c>
      <c r="I58" s="48">
        <f t="shared" si="11"/>
        <v>0</v>
      </c>
      <c r="J58" s="80">
        <v>0</v>
      </c>
      <c r="K58" s="49">
        <f t="shared" si="12"/>
        <v>0</v>
      </c>
      <c r="L58" s="34">
        <f t="shared" si="13"/>
        <v>0</v>
      </c>
      <c r="M58" s="51">
        <f>IF(ISBLANK(L58),"  ",IF(L76&gt;0,L58/L76,IF(L58&gt;0,1,0)))</f>
        <v>0</v>
      </c>
      <c r="N58" s="25"/>
    </row>
    <row r="59" spans="1:14" ht="15" customHeight="1" x14ac:dyDescent="0.2">
      <c r="A59" s="82" t="s">
        <v>56</v>
      </c>
      <c r="B59" s="32">
        <v>0</v>
      </c>
      <c r="C59" s="48">
        <f t="shared" si="0"/>
        <v>0</v>
      </c>
      <c r="D59" s="80">
        <v>0</v>
      </c>
      <c r="E59" s="49">
        <f t="shared" si="9"/>
        <v>0</v>
      </c>
      <c r="F59" s="34">
        <f t="shared" si="14"/>
        <v>0</v>
      </c>
      <c r="G59" s="51">
        <f>IF(ISBLANK(F59),"  ",IF(F76&gt;0,F59/F76,IF(F59&gt;0,1,0)))</f>
        <v>0</v>
      </c>
      <c r="H59" s="32">
        <v>0</v>
      </c>
      <c r="I59" s="48">
        <f t="shared" si="11"/>
        <v>0</v>
      </c>
      <c r="J59" s="80">
        <v>0</v>
      </c>
      <c r="K59" s="49">
        <f t="shared" si="12"/>
        <v>0</v>
      </c>
      <c r="L59" s="34">
        <f t="shared" si="13"/>
        <v>0</v>
      </c>
      <c r="M59" s="51">
        <f>IF(ISBLANK(L59),"  ",IF(L76&gt;0,L59/L76,IF(L59&gt;0,1,0)))</f>
        <v>0</v>
      </c>
      <c r="N59" s="25"/>
    </row>
    <row r="60" spans="1:14" ht="15" customHeight="1" x14ac:dyDescent="0.2">
      <c r="A60" s="81" t="s">
        <v>57</v>
      </c>
      <c r="B60" s="69">
        <v>0</v>
      </c>
      <c r="C60" s="48">
        <f t="shared" si="0"/>
        <v>0</v>
      </c>
      <c r="D60" s="70">
        <v>2481972.56</v>
      </c>
      <c r="E60" s="49">
        <f t="shared" si="9"/>
        <v>1</v>
      </c>
      <c r="F60" s="68">
        <f t="shared" si="14"/>
        <v>2481972.56</v>
      </c>
      <c r="G60" s="51">
        <f>IF(ISBLANK(F60),"  ",IF(F76&gt;0,F60/F76,IF(F60&gt;0,1,0)))</f>
        <v>3.8063887243854053E-2</v>
      </c>
      <c r="H60" s="69">
        <v>0</v>
      </c>
      <c r="I60" s="48">
        <f t="shared" si="11"/>
        <v>0</v>
      </c>
      <c r="J60" s="70">
        <v>1000000</v>
      </c>
      <c r="K60" s="49">
        <f t="shared" si="12"/>
        <v>1</v>
      </c>
      <c r="L60" s="68">
        <f t="shared" si="13"/>
        <v>1000000</v>
      </c>
      <c r="M60" s="51">
        <f>IF(ISBLANK(L60),"  ",IF(L76&gt;0,L60/L76,IF(L60&gt;0,1,0)))</f>
        <v>1.5654644760496068E-2</v>
      </c>
      <c r="N60" s="25"/>
    </row>
    <row r="61" spans="1:14" ht="15" customHeight="1" x14ac:dyDescent="0.2">
      <c r="A61" s="103" t="s">
        <v>58</v>
      </c>
      <c r="B61" s="32">
        <v>0</v>
      </c>
      <c r="C61" s="48">
        <f t="shared" si="0"/>
        <v>0</v>
      </c>
      <c r="D61" s="80">
        <v>0</v>
      </c>
      <c r="E61" s="49">
        <f t="shared" si="9"/>
        <v>0</v>
      </c>
      <c r="F61" s="34">
        <f t="shared" si="14"/>
        <v>0</v>
      </c>
      <c r="G61" s="51">
        <f>IF(ISBLANK(F61),"  ",IF(F76&gt;0,F61/F76,IF(F61&gt;0,1,0)))</f>
        <v>0</v>
      </c>
      <c r="H61" s="32">
        <v>0</v>
      </c>
      <c r="I61" s="48">
        <f t="shared" si="11"/>
        <v>0</v>
      </c>
      <c r="J61" s="80">
        <v>0</v>
      </c>
      <c r="K61" s="49">
        <f t="shared" si="12"/>
        <v>0</v>
      </c>
      <c r="L61" s="34">
        <f t="shared" si="13"/>
        <v>0</v>
      </c>
      <c r="M61" s="51">
        <f>IF(ISBLANK(L61),"  ",IF(L76&gt;0,L61/L76,IF(L61&gt;0,1,0)))</f>
        <v>0</v>
      </c>
      <c r="N61" s="25"/>
    </row>
    <row r="62" spans="1:14" ht="15" customHeight="1" x14ac:dyDescent="0.2">
      <c r="A62" s="103" t="s">
        <v>59</v>
      </c>
      <c r="B62" s="32">
        <v>0</v>
      </c>
      <c r="C62" s="48">
        <f t="shared" si="0"/>
        <v>0</v>
      </c>
      <c r="D62" s="80">
        <v>22396</v>
      </c>
      <c r="E62" s="49">
        <f t="shared" si="9"/>
        <v>1</v>
      </c>
      <c r="F62" s="34">
        <f t="shared" si="14"/>
        <v>22396</v>
      </c>
      <c r="G62" s="51">
        <f>IF(ISBLANK(F62),"  ",IF(F76&gt;0,F62/F76,IF(F62&gt;0,1,0)))</f>
        <v>3.4346826892935322E-4</v>
      </c>
      <c r="H62" s="32">
        <v>0</v>
      </c>
      <c r="I62" s="48">
        <f t="shared" si="11"/>
        <v>0</v>
      </c>
      <c r="J62" s="80">
        <v>20000</v>
      </c>
      <c r="K62" s="49">
        <f t="shared" si="12"/>
        <v>1</v>
      </c>
      <c r="L62" s="34">
        <f t="shared" si="13"/>
        <v>20000</v>
      </c>
      <c r="M62" s="51">
        <f>IF(ISBLANK(L62),"  ",IF(L76&gt;0,L62/L76,IF(L62&gt;0,1,0)))</f>
        <v>3.1309289520992133E-4</v>
      </c>
      <c r="N62" s="25"/>
    </row>
    <row r="63" spans="1:14" ht="15" customHeight="1" x14ac:dyDescent="0.2">
      <c r="A63" s="104" t="s">
        <v>60</v>
      </c>
      <c r="B63" s="32">
        <v>0</v>
      </c>
      <c r="C63" s="48">
        <f t="shared" si="0"/>
        <v>0</v>
      </c>
      <c r="D63" s="80">
        <v>230698.47</v>
      </c>
      <c r="E63" s="49">
        <f t="shared" si="9"/>
        <v>1</v>
      </c>
      <c r="F63" s="34">
        <f t="shared" si="14"/>
        <v>230698.47</v>
      </c>
      <c r="G63" s="51">
        <f>IF(ISBLANK(F63),"  ",IF(F76&gt;0,F63/F76,IF(F63&gt;0,1,0)))</f>
        <v>3.5380248319141958E-3</v>
      </c>
      <c r="H63" s="32">
        <v>0</v>
      </c>
      <c r="I63" s="48">
        <f t="shared" si="11"/>
        <v>0</v>
      </c>
      <c r="J63" s="80">
        <v>210000</v>
      </c>
      <c r="K63" s="49">
        <f t="shared" si="12"/>
        <v>1</v>
      </c>
      <c r="L63" s="34">
        <f t="shared" si="13"/>
        <v>210000</v>
      </c>
      <c r="M63" s="51">
        <f>IF(ISBLANK(L63),"  ",IF(L76&gt;0,L63/L76,IF(L63&gt;0,1,0)))</f>
        <v>3.287475399704174E-3</v>
      </c>
      <c r="N63" s="25"/>
    </row>
    <row r="64" spans="1:14" ht="15" customHeight="1" x14ac:dyDescent="0.2">
      <c r="A64" s="104" t="s">
        <v>61</v>
      </c>
      <c r="B64" s="32">
        <v>0</v>
      </c>
      <c r="C64" s="48">
        <f t="shared" si="0"/>
        <v>0</v>
      </c>
      <c r="D64" s="80">
        <v>0</v>
      </c>
      <c r="E64" s="49">
        <f t="shared" si="9"/>
        <v>0</v>
      </c>
      <c r="F64" s="34">
        <f t="shared" si="14"/>
        <v>0</v>
      </c>
      <c r="G64" s="51">
        <f>IF(ISBLANK(F64),"  ",IF(F76&gt;0,F64/F76,IF(F64&gt;0,1,0)))</f>
        <v>0</v>
      </c>
      <c r="H64" s="32">
        <v>0</v>
      </c>
      <c r="I64" s="48">
        <f t="shared" si="11"/>
        <v>0</v>
      </c>
      <c r="J64" s="80">
        <v>0</v>
      </c>
      <c r="K64" s="49">
        <f t="shared" si="12"/>
        <v>0</v>
      </c>
      <c r="L64" s="34">
        <f t="shared" si="13"/>
        <v>0</v>
      </c>
      <c r="M64" s="51">
        <f>IF(ISBLANK(L64),"  ",IF(L76&gt;0,L64/L76,IF(L64&gt;0,1,0)))</f>
        <v>0</v>
      </c>
      <c r="N64" s="25"/>
    </row>
    <row r="65" spans="1:14" ht="15" customHeight="1" x14ac:dyDescent="0.2">
      <c r="A65" s="82" t="s">
        <v>62</v>
      </c>
      <c r="B65" s="32">
        <v>0</v>
      </c>
      <c r="C65" s="48">
        <f t="shared" si="0"/>
        <v>0</v>
      </c>
      <c r="D65" s="80">
        <v>22303.120000000003</v>
      </c>
      <c r="E65" s="49">
        <f t="shared" si="9"/>
        <v>1</v>
      </c>
      <c r="F65" s="34">
        <f t="shared" si="14"/>
        <v>22303.120000000003</v>
      </c>
      <c r="G65" s="51">
        <f>IF(ISBLANK(F65),"  ",IF(F76&gt;0,F65/F76,IF(F65&gt;0,1,0)))</f>
        <v>3.4204384792479184E-4</v>
      </c>
      <c r="H65" s="32">
        <v>0</v>
      </c>
      <c r="I65" s="48">
        <f t="shared" si="11"/>
        <v>0</v>
      </c>
      <c r="J65" s="80">
        <v>0</v>
      </c>
      <c r="K65" s="49">
        <f t="shared" si="12"/>
        <v>0</v>
      </c>
      <c r="L65" s="34">
        <f t="shared" si="13"/>
        <v>0</v>
      </c>
      <c r="M65" s="51">
        <f>IF(ISBLANK(L65),"  ",IF(L76&gt;0,L65/L76,IF(L65&gt;0,1,0)))</f>
        <v>0</v>
      </c>
      <c r="N65" s="25"/>
    </row>
    <row r="66" spans="1:14" ht="15" customHeight="1" x14ac:dyDescent="0.2">
      <c r="A66" s="81" t="s">
        <v>63</v>
      </c>
      <c r="B66" s="32">
        <v>616561.65</v>
      </c>
      <c r="C66" s="48">
        <f t="shared" si="0"/>
        <v>1</v>
      </c>
      <c r="D66" s="80">
        <v>0</v>
      </c>
      <c r="E66" s="49">
        <f t="shared" si="9"/>
        <v>0</v>
      </c>
      <c r="F66" s="34">
        <f t="shared" si="14"/>
        <v>616561.65</v>
      </c>
      <c r="G66" s="51">
        <f>IF(ISBLANK(F66),"  ",IF(F76&gt;0,F66/F76,IF(F66&gt;0,1,0)))</f>
        <v>9.4556779163121E-3</v>
      </c>
      <c r="H66" s="32">
        <v>595000</v>
      </c>
      <c r="I66" s="48">
        <f t="shared" si="11"/>
        <v>1</v>
      </c>
      <c r="J66" s="80">
        <v>0</v>
      </c>
      <c r="K66" s="49">
        <f t="shared" si="12"/>
        <v>0</v>
      </c>
      <c r="L66" s="34">
        <f t="shared" si="13"/>
        <v>595000</v>
      </c>
      <c r="M66" s="51">
        <f>IF(ISBLANK(L66),"  ",IF(L76&gt;0,L66/L76,IF(L66&gt;0,1,0)))</f>
        <v>9.3145136324951604E-3</v>
      </c>
      <c r="N66" s="25"/>
    </row>
    <row r="67" spans="1:14" s="77" customFormat="1" ht="15" customHeight="1" x14ac:dyDescent="0.25">
      <c r="A67" s="105" t="s">
        <v>64</v>
      </c>
      <c r="B67" s="106">
        <v>20871256.899999999</v>
      </c>
      <c r="C67" s="84">
        <f t="shared" si="0"/>
        <v>0.73275637696041651</v>
      </c>
      <c r="D67" s="107">
        <v>7611957.3800000008</v>
      </c>
      <c r="E67" s="75">
        <f t="shared" si="9"/>
        <v>0.26724362303958343</v>
      </c>
      <c r="F67" s="106">
        <f>F66+F65+F64+F63+F62+F61+F60+F59+F58+F57+F56</f>
        <v>28483214.280000001</v>
      </c>
      <c r="G67" s="74">
        <f>IF(ISBLANK(F67),"  ",IF(F76&gt;0,F67/F76,IF(F67&gt;0,1,0)))</f>
        <v>0.4368226603989746</v>
      </c>
      <c r="H67" s="106">
        <v>22900000</v>
      </c>
      <c r="I67" s="84">
        <f t="shared" si="11"/>
        <v>0.79372214997078483</v>
      </c>
      <c r="J67" s="107">
        <v>5951406</v>
      </c>
      <c r="K67" s="75">
        <f t="shared" si="12"/>
        <v>0.20627785002921523</v>
      </c>
      <c r="L67" s="106">
        <f>L66+L65+L64+L63+L62+L61+L60+L59+L58+L57+L56</f>
        <v>28851406</v>
      </c>
      <c r="M67" s="74">
        <f>IF(ISBLANK(L67),"  ",IF(L76&gt;0,L67/L76,IF(L67&gt;0,1,0)))</f>
        <v>0.45165851177084482</v>
      </c>
      <c r="N67" s="76"/>
    </row>
    <row r="68" spans="1:14" ht="15" customHeight="1" x14ac:dyDescent="0.25">
      <c r="A68" s="14" t="s">
        <v>65</v>
      </c>
      <c r="B68" s="79"/>
      <c r="C68" s="64" t="s">
        <v>4</v>
      </c>
      <c r="D68" s="80"/>
      <c r="E68" s="66" t="s">
        <v>4</v>
      </c>
      <c r="F68" s="34"/>
      <c r="G68" s="67" t="s">
        <v>4</v>
      </c>
      <c r="H68" s="79"/>
      <c r="I68" s="64" t="s">
        <v>4</v>
      </c>
      <c r="J68" s="80"/>
      <c r="K68" s="66" t="s">
        <v>4</v>
      </c>
      <c r="L68" s="34"/>
      <c r="M68" s="67" t="s">
        <v>4</v>
      </c>
    </row>
    <row r="69" spans="1:14" ht="15" customHeight="1" x14ac:dyDescent="0.2">
      <c r="A69" s="108" t="s">
        <v>66</v>
      </c>
      <c r="B69" s="3">
        <v>0</v>
      </c>
      <c r="C69" s="42">
        <f t="shared" si="0"/>
        <v>0</v>
      </c>
      <c r="D69" s="93">
        <v>49237.19</v>
      </c>
      <c r="E69" s="44">
        <f>IF(ISBLANK(D69),"  ",IF(F69&gt;0,D69/F69,IF(D69&gt;0,1,0)))</f>
        <v>1</v>
      </c>
      <c r="F69" s="58">
        <f>D69+B69</f>
        <v>49237.19</v>
      </c>
      <c r="G69" s="46">
        <f>IF(ISBLANK(F69),"  ",IF(F76&gt;0,F69/F76,IF(F69&gt;0,1,0)))</f>
        <v>7.5510860940550381E-4</v>
      </c>
      <c r="H69" s="3">
        <v>0</v>
      </c>
      <c r="I69" s="42">
        <f>IF(ISBLANK(H69),"  ",IF(L69&gt;0,H69/L69,IF(H69&gt;0,1,0)))</f>
        <v>0</v>
      </c>
      <c r="J69" s="93">
        <v>55000</v>
      </c>
      <c r="K69" s="44">
        <f>IF(ISBLANK(J69),"  ",IF(L69&gt;0,J69/L69,IF(J69&gt;0,1,0)))</f>
        <v>1</v>
      </c>
      <c r="L69" s="58">
        <f>J69+H69</f>
        <v>55000</v>
      </c>
      <c r="M69" s="46">
        <f>IF(ISBLANK(L69),"  ",IF(L76&gt;0,L69/L76,IF(L69&gt;0,1,0)))</f>
        <v>8.6100546182728375E-4</v>
      </c>
    </row>
    <row r="70" spans="1:14" ht="15" customHeight="1" x14ac:dyDescent="0.2">
      <c r="A70" s="31" t="s">
        <v>67</v>
      </c>
      <c r="B70" s="32">
        <v>0</v>
      </c>
      <c r="C70" s="48">
        <f t="shared" si="0"/>
        <v>0</v>
      </c>
      <c r="D70" s="80">
        <v>0</v>
      </c>
      <c r="E70" s="49">
        <f>IF(ISBLANK(D70),"  ",IF(F70&gt;0,D70/F70,IF(D70&gt;0,1,0)))</f>
        <v>0</v>
      </c>
      <c r="F70" s="34">
        <f>D70+B70</f>
        <v>0</v>
      </c>
      <c r="G70" s="51">
        <f>IF(ISBLANK(F70),"  ",IF(F76&gt;0,F70/F76,IF(F70&gt;0,1,0)))</f>
        <v>0</v>
      </c>
      <c r="H70" s="32">
        <v>0</v>
      </c>
      <c r="I70" s="48">
        <f>IF(ISBLANK(H70),"  ",IF(L70&gt;0,H70/L70,IF(H70&gt;0,1,0)))</f>
        <v>0</v>
      </c>
      <c r="J70" s="80">
        <v>0</v>
      </c>
      <c r="K70" s="49">
        <f>IF(ISBLANK(J70),"  ",IF(L70&gt;0,J70/L70,IF(J70&gt;0,1,0)))</f>
        <v>0</v>
      </c>
      <c r="L70" s="34">
        <f>J70+H70</f>
        <v>0</v>
      </c>
      <c r="M70" s="51">
        <f>IF(ISBLANK(L70),"  ",IF(L76&gt;0,L70/L76,IF(L70&gt;0,1,0)))</f>
        <v>0</v>
      </c>
    </row>
    <row r="71" spans="1:14" ht="15" customHeight="1" x14ac:dyDescent="0.25">
      <c r="A71" s="109" t="s">
        <v>68</v>
      </c>
      <c r="B71" s="79"/>
      <c r="C71" s="64" t="s">
        <v>4</v>
      </c>
      <c r="D71" s="80"/>
      <c r="E71" s="66" t="s">
        <v>4</v>
      </c>
      <c r="F71" s="34"/>
      <c r="G71" s="67" t="s">
        <v>4</v>
      </c>
      <c r="H71" s="79"/>
      <c r="I71" s="64" t="s">
        <v>4</v>
      </c>
      <c r="J71" s="80"/>
      <c r="K71" s="66" t="s">
        <v>4</v>
      </c>
      <c r="L71" s="34"/>
      <c r="M71" s="67" t="s">
        <v>4</v>
      </c>
    </row>
    <row r="72" spans="1:14" ht="15" customHeight="1" x14ac:dyDescent="0.2">
      <c r="A72" s="82" t="s">
        <v>69</v>
      </c>
      <c r="B72" s="3">
        <v>0</v>
      </c>
      <c r="C72" s="42">
        <f t="shared" si="0"/>
        <v>0</v>
      </c>
      <c r="D72" s="93">
        <v>17604954.23</v>
      </c>
      <c r="E72" s="44">
        <f>IF(ISBLANK(D72),"  ",IF(F72&gt;0,D72/F72,IF(D72&gt;0,1,0)))</f>
        <v>1</v>
      </c>
      <c r="F72" s="58">
        <f>D72+B72</f>
        <v>17604954.23</v>
      </c>
      <c r="G72" s="46">
        <f>IF(ISBLANK(F72),"  ",IF(F76&gt;0,F72/F76,IF(F72&gt;0,1,0)))</f>
        <v>0.26999210367737969</v>
      </c>
      <c r="H72" s="3">
        <v>0</v>
      </c>
      <c r="I72" s="42">
        <f>IF(ISBLANK(H72),"  ",IF(L72&gt;0,H72/L72,IF(H72&gt;0,1,0)))</f>
        <v>0</v>
      </c>
      <c r="J72" s="93">
        <v>18000000</v>
      </c>
      <c r="K72" s="44">
        <f>IF(ISBLANK(J72),"  ",IF(L72&gt;0,J72/L72,IF(J72&gt;0,1,0)))</f>
        <v>1</v>
      </c>
      <c r="L72" s="58">
        <f>J72+H72</f>
        <v>18000000</v>
      </c>
      <c r="M72" s="46">
        <f>IF(ISBLANK(L72),"  ",IF(L76&gt;0,L72/L76,IF(L72&gt;0,1,0)))</f>
        <v>0.28178360568892924</v>
      </c>
    </row>
    <row r="73" spans="1:14" ht="15" customHeight="1" x14ac:dyDescent="0.2">
      <c r="A73" s="31" t="s">
        <v>70</v>
      </c>
      <c r="B73" s="32">
        <v>0</v>
      </c>
      <c r="C73" s="48">
        <f t="shared" si="0"/>
        <v>0</v>
      </c>
      <c r="D73" s="80">
        <v>3888598.31</v>
      </c>
      <c r="E73" s="49">
        <f>IF(ISBLANK(D73),"  ",IF(F73&gt;0,D73/F73,IF(D73&gt;0,1,0)))</f>
        <v>1</v>
      </c>
      <c r="F73" s="34">
        <f>D73+B73</f>
        <v>3888598.31</v>
      </c>
      <c r="G73" s="51">
        <f>IF(ISBLANK(F73),"  ",IF(F76&gt;0,F73/F76,IF(F73&gt;0,1,0)))</f>
        <v>5.9636101540333476E-2</v>
      </c>
      <c r="H73" s="32">
        <v>0</v>
      </c>
      <c r="I73" s="48">
        <f>IF(ISBLANK(H73),"  ",IF(L73&gt;0,H73/L73,IF(H73&gt;0,1,0)))</f>
        <v>0</v>
      </c>
      <c r="J73" s="80">
        <v>2000000</v>
      </c>
      <c r="K73" s="49">
        <f>IF(ISBLANK(J73),"  ",IF(L73&gt;0,J73/L73,IF(J73&gt;0,1,0)))</f>
        <v>1</v>
      </c>
      <c r="L73" s="34">
        <f>J73+H73</f>
        <v>2000000</v>
      </c>
      <c r="M73" s="51">
        <f>IF(ISBLANK(L73),"  ",IF(L76&gt;0,L73/L76,IF(L73&gt;0,1,0)))</f>
        <v>3.1309289520992135E-2</v>
      </c>
    </row>
    <row r="74" spans="1:14" s="77" customFormat="1" ht="15" customHeight="1" x14ac:dyDescent="0.25">
      <c r="A74" s="78" t="s">
        <v>71</v>
      </c>
      <c r="B74" s="110">
        <v>0</v>
      </c>
      <c r="C74" s="84">
        <f t="shared" si="0"/>
        <v>0</v>
      </c>
      <c r="D74" s="111">
        <v>21542789.73</v>
      </c>
      <c r="E74" s="75">
        <f>IF(ISBLANK(D74),"  ",IF(F74&gt;0,D74/F74,IF(D74&gt;0,1,0)))</f>
        <v>1</v>
      </c>
      <c r="F74" s="112">
        <f>F73+F72+F71+F70+F69</f>
        <v>21542789.73</v>
      </c>
      <c r="G74" s="74">
        <f>IF(ISBLANK(F74),"  ",IF(F76&gt;0,F74/F76,IF(F74&gt;0,1,0)))</f>
        <v>0.33038331382711866</v>
      </c>
      <c r="H74" s="110">
        <v>0</v>
      </c>
      <c r="I74" s="84">
        <f>IF(ISBLANK(H74),"  ",IF(L74&gt;0,H74/L74,IF(H74&gt;0,1,0)))</f>
        <v>0</v>
      </c>
      <c r="J74" s="111">
        <v>20055000</v>
      </c>
      <c r="K74" s="75">
        <f>IF(ISBLANK(J74),"  ",IF(L74&gt;0,J74/L74,IF(J74&gt;0,1,0)))</f>
        <v>1</v>
      </c>
      <c r="L74" s="112">
        <f>L73+L72+L71+L70+L69</f>
        <v>20055000</v>
      </c>
      <c r="M74" s="74">
        <f>IF(ISBLANK(L74),"  ",IF(L76&gt;0,L74/L76,IF(L74&gt;0,1,0)))</f>
        <v>0.31395390067174861</v>
      </c>
    </row>
    <row r="75" spans="1:14" s="77" customFormat="1" ht="15" customHeight="1" x14ac:dyDescent="0.25">
      <c r="A75" s="78" t="s">
        <v>72</v>
      </c>
      <c r="B75" s="110">
        <v>0</v>
      </c>
      <c r="C75" s="84">
        <f>IF(ISBLANK(B75),"  ",IF(F75&gt;0,B75/F75,IF(B75&gt;0,1,0)))</f>
        <v>0</v>
      </c>
      <c r="D75" s="111">
        <v>0</v>
      </c>
      <c r="E75" s="75">
        <f>IF(ISBLANK(D75),"  ",IF(F75&gt;0,D75/F75,IF(D75&gt;0,1,0)))</f>
        <v>0</v>
      </c>
      <c r="F75" s="113">
        <f>D75+B75</f>
        <v>0</v>
      </c>
      <c r="G75" s="74">
        <f>IF(ISBLANK(F75),"  ",IF(F76&gt;0,F75/F76,IF(F75&gt;0,1,0)))</f>
        <v>0</v>
      </c>
      <c r="H75" s="110">
        <v>0</v>
      </c>
      <c r="I75" s="84">
        <f>IF(ISBLANK(H75),"  ",IF(L75&gt;0,H75/L75,IF(H75&gt;0,1,0)))</f>
        <v>0</v>
      </c>
      <c r="J75" s="111">
        <v>0</v>
      </c>
      <c r="K75" s="75">
        <f>IF(ISBLANK(J75),"  ",IF(L75&gt;0,J75/L75,IF(J75&gt;0,1,0)))</f>
        <v>0</v>
      </c>
      <c r="L75" s="113">
        <f>J75+H75</f>
        <v>0</v>
      </c>
      <c r="M75" s="74">
        <f>IF(ISBLANK(L75),"  ",IF(L76&gt;0,L75/L76,IF(L75&gt;0,1,0)))</f>
        <v>0</v>
      </c>
    </row>
    <row r="76" spans="1:14" s="77" customFormat="1" ht="15" customHeight="1" thickBot="1" x14ac:dyDescent="0.3">
      <c r="A76" s="114" t="s">
        <v>73</v>
      </c>
      <c r="B76" s="115">
        <v>36050694.049999997</v>
      </c>
      <c r="C76" s="116">
        <f t="shared" si="0"/>
        <v>0.55287861578206976</v>
      </c>
      <c r="D76" s="115">
        <v>29154747.109999999</v>
      </c>
      <c r="E76" s="117">
        <f>IF(ISBLANK(D76),"  ",IF(F76&gt;0,D76/F76,IF(D76&gt;0,1,0)))</f>
        <v>0.44712138421793018</v>
      </c>
      <c r="F76" s="115">
        <f>F74+F67+F47+F40+F48+F75</f>
        <v>65205441.160000004</v>
      </c>
      <c r="G76" s="118">
        <f>IF(ISBLANK(F76),"  ",IF(F76&gt;0,F76/F76,IF(F76&gt;0,1,0)))</f>
        <v>1</v>
      </c>
      <c r="H76" s="115">
        <v>37872399</v>
      </c>
      <c r="I76" s="116">
        <f>IF(ISBLANK(H76),"  ",IF(L76&gt;0,H76/L76,IF(H76&gt;0,1,0)))</f>
        <v>0.59287895257276646</v>
      </c>
      <c r="J76" s="115">
        <v>26006406</v>
      </c>
      <c r="K76" s="117">
        <f>IF(ISBLANK(J76),"  ",IF(L76&gt;0,J76/L76,IF(J76&gt;0,1,0)))</f>
        <v>0.40712104742723348</v>
      </c>
      <c r="L76" s="115">
        <f>L74+L67+L47+L40+L48+L75</f>
        <v>63878805</v>
      </c>
      <c r="M76" s="118">
        <f>IF(ISBLANK(L76),"  ",IF(L76&gt;0,L76/L76,IF(L76&gt;0,1,0)))</f>
        <v>1</v>
      </c>
    </row>
    <row r="77" spans="1:14" ht="15" thickTop="1" x14ac:dyDescent="0.2">
      <c r="A77" s="119"/>
      <c r="B77" s="1"/>
      <c r="C77" s="2"/>
      <c r="D77" s="1"/>
      <c r="E77" s="2"/>
      <c r="F77" s="1"/>
      <c r="G77" s="2"/>
      <c r="H77" s="1"/>
      <c r="I77" s="2"/>
      <c r="J77" s="1"/>
      <c r="K77" s="2"/>
      <c r="L77" s="1"/>
      <c r="M77" s="2"/>
    </row>
    <row r="78" spans="1:14" ht="16.5" customHeight="1" x14ac:dyDescent="0.2">
      <c r="A78" s="2" t="s">
        <v>4</v>
      </c>
      <c r="B78" s="1"/>
      <c r="C78" s="2"/>
      <c r="D78" s="1"/>
      <c r="E78" s="2"/>
      <c r="F78" s="1"/>
      <c r="G78" s="2"/>
      <c r="H78" s="1"/>
      <c r="I78" s="2"/>
      <c r="J78" s="1"/>
      <c r="K78" s="2"/>
      <c r="L78" s="1"/>
      <c r="M78" s="2"/>
    </row>
    <row r="79" spans="1:14" x14ac:dyDescent="0.2">
      <c r="A79" s="2" t="s">
        <v>74</v>
      </c>
      <c r="B79" s="1"/>
      <c r="C79" s="2"/>
      <c r="D79" s="1"/>
      <c r="E79" s="2"/>
      <c r="F79" s="1"/>
      <c r="G79" s="2"/>
      <c r="H79" s="1"/>
      <c r="I79" s="2"/>
      <c r="J79" s="1"/>
      <c r="K79" s="2"/>
      <c r="L79" s="1"/>
      <c r="M79" s="2"/>
    </row>
  </sheetData>
  <hyperlinks>
    <hyperlink ref="O2" location="Home!A1" tooltip="Home" display="Home"/>
  </hyperlinks>
  <printOptions horizontalCentered="1" verticalCentered="1"/>
  <pageMargins left="0.25" right="0.25" top="0.75" bottom="0.75" header="0.3" footer="0.3"/>
  <pageSetup scale="44" orientation="landscape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9"/>
  <sheetViews>
    <sheetView zoomScale="75" zoomScaleNormal="75" workbookViewId="0">
      <pane xSplit="1" ySplit="10" topLeftCell="B11" activePane="bottomRight" state="frozen"/>
      <selection activeCell="A4" sqref="A4:XFD76"/>
      <selection pane="topRight" activeCell="A4" sqref="A4:XFD76"/>
      <selection pane="bottomLeft" activeCell="A4" sqref="A4:XFD76"/>
      <selection pane="bottomRight" activeCell="O9" sqref="O9"/>
    </sheetView>
  </sheetViews>
  <sheetFormatPr defaultColWidth="12.42578125" defaultRowHeight="14.25" x14ac:dyDescent="0.2"/>
  <cols>
    <col min="1" max="1" width="63.42578125" style="6" customWidth="1"/>
    <col min="2" max="2" width="20.7109375" style="120" customWidth="1"/>
    <col min="3" max="3" width="20.7109375" style="6" customWidth="1"/>
    <col min="4" max="4" width="20.7109375" style="120" customWidth="1"/>
    <col min="5" max="5" width="20.7109375" style="6" customWidth="1"/>
    <col min="6" max="6" width="20.7109375" style="120" customWidth="1"/>
    <col min="7" max="7" width="20.7109375" style="6" customWidth="1"/>
    <col min="8" max="8" width="20.7109375" style="120" customWidth="1"/>
    <col min="9" max="9" width="20.7109375" style="6" customWidth="1"/>
    <col min="10" max="10" width="20.7109375" style="120" customWidth="1"/>
    <col min="11" max="11" width="20.7109375" style="6" customWidth="1"/>
    <col min="12" max="12" width="20.7109375" style="120" customWidth="1"/>
    <col min="13" max="13" width="20.7109375" style="6" customWidth="1"/>
    <col min="14" max="256" width="12.42578125" style="6"/>
    <col min="257" max="257" width="186.7109375" style="6" customWidth="1"/>
    <col min="258" max="258" width="56.42578125" style="6" customWidth="1"/>
    <col min="259" max="263" width="45.5703125" style="6" customWidth="1"/>
    <col min="264" max="264" width="54.7109375" style="6" customWidth="1"/>
    <col min="265" max="269" width="45.5703125" style="6" customWidth="1"/>
    <col min="270" max="512" width="12.42578125" style="6"/>
    <col min="513" max="513" width="186.7109375" style="6" customWidth="1"/>
    <col min="514" max="514" width="56.42578125" style="6" customWidth="1"/>
    <col min="515" max="519" width="45.5703125" style="6" customWidth="1"/>
    <col min="520" max="520" width="54.7109375" style="6" customWidth="1"/>
    <col min="521" max="525" width="45.5703125" style="6" customWidth="1"/>
    <col min="526" max="768" width="12.42578125" style="6"/>
    <col min="769" max="769" width="186.7109375" style="6" customWidth="1"/>
    <col min="770" max="770" width="56.42578125" style="6" customWidth="1"/>
    <col min="771" max="775" width="45.5703125" style="6" customWidth="1"/>
    <col min="776" max="776" width="54.7109375" style="6" customWidth="1"/>
    <col min="777" max="781" width="45.5703125" style="6" customWidth="1"/>
    <col min="782" max="1024" width="12.42578125" style="6"/>
    <col min="1025" max="1025" width="186.7109375" style="6" customWidth="1"/>
    <col min="1026" max="1026" width="56.42578125" style="6" customWidth="1"/>
    <col min="1027" max="1031" width="45.5703125" style="6" customWidth="1"/>
    <col min="1032" max="1032" width="54.7109375" style="6" customWidth="1"/>
    <col min="1033" max="1037" width="45.5703125" style="6" customWidth="1"/>
    <col min="1038" max="1280" width="12.42578125" style="6"/>
    <col min="1281" max="1281" width="186.7109375" style="6" customWidth="1"/>
    <col min="1282" max="1282" width="56.42578125" style="6" customWidth="1"/>
    <col min="1283" max="1287" width="45.5703125" style="6" customWidth="1"/>
    <col min="1288" max="1288" width="54.7109375" style="6" customWidth="1"/>
    <col min="1289" max="1293" width="45.5703125" style="6" customWidth="1"/>
    <col min="1294" max="1536" width="12.42578125" style="6"/>
    <col min="1537" max="1537" width="186.7109375" style="6" customWidth="1"/>
    <col min="1538" max="1538" width="56.42578125" style="6" customWidth="1"/>
    <col min="1539" max="1543" width="45.5703125" style="6" customWidth="1"/>
    <col min="1544" max="1544" width="54.7109375" style="6" customWidth="1"/>
    <col min="1545" max="1549" width="45.5703125" style="6" customWidth="1"/>
    <col min="1550" max="1792" width="12.42578125" style="6"/>
    <col min="1793" max="1793" width="186.7109375" style="6" customWidth="1"/>
    <col min="1794" max="1794" width="56.42578125" style="6" customWidth="1"/>
    <col min="1795" max="1799" width="45.5703125" style="6" customWidth="1"/>
    <col min="1800" max="1800" width="54.7109375" style="6" customWidth="1"/>
    <col min="1801" max="1805" width="45.5703125" style="6" customWidth="1"/>
    <col min="1806" max="2048" width="12.42578125" style="6"/>
    <col min="2049" max="2049" width="186.7109375" style="6" customWidth="1"/>
    <col min="2050" max="2050" width="56.42578125" style="6" customWidth="1"/>
    <col min="2051" max="2055" width="45.5703125" style="6" customWidth="1"/>
    <col min="2056" max="2056" width="54.7109375" style="6" customWidth="1"/>
    <col min="2057" max="2061" width="45.5703125" style="6" customWidth="1"/>
    <col min="2062" max="2304" width="12.42578125" style="6"/>
    <col min="2305" max="2305" width="186.7109375" style="6" customWidth="1"/>
    <col min="2306" max="2306" width="56.42578125" style="6" customWidth="1"/>
    <col min="2307" max="2311" width="45.5703125" style="6" customWidth="1"/>
    <col min="2312" max="2312" width="54.7109375" style="6" customWidth="1"/>
    <col min="2313" max="2317" width="45.5703125" style="6" customWidth="1"/>
    <col min="2318" max="2560" width="12.42578125" style="6"/>
    <col min="2561" max="2561" width="186.7109375" style="6" customWidth="1"/>
    <col min="2562" max="2562" width="56.42578125" style="6" customWidth="1"/>
    <col min="2563" max="2567" width="45.5703125" style="6" customWidth="1"/>
    <col min="2568" max="2568" width="54.7109375" style="6" customWidth="1"/>
    <col min="2569" max="2573" width="45.5703125" style="6" customWidth="1"/>
    <col min="2574" max="2816" width="12.42578125" style="6"/>
    <col min="2817" max="2817" width="186.7109375" style="6" customWidth="1"/>
    <col min="2818" max="2818" width="56.42578125" style="6" customWidth="1"/>
    <col min="2819" max="2823" width="45.5703125" style="6" customWidth="1"/>
    <col min="2824" max="2824" width="54.7109375" style="6" customWidth="1"/>
    <col min="2825" max="2829" width="45.5703125" style="6" customWidth="1"/>
    <col min="2830" max="3072" width="12.42578125" style="6"/>
    <col min="3073" max="3073" width="186.7109375" style="6" customWidth="1"/>
    <col min="3074" max="3074" width="56.42578125" style="6" customWidth="1"/>
    <col min="3075" max="3079" width="45.5703125" style="6" customWidth="1"/>
    <col min="3080" max="3080" width="54.7109375" style="6" customWidth="1"/>
    <col min="3081" max="3085" width="45.5703125" style="6" customWidth="1"/>
    <col min="3086" max="3328" width="12.42578125" style="6"/>
    <col min="3329" max="3329" width="186.7109375" style="6" customWidth="1"/>
    <col min="3330" max="3330" width="56.42578125" style="6" customWidth="1"/>
    <col min="3331" max="3335" width="45.5703125" style="6" customWidth="1"/>
    <col min="3336" max="3336" width="54.7109375" style="6" customWidth="1"/>
    <col min="3337" max="3341" width="45.5703125" style="6" customWidth="1"/>
    <col min="3342" max="3584" width="12.42578125" style="6"/>
    <col min="3585" max="3585" width="186.7109375" style="6" customWidth="1"/>
    <col min="3586" max="3586" width="56.42578125" style="6" customWidth="1"/>
    <col min="3587" max="3591" width="45.5703125" style="6" customWidth="1"/>
    <col min="3592" max="3592" width="54.7109375" style="6" customWidth="1"/>
    <col min="3593" max="3597" width="45.5703125" style="6" customWidth="1"/>
    <col min="3598" max="3840" width="12.42578125" style="6"/>
    <col min="3841" max="3841" width="186.7109375" style="6" customWidth="1"/>
    <col min="3842" max="3842" width="56.42578125" style="6" customWidth="1"/>
    <col min="3843" max="3847" width="45.5703125" style="6" customWidth="1"/>
    <col min="3848" max="3848" width="54.7109375" style="6" customWidth="1"/>
    <col min="3849" max="3853" width="45.5703125" style="6" customWidth="1"/>
    <col min="3854" max="4096" width="12.42578125" style="6"/>
    <col min="4097" max="4097" width="186.7109375" style="6" customWidth="1"/>
    <col min="4098" max="4098" width="56.42578125" style="6" customWidth="1"/>
    <col min="4099" max="4103" width="45.5703125" style="6" customWidth="1"/>
    <col min="4104" max="4104" width="54.7109375" style="6" customWidth="1"/>
    <col min="4105" max="4109" width="45.5703125" style="6" customWidth="1"/>
    <col min="4110" max="4352" width="12.42578125" style="6"/>
    <col min="4353" max="4353" width="186.7109375" style="6" customWidth="1"/>
    <col min="4354" max="4354" width="56.42578125" style="6" customWidth="1"/>
    <col min="4355" max="4359" width="45.5703125" style="6" customWidth="1"/>
    <col min="4360" max="4360" width="54.7109375" style="6" customWidth="1"/>
    <col min="4361" max="4365" width="45.5703125" style="6" customWidth="1"/>
    <col min="4366" max="4608" width="12.42578125" style="6"/>
    <col min="4609" max="4609" width="186.7109375" style="6" customWidth="1"/>
    <col min="4610" max="4610" width="56.42578125" style="6" customWidth="1"/>
    <col min="4611" max="4615" width="45.5703125" style="6" customWidth="1"/>
    <col min="4616" max="4616" width="54.7109375" style="6" customWidth="1"/>
    <col min="4617" max="4621" width="45.5703125" style="6" customWidth="1"/>
    <col min="4622" max="4864" width="12.42578125" style="6"/>
    <col min="4865" max="4865" width="186.7109375" style="6" customWidth="1"/>
    <col min="4866" max="4866" width="56.42578125" style="6" customWidth="1"/>
    <col min="4867" max="4871" width="45.5703125" style="6" customWidth="1"/>
    <col min="4872" max="4872" width="54.7109375" style="6" customWidth="1"/>
    <col min="4873" max="4877" width="45.5703125" style="6" customWidth="1"/>
    <col min="4878" max="5120" width="12.42578125" style="6"/>
    <col min="5121" max="5121" width="186.7109375" style="6" customWidth="1"/>
    <col min="5122" max="5122" width="56.42578125" style="6" customWidth="1"/>
    <col min="5123" max="5127" width="45.5703125" style="6" customWidth="1"/>
    <col min="5128" max="5128" width="54.7109375" style="6" customWidth="1"/>
    <col min="5129" max="5133" width="45.5703125" style="6" customWidth="1"/>
    <col min="5134" max="5376" width="12.42578125" style="6"/>
    <col min="5377" max="5377" width="186.7109375" style="6" customWidth="1"/>
    <col min="5378" max="5378" width="56.42578125" style="6" customWidth="1"/>
    <col min="5379" max="5383" width="45.5703125" style="6" customWidth="1"/>
    <col min="5384" max="5384" width="54.7109375" style="6" customWidth="1"/>
    <col min="5385" max="5389" width="45.5703125" style="6" customWidth="1"/>
    <col min="5390" max="5632" width="12.42578125" style="6"/>
    <col min="5633" max="5633" width="186.7109375" style="6" customWidth="1"/>
    <col min="5634" max="5634" width="56.42578125" style="6" customWidth="1"/>
    <col min="5635" max="5639" width="45.5703125" style="6" customWidth="1"/>
    <col min="5640" max="5640" width="54.7109375" style="6" customWidth="1"/>
    <col min="5641" max="5645" width="45.5703125" style="6" customWidth="1"/>
    <col min="5646" max="5888" width="12.42578125" style="6"/>
    <col min="5889" max="5889" width="186.7109375" style="6" customWidth="1"/>
    <col min="5890" max="5890" width="56.42578125" style="6" customWidth="1"/>
    <col min="5891" max="5895" width="45.5703125" style="6" customWidth="1"/>
    <col min="5896" max="5896" width="54.7109375" style="6" customWidth="1"/>
    <col min="5897" max="5901" width="45.5703125" style="6" customWidth="1"/>
    <col min="5902" max="6144" width="12.42578125" style="6"/>
    <col min="6145" max="6145" width="186.7109375" style="6" customWidth="1"/>
    <col min="6146" max="6146" width="56.42578125" style="6" customWidth="1"/>
    <col min="6147" max="6151" width="45.5703125" style="6" customWidth="1"/>
    <col min="6152" max="6152" width="54.7109375" style="6" customWidth="1"/>
    <col min="6153" max="6157" width="45.5703125" style="6" customWidth="1"/>
    <col min="6158" max="6400" width="12.42578125" style="6"/>
    <col min="6401" max="6401" width="186.7109375" style="6" customWidth="1"/>
    <col min="6402" max="6402" width="56.42578125" style="6" customWidth="1"/>
    <col min="6403" max="6407" width="45.5703125" style="6" customWidth="1"/>
    <col min="6408" max="6408" width="54.7109375" style="6" customWidth="1"/>
    <col min="6409" max="6413" width="45.5703125" style="6" customWidth="1"/>
    <col min="6414" max="6656" width="12.42578125" style="6"/>
    <col min="6657" max="6657" width="186.7109375" style="6" customWidth="1"/>
    <col min="6658" max="6658" width="56.42578125" style="6" customWidth="1"/>
    <col min="6659" max="6663" width="45.5703125" style="6" customWidth="1"/>
    <col min="6664" max="6664" width="54.7109375" style="6" customWidth="1"/>
    <col min="6665" max="6669" width="45.5703125" style="6" customWidth="1"/>
    <col min="6670" max="6912" width="12.42578125" style="6"/>
    <col min="6913" max="6913" width="186.7109375" style="6" customWidth="1"/>
    <col min="6914" max="6914" width="56.42578125" style="6" customWidth="1"/>
    <col min="6915" max="6919" width="45.5703125" style="6" customWidth="1"/>
    <col min="6920" max="6920" width="54.7109375" style="6" customWidth="1"/>
    <col min="6921" max="6925" width="45.5703125" style="6" customWidth="1"/>
    <col min="6926" max="7168" width="12.42578125" style="6"/>
    <col min="7169" max="7169" width="186.7109375" style="6" customWidth="1"/>
    <col min="7170" max="7170" width="56.42578125" style="6" customWidth="1"/>
    <col min="7171" max="7175" width="45.5703125" style="6" customWidth="1"/>
    <col min="7176" max="7176" width="54.7109375" style="6" customWidth="1"/>
    <col min="7177" max="7181" width="45.5703125" style="6" customWidth="1"/>
    <col min="7182" max="7424" width="12.42578125" style="6"/>
    <col min="7425" max="7425" width="186.7109375" style="6" customWidth="1"/>
    <col min="7426" max="7426" width="56.42578125" style="6" customWidth="1"/>
    <col min="7427" max="7431" width="45.5703125" style="6" customWidth="1"/>
    <col min="7432" max="7432" width="54.7109375" style="6" customWidth="1"/>
    <col min="7433" max="7437" width="45.5703125" style="6" customWidth="1"/>
    <col min="7438" max="7680" width="12.42578125" style="6"/>
    <col min="7681" max="7681" width="186.7109375" style="6" customWidth="1"/>
    <col min="7682" max="7682" width="56.42578125" style="6" customWidth="1"/>
    <col min="7683" max="7687" width="45.5703125" style="6" customWidth="1"/>
    <col min="7688" max="7688" width="54.7109375" style="6" customWidth="1"/>
    <col min="7689" max="7693" width="45.5703125" style="6" customWidth="1"/>
    <col min="7694" max="7936" width="12.42578125" style="6"/>
    <col min="7937" max="7937" width="186.7109375" style="6" customWidth="1"/>
    <col min="7938" max="7938" width="56.42578125" style="6" customWidth="1"/>
    <col min="7939" max="7943" width="45.5703125" style="6" customWidth="1"/>
    <col min="7944" max="7944" width="54.7109375" style="6" customWidth="1"/>
    <col min="7945" max="7949" width="45.5703125" style="6" customWidth="1"/>
    <col min="7950" max="8192" width="12.42578125" style="6"/>
    <col min="8193" max="8193" width="186.7109375" style="6" customWidth="1"/>
    <col min="8194" max="8194" width="56.42578125" style="6" customWidth="1"/>
    <col min="8195" max="8199" width="45.5703125" style="6" customWidth="1"/>
    <col min="8200" max="8200" width="54.7109375" style="6" customWidth="1"/>
    <col min="8201" max="8205" width="45.5703125" style="6" customWidth="1"/>
    <col min="8206" max="8448" width="12.42578125" style="6"/>
    <col min="8449" max="8449" width="186.7109375" style="6" customWidth="1"/>
    <col min="8450" max="8450" width="56.42578125" style="6" customWidth="1"/>
    <col min="8451" max="8455" width="45.5703125" style="6" customWidth="1"/>
    <col min="8456" max="8456" width="54.7109375" style="6" customWidth="1"/>
    <col min="8457" max="8461" width="45.5703125" style="6" customWidth="1"/>
    <col min="8462" max="8704" width="12.42578125" style="6"/>
    <col min="8705" max="8705" width="186.7109375" style="6" customWidth="1"/>
    <col min="8706" max="8706" width="56.42578125" style="6" customWidth="1"/>
    <col min="8707" max="8711" width="45.5703125" style="6" customWidth="1"/>
    <col min="8712" max="8712" width="54.7109375" style="6" customWidth="1"/>
    <col min="8713" max="8717" width="45.5703125" style="6" customWidth="1"/>
    <col min="8718" max="8960" width="12.42578125" style="6"/>
    <col min="8961" max="8961" width="186.7109375" style="6" customWidth="1"/>
    <col min="8962" max="8962" width="56.42578125" style="6" customWidth="1"/>
    <col min="8963" max="8967" width="45.5703125" style="6" customWidth="1"/>
    <col min="8968" max="8968" width="54.7109375" style="6" customWidth="1"/>
    <col min="8969" max="8973" width="45.5703125" style="6" customWidth="1"/>
    <col min="8974" max="9216" width="12.42578125" style="6"/>
    <col min="9217" max="9217" width="186.7109375" style="6" customWidth="1"/>
    <col min="9218" max="9218" width="56.42578125" style="6" customWidth="1"/>
    <col min="9219" max="9223" width="45.5703125" style="6" customWidth="1"/>
    <col min="9224" max="9224" width="54.7109375" style="6" customWidth="1"/>
    <col min="9225" max="9229" width="45.5703125" style="6" customWidth="1"/>
    <col min="9230" max="9472" width="12.42578125" style="6"/>
    <col min="9473" max="9473" width="186.7109375" style="6" customWidth="1"/>
    <col min="9474" max="9474" width="56.42578125" style="6" customWidth="1"/>
    <col min="9475" max="9479" width="45.5703125" style="6" customWidth="1"/>
    <col min="9480" max="9480" width="54.7109375" style="6" customWidth="1"/>
    <col min="9481" max="9485" width="45.5703125" style="6" customWidth="1"/>
    <col min="9486" max="9728" width="12.42578125" style="6"/>
    <col min="9729" max="9729" width="186.7109375" style="6" customWidth="1"/>
    <col min="9730" max="9730" width="56.42578125" style="6" customWidth="1"/>
    <col min="9731" max="9735" width="45.5703125" style="6" customWidth="1"/>
    <col min="9736" max="9736" width="54.7109375" style="6" customWidth="1"/>
    <col min="9737" max="9741" width="45.5703125" style="6" customWidth="1"/>
    <col min="9742" max="9984" width="12.42578125" style="6"/>
    <col min="9985" max="9985" width="186.7109375" style="6" customWidth="1"/>
    <col min="9986" max="9986" width="56.42578125" style="6" customWidth="1"/>
    <col min="9987" max="9991" width="45.5703125" style="6" customWidth="1"/>
    <col min="9992" max="9992" width="54.7109375" style="6" customWidth="1"/>
    <col min="9993" max="9997" width="45.5703125" style="6" customWidth="1"/>
    <col min="9998" max="10240" width="12.42578125" style="6"/>
    <col min="10241" max="10241" width="186.7109375" style="6" customWidth="1"/>
    <col min="10242" max="10242" width="56.42578125" style="6" customWidth="1"/>
    <col min="10243" max="10247" width="45.5703125" style="6" customWidth="1"/>
    <col min="10248" max="10248" width="54.7109375" style="6" customWidth="1"/>
    <col min="10249" max="10253" width="45.5703125" style="6" customWidth="1"/>
    <col min="10254" max="10496" width="12.42578125" style="6"/>
    <col min="10497" max="10497" width="186.7109375" style="6" customWidth="1"/>
    <col min="10498" max="10498" width="56.42578125" style="6" customWidth="1"/>
    <col min="10499" max="10503" width="45.5703125" style="6" customWidth="1"/>
    <col min="10504" max="10504" width="54.7109375" style="6" customWidth="1"/>
    <col min="10505" max="10509" width="45.5703125" style="6" customWidth="1"/>
    <col min="10510" max="10752" width="12.42578125" style="6"/>
    <col min="10753" max="10753" width="186.7109375" style="6" customWidth="1"/>
    <col min="10754" max="10754" width="56.42578125" style="6" customWidth="1"/>
    <col min="10755" max="10759" width="45.5703125" style="6" customWidth="1"/>
    <col min="10760" max="10760" width="54.7109375" style="6" customWidth="1"/>
    <col min="10761" max="10765" width="45.5703125" style="6" customWidth="1"/>
    <col min="10766" max="11008" width="12.42578125" style="6"/>
    <col min="11009" max="11009" width="186.7109375" style="6" customWidth="1"/>
    <col min="11010" max="11010" width="56.42578125" style="6" customWidth="1"/>
    <col min="11011" max="11015" width="45.5703125" style="6" customWidth="1"/>
    <col min="11016" max="11016" width="54.7109375" style="6" customWidth="1"/>
    <col min="11017" max="11021" width="45.5703125" style="6" customWidth="1"/>
    <col min="11022" max="11264" width="12.42578125" style="6"/>
    <col min="11265" max="11265" width="186.7109375" style="6" customWidth="1"/>
    <col min="11266" max="11266" width="56.42578125" style="6" customWidth="1"/>
    <col min="11267" max="11271" width="45.5703125" style="6" customWidth="1"/>
    <col min="11272" max="11272" width="54.7109375" style="6" customWidth="1"/>
    <col min="11273" max="11277" width="45.5703125" style="6" customWidth="1"/>
    <col min="11278" max="11520" width="12.42578125" style="6"/>
    <col min="11521" max="11521" width="186.7109375" style="6" customWidth="1"/>
    <col min="11522" max="11522" width="56.42578125" style="6" customWidth="1"/>
    <col min="11523" max="11527" width="45.5703125" style="6" customWidth="1"/>
    <col min="11528" max="11528" width="54.7109375" style="6" customWidth="1"/>
    <col min="11529" max="11533" width="45.5703125" style="6" customWidth="1"/>
    <col min="11534" max="11776" width="12.42578125" style="6"/>
    <col min="11777" max="11777" width="186.7109375" style="6" customWidth="1"/>
    <col min="11778" max="11778" width="56.42578125" style="6" customWidth="1"/>
    <col min="11779" max="11783" width="45.5703125" style="6" customWidth="1"/>
    <col min="11784" max="11784" width="54.7109375" style="6" customWidth="1"/>
    <col min="11785" max="11789" width="45.5703125" style="6" customWidth="1"/>
    <col min="11790" max="12032" width="12.42578125" style="6"/>
    <col min="12033" max="12033" width="186.7109375" style="6" customWidth="1"/>
    <col min="12034" max="12034" width="56.42578125" style="6" customWidth="1"/>
    <col min="12035" max="12039" width="45.5703125" style="6" customWidth="1"/>
    <col min="12040" max="12040" width="54.7109375" style="6" customWidth="1"/>
    <col min="12041" max="12045" width="45.5703125" style="6" customWidth="1"/>
    <col min="12046" max="12288" width="12.42578125" style="6"/>
    <col min="12289" max="12289" width="186.7109375" style="6" customWidth="1"/>
    <col min="12290" max="12290" width="56.42578125" style="6" customWidth="1"/>
    <col min="12291" max="12295" width="45.5703125" style="6" customWidth="1"/>
    <col min="12296" max="12296" width="54.7109375" style="6" customWidth="1"/>
    <col min="12297" max="12301" width="45.5703125" style="6" customWidth="1"/>
    <col min="12302" max="12544" width="12.42578125" style="6"/>
    <col min="12545" max="12545" width="186.7109375" style="6" customWidth="1"/>
    <col min="12546" max="12546" width="56.42578125" style="6" customWidth="1"/>
    <col min="12547" max="12551" width="45.5703125" style="6" customWidth="1"/>
    <col min="12552" max="12552" width="54.7109375" style="6" customWidth="1"/>
    <col min="12553" max="12557" width="45.5703125" style="6" customWidth="1"/>
    <col min="12558" max="12800" width="12.42578125" style="6"/>
    <col min="12801" max="12801" width="186.7109375" style="6" customWidth="1"/>
    <col min="12802" max="12802" width="56.42578125" style="6" customWidth="1"/>
    <col min="12803" max="12807" width="45.5703125" style="6" customWidth="1"/>
    <col min="12808" max="12808" width="54.7109375" style="6" customWidth="1"/>
    <col min="12809" max="12813" width="45.5703125" style="6" customWidth="1"/>
    <col min="12814" max="13056" width="12.42578125" style="6"/>
    <col min="13057" max="13057" width="186.7109375" style="6" customWidth="1"/>
    <col min="13058" max="13058" width="56.42578125" style="6" customWidth="1"/>
    <col min="13059" max="13063" width="45.5703125" style="6" customWidth="1"/>
    <col min="13064" max="13064" width="54.7109375" style="6" customWidth="1"/>
    <col min="13065" max="13069" width="45.5703125" style="6" customWidth="1"/>
    <col min="13070" max="13312" width="12.42578125" style="6"/>
    <col min="13313" max="13313" width="186.7109375" style="6" customWidth="1"/>
    <col min="13314" max="13314" width="56.42578125" style="6" customWidth="1"/>
    <col min="13315" max="13319" width="45.5703125" style="6" customWidth="1"/>
    <col min="13320" max="13320" width="54.7109375" style="6" customWidth="1"/>
    <col min="13321" max="13325" width="45.5703125" style="6" customWidth="1"/>
    <col min="13326" max="13568" width="12.42578125" style="6"/>
    <col min="13569" max="13569" width="186.7109375" style="6" customWidth="1"/>
    <col min="13570" max="13570" width="56.42578125" style="6" customWidth="1"/>
    <col min="13571" max="13575" width="45.5703125" style="6" customWidth="1"/>
    <col min="13576" max="13576" width="54.7109375" style="6" customWidth="1"/>
    <col min="13577" max="13581" width="45.5703125" style="6" customWidth="1"/>
    <col min="13582" max="13824" width="12.42578125" style="6"/>
    <col min="13825" max="13825" width="186.7109375" style="6" customWidth="1"/>
    <col min="13826" max="13826" width="56.42578125" style="6" customWidth="1"/>
    <col min="13827" max="13831" width="45.5703125" style="6" customWidth="1"/>
    <col min="13832" max="13832" width="54.7109375" style="6" customWidth="1"/>
    <col min="13833" max="13837" width="45.5703125" style="6" customWidth="1"/>
    <col min="13838" max="14080" width="12.42578125" style="6"/>
    <col min="14081" max="14081" width="186.7109375" style="6" customWidth="1"/>
    <col min="14082" max="14082" width="56.42578125" style="6" customWidth="1"/>
    <col min="14083" max="14087" width="45.5703125" style="6" customWidth="1"/>
    <col min="14088" max="14088" width="54.7109375" style="6" customWidth="1"/>
    <col min="14089" max="14093" width="45.5703125" style="6" customWidth="1"/>
    <col min="14094" max="14336" width="12.42578125" style="6"/>
    <col min="14337" max="14337" width="186.7109375" style="6" customWidth="1"/>
    <col min="14338" max="14338" width="56.42578125" style="6" customWidth="1"/>
    <col min="14339" max="14343" width="45.5703125" style="6" customWidth="1"/>
    <col min="14344" max="14344" width="54.7109375" style="6" customWidth="1"/>
    <col min="14345" max="14349" width="45.5703125" style="6" customWidth="1"/>
    <col min="14350" max="14592" width="12.42578125" style="6"/>
    <col min="14593" max="14593" width="186.7109375" style="6" customWidth="1"/>
    <col min="14594" max="14594" width="56.42578125" style="6" customWidth="1"/>
    <col min="14595" max="14599" width="45.5703125" style="6" customWidth="1"/>
    <col min="14600" max="14600" width="54.7109375" style="6" customWidth="1"/>
    <col min="14601" max="14605" width="45.5703125" style="6" customWidth="1"/>
    <col min="14606" max="14848" width="12.42578125" style="6"/>
    <col min="14849" max="14849" width="186.7109375" style="6" customWidth="1"/>
    <col min="14850" max="14850" width="56.42578125" style="6" customWidth="1"/>
    <col min="14851" max="14855" width="45.5703125" style="6" customWidth="1"/>
    <col min="14856" max="14856" width="54.7109375" style="6" customWidth="1"/>
    <col min="14857" max="14861" width="45.5703125" style="6" customWidth="1"/>
    <col min="14862" max="15104" width="12.42578125" style="6"/>
    <col min="15105" max="15105" width="186.7109375" style="6" customWidth="1"/>
    <col min="15106" max="15106" width="56.42578125" style="6" customWidth="1"/>
    <col min="15107" max="15111" width="45.5703125" style="6" customWidth="1"/>
    <col min="15112" max="15112" width="54.7109375" style="6" customWidth="1"/>
    <col min="15113" max="15117" width="45.5703125" style="6" customWidth="1"/>
    <col min="15118" max="15360" width="12.42578125" style="6"/>
    <col min="15361" max="15361" width="186.7109375" style="6" customWidth="1"/>
    <col min="15362" max="15362" width="56.42578125" style="6" customWidth="1"/>
    <col min="15363" max="15367" width="45.5703125" style="6" customWidth="1"/>
    <col min="15368" max="15368" width="54.7109375" style="6" customWidth="1"/>
    <col min="15369" max="15373" width="45.5703125" style="6" customWidth="1"/>
    <col min="15374" max="15616" width="12.42578125" style="6"/>
    <col min="15617" max="15617" width="186.7109375" style="6" customWidth="1"/>
    <col min="15618" max="15618" width="56.42578125" style="6" customWidth="1"/>
    <col min="15619" max="15623" width="45.5703125" style="6" customWidth="1"/>
    <col min="15624" max="15624" width="54.7109375" style="6" customWidth="1"/>
    <col min="15625" max="15629" width="45.5703125" style="6" customWidth="1"/>
    <col min="15630" max="15872" width="12.42578125" style="6"/>
    <col min="15873" max="15873" width="186.7109375" style="6" customWidth="1"/>
    <col min="15874" max="15874" width="56.42578125" style="6" customWidth="1"/>
    <col min="15875" max="15879" width="45.5703125" style="6" customWidth="1"/>
    <col min="15880" max="15880" width="54.7109375" style="6" customWidth="1"/>
    <col min="15881" max="15885" width="45.5703125" style="6" customWidth="1"/>
    <col min="15886" max="16128" width="12.42578125" style="6"/>
    <col min="16129" max="16129" width="186.7109375" style="6" customWidth="1"/>
    <col min="16130" max="16130" width="56.42578125" style="6" customWidth="1"/>
    <col min="16131" max="16135" width="45.5703125" style="6" customWidth="1"/>
    <col min="16136" max="16136" width="54.7109375" style="6" customWidth="1"/>
    <col min="16137" max="16141" width="45.5703125" style="6" customWidth="1"/>
    <col min="16142" max="16384" width="12.42578125" style="6"/>
  </cols>
  <sheetData>
    <row r="1" spans="1:17" s="196" customFormat="1" ht="19.5" customHeight="1" thickBot="1" x14ac:dyDescent="0.3">
      <c r="A1" s="186" t="s">
        <v>0</v>
      </c>
      <c r="B1" s="187"/>
      <c r="C1" s="188"/>
      <c r="D1" s="187"/>
      <c r="E1" s="189"/>
      <c r="F1" s="190"/>
      <c r="G1" s="189"/>
      <c r="H1" s="190"/>
      <c r="I1" s="191"/>
      <c r="J1" s="192" t="s">
        <v>1</v>
      </c>
      <c r="K1" s="193" t="s">
        <v>92</v>
      </c>
      <c r="L1" s="194"/>
      <c r="M1" s="193"/>
      <c r="N1" s="195"/>
      <c r="O1" s="195"/>
      <c r="P1" s="195"/>
      <c r="Q1" s="195"/>
    </row>
    <row r="2" spans="1:17" s="196" customFormat="1" ht="19.5" customHeight="1" thickBot="1" x14ac:dyDescent="0.3">
      <c r="A2" s="186" t="s">
        <v>2</v>
      </c>
      <c r="B2" s="187"/>
      <c r="C2" s="188"/>
      <c r="D2" s="187"/>
      <c r="E2" s="188"/>
      <c r="F2" s="187"/>
      <c r="G2" s="188"/>
      <c r="H2" s="187"/>
      <c r="I2" s="188"/>
      <c r="J2" s="187"/>
      <c r="K2" s="188"/>
      <c r="L2" s="187"/>
      <c r="M2" s="189"/>
      <c r="O2" s="221" t="s">
        <v>182</v>
      </c>
    </row>
    <row r="3" spans="1:17" s="196" customFormat="1" ht="19.5" customHeight="1" thickBot="1" x14ac:dyDescent="0.3">
      <c r="A3" s="197" t="s">
        <v>3</v>
      </c>
      <c r="B3" s="198"/>
      <c r="C3" s="199"/>
      <c r="D3" s="198"/>
      <c r="E3" s="199"/>
      <c r="F3" s="198"/>
      <c r="G3" s="199"/>
      <c r="H3" s="198"/>
      <c r="I3" s="199"/>
      <c r="J3" s="198"/>
      <c r="K3" s="199"/>
      <c r="L3" s="198"/>
      <c r="M3" s="200"/>
      <c r="N3" s="195"/>
      <c r="O3" s="195"/>
      <c r="P3" s="195"/>
      <c r="Q3" s="195"/>
    </row>
    <row r="4" spans="1:17" ht="15" customHeight="1" thickTop="1" x14ac:dyDescent="0.2">
      <c r="A4" s="7"/>
      <c r="B4" s="8"/>
      <c r="C4" s="9"/>
      <c r="D4" s="8"/>
      <c r="E4" s="9"/>
      <c r="F4" s="8"/>
      <c r="G4" s="10"/>
      <c r="H4" s="8" t="s">
        <v>4</v>
      </c>
      <c r="I4" s="9"/>
      <c r="J4" s="8"/>
      <c r="K4" s="9"/>
      <c r="L4" s="8"/>
      <c r="M4" s="10"/>
    </row>
    <row r="5" spans="1:17" ht="15" customHeight="1" x14ac:dyDescent="0.2">
      <c r="A5" s="11"/>
      <c r="B5" s="3"/>
      <c r="C5" s="12"/>
      <c r="D5" s="3"/>
      <c r="E5" s="12"/>
      <c r="F5" s="3"/>
      <c r="G5" s="13"/>
      <c r="H5" s="3"/>
      <c r="I5" s="12"/>
      <c r="J5" s="3"/>
      <c r="K5" s="12"/>
      <c r="L5" s="3"/>
      <c r="M5" s="13"/>
    </row>
    <row r="6" spans="1:17" ht="15" customHeight="1" x14ac:dyDescent="0.25">
      <c r="A6" s="14"/>
      <c r="B6" s="15" t="s">
        <v>128</v>
      </c>
      <c r="C6" s="16"/>
      <c r="D6" s="17"/>
      <c r="E6" s="16"/>
      <c r="F6" s="17"/>
      <c r="G6" s="18"/>
      <c r="H6" s="15" t="s">
        <v>129</v>
      </c>
      <c r="I6" s="16"/>
      <c r="J6" s="17"/>
      <c r="K6" s="16"/>
      <c r="L6" s="17"/>
      <c r="M6" s="19" t="s">
        <v>4</v>
      </c>
    </row>
    <row r="7" spans="1:17" ht="15" customHeight="1" x14ac:dyDescent="0.2">
      <c r="A7" s="11" t="s">
        <v>4</v>
      </c>
      <c r="B7" s="3" t="s">
        <v>4</v>
      </c>
      <c r="C7" s="12"/>
      <c r="D7" s="3" t="s">
        <v>4</v>
      </c>
      <c r="E7" s="12"/>
      <c r="F7" s="3" t="s">
        <v>4</v>
      </c>
      <c r="G7" s="13"/>
      <c r="H7" s="3" t="s">
        <v>4</v>
      </c>
      <c r="I7" s="12"/>
      <c r="J7" s="3" t="s">
        <v>4</v>
      </c>
      <c r="K7" s="12"/>
      <c r="L7" s="3" t="s">
        <v>4</v>
      </c>
      <c r="M7" s="13"/>
    </row>
    <row r="8" spans="1:17" ht="15" customHeight="1" x14ac:dyDescent="0.2">
      <c r="A8" s="11" t="s">
        <v>4</v>
      </c>
      <c r="B8" s="3" t="s">
        <v>4</v>
      </c>
      <c r="C8" s="12"/>
      <c r="D8" s="3" t="s">
        <v>4</v>
      </c>
      <c r="E8" s="12"/>
      <c r="F8" s="3" t="s">
        <v>4</v>
      </c>
      <c r="G8" s="13"/>
      <c r="H8" s="3" t="s">
        <v>4</v>
      </c>
      <c r="I8" s="12"/>
      <c r="J8" s="3" t="s">
        <v>4</v>
      </c>
      <c r="K8" s="12"/>
      <c r="L8" s="3" t="s">
        <v>4</v>
      </c>
      <c r="M8" s="13"/>
    </row>
    <row r="9" spans="1:17" ht="15" customHeight="1" x14ac:dyDescent="0.25">
      <c r="A9" s="20" t="s">
        <v>4</v>
      </c>
      <c r="B9" s="21" t="s">
        <v>4</v>
      </c>
      <c r="C9" s="22" t="s">
        <v>5</v>
      </c>
      <c r="D9" s="23" t="s">
        <v>4</v>
      </c>
      <c r="E9" s="22" t="s">
        <v>5</v>
      </c>
      <c r="F9" s="23" t="s">
        <v>4</v>
      </c>
      <c r="G9" s="24" t="s">
        <v>5</v>
      </c>
      <c r="H9" s="21" t="s">
        <v>4</v>
      </c>
      <c r="I9" s="22" t="s">
        <v>5</v>
      </c>
      <c r="J9" s="23" t="s">
        <v>4</v>
      </c>
      <c r="K9" s="22" t="s">
        <v>5</v>
      </c>
      <c r="L9" s="23" t="s">
        <v>4</v>
      </c>
      <c r="M9" s="24" t="s">
        <v>5</v>
      </c>
      <c r="N9" s="25"/>
    </row>
    <row r="10" spans="1:17" ht="15" customHeight="1" x14ac:dyDescent="0.25">
      <c r="A10" s="26" t="s">
        <v>6</v>
      </c>
      <c r="B10" s="27" t="s">
        <v>7</v>
      </c>
      <c r="C10" s="28" t="s">
        <v>8</v>
      </c>
      <c r="D10" s="29" t="s">
        <v>9</v>
      </c>
      <c r="E10" s="28" t="s">
        <v>8</v>
      </c>
      <c r="F10" s="29" t="s">
        <v>8</v>
      </c>
      <c r="G10" s="30" t="s">
        <v>8</v>
      </c>
      <c r="H10" s="27" t="s">
        <v>7</v>
      </c>
      <c r="I10" s="28" t="s">
        <v>8</v>
      </c>
      <c r="J10" s="29" t="s">
        <v>9</v>
      </c>
      <c r="K10" s="28" t="s">
        <v>8</v>
      </c>
      <c r="L10" s="29" t="s">
        <v>8</v>
      </c>
      <c r="M10" s="30" t="s">
        <v>8</v>
      </c>
      <c r="N10" s="25"/>
    </row>
    <row r="11" spans="1:17" ht="15" customHeight="1" x14ac:dyDescent="0.2">
      <c r="A11" s="31" t="s">
        <v>10</v>
      </c>
      <c r="B11" s="32" t="s">
        <v>4</v>
      </c>
      <c r="C11" s="33"/>
      <c r="D11" s="34" t="s">
        <v>4</v>
      </c>
      <c r="E11" s="33"/>
      <c r="F11" s="34" t="s">
        <v>4</v>
      </c>
      <c r="G11" s="35"/>
      <c r="H11" s="32" t="s">
        <v>4</v>
      </c>
      <c r="I11" s="33"/>
      <c r="J11" s="34" t="s">
        <v>4</v>
      </c>
      <c r="K11" s="33"/>
      <c r="L11" s="34" t="s">
        <v>4</v>
      </c>
      <c r="M11" s="35" t="s">
        <v>10</v>
      </c>
      <c r="N11" s="25"/>
    </row>
    <row r="12" spans="1:17" ht="15" customHeight="1" x14ac:dyDescent="0.25">
      <c r="A12" s="14" t="s">
        <v>11</v>
      </c>
      <c r="B12" s="36" t="s">
        <v>4</v>
      </c>
      <c r="C12" s="37" t="s">
        <v>4</v>
      </c>
      <c r="D12" s="38"/>
      <c r="E12" s="39"/>
      <c r="F12" s="38"/>
      <c r="G12" s="40"/>
      <c r="H12" s="36"/>
      <c r="I12" s="39"/>
      <c r="J12" s="38"/>
      <c r="K12" s="39"/>
      <c r="L12" s="38"/>
      <c r="M12" s="40"/>
      <c r="N12" s="25"/>
    </row>
    <row r="13" spans="1:17" s="5" customFormat="1" ht="15" customHeight="1" x14ac:dyDescent="0.2">
      <c r="A13" s="41" t="s">
        <v>12</v>
      </c>
      <c r="B13" s="4">
        <v>10847513</v>
      </c>
      <c r="C13" s="42">
        <f t="shared" ref="C13:C76" si="0">IF(ISBLANK(B13),"  ",IF(F13&gt;0,B13/F13,IF(B13&gt;0,1,0)))</f>
        <v>1</v>
      </c>
      <c r="D13" s="43">
        <v>0</v>
      </c>
      <c r="E13" s="44">
        <f>IF(ISBLANK(D13),"  ",IF(F13&gt;0,D13/F13,IF(D13&gt;0,1,0)))</f>
        <v>0</v>
      </c>
      <c r="F13" s="45">
        <f>D13+B13</f>
        <v>10847513</v>
      </c>
      <c r="G13" s="46">
        <f>IF(ISBLANK(F13),"  ",IF(F76&gt;0,F13/F76,IF(F13&gt;0,1,0)))</f>
        <v>0.17902131653416892</v>
      </c>
      <c r="H13" s="4">
        <v>11146011</v>
      </c>
      <c r="I13" s="42">
        <f>IF(ISBLANK(H13),"  ",IF(L13&gt;0,H13/L13,IF(H13&gt;0,1,0)))</f>
        <v>1</v>
      </c>
      <c r="J13" s="43">
        <v>0</v>
      </c>
      <c r="K13" s="44">
        <f>IF(ISBLANK(J13),"  ",IF(L13&gt;0,J13/L13,IF(J13&gt;0,1,0)))</f>
        <v>0</v>
      </c>
      <c r="L13" s="45">
        <f t="shared" ref="L13:L34" si="1">J13+H13</f>
        <v>11146011</v>
      </c>
      <c r="M13" s="47">
        <f>IF(ISBLANK(L13),"  ",IF(L76&gt;0,L13/L76,IF(L13&gt;0,1,0)))</f>
        <v>0.17003020069600039</v>
      </c>
      <c r="N13" s="25"/>
    </row>
    <row r="14" spans="1:17" ht="15" customHeight="1" x14ac:dyDescent="0.2">
      <c r="A14" s="11" t="s">
        <v>13</v>
      </c>
      <c r="B14" s="3">
        <v>0</v>
      </c>
      <c r="C14" s="48">
        <f t="shared" si="0"/>
        <v>0</v>
      </c>
      <c r="D14" s="93">
        <v>0</v>
      </c>
      <c r="E14" s="49">
        <f>IF(ISBLANK(D14),"  ",IF(F14&gt;0,D14/F14,IF(D14&gt;0,1,0)))</f>
        <v>0</v>
      </c>
      <c r="F14" s="50">
        <f>D14+B14</f>
        <v>0</v>
      </c>
      <c r="G14" s="51">
        <f>IF(ISBLANK(F14),"  ",IF(F76&gt;0,F14/F76,IF(F14&gt;0,1,0)))</f>
        <v>0</v>
      </c>
      <c r="H14" s="3">
        <v>0</v>
      </c>
      <c r="I14" s="48">
        <f>IF(ISBLANK(H14),"  ",IF(L14&gt;0,H14/L14,IF(H14&gt;0,1,0)))</f>
        <v>0</v>
      </c>
      <c r="J14" s="93">
        <v>0</v>
      </c>
      <c r="K14" s="49">
        <f>IF(ISBLANK(J14),"  ",IF(L14&gt;0,J14/L14,IF(J14&gt;0,1,0)))</f>
        <v>0</v>
      </c>
      <c r="L14" s="50">
        <f t="shared" si="1"/>
        <v>0</v>
      </c>
      <c r="M14" s="51">
        <f>IF(ISBLANK(L14),"  ",IF(L76&gt;0,L14/L76,IF(L14&gt;0,1,0)))</f>
        <v>0</v>
      </c>
      <c r="N14" s="25"/>
    </row>
    <row r="15" spans="1:17" ht="15" customHeight="1" x14ac:dyDescent="0.2">
      <c r="A15" s="31" t="s">
        <v>14</v>
      </c>
      <c r="B15" s="79">
        <v>378693.63</v>
      </c>
      <c r="C15" s="53">
        <f t="shared" si="0"/>
        <v>1</v>
      </c>
      <c r="D15" s="80">
        <v>0</v>
      </c>
      <c r="E15" s="55">
        <f>IF(ISBLANK(D15),"  ",IF(F15&gt;0,D15/F15,IF(D15&gt;0,1,0)))</f>
        <v>0</v>
      </c>
      <c r="F15" s="38">
        <f>D15+B15</f>
        <v>378693.63</v>
      </c>
      <c r="G15" s="56">
        <f>IF(ISBLANK(F15),"  ",IF(F76&gt;0,F15/F76,IF(F15&gt;0,1,0)))</f>
        <v>6.2497488784483092E-3</v>
      </c>
      <c r="H15" s="79">
        <v>378322</v>
      </c>
      <c r="I15" s="53">
        <f>IF(ISBLANK(H15),"  ",IF(L15&gt;0,H15/L15,IF(H15&gt;0,1,0)))</f>
        <v>1</v>
      </c>
      <c r="J15" s="80">
        <v>0</v>
      </c>
      <c r="K15" s="55">
        <f>IF(ISBLANK(J15),"  ",IF(L15&gt;0,J15/L15,IF(J15&gt;0,1,0)))</f>
        <v>0</v>
      </c>
      <c r="L15" s="38">
        <f t="shared" si="1"/>
        <v>378322</v>
      </c>
      <c r="M15" s="56">
        <f>IF(ISBLANK(L15),"  ",IF(L76&gt;0,L15/L76,IF(L15&gt;0,1,0)))</f>
        <v>5.7712275349191969E-3</v>
      </c>
      <c r="N15" s="25"/>
    </row>
    <row r="16" spans="1:17" ht="15" customHeight="1" x14ac:dyDescent="0.2">
      <c r="A16" s="57" t="s">
        <v>15</v>
      </c>
      <c r="B16" s="3">
        <v>0</v>
      </c>
      <c r="C16" s="42">
        <f t="shared" si="0"/>
        <v>0</v>
      </c>
      <c r="D16" s="93">
        <v>0</v>
      </c>
      <c r="E16" s="44">
        <f>IF(ISBLANK(D16),"  ",IF(F16&gt;0,D16/F16,IF(D16&gt;0,1,0)))</f>
        <v>0</v>
      </c>
      <c r="F16" s="58">
        <f t="shared" ref="F16:F39" si="2">D16+B16</f>
        <v>0</v>
      </c>
      <c r="G16" s="46">
        <f>IF(ISBLANK(F16),"  ",IF(F76&gt;0,F16/F76,IF(F16&gt;0,1,0)))</f>
        <v>0</v>
      </c>
      <c r="H16" s="3">
        <v>0</v>
      </c>
      <c r="I16" s="42">
        <f t="shared" ref="I16:I34" si="3">IF(ISBLANK(H16),"  ",IF(L16&gt;0,H16/L16,IF(H16&gt;0,1,0)))</f>
        <v>0</v>
      </c>
      <c r="J16" s="93">
        <v>0</v>
      </c>
      <c r="K16" s="44">
        <f t="shared" ref="K16:K34" si="4">IF(ISBLANK(J16),"  ",IF(L16&gt;0,J16/L16,IF(J16&gt;0,1,0)))</f>
        <v>0</v>
      </c>
      <c r="L16" s="58">
        <f t="shared" si="1"/>
        <v>0</v>
      </c>
      <c r="M16" s="46">
        <f>IF(ISBLANK(L16),"  ",IF(L76&gt;0,L16/L76,IF(L16&gt;0,1,0)))</f>
        <v>0</v>
      </c>
      <c r="N16" s="25"/>
    </row>
    <row r="17" spans="1:14" ht="15" customHeight="1" x14ac:dyDescent="0.2">
      <c r="A17" s="59" t="s">
        <v>16</v>
      </c>
      <c r="B17" s="32">
        <v>378693.63</v>
      </c>
      <c r="C17" s="48">
        <f t="shared" si="0"/>
        <v>1</v>
      </c>
      <c r="D17" s="80">
        <v>0</v>
      </c>
      <c r="E17" s="44">
        <f t="shared" ref="E17:E34" si="5">IF(ISBLANK(D17),"  ",IF(F17&gt;0,D17/F17,IF(D17&gt;0,1,0)))</f>
        <v>0</v>
      </c>
      <c r="F17" s="34">
        <f t="shared" si="2"/>
        <v>378693.63</v>
      </c>
      <c r="G17" s="51">
        <f>IF(ISBLANK(F17),"  ",IF(F76&gt;0,F17/F76,IF(F17&gt;0,1,0)))</f>
        <v>6.2497488784483092E-3</v>
      </c>
      <c r="H17" s="32">
        <v>378322</v>
      </c>
      <c r="I17" s="48">
        <f t="shared" si="3"/>
        <v>1</v>
      </c>
      <c r="J17" s="80">
        <v>0</v>
      </c>
      <c r="K17" s="49">
        <f t="shared" si="4"/>
        <v>0</v>
      </c>
      <c r="L17" s="34">
        <f t="shared" si="1"/>
        <v>378322</v>
      </c>
      <c r="M17" s="51">
        <f>IF(ISBLANK(L17),"  ",IF(L76&gt;0,L17/L76,IF(L17&gt;0,1,0)))</f>
        <v>5.7712275349191969E-3</v>
      </c>
      <c r="N17" s="25"/>
    </row>
    <row r="18" spans="1:14" ht="15" customHeight="1" x14ac:dyDescent="0.2">
      <c r="A18" s="59" t="s">
        <v>17</v>
      </c>
      <c r="B18" s="32">
        <v>0</v>
      </c>
      <c r="C18" s="48">
        <f t="shared" si="0"/>
        <v>0</v>
      </c>
      <c r="D18" s="80">
        <v>0</v>
      </c>
      <c r="E18" s="44">
        <f t="shared" si="5"/>
        <v>0</v>
      </c>
      <c r="F18" s="34">
        <f t="shared" si="2"/>
        <v>0</v>
      </c>
      <c r="G18" s="51">
        <f>IF(ISBLANK(F18),"  ",IF(F76&gt;0,F18/F76,IF(F18&gt;0,1,0)))</f>
        <v>0</v>
      </c>
      <c r="H18" s="32">
        <v>0</v>
      </c>
      <c r="I18" s="48">
        <f t="shared" si="3"/>
        <v>0</v>
      </c>
      <c r="J18" s="80">
        <v>0</v>
      </c>
      <c r="K18" s="49">
        <f t="shared" si="4"/>
        <v>0</v>
      </c>
      <c r="L18" s="34">
        <f t="shared" si="1"/>
        <v>0</v>
      </c>
      <c r="M18" s="51">
        <f>IF(ISBLANK(L18),"  ",IF(L76&gt;0,L18/L76,IF(L18&gt;0,1,0)))</f>
        <v>0</v>
      </c>
      <c r="N18" s="25"/>
    </row>
    <row r="19" spans="1:14" ht="15" customHeight="1" x14ac:dyDescent="0.2">
      <c r="A19" s="59" t="s">
        <v>18</v>
      </c>
      <c r="B19" s="32">
        <v>0</v>
      </c>
      <c r="C19" s="48">
        <f t="shared" si="0"/>
        <v>0</v>
      </c>
      <c r="D19" s="80">
        <v>0</v>
      </c>
      <c r="E19" s="44">
        <f t="shared" si="5"/>
        <v>0</v>
      </c>
      <c r="F19" s="34">
        <f t="shared" si="2"/>
        <v>0</v>
      </c>
      <c r="G19" s="51">
        <f>IF(ISBLANK(F19),"  ",IF(F76&gt;0,F19/F76,IF(F19&gt;0,1,0)))</f>
        <v>0</v>
      </c>
      <c r="H19" s="32">
        <v>0</v>
      </c>
      <c r="I19" s="48">
        <f t="shared" si="3"/>
        <v>0</v>
      </c>
      <c r="J19" s="80">
        <v>0</v>
      </c>
      <c r="K19" s="49">
        <f t="shared" si="4"/>
        <v>0</v>
      </c>
      <c r="L19" s="34">
        <f t="shared" si="1"/>
        <v>0</v>
      </c>
      <c r="M19" s="51">
        <f>IF(ISBLANK(L19),"  ",IF(L76&gt;0,L19/L76,IF(L19&gt;0,1,0)))</f>
        <v>0</v>
      </c>
      <c r="N19" s="25"/>
    </row>
    <row r="20" spans="1:14" ht="15" customHeight="1" x14ac:dyDescent="0.2">
      <c r="A20" s="59" t="s">
        <v>19</v>
      </c>
      <c r="B20" s="32">
        <v>0</v>
      </c>
      <c r="C20" s="48">
        <f t="shared" si="0"/>
        <v>0</v>
      </c>
      <c r="D20" s="80">
        <v>0</v>
      </c>
      <c r="E20" s="44">
        <f t="shared" si="5"/>
        <v>0</v>
      </c>
      <c r="F20" s="34">
        <f>D20+B20</f>
        <v>0</v>
      </c>
      <c r="G20" s="51">
        <f>IF(ISBLANK(F20),"  ",IF(F76&gt;0,F20/F76,IF(F20&gt;0,1,0)))</f>
        <v>0</v>
      </c>
      <c r="H20" s="32">
        <v>0</v>
      </c>
      <c r="I20" s="48">
        <f t="shared" si="3"/>
        <v>0</v>
      </c>
      <c r="J20" s="80">
        <v>0</v>
      </c>
      <c r="K20" s="49">
        <f t="shared" si="4"/>
        <v>0</v>
      </c>
      <c r="L20" s="34">
        <f t="shared" si="1"/>
        <v>0</v>
      </c>
      <c r="M20" s="51">
        <f>IF(ISBLANK(L20),"  ",IF(L76&gt;0,L20/L76,IF(L20&gt;0,1,0)))</f>
        <v>0</v>
      </c>
      <c r="N20" s="25"/>
    </row>
    <row r="21" spans="1:14" ht="15" customHeight="1" x14ac:dyDescent="0.2">
      <c r="A21" s="59" t="s">
        <v>20</v>
      </c>
      <c r="B21" s="32">
        <v>0</v>
      </c>
      <c r="C21" s="48">
        <f t="shared" si="0"/>
        <v>0</v>
      </c>
      <c r="D21" s="80">
        <v>0</v>
      </c>
      <c r="E21" s="44">
        <f t="shared" si="5"/>
        <v>0</v>
      </c>
      <c r="F21" s="34">
        <f t="shared" si="2"/>
        <v>0</v>
      </c>
      <c r="G21" s="51">
        <f>IF(ISBLANK(F21),"  ",IF(F76&gt;0,F21/F76,IF(F21&gt;0,1,0)))</f>
        <v>0</v>
      </c>
      <c r="H21" s="32">
        <v>0</v>
      </c>
      <c r="I21" s="48">
        <f t="shared" si="3"/>
        <v>0</v>
      </c>
      <c r="J21" s="80">
        <v>0</v>
      </c>
      <c r="K21" s="49">
        <f t="shared" si="4"/>
        <v>0</v>
      </c>
      <c r="L21" s="34">
        <f t="shared" si="1"/>
        <v>0</v>
      </c>
      <c r="M21" s="51">
        <f>IF(ISBLANK(L21),"  ",IF(L76&gt;0,L21/L76,IF(L21&gt;0,1,0)))</f>
        <v>0</v>
      </c>
      <c r="N21" s="25"/>
    </row>
    <row r="22" spans="1:14" ht="15" customHeight="1" x14ac:dyDescent="0.2">
      <c r="A22" s="59" t="s">
        <v>21</v>
      </c>
      <c r="B22" s="32">
        <v>0</v>
      </c>
      <c r="C22" s="48">
        <f t="shared" si="0"/>
        <v>0</v>
      </c>
      <c r="D22" s="80">
        <v>0</v>
      </c>
      <c r="E22" s="44">
        <f t="shared" si="5"/>
        <v>0</v>
      </c>
      <c r="F22" s="34">
        <f t="shared" si="2"/>
        <v>0</v>
      </c>
      <c r="G22" s="51">
        <f>IF(ISBLANK(F22),"  ",IF(F76&gt;0,F22/F76,IF(F22&gt;0,1,0)))</f>
        <v>0</v>
      </c>
      <c r="H22" s="32">
        <v>0</v>
      </c>
      <c r="I22" s="48">
        <f t="shared" si="3"/>
        <v>0</v>
      </c>
      <c r="J22" s="80">
        <v>0</v>
      </c>
      <c r="K22" s="49">
        <f t="shared" si="4"/>
        <v>0</v>
      </c>
      <c r="L22" s="34">
        <f t="shared" si="1"/>
        <v>0</v>
      </c>
      <c r="M22" s="51">
        <f>IF(ISBLANK(L22),"  ",IF(L76&gt;0,L22/L76,IF(L22&gt;0,1,0)))</f>
        <v>0</v>
      </c>
      <c r="N22" s="25"/>
    </row>
    <row r="23" spans="1:14" ht="15" customHeight="1" x14ac:dyDescent="0.2">
      <c r="A23" s="59" t="s">
        <v>22</v>
      </c>
      <c r="B23" s="32">
        <v>0</v>
      </c>
      <c r="C23" s="48">
        <f t="shared" si="0"/>
        <v>0</v>
      </c>
      <c r="D23" s="80">
        <v>0</v>
      </c>
      <c r="E23" s="44">
        <f t="shared" si="5"/>
        <v>0</v>
      </c>
      <c r="F23" s="34">
        <f t="shared" si="2"/>
        <v>0</v>
      </c>
      <c r="G23" s="51">
        <f>IF(ISBLANK(F23),"  ",IF(F76&gt;0,F23/F76,IF(F23&gt;0,1,0)))</f>
        <v>0</v>
      </c>
      <c r="H23" s="32">
        <v>0</v>
      </c>
      <c r="I23" s="48">
        <f t="shared" si="3"/>
        <v>0</v>
      </c>
      <c r="J23" s="80">
        <v>0</v>
      </c>
      <c r="K23" s="49">
        <f t="shared" si="4"/>
        <v>0</v>
      </c>
      <c r="L23" s="34">
        <f t="shared" si="1"/>
        <v>0</v>
      </c>
      <c r="M23" s="51">
        <f>IF(ISBLANK(L23),"  ",IF(L76&gt;0,L23/L76,IF(L23&gt;0,1,0)))</f>
        <v>0</v>
      </c>
      <c r="N23" s="25"/>
    </row>
    <row r="24" spans="1:14" ht="15" customHeight="1" x14ac:dyDescent="0.2">
      <c r="A24" s="59" t="s">
        <v>23</v>
      </c>
      <c r="B24" s="32">
        <v>0</v>
      </c>
      <c r="C24" s="48">
        <f t="shared" si="0"/>
        <v>0</v>
      </c>
      <c r="D24" s="80">
        <v>0</v>
      </c>
      <c r="E24" s="44">
        <f t="shared" si="5"/>
        <v>0</v>
      </c>
      <c r="F24" s="34">
        <f t="shared" si="2"/>
        <v>0</v>
      </c>
      <c r="G24" s="51">
        <f>IF(ISBLANK(F24),"  ",IF(F76&gt;0,F24/F76,IF(F24&gt;0,1,0)))</f>
        <v>0</v>
      </c>
      <c r="H24" s="32">
        <v>0</v>
      </c>
      <c r="I24" s="48">
        <f t="shared" si="3"/>
        <v>0</v>
      </c>
      <c r="J24" s="80">
        <v>0</v>
      </c>
      <c r="K24" s="49">
        <f t="shared" si="4"/>
        <v>0</v>
      </c>
      <c r="L24" s="34">
        <f t="shared" si="1"/>
        <v>0</v>
      </c>
      <c r="M24" s="51">
        <f>IF(ISBLANK(L24),"  ",IF(L76&gt;0,L24/L76,IF(L24&gt;0,1,0)))</f>
        <v>0</v>
      </c>
      <c r="N24" s="25"/>
    </row>
    <row r="25" spans="1:14" ht="15" customHeight="1" x14ac:dyDescent="0.2">
      <c r="A25" s="59" t="s">
        <v>24</v>
      </c>
      <c r="B25" s="32">
        <v>0</v>
      </c>
      <c r="C25" s="48">
        <f t="shared" si="0"/>
        <v>0</v>
      </c>
      <c r="D25" s="80">
        <v>0</v>
      </c>
      <c r="E25" s="44">
        <f t="shared" si="5"/>
        <v>0</v>
      </c>
      <c r="F25" s="34">
        <f t="shared" si="2"/>
        <v>0</v>
      </c>
      <c r="G25" s="51">
        <f>IF(ISBLANK(F25),"  ",IF(F76&gt;0,F25/F76,IF(F25&gt;0,1,0)))</f>
        <v>0</v>
      </c>
      <c r="H25" s="32">
        <v>0</v>
      </c>
      <c r="I25" s="48">
        <f t="shared" si="3"/>
        <v>0</v>
      </c>
      <c r="J25" s="80">
        <v>0</v>
      </c>
      <c r="K25" s="49">
        <f t="shared" si="4"/>
        <v>0</v>
      </c>
      <c r="L25" s="34">
        <f t="shared" si="1"/>
        <v>0</v>
      </c>
      <c r="M25" s="51">
        <f>IF(ISBLANK(L25),"  ",IF(L76&gt;0,L25/L76,IF(L25&gt;0,1,0)))</f>
        <v>0</v>
      </c>
      <c r="N25" s="25"/>
    </row>
    <row r="26" spans="1:14" ht="15" customHeight="1" x14ac:dyDescent="0.2">
      <c r="A26" s="59" t="s">
        <v>25</v>
      </c>
      <c r="B26" s="32">
        <v>0</v>
      </c>
      <c r="C26" s="48">
        <f t="shared" si="0"/>
        <v>0</v>
      </c>
      <c r="D26" s="80">
        <v>0</v>
      </c>
      <c r="E26" s="44">
        <f t="shared" si="5"/>
        <v>0</v>
      </c>
      <c r="F26" s="34">
        <f t="shared" si="2"/>
        <v>0</v>
      </c>
      <c r="G26" s="51">
        <f>IF(ISBLANK(F26),"  ",IF(F76&gt;0,F26/F76,IF(F26&gt;0,1,0)))</f>
        <v>0</v>
      </c>
      <c r="H26" s="32">
        <v>0</v>
      </c>
      <c r="I26" s="48">
        <f t="shared" si="3"/>
        <v>0</v>
      </c>
      <c r="J26" s="80">
        <v>0</v>
      </c>
      <c r="K26" s="49">
        <f t="shared" si="4"/>
        <v>0</v>
      </c>
      <c r="L26" s="34">
        <f t="shared" si="1"/>
        <v>0</v>
      </c>
      <c r="M26" s="51">
        <f>IF(ISBLANK(L26),"  ",IF(L76&gt;0,L26/L76,IF(L26&gt;0,1,0)))</f>
        <v>0</v>
      </c>
      <c r="N26" s="25"/>
    </row>
    <row r="27" spans="1:14" ht="15" customHeight="1" x14ac:dyDescent="0.2">
      <c r="A27" s="59" t="s">
        <v>26</v>
      </c>
      <c r="B27" s="32">
        <v>0</v>
      </c>
      <c r="C27" s="48">
        <f t="shared" si="0"/>
        <v>0</v>
      </c>
      <c r="D27" s="80">
        <v>0</v>
      </c>
      <c r="E27" s="44">
        <f t="shared" si="5"/>
        <v>0</v>
      </c>
      <c r="F27" s="34">
        <f t="shared" si="2"/>
        <v>0</v>
      </c>
      <c r="G27" s="51">
        <f>IF(ISBLANK(F27),"  ",IF(F76&gt;0,F27/F76,IF(F27&gt;0,1,0)))</f>
        <v>0</v>
      </c>
      <c r="H27" s="32">
        <v>0</v>
      </c>
      <c r="I27" s="48">
        <f t="shared" si="3"/>
        <v>0</v>
      </c>
      <c r="J27" s="80">
        <v>0</v>
      </c>
      <c r="K27" s="49">
        <f t="shared" si="4"/>
        <v>0</v>
      </c>
      <c r="L27" s="34">
        <f t="shared" si="1"/>
        <v>0</v>
      </c>
      <c r="M27" s="51">
        <f>IF(ISBLANK(L27),"  ",IF(L76&gt;0,L27/L76,IF(L27&gt;0,1,0)))</f>
        <v>0</v>
      </c>
      <c r="N27" s="25"/>
    </row>
    <row r="28" spans="1:14" ht="15" customHeight="1" x14ac:dyDescent="0.2">
      <c r="A28" s="60" t="s">
        <v>27</v>
      </c>
      <c r="B28" s="32">
        <v>0</v>
      </c>
      <c r="C28" s="48">
        <f t="shared" si="0"/>
        <v>0</v>
      </c>
      <c r="D28" s="80">
        <v>0</v>
      </c>
      <c r="E28" s="44">
        <f t="shared" si="5"/>
        <v>0</v>
      </c>
      <c r="F28" s="34">
        <f t="shared" si="2"/>
        <v>0</v>
      </c>
      <c r="G28" s="51">
        <f>IF(ISBLANK(F28),"  ",IF(F76&gt;0,F28/F76,IF(F28&gt;0,1,0)))</f>
        <v>0</v>
      </c>
      <c r="H28" s="32">
        <v>0</v>
      </c>
      <c r="I28" s="48">
        <f t="shared" si="3"/>
        <v>0</v>
      </c>
      <c r="J28" s="80">
        <v>0</v>
      </c>
      <c r="K28" s="49">
        <f t="shared" si="4"/>
        <v>0</v>
      </c>
      <c r="L28" s="34">
        <f t="shared" si="1"/>
        <v>0</v>
      </c>
      <c r="M28" s="51">
        <f>IF(ISBLANK(L28),"  ",IF(L76&gt;0,L28/L76,IF(L28&gt;0,1,0)))</f>
        <v>0</v>
      </c>
      <c r="N28" s="25"/>
    </row>
    <row r="29" spans="1:14" ht="15" customHeight="1" x14ac:dyDescent="0.2">
      <c r="A29" s="60" t="s">
        <v>28</v>
      </c>
      <c r="B29" s="32">
        <v>0</v>
      </c>
      <c r="C29" s="48">
        <f t="shared" si="0"/>
        <v>0</v>
      </c>
      <c r="D29" s="80">
        <v>0</v>
      </c>
      <c r="E29" s="44">
        <f t="shared" si="5"/>
        <v>0</v>
      </c>
      <c r="F29" s="34">
        <f t="shared" si="2"/>
        <v>0</v>
      </c>
      <c r="G29" s="51">
        <f>IF(ISBLANK(F29),"  ",IF(F76&gt;0,F29/F76,IF(F29&gt;0,1,0)))</f>
        <v>0</v>
      </c>
      <c r="H29" s="32">
        <v>0</v>
      </c>
      <c r="I29" s="48">
        <f t="shared" si="3"/>
        <v>0</v>
      </c>
      <c r="J29" s="80">
        <v>0</v>
      </c>
      <c r="K29" s="49">
        <f t="shared" si="4"/>
        <v>0</v>
      </c>
      <c r="L29" s="34">
        <f t="shared" si="1"/>
        <v>0</v>
      </c>
      <c r="M29" s="51">
        <f>IF(ISBLANK(L29),"  ",IF(L76&gt;0,L29/L76,IF(L29&gt;0,1,0)))</f>
        <v>0</v>
      </c>
      <c r="N29" s="25"/>
    </row>
    <row r="30" spans="1:14" ht="15" customHeight="1" x14ac:dyDescent="0.2">
      <c r="A30" s="60" t="s">
        <v>29</v>
      </c>
      <c r="B30" s="32">
        <v>0</v>
      </c>
      <c r="C30" s="48">
        <f t="shared" si="0"/>
        <v>0</v>
      </c>
      <c r="D30" s="80">
        <v>0</v>
      </c>
      <c r="E30" s="44">
        <f>IF(ISBLANK(D30),"  ",IF(F30&gt;0,D30/F30,IF(D30&gt;0,1,0)))</f>
        <v>0</v>
      </c>
      <c r="F30" s="34">
        <f t="shared" si="2"/>
        <v>0</v>
      </c>
      <c r="G30" s="51">
        <f>IF(ISBLANK(F30),"  ",IF(F76&gt;0,F30/F76,IF(F30&gt;0,1,0)))</f>
        <v>0</v>
      </c>
      <c r="H30" s="32">
        <v>0</v>
      </c>
      <c r="I30" s="48">
        <f t="shared" si="3"/>
        <v>0</v>
      </c>
      <c r="J30" s="80">
        <v>0</v>
      </c>
      <c r="K30" s="49">
        <f>IF(ISBLANK(J30),"  ",IF(L30&gt;0,J30/L30,IF(J30&gt;0,1,0)))</f>
        <v>0</v>
      </c>
      <c r="L30" s="34">
        <f t="shared" si="1"/>
        <v>0</v>
      </c>
      <c r="M30" s="51">
        <f>IF(ISBLANK(L30),"  ",IF(L76&gt;0,L30/L76,IF(L30&gt;0,1,0)))</f>
        <v>0</v>
      </c>
      <c r="N30" s="25"/>
    </row>
    <row r="31" spans="1:14" ht="15" customHeight="1" x14ac:dyDescent="0.2">
      <c r="A31" s="60" t="s">
        <v>30</v>
      </c>
      <c r="B31" s="32">
        <v>0</v>
      </c>
      <c r="C31" s="48">
        <f t="shared" si="0"/>
        <v>0</v>
      </c>
      <c r="D31" s="80">
        <v>0</v>
      </c>
      <c r="E31" s="44">
        <f>IF(ISBLANK(D31),"  ",IF(F31&gt;0,D31/F31,IF(D31&gt;0,1,0)))</f>
        <v>0</v>
      </c>
      <c r="F31" s="34">
        <f t="shared" si="2"/>
        <v>0</v>
      </c>
      <c r="G31" s="51">
        <f>IF(ISBLANK(F31),"  ",IF(F76&gt;0,F31/F76,IF(F31&gt;0,1,0)))</f>
        <v>0</v>
      </c>
      <c r="H31" s="32">
        <v>0</v>
      </c>
      <c r="I31" s="48">
        <f t="shared" si="3"/>
        <v>0</v>
      </c>
      <c r="J31" s="80">
        <v>0</v>
      </c>
      <c r="K31" s="49">
        <f>IF(ISBLANK(J31),"  ",IF(L31&gt;0,J31/L31,IF(J31&gt;0,1,0)))</f>
        <v>0</v>
      </c>
      <c r="L31" s="34">
        <f t="shared" si="1"/>
        <v>0</v>
      </c>
      <c r="M31" s="51">
        <f>IF(ISBLANK(L31),"  ",IF(L76&gt;0,L31/L76,IF(L31&gt;0,1,0)))</f>
        <v>0</v>
      </c>
      <c r="N31" s="25"/>
    </row>
    <row r="32" spans="1:14" ht="15" customHeight="1" x14ac:dyDescent="0.2">
      <c r="A32" s="60" t="s">
        <v>31</v>
      </c>
      <c r="B32" s="32">
        <v>0</v>
      </c>
      <c r="C32" s="48">
        <f t="shared" si="0"/>
        <v>0</v>
      </c>
      <c r="D32" s="80">
        <v>0</v>
      </c>
      <c r="E32" s="44">
        <f>IF(ISBLANK(D32),"  ",IF(F32&gt;0,D32/F32,IF(D32&gt;0,1,0)))</f>
        <v>0</v>
      </c>
      <c r="F32" s="34">
        <f t="shared" si="2"/>
        <v>0</v>
      </c>
      <c r="G32" s="51">
        <f>IF(ISBLANK(F32),"  ",IF(F76&gt;0,F32/F76,IF(F32&gt;0,1,0)))</f>
        <v>0</v>
      </c>
      <c r="H32" s="32">
        <v>0</v>
      </c>
      <c r="I32" s="48">
        <f t="shared" si="3"/>
        <v>0</v>
      </c>
      <c r="J32" s="80">
        <v>0</v>
      </c>
      <c r="K32" s="49">
        <f>IF(ISBLANK(J32),"  ",IF(L32&gt;0,J32/L32,IF(J32&gt;0,1,0)))</f>
        <v>0</v>
      </c>
      <c r="L32" s="34">
        <f t="shared" si="1"/>
        <v>0</v>
      </c>
      <c r="M32" s="51">
        <f>IF(ISBLANK(L32),"  ",IF(L76&gt;0,L32/L76,IF(L32&gt;0,1,0)))</f>
        <v>0</v>
      </c>
      <c r="N32" s="25"/>
    </row>
    <row r="33" spans="1:14" ht="15" customHeight="1" x14ac:dyDescent="0.2">
      <c r="A33" s="61" t="s">
        <v>75</v>
      </c>
      <c r="B33" s="32">
        <v>0</v>
      </c>
      <c r="C33" s="48">
        <f>IF(ISBLANK(B33),"  ",IF(F33&gt;0,B33/F33,IF(B33&gt;0,1,0)))</f>
        <v>0</v>
      </c>
      <c r="D33" s="80">
        <v>0</v>
      </c>
      <c r="E33" s="44">
        <f>IF(ISBLANK(D33),"  ",IF(F33&gt;0,D33/F33,IF(D33&gt;0,1,0)))</f>
        <v>0</v>
      </c>
      <c r="F33" s="34">
        <f t="shared" si="2"/>
        <v>0</v>
      </c>
      <c r="G33" s="51">
        <f>IF(ISBLANK(F33),"  ",IF(F76&gt;0,F33/F76,IF(F33&gt;0,1,0)))</f>
        <v>0</v>
      </c>
      <c r="H33" s="32">
        <v>0</v>
      </c>
      <c r="I33" s="48">
        <f>IF(ISBLANK(H33),"  ",IF(L33&gt;0,H33/L33,IF(H33&gt;0,1,0)))</f>
        <v>0</v>
      </c>
      <c r="J33" s="80">
        <v>0</v>
      </c>
      <c r="K33" s="49">
        <f>IF(ISBLANK(J33),"  ",IF(L33&gt;0,J33/L33,IF(J33&gt;0,1,0)))</f>
        <v>0</v>
      </c>
      <c r="L33" s="34">
        <f t="shared" si="1"/>
        <v>0</v>
      </c>
      <c r="M33" s="51">
        <f>IF(ISBLANK(L33),"  ",IF(L76&gt;0,L33/L76,IF(L33&gt;0,1,0)))</f>
        <v>0</v>
      </c>
      <c r="N33" s="25"/>
    </row>
    <row r="34" spans="1:14" ht="15" customHeight="1" x14ac:dyDescent="0.2">
      <c r="A34" s="60" t="s">
        <v>32</v>
      </c>
      <c r="B34" s="32">
        <v>0</v>
      </c>
      <c r="C34" s="48">
        <f t="shared" si="0"/>
        <v>0</v>
      </c>
      <c r="D34" s="80">
        <v>0</v>
      </c>
      <c r="E34" s="44">
        <f t="shared" si="5"/>
        <v>0</v>
      </c>
      <c r="F34" s="34">
        <f t="shared" si="2"/>
        <v>0</v>
      </c>
      <c r="G34" s="51">
        <f>IF(ISBLANK(F34),"  ",IF(F76&gt;0,F34/F76,IF(F34&gt;0,1,0)))</f>
        <v>0</v>
      </c>
      <c r="H34" s="32">
        <v>0</v>
      </c>
      <c r="I34" s="48">
        <f t="shared" si="3"/>
        <v>0</v>
      </c>
      <c r="J34" s="80">
        <v>0</v>
      </c>
      <c r="K34" s="49">
        <f t="shared" si="4"/>
        <v>0</v>
      </c>
      <c r="L34" s="34">
        <f t="shared" si="1"/>
        <v>0</v>
      </c>
      <c r="M34" s="51">
        <f>IF(ISBLANK(L34),"  ",IF(L76&gt;0,L34/L76,IF(L34&gt;0,1,0)))</f>
        <v>0</v>
      </c>
      <c r="N34" s="25"/>
    </row>
    <row r="35" spans="1:14" ht="15" customHeight="1" x14ac:dyDescent="0.25">
      <c r="A35" s="62" t="s">
        <v>33</v>
      </c>
      <c r="B35" s="121"/>
      <c r="C35" s="64" t="s">
        <v>4</v>
      </c>
      <c r="D35" s="80"/>
      <c r="E35" s="66" t="s">
        <v>4</v>
      </c>
      <c r="F35" s="34"/>
      <c r="G35" s="67" t="s">
        <v>4</v>
      </c>
      <c r="H35" s="121" t="s">
        <v>4</v>
      </c>
      <c r="I35" s="64" t="s">
        <v>4</v>
      </c>
      <c r="J35" s="80"/>
      <c r="K35" s="66" t="s">
        <v>4</v>
      </c>
      <c r="L35" s="34"/>
      <c r="M35" s="67" t="s">
        <v>4</v>
      </c>
      <c r="N35" s="25"/>
    </row>
    <row r="36" spans="1:14" ht="15" customHeight="1" x14ac:dyDescent="0.2">
      <c r="A36" s="57" t="s">
        <v>34</v>
      </c>
      <c r="B36" s="32">
        <v>0</v>
      </c>
      <c r="C36" s="48">
        <f t="shared" si="0"/>
        <v>0</v>
      </c>
      <c r="D36" s="80">
        <v>0</v>
      </c>
      <c r="E36" s="49">
        <f>IF(ISBLANK(D36),"  ",IF(F36&gt;0,D36/F36,IF(D36&gt;0,1,0)))</f>
        <v>0</v>
      </c>
      <c r="F36" s="34">
        <f t="shared" si="2"/>
        <v>0</v>
      </c>
      <c r="G36" s="51">
        <f>IF(ISBLANK(F36),"  ",IF(F76&gt;0,F36/F76,IF(F36&gt;0,1,0)))</f>
        <v>0</v>
      </c>
      <c r="H36" s="32">
        <v>0</v>
      </c>
      <c r="I36" s="48">
        <f>IF(ISBLANK(H36),"  ",IF(L36&gt;0,H36/L36,IF(H36&gt;0,1,0)))</f>
        <v>0</v>
      </c>
      <c r="J36" s="80">
        <v>0</v>
      </c>
      <c r="K36" s="49">
        <f>IF(ISBLANK(J36),"  ",IF(L36&gt;0,J36/L36,IF(J36&gt;0,1,0)))</f>
        <v>0</v>
      </c>
      <c r="L36" s="34">
        <f>J36+H36</f>
        <v>0</v>
      </c>
      <c r="M36" s="51">
        <f>IF(ISBLANK(L36),"  ",IF(L76&gt;0,L36/L76,IF(L36&gt;0,1,0)))</f>
        <v>0</v>
      </c>
      <c r="N36" s="25"/>
    </row>
    <row r="37" spans="1:14" ht="15" customHeight="1" x14ac:dyDescent="0.25">
      <c r="A37" s="62" t="s">
        <v>35</v>
      </c>
      <c r="B37" s="121"/>
      <c r="C37" s="64" t="s">
        <v>4</v>
      </c>
      <c r="D37" s="80"/>
      <c r="E37" s="66" t="s">
        <v>4</v>
      </c>
      <c r="F37" s="34"/>
      <c r="G37" s="67" t="s">
        <v>4</v>
      </c>
      <c r="H37" s="121"/>
      <c r="I37" s="64" t="s">
        <v>4</v>
      </c>
      <c r="J37" s="80"/>
      <c r="K37" s="66" t="s">
        <v>4</v>
      </c>
      <c r="L37" s="34"/>
      <c r="M37" s="67" t="s">
        <v>4</v>
      </c>
      <c r="N37" s="25"/>
    </row>
    <row r="38" spans="1:14" ht="15" customHeight="1" x14ac:dyDescent="0.2">
      <c r="A38" s="59" t="s">
        <v>34</v>
      </c>
      <c r="B38" s="69">
        <v>0</v>
      </c>
      <c r="C38" s="48">
        <f t="shared" si="0"/>
        <v>0</v>
      </c>
      <c r="D38" s="70">
        <v>0</v>
      </c>
      <c r="E38" s="49">
        <f>IF(ISBLANK(D38),"  ",IF(F38&gt;0,D38/F38,IF(D38&gt;0,1,0)))</f>
        <v>0</v>
      </c>
      <c r="F38" s="68">
        <f t="shared" si="2"/>
        <v>0</v>
      </c>
      <c r="G38" s="51">
        <f>IF(ISBLANK(F38),"  ",IF(F76&gt;0,F38/F76,IF(F38&gt;0,1,0)))</f>
        <v>0</v>
      </c>
      <c r="H38" s="69">
        <v>0</v>
      </c>
      <c r="I38" s="48">
        <f>IF(ISBLANK(H38),"  ",IF(L38&gt;0,H38/L38,IF(H38&gt;0,1,0)))</f>
        <v>0</v>
      </c>
      <c r="J38" s="70">
        <v>0</v>
      </c>
      <c r="K38" s="49">
        <f>IF(ISBLANK(J38),"  ",IF(L38&gt;0,J38/L38,IF(J38&gt;0,1,0)))</f>
        <v>0</v>
      </c>
      <c r="L38" s="68">
        <f>J38+H38</f>
        <v>0</v>
      </c>
      <c r="M38" s="51">
        <f>IF(ISBLANK(L38),"  ",IF(L76&gt;0,L38/L76,IF(L38&gt;0,1,0)))</f>
        <v>0</v>
      </c>
      <c r="N38" s="25"/>
    </row>
    <row r="39" spans="1:14" ht="15" customHeight="1" x14ac:dyDescent="0.2">
      <c r="A39" s="59" t="s">
        <v>36</v>
      </c>
      <c r="B39" s="69"/>
      <c r="C39" s="48" t="str">
        <f t="shared" si="0"/>
        <v xml:space="preserve">  </v>
      </c>
      <c r="D39" s="70"/>
      <c r="E39" s="44" t="str">
        <f>IF(ISBLANK(D39),"  ",IF(F39&gt;0,D39/F39,IF(D39&gt;0,1,0)))</f>
        <v xml:space="preserve">  </v>
      </c>
      <c r="F39" s="34">
        <f t="shared" si="2"/>
        <v>0</v>
      </c>
      <c r="G39" s="51">
        <f>IF(ISBLANK(F39),"  ",IF(F76&gt;0,F39/F76,IF(F39&gt;0,1,0)))</f>
        <v>0</v>
      </c>
      <c r="H39" s="69"/>
      <c r="I39" s="48" t="str">
        <f>IF(ISBLANK(H39),"  ",IF(L39&gt;0,H39/L39,IF(H39&gt;0,1,0)))</f>
        <v xml:space="preserve">  </v>
      </c>
      <c r="J39" s="70"/>
      <c r="K39" s="49" t="str">
        <f>IF(ISBLANK(J39),"  ",IF(L39&gt;0,J39/L39,IF(J39&gt;0,1,0)))</f>
        <v xml:space="preserve">  </v>
      </c>
      <c r="L39" s="34">
        <f>J39+H39</f>
        <v>0</v>
      </c>
      <c r="M39" s="51">
        <f>IF(ISBLANK(L39),"  ",IF(L76&gt;0,L39/L76,IF(L39&gt;0,1,0)))</f>
        <v>0</v>
      </c>
      <c r="N39" s="25"/>
    </row>
    <row r="40" spans="1:14" s="77" customFormat="1" ht="15" customHeight="1" x14ac:dyDescent="0.25">
      <c r="A40" s="62" t="s">
        <v>37</v>
      </c>
      <c r="B40" s="71">
        <v>11226206.630000001</v>
      </c>
      <c r="C40" s="84">
        <f t="shared" si="0"/>
        <v>1</v>
      </c>
      <c r="D40" s="122">
        <v>0</v>
      </c>
      <c r="E40" s="73">
        <f>IF(ISBLANK(D40),"  ",IF(F40&gt;0,D40/F40,IF(D40&gt;0,1,0)))</f>
        <v>0</v>
      </c>
      <c r="F40" s="71">
        <f>F39+F38+F36+F34+F29+F28+F26+F27+F25+F24+F23+F22+F21+F20+F19+F18+F17+F16+F14+F13+F30+F31+F32+F33</f>
        <v>11226206.630000001</v>
      </c>
      <c r="G40" s="74">
        <f>IF(ISBLANK(F40),"  ",IF(F76&gt;0,F40/F76,IF(F40&gt;0,1,0)))</f>
        <v>0.18527106541261726</v>
      </c>
      <c r="H40" s="71">
        <v>11524333</v>
      </c>
      <c r="I40" s="84">
        <f>IF(ISBLANK(H40),"  ",IF(L40&gt;0,H40/L40,IF(H40&gt;0,1,0)))</f>
        <v>1</v>
      </c>
      <c r="J40" s="122">
        <v>0</v>
      </c>
      <c r="K40" s="75">
        <f>IF(ISBLANK(J40),"  ",IF(L40&gt;0,J40/L40,IF(J40&gt;0,1,0)))</f>
        <v>0</v>
      </c>
      <c r="L40" s="71">
        <f>L39+L38+L36+L34+L29+L28+L26+L27+L25+L24+L23+L22+L21+L20+L19+L18+L17+L16+L14+L13+L30+L31+L32+L33</f>
        <v>11524333</v>
      </c>
      <c r="M40" s="74">
        <f>IF(ISBLANK(L40),"  ",IF(L76&gt;0,L40/L76,IF(L40&gt;0,1,0)))</f>
        <v>0.17580142823091957</v>
      </c>
      <c r="N40" s="76"/>
    </row>
    <row r="41" spans="1:14" ht="15" customHeight="1" x14ac:dyDescent="0.25">
      <c r="A41" s="78" t="s">
        <v>38</v>
      </c>
      <c r="B41" s="79"/>
      <c r="C41" s="64" t="s">
        <v>4</v>
      </c>
      <c r="D41" s="80"/>
      <c r="E41" s="66" t="s">
        <v>4</v>
      </c>
      <c r="F41" s="34"/>
      <c r="G41" s="67" t="s">
        <v>4</v>
      </c>
      <c r="H41" s="79"/>
      <c r="I41" s="64" t="s">
        <v>4</v>
      </c>
      <c r="J41" s="80"/>
      <c r="K41" s="66" t="s">
        <v>4</v>
      </c>
      <c r="L41" s="34"/>
      <c r="M41" s="67" t="s">
        <v>4</v>
      </c>
      <c r="N41" s="25"/>
    </row>
    <row r="42" spans="1:14" ht="15" customHeight="1" x14ac:dyDescent="0.2">
      <c r="A42" s="11" t="s">
        <v>39</v>
      </c>
      <c r="B42" s="36">
        <v>0</v>
      </c>
      <c r="C42" s="42">
        <f t="shared" si="0"/>
        <v>0</v>
      </c>
      <c r="D42" s="123">
        <v>0</v>
      </c>
      <c r="E42" s="44">
        <f t="shared" ref="E42:E48" si="6">IF(ISBLANK(D42),"  ",IF(F42&gt;0,D42/F42,IF(D42&gt;0,1,0)))</f>
        <v>0</v>
      </c>
      <c r="F42" s="38">
        <f>D42+B42</f>
        <v>0</v>
      </c>
      <c r="G42" s="46">
        <f>IF(ISBLANK(F42),"  ",IF(D76&gt;0,F42/D76,IF(F42&gt;0,1,0)))</f>
        <v>0</v>
      </c>
      <c r="H42" s="36">
        <v>0</v>
      </c>
      <c r="I42" s="42">
        <f t="shared" ref="I42:I48" si="7">IF(ISBLANK(H42),"  ",IF(L42&gt;0,H42/L42,IF(H42&gt;0,1,0)))</f>
        <v>0</v>
      </c>
      <c r="J42" s="123">
        <v>0</v>
      </c>
      <c r="K42" s="44">
        <f t="shared" ref="K42:K48" si="8">IF(ISBLANK(J42),"  ",IF(L42&gt;0,J42/L42,IF(J42&gt;0,1,0)))</f>
        <v>0</v>
      </c>
      <c r="L42" s="38">
        <f>J42+H42</f>
        <v>0</v>
      </c>
      <c r="M42" s="46">
        <f>IF(ISBLANK(L42),"  ",IF(J76&gt;0,L42/J76,IF(L42&gt;0,1,0)))</f>
        <v>0</v>
      </c>
      <c r="N42" s="25"/>
    </row>
    <row r="43" spans="1:14" ht="15" customHeight="1" x14ac:dyDescent="0.2">
      <c r="A43" s="81" t="s">
        <v>40</v>
      </c>
      <c r="B43" s="32">
        <v>0</v>
      </c>
      <c r="C43" s="48">
        <f t="shared" si="0"/>
        <v>0</v>
      </c>
      <c r="D43" s="80">
        <v>0</v>
      </c>
      <c r="E43" s="49">
        <f t="shared" si="6"/>
        <v>0</v>
      </c>
      <c r="F43" s="34">
        <f>D43+B43</f>
        <v>0</v>
      </c>
      <c r="G43" s="51">
        <f>IF(ISBLANK(F43),"  ",IF(D76&gt;0,F43/D76,IF(F43&gt;0,1,0)))</f>
        <v>0</v>
      </c>
      <c r="H43" s="32">
        <v>0</v>
      </c>
      <c r="I43" s="48">
        <f t="shared" si="7"/>
        <v>0</v>
      </c>
      <c r="J43" s="80">
        <v>0</v>
      </c>
      <c r="K43" s="49">
        <f t="shared" si="8"/>
        <v>0</v>
      </c>
      <c r="L43" s="34">
        <f>J43+H43</f>
        <v>0</v>
      </c>
      <c r="M43" s="51">
        <f>IF(ISBLANK(L43),"  ",IF(J76&gt;0,L43/J76,IF(L43&gt;0,1,0)))</f>
        <v>0</v>
      </c>
      <c r="N43" s="25"/>
    </row>
    <row r="44" spans="1:14" ht="15" customHeight="1" x14ac:dyDescent="0.2">
      <c r="A44" s="82" t="s">
        <v>41</v>
      </c>
      <c r="B44" s="32">
        <v>0</v>
      </c>
      <c r="C44" s="48">
        <f t="shared" si="0"/>
        <v>0</v>
      </c>
      <c r="D44" s="80">
        <v>0</v>
      </c>
      <c r="E44" s="49">
        <f t="shared" si="6"/>
        <v>0</v>
      </c>
      <c r="F44" s="68">
        <f>D44+B44</f>
        <v>0</v>
      </c>
      <c r="G44" s="51">
        <f>IF(ISBLANK(F44),"  ",IF(D76&gt;0,F44/D76,IF(F44&gt;0,1,0)))</f>
        <v>0</v>
      </c>
      <c r="H44" s="32">
        <v>0</v>
      </c>
      <c r="I44" s="48">
        <f t="shared" si="7"/>
        <v>0</v>
      </c>
      <c r="J44" s="80">
        <v>0</v>
      </c>
      <c r="K44" s="49">
        <f t="shared" si="8"/>
        <v>0</v>
      </c>
      <c r="L44" s="68">
        <f>J44+H44</f>
        <v>0</v>
      </c>
      <c r="M44" s="51">
        <f>IF(ISBLANK(L44),"  ",IF(J76&gt;0,L44/J76,IF(L44&gt;0,1,0)))</f>
        <v>0</v>
      </c>
      <c r="N44" s="25"/>
    </row>
    <row r="45" spans="1:14" ht="15" customHeight="1" x14ac:dyDescent="0.2">
      <c r="A45" s="31" t="s">
        <v>42</v>
      </c>
      <c r="B45" s="32">
        <v>0</v>
      </c>
      <c r="C45" s="48">
        <f t="shared" si="0"/>
        <v>0</v>
      </c>
      <c r="D45" s="80">
        <v>0</v>
      </c>
      <c r="E45" s="49">
        <f t="shared" si="6"/>
        <v>0</v>
      </c>
      <c r="F45" s="68">
        <f>D45+B45</f>
        <v>0</v>
      </c>
      <c r="G45" s="51">
        <f>IF(ISBLANK(F45),"  ",IF(D76&gt;0,F45/D76,IF(F45&gt;0,1,0)))</f>
        <v>0</v>
      </c>
      <c r="H45" s="32">
        <v>0</v>
      </c>
      <c r="I45" s="48">
        <f t="shared" si="7"/>
        <v>0</v>
      </c>
      <c r="J45" s="80">
        <v>0</v>
      </c>
      <c r="K45" s="49">
        <f t="shared" si="8"/>
        <v>0</v>
      </c>
      <c r="L45" s="68">
        <f>J45+H45</f>
        <v>0</v>
      </c>
      <c r="M45" s="51">
        <f>IF(ISBLANK(L45),"  ",IF(J76&gt;0,L45/J76,IF(L45&gt;0,1,0)))</f>
        <v>0</v>
      </c>
      <c r="N45" s="25"/>
    </row>
    <row r="46" spans="1:14" ht="15" customHeight="1" x14ac:dyDescent="0.2">
      <c r="A46" s="81" t="s">
        <v>43</v>
      </c>
      <c r="B46" s="32">
        <v>0</v>
      </c>
      <c r="C46" s="48">
        <f t="shared" si="0"/>
        <v>0</v>
      </c>
      <c r="D46" s="80">
        <v>0</v>
      </c>
      <c r="E46" s="49">
        <f t="shared" si="6"/>
        <v>0</v>
      </c>
      <c r="F46" s="68">
        <f>D46+B46</f>
        <v>0</v>
      </c>
      <c r="G46" s="51">
        <f>IF(ISBLANK(F46),"  ",IF(F76&gt;0,F46/F76,IF(F46&gt;0,1,0)))</f>
        <v>0</v>
      </c>
      <c r="H46" s="32">
        <v>0</v>
      </c>
      <c r="I46" s="48">
        <f t="shared" si="7"/>
        <v>0</v>
      </c>
      <c r="J46" s="80">
        <v>0</v>
      </c>
      <c r="K46" s="49">
        <f t="shared" si="8"/>
        <v>0</v>
      </c>
      <c r="L46" s="68">
        <f>J46+H46</f>
        <v>0</v>
      </c>
      <c r="M46" s="51">
        <f>IF(ISBLANK(L46),"  ",IF(L76&gt;0,L46/L76,IF(L46&gt;0,1,0)))</f>
        <v>0</v>
      </c>
      <c r="N46" s="25"/>
    </row>
    <row r="47" spans="1:14" s="77" customFormat="1" ht="15" customHeight="1" x14ac:dyDescent="0.25">
      <c r="A47" s="78" t="s">
        <v>44</v>
      </c>
      <c r="B47" s="106">
        <v>0</v>
      </c>
      <c r="C47" s="84">
        <f t="shared" si="0"/>
        <v>0</v>
      </c>
      <c r="D47" s="107">
        <v>0</v>
      </c>
      <c r="E47" s="75">
        <f t="shared" si="6"/>
        <v>0</v>
      </c>
      <c r="F47" s="86">
        <f>F46+F45+F44+F43+F42</f>
        <v>0</v>
      </c>
      <c r="G47" s="74">
        <f>IF(ISBLANK(F47),"  ",IF(F76&gt;0,F47/F76,IF(F47&gt;0,1,0)))</f>
        <v>0</v>
      </c>
      <c r="H47" s="106">
        <v>0</v>
      </c>
      <c r="I47" s="84">
        <f t="shared" si="7"/>
        <v>0</v>
      </c>
      <c r="J47" s="107">
        <v>0</v>
      </c>
      <c r="K47" s="75">
        <f t="shared" si="8"/>
        <v>0</v>
      </c>
      <c r="L47" s="86">
        <f>L46+L45+L44+L43+L42</f>
        <v>0</v>
      </c>
      <c r="M47" s="74">
        <f>IF(ISBLANK(L47),"  ",IF(L76&gt;0,L47/L76,IF(L47&gt;0,1,0)))</f>
        <v>0</v>
      </c>
      <c r="N47" s="76"/>
    </row>
    <row r="48" spans="1:14" s="77" customFormat="1" ht="15" customHeight="1" x14ac:dyDescent="0.25">
      <c r="A48" s="87" t="s">
        <v>45</v>
      </c>
      <c r="B48" s="124">
        <v>0</v>
      </c>
      <c r="C48" s="84">
        <f t="shared" si="0"/>
        <v>0</v>
      </c>
      <c r="D48" s="111">
        <v>0</v>
      </c>
      <c r="E48" s="75">
        <f t="shared" si="6"/>
        <v>0</v>
      </c>
      <c r="F48" s="90">
        <f>D48+B48</f>
        <v>0</v>
      </c>
      <c r="G48" s="74">
        <f>IF(ISBLANK(F48),"  ",IF(F76&gt;0,F48/F76,IF(F48&gt;0,1,0)))</f>
        <v>0</v>
      </c>
      <c r="H48" s="124">
        <v>0</v>
      </c>
      <c r="I48" s="84">
        <f t="shared" si="7"/>
        <v>0</v>
      </c>
      <c r="J48" s="111">
        <v>0</v>
      </c>
      <c r="K48" s="75">
        <f t="shared" si="8"/>
        <v>0</v>
      </c>
      <c r="L48" s="90">
        <f>J48+H48</f>
        <v>0</v>
      </c>
      <c r="M48" s="74">
        <f>IF(ISBLANK(L48),"  ",IF(L76&gt;0,L48/L76,IF(L48&gt;0,1,0)))</f>
        <v>0</v>
      </c>
      <c r="N48" s="76"/>
    </row>
    <row r="49" spans="1:14" ht="15" customHeight="1" x14ac:dyDescent="0.25">
      <c r="A49" s="14" t="s">
        <v>46</v>
      </c>
      <c r="B49" s="91"/>
      <c r="C49" s="92" t="s">
        <v>4</v>
      </c>
      <c r="D49" s="93"/>
      <c r="E49" s="94" t="s">
        <v>4</v>
      </c>
      <c r="F49" s="38"/>
      <c r="G49" s="95" t="s">
        <v>4</v>
      </c>
      <c r="H49" s="91"/>
      <c r="I49" s="92" t="s">
        <v>4</v>
      </c>
      <c r="J49" s="93"/>
      <c r="K49" s="94" t="s">
        <v>4</v>
      </c>
      <c r="L49" s="38"/>
      <c r="M49" s="95" t="s">
        <v>4</v>
      </c>
      <c r="N49" s="25"/>
    </row>
    <row r="50" spans="1:14" ht="15" customHeight="1" x14ac:dyDescent="0.2">
      <c r="A50" s="11" t="s">
        <v>47</v>
      </c>
      <c r="B50" s="91">
        <v>17285829.34</v>
      </c>
      <c r="C50" s="42">
        <f t="shared" si="0"/>
        <v>0.9492913213858607</v>
      </c>
      <c r="D50" s="93">
        <v>923364.14</v>
      </c>
      <c r="E50" s="44">
        <f t="shared" ref="E50:E67" si="9">IF(ISBLANK(D50),"  ",IF(F50&gt;0,D50/F50,IF(D50&gt;0,1,0)))</f>
        <v>5.0708678614139253E-2</v>
      </c>
      <c r="F50" s="96">
        <f t="shared" ref="F50:F55" si="10">D50+B50</f>
        <v>18209193.48</v>
      </c>
      <c r="G50" s="46">
        <f>IF(ISBLANK(F50),"  ",IF(F76&gt;0,F50/F76,IF(F50&gt;0,1,0)))</f>
        <v>0.30051439346650288</v>
      </c>
      <c r="H50" s="91">
        <v>20870000</v>
      </c>
      <c r="I50" s="42">
        <f t="shared" ref="I50:I67" si="11">IF(ISBLANK(H50),"  ",IF(L50&gt;0,H50/L50,IF(H50&gt;0,1,0)))</f>
        <v>0.95755907318192246</v>
      </c>
      <c r="J50" s="93">
        <v>925000</v>
      </c>
      <c r="K50" s="44">
        <f t="shared" ref="K50:K67" si="12">IF(ISBLANK(J50),"  ",IF(L50&gt;0,J50/L50,IF(J50&gt;0,1,0)))</f>
        <v>4.244092681807754E-2</v>
      </c>
      <c r="L50" s="96">
        <f t="shared" ref="L50:L66" si="13">J50+H50</f>
        <v>21795000</v>
      </c>
      <c r="M50" s="46">
        <f>IF(ISBLANK(L50),"  ",IF(L76&gt;0,L50/L76,IF(L50&gt;0,1,0)))</f>
        <v>0.33247842875530342</v>
      </c>
      <c r="N50" s="25"/>
    </row>
    <row r="51" spans="1:14" ht="15" customHeight="1" x14ac:dyDescent="0.2">
      <c r="A51" s="31" t="s">
        <v>48</v>
      </c>
      <c r="B51" s="79">
        <v>343300</v>
      </c>
      <c r="C51" s="48">
        <f t="shared" si="0"/>
        <v>1</v>
      </c>
      <c r="D51" s="80">
        <v>0</v>
      </c>
      <c r="E51" s="49">
        <f t="shared" si="9"/>
        <v>0</v>
      </c>
      <c r="F51" s="97">
        <f t="shared" si="10"/>
        <v>343300</v>
      </c>
      <c r="G51" s="51">
        <f>IF(ISBLANK(F51),"  ",IF(F76&gt;0,F51/F76,IF(F51&gt;0,1,0)))</f>
        <v>5.6656321099758248E-3</v>
      </c>
      <c r="H51" s="79">
        <v>345000</v>
      </c>
      <c r="I51" s="48">
        <f t="shared" si="11"/>
        <v>1</v>
      </c>
      <c r="J51" s="80">
        <v>0</v>
      </c>
      <c r="K51" s="49">
        <f t="shared" si="12"/>
        <v>0</v>
      </c>
      <c r="L51" s="97">
        <f t="shared" si="13"/>
        <v>345000</v>
      </c>
      <c r="M51" s="51">
        <f>IF(ISBLANK(L51),"  ",IF(L76&gt;0,L51/L76,IF(L51&gt;0,1,0)))</f>
        <v>5.2629069933736953E-3</v>
      </c>
      <c r="N51" s="25"/>
    </row>
    <row r="52" spans="1:14" ht="15" customHeight="1" x14ac:dyDescent="0.2">
      <c r="A52" s="98" t="s">
        <v>49</v>
      </c>
      <c r="B52" s="125">
        <v>0</v>
      </c>
      <c r="C52" s="48">
        <f t="shared" si="0"/>
        <v>0</v>
      </c>
      <c r="D52" s="126">
        <v>951595.17</v>
      </c>
      <c r="E52" s="49">
        <f t="shared" si="9"/>
        <v>1</v>
      </c>
      <c r="F52" s="99">
        <f t="shared" si="10"/>
        <v>951595.17</v>
      </c>
      <c r="G52" s="51">
        <f>IF(ISBLANK(F52),"  ",IF(F76&gt;0,F52/F76,IF(F52&gt;0,1,0)))</f>
        <v>1.5704597002184399E-2</v>
      </c>
      <c r="H52" s="125">
        <v>0</v>
      </c>
      <c r="I52" s="48">
        <f t="shared" si="11"/>
        <v>0</v>
      </c>
      <c r="J52" s="126">
        <v>950000</v>
      </c>
      <c r="K52" s="49">
        <f t="shared" si="12"/>
        <v>1</v>
      </c>
      <c r="L52" s="99">
        <f t="shared" si="13"/>
        <v>950000</v>
      </c>
      <c r="M52" s="51">
        <f>IF(ISBLANK(L52),"  ",IF(L76&gt;0,L52/L76,IF(L52&gt;0,1,0)))</f>
        <v>1.4492062735376841E-2</v>
      </c>
      <c r="N52" s="25"/>
    </row>
    <row r="53" spans="1:14" ht="15" customHeight="1" x14ac:dyDescent="0.2">
      <c r="A53" s="98" t="s">
        <v>50</v>
      </c>
      <c r="B53" s="125">
        <v>0</v>
      </c>
      <c r="C53" s="48">
        <f t="shared" si="0"/>
        <v>0</v>
      </c>
      <c r="D53" s="126">
        <v>407611.24</v>
      </c>
      <c r="E53" s="49">
        <f t="shared" si="9"/>
        <v>1</v>
      </c>
      <c r="F53" s="99">
        <f t="shared" si="10"/>
        <v>407611.24</v>
      </c>
      <c r="G53" s="51">
        <f>IF(ISBLANK(F53),"  ",IF(F76&gt;0,F53/F76,IF(F53&gt;0,1,0)))</f>
        <v>6.7269890175679064E-3</v>
      </c>
      <c r="H53" s="125">
        <v>0</v>
      </c>
      <c r="I53" s="48">
        <f t="shared" si="11"/>
        <v>0</v>
      </c>
      <c r="J53" s="126">
        <v>410000</v>
      </c>
      <c r="K53" s="49">
        <f t="shared" si="12"/>
        <v>1</v>
      </c>
      <c r="L53" s="99">
        <f t="shared" si="13"/>
        <v>410000</v>
      </c>
      <c r="M53" s="51">
        <f>IF(ISBLANK(L53),"  ",IF(L76&gt;0,L53/L76,IF(L53&gt;0,1,0)))</f>
        <v>6.2544691805310575E-3</v>
      </c>
      <c r="N53" s="25"/>
    </row>
    <row r="54" spans="1:14" ht="15" customHeight="1" x14ac:dyDescent="0.2">
      <c r="A54" s="98" t="s">
        <v>51</v>
      </c>
      <c r="B54" s="125">
        <v>0</v>
      </c>
      <c r="C54" s="48">
        <f>IF(ISBLANK(B54),"  ",IF(F54&gt;0,B54/F54,IF(B54&gt;0,1,0)))</f>
        <v>0</v>
      </c>
      <c r="D54" s="126">
        <v>28910.33</v>
      </c>
      <c r="E54" s="49">
        <f>IF(ISBLANK(D54),"  ",IF(F54&gt;0,D54/F54,IF(D54&gt;0,1,0)))</f>
        <v>1</v>
      </c>
      <c r="F54" s="99">
        <f t="shared" si="10"/>
        <v>28910.33</v>
      </c>
      <c r="G54" s="51">
        <f>IF(ISBLANK(F54),"  ",IF(F76&gt;0,F54/F76,IF(F54&gt;0,1,0)))</f>
        <v>4.7711999405184217E-4</v>
      </c>
      <c r="H54" s="125">
        <v>0</v>
      </c>
      <c r="I54" s="48">
        <f>IF(ISBLANK(H54),"  ",IF(L54&gt;0,H54/L54,IF(H54&gt;0,1,0)))</f>
        <v>0</v>
      </c>
      <c r="J54" s="126">
        <v>29300</v>
      </c>
      <c r="K54" s="49">
        <f>IF(ISBLANK(J54),"  ",IF(L54&gt;0,J54/L54,IF(J54&gt;0,1,0)))</f>
        <v>1</v>
      </c>
      <c r="L54" s="99">
        <f t="shared" si="13"/>
        <v>29300</v>
      </c>
      <c r="M54" s="51">
        <f>IF(ISBLANK(L54),"  ",IF(L76&gt;0,L54/L76,IF(L54&gt;0,1,0)))</f>
        <v>4.4696572436478047E-4</v>
      </c>
      <c r="N54" s="25"/>
    </row>
    <row r="55" spans="1:14" ht="15" customHeight="1" x14ac:dyDescent="0.2">
      <c r="A55" s="31" t="s">
        <v>52</v>
      </c>
      <c r="B55" s="79">
        <v>1777178.7</v>
      </c>
      <c r="C55" s="48">
        <f t="shared" si="0"/>
        <v>0.48956268198444342</v>
      </c>
      <c r="D55" s="80">
        <v>1852956.4500000002</v>
      </c>
      <c r="E55" s="49">
        <f t="shared" si="9"/>
        <v>0.51043731801555647</v>
      </c>
      <c r="F55" s="97">
        <f t="shared" si="10"/>
        <v>3630135.1500000004</v>
      </c>
      <c r="G55" s="51">
        <f>IF(ISBLANK(F55),"  ",IF(F76&gt;0,F55/F76,IF(F55&gt;0,1,0)))</f>
        <v>5.990972988462543E-2</v>
      </c>
      <c r="H55" s="79">
        <v>1785000</v>
      </c>
      <c r="I55" s="48">
        <f t="shared" si="11"/>
        <v>0.48514663115266493</v>
      </c>
      <c r="J55" s="80">
        <v>1894300</v>
      </c>
      <c r="K55" s="49">
        <f t="shared" si="12"/>
        <v>0.51485336884733512</v>
      </c>
      <c r="L55" s="97">
        <f t="shared" si="13"/>
        <v>3679300</v>
      </c>
      <c r="M55" s="51">
        <f>IF(ISBLANK(L55),"  ",IF(L76&gt;0,L55/L76,IF(L55&gt;0,1,0)))</f>
        <v>5.6126996233970536E-2</v>
      </c>
      <c r="N55" s="25"/>
    </row>
    <row r="56" spans="1:14" s="77" customFormat="1" ht="15" customHeight="1" x14ac:dyDescent="0.25">
      <c r="A56" s="87" t="s">
        <v>53</v>
      </c>
      <c r="B56" s="127">
        <v>19406308.039999999</v>
      </c>
      <c r="C56" s="84">
        <f t="shared" si="0"/>
        <v>0.8233217802564553</v>
      </c>
      <c r="D56" s="107">
        <v>4164437.3300000005</v>
      </c>
      <c r="E56" s="75">
        <f t="shared" si="9"/>
        <v>0.17667821974354481</v>
      </c>
      <c r="F56" s="100">
        <f>F55+F53+F52+F51+F50+F54</f>
        <v>23570745.369999997</v>
      </c>
      <c r="G56" s="74">
        <f>IF(ISBLANK(F56),"  ",IF(F76&gt;0,F56/F76,IF(F56&gt;0,1,0)))</f>
        <v>0.38899846147490824</v>
      </c>
      <c r="H56" s="127">
        <v>23000000</v>
      </c>
      <c r="I56" s="84">
        <f t="shared" si="11"/>
        <v>0.84532096469498619</v>
      </c>
      <c r="J56" s="107">
        <v>4208600</v>
      </c>
      <c r="K56" s="75">
        <f t="shared" si="12"/>
        <v>0.15467903530501387</v>
      </c>
      <c r="L56" s="97">
        <f t="shared" si="13"/>
        <v>27208600</v>
      </c>
      <c r="M56" s="74">
        <f>IF(ISBLANK(L56),"  ",IF(L76&gt;0,L56/L76,IF(L56&gt;0,1,0)))</f>
        <v>0.41506182962292032</v>
      </c>
      <c r="N56" s="76"/>
    </row>
    <row r="57" spans="1:14" ht="15" customHeight="1" x14ac:dyDescent="0.2">
      <c r="A57" s="41" t="s">
        <v>54</v>
      </c>
      <c r="B57" s="128">
        <v>0</v>
      </c>
      <c r="C57" s="48">
        <f t="shared" si="0"/>
        <v>0</v>
      </c>
      <c r="D57" s="129">
        <v>0</v>
      </c>
      <c r="E57" s="49">
        <f t="shared" si="9"/>
        <v>0</v>
      </c>
      <c r="F57" s="101">
        <f t="shared" ref="F57:F66" si="14">D57+B57</f>
        <v>0</v>
      </c>
      <c r="G57" s="51">
        <f>IF(ISBLANK(F57),"  ",IF(F76&gt;0,F57/F76,IF(F57&gt;0,1,0)))</f>
        <v>0</v>
      </c>
      <c r="H57" s="128">
        <v>0</v>
      </c>
      <c r="I57" s="48">
        <f t="shared" si="11"/>
        <v>0</v>
      </c>
      <c r="J57" s="129">
        <v>0</v>
      </c>
      <c r="K57" s="49">
        <f t="shared" si="12"/>
        <v>0</v>
      </c>
      <c r="L57" s="101">
        <f t="shared" si="13"/>
        <v>0</v>
      </c>
      <c r="M57" s="51">
        <f>IF(ISBLANK(L57),"  ",IF(L76&gt;0,L57/L76,IF(L57&gt;0,1,0)))</f>
        <v>0</v>
      </c>
      <c r="N57" s="25"/>
    </row>
    <row r="58" spans="1:14" ht="15" customHeight="1" x14ac:dyDescent="0.2">
      <c r="A58" s="102" t="s">
        <v>55</v>
      </c>
      <c r="B58" s="32">
        <v>0</v>
      </c>
      <c r="C58" s="48">
        <f t="shared" si="0"/>
        <v>0</v>
      </c>
      <c r="D58" s="80">
        <v>0</v>
      </c>
      <c r="E58" s="49">
        <f t="shared" si="9"/>
        <v>0</v>
      </c>
      <c r="F58" s="34">
        <f t="shared" si="14"/>
        <v>0</v>
      </c>
      <c r="G58" s="51">
        <f>IF(ISBLANK(F58),"  ",IF(F76&gt;0,F58/F76,IF(F58&gt;0,1,0)))</f>
        <v>0</v>
      </c>
      <c r="H58" s="32">
        <v>0</v>
      </c>
      <c r="I58" s="48">
        <f t="shared" si="11"/>
        <v>0</v>
      </c>
      <c r="J58" s="80">
        <v>0</v>
      </c>
      <c r="K58" s="49">
        <f t="shared" si="12"/>
        <v>0</v>
      </c>
      <c r="L58" s="34">
        <f t="shared" si="13"/>
        <v>0</v>
      </c>
      <c r="M58" s="51">
        <f>IF(ISBLANK(L58),"  ",IF(L76&gt;0,L58/L76,IF(L58&gt;0,1,0)))</f>
        <v>0</v>
      </c>
      <c r="N58" s="25"/>
    </row>
    <row r="59" spans="1:14" ht="15" customHeight="1" x14ac:dyDescent="0.2">
      <c r="A59" s="82" t="s">
        <v>56</v>
      </c>
      <c r="B59" s="32">
        <v>0</v>
      </c>
      <c r="C59" s="48">
        <f t="shared" si="0"/>
        <v>0</v>
      </c>
      <c r="D59" s="80">
        <v>0</v>
      </c>
      <c r="E59" s="49">
        <f t="shared" si="9"/>
        <v>0</v>
      </c>
      <c r="F59" s="34">
        <f t="shared" si="14"/>
        <v>0</v>
      </c>
      <c r="G59" s="51">
        <f>IF(ISBLANK(F59),"  ",IF(F76&gt;0,F59/F76,IF(F59&gt;0,1,0)))</f>
        <v>0</v>
      </c>
      <c r="H59" s="32">
        <v>0</v>
      </c>
      <c r="I59" s="48">
        <f t="shared" si="11"/>
        <v>0</v>
      </c>
      <c r="J59" s="80">
        <v>0</v>
      </c>
      <c r="K59" s="49">
        <f t="shared" si="12"/>
        <v>0</v>
      </c>
      <c r="L59" s="34">
        <f t="shared" si="13"/>
        <v>0</v>
      </c>
      <c r="M59" s="51">
        <f>IF(ISBLANK(L59),"  ",IF(L76&gt;0,L59/L76,IF(L59&gt;0,1,0)))</f>
        <v>0</v>
      </c>
      <c r="N59" s="25"/>
    </row>
    <row r="60" spans="1:14" ht="15" customHeight="1" x14ac:dyDescent="0.2">
      <c r="A60" s="81" t="s">
        <v>57</v>
      </c>
      <c r="B60" s="69">
        <v>0</v>
      </c>
      <c r="C60" s="48">
        <f t="shared" si="0"/>
        <v>0</v>
      </c>
      <c r="D60" s="70">
        <v>3849787.81</v>
      </c>
      <c r="E60" s="49">
        <f t="shared" si="9"/>
        <v>1</v>
      </c>
      <c r="F60" s="68">
        <f t="shared" si="14"/>
        <v>3849787.81</v>
      </c>
      <c r="G60" s="51">
        <f>IF(ISBLANK(F60),"  ",IF(F76&gt;0,F60/F76,IF(F60&gt;0,1,0)))</f>
        <v>6.35347551206802E-2</v>
      </c>
      <c r="H60" s="69">
        <v>0</v>
      </c>
      <c r="I60" s="48">
        <f t="shared" si="11"/>
        <v>0</v>
      </c>
      <c r="J60" s="70">
        <v>3850000</v>
      </c>
      <c r="K60" s="49">
        <f t="shared" si="12"/>
        <v>1</v>
      </c>
      <c r="L60" s="68">
        <f t="shared" si="13"/>
        <v>3850000</v>
      </c>
      <c r="M60" s="51">
        <f>IF(ISBLANK(L60),"  ",IF(L76&gt;0,L60/L76,IF(L60&gt;0,1,0)))</f>
        <v>5.8730991085474568E-2</v>
      </c>
      <c r="N60" s="25"/>
    </row>
    <row r="61" spans="1:14" ht="15" customHeight="1" x14ac:dyDescent="0.2">
      <c r="A61" s="103" t="s">
        <v>58</v>
      </c>
      <c r="B61" s="32">
        <v>0</v>
      </c>
      <c r="C61" s="48">
        <f t="shared" si="0"/>
        <v>0</v>
      </c>
      <c r="D61" s="80">
        <v>0</v>
      </c>
      <c r="E61" s="49">
        <f t="shared" si="9"/>
        <v>0</v>
      </c>
      <c r="F61" s="34">
        <f t="shared" si="14"/>
        <v>0</v>
      </c>
      <c r="G61" s="51">
        <f>IF(ISBLANK(F61),"  ",IF(F76&gt;0,F61/F76,IF(F61&gt;0,1,0)))</f>
        <v>0</v>
      </c>
      <c r="H61" s="32">
        <v>0</v>
      </c>
      <c r="I61" s="48">
        <f t="shared" si="11"/>
        <v>0</v>
      </c>
      <c r="J61" s="80">
        <v>0</v>
      </c>
      <c r="K61" s="49">
        <f t="shared" si="12"/>
        <v>0</v>
      </c>
      <c r="L61" s="34">
        <f t="shared" si="13"/>
        <v>0</v>
      </c>
      <c r="M61" s="51">
        <f>IF(ISBLANK(L61),"  ",IF(L76&gt;0,L61/L76,IF(L61&gt;0,1,0)))</f>
        <v>0</v>
      </c>
      <c r="N61" s="25"/>
    </row>
    <row r="62" spans="1:14" ht="15" customHeight="1" x14ac:dyDescent="0.2">
      <c r="A62" s="103" t="s">
        <v>59</v>
      </c>
      <c r="B62" s="32">
        <v>0</v>
      </c>
      <c r="C62" s="48">
        <f t="shared" si="0"/>
        <v>0</v>
      </c>
      <c r="D62" s="80">
        <v>809228.62000000023</v>
      </c>
      <c r="E62" s="49">
        <f t="shared" si="9"/>
        <v>1</v>
      </c>
      <c r="F62" s="34">
        <f t="shared" si="14"/>
        <v>809228.62000000023</v>
      </c>
      <c r="G62" s="51">
        <f>IF(ISBLANK(F62),"  ",IF(F76&gt;0,F62/F76,IF(F62&gt;0,1,0)))</f>
        <v>1.3355058706039693E-2</v>
      </c>
      <c r="H62" s="32">
        <v>0</v>
      </c>
      <c r="I62" s="48">
        <f t="shared" si="11"/>
        <v>0</v>
      </c>
      <c r="J62" s="80">
        <v>867192</v>
      </c>
      <c r="K62" s="49">
        <f t="shared" si="12"/>
        <v>1</v>
      </c>
      <c r="L62" s="34">
        <f t="shared" si="13"/>
        <v>867192</v>
      </c>
      <c r="M62" s="51">
        <f>IF(ISBLANK(L62),"  ",IF(L76&gt;0,L62/L76,IF(L62&gt;0,1,0)))</f>
        <v>1.322884301854412E-2</v>
      </c>
      <c r="N62" s="25"/>
    </row>
    <row r="63" spans="1:14" ht="15" customHeight="1" x14ac:dyDescent="0.2">
      <c r="A63" s="104" t="s">
        <v>60</v>
      </c>
      <c r="B63" s="32">
        <v>0</v>
      </c>
      <c r="C63" s="48">
        <f t="shared" si="0"/>
        <v>0</v>
      </c>
      <c r="D63" s="80">
        <v>246871.26</v>
      </c>
      <c r="E63" s="49">
        <f t="shared" si="9"/>
        <v>1</v>
      </c>
      <c r="F63" s="34">
        <f t="shared" si="14"/>
        <v>246871.26</v>
      </c>
      <c r="G63" s="51">
        <f>IF(ISBLANK(F63),"  ",IF(F76&gt;0,F63/F76,IF(F63&gt;0,1,0)))</f>
        <v>4.0742258598490842E-3</v>
      </c>
      <c r="H63" s="32">
        <v>0</v>
      </c>
      <c r="I63" s="48">
        <f t="shared" si="11"/>
        <v>0</v>
      </c>
      <c r="J63" s="80">
        <v>340000</v>
      </c>
      <c r="K63" s="49">
        <f t="shared" si="12"/>
        <v>1</v>
      </c>
      <c r="L63" s="34">
        <f t="shared" si="13"/>
        <v>340000</v>
      </c>
      <c r="M63" s="51">
        <f>IF(ISBLANK(L63),"  ",IF(L76&gt;0,L63/L76,IF(L63&gt;0,1,0)))</f>
        <v>5.1866329789769751E-3</v>
      </c>
      <c r="N63" s="25"/>
    </row>
    <row r="64" spans="1:14" ht="15" customHeight="1" x14ac:dyDescent="0.2">
      <c r="A64" s="104" t="s">
        <v>61</v>
      </c>
      <c r="B64" s="32">
        <v>0</v>
      </c>
      <c r="C64" s="48">
        <f t="shared" si="0"/>
        <v>0</v>
      </c>
      <c r="D64" s="80">
        <v>0</v>
      </c>
      <c r="E64" s="49">
        <f t="shared" si="9"/>
        <v>0</v>
      </c>
      <c r="F64" s="34">
        <f t="shared" si="14"/>
        <v>0</v>
      </c>
      <c r="G64" s="51">
        <f>IF(ISBLANK(F64),"  ",IF(F76&gt;0,F64/F76,IF(F64&gt;0,1,0)))</f>
        <v>0</v>
      </c>
      <c r="H64" s="32">
        <v>0</v>
      </c>
      <c r="I64" s="48">
        <f t="shared" si="11"/>
        <v>0</v>
      </c>
      <c r="J64" s="80">
        <v>0</v>
      </c>
      <c r="K64" s="49">
        <f t="shared" si="12"/>
        <v>0</v>
      </c>
      <c r="L64" s="34">
        <f t="shared" si="13"/>
        <v>0</v>
      </c>
      <c r="M64" s="51">
        <f>IF(ISBLANK(L64),"  ",IF(L76&gt;0,L64/L76,IF(L64&gt;0,1,0)))</f>
        <v>0</v>
      </c>
      <c r="N64" s="25"/>
    </row>
    <row r="65" spans="1:14" ht="15" customHeight="1" x14ac:dyDescent="0.2">
      <c r="A65" s="82" t="s">
        <v>62</v>
      </c>
      <c r="B65" s="32">
        <v>0</v>
      </c>
      <c r="C65" s="48">
        <f t="shared" si="0"/>
        <v>0</v>
      </c>
      <c r="D65" s="80">
        <v>337330.29</v>
      </c>
      <c r="E65" s="49">
        <f t="shared" si="9"/>
        <v>1</v>
      </c>
      <c r="F65" s="34">
        <f t="shared" si="14"/>
        <v>337330.29</v>
      </c>
      <c r="G65" s="51">
        <f>IF(ISBLANK(F65),"  ",IF(F76&gt;0,F65/F76,IF(F65&gt;0,1,0)))</f>
        <v>5.5671113390371599E-3</v>
      </c>
      <c r="H65" s="32">
        <v>0</v>
      </c>
      <c r="I65" s="48">
        <f t="shared" si="11"/>
        <v>0</v>
      </c>
      <c r="J65" s="80">
        <v>338000</v>
      </c>
      <c r="K65" s="49">
        <f t="shared" si="12"/>
        <v>1</v>
      </c>
      <c r="L65" s="34">
        <f t="shared" si="13"/>
        <v>338000</v>
      </c>
      <c r="M65" s="51">
        <f>IF(ISBLANK(L65),"  ",IF(L76&gt;0,L65/L76,IF(L65&gt;0,1,0)))</f>
        <v>5.1561233732182864E-3</v>
      </c>
      <c r="N65" s="25"/>
    </row>
    <row r="66" spans="1:14" ht="15" customHeight="1" x14ac:dyDescent="0.2">
      <c r="A66" s="81" t="s">
        <v>63</v>
      </c>
      <c r="B66" s="32">
        <v>0</v>
      </c>
      <c r="C66" s="48">
        <f t="shared" si="0"/>
        <v>0</v>
      </c>
      <c r="D66" s="80">
        <v>0</v>
      </c>
      <c r="E66" s="49">
        <f t="shared" si="9"/>
        <v>0</v>
      </c>
      <c r="F66" s="34">
        <f t="shared" si="14"/>
        <v>0</v>
      </c>
      <c r="G66" s="51">
        <f>IF(ISBLANK(F66),"  ",IF(F76&gt;0,F66/F76,IF(F66&gt;0,1,0)))</f>
        <v>0</v>
      </c>
      <c r="H66" s="32">
        <v>0</v>
      </c>
      <c r="I66" s="48">
        <f t="shared" si="11"/>
        <v>0</v>
      </c>
      <c r="J66" s="80">
        <v>800000</v>
      </c>
      <c r="K66" s="49">
        <f t="shared" si="12"/>
        <v>1</v>
      </c>
      <c r="L66" s="34">
        <f t="shared" si="13"/>
        <v>800000</v>
      </c>
      <c r="M66" s="51">
        <f>IF(ISBLANK(L66),"  ",IF(L76&gt;0,L66/L76,IF(L66&gt;0,1,0)))</f>
        <v>1.2203842303475234E-2</v>
      </c>
      <c r="N66" s="25"/>
    </row>
    <row r="67" spans="1:14" s="77" customFormat="1" ht="15" customHeight="1" x14ac:dyDescent="0.25">
      <c r="A67" s="105" t="s">
        <v>64</v>
      </c>
      <c r="B67" s="106">
        <v>19406308.039999999</v>
      </c>
      <c r="C67" s="84">
        <f t="shared" si="0"/>
        <v>0.67350359977465579</v>
      </c>
      <c r="D67" s="107">
        <v>9378744.9800000004</v>
      </c>
      <c r="E67" s="75">
        <f t="shared" si="9"/>
        <v>0.32549305578262289</v>
      </c>
      <c r="F67" s="106">
        <f>F66+F65+F64+F63+F62+F61+F60+F59+F58+F57+F56</f>
        <v>28813963.349999998</v>
      </c>
      <c r="G67" s="74">
        <f>IF(ISBLANK(F67),"  ",IF(F76&gt;0,F67/F76,IF(F67&gt;0,1,0)))</f>
        <v>0.47552961250051434</v>
      </c>
      <c r="H67" s="106">
        <v>23000000</v>
      </c>
      <c r="I67" s="84">
        <f t="shared" si="11"/>
        <v>0.68854458200434254</v>
      </c>
      <c r="J67" s="107">
        <v>10374492</v>
      </c>
      <c r="K67" s="75">
        <f t="shared" si="12"/>
        <v>0.31057827207162586</v>
      </c>
      <c r="L67" s="106">
        <f>L66+L65+L64+L63+L62+L61+L60+L59+L58+L57+L56</f>
        <v>33403792</v>
      </c>
      <c r="M67" s="74">
        <f>IF(ISBLANK(L67),"  ",IF(L76&gt;0,L67/L76,IF(L67&gt;0,1,0)))</f>
        <v>0.50956826238260955</v>
      </c>
      <c r="N67" s="76"/>
    </row>
    <row r="68" spans="1:14" ht="15" customHeight="1" x14ac:dyDescent="0.25">
      <c r="A68" s="14" t="s">
        <v>65</v>
      </c>
      <c r="B68" s="79"/>
      <c r="C68" s="64" t="s">
        <v>4</v>
      </c>
      <c r="D68" s="80"/>
      <c r="E68" s="66" t="s">
        <v>4</v>
      </c>
      <c r="F68" s="34"/>
      <c r="G68" s="67" t="s">
        <v>4</v>
      </c>
      <c r="H68" s="79"/>
      <c r="I68" s="64" t="s">
        <v>4</v>
      </c>
      <c r="J68" s="80"/>
      <c r="K68" s="66" t="s">
        <v>4</v>
      </c>
      <c r="L68" s="34"/>
      <c r="M68" s="67" t="s">
        <v>4</v>
      </c>
    </row>
    <row r="69" spans="1:14" ht="15" customHeight="1" x14ac:dyDescent="0.2">
      <c r="A69" s="108" t="s">
        <v>66</v>
      </c>
      <c r="B69" s="3">
        <v>0</v>
      </c>
      <c r="C69" s="42">
        <f t="shared" si="0"/>
        <v>0</v>
      </c>
      <c r="D69" s="93">
        <v>0</v>
      </c>
      <c r="E69" s="44">
        <f>IF(ISBLANK(D69),"  ",IF(F69&gt;0,D69/F69,IF(D69&gt;0,1,0)))</f>
        <v>0</v>
      </c>
      <c r="F69" s="58">
        <f>D69+B69</f>
        <v>0</v>
      </c>
      <c r="G69" s="46">
        <f>IF(ISBLANK(F69),"  ",IF(F76&gt;0,F69/F76,IF(F69&gt;0,1,0)))</f>
        <v>0</v>
      </c>
      <c r="H69" s="3">
        <v>0</v>
      </c>
      <c r="I69" s="42">
        <f>IF(ISBLANK(H69),"  ",IF(L69&gt;0,H69/L69,IF(H69&gt;0,1,0)))</f>
        <v>0</v>
      </c>
      <c r="J69" s="93">
        <v>0</v>
      </c>
      <c r="K69" s="44">
        <f>IF(ISBLANK(J69),"  ",IF(L69&gt;0,J69/L69,IF(J69&gt;0,1,0)))</f>
        <v>0</v>
      </c>
      <c r="L69" s="58">
        <f>J69+H69</f>
        <v>0</v>
      </c>
      <c r="M69" s="46">
        <f>IF(ISBLANK(L69),"  ",IF(L76&gt;0,L69/L76,IF(L69&gt;0,1,0)))</f>
        <v>0</v>
      </c>
    </row>
    <row r="70" spans="1:14" ht="15" customHeight="1" x14ac:dyDescent="0.2">
      <c r="A70" s="31" t="s">
        <v>67</v>
      </c>
      <c r="B70" s="32">
        <v>0</v>
      </c>
      <c r="C70" s="48">
        <f t="shared" si="0"/>
        <v>0</v>
      </c>
      <c r="D70" s="80">
        <v>0</v>
      </c>
      <c r="E70" s="49">
        <f>IF(ISBLANK(D70),"  ",IF(F70&gt;0,D70/F70,IF(D70&gt;0,1,0)))</f>
        <v>0</v>
      </c>
      <c r="F70" s="34">
        <f>D70+B70</f>
        <v>0</v>
      </c>
      <c r="G70" s="51">
        <f>IF(ISBLANK(F70),"  ",IF(F76&gt;0,F70/F76,IF(F70&gt;0,1,0)))</f>
        <v>0</v>
      </c>
      <c r="H70" s="32">
        <v>0</v>
      </c>
      <c r="I70" s="48">
        <f>IF(ISBLANK(H70),"  ",IF(L70&gt;0,H70/L70,IF(H70&gt;0,1,0)))</f>
        <v>0</v>
      </c>
      <c r="J70" s="80">
        <v>0</v>
      </c>
      <c r="K70" s="49">
        <f>IF(ISBLANK(J70),"  ",IF(L70&gt;0,J70/L70,IF(J70&gt;0,1,0)))</f>
        <v>0</v>
      </c>
      <c r="L70" s="34">
        <f>J70+H70</f>
        <v>0</v>
      </c>
      <c r="M70" s="51">
        <f>IF(ISBLANK(L70),"  ",IF(L76&gt;0,L70/L76,IF(L70&gt;0,1,0)))</f>
        <v>0</v>
      </c>
    </row>
    <row r="71" spans="1:14" ht="15" customHeight="1" x14ac:dyDescent="0.25">
      <c r="A71" s="109" t="s">
        <v>68</v>
      </c>
      <c r="B71" s="79"/>
      <c r="C71" s="64" t="s">
        <v>4</v>
      </c>
      <c r="D71" s="80"/>
      <c r="E71" s="66" t="s">
        <v>4</v>
      </c>
      <c r="F71" s="34"/>
      <c r="G71" s="67" t="s">
        <v>4</v>
      </c>
      <c r="H71" s="79"/>
      <c r="I71" s="64" t="s">
        <v>4</v>
      </c>
      <c r="J71" s="80"/>
      <c r="K71" s="66" t="s">
        <v>4</v>
      </c>
      <c r="L71" s="34"/>
      <c r="M71" s="67" t="s">
        <v>4</v>
      </c>
    </row>
    <row r="72" spans="1:14" ht="15" customHeight="1" x14ac:dyDescent="0.2">
      <c r="A72" s="82" t="s">
        <v>69</v>
      </c>
      <c r="B72" s="3">
        <v>0</v>
      </c>
      <c r="C72" s="42">
        <f t="shared" si="0"/>
        <v>0</v>
      </c>
      <c r="D72" s="93">
        <v>17729742</v>
      </c>
      <c r="E72" s="44">
        <f>IF(ISBLANK(D72),"  ",IF(F72&gt;0,D72/F72,IF(D72&gt;0,1,0)))</f>
        <v>1</v>
      </c>
      <c r="F72" s="58">
        <f>D72+B72</f>
        <v>17729742</v>
      </c>
      <c r="G72" s="46">
        <f>IF(ISBLANK(F72),"  ",IF(F76&gt;0,F72/F76,IF(F72&gt;0,1,0)))</f>
        <v>0.292601793116187</v>
      </c>
      <c r="H72" s="3">
        <v>0</v>
      </c>
      <c r="I72" s="42">
        <f>IF(ISBLANK(H72),"  ",IF(L72&gt;0,H72/L72,IF(H72&gt;0,1,0)))</f>
        <v>0</v>
      </c>
      <c r="J72" s="93">
        <v>17800000</v>
      </c>
      <c r="K72" s="44">
        <f>IF(ISBLANK(J72),"  ",IF(L72&gt;0,J72/L72,IF(J72&gt;0,1,0)))</f>
        <v>1</v>
      </c>
      <c r="L72" s="58">
        <f>J72+H72</f>
        <v>17800000</v>
      </c>
      <c r="M72" s="46">
        <f>IF(ISBLANK(L72),"  ",IF(L76&gt;0,L72/L76,IF(L72&gt;0,1,0)))</f>
        <v>0.27153549125232396</v>
      </c>
    </row>
    <row r="73" spans="1:14" ht="15" customHeight="1" x14ac:dyDescent="0.2">
      <c r="A73" s="31" t="s">
        <v>70</v>
      </c>
      <c r="B73" s="32">
        <v>0</v>
      </c>
      <c r="C73" s="48">
        <f t="shared" si="0"/>
        <v>0</v>
      </c>
      <c r="D73" s="80">
        <v>2823503.43</v>
      </c>
      <c r="E73" s="49">
        <f>IF(ISBLANK(D73),"  ",IF(F73&gt;0,D73/F73,IF(D73&gt;0,1,0)))</f>
        <v>1</v>
      </c>
      <c r="F73" s="34">
        <f>D73+B73</f>
        <v>2823503.43</v>
      </c>
      <c r="G73" s="51">
        <f>IF(ISBLANK(F73),"  ",IF(F76&gt;0,F73/F76,IF(F73&gt;0,1,0)))</f>
        <v>4.6597528970681271E-2</v>
      </c>
      <c r="H73" s="32">
        <v>0</v>
      </c>
      <c r="I73" s="48">
        <f>IF(ISBLANK(H73),"  ",IF(L73&gt;0,H73/L73,IF(H73&gt;0,1,0)))</f>
        <v>0</v>
      </c>
      <c r="J73" s="80">
        <v>2825000</v>
      </c>
      <c r="K73" s="49">
        <f>IF(ISBLANK(J73),"  ",IF(L73&gt;0,J73/L73,IF(J73&gt;0,1,0)))</f>
        <v>1</v>
      </c>
      <c r="L73" s="34">
        <f>J73+H73</f>
        <v>2825000</v>
      </c>
      <c r="M73" s="51">
        <f>IF(ISBLANK(L73),"  ",IF(L76&gt;0,L73/L76,IF(L73&gt;0,1,0)))</f>
        <v>4.3094818134146923E-2</v>
      </c>
    </row>
    <row r="74" spans="1:14" s="77" customFormat="1" ht="15" customHeight="1" x14ac:dyDescent="0.25">
      <c r="A74" s="78" t="s">
        <v>71</v>
      </c>
      <c r="B74" s="110">
        <v>0</v>
      </c>
      <c r="C74" s="84">
        <f t="shared" si="0"/>
        <v>0</v>
      </c>
      <c r="D74" s="111">
        <v>20553245.43</v>
      </c>
      <c r="E74" s="75">
        <f>IF(ISBLANK(D74),"  ",IF(F74&gt;0,D74/F74,IF(D74&gt;0,1,0)))</f>
        <v>1</v>
      </c>
      <c r="F74" s="112">
        <f>F73+F72+F71+F70+F69</f>
        <v>20553245.43</v>
      </c>
      <c r="G74" s="74">
        <f>IF(ISBLANK(F74),"  ",IF(F76&gt;0,F74/F76,IF(F74&gt;0,1,0)))</f>
        <v>0.33919932208686832</v>
      </c>
      <c r="H74" s="110">
        <v>0</v>
      </c>
      <c r="I74" s="84">
        <f>IF(ISBLANK(H74),"  ",IF(L74&gt;0,H74/L74,IF(H74&gt;0,1,0)))</f>
        <v>0</v>
      </c>
      <c r="J74" s="111">
        <v>20625000</v>
      </c>
      <c r="K74" s="75">
        <f>IF(ISBLANK(J74),"  ",IF(L74&gt;0,J74/L74,IF(J74&gt;0,1,0)))</f>
        <v>1</v>
      </c>
      <c r="L74" s="112">
        <f>L73+L72+L71+L70+L69</f>
        <v>20625000</v>
      </c>
      <c r="M74" s="74">
        <f>IF(ISBLANK(L74),"  ",IF(L76&gt;0,L74/L76,IF(L74&gt;0,1,0)))</f>
        <v>0.31463030938647091</v>
      </c>
    </row>
    <row r="75" spans="1:14" s="77" customFormat="1" ht="15" customHeight="1" x14ac:dyDescent="0.25">
      <c r="A75" s="78" t="s">
        <v>72</v>
      </c>
      <c r="B75" s="110">
        <v>0</v>
      </c>
      <c r="C75" s="84">
        <f>IF(ISBLANK(B75),"  ",IF(F75&gt;0,B75/F75,IF(B75&gt;0,1,0)))</f>
        <v>0</v>
      </c>
      <c r="D75" s="111">
        <v>0</v>
      </c>
      <c r="E75" s="75">
        <f>IF(ISBLANK(D75),"  ",IF(F75&gt;0,D75/F75,IF(D75&gt;0,1,0)))</f>
        <v>0</v>
      </c>
      <c r="F75" s="113">
        <f>D75+B75</f>
        <v>0</v>
      </c>
      <c r="G75" s="74">
        <f>IF(ISBLANK(F75),"  ",IF(F76&gt;0,F75/F76,IF(F75&gt;0,1,0)))</f>
        <v>0</v>
      </c>
      <c r="H75" s="110">
        <v>0</v>
      </c>
      <c r="I75" s="84">
        <f>IF(ISBLANK(H75),"  ",IF(L75&gt;0,H75/L75,IF(H75&gt;0,1,0)))</f>
        <v>0</v>
      </c>
      <c r="J75" s="111">
        <v>0</v>
      </c>
      <c r="K75" s="75">
        <f>IF(ISBLANK(J75),"  ",IF(L75&gt;0,J75/L75,IF(J75&gt;0,1,0)))</f>
        <v>0</v>
      </c>
      <c r="L75" s="113">
        <f>J75+H75</f>
        <v>0</v>
      </c>
      <c r="M75" s="74">
        <f>IF(ISBLANK(L75),"  ",IF(L76&gt;0,L75/L76,IF(L75&gt;0,1,0)))</f>
        <v>0</v>
      </c>
    </row>
    <row r="76" spans="1:14" s="77" customFormat="1" ht="15" customHeight="1" thickBot="1" x14ac:dyDescent="0.3">
      <c r="A76" s="114" t="s">
        <v>73</v>
      </c>
      <c r="B76" s="115">
        <v>30632514.670000002</v>
      </c>
      <c r="C76" s="116">
        <f t="shared" si="0"/>
        <v>0.50554197123116085</v>
      </c>
      <c r="D76" s="115">
        <v>29931990.41</v>
      </c>
      <c r="E76" s="117">
        <f>IF(ISBLANK(D76),"  ",IF(F76&gt;0,D76/F76,IF(D76&gt;0,1,0)))</f>
        <v>0.49398090877478723</v>
      </c>
      <c r="F76" s="115">
        <f>F74+F67+F47+F40+F48+F75</f>
        <v>60593415.410000004</v>
      </c>
      <c r="G76" s="118">
        <f>IF(ISBLANK(F76),"  ",IF(F76&gt;0,F76/F76,IF(F76&gt;0,1,0)))</f>
        <v>1</v>
      </c>
      <c r="H76" s="115">
        <v>34524333</v>
      </c>
      <c r="I76" s="116">
        <f>IF(ISBLANK(H76),"  ",IF(L76&gt;0,H76/L76,IF(H76&gt;0,1,0)))</f>
        <v>0.52666189445583256</v>
      </c>
      <c r="J76" s="115">
        <v>30999492</v>
      </c>
      <c r="K76" s="117">
        <f>IF(ISBLANK(J76),"  ",IF(L76&gt;0,J76/L76,IF(J76&gt;0,1,0)))</f>
        <v>0.47289113981980263</v>
      </c>
      <c r="L76" s="115">
        <f>L74+L67+L47+L40+L48+L75</f>
        <v>65553125</v>
      </c>
      <c r="M76" s="118">
        <f>IF(ISBLANK(L76),"  ",IF(L76&gt;0,L76/L76,IF(L76&gt;0,1,0)))</f>
        <v>1</v>
      </c>
    </row>
    <row r="77" spans="1:14" ht="15" thickTop="1" x14ac:dyDescent="0.2">
      <c r="A77" s="119"/>
      <c r="B77" s="1"/>
      <c r="C77" s="2"/>
      <c r="D77" s="1"/>
      <c r="E77" s="2"/>
      <c r="F77" s="1"/>
      <c r="G77" s="2"/>
      <c r="H77" s="1"/>
      <c r="I77" s="2"/>
      <c r="J77" s="1"/>
      <c r="K77" s="2"/>
      <c r="L77" s="1"/>
      <c r="M77" s="2"/>
    </row>
    <row r="78" spans="1:14" ht="16.5" customHeight="1" x14ac:dyDescent="0.2">
      <c r="A78" s="2" t="s">
        <v>4</v>
      </c>
      <c r="B78" s="1"/>
      <c r="C78" s="2"/>
      <c r="D78" s="1"/>
      <c r="E78" s="2"/>
      <c r="F78" s="1"/>
      <c r="G78" s="2"/>
      <c r="H78" s="1"/>
      <c r="I78" s="2"/>
      <c r="J78" s="1"/>
      <c r="K78" s="2"/>
      <c r="L78" s="1"/>
      <c r="M78" s="2"/>
    </row>
    <row r="79" spans="1:14" x14ac:dyDescent="0.2">
      <c r="A79" s="2" t="s">
        <v>74</v>
      </c>
      <c r="B79" s="1"/>
      <c r="C79" s="2"/>
      <c r="D79" s="1"/>
      <c r="E79" s="2"/>
      <c r="F79" s="1"/>
      <c r="G79" s="2"/>
      <c r="H79" s="1"/>
      <c r="I79" s="2"/>
      <c r="J79" s="1"/>
      <c r="K79" s="2"/>
      <c r="L79" s="1"/>
      <c r="M79" s="2"/>
    </row>
  </sheetData>
  <hyperlinks>
    <hyperlink ref="O2" location="Home!A1" tooltip="Home" display="Home"/>
  </hyperlinks>
  <printOptions horizontalCentered="1" verticalCentered="1"/>
  <pageMargins left="0.25" right="0.25" top="0.75" bottom="0.75" header="0.3" footer="0.3"/>
  <pageSetup scale="44" orientation="landscape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9"/>
  <sheetViews>
    <sheetView zoomScale="75" zoomScaleNormal="75" workbookViewId="0">
      <pane xSplit="1" ySplit="10" topLeftCell="B11" activePane="bottomRight" state="frozen"/>
      <selection activeCell="A4" sqref="A4:XFD76"/>
      <selection pane="topRight" activeCell="A4" sqref="A4:XFD76"/>
      <selection pane="bottomLeft" activeCell="A4" sqref="A4:XFD76"/>
      <selection pane="bottomRight" activeCell="G13" sqref="G13"/>
    </sheetView>
  </sheetViews>
  <sheetFormatPr defaultColWidth="12.42578125" defaultRowHeight="15" x14ac:dyDescent="0.25"/>
  <cols>
    <col min="1" max="1" width="63.42578125" style="77" customWidth="1"/>
    <col min="2" max="2" width="20.7109375" style="147" customWidth="1"/>
    <col min="3" max="3" width="20.7109375" style="77" customWidth="1"/>
    <col min="4" max="4" width="20.7109375" style="147" customWidth="1"/>
    <col min="5" max="5" width="20.7109375" style="77" customWidth="1"/>
    <col min="6" max="6" width="20.7109375" style="147" customWidth="1"/>
    <col min="7" max="7" width="20.7109375" style="77" customWidth="1"/>
    <col min="8" max="8" width="20.7109375" style="147" customWidth="1"/>
    <col min="9" max="9" width="20.7109375" style="77" customWidth="1"/>
    <col min="10" max="10" width="20.7109375" style="147" customWidth="1"/>
    <col min="11" max="11" width="20.7109375" style="77" customWidth="1"/>
    <col min="12" max="12" width="20.7109375" style="147" customWidth="1"/>
    <col min="13" max="13" width="20.7109375" style="77" customWidth="1"/>
    <col min="14" max="256" width="12.42578125" style="77"/>
    <col min="257" max="257" width="186.7109375" style="77" customWidth="1"/>
    <col min="258" max="258" width="56.42578125" style="77" customWidth="1"/>
    <col min="259" max="263" width="45.5703125" style="77" customWidth="1"/>
    <col min="264" max="264" width="54.7109375" style="77" customWidth="1"/>
    <col min="265" max="269" width="45.5703125" style="77" customWidth="1"/>
    <col min="270" max="512" width="12.42578125" style="77"/>
    <col min="513" max="513" width="186.7109375" style="77" customWidth="1"/>
    <col min="514" max="514" width="56.42578125" style="77" customWidth="1"/>
    <col min="515" max="519" width="45.5703125" style="77" customWidth="1"/>
    <col min="520" max="520" width="54.7109375" style="77" customWidth="1"/>
    <col min="521" max="525" width="45.5703125" style="77" customWidth="1"/>
    <col min="526" max="768" width="12.42578125" style="77"/>
    <col min="769" max="769" width="186.7109375" style="77" customWidth="1"/>
    <col min="770" max="770" width="56.42578125" style="77" customWidth="1"/>
    <col min="771" max="775" width="45.5703125" style="77" customWidth="1"/>
    <col min="776" max="776" width="54.7109375" style="77" customWidth="1"/>
    <col min="777" max="781" width="45.5703125" style="77" customWidth="1"/>
    <col min="782" max="1024" width="12.42578125" style="77"/>
    <col min="1025" max="1025" width="186.7109375" style="77" customWidth="1"/>
    <col min="1026" max="1026" width="56.42578125" style="77" customWidth="1"/>
    <col min="1027" max="1031" width="45.5703125" style="77" customWidth="1"/>
    <col min="1032" max="1032" width="54.7109375" style="77" customWidth="1"/>
    <col min="1033" max="1037" width="45.5703125" style="77" customWidth="1"/>
    <col min="1038" max="1280" width="12.42578125" style="77"/>
    <col min="1281" max="1281" width="186.7109375" style="77" customWidth="1"/>
    <col min="1282" max="1282" width="56.42578125" style="77" customWidth="1"/>
    <col min="1283" max="1287" width="45.5703125" style="77" customWidth="1"/>
    <col min="1288" max="1288" width="54.7109375" style="77" customWidth="1"/>
    <col min="1289" max="1293" width="45.5703125" style="77" customWidth="1"/>
    <col min="1294" max="1536" width="12.42578125" style="77"/>
    <col min="1537" max="1537" width="186.7109375" style="77" customWidth="1"/>
    <col min="1538" max="1538" width="56.42578125" style="77" customWidth="1"/>
    <col min="1539" max="1543" width="45.5703125" style="77" customWidth="1"/>
    <col min="1544" max="1544" width="54.7109375" style="77" customWidth="1"/>
    <col min="1545" max="1549" width="45.5703125" style="77" customWidth="1"/>
    <col min="1550" max="1792" width="12.42578125" style="77"/>
    <col min="1793" max="1793" width="186.7109375" style="77" customWidth="1"/>
    <col min="1794" max="1794" width="56.42578125" style="77" customWidth="1"/>
    <col min="1795" max="1799" width="45.5703125" style="77" customWidth="1"/>
    <col min="1800" max="1800" width="54.7109375" style="77" customWidth="1"/>
    <col min="1801" max="1805" width="45.5703125" style="77" customWidth="1"/>
    <col min="1806" max="2048" width="12.42578125" style="77"/>
    <col min="2049" max="2049" width="186.7109375" style="77" customWidth="1"/>
    <col min="2050" max="2050" width="56.42578125" style="77" customWidth="1"/>
    <col min="2051" max="2055" width="45.5703125" style="77" customWidth="1"/>
    <col min="2056" max="2056" width="54.7109375" style="77" customWidth="1"/>
    <col min="2057" max="2061" width="45.5703125" style="77" customWidth="1"/>
    <col min="2062" max="2304" width="12.42578125" style="77"/>
    <col min="2305" max="2305" width="186.7109375" style="77" customWidth="1"/>
    <col min="2306" max="2306" width="56.42578125" style="77" customWidth="1"/>
    <col min="2307" max="2311" width="45.5703125" style="77" customWidth="1"/>
    <col min="2312" max="2312" width="54.7109375" style="77" customWidth="1"/>
    <col min="2313" max="2317" width="45.5703125" style="77" customWidth="1"/>
    <col min="2318" max="2560" width="12.42578125" style="77"/>
    <col min="2561" max="2561" width="186.7109375" style="77" customWidth="1"/>
    <col min="2562" max="2562" width="56.42578125" style="77" customWidth="1"/>
    <col min="2563" max="2567" width="45.5703125" style="77" customWidth="1"/>
    <col min="2568" max="2568" width="54.7109375" style="77" customWidth="1"/>
    <col min="2569" max="2573" width="45.5703125" style="77" customWidth="1"/>
    <col min="2574" max="2816" width="12.42578125" style="77"/>
    <col min="2817" max="2817" width="186.7109375" style="77" customWidth="1"/>
    <col min="2818" max="2818" width="56.42578125" style="77" customWidth="1"/>
    <col min="2819" max="2823" width="45.5703125" style="77" customWidth="1"/>
    <col min="2824" max="2824" width="54.7109375" style="77" customWidth="1"/>
    <col min="2825" max="2829" width="45.5703125" style="77" customWidth="1"/>
    <col min="2830" max="3072" width="12.42578125" style="77"/>
    <col min="3073" max="3073" width="186.7109375" style="77" customWidth="1"/>
    <col min="3074" max="3074" width="56.42578125" style="77" customWidth="1"/>
    <col min="3075" max="3079" width="45.5703125" style="77" customWidth="1"/>
    <col min="3080" max="3080" width="54.7109375" style="77" customWidth="1"/>
    <col min="3081" max="3085" width="45.5703125" style="77" customWidth="1"/>
    <col min="3086" max="3328" width="12.42578125" style="77"/>
    <col min="3329" max="3329" width="186.7109375" style="77" customWidth="1"/>
    <col min="3330" max="3330" width="56.42578125" style="77" customWidth="1"/>
    <col min="3331" max="3335" width="45.5703125" style="77" customWidth="1"/>
    <col min="3336" max="3336" width="54.7109375" style="77" customWidth="1"/>
    <col min="3337" max="3341" width="45.5703125" style="77" customWidth="1"/>
    <col min="3342" max="3584" width="12.42578125" style="77"/>
    <col min="3585" max="3585" width="186.7109375" style="77" customWidth="1"/>
    <col min="3586" max="3586" width="56.42578125" style="77" customWidth="1"/>
    <col min="3587" max="3591" width="45.5703125" style="77" customWidth="1"/>
    <col min="3592" max="3592" width="54.7109375" style="77" customWidth="1"/>
    <col min="3593" max="3597" width="45.5703125" style="77" customWidth="1"/>
    <col min="3598" max="3840" width="12.42578125" style="77"/>
    <col min="3841" max="3841" width="186.7109375" style="77" customWidth="1"/>
    <col min="3842" max="3842" width="56.42578125" style="77" customWidth="1"/>
    <col min="3843" max="3847" width="45.5703125" style="77" customWidth="1"/>
    <col min="3848" max="3848" width="54.7109375" style="77" customWidth="1"/>
    <col min="3849" max="3853" width="45.5703125" style="77" customWidth="1"/>
    <col min="3854" max="4096" width="12.42578125" style="77"/>
    <col min="4097" max="4097" width="186.7109375" style="77" customWidth="1"/>
    <col min="4098" max="4098" width="56.42578125" style="77" customWidth="1"/>
    <col min="4099" max="4103" width="45.5703125" style="77" customWidth="1"/>
    <col min="4104" max="4104" width="54.7109375" style="77" customWidth="1"/>
    <col min="4105" max="4109" width="45.5703125" style="77" customWidth="1"/>
    <col min="4110" max="4352" width="12.42578125" style="77"/>
    <col min="4353" max="4353" width="186.7109375" style="77" customWidth="1"/>
    <col min="4354" max="4354" width="56.42578125" style="77" customWidth="1"/>
    <col min="4355" max="4359" width="45.5703125" style="77" customWidth="1"/>
    <col min="4360" max="4360" width="54.7109375" style="77" customWidth="1"/>
    <col min="4361" max="4365" width="45.5703125" style="77" customWidth="1"/>
    <col min="4366" max="4608" width="12.42578125" style="77"/>
    <col min="4609" max="4609" width="186.7109375" style="77" customWidth="1"/>
    <col min="4610" max="4610" width="56.42578125" style="77" customWidth="1"/>
    <col min="4611" max="4615" width="45.5703125" style="77" customWidth="1"/>
    <col min="4616" max="4616" width="54.7109375" style="77" customWidth="1"/>
    <col min="4617" max="4621" width="45.5703125" style="77" customWidth="1"/>
    <col min="4622" max="4864" width="12.42578125" style="77"/>
    <col min="4865" max="4865" width="186.7109375" style="77" customWidth="1"/>
    <col min="4866" max="4866" width="56.42578125" style="77" customWidth="1"/>
    <col min="4867" max="4871" width="45.5703125" style="77" customWidth="1"/>
    <col min="4872" max="4872" width="54.7109375" style="77" customWidth="1"/>
    <col min="4873" max="4877" width="45.5703125" style="77" customWidth="1"/>
    <col min="4878" max="5120" width="12.42578125" style="77"/>
    <col min="5121" max="5121" width="186.7109375" style="77" customWidth="1"/>
    <col min="5122" max="5122" width="56.42578125" style="77" customWidth="1"/>
    <col min="5123" max="5127" width="45.5703125" style="77" customWidth="1"/>
    <col min="5128" max="5128" width="54.7109375" style="77" customWidth="1"/>
    <col min="5129" max="5133" width="45.5703125" style="77" customWidth="1"/>
    <col min="5134" max="5376" width="12.42578125" style="77"/>
    <col min="5377" max="5377" width="186.7109375" style="77" customWidth="1"/>
    <col min="5378" max="5378" width="56.42578125" style="77" customWidth="1"/>
    <col min="5379" max="5383" width="45.5703125" style="77" customWidth="1"/>
    <col min="5384" max="5384" width="54.7109375" style="77" customWidth="1"/>
    <col min="5385" max="5389" width="45.5703125" style="77" customWidth="1"/>
    <col min="5390" max="5632" width="12.42578125" style="77"/>
    <col min="5633" max="5633" width="186.7109375" style="77" customWidth="1"/>
    <col min="5634" max="5634" width="56.42578125" style="77" customWidth="1"/>
    <col min="5635" max="5639" width="45.5703125" style="77" customWidth="1"/>
    <col min="5640" max="5640" width="54.7109375" style="77" customWidth="1"/>
    <col min="5641" max="5645" width="45.5703125" style="77" customWidth="1"/>
    <col min="5646" max="5888" width="12.42578125" style="77"/>
    <col min="5889" max="5889" width="186.7109375" style="77" customWidth="1"/>
    <col min="5890" max="5890" width="56.42578125" style="77" customWidth="1"/>
    <col min="5891" max="5895" width="45.5703125" style="77" customWidth="1"/>
    <col min="5896" max="5896" width="54.7109375" style="77" customWidth="1"/>
    <col min="5897" max="5901" width="45.5703125" style="77" customWidth="1"/>
    <col min="5902" max="6144" width="12.42578125" style="77"/>
    <col min="6145" max="6145" width="186.7109375" style="77" customWidth="1"/>
    <col min="6146" max="6146" width="56.42578125" style="77" customWidth="1"/>
    <col min="6147" max="6151" width="45.5703125" style="77" customWidth="1"/>
    <col min="6152" max="6152" width="54.7109375" style="77" customWidth="1"/>
    <col min="6153" max="6157" width="45.5703125" style="77" customWidth="1"/>
    <col min="6158" max="6400" width="12.42578125" style="77"/>
    <col min="6401" max="6401" width="186.7109375" style="77" customWidth="1"/>
    <col min="6402" max="6402" width="56.42578125" style="77" customWidth="1"/>
    <col min="6403" max="6407" width="45.5703125" style="77" customWidth="1"/>
    <col min="6408" max="6408" width="54.7109375" style="77" customWidth="1"/>
    <col min="6409" max="6413" width="45.5703125" style="77" customWidth="1"/>
    <col min="6414" max="6656" width="12.42578125" style="77"/>
    <col min="6657" max="6657" width="186.7109375" style="77" customWidth="1"/>
    <col min="6658" max="6658" width="56.42578125" style="77" customWidth="1"/>
    <col min="6659" max="6663" width="45.5703125" style="77" customWidth="1"/>
    <col min="6664" max="6664" width="54.7109375" style="77" customWidth="1"/>
    <col min="6665" max="6669" width="45.5703125" style="77" customWidth="1"/>
    <col min="6670" max="6912" width="12.42578125" style="77"/>
    <col min="6913" max="6913" width="186.7109375" style="77" customWidth="1"/>
    <col min="6914" max="6914" width="56.42578125" style="77" customWidth="1"/>
    <col min="6915" max="6919" width="45.5703125" style="77" customWidth="1"/>
    <col min="6920" max="6920" width="54.7109375" style="77" customWidth="1"/>
    <col min="6921" max="6925" width="45.5703125" style="77" customWidth="1"/>
    <col min="6926" max="7168" width="12.42578125" style="77"/>
    <col min="7169" max="7169" width="186.7109375" style="77" customWidth="1"/>
    <col min="7170" max="7170" width="56.42578125" style="77" customWidth="1"/>
    <col min="7171" max="7175" width="45.5703125" style="77" customWidth="1"/>
    <col min="7176" max="7176" width="54.7109375" style="77" customWidth="1"/>
    <col min="7177" max="7181" width="45.5703125" style="77" customWidth="1"/>
    <col min="7182" max="7424" width="12.42578125" style="77"/>
    <col min="7425" max="7425" width="186.7109375" style="77" customWidth="1"/>
    <col min="7426" max="7426" width="56.42578125" style="77" customWidth="1"/>
    <col min="7427" max="7431" width="45.5703125" style="77" customWidth="1"/>
    <col min="7432" max="7432" width="54.7109375" style="77" customWidth="1"/>
    <col min="7433" max="7437" width="45.5703125" style="77" customWidth="1"/>
    <col min="7438" max="7680" width="12.42578125" style="77"/>
    <col min="7681" max="7681" width="186.7109375" style="77" customWidth="1"/>
    <col min="7682" max="7682" width="56.42578125" style="77" customWidth="1"/>
    <col min="7683" max="7687" width="45.5703125" style="77" customWidth="1"/>
    <col min="7688" max="7688" width="54.7109375" style="77" customWidth="1"/>
    <col min="7689" max="7693" width="45.5703125" style="77" customWidth="1"/>
    <col min="7694" max="7936" width="12.42578125" style="77"/>
    <col min="7937" max="7937" width="186.7109375" style="77" customWidth="1"/>
    <col min="7938" max="7938" width="56.42578125" style="77" customWidth="1"/>
    <col min="7939" max="7943" width="45.5703125" style="77" customWidth="1"/>
    <col min="7944" max="7944" width="54.7109375" style="77" customWidth="1"/>
    <col min="7945" max="7949" width="45.5703125" style="77" customWidth="1"/>
    <col min="7950" max="8192" width="12.42578125" style="77"/>
    <col min="8193" max="8193" width="186.7109375" style="77" customWidth="1"/>
    <col min="8194" max="8194" width="56.42578125" style="77" customWidth="1"/>
    <col min="8195" max="8199" width="45.5703125" style="77" customWidth="1"/>
    <col min="8200" max="8200" width="54.7109375" style="77" customWidth="1"/>
    <col min="8201" max="8205" width="45.5703125" style="77" customWidth="1"/>
    <col min="8206" max="8448" width="12.42578125" style="77"/>
    <col min="8449" max="8449" width="186.7109375" style="77" customWidth="1"/>
    <col min="8450" max="8450" width="56.42578125" style="77" customWidth="1"/>
    <col min="8451" max="8455" width="45.5703125" style="77" customWidth="1"/>
    <col min="8456" max="8456" width="54.7109375" style="77" customWidth="1"/>
    <col min="8457" max="8461" width="45.5703125" style="77" customWidth="1"/>
    <col min="8462" max="8704" width="12.42578125" style="77"/>
    <col min="8705" max="8705" width="186.7109375" style="77" customWidth="1"/>
    <col min="8706" max="8706" width="56.42578125" style="77" customWidth="1"/>
    <col min="8707" max="8711" width="45.5703125" style="77" customWidth="1"/>
    <col min="8712" max="8712" width="54.7109375" style="77" customWidth="1"/>
    <col min="8713" max="8717" width="45.5703125" style="77" customWidth="1"/>
    <col min="8718" max="8960" width="12.42578125" style="77"/>
    <col min="8961" max="8961" width="186.7109375" style="77" customWidth="1"/>
    <col min="8962" max="8962" width="56.42578125" style="77" customWidth="1"/>
    <col min="8963" max="8967" width="45.5703125" style="77" customWidth="1"/>
    <col min="8968" max="8968" width="54.7109375" style="77" customWidth="1"/>
    <col min="8969" max="8973" width="45.5703125" style="77" customWidth="1"/>
    <col min="8974" max="9216" width="12.42578125" style="77"/>
    <col min="9217" max="9217" width="186.7109375" style="77" customWidth="1"/>
    <col min="9218" max="9218" width="56.42578125" style="77" customWidth="1"/>
    <col min="9219" max="9223" width="45.5703125" style="77" customWidth="1"/>
    <col min="9224" max="9224" width="54.7109375" style="77" customWidth="1"/>
    <col min="9225" max="9229" width="45.5703125" style="77" customWidth="1"/>
    <col min="9230" max="9472" width="12.42578125" style="77"/>
    <col min="9473" max="9473" width="186.7109375" style="77" customWidth="1"/>
    <col min="9474" max="9474" width="56.42578125" style="77" customWidth="1"/>
    <col min="9475" max="9479" width="45.5703125" style="77" customWidth="1"/>
    <col min="9480" max="9480" width="54.7109375" style="77" customWidth="1"/>
    <col min="9481" max="9485" width="45.5703125" style="77" customWidth="1"/>
    <col min="9486" max="9728" width="12.42578125" style="77"/>
    <col min="9729" max="9729" width="186.7109375" style="77" customWidth="1"/>
    <col min="9730" max="9730" width="56.42578125" style="77" customWidth="1"/>
    <col min="9731" max="9735" width="45.5703125" style="77" customWidth="1"/>
    <col min="9736" max="9736" width="54.7109375" style="77" customWidth="1"/>
    <col min="9737" max="9741" width="45.5703125" style="77" customWidth="1"/>
    <col min="9742" max="9984" width="12.42578125" style="77"/>
    <col min="9985" max="9985" width="186.7109375" style="77" customWidth="1"/>
    <col min="9986" max="9986" width="56.42578125" style="77" customWidth="1"/>
    <col min="9987" max="9991" width="45.5703125" style="77" customWidth="1"/>
    <col min="9992" max="9992" width="54.7109375" style="77" customWidth="1"/>
    <col min="9993" max="9997" width="45.5703125" style="77" customWidth="1"/>
    <col min="9998" max="10240" width="12.42578125" style="77"/>
    <col min="10241" max="10241" width="186.7109375" style="77" customWidth="1"/>
    <col min="10242" max="10242" width="56.42578125" style="77" customWidth="1"/>
    <col min="10243" max="10247" width="45.5703125" style="77" customWidth="1"/>
    <col min="10248" max="10248" width="54.7109375" style="77" customWidth="1"/>
    <col min="10249" max="10253" width="45.5703125" style="77" customWidth="1"/>
    <col min="10254" max="10496" width="12.42578125" style="77"/>
    <col min="10497" max="10497" width="186.7109375" style="77" customWidth="1"/>
    <col min="10498" max="10498" width="56.42578125" style="77" customWidth="1"/>
    <col min="10499" max="10503" width="45.5703125" style="77" customWidth="1"/>
    <col min="10504" max="10504" width="54.7109375" style="77" customWidth="1"/>
    <col min="10505" max="10509" width="45.5703125" style="77" customWidth="1"/>
    <col min="10510" max="10752" width="12.42578125" style="77"/>
    <col min="10753" max="10753" width="186.7109375" style="77" customWidth="1"/>
    <col min="10754" max="10754" width="56.42578125" style="77" customWidth="1"/>
    <col min="10755" max="10759" width="45.5703125" style="77" customWidth="1"/>
    <col min="10760" max="10760" width="54.7109375" style="77" customWidth="1"/>
    <col min="10761" max="10765" width="45.5703125" style="77" customWidth="1"/>
    <col min="10766" max="11008" width="12.42578125" style="77"/>
    <col min="11009" max="11009" width="186.7109375" style="77" customWidth="1"/>
    <col min="11010" max="11010" width="56.42578125" style="77" customWidth="1"/>
    <col min="11011" max="11015" width="45.5703125" style="77" customWidth="1"/>
    <col min="11016" max="11016" width="54.7109375" style="77" customWidth="1"/>
    <col min="11017" max="11021" width="45.5703125" style="77" customWidth="1"/>
    <col min="11022" max="11264" width="12.42578125" style="77"/>
    <col min="11265" max="11265" width="186.7109375" style="77" customWidth="1"/>
    <col min="11266" max="11266" width="56.42578125" style="77" customWidth="1"/>
    <col min="11267" max="11271" width="45.5703125" style="77" customWidth="1"/>
    <col min="11272" max="11272" width="54.7109375" style="77" customWidth="1"/>
    <col min="11273" max="11277" width="45.5703125" style="77" customWidth="1"/>
    <col min="11278" max="11520" width="12.42578125" style="77"/>
    <col min="11521" max="11521" width="186.7109375" style="77" customWidth="1"/>
    <col min="11522" max="11522" width="56.42578125" style="77" customWidth="1"/>
    <col min="11523" max="11527" width="45.5703125" style="77" customWidth="1"/>
    <col min="11528" max="11528" width="54.7109375" style="77" customWidth="1"/>
    <col min="11529" max="11533" width="45.5703125" style="77" customWidth="1"/>
    <col min="11534" max="11776" width="12.42578125" style="77"/>
    <col min="11777" max="11777" width="186.7109375" style="77" customWidth="1"/>
    <col min="11778" max="11778" width="56.42578125" style="77" customWidth="1"/>
    <col min="11779" max="11783" width="45.5703125" style="77" customWidth="1"/>
    <col min="11784" max="11784" width="54.7109375" style="77" customWidth="1"/>
    <col min="11785" max="11789" width="45.5703125" style="77" customWidth="1"/>
    <col min="11790" max="12032" width="12.42578125" style="77"/>
    <col min="12033" max="12033" width="186.7109375" style="77" customWidth="1"/>
    <col min="12034" max="12034" width="56.42578125" style="77" customWidth="1"/>
    <col min="12035" max="12039" width="45.5703125" style="77" customWidth="1"/>
    <col min="12040" max="12040" width="54.7109375" style="77" customWidth="1"/>
    <col min="12041" max="12045" width="45.5703125" style="77" customWidth="1"/>
    <col min="12046" max="12288" width="12.42578125" style="77"/>
    <col min="12289" max="12289" width="186.7109375" style="77" customWidth="1"/>
    <col min="12290" max="12290" width="56.42578125" style="77" customWidth="1"/>
    <col min="12291" max="12295" width="45.5703125" style="77" customWidth="1"/>
    <col min="12296" max="12296" width="54.7109375" style="77" customWidth="1"/>
    <col min="12297" max="12301" width="45.5703125" style="77" customWidth="1"/>
    <col min="12302" max="12544" width="12.42578125" style="77"/>
    <col min="12545" max="12545" width="186.7109375" style="77" customWidth="1"/>
    <col min="12546" max="12546" width="56.42578125" style="77" customWidth="1"/>
    <col min="12547" max="12551" width="45.5703125" style="77" customWidth="1"/>
    <col min="12552" max="12552" width="54.7109375" style="77" customWidth="1"/>
    <col min="12553" max="12557" width="45.5703125" style="77" customWidth="1"/>
    <col min="12558" max="12800" width="12.42578125" style="77"/>
    <col min="12801" max="12801" width="186.7109375" style="77" customWidth="1"/>
    <col min="12802" max="12802" width="56.42578125" style="77" customWidth="1"/>
    <col min="12803" max="12807" width="45.5703125" style="77" customWidth="1"/>
    <col min="12808" max="12808" width="54.7109375" style="77" customWidth="1"/>
    <col min="12809" max="12813" width="45.5703125" style="77" customWidth="1"/>
    <col min="12814" max="13056" width="12.42578125" style="77"/>
    <col min="13057" max="13057" width="186.7109375" style="77" customWidth="1"/>
    <col min="13058" max="13058" width="56.42578125" style="77" customWidth="1"/>
    <col min="13059" max="13063" width="45.5703125" style="77" customWidth="1"/>
    <col min="13064" max="13064" width="54.7109375" style="77" customWidth="1"/>
    <col min="13065" max="13069" width="45.5703125" style="77" customWidth="1"/>
    <col min="13070" max="13312" width="12.42578125" style="77"/>
    <col min="13313" max="13313" width="186.7109375" style="77" customWidth="1"/>
    <col min="13314" max="13314" width="56.42578125" style="77" customWidth="1"/>
    <col min="13315" max="13319" width="45.5703125" style="77" customWidth="1"/>
    <col min="13320" max="13320" width="54.7109375" style="77" customWidth="1"/>
    <col min="13321" max="13325" width="45.5703125" style="77" customWidth="1"/>
    <col min="13326" max="13568" width="12.42578125" style="77"/>
    <col min="13569" max="13569" width="186.7109375" style="77" customWidth="1"/>
    <col min="13570" max="13570" width="56.42578125" style="77" customWidth="1"/>
    <col min="13571" max="13575" width="45.5703125" style="77" customWidth="1"/>
    <col min="13576" max="13576" width="54.7109375" style="77" customWidth="1"/>
    <col min="13577" max="13581" width="45.5703125" style="77" customWidth="1"/>
    <col min="13582" max="13824" width="12.42578125" style="77"/>
    <col min="13825" max="13825" width="186.7109375" style="77" customWidth="1"/>
    <col min="13826" max="13826" width="56.42578125" style="77" customWidth="1"/>
    <col min="13827" max="13831" width="45.5703125" style="77" customWidth="1"/>
    <col min="13832" max="13832" width="54.7109375" style="77" customWidth="1"/>
    <col min="13833" max="13837" width="45.5703125" style="77" customWidth="1"/>
    <col min="13838" max="14080" width="12.42578125" style="77"/>
    <col min="14081" max="14081" width="186.7109375" style="77" customWidth="1"/>
    <col min="14082" max="14082" width="56.42578125" style="77" customWidth="1"/>
    <col min="14083" max="14087" width="45.5703125" style="77" customWidth="1"/>
    <col min="14088" max="14088" width="54.7109375" style="77" customWidth="1"/>
    <col min="14089" max="14093" width="45.5703125" style="77" customWidth="1"/>
    <col min="14094" max="14336" width="12.42578125" style="77"/>
    <col min="14337" max="14337" width="186.7109375" style="77" customWidth="1"/>
    <col min="14338" max="14338" width="56.42578125" style="77" customWidth="1"/>
    <col min="14339" max="14343" width="45.5703125" style="77" customWidth="1"/>
    <col min="14344" max="14344" width="54.7109375" style="77" customWidth="1"/>
    <col min="14345" max="14349" width="45.5703125" style="77" customWidth="1"/>
    <col min="14350" max="14592" width="12.42578125" style="77"/>
    <col min="14593" max="14593" width="186.7109375" style="77" customWidth="1"/>
    <col min="14594" max="14594" width="56.42578125" style="77" customWidth="1"/>
    <col min="14595" max="14599" width="45.5703125" style="77" customWidth="1"/>
    <col min="14600" max="14600" width="54.7109375" style="77" customWidth="1"/>
    <col min="14601" max="14605" width="45.5703125" style="77" customWidth="1"/>
    <col min="14606" max="14848" width="12.42578125" style="77"/>
    <col min="14849" max="14849" width="186.7109375" style="77" customWidth="1"/>
    <col min="14850" max="14850" width="56.42578125" style="77" customWidth="1"/>
    <col min="14851" max="14855" width="45.5703125" style="77" customWidth="1"/>
    <col min="14856" max="14856" width="54.7109375" style="77" customWidth="1"/>
    <col min="14857" max="14861" width="45.5703125" style="77" customWidth="1"/>
    <col min="14862" max="15104" width="12.42578125" style="77"/>
    <col min="15105" max="15105" width="186.7109375" style="77" customWidth="1"/>
    <col min="15106" max="15106" width="56.42578125" style="77" customWidth="1"/>
    <col min="15107" max="15111" width="45.5703125" style="77" customWidth="1"/>
    <col min="15112" max="15112" width="54.7109375" style="77" customWidth="1"/>
    <col min="15113" max="15117" width="45.5703125" style="77" customWidth="1"/>
    <col min="15118" max="15360" width="12.42578125" style="77"/>
    <col min="15361" max="15361" width="186.7109375" style="77" customWidth="1"/>
    <col min="15362" max="15362" width="56.42578125" style="77" customWidth="1"/>
    <col min="15363" max="15367" width="45.5703125" style="77" customWidth="1"/>
    <col min="15368" max="15368" width="54.7109375" style="77" customWidth="1"/>
    <col min="15369" max="15373" width="45.5703125" style="77" customWidth="1"/>
    <col min="15374" max="15616" width="12.42578125" style="77"/>
    <col min="15617" max="15617" width="186.7109375" style="77" customWidth="1"/>
    <col min="15618" max="15618" width="56.42578125" style="77" customWidth="1"/>
    <col min="15619" max="15623" width="45.5703125" style="77" customWidth="1"/>
    <col min="15624" max="15624" width="54.7109375" style="77" customWidth="1"/>
    <col min="15625" max="15629" width="45.5703125" style="77" customWidth="1"/>
    <col min="15630" max="15872" width="12.42578125" style="77"/>
    <col min="15873" max="15873" width="186.7109375" style="77" customWidth="1"/>
    <col min="15874" max="15874" width="56.42578125" style="77" customWidth="1"/>
    <col min="15875" max="15879" width="45.5703125" style="77" customWidth="1"/>
    <col min="15880" max="15880" width="54.7109375" style="77" customWidth="1"/>
    <col min="15881" max="15885" width="45.5703125" style="77" customWidth="1"/>
    <col min="15886" max="16128" width="12.42578125" style="77"/>
    <col min="16129" max="16129" width="186.7109375" style="77" customWidth="1"/>
    <col min="16130" max="16130" width="56.42578125" style="77" customWidth="1"/>
    <col min="16131" max="16135" width="45.5703125" style="77" customWidth="1"/>
    <col min="16136" max="16136" width="54.7109375" style="77" customWidth="1"/>
    <col min="16137" max="16141" width="45.5703125" style="77" customWidth="1"/>
    <col min="16142" max="16384" width="12.42578125" style="77"/>
  </cols>
  <sheetData>
    <row r="1" spans="1:17" s="208" customFormat="1" ht="19.5" customHeight="1" thickBot="1" x14ac:dyDescent="0.3">
      <c r="A1" s="186" t="s">
        <v>0</v>
      </c>
      <c r="B1" s="202"/>
      <c r="C1" s="186"/>
      <c r="D1" s="202"/>
      <c r="E1" s="203"/>
      <c r="F1" s="192"/>
      <c r="G1" s="203"/>
      <c r="H1" s="192"/>
      <c r="I1" s="204"/>
      <c r="J1" s="192" t="s">
        <v>1</v>
      </c>
      <c r="K1" s="205" t="s">
        <v>95</v>
      </c>
      <c r="L1" s="206"/>
      <c r="M1" s="205"/>
      <c r="N1" s="207"/>
      <c r="O1" s="207"/>
      <c r="P1" s="207"/>
      <c r="Q1" s="207"/>
    </row>
    <row r="2" spans="1:17" s="208" customFormat="1" ht="19.5" customHeight="1" thickBot="1" x14ac:dyDescent="0.3">
      <c r="A2" s="186" t="s">
        <v>2</v>
      </c>
      <c r="B2" s="202"/>
      <c r="C2" s="186"/>
      <c r="D2" s="202"/>
      <c r="E2" s="186"/>
      <c r="F2" s="202"/>
      <c r="G2" s="186"/>
      <c r="H2" s="202"/>
      <c r="I2" s="186"/>
      <c r="J2" s="202"/>
      <c r="K2" s="186"/>
      <c r="L2" s="202"/>
      <c r="M2" s="203"/>
      <c r="O2" s="221" t="s">
        <v>182</v>
      </c>
    </row>
    <row r="3" spans="1:17" s="208" customFormat="1" ht="19.5" customHeight="1" thickBot="1" x14ac:dyDescent="0.3">
      <c r="A3" s="197" t="s">
        <v>3</v>
      </c>
      <c r="B3" s="209"/>
      <c r="C3" s="197"/>
      <c r="D3" s="209"/>
      <c r="E3" s="197"/>
      <c r="F3" s="209"/>
      <c r="G3" s="197"/>
      <c r="H3" s="209"/>
      <c r="I3" s="197"/>
      <c r="J3" s="209"/>
      <c r="K3" s="197"/>
      <c r="L3" s="209"/>
      <c r="M3" s="210"/>
      <c r="N3" s="207"/>
      <c r="O3" s="207"/>
      <c r="P3" s="207"/>
      <c r="Q3" s="207"/>
    </row>
    <row r="4" spans="1:17" ht="15" customHeight="1" thickTop="1" x14ac:dyDescent="0.25">
      <c r="A4" s="136"/>
      <c r="B4" s="8"/>
      <c r="C4" s="9"/>
      <c r="D4" s="8"/>
      <c r="E4" s="9"/>
      <c r="F4" s="8"/>
      <c r="G4" s="10"/>
      <c r="H4" s="8" t="s">
        <v>4</v>
      </c>
      <c r="I4" s="9"/>
      <c r="J4" s="8"/>
      <c r="K4" s="9"/>
      <c r="L4" s="8"/>
      <c r="M4" s="10"/>
    </row>
    <row r="5" spans="1:17" ht="15" customHeight="1" x14ac:dyDescent="0.25">
      <c r="A5" s="14"/>
      <c r="B5" s="3"/>
      <c r="C5" s="12"/>
      <c r="D5" s="3"/>
      <c r="E5" s="12"/>
      <c r="F5" s="3"/>
      <c r="G5" s="13"/>
      <c r="H5" s="3"/>
      <c r="I5" s="12"/>
      <c r="J5" s="3"/>
      <c r="K5" s="12"/>
      <c r="L5" s="3"/>
      <c r="M5" s="13"/>
    </row>
    <row r="6" spans="1:17" s="6" customFormat="1" ht="15" customHeight="1" x14ac:dyDescent="0.25">
      <c r="A6" s="14"/>
      <c r="B6" s="15" t="s">
        <v>128</v>
      </c>
      <c r="C6" s="16"/>
      <c r="D6" s="17"/>
      <c r="E6" s="16"/>
      <c r="F6" s="17"/>
      <c r="G6" s="18"/>
      <c r="H6" s="15" t="s">
        <v>129</v>
      </c>
      <c r="I6" s="16"/>
      <c r="J6" s="17"/>
      <c r="K6" s="16"/>
      <c r="L6" s="17"/>
      <c r="M6" s="19" t="s">
        <v>4</v>
      </c>
    </row>
    <row r="7" spans="1:17" ht="15" customHeight="1" x14ac:dyDescent="0.25">
      <c r="A7" s="14" t="s">
        <v>4</v>
      </c>
      <c r="B7" s="3" t="s">
        <v>4</v>
      </c>
      <c r="C7" s="12"/>
      <c r="D7" s="3" t="s">
        <v>4</v>
      </c>
      <c r="E7" s="12"/>
      <c r="F7" s="3" t="s">
        <v>4</v>
      </c>
      <c r="G7" s="13"/>
      <c r="H7" s="3" t="s">
        <v>4</v>
      </c>
      <c r="I7" s="12"/>
      <c r="J7" s="3" t="s">
        <v>4</v>
      </c>
      <c r="K7" s="12"/>
      <c r="L7" s="3" t="s">
        <v>4</v>
      </c>
      <c r="M7" s="13"/>
    </row>
    <row r="8" spans="1:17" ht="15" customHeight="1" x14ac:dyDescent="0.25">
      <c r="A8" s="14" t="s">
        <v>4</v>
      </c>
      <c r="B8" s="3" t="s">
        <v>4</v>
      </c>
      <c r="C8" s="12"/>
      <c r="D8" s="3" t="s">
        <v>4</v>
      </c>
      <c r="E8" s="12"/>
      <c r="F8" s="3" t="s">
        <v>4</v>
      </c>
      <c r="G8" s="13"/>
      <c r="H8" s="3" t="s">
        <v>4</v>
      </c>
      <c r="I8" s="12"/>
      <c r="J8" s="3" t="s">
        <v>4</v>
      </c>
      <c r="K8" s="12"/>
      <c r="L8" s="3" t="s">
        <v>4</v>
      </c>
      <c r="M8" s="13"/>
    </row>
    <row r="9" spans="1:17" ht="15" customHeight="1" x14ac:dyDescent="0.25">
      <c r="A9" s="20" t="s">
        <v>4</v>
      </c>
      <c r="B9" s="21" t="s">
        <v>4</v>
      </c>
      <c r="C9" s="22" t="s">
        <v>5</v>
      </c>
      <c r="D9" s="23" t="s">
        <v>4</v>
      </c>
      <c r="E9" s="22" t="s">
        <v>5</v>
      </c>
      <c r="F9" s="23" t="s">
        <v>4</v>
      </c>
      <c r="G9" s="24" t="s">
        <v>5</v>
      </c>
      <c r="H9" s="21" t="s">
        <v>4</v>
      </c>
      <c r="I9" s="22" t="s">
        <v>5</v>
      </c>
      <c r="J9" s="23" t="s">
        <v>4</v>
      </c>
      <c r="K9" s="22" t="s">
        <v>5</v>
      </c>
      <c r="L9" s="23" t="s">
        <v>4</v>
      </c>
      <c r="M9" s="24" t="s">
        <v>5</v>
      </c>
      <c r="N9" s="76"/>
    </row>
    <row r="10" spans="1:17" ht="15" customHeight="1" x14ac:dyDescent="0.25">
      <c r="A10" s="26" t="s">
        <v>6</v>
      </c>
      <c r="B10" s="27" t="s">
        <v>7</v>
      </c>
      <c r="C10" s="28" t="s">
        <v>8</v>
      </c>
      <c r="D10" s="29" t="s">
        <v>9</v>
      </c>
      <c r="E10" s="28" t="s">
        <v>8</v>
      </c>
      <c r="F10" s="29" t="s">
        <v>8</v>
      </c>
      <c r="G10" s="30" t="s">
        <v>8</v>
      </c>
      <c r="H10" s="27" t="s">
        <v>7</v>
      </c>
      <c r="I10" s="28" t="s">
        <v>8</v>
      </c>
      <c r="J10" s="29" t="s">
        <v>9</v>
      </c>
      <c r="K10" s="28" t="s">
        <v>8</v>
      </c>
      <c r="L10" s="29" t="s">
        <v>8</v>
      </c>
      <c r="M10" s="30" t="s">
        <v>8</v>
      </c>
      <c r="N10" s="76"/>
    </row>
    <row r="11" spans="1:17" ht="15" customHeight="1" x14ac:dyDescent="0.25">
      <c r="A11" s="78" t="s">
        <v>10</v>
      </c>
      <c r="B11" s="32" t="s">
        <v>4</v>
      </c>
      <c r="C11" s="33"/>
      <c r="D11" s="34" t="s">
        <v>4</v>
      </c>
      <c r="E11" s="33"/>
      <c r="F11" s="34" t="s">
        <v>4</v>
      </c>
      <c r="G11" s="35"/>
      <c r="H11" s="32" t="s">
        <v>4</v>
      </c>
      <c r="I11" s="33"/>
      <c r="J11" s="34" t="s">
        <v>4</v>
      </c>
      <c r="K11" s="33"/>
      <c r="L11" s="34" t="s">
        <v>4</v>
      </c>
      <c r="M11" s="35" t="s">
        <v>10</v>
      </c>
      <c r="N11" s="76"/>
    </row>
    <row r="12" spans="1:17" ht="15" customHeight="1" x14ac:dyDescent="0.25">
      <c r="A12" s="14" t="s">
        <v>11</v>
      </c>
      <c r="B12" s="36" t="s">
        <v>4</v>
      </c>
      <c r="C12" s="37" t="s">
        <v>4</v>
      </c>
      <c r="D12" s="38"/>
      <c r="E12" s="39"/>
      <c r="F12" s="38"/>
      <c r="G12" s="40"/>
      <c r="H12" s="36"/>
      <c r="I12" s="39"/>
      <c r="J12" s="38"/>
      <c r="K12" s="39"/>
      <c r="L12" s="38"/>
      <c r="M12" s="40"/>
      <c r="N12" s="76"/>
    </row>
    <row r="13" spans="1:17" s="135" customFormat="1" ht="15" customHeight="1" x14ac:dyDescent="0.25">
      <c r="A13" s="137" t="s">
        <v>12</v>
      </c>
      <c r="B13" s="4">
        <v>25533593</v>
      </c>
      <c r="C13" s="42">
        <f t="shared" ref="C13:C76" si="0">IF(ISBLANK(B13),"  ",IF(F13&gt;0,B13/F13,IF(B13&gt;0,1,0)))</f>
        <v>1</v>
      </c>
      <c r="D13" s="43">
        <v>0</v>
      </c>
      <c r="E13" s="44">
        <f>IF(ISBLANK(D13),"  ",IF(F13&gt;0,D13/F13,IF(D13&gt;0,1,0)))</f>
        <v>0</v>
      </c>
      <c r="F13" s="45">
        <f>D13+B13</f>
        <v>25533593</v>
      </c>
      <c r="G13" s="46">
        <f>IF(ISBLANK(F13),"  ",IF(F76&gt;0,F13/F76,IF(F13&gt;0,1,0)))</f>
        <v>0.20248302615462213</v>
      </c>
      <c r="H13" s="4">
        <v>25445776</v>
      </c>
      <c r="I13" s="42">
        <f>IF(ISBLANK(H13),"  ",IF(L13&gt;0,H13/L13,IF(H13&gt;0,1,0)))</f>
        <v>1</v>
      </c>
      <c r="J13" s="43">
        <v>0</v>
      </c>
      <c r="K13" s="44">
        <f>IF(ISBLANK(J13),"  ",IF(L13&gt;0,J13/L13,IF(J13&gt;0,1,0)))</f>
        <v>0</v>
      </c>
      <c r="L13" s="45">
        <f t="shared" ref="L13:L34" si="1">J13+H13</f>
        <v>25445776</v>
      </c>
      <c r="M13" s="47">
        <f>IF(ISBLANK(L13),"  ",IF(L76&gt;0,L13/L76,IF(L13&gt;0,1,0)))</f>
        <v>0.18324010840541644</v>
      </c>
      <c r="N13" s="76"/>
    </row>
    <row r="14" spans="1:17" ht="15" customHeight="1" x14ac:dyDescent="0.25">
      <c r="A14" s="14" t="s">
        <v>13</v>
      </c>
      <c r="B14" s="3">
        <v>0</v>
      </c>
      <c r="C14" s="48">
        <f t="shared" si="0"/>
        <v>0</v>
      </c>
      <c r="D14" s="93">
        <v>0</v>
      </c>
      <c r="E14" s="49">
        <f>IF(ISBLANK(D14),"  ",IF(F14&gt;0,D14/F14,IF(D14&gt;0,1,0)))</f>
        <v>0</v>
      </c>
      <c r="F14" s="50">
        <f>D14+B14</f>
        <v>0</v>
      </c>
      <c r="G14" s="51">
        <f>IF(ISBLANK(F14),"  ",IF(F76&gt;0,F14/F76,IF(F14&gt;0,1,0)))</f>
        <v>0</v>
      </c>
      <c r="H14" s="3">
        <v>0</v>
      </c>
      <c r="I14" s="48">
        <f>IF(ISBLANK(H14),"  ",IF(L14&gt;0,H14/L14,IF(H14&gt;0,1,0)))</f>
        <v>0</v>
      </c>
      <c r="J14" s="93">
        <v>0</v>
      </c>
      <c r="K14" s="49">
        <f>IF(ISBLANK(J14),"  ",IF(L14&gt;0,J14/L14,IF(J14&gt;0,1,0)))</f>
        <v>0</v>
      </c>
      <c r="L14" s="50">
        <f t="shared" si="1"/>
        <v>0</v>
      </c>
      <c r="M14" s="51">
        <f>IF(ISBLANK(L14),"  ",IF(L76&gt;0,L14/L76,IF(L14&gt;0,1,0)))</f>
        <v>0</v>
      </c>
      <c r="N14" s="76"/>
    </row>
    <row r="15" spans="1:17" ht="15" customHeight="1" x14ac:dyDescent="0.25">
      <c r="A15" s="78" t="s">
        <v>14</v>
      </c>
      <c r="B15" s="79">
        <v>1571722.27</v>
      </c>
      <c r="C15" s="53">
        <f t="shared" si="0"/>
        <v>1</v>
      </c>
      <c r="D15" s="80">
        <v>0</v>
      </c>
      <c r="E15" s="55">
        <f>IF(ISBLANK(D15),"  ",IF(F15&gt;0,D15/F15,IF(D15&gt;0,1,0)))</f>
        <v>0</v>
      </c>
      <c r="F15" s="38">
        <f>D15+B15</f>
        <v>1571722.27</v>
      </c>
      <c r="G15" s="56">
        <f>IF(ISBLANK(F15),"  ",IF(F76&gt;0,F15/F76,IF(F15&gt;0,1,0)))</f>
        <v>1.2463858161450764E-2</v>
      </c>
      <c r="H15" s="79">
        <v>1584504</v>
      </c>
      <c r="I15" s="53">
        <f>IF(ISBLANK(H15),"  ",IF(L15&gt;0,H15/L15,IF(H15&gt;0,1,0)))</f>
        <v>1</v>
      </c>
      <c r="J15" s="80">
        <v>0</v>
      </c>
      <c r="K15" s="55">
        <f>IF(ISBLANK(J15),"  ",IF(L15&gt;0,J15/L15,IF(J15&gt;0,1,0)))</f>
        <v>0</v>
      </c>
      <c r="L15" s="38">
        <f t="shared" si="1"/>
        <v>1584504</v>
      </c>
      <c r="M15" s="56">
        <f>IF(ISBLANK(L15),"  ",IF(L76&gt;0,L15/L76,IF(L15&gt;0,1,0)))</f>
        <v>1.1410329350097869E-2</v>
      </c>
      <c r="N15" s="76"/>
    </row>
    <row r="16" spans="1:17" ht="15" customHeight="1" x14ac:dyDescent="0.25">
      <c r="A16" s="138" t="s">
        <v>15</v>
      </c>
      <c r="B16" s="3">
        <v>0</v>
      </c>
      <c r="C16" s="42">
        <f t="shared" si="0"/>
        <v>0</v>
      </c>
      <c r="D16" s="93">
        <v>0</v>
      </c>
      <c r="E16" s="44">
        <f>IF(ISBLANK(D16),"  ",IF(F16&gt;0,D16/F16,IF(D16&gt;0,1,0)))</f>
        <v>0</v>
      </c>
      <c r="F16" s="58">
        <f t="shared" ref="F16:F39" si="2">D16+B16</f>
        <v>0</v>
      </c>
      <c r="G16" s="46">
        <f>IF(ISBLANK(F16),"  ",IF(F76&gt;0,F16/F76,IF(F16&gt;0,1,0)))</f>
        <v>0</v>
      </c>
      <c r="H16" s="3">
        <v>0</v>
      </c>
      <c r="I16" s="42">
        <f t="shared" ref="I16:I34" si="3">IF(ISBLANK(H16),"  ",IF(L16&gt;0,H16/L16,IF(H16&gt;0,1,0)))</f>
        <v>0</v>
      </c>
      <c r="J16" s="93">
        <v>0</v>
      </c>
      <c r="K16" s="44">
        <f t="shared" ref="K16:K34" si="4">IF(ISBLANK(J16),"  ",IF(L16&gt;0,J16/L16,IF(J16&gt;0,1,0)))</f>
        <v>0</v>
      </c>
      <c r="L16" s="58">
        <f t="shared" si="1"/>
        <v>0</v>
      </c>
      <c r="M16" s="46">
        <f>IF(ISBLANK(L16),"  ",IF(L76&gt;0,L16/L76,IF(L16&gt;0,1,0)))</f>
        <v>0</v>
      </c>
      <c r="N16" s="76"/>
    </row>
    <row r="17" spans="1:14" ht="15" customHeight="1" x14ac:dyDescent="0.25">
      <c r="A17" s="62" t="s">
        <v>16</v>
      </c>
      <c r="B17" s="32">
        <v>1273442.27</v>
      </c>
      <c r="C17" s="48">
        <f t="shared" si="0"/>
        <v>1</v>
      </c>
      <c r="D17" s="80">
        <v>0</v>
      </c>
      <c r="E17" s="44">
        <f t="shared" ref="E17:E34" si="5">IF(ISBLANK(D17),"  ",IF(F17&gt;0,D17/F17,IF(D17&gt;0,1,0)))</f>
        <v>0</v>
      </c>
      <c r="F17" s="34">
        <f t="shared" si="2"/>
        <v>1273442.27</v>
      </c>
      <c r="G17" s="51">
        <f>IF(ISBLANK(F17),"  ",IF(F76&gt;0,F17/F76,IF(F17&gt;0,1,0)))</f>
        <v>1.0098478677200321E-2</v>
      </c>
      <c r="H17" s="32">
        <v>1272193</v>
      </c>
      <c r="I17" s="48">
        <f t="shared" si="3"/>
        <v>1</v>
      </c>
      <c r="J17" s="80">
        <v>0</v>
      </c>
      <c r="K17" s="49">
        <f t="shared" si="4"/>
        <v>0</v>
      </c>
      <c r="L17" s="34">
        <f t="shared" si="1"/>
        <v>1272193</v>
      </c>
      <c r="M17" s="51">
        <f>IF(ISBLANK(L17),"  ",IF(L76&gt;0,L17/L76,IF(L17&gt;0,1,0)))</f>
        <v>9.161315545362498E-3</v>
      </c>
      <c r="N17" s="76"/>
    </row>
    <row r="18" spans="1:14" ht="15" customHeight="1" x14ac:dyDescent="0.25">
      <c r="A18" s="62" t="s">
        <v>17</v>
      </c>
      <c r="B18" s="32">
        <v>0</v>
      </c>
      <c r="C18" s="48">
        <f t="shared" si="0"/>
        <v>0</v>
      </c>
      <c r="D18" s="80">
        <v>0</v>
      </c>
      <c r="E18" s="44">
        <f t="shared" si="5"/>
        <v>0</v>
      </c>
      <c r="F18" s="34">
        <f t="shared" si="2"/>
        <v>0</v>
      </c>
      <c r="G18" s="51">
        <f>IF(ISBLANK(F18),"  ",IF(F76&gt;0,F18/F76,IF(F18&gt;0,1,0)))</f>
        <v>0</v>
      </c>
      <c r="H18" s="32">
        <v>0</v>
      </c>
      <c r="I18" s="48">
        <f t="shared" si="3"/>
        <v>0</v>
      </c>
      <c r="J18" s="80">
        <v>0</v>
      </c>
      <c r="K18" s="49">
        <f t="shared" si="4"/>
        <v>0</v>
      </c>
      <c r="L18" s="34">
        <f t="shared" si="1"/>
        <v>0</v>
      </c>
      <c r="M18" s="51">
        <f>IF(ISBLANK(L18),"  ",IF(L76&gt;0,L18/L76,IF(L18&gt;0,1,0)))</f>
        <v>0</v>
      </c>
      <c r="N18" s="76"/>
    </row>
    <row r="19" spans="1:14" ht="15" customHeight="1" x14ac:dyDescent="0.25">
      <c r="A19" s="62" t="s">
        <v>18</v>
      </c>
      <c r="B19" s="32">
        <v>0</v>
      </c>
      <c r="C19" s="48">
        <f t="shared" si="0"/>
        <v>0</v>
      </c>
      <c r="D19" s="80">
        <v>0</v>
      </c>
      <c r="E19" s="44">
        <f t="shared" si="5"/>
        <v>0</v>
      </c>
      <c r="F19" s="34">
        <f t="shared" si="2"/>
        <v>0</v>
      </c>
      <c r="G19" s="51">
        <f>IF(ISBLANK(F19),"  ",IF(F76&gt;0,F19/F76,IF(F19&gt;0,1,0)))</f>
        <v>0</v>
      </c>
      <c r="H19" s="32">
        <v>0</v>
      </c>
      <c r="I19" s="48">
        <f t="shared" si="3"/>
        <v>0</v>
      </c>
      <c r="J19" s="80">
        <v>0</v>
      </c>
      <c r="K19" s="49">
        <f t="shared" si="4"/>
        <v>0</v>
      </c>
      <c r="L19" s="34">
        <f t="shared" si="1"/>
        <v>0</v>
      </c>
      <c r="M19" s="51">
        <f>IF(ISBLANK(L19),"  ",IF(L76&gt;0,L19/L76,IF(L19&gt;0,1,0)))</f>
        <v>0</v>
      </c>
      <c r="N19" s="76"/>
    </row>
    <row r="20" spans="1:14" ht="15" customHeight="1" x14ac:dyDescent="0.25">
      <c r="A20" s="62" t="s">
        <v>19</v>
      </c>
      <c r="B20" s="32">
        <v>0</v>
      </c>
      <c r="C20" s="48">
        <f t="shared" si="0"/>
        <v>0</v>
      </c>
      <c r="D20" s="80">
        <v>0</v>
      </c>
      <c r="E20" s="44">
        <f t="shared" si="5"/>
        <v>0</v>
      </c>
      <c r="F20" s="34">
        <f>D20+B20</f>
        <v>0</v>
      </c>
      <c r="G20" s="51">
        <f>IF(ISBLANK(F20),"  ",IF(F76&gt;0,F20/F76,IF(F20&gt;0,1,0)))</f>
        <v>0</v>
      </c>
      <c r="H20" s="32">
        <v>0</v>
      </c>
      <c r="I20" s="48">
        <f t="shared" si="3"/>
        <v>0</v>
      </c>
      <c r="J20" s="80">
        <v>0</v>
      </c>
      <c r="K20" s="49">
        <f t="shared" si="4"/>
        <v>0</v>
      </c>
      <c r="L20" s="34">
        <f t="shared" si="1"/>
        <v>0</v>
      </c>
      <c r="M20" s="51">
        <f>IF(ISBLANK(L20),"  ",IF(L76&gt;0,L20/L76,IF(L20&gt;0,1,0)))</f>
        <v>0</v>
      </c>
      <c r="N20" s="76"/>
    </row>
    <row r="21" spans="1:14" ht="15" customHeight="1" x14ac:dyDescent="0.25">
      <c r="A21" s="62" t="s">
        <v>20</v>
      </c>
      <c r="B21" s="32">
        <v>0</v>
      </c>
      <c r="C21" s="48">
        <f t="shared" si="0"/>
        <v>0</v>
      </c>
      <c r="D21" s="80">
        <v>0</v>
      </c>
      <c r="E21" s="44">
        <f t="shared" si="5"/>
        <v>0</v>
      </c>
      <c r="F21" s="34">
        <f t="shared" si="2"/>
        <v>0</v>
      </c>
      <c r="G21" s="51">
        <f>IF(ISBLANK(F21),"  ",IF(F76&gt;0,F21/F76,IF(F21&gt;0,1,0)))</f>
        <v>0</v>
      </c>
      <c r="H21" s="32">
        <v>0</v>
      </c>
      <c r="I21" s="48">
        <f t="shared" si="3"/>
        <v>0</v>
      </c>
      <c r="J21" s="80">
        <v>0</v>
      </c>
      <c r="K21" s="49">
        <f t="shared" si="4"/>
        <v>0</v>
      </c>
      <c r="L21" s="34">
        <f t="shared" si="1"/>
        <v>0</v>
      </c>
      <c r="M21" s="51">
        <f>IF(ISBLANK(L21),"  ",IF(L76&gt;0,L21/L76,IF(L21&gt;0,1,0)))</f>
        <v>0</v>
      </c>
      <c r="N21" s="76"/>
    </row>
    <row r="22" spans="1:14" ht="15" customHeight="1" x14ac:dyDescent="0.25">
      <c r="A22" s="62" t="s">
        <v>21</v>
      </c>
      <c r="B22" s="32">
        <v>0</v>
      </c>
      <c r="C22" s="48">
        <f t="shared" si="0"/>
        <v>0</v>
      </c>
      <c r="D22" s="80">
        <v>0</v>
      </c>
      <c r="E22" s="44">
        <f t="shared" si="5"/>
        <v>0</v>
      </c>
      <c r="F22" s="34">
        <f t="shared" si="2"/>
        <v>0</v>
      </c>
      <c r="G22" s="51">
        <f>IF(ISBLANK(F22),"  ",IF(F76&gt;0,F22/F76,IF(F22&gt;0,1,0)))</f>
        <v>0</v>
      </c>
      <c r="H22" s="32">
        <v>0</v>
      </c>
      <c r="I22" s="48">
        <f t="shared" si="3"/>
        <v>0</v>
      </c>
      <c r="J22" s="80">
        <v>0</v>
      </c>
      <c r="K22" s="49">
        <f t="shared" si="4"/>
        <v>0</v>
      </c>
      <c r="L22" s="34">
        <f t="shared" si="1"/>
        <v>0</v>
      </c>
      <c r="M22" s="51">
        <f>IF(ISBLANK(L22),"  ",IF(L76&gt;0,L22/L76,IF(L22&gt;0,1,0)))</f>
        <v>0</v>
      </c>
      <c r="N22" s="76"/>
    </row>
    <row r="23" spans="1:14" ht="15" customHeight="1" x14ac:dyDescent="0.25">
      <c r="A23" s="62" t="s">
        <v>22</v>
      </c>
      <c r="B23" s="32">
        <v>0</v>
      </c>
      <c r="C23" s="48">
        <f t="shared" si="0"/>
        <v>0</v>
      </c>
      <c r="D23" s="80">
        <v>0</v>
      </c>
      <c r="E23" s="44">
        <f t="shared" si="5"/>
        <v>0</v>
      </c>
      <c r="F23" s="34">
        <f t="shared" si="2"/>
        <v>0</v>
      </c>
      <c r="G23" s="51">
        <f>IF(ISBLANK(F23),"  ",IF(F76&gt;0,F23/F76,IF(F23&gt;0,1,0)))</f>
        <v>0</v>
      </c>
      <c r="H23" s="32">
        <v>0</v>
      </c>
      <c r="I23" s="48">
        <f t="shared" si="3"/>
        <v>0</v>
      </c>
      <c r="J23" s="80">
        <v>0</v>
      </c>
      <c r="K23" s="49">
        <f t="shared" si="4"/>
        <v>0</v>
      </c>
      <c r="L23" s="34">
        <f t="shared" si="1"/>
        <v>0</v>
      </c>
      <c r="M23" s="51">
        <f>IF(ISBLANK(L23),"  ",IF(L76&gt;0,L23/L76,IF(L23&gt;0,1,0)))</f>
        <v>0</v>
      </c>
      <c r="N23" s="76"/>
    </row>
    <row r="24" spans="1:14" ht="15" customHeight="1" x14ac:dyDescent="0.25">
      <c r="A24" s="62" t="s">
        <v>23</v>
      </c>
      <c r="B24" s="32">
        <v>0</v>
      </c>
      <c r="C24" s="48">
        <f t="shared" si="0"/>
        <v>0</v>
      </c>
      <c r="D24" s="80">
        <v>0</v>
      </c>
      <c r="E24" s="44">
        <f t="shared" si="5"/>
        <v>0</v>
      </c>
      <c r="F24" s="34">
        <f t="shared" si="2"/>
        <v>0</v>
      </c>
      <c r="G24" s="51">
        <f>IF(ISBLANK(F24),"  ",IF(F76&gt;0,F24/F76,IF(F24&gt;0,1,0)))</f>
        <v>0</v>
      </c>
      <c r="H24" s="32">
        <v>0</v>
      </c>
      <c r="I24" s="48">
        <f t="shared" si="3"/>
        <v>0</v>
      </c>
      <c r="J24" s="80">
        <v>0</v>
      </c>
      <c r="K24" s="49">
        <f t="shared" si="4"/>
        <v>0</v>
      </c>
      <c r="L24" s="34">
        <f t="shared" si="1"/>
        <v>0</v>
      </c>
      <c r="M24" s="51">
        <f>IF(ISBLANK(L24),"  ",IF(L76&gt;0,L24/L76,IF(L24&gt;0,1,0)))</f>
        <v>0</v>
      </c>
      <c r="N24" s="76"/>
    </row>
    <row r="25" spans="1:14" ht="15" customHeight="1" x14ac:dyDescent="0.25">
      <c r="A25" s="62" t="s">
        <v>24</v>
      </c>
      <c r="B25" s="32">
        <v>0</v>
      </c>
      <c r="C25" s="48">
        <f t="shared" si="0"/>
        <v>0</v>
      </c>
      <c r="D25" s="80">
        <v>0</v>
      </c>
      <c r="E25" s="44">
        <f t="shared" si="5"/>
        <v>0</v>
      </c>
      <c r="F25" s="34">
        <f t="shared" si="2"/>
        <v>0</v>
      </c>
      <c r="G25" s="51">
        <f>IF(ISBLANK(F25),"  ",IF(F76&gt;0,F25/F76,IF(F25&gt;0,1,0)))</f>
        <v>0</v>
      </c>
      <c r="H25" s="32">
        <v>0</v>
      </c>
      <c r="I25" s="48">
        <f t="shared" si="3"/>
        <v>0</v>
      </c>
      <c r="J25" s="80">
        <v>0</v>
      </c>
      <c r="K25" s="49">
        <f t="shared" si="4"/>
        <v>0</v>
      </c>
      <c r="L25" s="34">
        <f t="shared" si="1"/>
        <v>0</v>
      </c>
      <c r="M25" s="51">
        <f>IF(ISBLANK(L25),"  ",IF(L76&gt;0,L25/L76,IF(L25&gt;0,1,0)))</f>
        <v>0</v>
      </c>
      <c r="N25" s="76"/>
    </row>
    <row r="26" spans="1:14" ht="15" customHeight="1" x14ac:dyDescent="0.25">
      <c r="A26" s="62" t="s">
        <v>25</v>
      </c>
      <c r="B26" s="32">
        <v>0</v>
      </c>
      <c r="C26" s="48">
        <f t="shared" si="0"/>
        <v>0</v>
      </c>
      <c r="D26" s="80">
        <v>0</v>
      </c>
      <c r="E26" s="44">
        <f t="shared" si="5"/>
        <v>0</v>
      </c>
      <c r="F26" s="34">
        <f t="shared" si="2"/>
        <v>0</v>
      </c>
      <c r="G26" s="51">
        <f>IF(ISBLANK(F26),"  ",IF(F76&gt;0,F26/F76,IF(F26&gt;0,1,0)))</f>
        <v>0</v>
      </c>
      <c r="H26" s="32">
        <v>0</v>
      </c>
      <c r="I26" s="48">
        <f t="shared" si="3"/>
        <v>0</v>
      </c>
      <c r="J26" s="80">
        <v>0</v>
      </c>
      <c r="K26" s="49">
        <f t="shared" si="4"/>
        <v>0</v>
      </c>
      <c r="L26" s="34">
        <f t="shared" si="1"/>
        <v>0</v>
      </c>
      <c r="M26" s="51">
        <f>IF(ISBLANK(L26),"  ",IF(L76&gt;0,L26/L76,IF(L26&gt;0,1,0)))</f>
        <v>0</v>
      </c>
      <c r="N26" s="76"/>
    </row>
    <row r="27" spans="1:14" ht="15" customHeight="1" x14ac:dyDescent="0.25">
      <c r="A27" s="62" t="s">
        <v>26</v>
      </c>
      <c r="B27" s="32">
        <v>0</v>
      </c>
      <c r="C27" s="48">
        <f t="shared" si="0"/>
        <v>0</v>
      </c>
      <c r="D27" s="80">
        <v>0</v>
      </c>
      <c r="E27" s="44">
        <f t="shared" si="5"/>
        <v>0</v>
      </c>
      <c r="F27" s="34">
        <f t="shared" si="2"/>
        <v>0</v>
      </c>
      <c r="G27" s="51">
        <f>IF(ISBLANK(F27),"  ",IF(F76&gt;0,F27/F76,IF(F27&gt;0,1,0)))</f>
        <v>0</v>
      </c>
      <c r="H27" s="32">
        <v>0</v>
      </c>
      <c r="I27" s="48">
        <f t="shared" si="3"/>
        <v>0</v>
      </c>
      <c r="J27" s="80">
        <v>0</v>
      </c>
      <c r="K27" s="49">
        <f t="shared" si="4"/>
        <v>0</v>
      </c>
      <c r="L27" s="34">
        <f t="shared" si="1"/>
        <v>0</v>
      </c>
      <c r="M27" s="51">
        <f>IF(ISBLANK(L27),"  ",IF(L76&gt;0,L27/L76,IF(L27&gt;0,1,0)))</f>
        <v>0</v>
      </c>
      <c r="N27" s="76"/>
    </row>
    <row r="28" spans="1:14" ht="15" customHeight="1" x14ac:dyDescent="0.25">
      <c r="A28" s="139" t="s">
        <v>27</v>
      </c>
      <c r="B28" s="32">
        <v>0</v>
      </c>
      <c r="C28" s="48">
        <f t="shared" si="0"/>
        <v>0</v>
      </c>
      <c r="D28" s="80">
        <v>0</v>
      </c>
      <c r="E28" s="44">
        <f t="shared" si="5"/>
        <v>0</v>
      </c>
      <c r="F28" s="34">
        <f t="shared" si="2"/>
        <v>0</v>
      </c>
      <c r="G28" s="51">
        <f>IF(ISBLANK(F28),"  ",IF(F76&gt;0,F28/F76,IF(F28&gt;0,1,0)))</f>
        <v>0</v>
      </c>
      <c r="H28" s="32">
        <v>0</v>
      </c>
      <c r="I28" s="48">
        <f t="shared" si="3"/>
        <v>0</v>
      </c>
      <c r="J28" s="80">
        <v>0</v>
      </c>
      <c r="K28" s="49">
        <f t="shared" si="4"/>
        <v>0</v>
      </c>
      <c r="L28" s="34">
        <f t="shared" si="1"/>
        <v>0</v>
      </c>
      <c r="M28" s="51">
        <f>IF(ISBLANK(L28),"  ",IF(L76&gt;0,L28/L76,IF(L28&gt;0,1,0)))</f>
        <v>0</v>
      </c>
      <c r="N28" s="76"/>
    </row>
    <row r="29" spans="1:14" ht="15" customHeight="1" x14ac:dyDescent="0.25">
      <c r="A29" s="139" t="s">
        <v>28</v>
      </c>
      <c r="B29" s="32">
        <v>0</v>
      </c>
      <c r="C29" s="48">
        <f t="shared" si="0"/>
        <v>0</v>
      </c>
      <c r="D29" s="80">
        <v>0</v>
      </c>
      <c r="E29" s="44">
        <f t="shared" si="5"/>
        <v>0</v>
      </c>
      <c r="F29" s="34">
        <f t="shared" si="2"/>
        <v>0</v>
      </c>
      <c r="G29" s="51">
        <f>IF(ISBLANK(F29),"  ",IF(F76&gt;0,F29/F76,IF(F29&gt;0,1,0)))</f>
        <v>0</v>
      </c>
      <c r="H29" s="32">
        <v>0</v>
      </c>
      <c r="I29" s="48">
        <f t="shared" si="3"/>
        <v>0</v>
      </c>
      <c r="J29" s="80">
        <v>0</v>
      </c>
      <c r="K29" s="49">
        <f t="shared" si="4"/>
        <v>0</v>
      </c>
      <c r="L29" s="34">
        <f t="shared" si="1"/>
        <v>0</v>
      </c>
      <c r="M29" s="51">
        <f>IF(ISBLANK(L29),"  ",IF(L76&gt;0,L29/L76,IF(L29&gt;0,1,0)))</f>
        <v>0</v>
      </c>
      <c r="N29" s="76"/>
    </row>
    <row r="30" spans="1:14" ht="15" customHeight="1" x14ac:dyDescent="0.25">
      <c r="A30" s="139" t="s">
        <v>29</v>
      </c>
      <c r="B30" s="32">
        <v>0</v>
      </c>
      <c r="C30" s="48">
        <f t="shared" si="0"/>
        <v>0</v>
      </c>
      <c r="D30" s="80">
        <v>0</v>
      </c>
      <c r="E30" s="44">
        <f>IF(ISBLANK(D30),"  ",IF(F30&gt;0,D30/F30,IF(D30&gt;0,1,0)))</f>
        <v>0</v>
      </c>
      <c r="F30" s="34">
        <f t="shared" si="2"/>
        <v>0</v>
      </c>
      <c r="G30" s="51">
        <f>IF(ISBLANK(F30),"  ",IF(F76&gt;0,F30/F76,IF(F30&gt;0,1,0)))</f>
        <v>0</v>
      </c>
      <c r="H30" s="32">
        <v>0</v>
      </c>
      <c r="I30" s="48">
        <f t="shared" si="3"/>
        <v>0</v>
      </c>
      <c r="J30" s="80">
        <v>0</v>
      </c>
      <c r="K30" s="49">
        <f>IF(ISBLANK(J30),"  ",IF(L30&gt;0,J30/L30,IF(J30&gt;0,1,0)))</f>
        <v>0</v>
      </c>
      <c r="L30" s="34">
        <f t="shared" si="1"/>
        <v>0</v>
      </c>
      <c r="M30" s="51">
        <f>IF(ISBLANK(L30),"  ",IF(L76&gt;0,L30/L76,IF(L30&gt;0,1,0)))</f>
        <v>0</v>
      </c>
      <c r="N30" s="76"/>
    </row>
    <row r="31" spans="1:14" ht="15" customHeight="1" x14ac:dyDescent="0.25">
      <c r="A31" s="139" t="s">
        <v>30</v>
      </c>
      <c r="B31" s="32">
        <v>298280</v>
      </c>
      <c r="C31" s="48">
        <f t="shared" si="0"/>
        <v>1</v>
      </c>
      <c r="D31" s="80">
        <v>0</v>
      </c>
      <c r="E31" s="44">
        <f>IF(ISBLANK(D31),"  ",IF(F31&gt;0,D31/F31,IF(D31&gt;0,1,0)))</f>
        <v>0</v>
      </c>
      <c r="F31" s="34">
        <f t="shared" si="2"/>
        <v>298280</v>
      </c>
      <c r="G31" s="51">
        <f>IF(ISBLANK(F31),"  ",IF(F76&gt;0,F31/F76,IF(F31&gt;0,1,0)))</f>
        <v>2.3653794842504417E-3</v>
      </c>
      <c r="H31" s="32">
        <v>312311</v>
      </c>
      <c r="I31" s="48">
        <f t="shared" si="3"/>
        <v>1</v>
      </c>
      <c r="J31" s="80">
        <v>0</v>
      </c>
      <c r="K31" s="49">
        <f>IF(ISBLANK(J31),"  ",IF(L31&gt;0,J31/L31,IF(J31&gt;0,1,0)))</f>
        <v>0</v>
      </c>
      <c r="L31" s="34">
        <f t="shared" si="1"/>
        <v>312311</v>
      </c>
      <c r="M31" s="51">
        <f>IF(ISBLANK(L31),"  ",IF(L76&gt;0,L31/L76,IF(L31&gt;0,1,0)))</f>
        <v>2.2490138047353719E-3</v>
      </c>
      <c r="N31" s="76"/>
    </row>
    <row r="32" spans="1:14" ht="15" customHeight="1" x14ac:dyDescent="0.25">
      <c r="A32" s="139" t="s">
        <v>31</v>
      </c>
      <c r="B32" s="32">
        <v>0</v>
      </c>
      <c r="C32" s="48">
        <f t="shared" si="0"/>
        <v>0</v>
      </c>
      <c r="D32" s="80">
        <v>0</v>
      </c>
      <c r="E32" s="44">
        <f>IF(ISBLANK(D32),"  ",IF(F32&gt;0,D32/F32,IF(D32&gt;0,1,0)))</f>
        <v>0</v>
      </c>
      <c r="F32" s="34">
        <f t="shared" si="2"/>
        <v>0</v>
      </c>
      <c r="G32" s="51">
        <f>IF(ISBLANK(F32),"  ",IF(F76&gt;0,F32/F76,IF(F32&gt;0,1,0)))</f>
        <v>0</v>
      </c>
      <c r="H32" s="32">
        <v>0</v>
      </c>
      <c r="I32" s="48">
        <f t="shared" si="3"/>
        <v>0</v>
      </c>
      <c r="J32" s="80">
        <v>0</v>
      </c>
      <c r="K32" s="49">
        <f>IF(ISBLANK(J32),"  ",IF(L32&gt;0,J32/L32,IF(J32&gt;0,1,0)))</f>
        <v>0</v>
      </c>
      <c r="L32" s="34">
        <f t="shared" si="1"/>
        <v>0</v>
      </c>
      <c r="M32" s="51">
        <f>IF(ISBLANK(L32),"  ",IF(L76&gt;0,L32/L76,IF(L32&gt;0,1,0)))</f>
        <v>0</v>
      </c>
      <c r="N32" s="76"/>
    </row>
    <row r="33" spans="1:14" ht="15" customHeight="1" x14ac:dyDescent="0.25">
      <c r="A33" s="140" t="s">
        <v>75</v>
      </c>
      <c r="B33" s="32">
        <v>0</v>
      </c>
      <c r="C33" s="48">
        <f>IF(ISBLANK(B33),"  ",IF(F33&gt;0,B33/F33,IF(B33&gt;0,1,0)))</f>
        <v>0</v>
      </c>
      <c r="D33" s="80">
        <v>0</v>
      </c>
      <c r="E33" s="44">
        <f>IF(ISBLANK(D33),"  ",IF(F33&gt;0,D33/F33,IF(D33&gt;0,1,0)))</f>
        <v>0</v>
      </c>
      <c r="F33" s="34">
        <f t="shared" si="2"/>
        <v>0</v>
      </c>
      <c r="G33" s="51">
        <f>IF(ISBLANK(F33),"  ",IF(F76&gt;0,F33/F76,IF(F33&gt;0,1,0)))</f>
        <v>0</v>
      </c>
      <c r="H33" s="32">
        <v>0</v>
      </c>
      <c r="I33" s="48">
        <f>IF(ISBLANK(H33),"  ",IF(L33&gt;0,H33/L33,IF(H33&gt;0,1,0)))</f>
        <v>0</v>
      </c>
      <c r="J33" s="80">
        <v>0</v>
      </c>
      <c r="K33" s="49">
        <f>IF(ISBLANK(J33),"  ",IF(L33&gt;0,J33/L33,IF(J33&gt;0,1,0)))</f>
        <v>0</v>
      </c>
      <c r="L33" s="34">
        <f t="shared" si="1"/>
        <v>0</v>
      </c>
      <c r="M33" s="51">
        <f>IF(ISBLANK(L33),"  ",IF(L76&gt;0,L33/L76,IF(L33&gt;0,1,0)))</f>
        <v>0</v>
      </c>
      <c r="N33" s="76"/>
    </row>
    <row r="34" spans="1:14" ht="15" customHeight="1" x14ac:dyDescent="0.25">
      <c r="A34" s="139" t="s">
        <v>32</v>
      </c>
      <c r="B34" s="32">
        <v>0</v>
      </c>
      <c r="C34" s="48">
        <f t="shared" si="0"/>
        <v>0</v>
      </c>
      <c r="D34" s="80">
        <v>0</v>
      </c>
      <c r="E34" s="44">
        <f t="shared" si="5"/>
        <v>0</v>
      </c>
      <c r="F34" s="34">
        <f t="shared" si="2"/>
        <v>0</v>
      </c>
      <c r="G34" s="51">
        <f>IF(ISBLANK(F34),"  ",IF(F76&gt;0,F34/F76,IF(F34&gt;0,1,0)))</f>
        <v>0</v>
      </c>
      <c r="H34" s="32">
        <v>0</v>
      </c>
      <c r="I34" s="48">
        <f t="shared" si="3"/>
        <v>0</v>
      </c>
      <c r="J34" s="80">
        <v>0</v>
      </c>
      <c r="K34" s="49">
        <f t="shared" si="4"/>
        <v>0</v>
      </c>
      <c r="L34" s="34">
        <f t="shared" si="1"/>
        <v>0</v>
      </c>
      <c r="M34" s="51">
        <f>IF(ISBLANK(L34),"  ",IF(L76&gt;0,L34/L76,IF(L34&gt;0,1,0)))</f>
        <v>0</v>
      </c>
      <c r="N34" s="76"/>
    </row>
    <row r="35" spans="1:14" ht="15" customHeight="1" x14ac:dyDescent="0.25">
      <c r="A35" s="62" t="s">
        <v>33</v>
      </c>
      <c r="B35" s="121"/>
      <c r="C35" s="64" t="s">
        <v>4</v>
      </c>
      <c r="D35" s="80"/>
      <c r="E35" s="66" t="s">
        <v>4</v>
      </c>
      <c r="F35" s="34"/>
      <c r="G35" s="67" t="s">
        <v>4</v>
      </c>
      <c r="H35" s="121" t="s">
        <v>4</v>
      </c>
      <c r="I35" s="64" t="s">
        <v>4</v>
      </c>
      <c r="J35" s="80"/>
      <c r="K35" s="66" t="s">
        <v>4</v>
      </c>
      <c r="L35" s="34"/>
      <c r="M35" s="67" t="s">
        <v>4</v>
      </c>
      <c r="N35" s="76"/>
    </row>
    <row r="36" spans="1:14" ht="15" customHeight="1" x14ac:dyDescent="0.25">
      <c r="A36" s="138" t="s">
        <v>34</v>
      </c>
      <c r="B36" s="32">
        <v>0</v>
      </c>
      <c r="C36" s="48">
        <f t="shared" si="0"/>
        <v>0</v>
      </c>
      <c r="D36" s="80">
        <v>0</v>
      </c>
      <c r="E36" s="49">
        <f>IF(ISBLANK(D36),"  ",IF(F36&gt;0,D36/F36,IF(D36&gt;0,1,0)))</f>
        <v>0</v>
      </c>
      <c r="F36" s="34">
        <f t="shared" si="2"/>
        <v>0</v>
      </c>
      <c r="G36" s="51">
        <f>IF(ISBLANK(F36),"  ",IF(F76&gt;0,F36/F76,IF(F36&gt;0,1,0)))</f>
        <v>0</v>
      </c>
      <c r="H36" s="32">
        <v>0</v>
      </c>
      <c r="I36" s="48">
        <f>IF(ISBLANK(H36),"  ",IF(L36&gt;0,H36/L36,IF(H36&gt;0,1,0)))</f>
        <v>0</v>
      </c>
      <c r="J36" s="80">
        <v>0</v>
      </c>
      <c r="K36" s="49">
        <f>IF(ISBLANK(J36),"  ",IF(L36&gt;0,J36/L36,IF(J36&gt;0,1,0)))</f>
        <v>0</v>
      </c>
      <c r="L36" s="34">
        <f>J36+H36</f>
        <v>0</v>
      </c>
      <c r="M36" s="51">
        <f>IF(ISBLANK(L36),"  ",IF(L76&gt;0,L36/L76,IF(L36&gt;0,1,0)))</f>
        <v>0</v>
      </c>
      <c r="N36" s="76"/>
    </row>
    <row r="37" spans="1:14" ht="15" customHeight="1" x14ac:dyDescent="0.25">
      <c r="A37" s="62" t="s">
        <v>35</v>
      </c>
      <c r="B37" s="121"/>
      <c r="C37" s="64" t="s">
        <v>4</v>
      </c>
      <c r="D37" s="80"/>
      <c r="E37" s="66" t="s">
        <v>4</v>
      </c>
      <c r="F37" s="34"/>
      <c r="G37" s="67" t="s">
        <v>4</v>
      </c>
      <c r="H37" s="121"/>
      <c r="I37" s="64" t="s">
        <v>4</v>
      </c>
      <c r="J37" s="80"/>
      <c r="K37" s="66" t="s">
        <v>4</v>
      </c>
      <c r="L37" s="34"/>
      <c r="M37" s="67" t="s">
        <v>4</v>
      </c>
      <c r="N37" s="76"/>
    </row>
    <row r="38" spans="1:14" ht="15" customHeight="1" x14ac:dyDescent="0.25">
      <c r="A38" s="62" t="s">
        <v>34</v>
      </c>
      <c r="B38" s="69">
        <v>0</v>
      </c>
      <c r="C38" s="48">
        <f t="shared" si="0"/>
        <v>0</v>
      </c>
      <c r="D38" s="70">
        <v>0</v>
      </c>
      <c r="E38" s="49">
        <f>IF(ISBLANK(D38),"  ",IF(F38&gt;0,D38/F38,IF(D38&gt;0,1,0)))</f>
        <v>0</v>
      </c>
      <c r="F38" s="68">
        <f t="shared" si="2"/>
        <v>0</v>
      </c>
      <c r="G38" s="51">
        <f>IF(ISBLANK(F38),"  ",IF(F76&gt;0,F38/F76,IF(F38&gt;0,1,0)))</f>
        <v>0</v>
      </c>
      <c r="H38" s="69">
        <v>0</v>
      </c>
      <c r="I38" s="48">
        <f>IF(ISBLANK(H38),"  ",IF(L38&gt;0,H38/L38,IF(H38&gt;0,1,0)))</f>
        <v>0</v>
      </c>
      <c r="J38" s="70">
        <v>0</v>
      </c>
      <c r="K38" s="49">
        <f>IF(ISBLANK(J38),"  ",IF(L38&gt;0,J38/L38,IF(J38&gt;0,1,0)))</f>
        <v>0</v>
      </c>
      <c r="L38" s="68">
        <f>J38+H38</f>
        <v>0</v>
      </c>
      <c r="M38" s="51">
        <f>IF(ISBLANK(L38),"  ",IF(L76&gt;0,L38/L76,IF(L38&gt;0,1,0)))</f>
        <v>0</v>
      </c>
      <c r="N38" s="76"/>
    </row>
    <row r="39" spans="1:14" ht="15" customHeight="1" x14ac:dyDescent="0.25">
      <c r="A39" s="62" t="s">
        <v>36</v>
      </c>
      <c r="B39" s="69"/>
      <c r="C39" s="48" t="str">
        <f t="shared" si="0"/>
        <v xml:space="preserve">  </v>
      </c>
      <c r="D39" s="70"/>
      <c r="E39" s="44" t="str">
        <f>IF(ISBLANK(D39),"  ",IF(F39&gt;0,D39/F39,IF(D39&gt;0,1,0)))</f>
        <v xml:space="preserve">  </v>
      </c>
      <c r="F39" s="34">
        <f t="shared" si="2"/>
        <v>0</v>
      </c>
      <c r="G39" s="51">
        <f>IF(ISBLANK(F39),"  ",IF(F76&gt;0,F39/F76,IF(F39&gt;0,1,0)))</f>
        <v>0</v>
      </c>
      <c r="H39" s="69"/>
      <c r="I39" s="48" t="str">
        <f>IF(ISBLANK(H39),"  ",IF(L39&gt;0,H39/L39,IF(H39&gt;0,1,0)))</f>
        <v xml:space="preserve">  </v>
      </c>
      <c r="J39" s="70"/>
      <c r="K39" s="49" t="str">
        <f>IF(ISBLANK(J39),"  ",IF(L39&gt;0,J39/L39,IF(J39&gt;0,1,0)))</f>
        <v xml:space="preserve">  </v>
      </c>
      <c r="L39" s="34">
        <f>J39+H39</f>
        <v>0</v>
      </c>
      <c r="M39" s="51">
        <f>IF(ISBLANK(L39),"  ",IF(L76&gt;0,L39/L76,IF(L39&gt;0,1,0)))</f>
        <v>0</v>
      </c>
      <c r="N39" s="76"/>
    </row>
    <row r="40" spans="1:14" ht="15" customHeight="1" x14ac:dyDescent="0.25">
      <c r="A40" s="62" t="s">
        <v>37</v>
      </c>
      <c r="B40" s="71">
        <v>27105315.27</v>
      </c>
      <c r="C40" s="84">
        <f t="shared" si="0"/>
        <v>1</v>
      </c>
      <c r="D40" s="122">
        <v>0</v>
      </c>
      <c r="E40" s="73">
        <f>IF(ISBLANK(D40),"  ",IF(F40&gt;0,D40/F40,IF(D40&gt;0,1,0)))</f>
        <v>0</v>
      </c>
      <c r="F40" s="71">
        <f>F39+F38+F36+F34+F29+F28+F26+F27+F25+F24+F23+F22+F21+F20+F19+F18+F17+F16+F14+F13+F30+F31+F32+F33</f>
        <v>27105315.27</v>
      </c>
      <c r="G40" s="74">
        <f>IF(ISBLANK(F40),"  ",IF(F76&gt;0,F40/F76,IF(F40&gt;0,1,0)))</f>
        <v>0.21494688431607289</v>
      </c>
      <c r="H40" s="71">
        <v>27030280</v>
      </c>
      <c r="I40" s="84">
        <f>IF(ISBLANK(H40),"  ",IF(L40&gt;0,H40/L40,IF(H40&gt;0,1,0)))</f>
        <v>1</v>
      </c>
      <c r="J40" s="122">
        <v>0</v>
      </c>
      <c r="K40" s="75">
        <f>IF(ISBLANK(J40),"  ",IF(L40&gt;0,J40/L40,IF(J40&gt;0,1,0)))</f>
        <v>0</v>
      </c>
      <c r="L40" s="71">
        <f>L39+L38+L36+L34+L29+L28+L26+L27+L25+L24+L23+L22+L21+L20+L19+L18+L17+L16+L14+L13+L30+L31+L32+L33</f>
        <v>27030280</v>
      </c>
      <c r="M40" s="74">
        <f>IF(ISBLANK(L40),"  ",IF(L76&gt;0,L40/L76,IF(L40&gt;0,1,0)))</f>
        <v>0.1946504377555143</v>
      </c>
      <c r="N40" s="76"/>
    </row>
    <row r="41" spans="1:14" ht="15" customHeight="1" x14ac:dyDescent="0.25">
      <c r="A41" s="78" t="s">
        <v>38</v>
      </c>
      <c r="B41" s="79"/>
      <c r="C41" s="64" t="s">
        <v>4</v>
      </c>
      <c r="D41" s="80"/>
      <c r="E41" s="66" t="s">
        <v>4</v>
      </c>
      <c r="F41" s="34"/>
      <c r="G41" s="67" t="s">
        <v>4</v>
      </c>
      <c r="H41" s="79"/>
      <c r="I41" s="64" t="s">
        <v>4</v>
      </c>
      <c r="J41" s="80"/>
      <c r="K41" s="66" t="s">
        <v>4</v>
      </c>
      <c r="L41" s="34"/>
      <c r="M41" s="67" t="s">
        <v>4</v>
      </c>
      <c r="N41" s="76"/>
    </row>
    <row r="42" spans="1:14" ht="15" customHeight="1" x14ac:dyDescent="0.25">
      <c r="A42" s="14" t="s">
        <v>39</v>
      </c>
      <c r="B42" s="36">
        <v>0</v>
      </c>
      <c r="C42" s="42">
        <f t="shared" si="0"/>
        <v>0</v>
      </c>
      <c r="D42" s="123">
        <v>0</v>
      </c>
      <c r="E42" s="44">
        <f t="shared" ref="E42:E48" si="6">IF(ISBLANK(D42),"  ",IF(F42&gt;0,D42/F42,IF(D42&gt;0,1,0)))</f>
        <v>0</v>
      </c>
      <c r="F42" s="38">
        <f>D42+B42</f>
        <v>0</v>
      </c>
      <c r="G42" s="46">
        <f>IF(ISBLANK(F42),"  ",IF(D76&gt;0,F42/D76,IF(F42&gt;0,1,0)))</f>
        <v>0</v>
      </c>
      <c r="H42" s="36">
        <v>0</v>
      </c>
      <c r="I42" s="42">
        <f t="shared" ref="I42:I48" si="7">IF(ISBLANK(H42),"  ",IF(L42&gt;0,H42/L42,IF(H42&gt;0,1,0)))</f>
        <v>0</v>
      </c>
      <c r="J42" s="123">
        <v>0</v>
      </c>
      <c r="K42" s="44">
        <f t="shared" ref="K42:K48" si="8">IF(ISBLANK(J42),"  ",IF(L42&gt;0,J42/L42,IF(J42&gt;0,1,0)))</f>
        <v>0</v>
      </c>
      <c r="L42" s="38">
        <f>J42+H42</f>
        <v>0</v>
      </c>
      <c r="M42" s="46">
        <f>IF(ISBLANK(L42),"  ",IF(J76&gt;0,L42/J76,IF(L42&gt;0,1,0)))</f>
        <v>0</v>
      </c>
      <c r="N42" s="76"/>
    </row>
    <row r="43" spans="1:14" ht="15" customHeight="1" x14ac:dyDescent="0.25">
      <c r="A43" s="87" t="s">
        <v>40</v>
      </c>
      <c r="B43" s="32">
        <v>0</v>
      </c>
      <c r="C43" s="48">
        <f t="shared" si="0"/>
        <v>0</v>
      </c>
      <c r="D43" s="80">
        <v>0</v>
      </c>
      <c r="E43" s="49">
        <f t="shared" si="6"/>
        <v>0</v>
      </c>
      <c r="F43" s="34">
        <f>D43+B43</f>
        <v>0</v>
      </c>
      <c r="G43" s="51">
        <f>IF(ISBLANK(F43),"  ",IF(D76&gt;0,F43/D76,IF(F43&gt;0,1,0)))</f>
        <v>0</v>
      </c>
      <c r="H43" s="32">
        <v>0</v>
      </c>
      <c r="I43" s="48">
        <f t="shared" si="7"/>
        <v>0</v>
      </c>
      <c r="J43" s="80">
        <v>0</v>
      </c>
      <c r="K43" s="49">
        <f t="shared" si="8"/>
        <v>0</v>
      </c>
      <c r="L43" s="34">
        <f>J43+H43</f>
        <v>0</v>
      </c>
      <c r="M43" s="51">
        <f>IF(ISBLANK(L43),"  ",IF(J76&gt;0,L43/J76,IF(L43&gt;0,1,0)))</f>
        <v>0</v>
      </c>
      <c r="N43" s="76"/>
    </row>
    <row r="44" spans="1:14" ht="15" customHeight="1" x14ac:dyDescent="0.25">
      <c r="A44" s="141" t="s">
        <v>41</v>
      </c>
      <c r="B44" s="32">
        <v>0</v>
      </c>
      <c r="C44" s="48">
        <f t="shared" si="0"/>
        <v>0</v>
      </c>
      <c r="D44" s="80">
        <v>0</v>
      </c>
      <c r="E44" s="49">
        <f t="shared" si="6"/>
        <v>0</v>
      </c>
      <c r="F44" s="68">
        <f>D44+B44</f>
        <v>0</v>
      </c>
      <c r="G44" s="51">
        <f>IF(ISBLANK(F44),"  ",IF(D76&gt;0,F44/D76,IF(F44&gt;0,1,0)))</f>
        <v>0</v>
      </c>
      <c r="H44" s="32">
        <v>0</v>
      </c>
      <c r="I44" s="48">
        <f t="shared" si="7"/>
        <v>0</v>
      </c>
      <c r="J44" s="80">
        <v>0</v>
      </c>
      <c r="K44" s="49">
        <f t="shared" si="8"/>
        <v>0</v>
      </c>
      <c r="L44" s="68">
        <f>J44+H44</f>
        <v>0</v>
      </c>
      <c r="M44" s="51">
        <f>IF(ISBLANK(L44),"  ",IF(J76&gt;0,L44/J76,IF(L44&gt;0,1,0)))</f>
        <v>0</v>
      </c>
      <c r="N44" s="76"/>
    </row>
    <row r="45" spans="1:14" ht="15" customHeight="1" x14ac:dyDescent="0.25">
      <c r="A45" s="78" t="s">
        <v>42</v>
      </c>
      <c r="B45" s="32">
        <v>0</v>
      </c>
      <c r="C45" s="48">
        <f t="shared" si="0"/>
        <v>0</v>
      </c>
      <c r="D45" s="80">
        <v>0</v>
      </c>
      <c r="E45" s="49">
        <f t="shared" si="6"/>
        <v>0</v>
      </c>
      <c r="F45" s="68">
        <f>D45+B45</f>
        <v>0</v>
      </c>
      <c r="G45" s="51">
        <f>IF(ISBLANK(F45),"  ",IF(D76&gt;0,F45/D76,IF(F45&gt;0,1,0)))</f>
        <v>0</v>
      </c>
      <c r="H45" s="32">
        <v>0</v>
      </c>
      <c r="I45" s="48">
        <f t="shared" si="7"/>
        <v>0</v>
      </c>
      <c r="J45" s="80">
        <v>0</v>
      </c>
      <c r="K45" s="49">
        <f t="shared" si="8"/>
        <v>0</v>
      </c>
      <c r="L45" s="68">
        <f>J45+H45</f>
        <v>0</v>
      </c>
      <c r="M45" s="51">
        <f>IF(ISBLANK(L45),"  ",IF(J76&gt;0,L45/J76,IF(L45&gt;0,1,0)))</f>
        <v>0</v>
      </c>
      <c r="N45" s="76"/>
    </row>
    <row r="46" spans="1:14" ht="15" customHeight="1" x14ac:dyDescent="0.25">
      <c r="A46" s="87" t="s">
        <v>43</v>
      </c>
      <c r="B46" s="32">
        <v>0</v>
      </c>
      <c r="C46" s="48">
        <f t="shared" si="0"/>
        <v>0</v>
      </c>
      <c r="D46" s="80">
        <v>0</v>
      </c>
      <c r="E46" s="49">
        <f t="shared" si="6"/>
        <v>0</v>
      </c>
      <c r="F46" s="68">
        <f>D46+B46</f>
        <v>0</v>
      </c>
      <c r="G46" s="51">
        <f>IF(ISBLANK(F46),"  ",IF(F76&gt;0,F46/F76,IF(F46&gt;0,1,0)))</f>
        <v>0</v>
      </c>
      <c r="H46" s="32">
        <v>0</v>
      </c>
      <c r="I46" s="48">
        <f t="shared" si="7"/>
        <v>0</v>
      </c>
      <c r="J46" s="80">
        <v>0</v>
      </c>
      <c r="K46" s="49">
        <f t="shared" si="8"/>
        <v>0</v>
      </c>
      <c r="L46" s="68">
        <f>J46+H46</f>
        <v>0</v>
      </c>
      <c r="M46" s="51">
        <f>IF(ISBLANK(L46),"  ",IF(L76&gt;0,L46/L76,IF(L46&gt;0,1,0)))</f>
        <v>0</v>
      </c>
      <c r="N46" s="76"/>
    </row>
    <row r="47" spans="1:14" ht="15" customHeight="1" x14ac:dyDescent="0.25">
      <c r="A47" s="78" t="s">
        <v>44</v>
      </c>
      <c r="B47" s="106">
        <v>0</v>
      </c>
      <c r="C47" s="84">
        <f t="shared" si="0"/>
        <v>0</v>
      </c>
      <c r="D47" s="107">
        <v>0</v>
      </c>
      <c r="E47" s="75">
        <f t="shared" si="6"/>
        <v>0</v>
      </c>
      <c r="F47" s="86">
        <f>F46+F45+F44+F43+F42</f>
        <v>0</v>
      </c>
      <c r="G47" s="74">
        <f>IF(ISBLANK(F47),"  ",IF(F76&gt;0,F47/F76,IF(F47&gt;0,1,0)))</f>
        <v>0</v>
      </c>
      <c r="H47" s="106">
        <v>0</v>
      </c>
      <c r="I47" s="84">
        <f t="shared" si="7"/>
        <v>0</v>
      </c>
      <c r="J47" s="107">
        <v>0</v>
      </c>
      <c r="K47" s="75">
        <f t="shared" si="8"/>
        <v>0</v>
      </c>
      <c r="L47" s="86">
        <f>L46+L45+L44+L43+L42</f>
        <v>0</v>
      </c>
      <c r="M47" s="74">
        <f>IF(ISBLANK(L47),"  ",IF(L76&gt;0,L47/L76,IF(L47&gt;0,1,0)))</f>
        <v>0</v>
      </c>
      <c r="N47" s="76"/>
    </row>
    <row r="48" spans="1:14" ht="15" customHeight="1" x14ac:dyDescent="0.25">
      <c r="A48" s="87" t="s">
        <v>45</v>
      </c>
      <c r="B48" s="124">
        <v>0</v>
      </c>
      <c r="C48" s="84">
        <f t="shared" si="0"/>
        <v>0</v>
      </c>
      <c r="D48" s="111">
        <v>0</v>
      </c>
      <c r="E48" s="75">
        <f t="shared" si="6"/>
        <v>0</v>
      </c>
      <c r="F48" s="90">
        <f>D48+B48</f>
        <v>0</v>
      </c>
      <c r="G48" s="74">
        <f>IF(ISBLANK(F48),"  ",IF(F76&gt;0,F48/F76,IF(F48&gt;0,1,0)))</f>
        <v>0</v>
      </c>
      <c r="H48" s="124">
        <v>0</v>
      </c>
      <c r="I48" s="84">
        <f t="shared" si="7"/>
        <v>0</v>
      </c>
      <c r="J48" s="111">
        <v>0</v>
      </c>
      <c r="K48" s="75">
        <f t="shared" si="8"/>
        <v>0</v>
      </c>
      <c r="L48" s="90">
        <f>J48+H48</f>
        <v>0</v>
      </c>
      <c r="M48" s="74">
        <f>IF(ISBLANK(L48),"  ",IF(L76&gt;0,L48/L76,IF(L48&gt;0,1,0)))</f>
        <v>0</v>
      </c>
      <c r="N48" s="76"/>
    </row>
    <row r="49" spans="1:14" ht="15" customHeight="1" x14ac:dyDescent="0.25">
      <c r="A49" s="14" t="s">
        <v>46</v>
      </c>
      <c r="B49" s="91"/>
      <c r="C49" s="92" t="s">
        <v>4</v>
      </c>
      <c r="D49" s="93"/>
      <c r="E49" s="94" t="s">
        <v>4</v>
      </c>
      <c r="F49" s="38"/>
      <c r="G49" s="95" t="s">
        <v>4</v>
      </c>
      <c r="H49" s="91"/>
      <c r="I49" s="92" t="s">
        <v>4</v>
      </c>
      <c r="J49" s="93"/>
      <c r="K49" s="94" t="s">
        <v>4</v>
      </c>
      <c r="L49" s="38"/>
      <c r="M49" s="95" t="s">
        <v>4</v>
      </c>
      <c r="N49" s="76"/>
    </row>
    <row r="50" spans="1:14" ht="15" customHeight="1" x14ac:dyDescent="0.25">
      <c r="A50" s="14" t="s">
        <v>47</v>
      </c>
      <c r="B50" s="91">
        <v>39350498.689999998</v>
      </c>
      <c r="C50" s="42">
        <f t="shared" si="0"/>
        <v>1</v>
      </c>
      <c r="D50" s="93">
        <v>0</v>
      </c>
      <c r="E50" s="44">
        <f t="shared" ref="E50:E67" si="9">IF(ISBLANK(D50),"  ",IF(F50&gt;0,D50/F50,IF(D50&gt;0,1,0)))</f>
        <v>0</v>
      </c>
      <c r="F50" s="96">
        <f t="shared" ref="F50:F55" si="10">D50+B50</f>
        <v>39350498.689999998</v>
      </c>
      <c r="G50" s="46">
        <f>IF(ISBLANK(F50),"  ",IF(F76&gt;0,F50/F76,IF(F50&gt;0,1,0)))</f>
        <v>0.3120519722956614</v>
      </c>
      <c r="H50" s="91">
        <v>44130595.75</v>
      </c>
      <c r="I50" s="42">
        <f t="shared" ref="I50:I67" si="11">IF(ISBLANK(H50),"  ",IF(L50&gt;0,H50/L50,IF(H50&gt;0,1,0)))</f>
        <v>1</v>
      </c>
      <c r="J50" s="93">
        <v>0</v>
      </c>
      <c r="K50" s="44">
        <f t="shared" ref="K50:K67" si="12">IF(ISBLANK(J50),"  ",IF(L50&gt;0,J50/L50,IF(J50&gt;0,1,0)))</f>
        <v>0</v>
      </c>
      <c r="L50" s="96">
        <f t="shared" ref="L50:L66" si="13">J50+H50</f>
        <v>44130595.75</v>
      </c>
      <c r="M50" s="46">
        <f>IF(ISBLANK(L50),"  ",IF(L76&gt;0,L50/L76,IF(L50&gt;0,1,0)))</f>
        <v>0.3177932223102809</v>
      </c>
      <c r="N50" s="76"/>
    </row>
    <row r="51" spans="1:14" ht="15" customHeight="1" x14ac:dyDescent="0.25">
      <c r="A51" s="78" t="s">
        <v>48</v>
      </c>
      <c r="B51" s="79">
        <v>1329576.94</v>
      </c>
      <c r="C51" s="48">
        <f t="shared" si="0"/>
        <v>1</v>
      </c>
      <c r="D51" s="80">
        <v>0</v>
      </c>
      <c r="E51" s="49">
        <f t="shared" si="9"/>
        <v>0</v>
      </c>
      <c r="F51" s="97">
        <f t="shared" si="10"/>
        <v>1329576.94</v>
      </c>
      <c r="G51" s="51">
        <f>IF(ISBLANK(F51),"  ",IF(F76&gt;0,F51/F76,IF(F51&gt;0,1,0)))</f>
        <v>1.0543630201852221E-2</v>
      </c>
      <c r="H51" s="79">
        <v>1465681.05</v>
      </c>
      <c r="I51" s="48">
        <f t="shared" si="11"/>
        <v>1</v>
      </c>
      <c r="J51" s="80">
        <v>0</v>
      </c>
      <c r="K51" s="49">
        <f t="shared" si="12"/>
        <v>0</v>
      </c>
      <c r="L51" s="97">
        <f t="shared" si="13"/>
        <v>1465681.05</v>
      </c>
      <c r="M51" s="51">
        <f>IF(ISBLANK(L51),"  ",IF(L76&gt;0,L51/L76,IF(L51&gt;0,1,0)))</f>
        <v>1.055466158665252E-2</v>
      </c>
      <c r="N51" s="76"/>
    </row>
    <row r="52" spans="1:14" ht="15" customHeight="1" x14ac:dyDescent="0.25">
      <c r="A52" s="142" t="s">
        <v>49</v>
      </c>
      <c r="B52" s="125">
        <v>0</v>
      </c>
      <c r="C52" s="48">
        <f t="shared" si="0"/>
        <v>0</v>
      </c>
      <c r="D52" s="126">
        <v>1850685</v>
      </c>
      <c r="E52" s="49">
        <f t="shared" si="9"/>
        <v>1</v>
      </c>
      <c r="F52" s="99">
        <f t="shared" si="10"/>
        <v>1850685</v>
      </c>
      <c r="G52" s="51">
        <f>IF(ISBLANK(F52),"  ",IF(F76&gt;0,F52/F76,IF(F52&gt;0,1,0)))</f>
        <v>1.4676050458663098E-2</v>
      </c>
      <c r="H52" s="125">
        <v>0</v>
      </c>
      <c r="I52" s="48">
        <f t="shared" si="11"/>
        <v>0</v>
      </c>
      <c r="J52" s="126">
        <v>2000000</v>
      </c>
      <c r="K52" s="49">
        <f t="shared" si="12"/>
        <v>1</v>
      </c>
      <c r="L52" s="99">
        <f t="shared" si="13"/>
        <v>2000000</v>
      </c>
      <c r="M52" s="51">
        <f>IF(ISBLANK(L52),"  ",IF(L76&gt;0,L52/L76,IF(L52&gt;0,1,0)))</f>
        <v>1.4402398921173907E-2</v>
      </c>
      <c r="N52" s="76"/>
    </row>
    <row r="53" spans="1:14" ht="15" customHeight="1" x14ac:dyDescent="0.25">
      <c r="A53" s="142" t="s">
        <v>50</v>
      </c>
      <c r="B53" s="125">
        <v>793181.89</v>
      </c>
      <c r="C53" s="48">
        <f t="shared" si="0"/>
        <v>1</v>
      </c>
      <c r="D53" s="126">
        <v>0</v>
      </c>
      <c r="E53" s="49">
        <f t="shared" si="9"/>
        <v>0</v>
      </c>
      <c r="F53" s="99">
        <f t="shared" si="10"/>
        <v>793181.89</v>
      </c>
      <c r="G53" s="51">
        <f>IF(ISBLANK(F53),"  ",IF(F76&gt;0,F53/F76,IF(F53&gt;0,1,0)))</f>
        <v>6.2899831362645525E-3</v>
      </c>
      <c r="H53" s="125">
        <v>846308</v>
      </c>
      <c r="I53" s="48">
        <f t="shared" si="11"/>
        <v>1</v>
      </c>
      <c r="J53" s="126">
        <v>0</v>
      </c>
      <c r="K53" s="49">
        <f t="shared" si="12"/>
        <v>0</v>
      </c>
      <c r="L53" s="99">
        <f t="shared" si="13"/>
        <v>846308</v>
      </c>
      <c r="M53" s="51">
        <f>IF(ISBLANK(L53),"  ",IF(L76&gt;0,L53/L76,IF(L53&gt;0,1,0)))</f>
        <v>6.094432713090423E-3</v>
      </c>
      <c r="N53" s="76"/>
    </row>
    <row r="54" spans="1:14" ht="15" customHeight="1" x14ac:dyDescent="0.25">
      <c r="A54" s="142" t="s">
        <v>51</v>
      </c>
      <c r="B54" s="125">
        <v>0</v>
      </c>
      <c r="C54" s="48">
        <f>IF(ISBLANK(B54),"  ",IF(F54&gt;0,B54/F54,IF(B54&gt;0,1,0)))</f>
        <v>0</v>
      </c>
      <c r="D54" s="126">
        <v>0</v>
      </c>
      <c r="E54" s="49">
        <f>IF(ISBLANK(D54),"  ",IF(F54&gt;0,D54/F54,IF(D54&gt;0,1,0)))</f>
        <v>0</v>
      </c>
      <c r="F54" s="99">
        <f t="shared" si="10"/>
        <v>0</v>
      </c>
      <c r="G54" s="51">
        <f>IF(ISBLANK(F54),"  ",IF(F76&gt;0,F54/F76,IF(F54&gt;0,1,0)))</f>
        <v>0</v>
      </c>
      <c r="H54" s="125">
        <v>0</v>
      </c>
      <c r="I54" s="48">
        <f>IF(ISBLANK(H54),"  ",IF(L54&gt;0,H54/L54,IF(H54&gt;0,1,0)))</f>
        <v>0</v>
      </c>
      <c r="J54" s="126">
        <v>0</v>
      </c>
      <c r="K54" s="49">
        <f>IF(ISBLANK(J54),"  ",IF(L54&gt;0,J54/L54,IF(J54&gt;0,1,0)))</f>
        <v>0</v>
      </c>
      <c r="L54" s="99">
        <f t="shared" si="13"/>
        <v>0</v>
      </c>
      <c r="M54" s="51">
        <f>IF(ISBLANK(L54),"  ",IF(L76&gt;0,L54/L76,IF(L54&gt;0,1,0)))</f>
        <v>0</v>
      </c>
      <c r="N54" s="76"/>
    </row>
    <row r="55" spans="1:14" ht="15" customHeight="1" x14ac:dyDescent="0.25">
      <c r="A55" s="78" t="s">
        <v>52</v>
      </c>
      <c r="B55" s="79">
        <v>3288216.07</v>
      </c>
      <c r="C55" s="48">
        <f t="shared" si="0"/>
        <v>0.39533052728097751</v>
      </c>
      <c r="D55" s="80">
        <v>5029421.5599999996</v>
      </c>
      <c r="E55" s="49">
        <f t="shared" si="9"/>
        <v>0.60466947271902249</v>
      </c>
      <c r="F55" s="97">
        <f t="shared" si="10"/>
        <v>8317637.629999999</v>
      </c>
      <c r="G55" s="51">
        <f>IF(ISBLANK(F55),"  ",IF(F76&gt;0,F55/F76,IF(F55&gt;0,1,0)))</f>
        <v>6.5959398576610789E-2</v>
      </c>
      <c r="H55" s="79">
        <v>3534282</v>
      </c>
      <c r="I55" s="48">
        <f t="shared" si="11"/>
        <v>0.37264623721648094</v>
      </c>
      <c r="J55" s="80">
        <v>5950000</v>
      </c>
      <c r="K55" s="49">
        <f t="shared" si="12"/>
        <v>0.62735376278351906</v>
      </c>
      <c r="L55" s="97">
        <f t="shared" si="13"/>
        <v>9484282</v>
      </c>
      <c r="M55" s="51">
        <f>IF(ISBLANK(L55),"  ",IF(L76&gt;0,L55/L76,IF(L55&gt;0,1,0)))</f>
        <v>6.8298206422454544E-2</v>
      </c>
      <c r="N55" s="76"/>
    </row>
    <row r="56" spans="1:14" ht="15" customHeight="1" x14ac:dyDescent="0.25">
      <c r="A56" s="87" t="s">
        <v>53</v>
      </c>
      <c r="B56" s="127">
        <v>44761473.589999996</v>
      </c>
      <c r="C56" s="84">
        <f t="shared" si="0"/>
        <v>0.86677195895215065</v>
      </c>
      <c r="D56" s="107">
        <v>6880106.5599999996</v>
      </c>
      <c r="E56" s="75">
        <f t="shared" si="9"/>
        <v>0.1332280410478493</v>
      </c>
      <c r="F56" s="100">
        <f>F55+F53+F52+F51+F50+F54</f>
        <v>51641580.149999999</v>
      </c>
      <c r="G56" s="74">
        <f>IF(ISBLANK(F56),"  ",IF(F76&gt;0,F56/F76,IF(F56&gt;0,1,0)))</f>
        <v>0.40952103466905204</v>
      </c>
      <c r="H56" s="127">
        <v>49976866.799999997</v>
      </c>
      <c r="I56" s="84">
        <f t="shared" si="11"/>
        <v>0.86275798365811152</v>
      </c>
      <c r="J56" s="107">
        <v>7950000</v>
      </c>
      <c r="K56" s="75">
        <f t="shared" si="12"/>
        <v>0.13724201634188854</v>
      </c>
      <c r="L56" s="97">
        <f t="shared" si="13"/>
        <v>57926866.799999997</v>
      </c>
      <c r="M56" s="74">
        <f>IF(ISBLANK(L56),"  ",IF(L76&gt;0,L56/L76,IF(L56&gt;0,1,0)))</f>
        <v>0.41714292195365227</v>
      </c>
      <c r="N56" s="76"/>
    </row>
    <row r="57" spans="1:14" ht="15" customHeight="1" x14ac:dyDescent="0.25">
      <c r="A57" s="137" t="s">
        <v>54</v>
      </c>
      <c r="B57" s="128">
        <v>0</v>
      </c>
      <c r="C57" s="48">
        <f t="shared" si="0"/>
        <v>0</v>
      </c>
      <c r="D57" s="129">
        <v>0</v>
      </c>
      <c r="E57" s="49">
        <f t="shared" si="9"/>
        <v>0</v>
      </c>
      <c r="F57" s="101">
        <f t="shared" ref="F57:F66" si="14">D57+B57</f>
        <v>0</v>
      </c>
      <c r="G57" s="51">
        <f>IF(ISBLANK(F57),"  ",IF(F76&gt;0,F57/F76,IF(F57&gt;0,1,0)))</f>
        <v>0</v>
      </c>
      <c r="H57" s="128">
        <v>0</v>
      </c>
      <c r="I57" s="48">
        <f t="shared" si="11"/>
        <v>0</v>
      </c>
      <c r="J57" s="129">
        <v>0</v>
      </c>
      <c r="K57" s="49">
        <f t="shared" si="12"/>
        <v>0</v>
      </c>
      <c r="L57" s="101">
        <f t="shared" si="13"/>
        <v>0</v>
      </c>
      <c r="M57" s="51">
        <f>IF(ISBLANK(L57),"  ",IF(L76&gt;0,L57/L76,IF(L57&gt;0,1,0)))</f>
        <v>0</v>
      </c>
      <c r="N57" s="76"/>
    </row>
    <row r="58" spans="1:14" ht="15" customHeight="1" x14ac:dyDescent="0.25">
      <c r="A58" s="143" t="s">
        <v>55</v>
      </c>
      <c r="B58" s="32">
        <v>0</v>
      </c>
      <c r="C58" s="48">
        <f t="shared" si="0"/>
        <v>0</v>
      </c>
      <c r="D58" s="80">
        <v>0</v>
      </c>
      <c r="E58" s="49">
        <f t="shared" si="9"/>
        <v>0</v>
      </c>
      <c r="F58" s="34">
        <f t="shared" si="14"/>
        <v>0</v>
      </c>
      <c r="G58" s="51">
        <f>IF(ISBLANK(F58),"  ",IF(F76&gt;0,F58/F76,IF(F58&gt;0,1,0)))</f>
        <v>0</v>
      </c>
      <c r="H58" s="32">
        <v>0</v>
      </c>
      <c r="I58" s="48">
        <f t="shared" si="11"/>
        <v>0</v>
      </c>
      <c r="J58" s="80">
        <v>0</v>
      </c>
      <c r="K58" s="49">
        <f t="shared" si="12"/>
        <v>0</v>
      </c>
      <c r="L58" s="34">
        <f t="shared" si="13"/>
        <v>0</v>
      </c>
      <c r="M58" s="51">
        <f>IF(ISBLANK(L58),"  ",IF(L76&gt;0,L58/L76,IF(L58&gt;0,1,0)))</f>
        <v>0</v>
      </c>
      <c r="N58" s="76"/>
    </row>
    <row r="59" spans="1:14" ht="15" customHeight="1" x14ac:dyDescent="0.25">
      <c r="A59" s="141" t="s">
        <v>56</v>
      </c>
      <c r="B59" s="32">
        <v>0</v>
      </c>
      <c r="C59" s="48">
        <f t="shared" si="0"/>
        <v>0</v>
      </c>
      <c r="D59" s="80">
        <v>0</v>
      </c>
      <c r="E59" s="49">
        <f t="shared" si="9"/>
        <v>0</v>
      </c>
      <c r="F59" s="34">
        <f t="shared" si="14"/>
        <v>0</v>
      </c>
      <c r="G59" s="51">
        <f>IF(ISBLANK(F59),"  ",IF(F76&gt;0,F59/F76,IF(F59&gt;0,1,0)))</f>
        <v>0</v>
      </c>
      <c r="H59" s="32">
        <v>0</v>
      </c>
      <c r="I59" s="48">
        <f t="shared" si="11"/>
        <v>0</v>
      </c>
      <c r="J59" s="80">
        <v>0</v>
      </c>
      <c r="K59" s="49">
        <f t="shared" si="12"/>
        <v>0</v>
      </c>
      <c r="L59" s="34">
        <f t="shared" si="13"/>
        <v>0</v>
      </c>
      <c r="M59" s="51">
        <f>IF(ISBLANK(L59),"  ",IF(L76&gt;0,L59/L76,IF(L59&gt;0,1,0)))</f>
        <v>0</v>
      </c>
      <c r="N59" s="76"/>
    </row>
    <row r="60" spans="1:14" ht="15" customHeight="1" x14ac:dyDescent="0.25">
      <c r="A60" s="87" t="s">
        <v>57</v>
      </c>
      <c r="B60" s="69">
        <v>0</v>
      </c>
      <c r="C60" s="48">
        <f t="shared" si="0"/>
        <v>0</v>
      </c>
      <c r="D60" s="70">
        <v>2029823.09</v>
      </c>
      <c r="E60" s="49">
        <f t="shared" si="9"/>
        <v>1</v>
      </c>
      <c r="F60" s="68">
        <f t="shared" si="14"/>
        <v>2029823.09</v>
      </c>
      <c r="G60" s="51">
        <f>IF(ISBLANK(F60),"  ",IF(F76&gt;0,F60/F76,IF(F60&gt;0,1,0)))</f>
        <v>1.609662697379589E-2</v>
      </c>
      <c r="H60" s="69">
        <v>0</v>
      </c>
      <c r="I60" s="48">
        <f t="shared" si="11"/>
        <v>0</v>
      </c>
      <c r="J60" s="70">
        <v>2171399.98</v>
      </c>
      <c r="K60" s="49">
        <f t="shared" si="12"/>
        <v>1</v>
      </c>
      <c r="L60" s="68">
        <f t="shared" si="13"/>
        <v>2171399.98</v>
      </c>
      <c r="M60" s="51">
        <f>IF(ISBLANK(L60),"  ",IF(L76&gt;0,L60/L76,IF(L60&gt;0,1,0)))</f>
        <v>1.5636684364694522E-2</v>
      </c>
      <c r="N60" s="76"/>
    </row>
    <row r="61" spans="1:14" ht="15" customHeight="1" x14ac:dyDescent="0.25">
      <c r="A61" s="105" t="s">
        <v>58</v>
      </c>
      <c r="B61" s="32">
        <v>0</v>
      </c>
      <c r="C61" s="48">
        <f t="shared" si="0"/>
        <v>0</v>
      </c>
      <c r="D61" s="80">
        <v>0</v>
      </c>
      <c r="E61" s="49">
        <f t="shared" si="9"/>
        <v>0</v>
      </c>
      <c r="F61" s="34">
        <f t="shared" si="14"/>
        <v>0</v>
      </c>
      <c r="G61" s="51">
        <f>IF(ISBLANK(F61),"  ",IF(F76&gt;0,F61/F76,IF(F61&gt;0,1,0)))</f>
        <v>0</v>
      </c>
      <c r="H61" s="32">
        <v>0</v>
      </c>
      <c r="I61" s="48">
        <f t="shared" si="11"/>
        <v>0</v>
      </c>
      <c r="J61" s="80">
        <v>0</v>
      </c>
      <c r="K61" s="49">
        <f t="shared" si="12"/>
        <v>0</v>
      </c>
      <c r="L61" s="34">
        <f t="shared" si="13"/>
        <v>0</v>
      </c>
      <c r="M61" s="51">
        <f>IF(ISBLANK(L61),"  ",IF(L76&gt;0,L61/L76,IF(L61&gt;0,1,0)))</f>
        <v>0</v>
      </c>
      <c r="N61" s="76"/>
    </row>
    <row r="62" spans="1:14" ht="15" customHeight="1" x14ac:dyDescent="0.25">
      <c r="A62" s="105" t="s">
        <v>59</v>
      </c>
      <c r="B62" s="32">
        <v>0</v>
      </c>
      <c r="C62" s="48">
        <f t="shared" si="0"/>
        <v>0</v>
      </c>
      <c r="D62" s="80">
        <v>0</v>
      </c>
      <c r="E62" s="49">
        <f t="shared" si="9"/>
        <v>0</v>
      </c>
      <c r="F62" s="34">
        <f t="shared" si="14"/>
        <v>0</v>
      </c>
      <c r="G62" s="51">
        <f>IF(ISBLANK(F62),"  ",IF(F76&gt;0,F62/F76,IF(F62&gt;0,1,0)))</f>
        <v>0</v>
      </c>
      <c r="H62" s="32">
        <v>0</v>
      </c>
      <c r="I62" s="48">
        <f t="shared" si="11"/>
        <v>0</v>
      </c>
      <c r="J62" s="80">
        <v>0</v>
      </c>
      <c r="K62" s="49">
        <f t="shared" si="12"/>
        <v>0</v>
      </c>
      <c r="L62" s="34">
        <f t="shared" si="13"/>
        <v>0</v>
      </c>
      <c r="M62" s="51">
        <f>IF(ISBLANK(L62),"  ",IF(L76&gt;0,L62/L76,IF(L62&gt;0,1,0)))</f>
        <v>0</v>
      </c>
      <c r="N62" s="76"/>
    </row>
    <row r="63" spans="1:14" ht="15" customHeight="1" x14ac:dyDescent="0.25">
      <c r="A63" s="144" t="s">
        <v>60</v>
      </c>
      <c r="B63" s="32">
        <v>0</v>
      </c>
      <c r="C63" s="48">
        <f t="shared" si="0"/>
        <v>0</v>
      </c>
      <c r="D63" s="80">
        <v>1112631.98</v>
      </c>
      <c r="E63" s="49">
        <f t="shared" si="9"/>
        <v>1</v>
      </c>
      <c r="F63" s="34">
        <f t="shared" si="14"/>
        <v>1112631.98</v>
      </c>
      <c r="G63" s="51">
        <f>IF(ISBLANK(F63),"  ",IF(F76&gt;0,F63/F76,IF(F63&gt;0,1,0)))</f>
        <v>8.8232427886983638E-3</v>
      </c>
      <c r="H63" s="32">
        <v>0</v>
      </c>
      <c r="I63" s="48">
        <f t="shared" si="11"/>
        <v>0</v>
      </c>
      <c r="J63" s="80">
        <v>1250000</v>
      </c>
      <c r="K63" s="49">
        <f t="shared" si="12"/>
        <v>1</v>
      </c>
      <c r="L63" s="34">
        <f t="shared" si="13"/>
        <v>1250000</v>
      </c>
      <c r="M63" s="51">
        <f>IF(ISBLANK(L63),"  ",IF(L76&gt;0,L63/L76,IF(L63&gt;0,1,0)))</f>
        <v>9.0014993257336914E-3</v>
      </c>
      <c r="N63" s="76"/>
    </row>
    <row r="64" spans="1:14" ht="15" customHeight="1" x14ac:dyDescent="0.25">
      <c r="A64" s="144" t="s">
        <v>61</v>
      </c>
      <c r="B64" s="32">
        <v>0</v>
      </c>
      <c r="C64" s="48">
        <f t="shared" si="0"/>
        <v>0</v>
      </c>
      <c r="D64" s="80">
        <v>0</v>
      </c>
      <c r="E64" s="49">
        <f t="shared" si="9"/>
        <v>0</v>
      </c>
      <c r="F64" s="34">
        <f t="shared" si="14"/>
        <v>0</v>
      </c>
      <c r="G64" s="51">
        <f>IF(ISBLANK(F64),"  ",IF(F76&gt;0,F64/F76,IF(F64&gt;0,1,0)))</f>
        <v>0</v>
      </c>
      <c r="H64" s="32">
        <v>0</v>
      </c>
      <c r="I64" s="48">
        <f t="shared" si="11"/>
        <v>0</v>
      </c>
      <c r="J64" s="80">
        <v>0</v>
      </c>
      <c r="K64" s="49">
        <f t="shared" si="12"/>
        <v>0</v>
      </c>
      <c r="L64" s="34">
        <f t="shared" si="13"/>
        <v>0</v>
      </c>
      <c r="M64" s="51">
        <f>IF(ISBLANK(L64),"  ",IF(L76&gt;0,L64/L76,IF(L64&gt;0,1,0)))</f>
        <v>0</v>
      </c>
      <c r="N64" s="76"/>
    </row>
    <row r="65" spans="1:14" ht="15" customHeight="1" x14ac:dyDescent="0.25">
      <c r="A65" s="141" t="s">
        <v>62</v>
      </c>
      <c r="B65" s="32">
        <v>0</v>
      </c>
      <c r="C65" s="48">
        <f t="shared" si="0"/>
        <v>0</v>
      </c>
      <c r="D65" s="80">
        <v>2242667.06</v>
      </c>
      <c r="E65" s="49">
        <f t="shared" si="9"/>
        <v>1</v>
      </c>
      <c r="F65" s="34">
        <f t="shared" si="14"/>
        <v>2242667.06</v>
      </c>
      <c r="G65" s="51">
        <f>IF(ISBLANK(F65),"  ",IF(F76&gt;0,F65/F76,IF(F65&gt;0,1,0)))</f>
        <v>1.7784493273864339E-2</v>
      </c>
      <c r="H65" s="32">
        <v>0</v>
      </c>
      <c r="I65" s="48">
        <f t="shared" si="11"/>
        <v>0</v>
      </c>
      <c r="J65" s="80">
        <v>2617013.46</v>
      </c>
      <c r="K65" s="49">
        <f t="shared" si="12"/>
        <v>1</v>
      </c>
      <c r="L65" s="34">
        <f t="shared" si="13"/>
        <v>2617013.46</v>
      </c>
      <c r="M65" s="51">
        <f>IF(ISBLANK(L65),"  ",IF(L76&gt;0,L65/L76,IF(L65&gt;0,1,0)))</f>
        <v>1.8845635916500795E-2</v>
      </c>
      <c r="N65" s="76"/>
    </row>
    <row r="66" spans="1:14" ht="15" customHeight="1" x14ac:dyDescent="0.25">
      <c r="A66" s="87" t="s">
        <v>63</v>
      </c>
      <c r="B66" s="32">
        <v>763492.22</v>
      </c>
      <c r="C66" s="48">
        <f t="shared" si="0"/>
        <v>1</v>
      </c>
      <c r="D66" s="80">
        <v>0</v>
      </c>
      <c r="E66" s="49">
        <f t="shared" si="9"/>
        <v>0</v>
      </c>
      <c r="F66" s="34">
        <f t="shared" si="14"/>
        <v>763492.22</v>
      </c>
      <c r="G66" s="51">
        <f>IF(ISBLANK(F66),"  ",IF(F76&gt;0,F66/F76,IF(F66&gt;0,1,0)))</f>
        <v>6.0545421535899988E-3</v>
      </c>
      <c r="H66" s="32">
        <v>893133</v>
      </c>
      <c r="I66" s="48">
        <f t="shared" si="11"/>
        <v>1</v>
      </c>
      <c r="J66" s="80">
        <v>0</v>
      </c>
      <c r="K66" s="49">
        <f t="shared" si="12"/>
        <v>0</v>
      </c>
      <c r="L66" s="34">
        <f t="shared" si="13"/>
        <v>893133</v>
      </c>
      <c r="M66" s="51">
        <f>IF(ISBLANK(L66),"  ",IF(L76&gt;0,L66/L76,IF(L66&gt;0,1,0)))</f>
        <v>6.4316288778324075E-3</v>
      </c>
      <c r="N66" s="76"/>
    </row>
    <row r="67" spans="1:14" ht="15" customHeight="1" x14ac:dyDescent="0.25">
      <c r="A67" s="105" t="s">
        <v>64</v>
      </c>
      <c r="B67" s="106">
        <v>45524965.809999995</v>
      </c>
      <c r="C67" s="84">
        <f t="shared" si="0"/>
        <v>0.78776280654324493</v>
      </c>
      <c r="D67" s="107">
        <v>12265228.689999999</v>
      </c>
      <c r="E67" s="75">
        <f t="shared" si="9"/>
        <v>0.21223719345675501</v>
      </c>
      <c r="F67" s="106">
        <f>F66+F65+F64+F63+F62+F61+F60+F59+F58+F57+F56</f>
        <v>57790194.5</v>
      </c>
      <c r="G67" s="74">
        <f>IF(ISBLANK(F67),"  ",IF(F76&gt;0,F67/F76,IF(F67&gt;0,1,0)))</f>
        <v>0.45827993985900067</v>
      </c>
      <c r="H67" s="106">
        <v>50869999.799999997</v>
      </c>
      <c r="I67" s="84">
        <f t="shared" si="11"/>
        <v>0.78432384109926157</v>
      </c>
      <c r="J67" s="107">
        <v>13988413.439999999</v>
      </c>
      <c r="K67" s="75">
        <f t="shared" si="12"/>
        <v>0.21567615890073849</v>
      </c>
      <c r="L67" s="106">
        <f>L66+L65+L64+L63+L62+L61+L60+L59+L58+L57+L56</f>
        <v>64858413.239999995</v>
      </c>
      <c r="M67" s="74">
        <f>IF(ISBLANK(L67),"  ",IF(L76&gt;0,L67/L76,IF(L67&gt;0,1,0)))</f>
        <v>0.46705837043841364</v>
      </c>
      <c r="N67" s="76"/>
    </row>
    <row r="68" spans="1:14" ht="15" customHeight="1" x14ac:dyDescent="0.25">
      <c r="A68" s="14" t="s">
        <v>65</v>
      </c>
      <c r="B68" s="79"/>
      <c r="C68" s="64" t="s">
        <v>4</v>
      </c>
      <c r="D68" s="80"/>
      <c r="E68" s="66" t="s">
        <v>4</v>
      </c>
      <c r="F68" s="34"/>
      <c r="G68" s="67" t="s">
        <v>4</v>
      </c>
      <c r="H68" s="79"/>
      <c r="I68" s="64" t="s">
        <v>4</v>
      </c>
      <c r="J68" s="80"/>
      <c r="K68" s="66" t="s">
        <v>4</v>
      </c>
      <c r="L68" s="34"/>
      <c r="M68" s="67" t="s">
        <v>4</v>
      </c>
    </row>
    <row r="69" spans="1:14" ht="15" customHeight="1" x14ac:dyDescent="0.25">
      <c r="A69" s="145" t="s">
        <v>66</v>
      </c>
      <c r="B69" s="3">
        <v>0</v>
      </c>
      <c r="C69" s="42">
        <f t="shared" si="0"/>
        <v>0</v>
      </c>
      <c r="D69" s="93">
        <v>0</v>
      </c>
      <c r="E69" s="44">
        <f>IF(ISBLANK(D69),"  ",IF(F69&gt;0,D69/F69,IF(D69&gt;0,1,0)))</f>
        <v>0</v>
      </c>
      <c r="F69" s="58">
        <f>D69+B69</f>
        <v>0</v>
      </c>
      <c r="G69" s="46">
        <f>IF(ISBLANK(F69),"  ",IF(F76&gt;0,F69/F76,IF(F69&gt;0,1,0)))</f>
        <v>0</v>
      </c>
      <c r="H69" s="3">
        <v>0</v>
      </c>
      <c r="I69" s="42">
        <f>IF(ISBLANK(H69),"  ",IF(L69&gt;0,H69/L69,IF(H69&gt;0,1,0)))</f>
        <v>0</v>
      </c>
      <c r="J69" s="93">
        <v>0</v>
      </c>
      <c r="K69" s="44">
        <f>IF(ISBLANK(J69),"  ",IF(L69&gt;0,J69/L69,IF(J69&gt;0,1,0)))</f>
        <v>0</v>
      </c>
      <c r="L69" s="58">
        <f>J69+H69</f>
        <v>0</v>
      </c>
      <c r="M69" s="46">
        <f>IF(ISBLANK(L69),"  ",IF(L76&gt;0,L69/L76,IF(L69&gt;0,1,0)))</f>
        <v>0</v>
      </c>
    </row>
    <row r="70" spans="1:14" ht="15" customHeight="1" x14ac:dyDescent="0.25">
      <c r="A70" s="78" t="s">
        <v>67</v>
      </c>
      <c r="B70" s="32">
        <v>0</v>
      </c>
      <c r="C70" s="48">
        <f t="shared" si="0"/>
        <v>0</v>
      </c>
      <c r="D70" s="80">
        <v>0</v>
      </c>
      <c r="E70" s="49">
        <f>IF(ISBLANK(D70),"  ",IF(F70&gt;0,D70/F70,IF(D70&gt;0,1,0)))</f>
        <v>0</v>
      </c>
      <c r="F70" s="34">
        <f>D70+B70</f>
        <v>0</v>
      </c>
      <c r="G70" s="51">
        <f>IF(ISBLANK(F70),"  ",IF(F76&gt;0,F70/F76,IF(F70&gt;0,1,0)))</f>
        <v>0</v>
      </c>
      <c r="H70" s="32">
        <v>0</v>
      </c>
      <c r="I70" s="48">
        <f>IF(ISBLANK(H70),"  ",IF(L70&gt;0,H70/L70,IF(H70&gt;0,1,0)))</f>
        <v>0</v>
      </c>
      <c r="J70" s="80">
        <v>0</v>
      </c>
      <c r="K70" s="49">
        <f>IF(ISBLANK(J70),"  ",IF(L70&gt;0,J70/L70,IF(J70&gt;0,1,0)))</f>
        <v>0</v>
      </c>
      <c r="L70" s="34">
        <f>J70+H70</f>
        <v>0</v>
      </c>
      <c r="M70" s="51">
        <f>IF(ISBLANK(L70),"  ",IF(L76&gt;0,L70/L76,IF(L70&gt;0,1,0)))</f>
        <v>0</v>
      </c>
    </row>
    <row r="71" spans="1:14" ht="15" customHeight="1" x14ac:dyDescent="0.25">
      <c r="A71" s="109" t="s">
        <v>68</v>
      </c>
      <c r="B71" s="79"/>
      <c r="C71" s="64" t="s">
        <v>4</v>
      </c>
      <c r="D71" s="80"/>
      <c r="E71" s="66" t="s">
        <v>4</v>
      </c>
      <c r="F71" s="34"/>
      <c r="G71" s="67" t="s">
        <v>4</v>
      </c>
      <c r="H71" s="79"/>
      <c r="I71" s="64" t="s">
        <v>4</v>
      </c>
      <c r="J71" s="80"/>
      <c r="K71" s="66" t="s">
        <v>4</v>
      </c>
      <c r="L71" s="34"/>
      <c r="M71" s="67" t="s">
        <v>4</v>
      </c>
    </row>
    <row r="72" spans="1:14" ht="15" customHeight="1" x14ac:dyDescent="0.25">
      <c r="A72" s="141" t="s">
        <v>69</v>
      </c>
      <c r="B72" s="3">
        <v>0</v>
      </c>
      <c r="C72" s="42">
        <f t="shared" si="0"/>
        <v>0</v>
      </c>
      <c r="D72" s="93">
        <v>35251867.129999995</v>
      </c>
      <c r="E72" s="44">
        <f>IF(ISBLANK(D72),"  ",IF(F72&gt;0,D72/F72,IF(D72&gt;0,1,0)))</f>
        <v>1</v>
      </c>
      <c r="F72" s="58">
        <f>D72+B72</f>
        <v>35251867.129999995</v>
      </c>
      <c r="G72" s="46">
        <f>IF(ISBLANK(F72),"  ",IF(F76&gt;0,F72/F76,IF(F72&gt;0,1,0)))</f>
        <v>0.27954956179034629</v>
      </c>
      <c r="H72" s="3">
        <v>0</v>
      </c>
      <c r="I72" s="42">
        <f>IF(ISBLANK(H72),"  ",IF(L72&gt;0,H72/L72,IF(H72&gt;0,1,0)))</f>
        <v>0</v>
      </c>
      <c r="J72" s="93">
        <v>37000000</v>
      </c>
      <c r="K72" s="44">
        <f>IF(ISBLANK(J72),"  ",IF(L72&gt;0,J72/L72,IF(J72&gt;0,1,0)))</f>
        <v>1</v>
      </c>
      <c r="L72" s="58">
        <f>J72+H72</f>
        <v>37000000</v>
      </c>
      <c r="M72" s="46">
        <f>IF(ISBLANK(L72),"  ",IF(L76&gt;0,L72/L76,IF(L72&gt;0,1,0)))</f>
        <v>0.26644438004171728</v>
      </c>
    </row>
    <row r="73" spans="1:14" ht="15" customHeight="1" x14ac:dyDescent="0.25">
      <c r="A73" s="78" t="s">
        <v>70</v>
      </c>
      <c r="B73" s="32">
        <v>0</v>
      </c>
      <c r="C73" s="48">
        <f t="shared" si="0"/>
        <v>0</v>
      </c>
      <c r="D73" s="80">
        <v>5955010.4700000007</v>
      </c>
      <c r="E73" s="49">
        <f>IF(ISBLANK(D73),"  ",IF(F73&gt;0,D73/F73,IF(D73&gt;0,1,0)))</f>
        <v>1</v>
      </c>
      <c r="F73" s="34">
        <f>D73+B73</f>
        <v>5955010.4700000007</v>
      </c>
      <c r="G73" s="51">
        <f>IF(ISBLANK(F73),"  ",IF(F76&gt;0,F73/F76,IF(F73&gt;0,1,0)))</f>
        <v>4.7223614034580204E-2</v>
      </c>
      <c r="H73" s="32">
        <v>0</v>
      </c>
      <c r="I73" s="48">
        <f>IF(ISBLANK(H73),"  ",IF(L73&gt;0,H73/L73,IF(H73&gt;0,1,0)))</f>
        <v>0</v>
      </c>
      <c r="J73" s="80">
        <v>9977061.7599999998</v>
      </c>
      <c r="K73" s="49">
        <f>IF(ISBLANK(J73),"  ",IF(L73&gt;0,J73/L73,IF(J73&gt;0,1,0)))</f>
        <v>1</v>
      </c>
      <c r="L73" s="34">
        <f>J73+H73</f>
        <v>9977061.7599999998</v>
      </c>
      <c r="M73" s="51">
        <f>IF(ISBLANK(L73),"  ",IF(L76&gt;0,L73/L76,IF(L73&gt;0,1,0)))</f>
        <v>7.1846811764354715E-2</v>
      </c>
    </row>
    <row r="74" spans="1:14" ht="15" customHeight="1" x14ac:dyDescent="0.25">
      <c r="A74" s="78" t="s">
        <v>71</v>
      </c>
      <c r="B74" s="110">
        <v>0</v>
      </c>
      <c r="C74" s="84">
        <f t="shared" si="0"/>
        <v>0</v>
      </c>
      <c r="D74" s="111">
        <v>41206877.599999994</v>
      </c>
      <c r="E74" s="75">
        <f>IF(ISBLANK(D74),"  ",IF(F74&gt;0,D74/F74,IF(D74&gt;0,1,0)))</f>
        <v>1</v>
      </c>
      <c r="F74" s="112">
        <f>F73+F72+F71+F70+F69</f>
        <v>41206877.599999994</v>
      </c>
      <c r="G74" s="74">
        <f>IF(ISBLANK(F74),"  ",IF(F76&gt;0,F74/F76,IF(F74&gt;0,1,0)))</f>
        <v>0.32677317582492649</v>
      </c>
      <c r="H74" s="110">
        <v>0</v>
      </c>
      <c r="I74" s="84">
        <f>IF(ISBLANK(H74),"  ",IF(L74&gt;0,H74/L74,IF(H74&gt;0,1,0)))</f>
        <v>0</v>
      </c>
      <c r="J74" s="111">
        <v>46977061.759999998</v>
      </c>
      <c r="K74" s="75">
        <f>IF(ISBLANK(J74),"  ",IF(L74&gt;0,J74/L74,IF(J74&gt;0,1,0)))</f>
        <v>1</v>
      </c>
      <c r="L74" s="112">
        <f>L73+L72+L71+L70+L69</f>
        <v>46977061.759999998</v>
      </c>
      <c r="M74" s="74">
        <f>IF(ISBLANK(L74),"  ",IF(L76&gt;0,L74/L76,IF(L74&gt;0,1,0)))</f>
        <v>0.33829119180607198</v>
      </c>
    </row>
    <row r="75" spans="1:14" ht="15" customHeight="1" x14ac:dyDescent="0.25">
      <c r="A75" s="78" t="s">
        <v>72</v>
      </c>
      <c r="B75" s="110">
        <v>0</v>
      </c>
      <c r="C75" s="84">
        <f>IF(ISBLANK(B75),"  ",IF(F75&gt;0,B75/F75,IF(B75&gt;0,1,0)))</f>
        <v>0</v>
      </c>
      <c r="D75" s="111">
        <v>0</v>
      </c>
      <c r="E75" s="75">
        <f>IF(ISBLANK(D75),"  ",IF(F75&gt;0,D75/F75,IF(D75&gt;0,1,0)))</f>
        <v>0</v>
      </c>
      <c r="F75" s="113">
        <f>D75+B75</f>
        <v>0</v>
      </c>
      <c r="G75" s="74">
        <f>IF(ISBLANK(F75),"  ",IF(F76&gt;0,F75/F76,IF(F75&gt;0,1,0)))</f>
        <v>0</v>
      </c>
      <c r="H75" s="110">
        <v>0</v>
      </c>
      <c r="I75" s="84">
        <f>IF(ISBLANK(H75),"  ",IF(L75&gt;0,H75/L75,IF(H75&gt;0,1,0)))</f>
        <v>0</v>
      </c>
      <c r="J75" s="111">
        <v>0</v>
      </c>
      <c r="K75" s="75">
        <f>IF(ISBLANK(J75),"  ",IF(L75&gt;0,J75/L75,IF(J75&gt;0,1,0)))</f>
        <v>0</v>
      </c>
      <c r="L75" s="113">
        <f>J75+H75</f>
        <v>0</v>
      </c>
      <c r="M75" s="74">
        <f>IF(ISBLANK(L75),"  ",IF(L76&gt;0,L75/L76,IF(L75&gt;0,1,0)))</f>
        <v>0</v>
      </c>
    </row>
    <row r="76" spans="1:14" ht="15" customHeight="1" thickBot="1" x14ac:dyDescent="0.3">
      <c r="A76" s="114" t="s">
        <v>73</v>
      </c>
      <c r="B76" s="115">
        <v>72630281.079999998</v>
      </c>
      <c r="C76" s="116">
        <f t="shared" si="0"/>
        <v>0.57596277592186873</v>
      </c>
      <c r="D76" s="115">
        <v>53472106.289999992</v>
      </c>
      <c r="E76" s="117">
        <f>IF(ISBLANK(D76),"  ",IF(F76&gt;0,D76/F76,IF(D76&gt;0,1,0)))</f>
        <v>0.42403722407813121</v>
      </c>
      <c r="F76" s="115">
        <f>F74+F67+F47+F40+F48+F75</f>
        <v>126102387.36999999</v>
      </c>
      <c r="G76" s="118">
        <f>IF(ISBLANK(F76),"  ",IF(F76&gt;0,F76/F76,IF(F76&gt;0,1,0)))</f>
        <v>1</v>
      </c>
      <c r="H76" s="115">
        <v>77900279.799999997</v>
      </c>
      <c r="I76" s="116">
        <f>IF(ISBLANK(H76),"  ",IF(L76&gt;0,H76/L76,IF(H76&gt;0,1,0)))</f>
        <v>0.56097545287533268</v>
      </c>
      <c r="J76" s="115">
        <v>60965475.199999996</v>
      </c>
      <c r="K76" s="117">
        <f>IF(ISBLANK(J76),"  ",IF(L76&gt;0,J76/L76,IF(J76&gt;0,1,0)))</f>
        <v>0.43902454712466726</v>
      </c>
      <c r="L76" s="115">
        <f>L74+L67+L47+L40+L48+L75</f>
        <v>138865755</v>
      </c>
      <c r="M76" s="118">
        <f>IF(ISBLANK(L76),"  ",IF(L76&gt;0,L76/L76,IF(L76&gt;0,1,0)))</f>
        <v>1</v>
      </c>
    </row>
    <row r="77" spans="1:14" ht="15.75" thickTop="1" x14ac:dyDescent="0.25">
      <c r="A77" s="146"/>
      <c r="B77" s="133"/>
      <c r="C77" s="134"/>
      <c r="D77" s="133"/>
      <c r="E77" s="134"/>
      <c r="F77" s="133"/>
      <c r="G77" s="134"/>
      <c r="H77" s="133"/>
      <c r="I77" s="134"/>
      <c r="J77" s="133"/>
      <c r="K77" s="134"/>
      <c r="L77" s="133"/>
      <c r="M77" s="134"/>
    </row>
    <row r="78" spans="1:14" ht="16.5" customHeight="1" x14ac:dyDescent="0.25">
      <c r="A78" s="134" t="s">
        <v>4</v>
      </c>
      <c r="B78" s="133"/>
      <c r="C78" s="134"/>
      <c r="D78" s="133"/>
      <c r="E78" s="134"/>
      <c r="F78" s="133"/>
      <c r="G78" s="134"/>
      <c r="H78" s="133"/>
      <c r="I78" s="134"/>
      <c r="J78" s="133"/>
      <c r="K78" s="134"/>
      <c r="L78" s="133"/>
      <c r="M78" s="134"/>
    </row>
    <row r="79" spans="1:14" x14ac:dyDescent="0.25">
      <c r="A79" s="134" t="s">
        <v>74</v>
      </c>
      <c r="B79" s="133"/>
      <c r="C79" s="134"/>
      <c r="D79" s="133"/>
      <c r="E79" s="134"/>
      <c r="F79" s="133"/>
      <c r="G79" s="134"/>
      <c r="H79" s="133"/>
      <c r="I79" s="134"/>
      <c r="J79" s="133"/>
      <c r="K79" s="134"/>
      <c r="L79" s="133"/>
      <c r="M79" s="134"/>
    </row>
  </sheetData>
  <hyperlinks>
    <hyperlink ref="O2" location="Home!A1" tooltip="Home" display="Home"/>
  </hyperlinks>
  <printOptions horizontalCentered="1" verticalCentered="1"/>
  <pageMargins left="0.25" right="0.25" top="0.75" bottom="0.75" header="0.3" footer="0.3"/>
  <pageSetup scale="44" orientation="landscape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9"/>
  <sheetViews>
    <sheetView zoomScale="75" zoomScaleNormal="75" workbookViewId="0">
      <pane xSplit="1" ySplit="10" topLeftCell="B11" activePane="bottomRight" state="frozen"/>
      <selection activeCell="A4" sqref="A4:XFD76"/>
      <selection pane="topRight" activeCell="A4" sqref="A4:XFD76"/>
      <selection pane="bottomLeft" activeCell="A4" sqref="A4:XFD76"/>
      <selection pane="bottomRight" activeCell="G13" sqref="G13"/>
    </sheetView>
  </sheetViews>
  <sheetFormatPr defaultColWidth="12.42578125" defaultRowHeight="14.25" x14ac:dyDescent="0.2"/>
  <cols>
    <col min="1" max="1" width="63.42578125" style="6" customWidth="1"/>
    <col min="2" max="2" width="20.7109375" style="120" customWidth="1"/>
    <col min="3" max="3" width="20.7109375" style="6" customWidth="1"/>
    <col min="4" max="4" width="20.7109375" style="120" customWidth="1"/>
    <col min="5" max="5" width="20.7109375" style="6" customWidth="1"/>
    <col min="6" max="6" width="20.7109375" style="120" customWidth="1"/>
    <col min="7" max="7" width="20.7109375" style="6" customWidth="1"/>
    <col min="8" max="8" width="20.7109375" style="120" customWidth="1"/>
    <col min="9" max="9" width="20.7109375" style="6" customWidth="1"/>
    <col min="10" max="10" width="20.7109375" style="120" customWidth="1"/>
    <col min="11" max="11" width="20.7109375" style="6" customWidth="1"/>
    <col min="12" max="12" width="20.7109375" style="120" customWidth="1"/>
    <col min="13" max="13" width="20.7109375" style="6" customWidth="1"/>
    <col min="14" max="256" width="12.42578125" style="6"/>
    <col min="257" max="257" width="186.7109375" style="6" customWidth="1"/>
    <col min="258" max="258" width="56.42578125" style="6" customWidth="1"/>
    <col min="259" max="263" width="45.5703125" style="6" customWidth="1"/>
    <col min="264" max="264" width="54.7109375" style="6" customWidth="1"/>
    <col min="265" max="269" width="45.5703125" style="6" customWidth="1"/>
    <col min="270" max="512" width="12.42578125" style="6"/>
    <col min="513" max="513" width="186.7109375" style="6" customWidth="1"/>
    <col min="514" max="514" width="56.42578125" style="6" customWidth="1"/>
    <col min="515" max="519" width="45.5703125" style="6" customWidth="1"/>
    <col min="520" max="520" width="54.7109375" style="6" customWidth="1"/>
    <col min="521" max="525" width="45.5703125" style="6" customWidth="1"/>
    <col min="526" max="768" width="12.42578125" style="6"/>
    <col min="769" max="769" width="186.7109375" style="6" customWidth="1"/>
    <col min="770" max="770" width="56.42578125" style="6" customWidth="1"/>
    <col min="771" max="775" width="45.5703125" style="6" customWidth="1"/>
    <col min="776" max="776" width="54.7109375" style="6" customWidth="1"/>
    <col min="777" max="781" width="45.5703125" style="6" customWidth="1"/>
    <col min="782" max="1024" width="12.42578125" style="6"/>
    <col min="1025" max="1025" width="186.7109375" style="6" customWidth="1"/>
    <col min="1026" max="1026" width="56.42578125" style="6" customWidth="1"/>
    <col min="1027" max="1031" width="45.5703125" style="6" customWidth="1"/>
    <col min="1032" max="1032" width="54.7109375" style="6" customWidth="1"/>
    <col min="1033" max="1037" width="45.5703125" style="6" customWidth="1"/>
    <col min="1038" max="1280" width="12.42578125" style="6"/>
    <col min="1281" max="1281" width="186.7109375" style="6" customWidth="1"/>
    <col min="1282" max="1282" width="56.42578125" style="6" customWidth="1"/>
    <col min="1283" max="1287" width="45.5703125" style="6" customWidth="1"/>
    <col min="1288" max="1288" width="54.7109375" style="6" customWidth="1"/>
    <col min="1289" max="1293" width="45.5703125" style="6" customWidth="1"/>
    <col min="1294" max="1536" width="12.42578125" style="6"/>
    <col min="1537" max="1537" width="186.7109375" style="6" customWidth="1"/>
    <col min="1538" max="1538" width="56.42578125" style="6" customWidth="1"/>
    <col min="1539" max="1543" width="45.5703125" style="6" customWidth="1"/>
    <col min="1544" max="1544" width="54.7109375" style="6" customWidth="1"/>
    <col min="1545" max="1549" width="45.5703125" style="6" customWidth="1"/>
    <col min="1550" max="1792" width="12.42578125" style="6"/>
    <col min="1793" max="1793" width="186.7109375" style="6" customWidth="1"/>
    <col min="1794" max="1794" width="56.42578125" style="6" customWidth="1"/>
    <col min="1795" max="1799" width="45.5703125" style="6" customWidth="1"/>
    <col min="1800" max="1800" width="54.7109375" style="6" customWidth="1"/>
    <col min="1801" max="1805" width="45.5703125" style="6" customWidth="1"/>
    <col min="1806" max="2048" width="12.42578125" style="6"/>
    <col min="2049" max="2049" width="186.7109375" style="6" customWidth="1"/>
    <col min="2050" max="2050" width="56.42578125" style="6" customWidth="1"/>
    <col min="2051" max="2055" width="45.5703125" style="6" customWidth="1"/>
    <col min="2056" max="2056" width="54.7109375" style="6" customWidth="1"/>
    <col min="2057" max="2061" width="45.5703125" style="6" customWidth="1"/>
    <col min="2062" max="2304" width="12.42578125" style="6"/>
    <col min="2305" max="2305" width="186.7109375" style="6" customWidth="1"/>
    <col min="2306" max="2306" width="56.42578125" style="6" customWidth="1"/>
    <col min="2307" max="2311" width="45.5703125" style="6" customWidth="1"/>
    <col min="2312" max="2312" width="54.7109375" style="6" customWidth="1"/>
    <col min="2313" max="2317" width="45.5703125" style="6" customWidth="1"/>
    <col min="2318" max="2560" width="12.42578125" style="6"/>
    <col min="2561" max="2561" width="186.7109375" style="6" customWidth="1"/>
    <col min="2562" max="2562" width="56.42578125" style="6" customWidth="1"/>
    <col min="2563" max="2567" width="45.5703125" style="6" customWidth="1"/>
    <col min="2568" max="2568" width="54.7109375" style="6" customWidth="1"/>
    <col min="2569" max="2573" width="45.5703125" style="6" customWidth="1"/>
    <col min="2574" max="2816" width="12.42578125" style="6"/>
    <col min="2817" max="2817" width="186.7109375" style="6" customWidth="1"/>
    <col min="2818" max="2818" width="56.42578125" style="6" customWidth="1"/>
    <col min="2819" max="2823" width="45.5703125" style="6" customWidth="1"/>
    <col min="2824" max="2824" width="54.7109375" style="6" customWidth="1"/>
    <col min="2825" max="2829" width="45.5703125" style="6" customWidth="1"/>
    <col min="2830" max="3072" width="12.42578125" style="6"/>
    <col min="3073" max="3073" width="186.7109375" style="6" customWidth="1"/>
    <col min="3074" max="3074" width="56.42578125" style="6" customWidth="1"/>
    <col min="3075" max="3079" width="45.5703125" style="6" customWidth="1"/>
    <col min="3080" max="3080" width="54.7109375" style="6" customWidth="1"/>
    <col min="3081" max="3085" width="45.5703125" style="6" customWidth="1"/>
    <col min="3086" max="3328" width="12.42578125" style="6"/>
    <col min="3329" max="3329" width="186.7109375" style="6" customWidth="1"/>
    <col min="3330" max="3330" width="56.42578125" style="6" customWidth="1"/>
    <col min="3331" max="3335" width="45.5703125" style="6" customWidth="1"/>
    <col min="3336" max="3336" width="54.7109375" style="6" customWidth="1"/>
    <col min="3337" max="3341" width="45.5703125" style="6" customWidth="1"/>
    <col min="3342" max="3584" width="12.42578125" style="6"/>
    <col min="3585" max="3585" width="186.7109375" style="6" customWidth="1"/>
    <col min="3586" max="3586" width="56.42578125" style="6" customWidth="1"/>
    <col min="3587" max="3591" width="45.5703125" style="6" customWidth="1"/>
    <col min="3592" max="3592" width="54.7109375" style="6" customWidth="1"/>
    <col min="3593" max="3597" width="45.5703125" style="6" customWidth="1"/>
    <col min="3598" max="3840" width="12.42578125" style="6"/>
    <col min="3841" max="3841" width="186.7109375" style="6" customWidth="1"/>
    <col min="3842" max="3842" width="56.42578125" style="6" customWidth="1"/>
    <col min="3843" max="3847" width="45.5703125" style="6" customWidth="1"/>
    <col min="3848" max="3848" width="54.7109375" style="6" customWidth="1"/>
    <col min="3849" max="3853" width="45.5703125" style="6" customWidth="1"/>
    <col min="3854" max="4096" width="12.42578125" style="6"/>
    <col min="4097" max="4097" width="186.7109375" style="6" customWidth="1"/>
    <col min="4098" max="4098" width="56.42578125" style="6" customWidth="1"/>
    <col min="4099" max="4103" width="45.5703125" style="6" customWidth="1"/>
    <col min="4104" max="4104" width="54.7109375" style="6" customWidth="1"/>
    <col min="4105" max="4109" width="45.5703125" style="6" customWidth="1"/>
    <col min="4110" max="4352" width="12.42578125" style="6"/>
    <col min="4353" max="4353" width="186.7109375" style="6" customWidth="1"/>
    <col min="4354" max="4354" width="56.42578125" style="6" customWidth="1"/>
    <col min="4355" max="4359" width="45.5703125" style="6" customWidth="1"/>
    <col min="4360" max="4360" width="54.7109375" style="6" customWidth="1"/>
    <col min="4361" max="4365" width="45.5703125" style="6" customWidth="1"/>
    <col min="4366" max="4608" width="12.42578125" style="6"/>
    <col min="4609" max="4609" width="186.7109375" style="6" customWidth="1"/>
    <col min="4610" max="4610" width="56.42578125" style="6" customWidth="1"/>
    <col min="4611" max="4615" width="45.5703125" style="6" customWidth="1"/>
    <col min="4616" max="4616" width="54.7109375" style="6" customWidth="1"/>
    <col min="4617" max="4621" width="45.5703125" style="6" customWidth="1"/>
    <col min="4622" max="4864" width="12.42578125" style="6"/>
    <col min="4865" max="4865" width="186.7109375" style="6" customWidth="1"/>
    <col min="4866" max="4866" width="56.42578125" style="6" customWidth="1"/>
    <col min="4867" max="4871" width="45.5703125" style="6" customWidth="1"/>
    <col min="4872" max="4872" width="54.7109375" style="6" customWidth="1"/>
    <col min="4873" max="4877" width="45.5703125" style="6" customWidth="1"/>
    <col min="4878" max="5120" width="12.42578125" style="6"/>
    <col min="5121" max="5121" width="186.7109375" style="6" customWidth="1"/>
    <col min="5122" max="5122" width="56.42578125" style="6" customWidth="1"/>
    <col min="5123" max="5127" width="45.5703125" style="6" customWidth="1"/>
    <col min="5128" max="5128" width="54.7109375" style="6" customWidth="1"/>
    <col min="5129" max="5133" width="45.5703125" style="6" customWidth="1"/>
    <col min="5134" max="5376" width="12.42578125" style="6"/>
    <col min="5377" max="5377" width="186.7109375" style="6" customWidth="1"/>
    <col min="5378" max="5378" width="56.42578125" style="6" customWidth="1"/>
    <col min="5379" max="5383" width="45.5703125" style="6" customWidth="1"/>
    <col min="5384" max="5384" width="54.7109375" style="6" customWidth="1"/>
    <col min="5385" max="5389" width="45.5703125" style="6" customWidth="1"/>
    <col min="5390" max="5632" width="12.42578125" style="6"/>
    <col min="5633" max="5633" width="186.7109375" style="6" customWidth="1"/>
    <col min="5634" max="5634" width="56.42578125" style="6" customWidth="1"/>
    <col min="5635" max="5639" width="45.5703125" style="6" customWidth="1"/>
    <col min="5640" max="5640" width="54.7109375" style="6" customWidth="1"/>
    <col min="5641" max="5645" width="45.5703125" style="6" customWidth="1"/>
    <col min="5646" max="5888" width="12.42578125" style="6"/>
    <col min="5889" max="5889" width="186.7109375" style="6" customWidth="1"/>
    <col min="5890" max="5890" width="56.42578125" style="6" customWidth="1"/>
    <col min="5891" max="5895" width="45.5703125" style="6" customWidth="1"/>
    <col min="5896" max="5896" width="54.7109375" style="6" customWidth="1"/>
    <col min="5897" max="5901" width="45.5703125" style="6" customWidth="1"/>
    <col min="5902" max="6144" width="12.42578125" style="6"/>
    <col min="6145" max="6145" width="186.7109375" style="6" customWidth="1"/>
    <col min="6146" max="6146" width="56.42578125" style="6" customWidth="1"/>
    <col min="6147" max="6151" width="45.5703125" style="6" customWidth="1"/>
    <col min="6152" max="6152" width="54.7109375" style="6" customWidth="1"/>
    <col min="6153" max="6157" width="45.5703125" style="6" customWidth="1"/>
    <col min="6158" max="6400" width="12.42578125" style="6"/>
    <col min="6401" max="6401" width="186.7109375" style="6" customWidth="1"/>
    <col min="6402" max="6402" width="56.42578125" style="6" customWidth="1"/>
    <col min="6403" max="6407" width="45.5703125" style="6" customWidth="1"/>
    <col min="6408" max="6408" width="54.7109375" style="6" customWidth="1"/>
    <col min="6409" max="6413" width="45.5703125" style="6" customWidth="1"/>
    <col min="6414" max="6656" width="12.42578125" style="6"/>
    <col min="6657" max="6657" width="186.7109375" style="6" customWidth="1"/>
    <col min="6658" max="6658" width="56.42578125" style="6" customWidth="1"/>
    <col min="6659" max="6663" width="45.5703125" style="6" customWidth="1"/>
    <col min="6664" max="6664" width="54.7109375" style="6" customWidth="1"/>
    <col min="6665" max="6669" width="45.5703125" style="6" customWidth="1"/>
    <col min="6670" max="6912" width="12.42578125" style="6"/>
    <col min="6913" max="6913" width="186.7109375" style="6" customWidth="1"/>
    <col min="6914" max="6914" width="56.42578125" style="6" customWidth="1"/>
    <col min="6915" max="6919" width="45.5703125" style="6" customWidth="1"/>
    <col min="6920" max="6920" width="54.7109375" style="6" customWidth="1"/>
    <col min="6921" max="6925" width="45.5703125" style="6" customWidth="1"/>
    <col min="6926" max="7168" width="12.42578125" style="6"/>
    <col min="7169" max="7169" width="186.7109375" style="6" customWidth="1"/>
    <col min="7170" max="7170" width="56.42578125" style="6" customWidth="1"/>
    <col min="7171" max="7175" width="45.5703125" style="6" customWidth="1"/>
    <col min="7176" max="7176" width="54.7109375" style="6" customWidth="1"/>
    <col min="7177" max="7181" width="45.5703125" style="6" customWidth="1"/>
    <col min="7182" max="7424" width="12.42578125" style="6"/>
    <col min="7425" max="7425" width="186.7109375" style="6" customWidth="1"/>
    <col min="7426" max="7426" width="56.42578125" style="6" customWidth="1"/>
    <col min="7427" max="7431" width="45.5703125" style="6" customWidth="1"/>
    <col min="7432" max="7432" width="54.7109375" style="6" customWidth="1"/>
    <col min="7433" max="7437" width="45.5703125" style="6" customWidth="1"/>
    <col min="7438" max="7680" width="12.42578125" style="6"/>
    <col min="7681" max="7681" width="186.7109375" style="6" customWidth="1"/>
    <col min="7682" max="7682" width="56.42578125" style="6" customWidth="1"/>
    <col min="7683" max="7687" width="45.5703125" style="6" customWidth="1"/>
    <col min="7688" max="7688" width="54.7109375" style="6" customWidth="1"/>
    <col min="7689" max="7693" width="45.5703125" style="6" customWidth="1"/>
    <col min="7694" max="7936" width="12.42578125" style="6"/>
    <col min="7937" max="7937" width="186.7109375" style="6" customWidth="1"/>
    <col min="7938" max="7938" width="56.42578125" style="6" customWidth="1"/>
    <col min="7939" max="7943" width="45.5703125" style="6" customWidth="1"/>
    <col min="7944" max="7944" width="54.7109375" style="6" customWidth="1"/>
    <col min="7945" max="7949" width="45.5703125" style="6" customWidth="1"/>
    <col min="7950" max="8192" width="12.42578125" style="6"/>
    <col min="8193" max="8193" width="186.7109375" style="6" customWidth="1"/>
    <col min="8194" max="8194" width="56.42578125" style="6" customWidth="1"/>
    <col min="8195" max="8199" width="45.5703125" style="6" customWidth="1"/>
    <col min="8200" max="8200" width="54.7109375" style="6" customWidth="1"/>
    <col min="8201" max="8205" width="45.5703125" style="6" customWidth="1"/>
    <col min="8206" max="8448" width="12.42578125" style="6"/>
    <col min="8449" max="8449" width="186.7109375" style="6" customWidth="1"/>
    <col min="8450" max="8450" width="56.42578125" style="6" customWidth="1"/>
    <col min="8451" max="8455" width="45.5703125" style="6" customWidth="1"/>
    <col min="8456" max="8456" width="54.7109375" style="6" customWidth="1"/>
    <col min="8457" max="8461" width="45.5703125" style="6" customWidth="1"/>
    <col min="8462" max="8704" width="12.42578125" style="6"/>
    <col min="8705" max="8705" width="186.7109375" style="6" customWidth="1"/>
    <col min="8706" max="8706" width="56.42578125" style="6" customWidth="1"/>
    <col min="8707" max="8711" width="45.5703125" style="6" customWidth="1"/>
    <col min="8712" max="8712" width="54.7109375" style="6" customWidth="1"/>
    <col min="8713" max="8717" width="45.5703125" style="6" customWidth="1"/>
    <col min="8718" max="8960" width="12.42578125" style="6"/>
    <col min="8961" max="8961" width="186.7109375" style="6" customWidth="1"/>
    <col min="8962" max="8962" width="56.42578125" style="6" customWidth="1"/>
    <col min="8963" max="8967" width="45.5703125" style="6" customWidth="1"/>
    <col min="8968" max="8968" width="54.7109375" style="6" customWidth="1"/>
    <col min="8969" max="8973" width="45.5703125" style="6" customWidth="1"/>
    <col min="8974" max="9216" width="12.42578125" style="6"/>
    <col min="9217" max="9217" width="186.7109375" style="6" customWidth="1"/>
    <col min="9218" max="9218" width="56.42578125" style="6" customWidth="1"/>
    <col min="9219" max="9223" width="45.5703125" style="6" customWidth="1"/>
    <col min="9224" max="9224" width="54.7109375" style="6" customWidth="1"/>
    <col min="9225" max="9229" width="45.5703125" style="6" customWidth="1"/>
    <col min="9230" max="9472" width="12.42578125" style="6"/>
    <col min="9473" max="9473" width="186.7109375" style="6" customWidth="1"/>
    <col min="9474" max="9474" width="56.42578125" style="6" customWidth="1"/>
    <col min="9475" max="9479" width="45.5703125" style="6" customWidth="1"/>
    <col min="9480" max="9480" width="54.7109375" style="6" customWidth="1"/>
    <col min="9481" max="9485" width="45.5703125" style="6" customWidth="1"/>
    <col min="9486" max="9728" width="12.42578125" style="6"/>
    <col min="9729" max="9729" width="186.7109375" style="6" customWidth="1"/>
    <col min="9730" max="9730" width="56.42578125" style="6" customWidth="1"/>
    <col min="9731" max="9735" width="45.5703125" style="6" customWidth="1"/>
    <col min="9736" max="9736" width="54.7109375" style="6" customWidth="1"/>
    <col min="9737" max="9741" width="45.5703125" style="6" customWidth="1"/>
    <col min="9742" max="9984" width="12.42578125" style="6"/>
    <col min="9985" max="9985" width="186.7109375" style="6" customWidth="1"/>
    <col min="9986" max="9986" width="56.42578125" style="6" customWidth="1"/>
    <col min="9987" max="9991" width="45.5703125" style="6" customWidth="1"/>
    <col min="9992" max="9992" width="54.7109375" style="6" customWidth="1"/>
    <col min="9993" max="9997" width="45.5703125" style="6" customWidth="1"/>
    <col min="9998" max="10240" width="12.42578125" style="6"/>
    <col min="10241" max="10241" width="186.7109375" style="6" customWidth="1"/>
    <col min="10242" max="10242" width="56.42578125" style="6" customWidth="1"/>
    <col min="10243" max="10247" width="45.5703125" style="6" customWidth="1"/>
    <col min="10248" max="10248" width="54.7109375" style="6" customWidth="1"/>
    <col min="10249" max="10253" width="45.5703125" style="6" customWidth="1"/>
    <col min="10254" max="10496" width="12.42578125" style="6"/>
    <col min="10497" max="10497" width="186.7109375" style="6" customWidth="1"/>
    <col min="10498" max="10498" width="56.42578125" style="6" customWidth="1"/>
    <col min="10499" max="10503" width="45.5703125" style="6" customWidth="1"/>
    <col min="10504" max="10504" width="54.7109375" style="6" customWidth="1"/>
    <col min="10505" max="10509" width="45.5703125" style="6" customWidth="1"/>
    <col min="10510" max="10752" width="12.42578125" style="6"/>
    <col min="10753" max="10753" width="186.7109375" style="6" customWidth="1"/>
    <col min="10754" max="10754" width="56.42578125" style="6" customWidth="1"/>
    <col min="10755" max="10759" width="45.5703125" style="6" customWidth="1"/>
    <col min="10760" max="10760" width="54.7109375" style="6" customWidth="1"/>
    <col min="10761" max="10765" width="45.5703125" style="6" customWidth="1"/>
    <col min="10766" max="11008" width="12.42578125" style="6"/>
    <col min="11009" max="11009" width="186.7109375" style="6" customWidth="1"/>
    <col min="11010" max="11010" width="56.42578125" style="6" customWidth="1"/>
    <col min="11011" max="11015" width="45.5703125" style="6" customWidth="1"/>
    <col min="11016" max="11016" width="54.7109375" style="6" customWidth="1"/>
    <col min="11017" max="11021" width="45.5703125" style="6" customWidth="1"/>
    <col min="11022" max="11264" width="12.42578125" style="6"/>
    <col min="11265" max="11265" width="186.7109375" style="6" customWidth="1"/>
    <col min="11266" max="11266" width="56.42578125" style="6" customWidth="1"/>
    <col min="11267" max="11271" width="45.5703125" style="6" customWidth="1"/>
    <col min="11272" max="11272" width="54.7109375" style="6" customWidth="1"/>
    <col min="11273" max="11277" width="45.5703125" style="6" customWidth="1"/>
    <col min="11278" max="11520" width="12.42578125" style="6"/>
    <col min="11521" max="11521" width="186.7109375" style="6" customWidth="1"/>
    <col min="11522" max="11522" width="56.42578125" style="6" customWidth="1"/>
    <col min="11523" max="11527" width="45.5703125" style="6" customWidth="1"/>
    <col min="11528" max="11528" width="54.7109375" style="6" customWidth="1"/>
    <col min="11529" max="11533" width="45.5703125" style="6" customWidth="1"/>
    <col min="11534" max="11776" width="12.42578125" style="6"/>
    <col min="11777" max="11777" width="186.7109375" style="6" customWidth="1"/>
    <col min="11778" max="11778" width="56.42578125" style="6" customWidth="1"/>
    <col min="11779" max="11783" width="45.5703125" style="6" customWidth="1"/>
    <col min="11784" max="11784" width="54.7109375" style="6" customWidth="1"/>
    <col min="11785" max="11789" width="45.5703125" style="6" customWidth="1"/>
    <col min="11790" max="12032" width="12.42578125" style="6"/>
    <col min="12033" max="12033" width="186.7109375" style="6" customWidth="1"/>
    <col min="12034" max="12034" width="56.42578125" style="6" customWidth="1"/>
    <col min="12035" max="12039" width="45.5703125" style="6" customWidth="1"/>
    <col min="12040" max="12040" width="54.7109375" style="6" customWidth="1"/>
    <col min="12041" max="12045" width="45.5703125" style="6" customWidth="1"/>
    <col min="12046" max="12288" width="12.42578125" style="6"/>
    <col min="12289" max="12289" width="186.7109375" style="6" customWidth="1"/>
    <col min="12290" max="12290" width="56.42578125" style="6" customWidth="1"/>
    <col min="12291" max="12295" width="45.5703125" style="6" customWidth="1"/>
    <col min="12296" max="12296" width="54.7109375" style="6" customWidth="1"/>
    <col min="12297" max="12301" width="45.5703125" style="6" customWidth="1"/>
    <col min="12302" max="12544" width="12.42578125" style="6"/>
    <col min="12545" max="12545" width="186.7109375" style="6" customWidth="1"/>
    <col min="12546" max="12546" width="56.42578125" style="6" customWidth="1"/>
    <col min="12547" max="12551" width="45.5703125" style="6" customWidth="1"/>
    <col min="12552" max="12552" width="54.7109375" style="6" customWidth="1"/>
    <col min="12553" max="12557" width="45.5703125" style="6" customWidth="1"/>
    <col min="12558" max="12800" width="12.42578125" style="6"/>
    <col min="12801" max="12801" width="186.7109375" style="6" customWidth="1"/>
    <col min="12802" max="12802" width="56.42578125" style="6" customWidth="1"/>
    <col min="12803" max="12807" width="45.5703125" style="6" customWidth="1"/>
    <col min="12808" max="12808" width="54.7109375" style="6" customWidth="1"/>
    <col min="12809" max="12813" width="45.5703125" style="6" customWidth="1"/>
    <col min="12814" max="13056" width="12.42578125" style="6"/>
    <col min="13057" max="13057" width="186.7109375" style="6" customWidth="1"/>
    <col min="13058" max="13058" width="56.42578125" style="6" customWidth="1"/>
    <col min="13059" max="13063" width="45.5703125" style="6" customWidth="1"/>
    <col min="13064" max="13064" width="54.7109375" style="6" customWidth="1"/>
    <col min="13065" max="13069" width="45.5703125" style="6" customWidth="1"/>
    <col min="13070" max="13312" width="12.42578125" style="6"/>
    <col min="13313" max="13313" width="186.7109375" style="6" customWidth="1"/>
    <col min="13314" max="13314" width="56.42578125" style="6" customWidth="1"/>
    <col min="13315" max="13319" width="45.5703125" style="6" customWidth="1"/>
    <col min="13320" max="13320" width="54.7109375" style="6" customWidth="1"/>
    <col min="13321" max="13325" width="45.5703125" style="6" customWidth="1"/>
    <col min="13326" max="13568" width="12.42578125" style="6"/>
    <col min="13569" max="13569" width="186.7109375" style="6" customWidth="1"/>
    <col min="13570" max="13570" width="56.42578125" style="6" customWidth="1"/>
    <col min="13571" max="13575" width="45.5703125" style="6" customWidth="1"/>
    <col min="13576" max="13576" width="54.7109375" style="6" customWidth="1"/>
    <col min="13577" max="13581" width="45.5703125" style="6" customWidth="1"/>
    <col min="13582" max="13824" width="12.42578125" style="6"/>
    <col min="13825" max="13825" width="186.7109375" style="6" customWidth="1"/>
    <col min="13826" max="13826" width="56.42578125" style="6" customWidth="1"/>
    <col min="13827" max="13831" width="45.5703125" style="6" customWidth="1"/>
    <col min="13832" max="13832" width="54.7109375" style="6" customWidth="1"/>
    <col min="13833" max="13837" width="45.5703125" style="6" customWidth="1"/>
    <col min="13838" max="14080" width="12.42578125" style="6"/>
    <col min="14081" max="14081" width="186.7109375" style="6" customWidth="1"/>
    <col min="14082" max="14082" width="56.42578125" style="6" customWidth="1"/>
    <col min="14083" max="14087" width="45.5703125" style="6" customWidth="1"/>
    <col min="14088" max="14088" width="54.7109375" style="6" customWidth="1"/>
    <col min="14089" max="14093" width="45.5703125" style="6" customWidth="1"/>
    <col min="14094" max="14336" width="12.42578125" style="6"/>
    <col min="14337" max="14337" width="186.7109375" style="6" customWidth="1"/>
    <col min="14338" max="14338" width="56.42578125" style="6" customWidth="1"/>
    <col min="14339" max="14343" width="45.5703125" style="6" customWidth="1"/>
    <col min="14344" max="14344" width="54.7109375" style="6" customWidth="1"/>
    <col min="14345" max="14349" width="45.5703125" style="6" customWidth="1"/>
    <col min="14350" max="14592" width="12.42578125" style="6"/>
    <col min="14593" max="14593" width="186.7109375" style="6" customWidth="1"/>
    <col min="14594" max="14594" width="56.42578125" style="6" customWidth="1"/>
    <col min="14595" max="14599" width="45.5703125" style="6" customWidth="1"/>
    <col min="14600" max="14600" width="54.7109375" style="6" customWidth="1"/>
    <col min="14601" max="14605" width="45.5703125" style="6" customWidth="1"/>
    <col min="14606" max="14848" width="12.42578125" style="6"/>
    <col min="14849" max="14849" width="186.7109375" style="6" customWidth="1"/>
    <col min="14850" max="14850" width="56.42578125" style="6" customWidth="1"/>
    <col min="14851" max="14855" width="45.5703125" style="6" customWidth="1"/>
    <col min="14856" max="14856" width="54.7109375" style="6" customWidth="1"/>
    <col min="14857" max="14861" width="45.5703125" style="6" customWidth="1"/>
    <col min="14862" max="15104" width="12.42578125" style="6"/>
    <col min="15105" max="15105" width="186.7109375" style="6" customWidth="1"/>
    <col min="15106" max="15106" width="56.42578125" style="6" customWidth="1"/>
    <col min="15107" max="15111" width="45.5703125" style="6" customWidth="1"/>
    <col min="15112" max="15112" width="54.7109375" style="6" customWidth="1"/>
    <col min="15113" max="15117" width="45.5703125" style="6" customWidth="1"/>
    <col min="15118" max="15360" width="12.42578125" style="6"/>
    <col min="15361" max="15361" width="186.7109375" style="6" customWidth="1"/>
    <col min="15362" max="15362" width="56.42578125" style="6" customWidth="1"/>
    <col min="15363" max="15367" width="45.5703125" style="6" customWidth="1"/>
    <col min="15368" max="15368" width="54.7109375" style="6" customWidth="1"/>
    <col min="15369" max="15373" width="45.5703125" style="6" customWidth="1"/>
    <col min="15374" max="15616" width="12.42578125" style="6"/>
    <col min="15617" max="15617" width="186.7109375" style="6" customWidth="1"/>
    <col min="15618" max="15618" width="56.42578125" style="6" customWidth="1"/>
    <col min="15619" max="15623" width="45.5703125" style="6" customWidth="1"/>
    <col min="15624" max="15624" width="54.7109375" style="6" customWidth="1"/>
    <col min="15625" max="15629" width="45.5703125" style="6" customWidth="1"/>
    <col min="15630" max="15872" width="12.42578125" style="6"/>
    <col min="15873" max="15873" width="186.7109375" style="6" customWidth="1"/>
    <col min="15874" max="15874" width="56.42578125" style="6" customWidth="1"/>
    <col min="15875" max="15879" width="45.5703125" style="6" customWidth="1"/>
    <col min="15880" max="15880" width="54.7109375" style="6" customWidth="1"/>
    <col min="15881" max="15885" width="45.5703125" style="6" customWidth="1"/>
    <col min="15886" max="16128" width="12.42578125" style="6"/>
    <col min="16129" max="16129" width="186.7109375" style="6" customWidth="1"/>
    <col min="16130" max="16130" width="56.42578125" style="6" customWidth="1"/>
    <col min="16131" max="16135" width="45.5703125" style="6" customWidth="1"/>
    <col min="16136" max="16136" width="54.7109375" style="6" customWidth="1"/>
    <col min="16137" max="16141" width="45.5703125" style="6" customWidth="1"/>
    <col min="16142" max="16384" width="12.42578125" style="6"/>
  </cols>
  <sheetData>
    <row r="1" spans="1:17" s="196" customFormat="1" ht="19.5" customHeight="1" thickBot="1" x14ac:dyDescent="0.3">
      <c r="A1" s="186" t="s">
        <v>0</v>
      </c>
      <c r="B1" s="187"/>
      <c r="C1" s="188"/>
      <c r="D1" s="187"/>
      <c r="E1" s="189"/>
      <c r="F1" s="190"/>
      <c r="G1" s="189"/>
      <c r="H1" s="190"/>
      <c r="I1" s="191"/>
      <c r="J1" s="192" t="s">
        <v>1</v>
      </c>
      <c r="K1" s="193" t="s">
        <v>94</v>
      </c>
      <c r="L1" s="194"/>
      <c r="M1" s="193"/>
      <c r="N1" s="195"/>
      <c r="O1" s="195"/>
      <c r="P1" s="195"/>
      <c r="Q1" s="195"/>
    </row>
    <row r="2" spans="1:17" s="196" customFormat="1" ht="19.5" customHeight="1" thickBot="1" x14ac:dyDescent="0.3">
      <c r="A2" s="186" t="s">
        <v>2</v>
      </c>
      <c r="B2" s="187"/>
      <c r="C2" s="188"/>
      <c r="D2" s="187"/>
      <c r="E2" s="188"/>
      <c r="F2" s="187"/>
      <c r="G2" s="188"/>
      <c r="H2" s="187"/>
      <c r="I2" s="188"/>
      <c r="J2" s="187"/>
      <c r="K2" s="188"/>
      <c r="L2" s="187"/>
      <c r="M2" s="189"/>
      <c r="O2" s="221" t="s">
        <v>182</v>
      </c>
    </row>
    <row r="3" spans="1:17" s="196" customFormat="1" ht="19.5" customHeight="1" thickBot="1" x14ac:dyDescent="0.3">
      <c r="A3" s="197" t="s">
        <v>3</v>
      </c>
      <c r="B3" s="198"/>
      <c r="C3" s="199"/>
      <c r="D3" s="198"/>
      <c r="E3" s="199"/>
      <c r="F3" s="198"/>
      <c r="G3" s="199"/>
      <c r="H3" s="198"/>
      <c r="I3" s="199"/>
      <c r="J3" s="198"/>
      <c r="K3" s="199"/>
      <c r="L3" s="198"/>
      <c r="M3" s="200"/>
      <c r="N3" s="195"/>
      <c r="O3" s="195"/>
      <c r="P3" s="195"/>
      <c r="Q3" s="195"/>
    </row>
    <row r="4" spans="1:17" ht="15" customHeight="1" thickTop="1" x14ac:dyDescent="0.2">
      <c r="A4" s="7"/>
      <c r="B4" s="8"/>
      <c r="C4" s="9"/>
      <c r="D4" s="8"/>
      <c r="E4" s="9"/>
      <c r="F4" s="8"/>
      <c r="G4" s="10"/>
      <c r="H4" s="8" t="s">
        <v>4</v>
      </c>
      <c r="I4" s="9"/>
      <c r="J4" s="8"/>
      <c r="K4" s="9"/>
      <c r="L4" s="8"/>
      <c r="M4" s="10"/>
    </row>
    <row r="5" spans="1:17" ht="15" customHeight="1" x14ac:dyDescent="0.2">
      <c r="A5" s="11"/>
      <c r="B5" s="3"/>
      <c r="C5" s="12"/>
      <c r="D5" s="3"/>
      <c r="E5" s="12"/>
      <c r="F5" s="3"/>
      <c r="G5" s="13"/>
      <c r="H5" s="3"/>
      <c r="I5" s="12"/>
      <c r="J5" s="3"/>
      <c r="K5" s="12"/>
      <c r="L5" s="3"/>
      <c r="M5" s="13"/>
    </row>
    <row r="6" spans="1:17" ht="15" customHeight="1" x14ac:dyDescent="0.25">
      <c r="A6" s="14"/>
      <c r="B6" s="15" t="s">
        <v>128</v>
      </c>
      <c r="C6" s="16"/>
      <c r="D6" s="17"/>
      <c r="E6" s="16"/>
      <c r="F6" s="17"/>
      <c r="G6" s="18"/>
      <c r="H6" s="15" t="s">
        <v>129</v>
      </c>
      <c r="I6" s="16"/>
      <c r="J6" s="17"/>
      <c r="K6" s="16"/>
      <c r="L6" s="17"/>
      <c r="M6" s="19" t="s">
        <v>4</v>
      </c>
    </row>
    <row r="7" spans="1:17" ht="15" customHeight="1" x14ac:dyDescent="0.2">
      <c r="A7" s="11" t="s">
        <v>4</v>
      </c>
      <c r="B7" s="3" t="s">
        <v>4</v>
      </c>
      <c r="C7" s="12"/>
      <c r="D7" s="3" t="s">
        <v>4</v>
      </c>
      <c r="E7" s="12"/>
      <c r="F7" s="3" t="s">
        <v>4</v>
      </c>
      <c r="G7" s="13"/>
      <c r="H7" s="3" t="s">
        <v>4</v>
      </c>
      <c r="I7" s="12"/>
      <c r="J7" s="3" t="s">
        <v>4</v>
      </c>
      <c r="K7" s="12"/>
      <c r="L7" s="3" t="s">
        <v>4</v>
      </c>
      <c r="M7" s="13"/>
    </row>
    <row r="8" spans="1:17" ht="15" customHeight="1" x14ac:dyDescent="0.2">
      <c r="A8" s="11" t="s">
        <v>4</v>
      </c>
      <c r="B8" s="3" t="s">
        <v>4</v>
      </c>
      <c r="C8" s="12"/>
      <c r="D8" s="3" t="s">
        <v>4</v>
      </c>
      <c r="E8" s="12"/>
      <c r="F8" s="3" t="s">
        <v>4</v>
      </c>
      <c r="G8" s="13"/>
      <c r="H8" s="3" t="s">
        <v>4</v>
      </c>
      <c r="I8" s="12"/>
      <c r="J8" s="3" t="s">
        <v>4</v>
      </c>
      <c r="K8" s="12"/>
      <c r="L8" s="3" t="s">
        <v>4</v>
      </c>
      <c r="M8" s="13"/>
    </row>
    <row r="9" spans="1:17" ht="15" customHeight="1" x14ac:dyDescent="0.25">
      <c r="A9" s="20" t="s">
        <v>4</v>
      </c>
      <c r="B9" s="21" t="s">
        <v>4</v>
      </c>
      <c r="C9" s="22" t="s">
        <v>5</v>
      </c>
      <c r="D9" s="23" t="s">
        <v>4</v>
      </c>
      <c r="E9" s="22" t="s">
        <v>5</v>
      </c>
      <c r="F9" s="23" t="s">
        <v>4</v>
      </c>
      <c r="G9" s="24" t="s">
        <v>5</v>
      </c>
      <c r="H9" s="21" t="s">
        <v>4</v>
      </c>
      <c r="I9" s="22" t="s">
        <v>5</v>
      </c>
      <c r="J9" s="23" t="s">
        <v>4</v>
      </c>
      <c r="K9" s="22" t="s">
        <v>5</v>
      </c>
      <c r="L9" s="23" t="s">
        <v>4</v>
      </c>
      <c r="M9" s="24" t="s">
        <v>5</v>
      </c>
      <c r="N9" s="25"/>
    </row>
    <row r="10" spans="1:17" ht="15" customHeight="1" x14ac:dyDescent="0.25">
      <c r="A10" s="26" t="s">
        <v>6</v>
      </c>
      <c r="B10" s="27" t="s">
        <v>7</v>
      </c>
      <c r="C10" s="28" t="s">
        <v>8</v>
      </c>
      <c r="D10" s="29" t="s">
        <v>9</v>
      </c>
      <c r="E10" s="28" t="s">
        <v>8</v>
      </c>
      <c r="F10" s="29" t="s">
        <v>8</v>
      </c>
      <c r="G10" s="30" t="s">
        <v>8</v>
      </c>
      <c r="H10" s="27" t="s">
        <v>7</v>
      </c>
      <c r="I10" s="28" t="s">
        <v>8</v>
      </c>
      <c r="J10" s="29" t="s">
        <v>9</v>
      </c>
      <c r="K10" s="28" t="s">
        <v>8</v>
      </c>
      <c r="L10" s="29" t="s">
        <v>8</v>
      </c>
      <c r="M10" s="30" t="s">
        <v>8</v>
      </c>
      <c r="N10" s="25"/>
    </row>
    <row r="11" spans="1:17" ht="15" customHeight="1" x14ac:dyDescent="0.2">
      <c r="A11" s="31" t="s">
        <v>10</v>
      </c>
      <c r="B11" s="32" t="s">
        <v>4</v>
      </c>
      <c r="C11" s="33"/>
      <c r="D11" s="34" t="s">
        <v>4</v>
      </c>
      <c r="E11" s="33"/>
      <c r="F11" s="34" t="s">
        <v>4</v>
      </c>
      <c r="G11" s="35"/>
      <c r="H11" s="32" t="s">
        <v>4</v>
      </c>
      <c r="I11" s="33"/>
      <c r="J11" s="34" t="s">
        <v>4</v>
      </c>
      <c r="K11" s="33"/>
      <c r="L11" s="34" t="s">
        <v>4</v>
      </c>
      <c r="M11" s="35" t="s">
        <v>10</v>
      </c>
      <c r="N11" s="25"/>
    </row>
    <row r="12" spans="1:17" ht="15" customHeight="1" x14ac:dyDescent="0.25">
      <c r="A12" s="14" t="s">
        <v>11</v>
      </c>
      <c r="B12" s="36" t="s">
        <v>4</v>
      </c>
      <c r="C12" s="37" t="s">
        <v>4</v>
      </c>
      <c r="D12" s="38"/>
      <c r="E12" s="39"/>
      <c r="F12" s="38"/>
      <c r="G12" s="40"/>
      <c r="H12" s="36"/>
      <c r="I12" s="39"/>
      <c r="J12" s="38"/>
      <c r="K12" s="39"/>
      <c r="L12" s="38"/>
      <c r="M12" s="40"/>
      <c r="N12" s="25"/>
    </row>
    <row r="13" spans="1:17" s="5" customFormat="1" ht="15" customHeight="1" x14ac:dyDescent="0.2">
      <c r="A13" s="41" t="s">
        <v>12</v>
      </c>
      <c r="B13" s="4">
        <v>6056373</v>
      </c>
      <c r="C13" s="42">
        <f t="shared" ref="C13:C76" si="0">IF(ISBLANK(B13),"  ",IF(F13&gt;0,B13/F13,IF(B13&gt;0,1,0)))</f>
        <v>1</v>
      </c>
      <c r="D13" s="43">
        <v>0</v>
      </c>
      <c r="E13" s="44">
        <f>IF(ISBLANK(D13),"  ",IF(F13&gt;0,D13/F13,IF(D13&gt;0,1,0)))</f>
        <v>0</v>
      </c>
      <c r="F13" s="45">
        <f>D13+B13</f>
        <v>6056373</v>
      </c>
      <c r="G13" s="46">
        <f>IF(ISBLANK(F13),"  ",IF(F76&gt;0,F13/F76,IF(F13&gt;0,1,0)))</f>
        <v>0.26824580308205898</v>
      </c>
      <c r="H13" s="4">
        <v>5283485</v>
      </c>
      <c r="I13" s="42">
        <f>IF(ISBLANK(H13),"  ",IF(L13&gt;0,H13/L13,IF(H13&gt;0,1,0)))</f>
        <v>1</v>
      </c>
      <c r="J13" s="43">
        <v>0</v>
      </c>
      <c r="K13" s="44">
        <f>IF(ISBLANK(J13),"  ",IF(L13&gt;0,J13/L13,IF(J13&gt;0,1,0)))</f>
        <v>0</v>
      </c>
      <c r="L13" s="45">
        <f t="shared" ref="L13:L34" si="1">J13+H13</f>
        <v>5283485</v>
      </c>
      <c r="M13" s="47">
        <f>IF(ISBLANK(L13),"  ",IF(L76&gt;0,L13/L76,IF(L13&gt;0,1,0)))</f>
        <v>0.25170158088192557</v>
      </c>
      <c r="N13" s="25"/>
    </row>
    <row r="14" spans="1:17" ht="15" customHeight="1" x14ac:dyDescent="0.2">
      <c r="A14" s="11" t="s">
        <v>13</v>
      </c>
      <c r="B14" s="3">
        <v>0</v>
      </c>
      <c r="C14" s="48">
        <f t="shared" si="0"/>
        <v>0</v>
      </c>
      <c r="D14" s="93">
        <v>0</v>
      </c>
      <c r="E14" s="49">
        <f>IF(ISBLANK(D14),"  ",IF(F14&gt;0,D14/F14,IF(D14&gt;0,1,0)))</f>
        <v>0</v>
      </c>
      <c r="F14" s="50">
        <f>D14+B14</f>
        <v>0</v>
      </c>
      <c r="G14" s="51">
        <f>IF(ISBLANK(F14),"  ",IF(F76&gt;0,F14/F76,IF(F14&gt;0,1,0)))</f>
        <v>0</v>
      </c>
      <c r="H14" s="3">
        <v>0</v>
      </c>
      <c r="I14" s="48">
        <f>IF(ISBLANK(H14),"  ",IF(L14&gt;0,H14/L14,IF(H14&gt;0,1,0)))</f>
        <v>0</v>
      </c>
      <c r="J14" s="93">
        <v>0</v>
      </c>
      <c r="K14" s="49">
        <f>IF(ISBLANK(J14),"  ",IF(L14&gt;0,J14/L14,IF(J14&gt;0,1,0)))</f>
        <v>0</v>
      </c>
      <c r="L14" s="50">
        <f t="shared" si="1"/>
        <v>0</v>
      </c>
      <c r="M14" s="51">
        <f>IF(ISBLANK(L14),"  ",IF(L76&gt;0,L14/L76,IF(L14&gt;0,1,0)))</f>
        <v>0</v>
      </c>
      <c r="N14" s="25"/>
    </row>
    <row r="15" spans="1:17" ht="15" customHeight="1" x14ac:dyDescent="0.2">
      <c r="A15" s="31" t="s">
        <v>14</v>
      </c>
      <c r="B15" s="79">
        <v>338139</v>
      </c>
      <c r="C15" s="53">
        <f t="shared" si="0"/>
        <v>1</v>
      </c>
      <c r="D15" s="80">
        <v>0</v>
      </c>
      <c r="E15" s="55">
        <f>IF(ISBLANK(D15),"  ",IF(F15&gt;0,D15/F15,IF(D15&gt;0,1,0)))</f>
        <v>0</v>
      </c>
      <c r="F15" s="38">
        <f>D15+B15</f>
        <v>338139</v>
      </c>
      <c r="G15" s="56">
        <f>IF(ISBLANK(F15),"  ",IF(F76&gt;0,F15/F76,IF(F15&gt;0,1,0)))</f>
        <v>1.4976681193242943E-2</v>
      </c>
      <c r="H15" s="79">
        <v>316072</v>
      </c>
      <c r="I15" s="53">
        <f>IF(ISBLANK(H15),"  ",IF(L15&gt;0,H15/L15,IF(H15&gt;0,1,0)))</f>
        <v>1</v>
      </c>
      <c r="J15" s="80">
        <v>0</v>
      </c>
      <c r="K15" s="55">
        <f>IF(ISBLANK(J15),"  ",IF(L15&gt;0,J15/L15,IF(J15&gt;0,1,0)))</f>
        <v>0</v>
      </c>
      <c r="L15" s="38">
        <f t="shared" si="1"/>
        <v>316072</v>
      </c>
      <c r="M15" s="56">
        <f>IF(ISBLANK(L15),"  ",IF(L76&gt;0,L15/L76,IF(L15&gt;0,1,0)))</f>
        <v>1.5057452055321816E-2</v>
      </c>
      <c r="N15" s="25"/>
    </row>
    <row r="16" spans="1:17" ht="15" customHeight="1" x14ac:dyDescent="0.2">
      <c r="A16" s="57" t="s">
        <v>15</v>
      </c>
      <c r="B16" s="3">
        <v>0</v>
      </c>
      <c r="C16" s="42">
        <f t="shared" si="0"/>
        <v>0</v>
      </c>
      <c r="D16" s="93">
        <v>0</v>
      </c>
      <c r="E16" s="44">
        <f>IF(ISBLANK(D16),"  ",IF(F16&gt;0,D16/F16,IF(D16&gt;0,1,0)))</f>
        <v>0</v>
      </c>
      <c r="F16" s="58">
        <f t="shared" ref="F16:F39" si="2">D16+B16</f>
        <v>0</v>
      </c>
      <c r="G16" s="46">
        <f>IF(ISBLANK(F16),"  ",IF(F76&gt;0,F16/F76,IF(F16&gt;0,1,0)))</f>
        <v>0</v>
      </c>
      <c r="H16" s="3">
        <v>0</v>
      </c>
      <c r="I16" s="42">
        <f t="shared" ref="I16:I34" si="3">IF(ISBLANK(H16),"  ",IF(L16&gt;0,H16/L16,IF(H16&gt;0,1,0)))</f>
        <v>0</v>
      </c>
      <c r="J16" s="93">
        <v>0</v>
      </c>
      <c r="K16" s="44">
        <f t="shared" ref="K16:K34" si="4">IF(ISBLANK(J16),"  ",IF(L16&gt;0,J16/L16,IF(J16&gt;0,1,0)))</f>
        <v>0</v>
      </c>
      <c r="L16" s="58">
        <f t="shared" si="1"/>
        <v>0</v>
      </c>
      <c r="M16" s="46">
        <f>IF(ISBLANK(L16),"  ",IF(L76&gt;0,L16/L76,IF(L16&gt;0,1,0)))</f>
        <v>0</v>
      </c>
      <c r="N16" s="25"/>
    </row>
    <row r="17" spans="1:14" ht="15" customHeight="1" x14ac:dyDescent="0.2">
      <c r="A17" s="59" t="s">
        <v>16</v>
      </c>
      <c r="B17" s="32">
        <v>338139</v>
      </c>
      <c r="C17" s="48">
        <f t="shared" si="0"/>
        <v>1</v>
      </c>
      <c r="D17" s="80">
        <v>0</v>
      </c>
      <c r="E17" s="44">
        <f t="shared" ref="E17:E34" si="5">IF(ISBLANK(D17),"  ",IF(F17&gt;0,D17/F17,IF(D17&gt;0,1,0)))</f>
        <v>0</v>
      </c>
      <c r="F17" s="34">
        <f t="shared" si="2"/>
        <v>338139</v>
      </c>
      <c r="G17" s="51">
        <f>IF(ISBLANK(F17),"  ",IF(F76&gt;0,F17/F76,IF(F17&gt;0,1,0)))</f>
        <v>1.4976681193242943E-2</v>
      </c>
      <c r="H17" s="32">
        <v>316072</v>
      </c>
      <c r="I17" s="48">
        <f t="shared" si="3"/>
        <v>1</v>
      </c>
      <c r="J17" s="80">
        <v>0</v>
      </c>
      <c r="K17" s="49">
        <f t="shared" si="4"/>
        <v>0</v>
      </c>
      <c r="L17" s="34">
        <f t="shared" si="1"/>
        <v>316072</v>
      </c>
      <c r="M17" s="51">
        <f>IF(ISBLANK(L17),"  ",IF(L76&gt;0,L17/L76,IF(L17&gt;0,1,0)))</f>
        <v>1.5057452055321816E-2</v>
      </c>
      <c r="N17" s="25"/>
    </row>
    <row r="18" spans="1:14" ht="15" customHeight="1" x14ac:dyDescent="0.2">
      <c r="A18" s="59" t="s">
        <v>17</v>
      </c>
      <c r="B18" s="32">
        <v>0</v>
      </c>
      <c r="C18" s="48">
        <f t="shared" si="0"/>
        <v>0</v>
      </c>
      <c r="D18" s="80">
        <v>0</v>
      </c>
      <c r="E18" s="44">
        <f t="shared" si="5"/>
        <v>0</v>
      </c>
      <c r="F18" s="34">
        <f t="shared" si="2"/>
        <v>0</v>
      </c>
      <c r="G18" s="51">
        <f>IF(ISBLANK(F18),"  ",IF(F76&gt;0,F18/F76,IF(F18&gt;0,1,0)))</f>
        <v>0</v>
      </c>
      <c r="H18" s="32">
        <v>0</v>
      </c>
      <c r="I18" s="48">
        <f t="shared" si="3"/>
        <v>0</v>
      </c>
      <c r="J18" s="80">
        <v>0</v>
      </c>
      <c r="K18" s="49">
        <f t="shared" si="4"/>
        <v>0</v>
      </c>
      <c r="L18" s="34">
        <f t="shared" si="1"/>
        <v>0</v>
      </c>
      <c r="M18" s="51">
        <f>IF(ISBLANK(L18),"  ",IF(L76&gt;0,L18/L76,IF(L18&gt;0,1,0)))</f>
        <v>0</v>
      </c>
      <c r="N18" s="25"/>
    </row>
    <row r="19" spans="1:14" ht="15" customHeight="1" x14ac:dyDescent="0.2">
      <c r="A19" s="59" t="s">
        <v>18</v>
      </c>
      <c r="B19" s="32">
        <v>0</v>
      </c>
      <c r="C19" s="48">
        <f t="shared" si="0"/>
        <v>0</v>
      </c>
      <c r="D19" s="80">
        <v>0</v>
      </c>
      <c r="E19" s="44">
        <f t="shared" si="5"/>
        <v>0</v>
      </c>
      <c r="F19" s="34">
        <f t="shared" si="2"/>
        <v>0</v>
      </c>
      <c r="G19" s="51">
        <f>IF(ISBLANK(F19),"  ",IF(F76&gt;0,F19/F76,IF(F19&gt;0,1,0)))</f>
        <v>0</v>
      </c>
      <c r="H19" s="32">
        <v>0</v>
      </c>
      <c r="I19" s="48">
        <f t="shared" si="3"/>
        <v>0</v>
      </c>
      <c r="J19" s="80">
        <v>0</v>
      </c>
      <c r="K19" s="49">
        <f t="shared" si="4"/>
        <v>0</v>
      </c>
      <c r="L19" s="34">
        <f t="shared" si="1"/>
        <v>0</v>
      </c>
      <c r="M19" s="51">
        <f>IF(ISBLANK(L19),"  ",IF(L76&gt;0,L19/L76,IF(L19&gt;0,1,0)))</f>
        <v>0</v>
      </c>
      <c r="N19" s="25"/>
    </row>
    <row r="20" spans="1:14" ht="15" customHeight="1" x14ac:dyDescent="0.2">
      <c r="A20" s="59" t="s">
        <v>19</v>
      </c>
      <c r="B20" s="32">
        <v>0</v>
      </c>
      <c r="C20" s="48">
        <f t="shared" si="0"/>
        <v>0</v>
      </c>
      <c r="D20" s="80">
        <v>0</v>
      </c>
      <c r="E20" s="44">
        <f t="shared" si="5"/>
        <v>0</v>
      </c>
      <c r="F20" s="34">
        <f>D20+B20</f>
        <v>0</v>
      </c>
      <c r="G20" s="51">
        <f>IF(ISBLANK(F20),"  ",IF(F76&gt;0,F20/F76,IF(F20&gt;0,1,0)))</f>
        <v>0</v>
      </c>
      <c r="H20" s="32">
        <v>0</v>
      </c>
      <c r="I20" s="48">
        <f t="shared" si="3"/>
        <v>0</v>
      </c>
      <c r="J20" s="80">
        <v>0</v>
      </c>
      <c r="K20" s="49">
        <f t="shared" si="4"/>
        <v>0</v>
      </c>
      <c r="L20" s="34">
        <f t="shared" si="1"/>
        <v>0</v>
      </c>
      <c r="M20" s="51">
        <f>IF(ISBLANK(L20),"  ",IF(L76&gt;0,L20/L76,IF(L20&gt;0,1,0)))</f>
        <v>0</v>
      </c>
      <c r="N20" s="25"/>
    </row>
    <row r="21" spans="1:14" ht="15" customHeight="1" x14ac:dyDescent="0.2">
      <c r="A21" s="59" t="s">
        <v>20</v>
      </c>
      <c r="B21" s="32">
        <v>0</v>
      </c>
      <c r="C21" s="48">
        <f t="shared" si="0"/>
        <v>0</v>
      </c>
      <c r="D21" s="80">
        <v>0</v>
      </c>
      <c r="E21" s="44">
        <f t="shared" si="5"/>
        <v>0</v>
      </c>
      <c r="F21" s="34">
        <f t="shared" si="2"/>
        <v>0</v>
      </c>
      <c r="G21" s="51">
        <f>IF(ISBLANK(F21),"  ",IF(F76&gt;0,F21/F76,IF(F21&gt;0,1,0)))</f>
        <v>0</v>
      </c>
      <c r="H21" s="32">
        <v>0</v>
      </c>
      <c r="I21" s="48">
        <f t="shared" si="3"/>
        <v>0</v>
      </c>
      <c r="J21" s="80">
        <v>0</v>
      </c>
      <c r="K21" s="49">
        <f t="shared" si="4"/>
        <v>0</v>
      </c>
      <c r="L21" s="34">
        <f t="shared" si="1"/>
        <v>0</v>
      </c>
      <c r="M21" s="51">
        <f>IF(ISBLANK(L21),"  ",IF(L76&gt;0,L21/L76,IF(L21&gt;0,1,0)))</f>
        <v>0</v>
      </c>
      <c r="N21" s="25"/>
    </row>
    <row r="22" spans="1:14" ht="15" customHeight="1" x14ac:dyDescent="0.2">
      <c r="A22" s="59" t="s">
        <v>21</v>
      </c>
      <c r="B22" s="32">
        <v>0</v>
      </c>
      <c r="C22" s="48">
        <f t="shared" si="0"/>
        <v>0</v>
      </c>
      <c r="D22" s="80">
        <v>0</v>
      </c>
      <c r="E22" s="44">
        <f t="shared" si="5"/>
        <v>0</v>
      </c>
      <c r="F22" s="34">
        <f t="shared" si="2"/>
        <v>0</v>
      </c>
      <c r="G22" s="51">
        <f>IF(ISBLANK(F22),"  ",IF(F76&gt;0,F22/F76,IF(F22&gt;0,1,0)))</f>
        <v>0</v>
      </c>
      <c r="H22" s="32">
        <v>0</v>
      </c>
      <c r="I22" s="48">
        <f t="shared" si="3"/>
        <v>0</v>
      </c>
      <c r="J22" s="80">
        <v>0</v>
      </c>
      <c r="K22" s="49">
        <f t="shared" si="4"/>
        <v>0</v>
      </c>
      <c r="L22" s="34">
        <f t="shared" si="1"/>
        <v>0</v>
      </c>
      <c r="M22" s="51">
        <f>IF(ISBLANK(L22),"  ",IF(L76&gt;0,L22/L76,IF(L22&gt;0,1,0)))</f>
        <v>0</v>
      </c>
      <c r="N22" s="25"/>
    </row>
    <row r="23" spans="1:14" ht="15" customHeight="1" x14ac:dyDescent="0.2">
      <c r="A23" s="59" t="s">
        <v>22</v>
      </c>
      <c r="B23" s="32">
        <v>0</v>
      </c>
      <c r="C23" s="48">
        <f t="shared" si="0"/>
        <v>0</v>
      </c>
      <c r="D23" s="80">
        <v>0</v>
      </c>
      <c r="E23" s="44">
        <f t="shared" si="5"/>
        <v>0</v>
      </c>
      <c r="F23" s="34">
        <f t="shared" si="2"/>
        <v>0</v>
      </c>
      <c r="G23" s="51">
        <f>IF(ISBLANK(F23),"  ",IF(F76&gt;0,F23/F76,IF(F23&gt;0,1,0)))</f>
        <v>0</v>
      </c>
      <c r="H23" s="32">
        <v>0</v>
      </c>
      <c r="I23" s="48">
        <f t="shared" si="3"/>
        <v>0</v>
      </c>
      <c r="J23" s="80">
        <v>0</v>
      </c>
      <c r="K23" s="49">
        <f t="shared" si="4"/>
        <v>0</v>
      </c>
      <c r="L23" s="34">
        <f t="shared" si="1"/>
        <v>0</v>
      </c>
      <c r="M23" s="51">
        <f>IF(ISBLANK(L23),"  ",IF(L76&gt;0,L23/L76,IF(L23&gt;0,1,0)))</f>
        <v>0</v>
      </c>
      <c r="N23" s="25"/>
    </row>
    <row r="24" spans="1:14" ht="15" customHeight="1" x14ac:dyDescent="0.2">
      <c r="A24" s="59" t="s">
        <v>23</v>
      </c>
      <c r="B24" s="32">
        <v>0</v>
      </c>
      <c r="C24" s="48">
        <f t="shared" si="0"/>
        <v>0</v>
      </c>
      <c r="D24" s="80">
        <v>0</v>
      </c>
      <c r="E24" s="44">
        <f t="shared" si="5"/>
        <v>0</v>
      </c>
      <c r="F24" s="34">
        <f t="shared" si="2"/>
        <v>0</v>
      </c>
      <c r="G24" s="51">
        <f>IF(ISBLANK(F24),"  ",IF(F76&gt;0,F24/F76,IF(F24&gt;0,1,0)))</f>
        <v>0</v>
      </c>
      <c r="H24" s="32">
        <v>0</v>
      </c>
      <c r="I24" s="48">
        <f t="shared" si="3"/>
        <v>0</v>
      </c>
      <c r="J24" s="80">
        <v>0</v>
      </c>
      <c r="K24" s="49">
        <f t="shared" si="4"/>
        <v>0</v>
      </c>
      <c r="L24" s="34">
        <f t="shared" si="1"/>
        <v>0</v>
      </c>
      <c r="M24" s="51">
        <f>IF(ISBLANK(L24),"  ",IF(L76&gt;0,L24/L76,IF(L24&gt;0,1,0)))</f>
        <v>0</v>
      </c>
      <c r="N24" s="25"/>
    </row>
    <row r="25" spans="1:14" ht="15" customHeight="1" x14ac:dyDescent="0.2">
      <c r="A25" s="59" t="s">
        <v>24</v>
      </c>
      <c r="B25" s="32">
        <v>0</v>
      </c>
      <c r="C25" s="48">
        <f t="shared" si="0"/>
        <v>0</v>
      </c>
      <c r="D25" s="80">
        <v>0</v>
      </c>
      <c r="E25" s="44">
        <f t="shared" si="5"/>
        <v>0</v>
      </c>
      <c r="F25" s="34">
        <f t="shared" si="2"/>
        <v>0</v>
      </c>
      <c r="G25" s="51">
        <f>IF(ISBLANK(F25),"  ",IF(F76&gt;0,F25/F76,IF(F25&gt;0,1,0)))</f>
        <v>0</v>
      </c>
      <c r="H25" s="32">
        <v>0</v>
      </c>
      <c r="I25" s="48">
        <f t="shared" si="3"/>
        <v>0</v>
      </c>
      <c r="J25" s="80">
        <v>0</v>
      </c>
      <c r="K25" s="49">
        <f t="shared" si="4"/>
        <v>0</v>
      </c>
      <c r="L25" s="34">
        <f t="shared" si="1"/>
        <v>0</v>
      </c>
      <c r="M25" s="51">
        <f>IF(ISBLANK(L25),"  ",IF(L76&gt;0,L25/L76,IF(L25&gt;0,1,0)))</f>
        <v>0</v>
      </c>
      <c r="N25" s="25"/>
    </row>
    <row r="26" spans="1:14" ht="15" customHeight="1" x14ac:dyDescent="0.2">
      <c r="A26" s="59" t="s">
        <v>25</v>
      </c>
      <c r="B26" s="32">
        <v>0</v>
      </c>
      <c r="C26" s="48">
        <f t="shared" si="0"/>
        <v>0</v>
      </c>
      <c r="D26" s="80">
        <v>0</v>
      </c>
      <c r="E26" s="44">
        <f t="shared" si="5"/>
        <v>0</v>
      </c>
      <c r="F26" s="34">
        <f t="shared" si="2"/>
        <v>0</v>
      </c>
      <c r="G26" s="51">
        <f>IF(ISBLANK(F26),"  ",IF(F76&gt;0,F26/F76,IF(F26&gt;0,1,0)))</f>
        <v>0</v>
      </c>
      <c r="H26" s="32">
        <v>0</v>
      </c>
      <c r="I26" s="48">
        <f t="shared" si="3"/>
        <v>0</v>
      </c>
      <c r="J26" s="80">
        <v>0</v>
      </c>
      <c r="K26" s="49">
        <f t="shared" si="4"/>
        <v>0</v>
      </c>
      <c r="L26" s="34">
        <f t="shared" si="1"/>
        <v>0</v>
      </c>
      <c r="M26" s="51">
        <f>IF(ISBLANK(L26),"  ",IF(L76&gt;0,L26/L76,IF(L26&gt;0,1,0)))</f>
        <v>0</v>
      </c>
      <c r="N26" s="25"/>
    </row>
    <row r="27" spans="1:14" ht="15" customHeight="1" x14ac:dyDescent="0.2">
      <c r="A27" s="59" t="s">
        <v>26</v>
      </c>
      <c r="B27" s="32">
        <v>0</v>
      </c>
      <c r="C27" s="48">
        <f t="shared" si="0"/>
        <v>0</v>
      </c>
      <c r="D27" s="80">
        <v>0</v>
      </c>
      <c r="E27" s="44">
        <f t="shared" si="5"/>
        <v>0</v>
      </c>
      <c r="F27" s="34">
        <f t="shared" si="2"/>
        <v>0</v>
      </c>
      <c r="G27" s="51">
        <f>IF(ISBLANK(F27),"  ",IF(F76&gt;0,F27/F76,IF(F27&gt;0,1,0)))</f>
        <v>0</v>
      </c>
      <c r="H27" s="32">
        <v>0</v>
      </c>
      <c r="I27" s="48">
        <f t="shared" si="3"/>
        <v>0</v>
      </c>
      <c r="J27" s="80">
        <v>0</v>
      </c>
      <c r="K27" s="49">
        <f t="shared" si="4"/>
        <v>0</v>
      </c>
      <c r="L27" s="34">
        <f t="shared" si="1"/>
        <v>0</v>
      </c>
      <c r="M27" s="51">
        <f>IF(ISBLANK(L27),"  ",IF(L76&gt;0,L27/L76,IF(L27&gt;0,1,0)))</f>
        <v>0</v>
      </c>
      <c r="N27" s="25"/>
    </row>
    <row r="28" spans="1:14" ht="15" customHeight="1" x14ac:dyDescent="0.2">
      <c r="A28" s="60" t="s">
        <v>27</v>
      </c>
      <c r="B28" s="32">
        <v>0</v>
      </c>
      <c r="C28" s="48">
        <f t="shared" si="0"/>
        <v>0</v>
      </c>
      <c r="D28" s="80">
        <v>0</v>
      </c>
      <c r="E28" s="44">
        <f t="shared" si="5"/>
        <v>0</v>
      </c>
      <c r="F28" s="34">
        <f t="shared" si="2"/>
        <v>0</v>
      </c>
      <c r="G28" s="51">
        <f>IF(ISBLANK(F28),"  ",IF(F76&gt;0,F28/F76,IF(F28&gt;0,1,0)))</f>
        <v>0</v>
      </c>
      <c r="H28" s="32">
        <v>0</v>
      </c>
      <c r="I28" s="48">
        <f t="shared" si="3"/>
        <v>0</v>
      </c>
      <c r="J28" s="80">
        <v>0</v>
      </c>
      <c r="K28" s="49">
        <f t="shared" si="4"/>
        <v>0</v>
      </c>
      <c r="L28" s="34">
        <f t="shared" si="1"/>
        <v>0</v>
      </c>
      <c r="M28" s="51">
        <f>IF(ISBLANK(L28),"  ",IF(L76&gt;0,L28/L76,IF(L28&gt;0,1,0)))</f>
        <v>0</v>
      </c>
      <c r="N28" s="25"/>
    </row>
    <row r="29" spans="1:14" ht="15" customHeight="1" x14ac:dyDescent="0.2">
      <c r="A29" s="60" t="s">
        <v>28</v>
      </c>
      <c r="B29" s="32">
        <v>0</v>
      </c>
      <c r="C29" s="48">
        <f t="shared" si="0"/>
        <v>0</v>
      </c>
      <c r="D29" s="80">
        <v>0</v>
      </c>
      <c r="E29" s="44">
        <f t="shared" si="5"/>
        <v>0</v>
      </c>
      <c r="F29" s="34">
        <f t="shared" si="2"/>
        <v>0</v>
      </c>
      <c r="G29" s="51">
        <f>IF(ISBLANK(F29),"  ",IF(F76&gt;0,F29/F76,IF(F29&gt;0,1,0)))</f>
        <v>0</v>
      </c>
      <c r="H29" s="32">
        <v>0</v>
      </c>
      <c r="I29" s="48">
        <f t="shared" si="3"/>
        <v>0</v>
      </c>
      <c r="J29" s="80">
        <v>0</v>
      </c>
      <c r="K29" s="49">
        <f t="shared" si="4"/>
        <v>0</v>
      </c>
      <c r="L29" s="34">
        <f t="shared" si="1"/>
        <v>0</v>
      </c>
      <c r="M29" s="51">
        <f>IF(ISBLANK(L29),"  ",IF(L76&gt;0,L29/L76,IF(L29&gt;0,1,0)))</f>
        <v>0</v>
      </c>
      <c r="N29" s="25"/>
    </row>
    <row r="30" spans="1:14" ht="15" customHeight="1" x14ac:dyDescent="0.2">
      <c r="A30" s="60" t="s">
        <v>29</v>
      </c>
      <c r="B30" s="32">
        <v>0</v>
      </c>
      <c r="C30" s="48">
        <f t="shared" si="0"/>
        <v>0</v>
      </c>
      <c r="D30" s="80">
        <v>0</v>
      </c>
      <c r="E30" s="44">
        <f>IF(ISBLANK(D30),"  ",IF(F30&gt;0,D30/F30,IF(D30&gt;0,1,0)))</f>
        <v>0</v>
      </c>
      <c r="F30" s="34">
        <f t="shared" si="2"/>
        <v>0</v>
      </c>
      <c r="G30" s="51">
        <f>IF(ISBLANK(F30),"  ",IF(F76&gt;0,F30/F76,IF(F30&gt;0,1,0)))</f>
        <v>0</v>
      </c>
      <c r="H30" s="32">
        <v>0</v>
      </c>
      <c r="I30" s="48">
        <f t="shared" si="3"/>
        <v>0</v>
      </c>
      <c r="J30" s="80">
        <v>0</v>
      </c>
      <c r="K30" s="49">
        <f>IF(ISBLANK(J30),"  ",IF(L30&gt;0,J30/L30,IF(J30&gt;0,1,0)))</f>
        <v>0</v>
      </c>
      <c r="L30" s="34">
        <f t="shared" si="1"/>
        <v>0</v>
      </c>
      <c r="M30" s="51">
        <f>IF(ISBLANK(L30),"  ",IF(L76&gt;0,L30/L76,IF(L30&gt;0,1,0)))</f>
        <v>0</v>
      </c>
      <c r="N30" s="25"/>
    </row>
    <row r="31" spans="1:14" ht="15" customHeight="1" x14ac:dyDescent="0.2">
      <c r="A31" s="60" t="s">
        <v>30</v>
      </c>
      <c r="B31" s="32">
        <v>0</v>
      </c>
      <c r="C31" s="48">
        <f t="shared" si="0"/>
        <v>0</v>
      </c>
      <c r="D31" s="80">
        <v>0</v>
      </c>
      <c r="E31" s="44">
        <f>IF(ISBLANK(D31),"  ",IF(F31&gt;0,D31/F31,IF(D31&gt;0,1,0)))</f>
        <v>0</v>
      </c>
      <c r="F31" s="34">
        <f t="shared" si="2"/>
        <v>0</v>
      </c>
      <c r="G31" s="51">
        <f>IF(ISBLANK(F31),"  ",IF(F76&gt;0,F31/F76,IF(F31&gt;0,1,0)))</f>
        <v>0</v>
      </c>
      <c r="H31" s="32">
        <v>0</v>
      </c>
      <c r="I31" s="48">
        <f t="shared" si="3"/>
        <v>0</v>
      </c>
      <c r="J31" s="80">
        <v>0</v>
      </c>
      <c r="K31" s="49">
        <f>IF(ISBLANK(J31),"  ",IF(L31&gt;0,J31/L31,IF(J31&gt;0,1,0)))</f>
        <v>0</v>
      </c>
      <c r="L31" s="34">
        <f t="shared" si="1"/>
        <v>0</v>
      </c>
      <c r="M31" s="51">
        <f>IF(ISBLANK(L31),"  ",IF(L76&gt;0,L31/L76,IF(L31&gt;0,1,0)))</f>
        <v>0</v>
      </c>
      <c r="N31" s="25"/>
    </row>
    <row r="32" spans="1:14" ht="15" customHeight="1" x14ac:dyDescent="0.2">
      <c r="A32" s="60" t="s">
        <v>31</v>
      </c>
      <c r="B32" s="32">
        <v>0</v>
      </c>
      <c r="C32" s="48">
        <f t="shared" si="0"/>
        <v>0</v>
      </c>
      <c r="D32" s="80">
        <v>0</v>
      </c>
      <c r="E32" s="44">
        <f>IF(ISBLANK(D32),"  ",IF(F32&gt;0,D32/F32,IF(D32&gt;0,1,0)))</f>
        <v>0</v>
      </c>
      <c r="F32" s="34">
        <f t="shared" si="2"/>
        <v>0</v>
      </c>
      <c r="G32" s="51">
        <f>IF(ISBLANK(F32),"  ",IF(F76&gt;0,F32/F76,IF(F32&gt;0,1,0)))</f>
        <v>0</v>
      </c>
      <c r="H32" s="32">
        <v>0</v>
      </c>
      <c r="I32" s="48">
        <f t="shared" si="3"/>
        <v>0</v>
      </c>
      <c r="J32" s="80">
        <v>0</v>
      </c>
      <c r="K32" s="49">
        <f>IF(ISBLANK(J32),"  ",IF(L32&gt;0,J32/L32,IF(J32&gt;0,1,0)))</f>
        <v>0</v>
      </c>
      <c r="L32" s="34">
        <f t="shared" si="1"/>
        <v>0</v>
      </c>
      <c r="M32" s="51">
        <f>IF(ISBLANK(L32),"  ",IF(L76&gt;0,L32/L76,IF(L32&gt;0,1,0)))</f>
        <v>0</v>
      </c>
      <c r="N32" s="25"/>
    </row>
    <row r="33" spans="1:14" ht="15" customHeight="1" x14ac:dyDescent="0.2">
      <c r="A33" s="61" t="s">
        <v>75</v>
      </c>
      <c r="B33" s="32">
        <v>0</v>
      </c>
      <c r="C33" s="48">
        <f>IF(ISBLANK(B33),"  ",IF(F33&gt;0,B33/F33,IF(B33&gt;0,1,0)))</f>
        <v>0</v>
      </c>
      <c r="D33" s="80">
        <v>0</v>
      </c>
      <c r="E33" s="44">
        <f>IF(ISBLANK(D33),"  ",IF(F33&gt;0,D33/F33,IF(D33&gt;0,1,0)))</f>
        <v>0</v>
      </c>
      <c r="F33" s="34">
        <f t="shared" si="2"/>
        <v>0</v>
      </c>
      <c r="G33" s="51">
        <f>IF(ISBLANK(F33),"  ",IF(F76&gt;0,F33/F76,IF(F33&gt;0,1,0)))</f>
        <v>0</v>
      </c>
      <c r="H33" s="32">
        <v>0</v>
      </c>
      <c r="I33" s="48">
        <f>IF(ISBLANK(H33),"  ",IF(L33&gt;0,H33/L33,IF(H33&gt;0,1,0)))</f>
        <v>0</v>
      </c>
      <c r="J33" s="80">
        <v>0</v>
      </c>
      <c r="K33" s="49">
        <f>IF(ISBLANK(J33),"  ",IF(L33&gt;0,J33/L33,IF(J33&gt;0,1,0)))</f>
        <v>0</v>
      </c>
      <c r="L33" s="34">
        <f t="shared" si="1"/>
        <v>0</v>
      </c>
      <c r="M33" s="51">
        <f>IF(ISBLANK(L33),"  ",IF(L76&gt;0,L33/L76,IF(L33&gt;0,1,0)))</f>
        <v>0</v>
      </c>
      <c r="N33" s="25"/>
    </row>
    <row r="34" spans="1:14" ht="15" customHeight="1" x14ac:dyDescent="0.2">
      <c r="A34" s="60" t="s">
        <v>32</v>
      </c>
      <c r="B34" s="32">
        <v>0</v>
      </c>
      <c r="C34" s="48">
        <f t="shared" si="0"/>
        <v>0</v>
      </c>
      <c r="D34" s="80">
        <v>0</v>
      </c>
      <c r="E34" s="44">
        <f t="shared" si="5"/>
        <v>0</v>
      </c>
      <c r="F34" s="34">
        <f t="shared" si="2"/>
        <v>0</v>
      </c>
      <c r="G34" s="51">
        <f>IF(ISBLANK(F34),"  ",IF(F76&gt;0,F34/F76,IF(F34&gt;0,1,0)))</f>
        <v>0</v>
      </c>
      <c r="H34" s="32">
        <v>0</v>
      </c>
      <c r="I34" s="48">
        <f t="shared" si="3"/>
        <v>0</v>
      </c>
      <c r="J34" s="80">
        <v>0</v>
      </c>
      <c r="K34" s="49">
        <f t="shared" si="4"/>
        <v>0</v>
      </c>
      <c r="L34" s="34">
        <f t="shared" si="1"/>
        <v>0</v>
      </c>
      <c r="M34" s="51">
        <f>IF(ISBLANK(L34),"  ",IF(L76&gt;0,L34/L76,IF(L34&gt;0,1,0)))</f>
        <v>0</v>
      </c>
      <c r="N34" s="25"/>
    </row>
    <row r="35" spans="1:14" ht="15" customHeight="1" x14ac:dyDescent="0.25">
      <c r="A35" s="62" t="s">
        <v>33</v>
      </c>
      <c r="B35" s="121"/>
      <c r="C35" s="64" t="s">
        <v>4</v>
      </c>
      <c r="D35" s="80"/>
      <c r="E35" s="66" t="s">
        <v>4</v>
      </c>
      <c r="F35" s="34"/>
      <c r="G35" s="67" t="s">
        <v>4</v>
      </c>
      <c r="H35" s="121" t="s">
        <v>4</v>
      </c>
      <c r="I35" s="64" t="s">
        <v>4</v>
      </c>
      <c r="J35" s="80"/>
      <c r="K35" s="66" t="s">
        <v>4</v>
      </c>
      <c r="L35" s="34"/>
      <c r="M35" s="67" t="s">
        <v>4</v>
      </c>
      <c r="N35" s="25"/>
    </row>
    <row r="36" spans="1:14" ht="15" customHeight="1" x14ac:dyDescent="0.2">
      <c r="A36" s="57" t="s">
        <v>34</v>
      </c>
      <c r="B36" s="32">
        <v>0</v>
      </c>
      <c r="C36" s="48">
        <f t="shared" si="0"/>
        <v>0</v>
      </c>
      <c r="D36" s="80">
        <v>0</v>
      </c>
      <c r="E36" s="49">
        <f>IF(ISBLANK(D36),"  ",IF(F36&gt;0,D36/F36,IF(D36&gt;0,1,0)))</f>
        <v>0</v>
      </c>
      <c r="F36" s="34">
        <f t="shared" si="2"/>
        <v>0</v>
      </c>
      <c r="G36" s="51">
        <f>IF(ISBLANK(F36),"  ",IF(F76&gt;0,F36/F76,IF(F36&gt;0,1,0)))</f>
        <v>0</v>
      </c>
      <c r="H36" s="32">
        <v>0</v>
      </c>
      <c r="I36" s="48">
        <f>IF(ISBLANK(H36),"  ",IF(L36&gt;0,H36/L36,IF(H36&gt;0,1,0)))</f>
        <v>0</v>
      </c>
      <c r="J36" s="80">
        <v>0</v>
      </c>
      <c r="K36" s="49">
        <f>IF(ISBLANK(J36),"  ",IF(L36&gt;0,J36/L36,IF(J36&gt;0,1,0)))</f>
        <v>0</v>
      </c>
      <c r="L36" s="34">
        <f>J36+H36</f>
        <v>0</v>
      </c>
      <c r="M36" s="51">
        <f>IF(ISBLANK(L36),"  ",IF(L76&gt;0,L36/L76,IF(L36&gt;0,1,0)))</f>
        <v>0</v>
      </c>
      <c r="N36" s="25"/>
    </row>
    <row r="37" spans="1:14" ht="15" customHeight="1" x14ac:dyDescent="0.25">
      <c r="A37" s="62" t="s">
        <v>35</v>
      </c>
      <c r="B37" s="121"/>
      <c r="C37" s="64" t="s">
        <v>4</v>
      </c>
      <c r="D37" s="80"/>
      <c r="E37" s="66" t="s">
        <v>4</v>
      </c>
      <c r="F37" s="34"/>
      <c r="G37" s="67" t="s">
        <v>4</v>
      </c>
      <c r="H37" s="121"/>
      <c r="I37" s="64" t="s">
        <v>4</v>
      </c>
      <c r="J37" s="80"/>
      <c r="K37" s="66" t="s">
        <v>4</v>
      </c>
      <c r="L37" s="34"/>
      <c r="M37" s="67" t="s">
        <v>4</v>
      </c>
      <c r="N37" s="25"/>
    </row>
    <row r="38" spans="1:14" ht="15" customHeight="1" x14ac:dyDescent="0.2">
      <c r="A38" s="59" t="s">
        <v>34</v>
      </c>
      <c r="B38" s="69">
        <v>0</v>
      </c>
      <c r="C38" s="48">
        <f t="shared" si="0"/>
        <v>0</v>
      </c>
      <c r="D38" s="70">
        <v>0</v>
      </c>
      <c r="E38" s="49">
        <f>IF(ISBLANK(D38),"  ",IF(F38&gt;0,D38/F38,IF(D38&gt;0,1,0)))</f>
        <v>0</v>
      </c>
      <c r="F38" s="68">
        <f t="shared" si="2"/>
        <v>0</v>
      </c>
      <c r="G38" s="51">
        <f>IF(ISBLANK(F38),"  ",IF(F76&gt;0,F38/F76,IF(F38&gt;0,1,0)))</f>
        <v>0</v>
      </c>
      <c r="H38" s="69">
        <v>0</v>
      </c>
      <c r="I38" s="48">
        <f>IF(ISBLANK(H38),"  ",IF(L38&gt;0,H38/L38,IF(H38&gt;0,1,0)))</f>
        <v>0</v>
      </c>
      <c r="J38" s="70">
        <v>0</v>
      </c>
      <c r="K38" s="49">
        <f>IF(ISBLANK(J38),"  ",IF(L38&gt;0,J38/L38,IF(J38&gt;0,1,0)))</f>
        <v>0</v>
      </c>
      <c r="L38" s="68">
        <f>J38+H38</f>
        <v>0</v>
      </c>
      <c r="M38" s="51">
        <f>IF(ISBLANK(L38),"  ",IF(L76&gt;0,L38/L76,IF(L38&gt;0,1,0)))</f>
        <v>0</v>
      </c>
      <c r="N38" s="25"/>
    </row>
    <row r="39" spans="1:14" ht="15" customHeight="1" x14ac:dyDescent="0.2">
      <c r="A39" s="59" t="s">
        <v>36</v>
      </c>
      <c r="B39" s="69"/>
      <c r="C39" s="48" t="str">
        <f t="shared" si="0"/>
        <v xml:space="preserve">  </v>
      </c>
      <c r="D39" s="70"/>
      <c r="E39" s="44" t="str">
        <f>IF(ISBLANK(D39),"  ",IF(F39&gt;0,D39/F39,IF(D39&gt;0,1,0)))</f>
        <v xml:space="preserve">  </v>
      </c>
      <c r="F39" s="34">
        <f t="shared" si="2"/>
        <v>0</v>
      </c>
      <c r="G39" s="51">
        <f>IF(ISBLANK(F39),"  ",IF(F76&gt;0,F39/F76,IF(F39&gt;0,1,0)))</f>
        <v>0</v>
      </c>
      <c r="H39" s="69"/>
      <c r="I39" s="48" t="str">
        <f>IF(ISBLANK(H39),"  ",IF(L39&gt;0,H39/L39,IF(H39&gt;0,1,0)))</f>
        <v xml:space="preserve">  </v>
      </c>
      <c r="J39" s="70"/>
      <c r="K39" s="49" t="str">
        <f>IF(ISBLANK(J39),"  ",IF(L39&gt;0,J39/L39,IF(J39&gt;0,1,0)))</f>
        <v xml:space="preserve">  </v>
      </c>
      <c r="L39" s="34">
        <f>J39+H39</f>
        <v>0</v>
      </c>
      <c r="M39" s="51">
        <f>IF(ISBLANK(L39),"  ",IF(L76&gt;0,L39/L76,IF(L39&gt;0,1,0)))</f>
        <v>0</v>
      </c>
      <c r="N39" s="25"/>
    </row>
    <row r="40" spans="1:14" s="77" customFormat="1" ht="15" customHeight="1" x14ac:dyDescent="0.25">
      <c r="A40" s="62" t="s">
        <v>37</v>
      </c>
      <c r="B40" s="71">
        <v>6394512</v>
      </c>
      <c r="C40" s="84">
        <f t="shared" si="0"/>
        <v>1</v>
      </c>
      <c r="D40" s="122">
        <v>0</v>
      </c>
      <c r="E40" s="73">
        <f>IF(ISBLANK(D40),"  ",IF(F40&gt;0,D40/F40,IF(D40&gt;0,1,0)))</f>
        <v>0</v>
      </c>
      <c r="F40" s="71">
        <f>F39+F38+F36+F34+F29+F28+F26+F27+F25+F24+F23+F22+F21+F20+F19+F18+F17+F16+F14+F13+F30+F31+F32+F33</f>
        <v>6394512</v>
      </c>
      <c r="G40" s="74">
        <f>IF(ISBLANK(F40),"  ",IF(F76&gt;0,F40/F76,IF(F40&gt;0,1,0)))</f>
        <v>0.28322248427530194</v>
      </c>
      <c r="H40" s="71">
        <v>5599557</v>
      </c>
      <c r="I40" s="84">
        <f>IF(ISBLANK(H40),"  ",IF(L40&gt;0,H40/L40,IF(H40&gt;0,1,0)))</f>
        <v>1</v>
      </c>
      <c r="J40" s="122">
        <v>0</v>
      </c>
      <c r="K40" s="75">
        <f>IF(ISBLANK(J40),"  ",IF(L40&gt;0,J40/L40,IF(J40&gt;0,1,0)))</f>
        <v>0</v>
      </c>
      <c r="L40" s="71">
        <f>L39+L38+L36+L34+L29+L28+L26+L27+L25+L24+L23+L22+L21+L20+L19+L18+L17+L16+L14+L13+L30+L31+L32+L33</f>
        <v>5599557</v>
      </c>
      <c r="M40" s="74">
        <f>IF(ISBLANK(L40),"  ",IF(L76&gt;0,L40/L76,IF(L40&gt;0,1,0)))</f>
        <v>0.2667590329372474</v>
      </c>
      <c r="N40" s="76"/>
    </row>
    <row r="41" spans="1:14" ht="15" customHeight="1" x14ac:dyDescent="0.25">
      <c r="A41" s="78" t="s">
        <v>38</v>
      </c>
      <c r="B41" s="79"/>
      <c r="C41" s="64" t="s">
        <v>4</v>
      </c>
      <c r="D41" s="80"/>
      <c r="E41" s="66" t="s">
        <v>4</v>
      </c>
      <c r="F41" s="34"/>
      <c r="G41" s="67" t="s">
        <v>4</v>
      </c>
      <c r="H41" s="79"/>
      <c r="I41" s="64" t="s">
        <v>4</v>
      </c>
      <c r="J41" s="80"/>
      <c r="K41" s="66" t="s">
        <v>4</v>
      </c>
      <c r="L41" s="34"/>
      <c r="M41" s="67" t="s">
        <v>4</v>
      </c>
      <c r="N41" s="25"/>
    </row>
    <row r="42" spans="1:14" ht="15" customHeight="1" x14ac:dyDescent="0.2">
      <c r="A42" s="11" t="s">
        <v>39</v>
      </c>
      <c r="B42" s="36">
        <v>0</v>
      </c>
      <c r="C42" s="42">
        <f t="shared" si="0"/>
        <v>0</v>
      </c>
      <c r="D42" s="123">
        <v>0</v>
      </c>
      <c r="E42" s="44">
        <f t="shared" ref="E42:E48" si="6">IF(ISBLANK(D42),"  ",IF(F42&gt;0,D42/F42,IF(D42&gt;0,1,0)))</f>
        <v>0</v>
      </c>
      <c r="F42" s="38">
        <f>D42+B42</f>
        <v>0</v>
      </c>
      <c r="G42" s="46">
        <f>IF(ISBLANK(F42),"  ",IF(D76&gt;0,F42/D76,IF(F42&gt;0,1,0)))</f>
        <v>0</v>
      </c>
      <c r="H42" s="36">
        <v>0</v>
      </c>
      <c r="I42" s="42">
        <f t="shared" ref="I42:I48" si="7">IF(ISBLANK(H42),"  ",IF(L42&gt;0,H42/L42,IF(H42&gt;0,1,0)))</f>
        <v>0</v>
      </c>
      <c r="J42" s="123">
        <v>0</v>
      </c>
      <c r="K42" s="44">
        <f t="shared" ref="K42:K48" si="8">IF(ISBLANK(J42),"  ",IF(L42&gt;0,J42/L42,IF(J42&gt;0,1,0)))</f>
        <v>0</v>
      </c>
      <c r="L42" s="38">
        <f>J42+H42</f>
        <v>0</v>
      </c>
      <c r="M42" s="46">
        <f>IF(ISBLANK(L42),"  ",IF(J76&gt;0,L42/J76,IF(L42&gt;0,1,0)))</f>
        <v>0</v>
      </c>
      <c r="N42" s="25"/>
    </row>
    <row r="43" spans="1:14" ht="15" customHeight="1" x14ac:dyDescent="0.2">
      <c r="A43" s="81" t="s">
        <v>40</v>
      </c>
      <c r="B43" s="32">
        <v>0</v>
      </c>
      <c r="C43" s="48">
        <f t="shared" si="0"/>
        <v>0</v>
      </c>
      <c r="D43" s="80">
        <v>0</v>
      </c>
      <c r="E43" s="49">
        <f t="shared" si="6"/>
        <v>0</v>
      </c>
      <c r="F43" s="34">
        <f>D43+B43</f>
        <v>0</v>
      </c>
      <c r="G43" s="51">
        <f>IF(ISBLANK(F43),"  ",IF(D76&gt;0,F43/D76,IF(F43&gt;0,1,0)))</f>
        <v>0</v>
      </c>
      <c r="H43" s="32">
        <v>0</v>
      </c>
      <c r="I43" s="48">
        <f t="shared" si="7"/>
        <v>0</v>
      </c>
      <c r="J43" s="80">
        <v>0</v>
      </c>
      <c r="K43" s="49">
        <f t="shared" si="8"/>
        <v>0</v>
      </c>
      <c r="L43" s="34">
        <f>J43+H43</f>
        <v>0</v>
      </c>
      <c r="M43" s="51">
        <f>IF(ISBLANK(L43),"  ",IF(J76&gt;0,L43/J76,IF(L43&gt;0,1,0)))</f>
        <v>0</v>
      </c>
      <c r="N43" s="25"/>
    </row>
    <row r="44" spans="1:14" ht="15" customHeight="1" x14ac:dyDescent="0.2">
      <c r="A44" s="82" t="s">
        <v>41</v>
      </c>
      <c r="B44" s="32">
        <v>0</v>
      </c>
      <c r="C44" s="48">
        <f t="shared" si="0"/>
        <v>0</v>
      </c>
      <c r="D44" s="80">
        <v>0</v>
      </c>
      <c r="E44" s="49">
        <f t="shared" si="6"/>
        <v>0</v>
      </c>
      <c r="F44" s="68">
        <f>D44+B44</f>
        <v>0</v>
      </c>
      <c r="G44" s="51">
        <f>IF(ISBLANK(F44),"  ",IF(D76&gt;0,F44/D76,IF(F44&gt;0,1,0)))</f>
        <v>0</v>
      </c>
      <c r="H44" s="32">
        <v>0</v>
      </c>
      <c r="I44" s="48">
        <f t="shared" si="7"/>
        <v>0</v>
      </c>
      <c r="J44" s="80">
        <v>0</v>
      </c>
      <c r="K44" s="49">
        <f t="shared" si="8"/>
        <v>0</v>
      </c>
      <c r="L44" s="68">
        <f>J44+H44</f>
        <v>0</v>
      </c>
      <c r="M44" s="51">
        <f>IF(ISBLANK(L44),"  ",IF(J76&gt;0,L44/J76,IF(L44&gt;0,1,0)))</f>
        <v>0</v>
      </c>
      <c r="N44" s="25"/>
    </row>
    <row r="45" spans="1:14" ht="15" customHeight="1" x14ac:dyDescent="0.2">
      <c r="A45" s="31" t="s">
        <v>42</v>
      </c>
      <c r="B45" s="32">
        <v>0</v>
      </c>
      <c r="C45" s="48">
        <f t="shared" si="0"/>
        <v>0</v>
      </c>
      <c r="D45" s="80">
        <v>0</v>
      </c>
      <c r="E45" s="49">
        <f t="shared" si="6"/>
        <v>0</v>
      </c>
      <c r="F45" s="68">
        <f>D45+B45</f>
        <v>0</v>
      </c>
      <c r="G45" s="51">
        <f>IF(ISBLANK(F45),"  ",IF(D76&gt;0,F45/D76,IF(F45&gt;0,1,0)))</f>
        <v>0</v>
      </c>
      <c r="H45" s="32">
        <v>0</v>
      </c>
      <c r="I45" s="48">
        <f t="shared" si="7"/>
        <v>0</v>
      </c>
      <c r="J45" s="80">
        <v>0</v>
      </c>
      <c r="K45" s="49">
        <f t="shared" si="8"/>
        <v>0</v>
      </c>
      <c r="L45" s="68">
        <f>J45+H45</f>
        <v>0</v>
      </c>
      <c r="M45" s="51">
        <f>IF(ISBLANK(L45),"  ",IF(J76&gt;0,L45/J76,IF(L45&gt;0,1,0)))</f>
        <v>0</v>
      </c>
      <c r="N45" s="25"/>
    </row>
    <row r="46" spans="1:14" ht="15" customHeight="1" x14ac:dyDescent="0.2">
      <c r="A46" s="81" t="s">
        <v>43</v>
      </c>
      <c r="B46" s="32">
        <v>0</v>
      </c>
      <c r="C46" s="48">
        <f t="shared" si="0"/>
        <v>0</v>
      </c>
      <c r="D46" s="80">
        <v>1882</v>
      </c>
      <c r="E46" s="49">
        <f t="shared" si="6"/>
        <v>1</v>
      </c>
      <c r="F46" s="68">
        <f>D46+B46</f>
        <v>1882</v>
      </c>
      <c r="G46" s="51">
        <f>IF(ISBLANK(F46),"  ",IF(F76&gt;0,F46/F76,IF(F46&gt;0,1,0)))</f>
        <v>8.3356590058180857E-5</v>
      </c>
      <c r="H46" s="32">
        <v>0</v>
      </c>
      <c r="I46" s="48">
        <f t="shared" si="7"/>
        <v>0</v>
      </c>
      <c r="J46" s="80">
        <v>1882</v>
      </c>
      <c r="K46" s="49">
        <f t="shared" si="8"/>
        <v>1</v>
      </c>
      <c r="L46" s="68">
        <f>J46+H46</f>
        <v>1882</v>
      </c>
      <c r="M46" s="51">
        <f>IF(ISBLANK(L46),"  ",IF(L76&gt;0,L46/L76,IF(L46&gt;0,1,0)))</f>
        <v>8.9657181807042876E-5</v>
      </c>
      <c r="N46" s="25"/>
    </row>
    <row r="47" spans="1:14" s="77" customFormat="1" ht="15" customHeight="1" x14ac:dyDescent="0.25">
      <c r="A47" s="78" t="s">
        <v>44</v>
      </c>
      <c r="B47" s="106">
        <v>0</v>
      </c>
      <c r="C47" s="84">
        <f t="shared" si="0"/>
        <v>0</v>
      </c>
      <c r="D47" s="107">
        <v>1882</v>
      </c>
      <c r="E47" s="75">
        <f t="shared" si="6"/>
        <v>1</v>
      </c>
      <c r="F47" s="86">
        <f>F46+F45+F44+F43+F42</f>
        <v>1882</v>
      </c>
      <c r="G47" s="74">
        <f>IF(ISBLANK(F47),"  ",IF(F76&gt;0,F47/F76,IF(F47&gt;0,1,0)))</f>
        <v>8.3356590058180857E-5</v>
      </c>
      <c r="H47" s="106">
        <v>0</v>
      </c>
      <c r="I47" s="84">
        <f t="shared" si="7"/>
        <v>0</v>
      </c>
      <c r="J47" s="107">
        <v>1882</v>
      </c>
      <c r="K47" s="75">
        <f t="shared" si="8"/>
        <v>1</v>
      </c>
      <c r="L47" s="86">
        <f>L46+L45+L44+L43+L42</f>
        <v>1882</v>
      </c>
      <c r="M47" s="74">
        <f>IF(ISBLANK(L47),"  ",IF(L76&gt;0,L47/L76,IF(L47&gt;0,1,0)))</f>
        <v>8.9657181807042876E-5</v>
      </c>
      <c r="N47" s="76"/>
    </row>
    <row r="48" spans="1:14" s="77" customFormat="1" ht="15" customHeight="1" x14ac:dyDescent="0.25">
      <c r="A48" s="87" t="s">
        <v>45</v>
      </c>
      <c r="B48" s="124">
        <v>569239</v>
      </c>
      <c r="C48" s="84">
        <f t="shared" si="0"/>
        <v>1</v>
      </c>
      <c r="D48" s="111">
        <v>0</v>
      </c>
      <c r="E48" s="75">
        <f t="shared" si="6"/>
        <v>0</v>
      </c>
      <c r="F48" s="90">
        <f>D48+B48</f>
        <v>569239</v>
      </c>
      <c r="G48" s="74">
        <f>IF(ISBLANK(F48),"  ",IF(F76&gt;0,F48/F76,IF(F48&gt;0,1,0)))</f>
        <v>2.521244525405357E-2</v>
      </c>
      <c r="H48" s="124">
        <v>0</v>
      </c>
      <c r="I48" s="84">
        <f t="shared" si="7"/>
        <v>0</v>
      </c>
      <c r="J48" s="111">
        <v>0</v>
      </c>
      <c r="K48" s="75">
        <f t="shared" si="8"/>
        <v>0</v>
      </c>
      <c r="L48" s="90">
        <f>J48+H48</f>
        <v>0</v>
      </c>
      <c r="M48" s="74">
        <f>IF(ISBLANK(L48),"  ",IF(L76&gt;0,L48/L76,IF(L48&gt;0,1,0)))</f>
        <v>0</v>
      </c>
      <c r="N48" s="76"/>
    </row>
    <row r="49" spans="1:14" ht="15" customHeight="1" x14ac:dyDescent="0.25">
      <c r="A49" s="14" t="s">
        <v>46</v>
      </c>
      <c r="B49" s="91"/>
      <c r="C49" s="92" t="s">
        <v>4</v>
      </c>
      <c r="D49" s="93"/>
      <c r="E49" s="94" t="s">
        <v>4</v>
      </c>
      <c r="F49" s="38"/>
      <c r="G49" s="95" t="s">
        <v>4</v>
      </c>
      <c r="H49" s="91"/>
      <c r="I49" s="92" t="s">
        <v>4</v>
      </c>
      <c r="J49" s="93"/>
      <c r="K49" s="94" t="s">
        <v>4</v>
      </c>
      <c r="L49" s="38"/>
      <c r="M49" s="95" t="s">
        <v>4</v>
      </c>
      <c r="N49" s="25"/>
    </row>
    <row r="50" spans="1:14" ht="15" customHeight="1" x14ac:dyDescent="0.2">
      <c r="A50" s="11" t="s">
        <v>47</v>
      </c>
      <c r="B50" s="91">
        <v>4130626</v>
      </c>
      <c r="C50" s="42">
        <f t="shared" si="0"/>
        <v>0.91072419160673257</v>
      </c>
      <c r="D50" s="93">
        <v>404914</v>
      </c>
      <c r="E50" s="44">
        <f t="shared" ref="E50:E67" si="9">IF(ISBLANK(D50),"  ",IF(F50&gt;0,D50/F50,IF(D50&gt;0,1,0)))</f>
        <v>8.9275808393267389E-2</v>
      </c>
      <c r="F50" s="96">
        <f t="shared" ref="F50:F55" si="10">D50+B50</f>
        <v>4535540</v>
      </c>
      <c r="G50" s="46">
        <f>IF(ISBLANK(F50),"  ",IF(F76&gt;0,F50/F76,IF(F50&gt;0,1,0)))</f>
        <v>0.20088583872076601</v>
      </c>
      <c r="H50" s="91">
        <v>4035000</v>
      </c>
      <c r="I50" s="42">
        <f t="shared" ref="I50:I67" si="11">IF(ISBLANK(H50),"  ",IF(L50&gt;0,H50/L50,IF(H50&gt;0,1,0)))</f>
        <v>0.90880138669352606</v>
      </c>
      <c r="J50" s="93">
        <v>404914</v>
      </c>
      <c r="K50" s="44">
        <f t="shared" ref="K50:K67" si="12">IF(ISBLANK(J50),"  ",IF(L50&gt;0,J50/L50,IF(J50&gt;0,1,0)))</f>
        <v>9.1198613306473955E-2</v>
      </c>
      <c r="L50" s="96">
        <f t="shared" ref="L50:L66" si="13">J50+H50</f>
        <v>4439914</v>
      </c>
      <c r="M50" s="46">
        <f>IF(ISBLANK(L50),"  ",IF(L76&gt;0,L50/L76,IF(L50&gt;0,1,0)))</f>
        <v>0.21151444033243091</v>
      </c>
      <c r="N50" s="25"/>
    </row>
    <row r="51" spans="1:14" ht="15" customHeight="1" x14ac:dyDescent="0.2">
      <c r="A51" s="31" t="s">
        <v>48</v>
      </c>
      <c r="B51" s="79">
        <v>0</v>
      </c>
      <c r="C51" s="48">
        <f t="shared" si="0"/>
        <v>0</v>
      </c>
      <c r="D51" s="80">
        <v>0</v>
      </c>
      <c r="E51" s="49">
        <f t="shared" si="9"/>
        <v>0</v>
      </c>
      <c r="F51" s="97">
        <f t="shared" si="10"/>
        <v>0</v>
      </c>
      <c r="G51" s="51">
        <f>IF(ISBLANK(F51),"  ",IF(F76&gt;0,F51/F76,IF(F51&gt;0,1,0)))</f>
        <v>0</v>
      </c>
      <c r="H51" s="79">
        <v>0</v>
      </c>
      <c r="I51" s="48">
        <f t="shared" si="11"/>
        <v>0</v>
      </c>
      <c r="J51" s="80">
        <v>0</v>
      </c>
      <c r="K51" s="49">
        <f t="shared" si="12"/>
        <v>0</v>
      </c>
      <c r="L51" s="97">
        <f t="shared" si="13"/>
        <v>0</v>
      </c>
      <c r="M51" s="51">
        <f>IF(ISBLANK(L51),"  ",IF(L76&gt;0,L51/L76,IF(L51&gt;0,1,0)))</f>
        <v>0</v>
      </c>
      <c r="N51" s="25"/>
    </row>
    <row r="52" spans="1:14" ht="15" customHeight="1" x14ac:dyDescent="0.2">
      <c r="A52" s="98" t="s">
        <v>49</v>
      </c>
      <c r="B52" s="125">
        <v>0</v>
      </c>
      <c r="C52" s="48">
        <f t="shared" si="0"/>
        <v>0</v>
      </c>
      <c r="D52" s="126">
        <v>295603</v>
      </c>
      <c r="E52" s="49">
        <f t="shared" si="9"/>
        <v>1</v>
      </c>
      <c r="F52" s="99">
        <f t="shared" si="10"/>
        <v>295603</v>
      </c>
      <c r="G52" s="51">
        <f>IF(ISBLANK(F52),"  ",IF(F76&gt;0,F52/F76,IF(F52&gt;0,1,0)))</f>
        <v>1.309269824174731E-2</v>
      </c>
      <c r="H52" s="125">
        <v>0</v>
      </c>
      <c r="I52" s="48">
        <f t="shared" si="11"/>
        <v>0</v>
      </c>
      <c r="J52" s="126">
        <v>279214</v>
      </c>
      <c r="K52" s="49">
        <f t="shared" si="12"/>
        <v>1</v>
      </c>
      <c r="L52" s="99">
        <f t="shared" si="13"/>
        <v>279214</v>
      </c>
      <c r="M52" s="51">
        <f>IF(ISBLANK(L52),"  ",IF(L76&gt;0,L52/L76,IF(L52&gt;0,1,0)))</f>
        <v>1.3301562359761781E-2</v>
      </c>
      <c r="N52" s="25"/>
    </row>
    <row r="53" spans="1:14" ht="15" customHeight="1" x14ac:dyDescent="0.2">
      <c r="A53" s="98" t="s">
        <v>50</v>
      </c>
      <c r="B53" s="125">
        <v>126687</v>
      </c>
      <c r="C53" s="48">
        <f t="shared" si="0"/>
        <v>1</v>
      </c>
      <c r="D53" s="126">
        <v>0</v>
      </c>
      <c r="E53" s="49">
        <f t="shared" si="9"/>
        <v>0</v>
      </c>
      <c r="F53" s="99">
        <f t="shared" si="10"/>
        <v>126687</v>
      </c>
      <c r="G53" s="51">
        <f>IF(ISBLANK(F53),"  ",IF(F76&gt;0,F53/F76,IF(F53&gt;0,1,0)))</f>
        <v>5.6111563893202756E-3</v>
      </c>
      <c r="H53" s="125">
        <v>150000</v>
      </c>
      <c r="I53" s="48">
        <f t="shared" si="11"/>
        <v>1</v>
      </c>
      <c r="J53" s="126">
        <v>0</v>
      </c>
      <c r="K53" s="49">
        <f t="shared" si="12"/>
        <v>0</v>
      </c>
      <c r="L53" s="99">
        <f t="shared" si="13"/>
        <v>150000</v>
      </c>
      <c r="M53" s="51">
        <f>IF(ISBLANK(L53),"  ",IF(L76&gt;0,L53/L76,IF(L53&gt;0,1,0)))</f>
        <v>7.1458965308482635E-3</v>
      </c>
      <c r="N53" s="25"/>
    </row>
    <row r="54" spans="1:14" ht="15" customHeight="1" x14ac:dyDescent="0.2">
      <c r="A54" s="98" t="s">
        <v>51</v>
      </c>
      <c r="B54" s="125">
        <v>0</v>
      </c>
      <c r="C54" s="48">
        <f>IF(ISBLANK(B54),"  ",IF(F54&gt;0,B54/F54,IF(B54&gt;0,1,0)))</f>
        <v>0</v>
      </c>
      <c r="D54" s="126">
        <v>0</v>
      </c>
      <c r="E54" s="49">
        <f>IF(ISBLANK(D54),"  ",IF(F54&gt;0,D54/F54,IF(D54&gt;0,1,0)))</f>
        <v>0</v>
      </c>
      <c r="F54" s="99">
        <f t="shared" si="10"/>
        <v>0</v>
      </c>
      <c r="G54" s="51">
        <f>IF(ISBLANK(F54),"  ",IF(F76&gt;0,F54/F76,IF(F54&gt;0,1,0)))</f>
        <v>0</v>
      </c>
      <c r="H54" s="125">
        <v>0</v>
      </c>
      <c r="I54" s="48">
        <f>IF(ISBLANK(H54),"  ",IF(L54&gt;0,H54/L54,IF(H54&gt;0,1,0)))</f>
        <v>0</v>
      </c>
      <c r="J54" s="126">
        <v>0</v>
      </c>
      <c r="K54" s="49">
        <f>IF(ISBLANK(J54),"  ",IF(L54&gt;0,J54/L54,IF(J54&gt;0,1,0)))</f>
        <v>0</v>
      </c>
      <c r="L54" s="99">
        <f t="shared" si="13"/>
        <v>0</v>
      </c>
      <c r="M54" s="51">
        <f>IF(ISBLANK(L54),"  ",IF(L76&gt;0,L54/L76,IF(L54&gt;0,1,0)))</f>
        <v>0</v>
      </c>
      <c r="N54" s="25"/>
    </row>
    <row r="55" spans="1:14" ht="15" customHeight="1" x14ac:dyDescent="0.2">
      <c r="A55" s="31" t="s">
        <v>52</v>
      </c>
      <c r="B55" s="79">
        <v>400513</v>
      </c>
      <c r="C55" s="48">
        <f t="shared" si="0"/>
        <v>0.37191842389709567</v>
      </c>
      <c r="D55" s="80">
        <v>676371</v>
      </c>
      <c r="E55" s="49">
        <f t="shared" si="9"/>
        <v>0.62808157610290427</v>
      </c>
      <c r="F55" s="97">
        <f t="shared" si="10"/>
        <v>1076884</v>
      </c>
      <c r="G55" s="51">
        <f>IF(ISBLANK(F55),"  ",IF(F76&gt;0,F55/F76,IF(F55&gt;0,1,0)))</f>
        <v>4.7696800280666335E-2</v>
      </c>
      <c r="H55" s="79">
        <v>490000</v>
      </c>
      <c r="I55" s="48">
        <f t="shared" si="11"/>
        <v>0.43430706750549974</v>
      </c>
      <c r="J55" s="80">
        <v>638234</v>
      </c>
      <c r="K55" s="49">
        <f t="shared" si="12"/>
        <v>0.56569293249450026</v>
      </c>
      <c r="L55" s="97">
        <f t="shared" si="13"/>
        <v>1128234</v>
      </c>
      <c r="M55" s="51">
        <f>IF(ISBLANK(L55),"  ",IF(L76&gt;0,L55/L76,IF(L55&gt;0,1,0)))</f>
        <v>5.3748289510567065E-2</v>
      </c>
      <c r="N55" s="25"/>
    </row>
    <row r="56" spans="1:14" s="77" customFormat="1" ht="15" customHeight="1" x14ac:dyDescent="0.25">
      <c r="A56" s="87" t="s">
        <v>53</v>
      </c>
      <c r="B56" s="127">
        <v>4657826</v>
      </c>
      <c r="C56" s="84">
        <f t="shared" si="0"/>
        <v>0.77183873171122941</v>
      </c>
      <c r="D56" s="107">
        <v>1376888</v>
      </c>
      <c r="E56" s="75">
        <f t="shared" si="9"/>
        <v>0.22816126828877059</v>
      </c>
      <c r="F56" s="100">
        <f>F55+F53+F52+F51+F50+F54</f>
        <v>6034714</v>
      </c>
      <c r="G56" s="74">
        <f>IF(ISBLANK(F56),"  ",IF(F76&gt;0,F56/F76,IF(F56&gt;0,1,0)))</f>
        <v>0.26728649363249996</v>
      </c>
      <c r="H56" s="127">
        <v>4675000</v>
      </c>
      <c r="I56" s="84">
        <f t="shared" si="11"/>
        <v>0.77950939096222638</v>
      </c>
      <c r="J56" s="107">
        <v>1322362</v>
      </c>
      <c r="K56" s="75">
        <f t="shared" si="12"/>
        <v>0.22049060903777362</v>
      </c>
      <c r="L56" s="132">
        <f t="shared" si="13"/>
        <v>5997362</v>
      </c>
      <c r="M56" s="74">
        <f>IF(ISBLANK(L56),"  ",IF(L76&gt;0,L56/L76,IF(L56&gt;0,1,0)))</f>
        <v>0.28571018873360804</v>
      </c>
      <c r="N56" s="76"/>
    </row>
    <row r="57" spans="1:14" ht="15" customHeight="1" x14ac:dyDescent="0.2">
      <c r="A57" s="41" t="s">
        <v>54</v>
      </c>
      <c r="B57" s="128">
        <v>0</v>
      </c>
      <c r="C57" s="48">
        <f t="shared" si="0"/>
        <v>0</v>
      </c>
      <c r="D57" s="129">
        <v>0</v>
      </c>
      <c r="E57" s="49">
        <f t="shared" si="9"/>
        <v>0</v>
      </c>
      <c r="F57" s="101">
        <f t="shared" ref="F57:F66" si="14">D57+B57</f>
        <v>0</v>
      </c>
      <c r="G57" s="51">
        <f>IF(ISBLANK(F57),"  ",IF(F76&gt;0,F57/F76,IF(F57&gt;0,1,0)))</f>
        <v>0</v>
      </c>
      <c r="H57" s="128">
        <v>0</v>
      </c>
      <c r="I57" s="48">
        <f t="shared" si="11"/>
        <v>0</v>
      </c>
      <c r="J57" s="129">
        <v>0</v>
      </c>
      <c r="K57" s="49">
        <f t="shared" si="12"/>
        <v>0</v>
      </c>
      <c r="L57" s="101">
        <f t="shared" si="13"/>
        <v>0</v>
      </c>
      <c r="M57" s="51">
        <f>IF(ISBLANK(L57),"  ",IF(L76&gt;0,L57/L76,IF(L57&gt;0,1,0)))</f>
        <v>0</v>
      </c>
      <c r="N57" s="25"/>
    </row>
    <row r="58" spans="1:14" ht="15" customHeight="1" x14ac:dyDescent="0.2">
      <c r="A58" s="102" t="s">
        <v>55</v>
      </c>
      <c r="B58" s="32">
        <v>0</v>
      </c>
      <c r="C58" s="48">
        <f t="shared" si="0"/>
        <v>0</v>
      </c>
      <c r="D58" s="80">
        <v>0</v>
      </c>
      <c r="E58" s="49">
        <f t="shared" si="9"/>
        <v>0</v>
      </c>
      <c r="F58" s="34">
        <f t="shared" si="14"/>
        <v>0</v>
      </c>
      <c r="G58" s="51">
        <f>IF(ISBLANK(F58),"  ",IF(F76&gt;0,F58/F76,IF(F58&gt;0,1,0)))</f>
        <v>0</v>
      </c>
      <c r="H58" s="32">
        <v>0</v>
      </c>
      <c r="I58" s="48">
        <f t="shared" si="11"/>
        <v>0</v>
      </c>
      <c r="J58" s="80">
        <v>0</v>
      </c>
      <c r="K58" s="49">
        <f t="shared" si="12"/>
        <v>0</v>
      </c>
      <c r="L58" s="34">
        <f t="shared" si="13"/>
        <v>0</v>
      </c>
      <c r="M58" s="51">
        <f>IF(ISBLANK(L58),"  ",IF(L76&gt;0,L58/L76,IF(L58&gt;0,1,0)))</f>
        <v>0</v>
      </c>
      <c r="N58" s="25"/>
    </row>
    <row r="59" spans="1:14" ht="15" customHeight="1" x14ac:dyDescent="0.2">
      <c r="A59" s="82" t="s">
        <v>56</v>
      </c>
      <c r="B59" s="32">
        <v>0</v>
      </c>
      <c r="C59" s="48">
        <f t="shared" si="0"/>
        <v>0</v>
      </c>
      <c r="D59" s="80">
        <v>0</v>
      </c>
      <c r="E59" s="49">
        <f t="shared" si="9"/>
        <v>0</v>
      </c>
      <c r="F59" s="34">
        <f t="shared" si="14"/>
        <v>0</v>
      </c>
      <c r="G59" s="51">
        <f>IF(ISBLANK(F59),"  ",IF(F76&gt;0,F59/F76,IF(F59&gt;0,1,0)))</f>
        <v>0</v>
      </c>
      <c r="H59" s="32">
        <v>0</v>
      </c>
      <c r="I59" s="48">
        <f t="shared" si="11"/>
        <v>0</v>
      </c>
      <c r="J59" s="80">
        <v>0</v>
      </c>
      <c r="K59" s="49">
        <f t="shared" si="12"/>
        <v>0</v>
      </c>
      <c r="L59" s="34">
        <f t="shared" si="13"/>
        <v>0</v>
      </c>
      <c r="M59" s="51">
        <f>IF(ISBLANK(L59),"  ",IF(L76&gt;0,L59/L76,IF(L59&gt;0,1,0)))</f>
        <v>0</v>
      </c>
      <c r="N59" s="25"/>
    </row>
    <row r="60" spans="1:14" ht="15" customHeight="1" x14ac:dyDescent="0.2">
      <c r="A60" s="81" t="s">
        <v>57</v>
      </c>
      <c r="B60" s="69">
        <v>0</v>
      </c>
      <c r="C60" s="48">
        <f t="shared" si="0"/>
        <v>0</v>
      </c>
      <c r="D60" s="70">
        <v>1486364</v>
      </c>
      <c r="E60" s="49">
        <f t="shared" si="9"/>
        <v>1</v>
      </c>
      <c r="F60" s="68">
        <f t="shared" si="14"/>
        <v>1486364</v>
      </c>
      <c r="G60" s="51">
        <f>IF(ISBLANK(F60),"  ",IF(F76&gt;0,F60/F76,IF(F60&gt;0,1,0)))</f>
        <v>6.5833280884823556E-2</v>
      </c>
      <c r="H60" s="69">
        <v>0</v>
      </c>
      <c r="I60" s="48">
        <f t="shared" si="11"/>
        <v>0</v>
      </c>
      <c r="J60" s="70">
        <v>1473411</v>
      </c>
      <c r="K60" s="49">
        <f t="shared" si="12"/>
        <v>1</v>
      </c>
      <c r="L60" s="68">
        <f t="shared" si="13"/>
        <v>1473411</v>
      </c>
      <c r="M60" s="51">
        <f>IF(ISBLANK(L60),"  ",IF(L76&gt;0,L60/L76,IF(L60&gt;0,1,0)))</f>
        <v>7.019228368942447E-2</v>
      </c>
      <c r="N60" s="25"/>
    </row>
    <row r="61" spans="1:14" ht="15" customHeight="1" x14ac:dyDescent="0.2">
      <c r="A61" s="103" t="s">
        <v>58</v>
      </c>
      <c r="B61" s="32">
        <v>0</v>
      </c>
      <c r="C61" s="48">
        <f t="shared" si="0"/>
        <v>0</v>
      </c>
      <c r="D61" s="80">
        <v>0</v>
      </c>
      <c r="E61" s="49">
        <f t="shared" si="9"/>
        <v>0</v>
      </c>
      <c r="F61" s="34">
        <f t="shared" si="14"/>
        <v>0</v>
      </c>
      <c r="G61" s="51">
        <f>IF(ISBLANK(F61),"  ",IF(F76&gt;0,F61/F76,IF(F61&gt;0,1,0)))</f>
        <v>0</v>
      </c>
      <c r="H61" s="32">
        <v>0</v>
      </c>
      <c r="I61" s="48">
        <f t="shared" si="11"/>
        <v>0</v>
      </c>
      <c r="J61" s="80">
        <v>0</v>
      </c>
      <c r="K61" s="49">
        <f t="shared" si="12"/>
        <v>0</v>
      </c>
      <c r="L61" s="34">
        <f t="shared" si="13"/>
        <v>0</v>
      </c>
      <c r="M61" s="51">
        <f>IF(ISBLANK(L61),"  ",IF(L76&gt;0,L61/L76,IF(L61&gt;0,1,0)))</f>
        <v>0</v>
      </c>
      <c r="N61" s="25"/>
    </row>
    <row r="62" spans="1:14" ht="15" customHeight="1" x14ac:dyDescent="0.2">
      <c r="A62" s="103" t="s">
        <v>59</v>
      </c>
      <c r="B62" s="32">
        <v>0</v>
      </c>
      <c r="C62" s="48">
        <f t="shared" si="0"/>
        <v>0</v>
      </c>
      <c r="D62" s="80">
        <v>0</v>
      </c>
      <c r="E62" s="49">
        <f t="shared" si="9"/>
        <v>0</v>
      </c>
      <c r="F62" s="34">
        <f t="shared" si="14"/>
        <v>0</v>
      </c>
      <c r="G62" s="51">
        <f>IF(ISBLANK(F62),"  ",IF(F76&gt;0,F62/F76,IF(F62&gt;0,1,0)))</f>
        <v>0</v>
      </c>
      <c r="H62" s="32">
        <v>0</v>
      </c>
      <c r="I62" s="48">
        <f t="shared" si="11"/>
        <v>0</v>
      </c>
      <c r="J62" s="80">
        <v>0</v>
      </c>
      <c r="K62" s="49">
        <f t="shared" si="12"/>
        <v>0</v>
      </c>
      <c r="L62" s="34">
        <f t="shared" si="13"/>
        <v>0</v>
      </c>
      <c r="M62" s="51">
        <f>IF(ISBLANK(L62),"  ",IF(L76&gt;0,L62/L76,IF(L62&gt;0,1,0)))</f>
        <v>0</v>
      </c>
      <c r="N62" s="25"/>
    </row>
    <row r="63" spans="1:14" ht="15" customHeight="1" x14ac:dyDescent="0.2">
      <c r="A63" s="104" t="s">
        <v>60</v>
      </c>
      <c r="B63" s="32">
        <v>0</v>
      </c>
      <c r="C63" s="48">
        <f t="shared" si="0"/>
        <v>0</v>
      </c>
      <c r="D63" s="80">
        <v>176107</v>
      </c>
      <c r="E63" s="49">
        <f t="shared" si="9"/>
        <v>1</v>
      </c>
      <c r="F63" s="34">
        <f t="shared" si="14"/>
        <v>176107</v>
      </c>
      <c r="G63" s="51">
        <f>IF(ISBLANK(F63),"  ",IF(F76&gt;0,F63/F76,IF(F63&gt;0,1,0)))</f>
        <v>7.8000419794771823E-3</v>
      </c>
      <c r="H63" s="32">
        <v>0</v>
      </c>
      <c r="I63" s="48">
        <f t="shared" si="11"/>
        <v>0</v>
      </c>
      <c r="J63" s="80">
        <v>175282</v>
      </c>
      <c r="K63" s="49">
        <f t="shared" si="12"/>
        <v>1</v>
      </c>
      <c r="L63" s="34">
        <f t="shared" si="13"/>
        <v>175282</v>
      </c>
      <c r="M63" s="51">
        <f>IF(ISBLANK(L63),"  ",IF(L76&gt;0,L63/L76,IF(L63&gt;0,1,0)))</f>
        <v>8.3503135714676352E-3</v>
      </c>
      <c r="N63" s="25"/>
    </row>
    <row r="64" spans="1:14" ht="15" customHeight="1" x14ac:dyDescent="0.2">
      <c r="A64" s="104" t="s">
        <v>61</v>
      </c>
      <c r="B64" s="32">
        <v>0</v>
      </c>
      <c r="C64" s="48">
        <f t="shared" si="0"/>
        <v>0</v>
      </c>
      <c r="D64" s="80">
        <v>0</v>
      </c>
      <c r="E64" s="49">
        <f t="shared" si="9"/>
        <v>0</v>
      </c>
      <c r="F64" s="34">
        <f t="shared" si="14"/>
        <v>0</v>
      </c>
      <c r="G64" s="51">
        <f>IF(ISBLANK(F64),"  ",IF(F76&gt;0,F64/F76,IF(F64&gt;0,1,0)))</f>
        <v>0</v>
      </c>
      <c r="H64" s="32">
        <v>0</v>
      </c>
      <c r="I64" s="48">
        <f t="shared" si="11"/>
        <v>0</v>
      </c>
      <c r="J64" s="80">
        <v>0</v>
      </c>
      <c r="K64" s="49">
        <f t="shared" si="12"/>
        <v>0</v>
      </c>
      <c r="L64" s="34">
        <f t="shared" si="13"/>
        <v>0</v>
      </c>
      <c r="M64" s="51">
        <f>IF(ISBLANK(L64),"  ",IF(L76&gt;0,L64/L76,IF(L64&gt;0,1,0)))</f>
        <v>0</v>
      </c>
      <c r="N64" s="25"/>
    </row>
    <row r="65" spans="1:14" ht="15" customHeight="1" x14ac:dyDescent="0.2">
      <c r="A65" s="82" t="s">
        <v>62</v>
      </c>
      <c r="B65" s="32">
        <v>0</v>
      </c>
      <c r="C65" s="48">
        <f t="shared" si="0"/>
        <v>0</v>
      </c>
      <c r="D65" s="80">
        <v>955092</v>
      </c>
      <c r="E65" s="49">
        <f t="shared" si="9"/>
        <v>1</v>
      </c>
      <c r="F65" s="34">
        <f t="shared" si="14"/>
        <v>955092</v>
      </c>
      <c r="G65" s="51">
        <f>IF(ISBLANK(F65),"  ",IF(F76&gt;0,F65/F76,IF(F65&gt;0,1,0)))</f>
        <v>4.2302450750184947E-2</v>
      </c>
      <c r="H65" s="32">
        <v>0</v>
      </c>
      <c r="I65" s="48">
        <f t="shared" si="11"/>
        <v>0</v>
      </c>
      <c r="J65" s="80">
        <v>965540</v>
      </c>
      <c r="K65" s="49">
        <f t="shared" si="12"/>
        <v>1</v>
      </c>
      <c r="L65" s="34">
        <f t="shared" si="13"/>
        <v>965540</v>
      </c>
      <c r="M65" s="51">
        <f>IF(ISBLANK(L65),"  ",IF(L76&gt;0,L65/L76,IF(L65&gt;0,1,0)))</f>
        <v>4.5997659575968214E-2</v>
      </c>
      <c r="N65" s="25"/>
    </row>
    <row r="66" spans="1:14" ht="15" customHeight="1" x14ac:dyDescent="0.2">
      <c r="A66" s="81" t="s">
        <v>63</v>
      </c>
      <c r="B66" s="32">
        <v>31717</v>
      </c>
      <c r="C66" s="48">
        <f t="shared" si="0"/>
        <v>0.90495891349007074</v>
      </c>
      <c r="D66" s="80">
        <v>3331</v>
      </c>
      <c r="E66" s="49">
        <f t="shared" si="9"/>
        <v>9.5041086509929235E-2</v>
      </c>
      <c r="F66" s="34">
        <f t="shared" si="14"/>
        <v>35048</v>
      </c>
      <c r="G66" s="51">
        <f>IF(ISBLANK(F66),"  ",IF(F76&gt;0,F66/F76,IF(F66&gt;0,1,0)))</f>
        <v>1.5523282509878442E-3</v>
      </c>
      <c r="H66" s="32">
        <v>75000</v>
      </c>
      <c r="I66" s="48">
        <f t="shared" si="11"/>
        <v>0.95747532905235477</v>
      </c>
      <c r="J66" s="80">
        <v>3331</v>
      </c>
      <c r="K66" s="49">
        <f t="shared" si="12"/>
        <v>4.2524670947645248E-2</v>
      </c>
      <c r="L66" s="34">
        <f t="shared" si="13"/>
        <v>78331</v>
      </c>
      <c r="M66" s="51">
        <f>IF(ISBLANK(L66),"  ",IF(L76&gt;0,L66/L76,IF(L66&gt;0,1,0)))</f>
        <v>3.7316348077191691E-3</v>
      </c>
      <c r="N66" s="25"/>
    </row>
    <row r="67" spans="1:14" s="77" customFormat="1" ht="15" customHeight="1" x14ac:dyDescent="0.25">
      <c r="A67" s="105" t="s">
        <v>64</v>
      </c>
      <c r="B67" s="106">
        <v>4689543</v>
      </c>
      <c r="C67" s="84">
        <f t="shared" si="0"/>
        <v>0.53981438475019639</v>
      </c>
      <c r="D67" s="107">
        <v>3997782</v>
      </c>
      <c r="E67" s="75">
        <f t="shared" si="9"/>
        <v>0.46018561524980361</v>
      </c>
      <c r="F67" s="106">
        <f>F66+F65+F64+F63+F62+F61+F60+F59+F58+F57+F56</f>
        <v>8687325</v>
      </c>
      <c r="G67" s="74">
        <f>IF(ISBLANK(F67),"  ",IF(F76&gt;0,F67/F76,IF(F67&gt;0,1,0)))</f>
        <v>0.38477459549797344</v>
      </c>
      <c r="H67" s="106">
        <v>4750000</v>
      </c>
      <c r="I67" s="84">
        <f t="shared" si="11"/>
        <v>0.54660994811693453</v>
      </c>
      <c r="J67" s="107">
        <v>3939926</v>
      </c>
      <c r="K67" s="75">
        <f t="shared" si="12"/>
        <v>0.45339005188306553</v>
      </c>
      <c r="L67" s="106">
        <f>L66+L65+L64+L63+L62+L61+L60+L59+L58+L57+L56</f>
        <v>8689926</v>
      </c>
      <c r="M67" s="74">
        <f>IF(ISBLANK(L67),"  ",IF(L76&gt;0,L67/L76,IF(L67&gt;0,1,0)))</f>
        <v>0.41398208037818751</v>
      </c>
      <c r="N67" s="76"/>
    </row>
    <row r="68" spans="1:14" ht="15" customHeight="1" x14ac:dyDescent="0.25">
      <c r="A68" s="14" t="s">
        <v>65</v>
      </c>
      <c r="B68" s="79"/>
      <c r="C68" s="64" t="s">
        <v>4</v>
      </c>
      <c r="D68" s="80"/>
      <c r="E68" s="66" t="s">
        <v>4</v>
      </c>
      <c r="F68" s="34"/>
      <c r="G68" s="67" t="s">
        <v>4</v>
      </c>
      <c r="H68" s="79"/>
      <c r="I68" s="64" t="s">
        <v>4</v>
      </c>
      <c r="J68" s="80"/>
      <c r="K68" s="66" t="s">
        <v>4</v>
      </c>
      <c r="L68" s="34"/>
      <c r="M68" s="67" t="s">
        <v>4</v>
      </c>
    </row>
    <row r="69" spans="1:14" ht="15" customHeight="1" x14ac:dyDescent="0.2">
      <c r="A69" s="108" t="s">
        <v>66</v>
      </c>
      <c r="B69" s="3">
        <v>0</v>
      </c>
      <c r="C69" s="42">
        <f t="shared" si="0"/>
        <v>0</v>
      </c>
      <c r="D69" s="93">
        <v>0</v>
      </c>
      <c r="E69" s="44">
        <f>IF(ISBLANK(D69),"  ",IF(F69&gt;0,D69/F69,IF(D69&gt;0,1,0)))</f>
        <v>0</v>
      </c>
      <c r="F69" s="58">
        <f>D69+B69</f>
        <v>0</v>
      </c>
      <c r="G69" s="46">
        <f>IF(ISBLANK(F69),"  ",IF(F76&gt;0,F69/F76,IF(F69&gt;0,1,0)))</f>
        <v>0</v>
      </c>
      <c r="H69" s="3">
        <v>0</v>
      </c>
      <c r="I69" s="42">
        <f>IF(ISBLANK(H69),"  ",IF(L69&gt;0,H69/L69,IF(H69&gt;0,1,0)))</f>
        <v>0</v>
      </c>
      <c r="J69" s="93">
        <v>0</v>
      </c>
      <c r="K69" s="44">
        <f>IF(ISBLANK(J69),"  ",IF(L69&gt;0,J69/L69,IF(J69&gt;0,1,0)))</f>
        <v>0</v>
      </c>
      <c r="L69" s="58">
        <f>J69+H69</f>
        <v>0</v>
      </c>
      <c r="M69" s="46">
        <f>IF(ISBLANK(L69),"  ",IF(L76&gt;0,L69/L76,IF(L69&gt;0,1,0)))</f>
        <v>0</v>
      </c>
    </row>
    <row r="70" spans="1:14" ht="15" customHeight="1" x14ac:dyDescent="0.2">
      <c r="A70" s="31" t="s">
        <v>67</v>
      </c>
      <c r="B70" s="32">
        <v>0</v>
      </c>
      <c r="C70" s="48">
        <f t="shared" si="0"/>
        <v>0</v>
      </c>
      <c r="D70" s="80">
        <v>0</v>
      </c>
      <c r="E70" s="49">
        <f>IF(ISBLANK(D70),"  ",IF(F70&gt;0,D70/F70,IF(D70&gt;0,1,0)))</f>
        <v>0</v>
      </c>
      <c r="F70" s="34">
        <f>D70+B70</f>
        <v>0</v>
      </c>
      <c r="G70" s="51">
        <f>IF(ISBLANK(F70),"  ",IF(F76&gt;0,F70/F76,IF(F70&gt;0,1,0)))</f>
        <v>0</v>
      </c>
      <c r="H70" s="32">
        <v>0</v>
      </c>
      <c r="I70" s="48">
        <f>IF(ISBLANK(H70),"  ",IF(L70&gt;0,H70/L70,IF(H70&gt;0,1,0)))</f>
        <v>0</v>
      </c>
      <c r="J70" s="80">
        <v>0</v>
      </c>
      <c r="K70" s="49">
        <f>IF(ISBLANK(J70),"  ",IF(L70&gt;0,J70/L70,IF(J70&gt;0,1,0)))</f>
        <v>0</v>
      </c>
      <c r="L70" s="34">
        <f>J70+H70</f>
        <v>0</v>
      </c>
      <c r="M70" s="51">
        <f>IF(ISBLANK(L70),"  ",IF(L76&gt;0,L70/L76,IF(L70&gt;0,1,0)))</f>
        <v>0</v>
      </c>
    </row>
    <row r="71" spans="1:14" ht="15" customHeight="1" x14ac:dyDescent="0.25">
      <c r="A71" s="109" t="s">
        <v>68</v>
      </c>
      <c r="B71" s="79"/>
      <c r="C71" s="64" t="s">
        <v>4</v>
      </c>
      <c r="D71" s="80"/>
      <c r="E71" s="66" t="s">
        <v>4</v>
      </c>
      <c r="F71" s="34"/>
      <c r="G71" s="67" t="s">
        <v>4</v>
      </c>
      <c r="H71" s="79"/>
      <c r="I71" s="64" t="s">
        <v>4</v>
      </c>
      <c r="J71" s="80"/>
      <c r="K71" s="66" t="s">
        <v>4</v>
      </c>
      <c r="L71" s="34"/>
      <c r="M71" s="67" t="s">
        <v>4</v>
      </c>
    </row>
    <row r="72" spans="1:14" ht="15" customHeight="1" x14ac:dyDescent="0.2">
      <c r="A72" s="82" t="s">
        <v>69</v>
      </c>
      <c r="B72" s="3">
        <v>0</v>
      </c>
      <c r="C72" s="42">
        <f t="shared" si="0"/>
        <v>0</v>
      </c>
      <c r="D72" s="93">
        <v>4321549</v>
      </c>
      <c r="E72" s="44">
        <f>IF(ISBLANK(D72),"  ",IF(F72&gt;0,D72/F72,IF(D72&gt;0,1,0)))</f>
        <v>1</v>
      </c>
      <c r="F72" s="58">
        <f>D72+B72</f>
        <v>4321549</v>
      </c>
      <c r="G72" s="46">
        <f>IF(ISBLANK(F72),"  ",IF(F76&gt;0,F72/F76,IF(F72&gt;0,1,0)))</f>
        <v>0.19140785781580311</v>
      </c>
      <c r="H72" s="3">
        <v>0</v>
      </c>
      <c r="I72" s="42">
        <f>IF(ISBLANK(H72),"  ",IF(L72&gt;0,H72/L72,IF(H72&gt;0,1,0)))</f>
        <v>0</v>
      </c>
      <c r="J72" s="93">
        <v>4321549</v>
      </c>
      <c r="K72" s="44">
        <f>IF(ISBLANK(J72),"  ",IF(L72&gt;0,J72/L72,IF(J72&gt;0,1,0)))</f>
        <v>1</v>
      </c>
      <c r="L72" s="58">
        <f>J72+H72</f>
        <v>4321549</v>
      </c>
      <c r="M72" s="46">
        <f>IF(ISBLANK(L72),"  ",IF(L76&gt;0,L72/L76,IF(L72&gt;0,1,0)))</f>
        <v>0.20587561337993857</v>
      </c>
    </row>
    <row r="73" spans="1:14" ht="15" customHeight="1" x14ac:dyDescent="0.2">
      <c r="A73" s="31" t="s">
        <v>70</v>
      </c>
      <c r="B73" s="32">
        <v>0</v>
      </c>
      <c r="C73" s="48">
        <f t="shared" si="0"/>
        <v>0</v>
      </c>
      <c r="D73" s="80">
        <v>2603192</v>
      </c>
      <c r="E73" s="49">
        <f>IF(ISBLANK(D73),"  ",IF(F73&gt;0,D73/F73,IF(D73&gt;0,1,0)))</f>
        <v>1</v>
      </c>
      <c r="F73" s="34">
        <f>D73+B73</f>
        <v>2603192</v>
      </c>
      <c r="G73" s="51">
        <f>IF(ISBLANK(F73),"  ",IF(F76&gt;0,F73/F76,IF(F73&gt;0,1,0)))</f>
        <v>0.11529926056680975</v>
      </c>
      <c r="H73" s="32">
        <v>0</v>
      </c>
      <c r="I73" s="48">
        <f>IF(ISBLANK(H73),"  ",IF(L73&gt;0,H73/L73,IF(H73&gt;0,1,0)))</f>
        <v>0</v>
      </c>
      <c r="J73" s="80">
        <v>2378154</v>
      </c>
      <c r="K73" s="49">
        <f>IF(ISBLANK(J73),"  ",IF(L73&gt;0,J73/L73,IF(J73&gt;0,1,0)))</f>
        <v>1</v>
      </c>
      <c r="L73" s="34">
        <f>J73+H73</f>
        <v>2378154</v>
      </c>
      <c r="M73" s="51">
        <f>IF(ISBLANK(L73),"  ",IF(L76&gt;0,L73/L76,IF(L73&gt;0,1,0)))</f>
        <v>0.11329361612281948</v>
      </c>
    </row>
    <row r="74" spans="1:14" s="77" customFormat="1" ht="15" customHeight="1" x14ac:dyDescent="0.25">
      <c r="A74" s="78" t="s">
        <v>71</v>
      </c>
      <c r="B74" s="110">
        <v>0</v>
      </c>
      <c r="C74" s="84">
        <f t="shared" si="0"/>
        <v>0</v>
      </c>
      <c r="D74" s="111">
        <v>6924741</v>
      </c>
      <c r="E74" s="75">
        <f>IF(ISBLANK(D74),"  ",IF(F74&gt;0,D74/F74,IF(D74&gt;0,1,0)))</f>
        <v>1</v>
      </c>
      <c r="F74" s="112">
        <f>F73+F72+F71+F70+F69</f>
        <v>6924741</v>
      </c>
      <c r="G74" s="74">
        <f>IF(ISBLANK(F74),"  ",IF(F76&gt;0,F74/F76,IF(F74&gt;0,1,0)))</f>
        <v>0.30670711838261289</v>
      </c>
      <c r="H74" s="110">
        <v>0</v>
      </c>
      <c r="I74" s="84">
        <f>IF(ISBLANK(H74),"  ",IF(L74&gt;0,H74/L74,IF(H74&gt;0,1,0)))</f>
        <v>0</v>
      </c>
      <c r="J74" s="111">
        <v>6699703</v>
      </c>
      <c r="K74" s="75">
        <f>IF(ISBLANK(J74),"  ",IF(L74&gt;0,J74/L74,IF(J74&gt;0,1,0)))</f>
        <v>1</v>
      </c>
      <c r="L74" s="112">
        <f>L73+L72+L71+L70+L69</f>
        <v>6699703</v>
      </c>
      <c r="M74" s="74">
        <f>IF(ISBLANK(L74),"  ",IF(L76&gt;0,L74/L76,IF(L74&gt;0,1,0)))</f>
        <v>0.31916922950275806</v>
      </c>
    </row>
    <row r="75" spans="1:14" s="77" customFormat="1" ht="15" customHeight="1" x14ac:dyDescent="0.25">
      <c r="A75" s="78" t="s">
        <v>72</v>
      </c>
      <c r="B75" s="110">
        <v>0</v>
      </c>
      <c r="C75" s="84">
        <f>IF(ISBLANK(B75),"  ",IF(F75&gt;0,B75/F75,IF(B75&gt;0,1,0)))</f>
        <v>0</v>
      </c>
      <c r="D75" s="111">
        <v>0</v>
      </c>
      <c r="E75" s="75">
        <f>IF(ISBLANK(D75),"  ",IF(F75&gt;0,D75/F75,IF(D75&gt;0,1,0)))</f>
        <v>0</v>
      </c>
      <c r="F75" s="113">
        <f>D75+B75</f>
        <v>0</v>
      </c>
      <c r="G75" s="74">
        <f>IF(ISBLANK(F75),"  ",IF(F76&gt;0,F75/F76,IF(F75&gt;0,1,0)))</f>
        <v>0</v>
      </c>
      <c r="H75" s="110">
        <v>0</v>
      </c>
      <c r="I75" s="84">
        <f>IF(ISBLANK(H75),"  ",IF(L75&gt;0,H75/L75,IF(H75&gt;0,1,0)))</f>
        <v>0</v>
      </c>
      <c r="J75" s="111">
        <v>0</v>
      </c>
      <c r="K75" s="75">
        <f>IF(ISBLANK(J75),"  ",IF(L75&gt;0,J75/L75,IF(J75&gt;0,1,0)))</f>
        <v>0</v>
      </c>
      <c r="L75" s="113">
        <f>J75+H75</f>
        <v>0</v>
      </c>
      <c r="M75" s="74">
        <f>IF(ISBLANK(L75),"  ",IF(L76&gt;0,L75/L76,IF(L75&gt;0,1,0)))</f>
        <v>0</v>
      </c>
    </row>
    <row r="76" spans="1:14" s="77" customFormat="1" ht="15" customHeight="1" thickBot="1" x14ac:dyDescent="0.3">
      <c r="A76" s="114" t="s">
        <v>73</v>
      </c>
      <c r="B76" s="115">
        <v>11653294</v>
      </c>
      <c r="C76" s="116">
        <f t="shared" si="0"/>
        <v>0.51614179106559976</v>
      </c>
      <c r="D76" s="115">
        <v>10924405</v>
      </c>
      <c r="E76" s="117">
        <f>IF(ISBLANK(D76),"  ",IF(F76&gt;0,D76/F76,IF(D76&gt;0,1,0)))</f>
        <v>0.48385820893440029</v>
      </c>
      <c r="F76" s="115">
        <f>F74+F67+F47+F40+F48+F75</f>
        <v>22577699</v>
      </c>
      <c r="G76" s="118">
        <f>IF(ISBLANK(F76),"  ",IF(F76&gt;0,F76/F76,IF(F76&gt;0,1,0)))</f>
        <v>1</v>
      </c>
      <c r="H76" s="115">
        <v>10349557</v>
      </c>
      <c r="I76" s="116">
        <f>IF(ISBLANK(H76),"  ",IF(L76&gt;0,H76/L76,IF(H76&gt;0,1,0)))</f>
        <v>0.49304575641410908</v>
      </c>
      <c r="J76" s="115">
        <v>10641511</v>
      </c>
      <c r="K76" s="117">
        <f>IF(ISBLANK(J76),"  ",IF(L76&gt;0,J76/L76,IF(J76&gt;0,1,0)))</f>
        <v>0.50695424358589092</v>
      </c>
      <c r="L76" s="115">
        <f>L74+L67+L47+L40+L48+L75</f>
        <v>20991068</v>
      </c>
      <c r="M76" s="118">
        <f>IF(ISBLANK(L76),"  ",IF(L76&gt;0,L76/L76,IF(L76&gt;0,1,0)))</f>
        <v>1</v>
      </c>
    </row>
    <row r="77" spans="1:14" ht="15" thickTop="1" x14ac:dyDescent="0.2">
      <c r="A77" s="119"/>
      <c r="B77" s="1"/>
      <c r="C77" s="2"/>
      <c r="D77" s="1"/>
      <c r="E77" s="2"/>
      <c r="F77" s="1"/>
      <c r="G77" s="2"/>
      <c r="H77" s="1"/>
      <c r="I77" s="2"/>
      <c r="J77" s="1"/>
      <c r="K77" s="2"/>
      <c r="L77" s="1"/>
      <c r="M77" s="2"/>
    </row>
    <row r="78" spans="1:14" ht="16.5" customHeight="1" x14ac:dyDescent="0.2">
      <c r="A78" s="2" t="s">
        <v>4</v>
      </c>
      <c r="B78" s="1"/>
      <c r="C78" s="2"/>
      <c r="D78" s="1"/>
      <c r="E78" s="2"/>
      <c r="F78" s="1"/>
      <c r="G78" s="2"/>
      <c r="H78" s="1"/>
      <c r="I78" s="2"/>
      <c r="J78" s="1"/>
      <c r="K78" s="2"/>
      <c r="L78" s="1"/>
      <c r="M78" s="2"/>
    </row>
    <row r="79" spans="1:14" x14ac:dyDescent="0.2">
      <c r="A79" s="2" t="s">
        <v>74</v>
      </c>
      <c r="B79" s="1"/>
      <c r="C79" s="2"/>
      <c r="D79" s="1"/>
      <c r="E79" s="2"/>
      <c r="F79" s="1"/>
      <c r="G79" s="2"/>
      <c r="H79" s="1"/>
      <c r="I79" s="2"/>
      <c r="J79" s="1"/>
      <c r="K79" s="2"/>
      <c r="L79" s="1"/>
      <c r="M79" s="2"/>
    </row>
  </sheetData>
  <hyperlinks>
    <hyperlink ref="O2" location="Home!A1" tooltip="Home" display="Home"/>
  </hyperlinks>
  <printOptions horizontalCentered="1" verticalCentered="1"/>
  <pageMargins left="0.25" right="0.25" top="0.75" bottom="0.75" header="0.3" footer="0.3"/>
  <pageSetup scale="44" orientation="landscape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9"/>
  <sheetViews>
    <sheetView zoomScale="75" zoomScaleNormal="75" workbookViewId="0">
      <pane xSplit="1" ySplit="10" topLeftCell="B11" activePane="bottomRight" state="frozen"/>
      <selection activeCell="A4" sqref="A4:XFD76"/>
      <selection pane="topRight" activeCell="A4" sqref="A4:XFD76"/>
      <selection pane="bottomLeft" activeCell="A4" sqref="A4:XFD76"/>
      <selection pane="bottomRight" activeCell="G13" sqref="G13"/>
    </sheetView>
  </sheetViews>
  <sheetFormatPr defaultColWidth="12.42578125" defaultRowHeight="14.25" x14ac:dyDescent="0.2"/>
  <cols>
    <col min="1" max="1" width="63.42578125" style="6" customWidth="1"/>
    <col min="2" max="2" width="20.7109375" style="120" customWidth="1"/>
    <col min="3" max="3" width="20.7109375" style="6" customWidth="1"/>
    <col min="4" max="4" width="20.7109375" style="120" customWidth="1"/>
    <col min="5" max="5" width="20.7109375" style="6" customWidth="1"/>
    <col min="6" max="6" width="20.7109375" style="120" customWidth="1"/>
    <col min="7" max="7" width="20.7109375" style="6" customWidth="1"/>
    <col min="8" max="8" width="20.7109375" style="120" customWidth="1"/>
    <col min="9" max="9" width="20.7109375" style="6" customWidth="1"/>
    <col min="10" max="10" width="20.7109375" style="120" customWidth="1"/>
    <col min="11" max="11" width="20.7109375" style="6" customWidth="1"/>
    <col min="12" max="12" width="20.7109375" style="120" customWidth="1"/>
    <col min="13" max="13" width="20.7109375" style="6" customWidth="1"/>
    <col min="14" max="256" width="12.42578125" style="6"/>
    <col min="257" max="257" width="186.7109375" style="6" customWidth="1"/>
    <col min="258" max="258" width="56.42578125" style="6" customWidth="1"/>
    <col min="259" max="263" width="45.5703125" style="6" customWidth="1"/>
    <col min="264" max="264" width="54.7109375" style="6" customWidth="1"/>
    <col min="265" max="269" width="45.5703125" style="6" customWidth="1"/>
    <col min="270" max="512" width="12.42578125" style="6"/>
    <col min="513" max="513" width="186.7109375" style="6" customWidth="1"/>
    <col min="514" max="514" width="56.42578125" style="6" customWidth="1"/>
    <col min="515" max="519" width="45.5703125" style="6" customWidth="1"/>
    <col min="520" max="520" width="54.7109375" style="6" customWidth="1"/>
    <col min="521" max="525" width="45.5703125" style="6" customWidth="1"/>
    <col min="526" max="768" width="12.42578125" style="6"/>
    <col min="769" max="769" width="186.7109375" style="6" customWidth="1"/>
    <col min="770" max="770" width="56.42578125" style="6" customWidth="1"/>
    <col min="771" max="775" width="45.5703125" style="6" customWidth="1"/>
    <col min="776" max="776" width="54.7109375" style="6" customWidth="1"/>
    <col min="777" max="781" width="45.5703125" style="6" customWidth="1"/>
    <col min="782" max="1024" width="12.42578125" style="6"/>
    <col min="1025" max="1025" width="186.7109375" style="6" customWidth="1"/>
    <col min="1026" max="1026" width="56.42578125" style="6" customWidth="1"/>
    <col min="1027" max="1031" width="45.5703125" style="6" customWidth="1"/>
    <col min="1032" max="1032" width="54.7109375" style="6" customWidth="1"/>
    <col min="1033" max="1037" width="45.5703125" style="6" customWidth="1"/>
    <col min="1038" max="1280" width="12.42578125" style="6"/>
    <col min="1281" max="1281" width="186.7109375" style="6" customWidth="1"/>
    <col min="1282" max="1282" width="56.42578125" style="6" customWidth="1"/>
    <col min="1283" max="1287" width="45.5703125" style="6" customWidth="1"/>
    <col min="1288" max="1288" width="54.7109375" style="6" customWidth="1"/>
    <col min="1289" max="1293" width="45.5703125" style="6" customWidth="1"/>
    <col min="1294" max="1536" width="12.42578125" style="6"/>
    <col min="1537" max="1537" width="186.7109375" style="6" customWidth="1"/>
    <col min="1538" max="1538" width="56.42578125" style="6" customWidth="1"/>
    <col min="1539" max="1543" width="45.5703125" style="6" customWidth="1"/>
    <col min="1544" max="1544" width="54.7109375" style="6" customWidth="1"/>
    <col min="1545" max="1549" width="45.5703125" style="6" customWidth="1"/>
    <col min="1550" max="1792" width="12.42578125" style="6"/>
    <col min="1793" max="1793" width="186.7109375" style="6" customWidth="1"/>
    <col min="1794" max="1794" width="56.42578125" style="6" customWidth="1"/>
    <col min="1795" max="1799" width="45.5703125" style="6" customWidth="1"/>
    <col min="1800" max="1800" width="54.7109375" style="6" customWidth="1"/>
    <col min="1801" max="1805" width="45.5703125" style="6" customWidth="1"/>
    <col min="1806" max="2048" width="12.42578125" style="6"/>
    <col min="2049" max="2049" width="186.7109375" style="6" customWidth="1"/>
    <col min="2050" max="2050" width="56.42578125" style="6" customWidth="1"/>
    <col min="2051" max="2055" width="45.5703125" style="6" customWidth="1"/>
    <col min="2056" max="2056" width="54.7109375" style="6" customWidth="1"/>
    <col min="2057" max="2061" width="45.5703125" style="6" customWidth="1"/>
    <col min="2062" max="2304" width="12.42578125" style="6"/>
    <col min="2305" max="2305" width="186.7109375" style="6" customWidth="1"/>
    <col min="2306" max="2306" width="56.42578125" style="6" customWidth="1"/>
    <col min="2307" max="2311" width="45.5703125" style="6" customWidth="1"/>
    <col min="2312" max="2312" width="54.7109375" style="6" customWidth="1"/>
    <col min="2313" max="2317" width="45.5703125" style="6" customWidth="1"/>
    <col min="2318" max="2560" width="12.42578125" style="6"/>
    <col min="2561" max="2561" width="186.7109375" style="6" customWidth="1"/>
    <col min="2562" max="2562" width="56.42578125" style="6" customWidth="1"/>
    <col min="2563" max="2567" width="45.5703125" style="6" customWidth="1"/>
    <col min="2568" max="2568" width="54.7109375" style="6" customWidth="1"/>
    <col min="2569" max="2573" width="45.5703125" style="6" customWidth="1"/>
    <col min="2574" max="2816" width="12.42578125" style="6"/>
    <col min="2817" max="2817" width="186.7109375" style="6" customWidth="1"/>
    <col min="2818" max="2818" width="56.42578125" style="6" customWidth="1"/>
    <col min="2819" max="2823" width="45.5703125" style="6" customWidth="1"/>
    <col min="2824" max="2824" width="54.7109375" style="6" customWidth="1"/>
    <col min="2825" max="2829" width="45.5703125" style="6" customWidth="1"/>
    <col min="2830" max="3072" width="12.42578125" style="6"/>
    <col min="3073" max="3073" width="186.7109375" style="6" customWidth="1"/>
    <col min="3074" max="3074" width="56.42578125" style="6" customWidth="1"/>
    <col min="3075" max="3079" width="45.5703125" style="6" customWidth="1"/>
    <col min="3080" max="3080" width="54.7109375" style="6" customWidth="1"/>
    <col min="3081" max="3085" width="45.5703125" style="6" customWidth="1"/>
    <col min="3086" max="3328" width="12.42578125" style="6"/>
    <col min="3329" max="3329" width="186.7109375" style="6" customWidth="1"/>
    <col min="3330" max="3330" width="56.42578125" style="6" customWidth="1"/>
    <col min="3331" max="3335" width="45.5703125" style="6" customWidth="1"/>
    <col min="3336" max="3336" width="54.7109375" style="6" customWidth="1"/>
    <col min="3337" max="3341" width="45.5703125" style="6" customWidth="1"/>
    <col min="3342" max="3584" width="12.42578125" style="6"/>
    <col min="3585" max="3585" width="186.7109375" style="6" customWidth="1"/>
    <col min="3586" max="3586" width="56.42578125" style="6" customWidth="1"/>
    <col min="3587" max="3591" width="45.5703125" style="6" customWidth="1"/>
    <col min="3592" max="3592" width="54.7109375" style="6" customWidth="1"/>
    <col min="3593" max="3597" width="45.5703125" style="6" customWidth="1"/>
    <col min="3598" max="3840" width="12.42578125" style="6"/>
    <col min="3841" max="3841" width="186.7109375" style="6" customWidth="1"/>
    <col min="3842" max="3842" width="56.42578125" style="6" customWidth="1"/>
    <col min="3843" max="3847" width="45.5703125" style="6" customWidth="1"/>
    <col min="3848" max="3848" width="54.7109375" style="6" customWidth="1"/>
    <col min="3849" max="3853" width="45.5703125" style="6" customWidth="1"/>
    <col min="3854" max="4096" width="12.42578125" style="6"/>
    <col min="4097" max="4097" width="186.7109375" style="6" customWidth="1"/>
    <col min="4098" max="4098" width="56.42578125" style="6" customWidth="1"/>
    <col min="4099" max="4103" width="45.5703125" style="6" customWidth="1"/>
    <col min="4104" max="4104" width="54.7109375" style="6" customWidth="1"/>
    <col min="4105" max="4109" width="45.5703125" style="6" customWidth="1"/>
    <col min="4110" max="4352" width="12.42578125" style="6"/>
    <col min="4353" max="4353" width="186.7109375" style="6" customWidth="1"/>
    <col min="4354" max="4354" width="56.42578125" style="6" customWidth="1"/>
    <col min="4355" max="4359" width="45.5703125" style="6" customWidth="1"/>
    <col min="4360" max="4360" width="54.7109375" style="6" customWidth="1"/>
    <col min="4361" max="4365" width="45.5703125" style="6" customWidth="1"/>
    <col min="4366" max="4608" width="12.42578125" style="6"/>
    <col min="4609" max="4609" width="186.7109375" style="6" customWidth="1"/>
    <col min="4610" max="4610" width="56.42578125" style="6" customWidth="1"/>
    <col min="4611" max="4615" width="45.5703125" style="6" customWidth="1"/>
    <col min="4616" max="4616" width="54.7109375" style="6" customWidth="1"/>
    <col min="4617" max="4621" width="45.5703125" style="6" customWidth="1"/>
    <col min="4622" max="4864" width="12.42578125" style="6"/>
    <col min="4865" max="4865" width="186.7109375" style="6" customWidth="1"/>
    <col min="4866" max="4866" width="56.42578125" style="6" customWidth="1"/>
    <col min="4867" max="4871" width="45.5703125" style="6" customWidth="1"/>
    <col min="4872" max="4872" width="54.7109375" style="6" customWidth="1"/>
    <col min="4873" max="4877" width="45.5703125" style="6" customWidth="1"/>
    <col min="4878" max="5120" width="12.42578125" style="6"/>
    <col min="5121" max="5121" width="186.7109375" style="6" customWidth="1"/>
    <col min="5122" max="5122" width="56.42578125" style="6" customWidth="1"/>
    <col min="5123" max="5127" width="45.5703125" style="6" customWidth="1"/>
    <col min="5128" max="5128" width="54.7109375" style="6" customWidth="1"/>
    <col min="5129" max="5133" width="45.5703125" style="6" customWidth="1"/>
    <col min="5134" max="5376" width="12.42578125" style="6"/>
    <col min="5377" max="5377" width="186.7109375" style="6" customWidth="1"/>
    <col min="5378" max="5378" width="56.42578125" style="6" customWidth="1"/>
    <col min="5379" max="5383" width="45.5703125" style="6" customWidth="1"/>
    <col min="5384" max="5384" width="54.7109375" style="6" customWidth="1"/>
    <col min="5385" max="5389" width="45.5703125" style="6" customWidth="1"/>
    <col min="5390" max="5632" width="12.42578125" style="6"/>
    <col min="5633" max="5633" width="186.7109375" style="6" customWidth="1"/>
    <col min="5634" max="5634" width="56.42578125" style="6" customWidth="1"/>
    <col min="5635" max="5639" width="45.5703125" style="6" customWidth="1"/>
    <col min="5640" max="5640" width="54.7109375" style="6" customWidth="1"/>
    <col min="5641" max="5645" width="45.5703125" style="6" customWidth="1"/>
    <col min="5646" max="5888" width="12.42578125" style="6"/>
    <col min="5889" max="5889" width="186.7109375" style="6" customWidth="1"/>
    <col min="5890" max="5890" width="56.42578125" style="6" customWidth="1"/>
    <col min="5891" max="5895" width="45.5703125" style="6" customWidth="1"/>
    <col min="5896" max="5896" width="54.7109375" style="6" customWidth="1"/>
    <col min="5897" max="5901" width="45.5703125" style="6" customWidth="1"/>
    <col min="5902" max="6144" width="12.42578125" style="6"/>
    <col min="6145" max="6145" width="186.7109375" style="6" customWidth="1"/>
    <col min="6146" max="6146" width="56.42578125" style="6" customWidth="1"/>
    <col min="6147" max="6151" width="45.5703125" style="6" customWidth="1"/>
    <col min="6152" max="6152" width="54.7109375" style="6" customWidth="1"/>
    <col min="6153" max="6157" width="45.5703125" style="6" customWidth="1"/>
    <col min="6158" max="6400" width="12.42578125" style="6"/>
    <col min="6401" max="6401" width="186.7109375" style="6" customWidth="1"/>
    <col min="6402" max="6402" width="56.42578125" style="6" customWidth="1"/>
    <col min="6403" max="6407" width="45.5703125" style="6" customWidth="1"/>
    <col min="6408" max="6408" width="54.7109375" style="6" customWidth="1"/>
    <col min="6409" max="6413" width="45.5703125" style="6" customWidth="1"/>
    <col min="6414" max="6656" width="12.42578125" style="6"/>
    <col min="6657" max="6657" width="186.7109375" style="6" customWidth="1"/>
    <col min="6658" max="6658" width="56.42578125" style="6" customWidth="1"/>
    <col min="6659" max="6663" width="45.5703125" style="6" customWidth="1"/>
    <col min="6664" max="6664" width="54.7109375" style="6" customWidth="1"/>
    <col min="6665" max="6669" width="45.5703125" style="6" customWidth="1"/>
    <col min="6670" max="6912" width="12.42578125" style="6"/>
    <col min="6913" max="6913" width="186.7109375" style="6" customWidth="1"/>
    <col min="6914" max="6914" width="56.42578125" style="6" customWidth="1"/>
    <col min="6915" max="6919" width="45.5703125" style="6" customWidth="1"/>
    <col min="6920" max="6920" width="54.7109375" style="6" customWidth="1"/>
    <col min="6921" max="6925" width="45.5703125" style="6" customWidth="1"/>
    <col min="6926" max="7168" width="12.42578125" style="6"/>
    <col min="7169" max="7169" width="186.7109375" style="6" customWidth="1"/>
    <col min="7170" max="7170" width="56.42578125" style="6" customWidth="1"/>
    <col min="7171" max="7175" width="45.5703125" style="6" customWidth="1"/>
    <col min="7176" max="7176" width="54.7109375" style="6" customWidth="1"/>
    <col min="7177" max="7181" width="45.5703125" style="6" customWidth="1"/>
    <col min="7182" max="7424" width="12.42578125" style="6"/>
    <col min="7425" max="7425" width="186.7109375" style="6" customWidth="1"/>
    <col min="7426" max="7426" width="56.42578125" style="6" customWidth="1"/>
    <col min="7427" max="7431" width="45.5703125" style="6" customWidth="1"/>
    <col min="7432" max="7432" width="54.7109375" style="6" customWidth="1"/>
    <col min="7433" max="7437" width="45.5703125" style="6" customWidth="1"/>
    <col min="7438" max="7680" width="12.42578125" style="6"/>
    <col min="7681" max="7681" width="186.7109375" style="6" customWidth="1"/>
    <col min="7682" max="7682" width="56.42578125" style="6" customWidth="1"/>
    <col min="7683" max="7687" width="45.5703125" style="6" customWidth="1"/>
    <col min="7688" max="7688" width="54.7109375" style="6" customWidth="1"/>
    <col min="7689" max="7693" width="45.5703125" style="6" customWidth="1"/>
    <col min="7694" max="7936" width="12.42578125" style="6"/>
    <col min="7937" max="7937" width="186.7109375" style="6" customWidth="1"/>
    <col min="7938" max="7938" width="56.42578125" style="6" customWidth="1"/>
    <col min="7939" max="7943" width="45.5703125" style="6" customWidth="1"/>
    <col min="7944" max="7944" width="54.7109375" style="6" customWidth="1"/>
    <col min="7945" max="7949" width="45.5703125" style="6" customWidth="1"/>
    <col min="7950" max="8192" width="12.42578125" style="6"/>
    <col min="8193" max="8193" width="186.7109375" style="6" customWidth="1"/>
    <col min="8194" max="8194" width="56.42578125" style="6" customWidth="1"/>
    <col min="8195" max="8199" width="45.5703125" style="6" customWidth="1"/>
    <col min="8200" max="8200" width="54.7109375" style="6" customWidth="1"/>
    <col min="8201" max="8205" width="45.5703125" style="6" customWidth="1"/>
    <col min="8206" max="8448" width="12.42578125" style="6"/>
    <col min="8449" max="8449" width="186.7109375" style="6" customWidth="1"/>
    <col min="8450" max="8450" width="56.42578125" style="6" customWidth="1"/>
    <col min="8451" max="8455" width="45.5703125" style="6" customWidth="1"/>
    <col min="8456" max="8456" width="54.7109375" style="6" customWidth="1"/>
    <col min="8457" max="8461" width="45.5703125" style="6" customWidth="1"/>
    <col min="8462" max="8704" width="12.42578125" style="6"/>
    <col min="8705" max="8705" width="186.7109375" style="6" customWidth="1"/>
    <col min="8706" max="8706" width="56.42578125" style="6" customWidth="1"/>
    <col min="8707" max="8711" width="45.5703125" style="6" customWidth="1"/>
    <col min="8712" max="8712" width="54.7109375" style="6" customWidth="1"/>
    <col min="8713" max="8717" width="45.5703125" style="6" customWidth="1"/>
    <col min="8718" max="8960" width="12.42578125" style="6"/>
    <col min="8961" max="8961" width="186.7109375" style="6" customWidth="1"/>
    <col min="8962" max="8962" width="56.42578125" style="6" customWidth="1"/>
    <col min="8963" max="8967" width="45.5703125" style="6" customWidth="1"/>
    <col min="8968" max="8968" width="54.7109375" style="6" customWidth="1"/>
    <col min="8969" max="8973" width="45.5703125" style="6" customWidth="1"/>
    <col min="8974" max="9216" width="12.42578125" style="6"/>
    <col min="9217" max="9217" width="186.7109375" style="6" customWidth="1"/>
    <col min="9218" max="9218" width="56.42578125" style="6" customWidth="1"/>
    <col min="9219" max="9223" width="45.5703125" style="6" customWidth="1"/>
    <col min="9224" max="9224" width="54.7109375" style="6" customWidth="1"/>
    <col min="9225" max="9229" width="45.5703125" style="6" customWidth="1"/>
    <col min="9230" max="9472" width="12.42578125" style="6"/>
    <col min="9473" max="9473" width="186.7109375" style="6" customWidth="1"/>
    <col min="9474" max="9474" width="56.42578125" style="6" customWidth="1"/>
    <col min="9475" max="9479" width="45.5703125" style="6" customWidth="1"/>
    <col min="9480" max="9480" width="54.7109375" style="6" customWidth="1"/>
    <col min="9481" max="9485" width="45.5703125" style="6" customWidth="1"/>
    <col min="9486" max="9728" width="12.42578125" style="6"/>
    <col min="9729" max="9729" width="186.7109375" style="6" customWidth="1"/>
    <col min="9730" max="9730" width="56.42578125" style="6" customWidth="1"/>
    <col min="9731" max="9735" width="45.5703125" style="6" customWidth="1"/>
    <col min="9736" max="9736" width="54.7109375" style="6" customWidth="1"/>
    <col min="9737" max="9741" width="45.5703125" style="6" customWidth="1"/>
    <col min="9742" max="9984" width="12.42578125" style="6"/>
    <col min="9985" max="9985" width="186.7109375" style="6" customWidth="1"/>
    <col min="9986" max="9986" width="56.42578125" style="6" customWidth="1"/>
    <col min="9987" max="9991" width="45.5703125" style="6" customWidth="1"/>
    <col min="9992" max="9992" width="54.7109375" style="6" customWidth="1"/>
    <col min="9993" max="9997" width="45.5703125" style="6" customWidth="1"/>
    <col min="9998" max="10240" width="12.42578125" style="6"/>
    <col min="10241" max="10241" width="186.7109375" style="6" customWidth="1"/>
    <col min="10242" max="10242" width="56.42578125" style="6" customWidth="1"/>
    <col min="10243" max="10247" width="45.5703125" style="6" customWidth="1"/>
    <col min="10248" max="10248" width="54.7109375" style="6" customWidth="1"/>
    <col min="10249" max="10253" width="45.5703125" style="6" customWidth="1"/>
    <col min="10254" max="10496" width="12.42578125" style="6"/>
    <col min="10497" max="10497" width="186.7109375" style="6" customWidth="1"/>
    <col min="10498" max="10498" width="56.42578125" style="6" customWidth="1"/>
    <col min="10499" max="10503" width="45.5703125" style="6" customWidth="1"/>
    <col min="10504" max="10504" width="54.7109375" style="6" customWidth="1"/>
    <col min="10505" max="10509" width="45.5703125" style="6" customWidth="1"/>
    <col min="10510" max="10752" width="12.42578125" style="6"/>
    <col min="10753" max="10753" width="186.7109375" style="6" customWidth="1"/>
    <col min="10754" max="10754" width="56.42578125" style="6" customWidth="1"/>
    <col min="10755" max="10759" width="45.5703125" style="6" customWidth="1"/>
    <col min="10760" max="10760" width="54.7109375" style="6" customWidth="1"/>
    <col min="10761" max="10765" width="45.5703125" style="6" customWidth="1"/>
    <col min="10766" max="11008" width="12.42578125" style="6"/>
    <col min="11009" max="11009" width="186.7109375" style="6" customWidth="1"/>
    <col min="11010" max="11010" width="56.42578125" style="6" customWidth="1"/>
    <col min="11011" max="11015" width="45.5703125" style="6" customWidth="1"/>
    <col min="11016" max="11016" width="54.7109375" style="6" customWidth="1"/>
    <col min="11017" max="11021" width="45.5703125" style="6" customWidth="1"/>
    <col min="11022" max="11264" width="12.42578125" style="6"/>
    <col min="11265" max="11265" width="186.7109375" style="6" customWidth="1"/>
    <col min="11266" max="11266" width="56.42578125" style="6" customWidth="1"/>
    <col min="11267" max="11271" width="45.5703125" style="6" customWidth="1"/>
    <col min="11272" max="11272" width="54.7109375" style="6" customWidth="1"/>
    <col min="11273" max="11277" width="45.5703125" style="6" customWidth="1"/>
    <col min="11278" max="11520" width="12.42578125" style="6"/>
    <col min="11521" max="11521" width="186.7109375" style="6" customWidth="1"/>
    <col min="11522" max="11522" width="56.42578125" style="6" customWidth="1"/>
    <col min="11523" max="11527" width="45.5703125" style="6" customWidth="1"/>
    <col min="11528" max="11528" width="54.7109375" style="6" customWidth="1"/>
    <col min="11529" max="11533" width="45.5703125" style="6" customWidth="1"/>
    <col min="11534" max="11776" width="12.42578125" style="6"/>
    <col min="11777" max="11777" width="186.7109375" style="6" customWidth="1"/>
    <col min="11778" max="11778" width="56.42578125" style="6" customWidth="1"/>
    <col min="11779" max="11783" width="45.5703125" style="6" customWidth="1"/>
    <col min="11784" max="11784" width="54.7109375" style="6" customWidth="1"/>
    <col min="11785" max="11789" width="45.5703125" style="6" customWidth="1"/>
    <col min="11790" max="12032" width="12.42578125" style="6"/>
    <col min="12033" max="12033" width="186.7109375" style="6" customWidth="1"/>
    <col min="12034" max="12034" width="56.42578125" style="6" customWidth="1"/>
    <col min="12035" max="12039" width="45.5703125" style="6" customWidth="1"/>
    <col min="12040" max="12040" width="54.7109375" style="6" customWidth="1"/>
    <col min="12041" max="12045" width="45.5703125" style="6" customWidth="1"/>
    <col min="12046" max="12288" width="12.42578125" style="6"/>
    <col min="12289" max="12289" width="186.7109375" style="6" customWidth="1"/>
    <col min="12290" max="12290" width="56.42578125" style="6" customWidth="1"/>
    <col min="12291" max="12295" width="45.5703125" style="6" customWidth="1"/>
    <col min="12296" max="12296" width="54.7109375" style="6" customWidth="1"/>
    <col min="12297" max="12301" width="45.5703125" style="6" customWidth="1"/>
    <col min="12302" max="12544" width="12.42578125" style="6"/>
    <col min="12545" max="12545" width="186.7109375" style="6" customWidth="1"/>
    <col min="12546" max="12546" width="56.42578125" style="6" customWidth="1"/>
    <col min="12547" max="12551" width="45.5703125" style="6" customWidth="1"/>
    <col min="12552" max="12552" width="54.7109375" style="6" customWidth="1"/>
    <col min="12553" max="12557" width="45.5703125" style="6" customWidth="1"/>
    <col min="12558" max="12800" width="12.42578125" style="6"/>
    <col min="12801" max="12801" width="186.7109375" style="6" customWidth="1"/>
    <col min="12802" max="12802" width="56.42578125" style="6" customWidth="1"/>
    <col min="12803" max="12807" width="45.5703125" style="6" customWidth="1"/>
    <col min="12808" max="12808" width="54.7109375" style="6" customWidth="1"/>
    <col min="12809" max="12813" width="45.5703125" style="6" customWidth="1"/>
    <col min="12814" max="13056" width="12.42578125" style="6"/>
    <col min="13057" max="13057" width="186.7109375" style="6" customWidth="1"/>
    <col min="13058" max="13058" width="56.42578125" style="6" customWidth="1"/>
    <col min="13059" max="13063" width="45.5703125" style="6" customWidth="1"/>
    <col min="13064" max="13064" width="54.7109375" style="6" customWidth="1"/>
    <col min="13065" max="13069" width="45.5703125" style="6" customWidth="1"/>
    <col min="13070" max="13312" width="12.42578125" style="6"/>
    <col min="13313" max="13313" width="186.7109375" style="6" customWidth="1"/>
    <col min="13314" max="13314" width="56.42578125" style="6" customWidth="1"/>
    <col min="13315" max="13319" width="45.5703125" style="6" customWidth="1"/>
    <col min="13320" max="13320" width="54.7109375" style="6" customWidth="1"/>
    <col min="13321" max="13325" width="45.5703125" style="6" customWidth="1"/>
    <col min="13326" max="13568" width="12.42578125" style="6"/>
    <col min="13569" max="13569" width="186.7109375" style="6" customWidth="1"/>
    <col min="13570" max="13570" width="56.42578125" style="6" customWidth="1"/>
    <col min="13571" max="13575" width="45.5703125" style="6" customWidth="1"/>
    <col min="13576" max="13576" width="54.7109375" style="6" customWidth="1"/>
    <col min="13577" max="13581" width="45.5703125" style="6" customWidth="1"/>
    <col min="13582" max="13824" width="12.42578125" style="6"/>
    <col min="13825" max="13825" width="186.7109375" style="6" customWidth="1"/>
    <col min="13826" max="13826" width="56.42578125" style="6" customWidth="1"/>
    <col min="13827" max="13831" width="45.5703125" style="6" customWidth="1"/>
    <col min="13832" max="13832" width="54.7109375" style="6" customWidth="1"/>
    <col min="13833" max="13837" width="45.5703125" style="6" customWidth="1"/>
    <col min="13838" max="14080" width="12.42578125" style="6"/>
    <col min="14081" max="14081" width="186.7109375" style="6" customWidth="1"/>
    <col min="14082" max="14082" width="56.42578125" style="6" customWidth="1"/>
    <col min="14083" max="14087" width="45.5703125" style="6" customWidth="1"/>
    <col min="14088" max="14088" width="54.7109375" style="6" customWidth="1"/>
    <col min="14089" max="14093" width="45.5703125" style="6" customWidth="1"/>
    <col min="14094" max="14336" width="12.42578125" style="6"/>
    <col min="14337" max="14337" width="186.7109375" style="6" customWidth="1"/>
    <col min="14338" max="14338" width="56.42578125" style="6" customWidth="1"/>
    <col min="14339" max="14343" width="45.5703125" style="6" customWidth="1"/>
    <col min="14344" max="14344" width="54.7109375" style="6" customWidth="1"/>
    <col min="14345" max="14349" width="45.5703125" style="6" customWidth="1"/>
    <col min="14350" max="14592" width="12.42578125" style="6"/>
    <col min="14593" max="14593" width="186.7109375" style="6" customWidth="1"/>
    <col min="14594" max="14594" width="56.42578125" style="6" customWidth="1"/>
    <col min="14595" max="14599" width="45.5703125" style="6" customWidth="1"/>
    <col min="14600" max="14600" width="54.7109375" style="6" customWidth="1"/>
    <col min="14601" max="14605" width="45.5703125" style="6" customWidth="1"/>
    <col min="14606" max="14848" width="12.42578125" style="6"/>
    <col min="14849" max="14849" width="186.7109375" style="6" customWidth="1"/>
    <col min="14850" max="14850" width="56.42578125" style="6" customWidth="1"/>
    <col min="14851" max="14855" width="45.5703125" style="6" customWidth="1"/>
    <col min="14856" max="14856" width="54.7109375" style="6" customWidth="1"/>
    <col min="14857" max="14861" width="45.5703125" style="6" customWidth="1"/>
    <col min="14862" max="15104" width="12.42578125" style="6"/>
    <col min="15105" max="15105" width="186.7109375" style="6" customWidth="1"/>
    <col min="15106" max="15106" width="56.42578125" style="6" customWidth="1"/>
    <col min="15107" max="15111" width="45.5703125" style="6" customWidth="1"/>
    <col min="15112" max="15112" width="54.7109375" style="6" customWidth="1"/>
    <col min="15113" max="15117" width="45.5703125" style="6" customWidth="1"/>
    <col min="15118" max="15360" width="12.42578125" style="6"/>
    <col min="15361" max="15361" width="186.7109375" style="6" customWidth="1"/>
    <col min="15362" max="15362" width="56.42578125" style="6" customWidth="1"/>
    <col min="15363" max="15367" width="45.5703125" style="6" customWidth="1"/>
    <col min="15368" max="15368" width="54.7109375" style="6" customWidth="1"/>
    <col min="15369" max="15373" width="45.5703125" style="6" customWidth="1"/>
    <col min="15374" max="15616" width="12.42578125" style="6"/>
    <col min="15617" max="15617" width="186.7109375" style="6" customWidth="1"/>
    <col min="15618" max="15618" width="56.42578125" style="6" customWidth="1"/>
    <col min="15619" max="15623" width="45.5703125" style="6" customWidth="1"/>
    <col min="15624" max="15624" width="54.7109375" style="6" customWidth="1"/>
    <col min="15625" max="15629" width="45.5703125" style="6" customWidth="1"/>
    <col min="15630" max="15872" width="12.42578125" style="6"/>
    <col min="15873" max="15873" width="186.7109375" style="6" customWidth="1"/>
    <col min="15874" max="15874" width="56.42578125" style="6" customWidth="1"/>
    <col min="15875" max="15879" width="45.5703125" style="6" customWidth="1"/>
    <col min="15880" max="15880" width="54.7109375" style="6" customWidth="1"/>
    <col min="15881" max="15885" width="45.5703125" style="6" customWidth="1"/>
    <col min="15886" max="16128" width="12.42578125" style="6"/>
    <col min="16129" max="16129" width="186.7109375" style="6" customWidth="1"/>
    <col min="16130" max="16130" width="56.42578125" style="6" customWidth="1"/>
    <col min="16131" max="16135" width="45.5703125" style="6" customWidth="1"/>
    <col min="16136" max="16136" width="54.7109375" style="6" customWidth="1"/>
    <col min="16137" max="16141" width="45.5703125" style="6" customWidth="1"/>
    <col min="16142" max="16384" width="12.42578125" style="6"/>
  </cols>
  <sheetData>
    <row r="1" spans="1:17" s="196" customFormat="1" ht="19.5" customHeight="1" thickBot="1" x14ac:dyDescent="0.3">
      <c r="A1" s="186" t="s">
        <v>0</v>
      </c>
      <c r="B1" s="187"/>
      <c r="C1" s="188"/>
      <c r="D1" s="187"/>
      <c r="E1" s="189"/>
      <c r="F1" s="190"/>
      <c r="G1" s="189"/>
      <c r="H1" s="190"/>
      <c r="I1" s="191"/>
      <c r="J1" s="192" t="s">
        <v>1</v>
      </c>
      <c r="K1" s="193" t="s">
        <v>112</v>
      </c>
      <c r="L1" s="194"/>
      <c r="M1" s="193"/>
      <c r="N1" s="195"/>
      <c r="O1" s="195"/>
      <c r="P1" s="195"/>
      <c r="Q1" s="195"/>
    </row>
    <row r="2" spans="1:17" s="196" customFormat="1" ht="19.5" customHeight="1" thickBot="1" x14ac:dyDescent="0.3">
      <c r="A2" s="186" t="s">
        <v>2</v>
      </c>
      <c r="B2" s="187"/>
      <c r="C2" s="188"/>
      <c r="D2" s="187"/>
      <c r="E2" s="188"/>
      <c r="F2" s="187"/>
      <c r="G2" s="188"/>
      <c r="H2" s="187"/>
      <c r="I2" s="188"/>
      <c r="J2" s="187"/>
      <c r="K2" s="188"/>
      <c r="L2" s="187"/>
      <c r="M2" s="189"/>
      <c r="O2" s="221" t="s">
        <v>182</v>
      </c>
    </row>
    <row r="3" spans="1:17" s="196" customFormat="1" ht="19.5" customHeight="1" thickBot="1" x14ac:dyDescent="0.3">
      <c r="A3" s="197" t="s">
        <v>3</v>
      </c>
      <c r="B3" s="198"/>
      <c r="C3" s="199"/>
      <c r="D3" s="198"/>
      <c r="E3" s="199"/>
      <c r="F3" s="198"/>
      <c r="G3" s="199"/>
      <c r="H3" s="198"/>
      <c r="I3" s="199"/>
      <c r="J3" s="198"/>
      <c r="K3" s="199"/>
      <c r="L3" s="198"/>
      <c r="M3" s="200"/>
      <c r="N3" s="195"/>
      <c r="O3" s="195"/>
      <c r="P3" s="195"/>
      <c r="Q3" s="195"/>
    </row>
    <row r="4" spans="1:17" ht="15" customHeight="1" thickTop="1" x14ac:dyDescent="0.2">
      <c r="A4" s="7"/>
      <c r="B4" s="8"/>
      <c r="C4" s="9"/>
      <c r="D4" s="8"/>
      <c r="E4" s="9"/>
      <c r="F4" s="8"/>
      <c r="G4" s="10"/>
      <c r="H4" s="8" t="s">
        <v>4</v>
      </c>
      <c r="I4" s="9"/>
      <c r="J4" s="8"/>
      <c r="K4" s="9"/>
      <c r="L4" s="8"/>
      <c r="M4" s="10"/>
    </row>
    <row r="5" spans="1:17" ht="15" customHeight="1" x14ac:dyDescent="0.2">
      <c r="A5" s="11"/>
      <c r="B5" s="3"/>
      <c r="C5" s="12"/>
      <c r="D5" s="3"/>
      <c r="E5" s="12"/>
      <c r="F5" s="3"/>
      <c r="G5" s="13"/>
      <c r="H5" s="3"/>
      <c r="I5" s="12"/>
      <c r="J5" s="3"/>
      <c r="K5" s="12"/>
      <c r="L5" s="3"/>
      <c r="M5" s="13"/>
    </row>
    <row r="6" spans="1:17" ht="15" customHeight="1" x14ac:dyDescent="0.25">
      <c r="A6" s="14"/>
      <c r="B6" s="15" t="s">
        <v>128</v>
      </c>
      <c r="C6" s="16"/>
      <c r="D6" s="17"/>
      <c r="E6" s="16"/>
      <c r="F6" s="17"/>
      <c r="G6" s="18"/>
      <c r="H6" s="15" t="s">
        <v>129</v>
      </c>
      <c r="I6" s="16"/>
      <c r="J6" s="17"/>
      <c r="K6" s="16"/>
      <c r="L6" s="17"/>
      <c r="M6" s="19" t="s">
        <v>4</v>
      </c>
    </row>
    <row r="7" spans="1:17" ht="15" customHeight="1" x14ac:dyDescent="0.2">
      <c r="A7" s="11" t="s">
        <v>4</v>
      </c>
      <c r="B7" s="3" t="s">
        <v>4</v>
      </c>
      <c r="C7" s="12"/>
      <c r="D7" s="3" t="s">
        <v>4</v>
      </c>
      <c r="E7" s="12"/>
      <c r="F7" s="3" t="s">
        <v>4</v>
      </c>
      <c r="G7" s="13"/>
      <c r="H7" s="3" t="s">
        <v>4</v>
      </c>
      <c r="I7" s="12"/>
      <c r="J7" s="3" t="s">
        <v>4</v>
      </c>
      <c r="K7" s="12"/>
      <c r="L7" s="3" t="s">
        <v>4</v>
      </c>
      <c r="M7" s="13"/>
    </row>
    <row r="8" spans="1:17" ht="15" customHeight="1" x14ac:dyDescent="0.2">
      <c r="A8" s="11" t="s">
        <v>4</v>
      </c>
      <c r="B8" s="3" t="s">
        <v>4</v>
      </c>
      <c r="C8" s="12"/>
      <c r="D8" s="3" t="s">
        <v>4</v>
      </c>
      <c r="E8" s="12"/>
      <c r="F8" s="3" t="s">
        <v>4</v>
      </c>
      <c r="G8" s="13"/>
      <c r="H8" s="3" t="s">
        <v>4</v>
      </c>
      <c r="I8" s="12"/>
      <c r="J8" s="3" t="s">
        <v>4</v>
      </c>
      <c r="K8" s="12"/>
      <c r="L8" s="3" t="s">
        <v>4</v>
      </c>
      <c r="M8" s="13"/>
    </row>
    <row r="9" spans="1:17" ht="15" customHeight="1" x14ac:dyDescent="0.25">
      <c r="A9" s="20" t="s">
        <v>4</v>
      </c>
      <c r="B9" s="21" t="s">
        <v>4</v>
      </c>
      <c r="C9" s="22" t="s">
        <v>5</v>
      </c>
      <c r="D9" s="23" t="s">
        <v>4</v>
      </c>
      <c r="E9" s="22" t="s">
        <v>5</v>
      </c>
      <c r="F9" s="23" t="s">
        <v>4</v>
      </c>
      <c r="G9" s="24" t="s">
        <v>5</v>
      </c>
      <c r="H9" s="21" t="s">
        <v>4</v>
      </c>
      <c r="I9" s="22" t="s">
        <v>5</v>
      </c>
      <c r="J9" s="23" t="s">
        <v>4</v>
      </c>
      <c r="K9" s="22" t="s">
        <v>5</v>
      </c>
      <c r="L9" s="23" t="s">
        <v>4</v>
      </c>
      <c r="M9" s="24" t="s">
        <v>5</v>
      </c>
      <c r="N9" s="25"/>
    </row>
    <row r="10" spans="1:17" ht="15" customHeight="1" x14ac:dyDescent="0.25">
      <c r="A10" s="26" t="s">
        <v>6</v>
      </c>
      <c r="B10" s="27" t="s">
        <v>7</v>
      </c>
      <c r="C10" s="28" t="s">
        <v>8</v>
      </c>
      <c r="D10" s="29" t="s">
        <v>9</v>
      </c>
      <c r="E10" s="28" t="s">
        <v>8</v>
      </c>
      <c r="F10" s="29" t="s">
        <v>8</v>
      </c>
      <c r="G10" s="30" t="s">
        <v>8</v>
      </c>
      <c r="H10" s="27" t="s">
        <v>7</v>
      </c>
      <c r="I10" s="28" t="s">
        <v>8</v>
      </c>
      <c r="J10" s="29" t="s">
        <v>9</v>
      </c>
      <c r="K10" s="28" t="s">
        <v>8</v>
      </c>
      <c r="L10" s="29" t="s">
        <v>8</v>
      </c>
      <c r="M10" s="30" t="s">
        <v>8</v>
      </c>
      <c r="N10" s="25"/>
    </row>
    <row r="11" spans="1:17" ht="15" customHeight="1" x14ac:dyDescent="0.2">
      <c r="A11" s="31" t="s">
        <v>10</v>
      </c>
      <c r="B11" s="32" t="s">
        <v>4</v>
      </c>
      <c r="C11" s="33"/>
      <c r="D11" s="34" t="s">
        <v>4</v>
      </c>
      <c r="E11" s="33"/>
      <c r="F11" s="34" t="s">
        <v>4</v>
      </c>
      <c r="G11" s="35"/>
      <c r="H11" s="32" t="s">
        <v>4</v>
      </c>
      <c r="I11" s="33"/>
      <c r="J11" s="34" t="s">
        <v>4</v>
      </c>
      <c r="K11" s="33"/>
      <c r="L11" s="34" t="s">
        <v>4</v>
      </c>
      <c r="M11" s="35" t="s">
        <v>10</v>
      </c>
      <c r="N11" s="25"/>
    </row>
    <row r="12" spans="1:17" ht="15" customHeight="1" x14ac:dyDescent="0.25">
      <c r="A12" s="14" t="s">
        <v>11</v>
      </c>
      <c r="B12" s="36" t="s">
        <v>4</v>
      </c>
      <c r="C12" s="37" t="s">
        <v>4</v>
      </c>
      <c r="D12" s="38"/>
      <c r="E12" s="39"/>
      <c r="F12" s="38"/>
      <c r="G12" s="40"/>
      <c r="H12" s="36"/>
      <c r="I12" s="39"/>
      <c r="J12" s="38"/>
      <c r="K12" s="39"/>
      <c r="L12" s="38"/>
      <c r="M12" s="40"/>
      <c r="N12" s="25"/>
    </row>
    <row r="13" spans="1:17" s="5" customFormat="1" ht="15" customHeight="1" x14ac:dyDescent="0.2">
      <c r="A13" s="41" t="s">
        <v>12</v>
      </c>
      <c r="B13" s="4">
        <v>3406738</v>
      </c>
      <c r="C13" s="42">
        <f t="shared" ref="C13:C76" si="0">IF(ISBLANK(B13),"  ",IF(F13&gt;0,B13/F13,IF(B13&gt;0,1,0)))</f>
        <v>1</v>
      </c>
      <c r="D13" s="43">
        <v>0</v>
      </c>
      <c r="E13" s="44">
        <f>IF(ISBLANK(D13),"  ",IF(F13&gt;0,D13/F13,IF(D13&gt;0,1,0)))</f>
        <v>0</v>
      </c>
      <c r="F13" s="45">
        <f>D13+B13</f>
        <v>3406738</v>
      </c>
      <c r="G13" s="46">
        <f>IF(ISBLANK(F13),"  ",IF(F76&gt;0,F13/F76,IF(F13&gt;0,1,0)))</f>
        <v>0.21549007647860996</v>
      </c>
      <c r="H13" s="4">
        <v>4316670</v>
      </c>
      <c r="I13" s="42">
        <f>IF(ISBLANK(H13),"  ",IF(L13&gt;0,H13/L13,IF(H13&gt;0,1,0)))</f>
        <v>1</v>
      </c>
      <c r="J13" s="43">
        <v>0</v>
      </c>
      <c r="K13" s="44">
        <f>IF(ISBLANK(J13),"  ",IF(L13&gt;0,J13/L13,IF(J13&gt;0,1,0)))</f>
        <v>0</v>
      </c>
      <c r="L13" s="45">
        <f t="shared" ref="L13:L34" si="1">J13+H13</f>
        <v>4316670</v>
      </c>
      <c r="M13" s="47">
        <f>IF(ISBLANK(L13),"  ",IF(L76&gt;0,L13/L76,IF(L13&gt;0,1,0)))</f>
        <v>0.24574699104864905</v>
      </c>
      <c r="N13" s="25"/>
    </row>
    <row r="14" spans="1:17" ht="15" customHeight="1" x14ac:dyDescent="0.2">
      <c r="A14" s="11" t="s">
        <v>13</v>
      </c>
      <c r="B14" s="3">
        <v>0</v>
      </c>
      <c r="C14" s="48">
        <f t="shared" si="0"/>
        <v>0</v>
      </c>
      <c r="D14" s="93">
        <v>0</v>
      </c>
      <c r="E14" s="49">
        <f>IF(ISBLANK(D14),"  ",IF(F14&gt;0,D14/F14,IF(D14&gt;0,1,0)))</f>
        <v>0</v>
      </c>
      <c r="F14" s="50">
        <f>D14+B14</f>
        <v>0</v>
      </c>
      <c r="G14" s="51">
        <f>IF(ISBLANK(F14),"  ",IF(F76&gt;0,F14/F76,IF(F14&gt;0,1,0)))</f>
        <v>0</v>
      </c>
      <c r="H14" s="3">
        <v>0</v>
      </c>
      <c r="I14" s="48">
        <f>IF(ISBLANK(H14),"  ",IF(L14&gt;0,H14/L14,IF(H14&gt;0,1,0)))</f>
        <v>0</v>
      </c>
      <c r="J14" s="93">
        <v>0</v>
      </c>
      <c r="K14" s="49">
        <f>IF(ISBLANK(J14),"  ",IF(L14&gt;0,J14/L14,IF(J14&gt;0,1,0)))</f>
        <v>0</v>
      </c>
      <c r="L14" s="50">
        <f t="shared" si="1"/>
        <v>0</v>
      </c>
      <c r="M14" s="51">
        <f>IF(ISBLANK(L14),"  ",IF(L76&gt;0,L14/L76,IF(L14&gt;0,1,0)))</f>
        <v>0</v>
      </c>
      <c r="N14" s="25"/>
    </row>
    <row r="15" spans="1:17" ht="15" customHeight="1" x14ac:dyDescent="0.2">
      <c r="A15" s="31" t="s">
        <v>14</v>
      </c>
      <c r="B15" s="79">
        <v>130856</v>
      </c>
      <c r="C15" s="53">
        <f t="shared" si="0"/>
        <v>0.51144393721468329</v>
      </c>
      <c r="D15" s="80">
        <v>125000</v>
      </c>
      <c r="E15" s="55">
        <f>IF(ISBLANK(D15),"  ",IF(F15&gt;0,D15/F15,IF(D15&gt;0,1,0)))</f>
        <v>0.48855606278531671</v>
      </c>
      <c r="F15" s="38">
        <f>D15+B15</f>
        <v>255856</v>
      </c>
      <c r="G15" s="56">
        <f>IF(ISBLANK(F15),"  ",IF(F76&gt;0,F15/F76,IF(F15&gt;0,1,0)))</f>
        <v>1.6183935778892076E-2</v>
      </c>
      <c r="H15" s="79">
        <v>171835</v>
      </c>
      <c r="I15" s="53">
        <f>IF(ISBLANK(H15),"  ",IF(L15&gt;0,H15/L15,IF(H15&gt;0,1,0)))</f>
        <v>1</v>
      </c>
      <c r="J15" s="80">
        <v>0</v>
      </c>
      <c r="K15" s="55">
        <f>IF(ISBLANK(J15),"  ",IF(L15&gt;0,J15/L15,IF(J15&gt;0,1,0)))</f>
        <v>0</v>
      </c>
      <c r="L15" s="38">
        <f t="shared" si="1"/>
        <v>171835</v>
      </c>
      <c r="M15" s="56">
        <f>IF(ISBLANK(L15),"  ",IF(L76&gt;0,L15/L76,IF(L15&gt;0,1,0)))</f>
        <v>9.7825254668169239E-3</v>
      </c>
      <c r="N15" s="25"/>
    </row>
    <row r="16" spans="1:17" ht="15" customHeight="1" x14ac:dyDescent="0.2">
      <c r="A16" s="57" t="s">
        <v>15</v>
      </c>
      <c r="B16" s="3">
        <v>0</v>
      </c>
      <c r="C16" s="42">
        <f t="shared" si="0"/>
        <v>0</v>
      </c>
      <c r="D16" s="93">
        <v>0</v>
      </c>
      <c r="E16" s="44">
        <f>IF(ISBLANK(D16),"  ",IF(F16&gt;0,D16/F16,IF(D16&gt;0,1,0)))</f>
        <v>0</v>
      </c>
      <c r="F16" s="58">
        <f t="shared" ref="F16:F39" si="2">D16+B16</f>
        <v>0</v>
      </c>
      <c r="G16" s="46">
        <f>IF(ISBLANK(F16),"  ",IF(F76&gt;0,F16/F76,IF(F16&gt;0,1,0)))</f>
        <v>0</v>
      </c>
      <c r="H16" s="3">
        <v>0</v>
      </c>
      <c r="I16" s="42">
        <f t="shared" ref="I16:I34" si="3">IF(ISBLANK(H16),"  ",IF(L16&gt;0,H16/L16,IF(H16&gt;0,1,0)))</f>
        <v>0</v>
      </c>
      <c r="J16" s="93">
        <v>0</v>
      </c>
      <c r="K16" s="44">
        <f t="shared" ref="K16:K34" si="4">IF(ISBLANK(J16),"  ",IF(L16&gt;0,J16/L16,IF(J16&gt;0,1,0)))</f>
        <v>0</v>
      </c>
      <c r="L16" s="58">
        <f t="shared" si="1"/>
        <v>0</v>
      </c>
      <c r="M16" s="46">
        <f>IF(ISBLANK(L16),"  ",IF(L76&gt;0,L16/L76,IF(L16&gt;0,1,0)))</f>
        <v>0</v>
      </c>
      <c r="N16" s="25"/>
    </row>
    <row r="17" spans="1:14" ht="15" customHeight="1" x14ac:dyDescent="0.2">
      <c r="A17" s="59" t="s">
        <v>16</v>
      </c>
      <c r="B17" s="32">
        <v>130856</v>
      </c>
      <c r="C17" s="48">
        <f t="shared" si="0"/>
        <v>1</v>
      </c>
      <c r="D17" s="80">
        <v>0</v>
      </c>
      <c r="E17" s="44">
        <f t="shared" ref="E17:E34" si="5">IF(ISBLANK(D17),"  ",IF(F17&gt;0,D17/F17,IF(D17&gt;0,1,0)))</f>
        <v>0</v>
      </c>
      <c r="F17" s="34">
        <f t="shared" si="2"/>
        <v>130856</v>
      </c>
      <c r="G17" s="51">
        <f>IF(ISBLANK(F17),"  ",IF(F76&gt;0,F17/F76,IF(F17&gt;0,1,0)))</f>
        <v>8.2771758343861447E-3</v>
      </c>
      <c r="H17" s="32">
        <v>171835</v>
      </c>
      <c r="I17" s="48">
        <f t="shared" si="3"/>
        <v>1</v>
      </c>
      <c r="J17" s="80">
        <v>0</v>
      </c>
      <c r="K17" s="49">
        <f t="shared" si="4"/>
        <v>0</v>
      </c>
      <c r="L17" s="34">
        <f t="shared" si="1"/>
        <v>171835</v>
      </c>
      <c r="M17" s="51">
        <f>IF(ISBLANK(L17),"  ",IF(L76&gt;0,L17/L76,IF(L17&gt;0,1,0)))</f>
        <v>9.7825254668169239E-3</v>
      </c>
      <c r="N17" s="25"/>
    </row>
    <row r="18" spans="1:14" ht="15" customHeight="1" x14ac:dyDescent="0.2">
      <c r="A18" s="59" t="s">
        <v>17</v>
      </c>
      <c r="B18" s="32">
        <v>0</v>
      </c>
      <c r="C18" s="48">
        <f t="shared" si="0"/>
        <v>0</v>
      </c>
      <c r="D18" s="80">
        <v>0</v>
      </c>
      <c r="E18" s="44">
        <f t="shared" si="5"/>
        <v>0</v>
      </c>
      <c r="F18" s="34">
        <f t="shared" si="2"/>
        <v>0</v>
      </c>
      <c r="G18" s="51">
        <f>IF(ISBLANK(F18),"  ",IF(F76&gt;0,F18/F76,IF(F18&gt;0,1,0)))</f>
        <v>0</v>
      </c>
      <c r="H18" s="32">
        <v>0</v>
      </c>
      <c r="I18" s="48">
        <f t="shared" si="3"/>
        <v>0</v>
      </c>
      <c r="J18" s="80">
        <v>0</v>
      </c>
      <c r="K18" s="49">
        <f t="shared" si="4"/>
        <v>0</v>
      </c>
      <c r="L18" s="34">
        <f t="shared" si="1"/>
        <v>0</v>
      </c>
      <c r="M18" s="51">
        <f>IF(ISBLANK(L18),"  ",IF(L76&gt;0,L18/L76,IF(L18&gt;0,1,0)))</f>
        <v>0</v>
      </c>
      <c r="N18" s="25"/>
    </row>
    <row r="19" spans="1:14" ht="15" customHeight="1" x14ac:dyDescent="0.2">
      <c r="A19" s="59" t="s">
        <v>18</v>
      </c>
      <c r="B19" s="32">
        <v>0</v>
      </c>
      <c r="C19" s="48">
        <f t="shared" si="0"/>
        <v>0</v>
      </c>
      <c r="D19" s="80">
        <v>0</v>
      </c>
      <c r="E19" s="44">
        <f t="shared" si="5"/>
        <v>0</v>
      </c>
      <c r="F19" s="34">
        <f t="shared" si="2"/>
        <v>0</v>
      </c>
      <c r="G19" s="51">
        <f>IF(ISBLANK(F19),"  ",IF(F76&gt;0,F19/F76,IF(F19&gt;0,1,0)))</f>
        <v>0</v>
      </c>
      <c r="H19" s="32">
        <v>0</v>
      </c>
      <c r="I19" s="48">
        <f t="shared" si="3"/>
        <v>0</v>
      </c>
      <c r="J19" s="80">
        <v>0</v>
      </c>
      <c r="K19" s="49">
        <f t="shared" si="4"/>
        <v>0</v>
      </c>
      <c r="L19" s="34">
        <f t="shared" si="1"/>
        <v>0</v>
      </c>
      <c r="M19" s="51">
        <f>IF(ISBLANK(L19),"  ",IF(L76&gt;0,L19/L76,IF(L19&gt;0,1,0)))</f>
        <v>0</v>
      </c>
      <c r="N19" s="25"/>
    </row>
    <row r="20" spans="1:14" ht="15" customHeight="1" x14ac:dyDescent="0.2">
      <c r="A20" s="59" t="s">
        <v>19</v>
      </c>
      <c r="B20" s="32">
        <v>0</v>
      </c>
      <c r="C20" s="48">
        <f t="shared" si="0"/>
        <v>0</v>
      </c>
      <c r="D20" s="80">
        <v>0</v>
      </c>
      <c r="E20" s="44">
        <f t="shared" si="5"/>
        <v>0</v>
      </c>
      <c r="F20" s="34">
        <f>D20+B20</f>
        <v>0</v>
      </c>
      <c r="G20" s="51">
        <f>IF(ISBLANK(F20),"  ",IF(F76&gt;0,F20/F76,IF(F20&gt;0,1,0)))</f>
        <v>0</v>
      </c>
      <c r="H20" s="32">
        <v>0</v>
      </c>
      <c r="I20" s="48">
        <f t="shared" si="3"/>
        <v>0</v>
      </c>
      <c r="J20" s="80">
        <v>0</v>
      </c>
      <c r="K20" s="49">
        <f t="shared" si="4"/>
        <v>0</v>
      </c>
      <c r="L20" s="34">
        <f t="shared" si="1"/>
        <v>0</v>
      </c>
      <c r="M20" s="51">
        <f>IF(ISBLANK(L20),"  ",IF(L76&gt;0,L20/L76,IF(L20&gt;0,1,0)))</f>
        <v>0</v>
      </c>
      <c r="N20" s="25"/>
    </row>
    <row r="21" spans="1:14" ht="15" customHeight="1" x14ac:dyDescent="0.2">
      <c r="A21" s="59" t="s">
        <v>20</v>
      </c>
      <c r="B21" s="32">
        <v>0</v>
      </c>
      <c r="C21" s="48">
        <f t="shared" si="0"/>
        <v>0</v>
      </c>
      <c r="D21" s="80">
        <v>0</v>
      </c>
      <c r="E21" s="44">
        <f t="shared" si="5"/>
        <v>0</v>
      </c>
      <c r="F21" s="34">
        <f t="shared" si="2"/>
        <v>0</v>
      </c>
      <c r="G21" s="51">
        <f>IF(ISBLANK(F21),"  ",IF(F76&gt;0,F21/F76,IF(F21&gt;0,1,0)))</f>
        <v>0</v>
      </c>
      <c r="H21" s="32">
        <v>0</v>
      </c>
      <c r="I21" s="48">
        <f t="shared" si="3"/>
        <v>0</v>
      </c>
      <c r="J21" s="80">
        <v>0</v>
      </c>
      <c r="K21" s="49">
        <f t="shared" si="4"/>
        <v>0</v>
      </c>
      <c r="L21" s="34">
        <f t="shared" si="1"/>
        <v>0</v>
      </c>
      <c r="M21" s="51">
        <f>IF(ISBLANK(L21),"  ",IF(L76&gt;0,L21/L76,IF(L21&gt;0,1,0)))</f>
        <v>0</v>
      </c>
      <c r="N21" s="25"/>
    </row>
    <row r="22" spans="1:14" ht="15" customHeight="1" x14ac:dyDescent="0.2">
      <c r="A22" s="59" t="s">
        <v>21</v>
      </c>
      <c r="B22" s="32">
        <v>0</v>
      </c>
      <c r="C22" s="48">
        <f t="shared" si="0"/>
        <v>0</v>
      </c>
      <c r="D22" s="80">
        <v>0</v>
      </c>
      <c r="E22" s="44">
        <f t="shared" si="5"/>
        <v>0</v>
      </c>
      <c r="F22" s="34">
        <f t="shared" si="2"/>
        <v>0</v>
      </c>
      <c r="G22" s="51">
        <f>IF(ISBLANK(F22),"  ",IF(F76&gt;0,F22/F76,IF(F22&gt;0,1,0)))</f>
        <v>0</v>
      </c>
      <c r="H22" s="32">
        <v>0</v>
      </c>
      <c r="I22" s="48">
        <f t="shared" si="3"/>
        <v>0</v>
      </c>
      <c r="J22" s="80">
        <v>0</v>
      </c>
      <c r="K22" s="49">
        <f t="shared" si="4"/>
        <v>0</v>
      </c>
      <c r="L22" s="34">
        <f t="shared" si="1"/>
        <v>0</v>
      </c>
      <c r="M22" s="51">
        <f>IF(ISBLANK(L22),"  ",IF(L76&gt;0,L22/L76,IF(L22&gt;0,1,0)))</f>
        <v>0</v>
      </c>
      <c r="N22" s="25"/>
    </row>
    <row r="23" spans="1:14" ht="15" customHeight="1" x14ac:dyDescent="0.2">
      <c r="A23" s="59" t="s">
        <v>22</v>
      </c>
      <c r="B23" s="32">
        <v>0</v>
      </c>
      <c r="C23" s="48">
        <f t="shared" si="0"/>
        <v>0</v>
      </c>
      <c r="D23" s="80">
        <v>0</v>
      </c>
      <c r="E23" s="44">
        <f t="shared" si="5"/>
        <v>0</v>
      </c>
      <c r="F23" s="34">
        <f t="shared" si="2"/>
        <v>0</v>
      </c>
      <c r="G23" s="51">
        <f>IF(ISBLANK(F23),"  ",IF(F76&gt;0,F23/F76,IF(F23&gt;0,1,0)))</f>
        <v>0</v>
      </c>
      <c r="H23" s="32">
        <v>0</v>
      </c>
      <c r="I23" s="48">
        <f t="shared" si="3"/>
        <v>0</v>
      </c>
      <c r="J23" s="80">
        <v>0</v>
      </c>
      <c r="K23" s="49">
        <f t="shared" si="4"/>
        <v>0</v>
      </c>
      <c r="L23" s="34">
        <f t="shared" si="1"/>
        <v>0</v>
      </c>
      <c r="M23" s="51">
        <f>IF(ISBLANK(L23),"  ",IF(L76&gt;0,L23/L76,IF(L23&gt;0,1,0)))</f>
        <v>0</v>
      </c>
      <c r="N23" s="25"/>
    </row>
    <row r="24" spans="1:14" ht="15" customHeight="1" x14ac:dyDescent="0.2">
      <c r="A24" s="59" t="s">
        <v>23</v>
      </c>
      <c r="B24" s="32">
        <v>0</v>
      </c>
      <c r="C24" s="48">
        <f t="shared" si="0"/>
        <v>0</v>
      </c>
      <c r="D24" s="80">
        <v>0</v>
      </c>
      <c r="E24" s="44">
        <f t="shared" si="5"/>
        <v>0</v>
      </c>
      <c r="F24" s="34">
        <f t="shared" si="2"/>
        <v>0</v>
      </c>
      <c r="G24" s="51">
        <f>IF(ISBLANK(F24),"  ",IF(F76&gt;0,F24/F76,IF(F24&gt;0,1,0)))</f>
        <v>0</v>
      </c>
      <c r="H24" s="32">
        <v>0</v>
      </c>
      <c r="I24" s="48">
        <f t="shared" si="3"/>
        <v>0</v>
      </c>
      <c r="J24" s="80">
        <v>0</v>
      </c>
      <c r="K24" s="49">
        <f t="shared" si="4"/>
        <v>0</v>
      </c>
      <c r="L24" s="34">
        <f t="shared" si="1"/>
        <v>0</v>
      </c>
      <c r="M24" s="51">
        <f>IF(ISBLANK(L24),"  ",IF(L76&gt;0,L24/L76,IF(L24&gt;0,1,0)))</f>
        <v>0</v>
      </c>
      <c r="N24" s="25"/>
    </row>
    <row r="25" spans="1:14" ht="15" customHeight="1" x14ac:dyDescent="0.2">
      <c r="A25" s="59" t="s">
        <v>24</v>
      </c>
      <c r="B25" s="32">
        <v>0</v>
      </c>
      <c r="C25" s="48">
        <f t="shared" si="0"/>
        <v>0</v>
      </c>
      <c r="D25" s="80">
        <v>0</v>
      </c>
      <c r="E25" s="44">
        <f t="shared" si="5"/>
        <v>0</v>
      </c>
      <c r="F25" s="34">
        <f t="shared" si="2"/>
        <v>0</v>
      </c>
      <c r="G25" s="51">
        <f>IF(ISBLANK(F25),"  ",IF(F76&gt;0,F25/F76,IF(F25&gt;0,1,0)))</f>
        <v>0</v>
      </c>
      <c r="H25" s="32">
        <v>0</v>
      </c>
      <c r="I25" s="48">
        <f t="shared" si="3"/>
        <v>0</v>
      </c>
      <c r="J25" s="80">
        <v>0</v>
      </c>
      <c r="K25" s="49">
        <f t="shared" si="4"/>
        <v>0</v>
      </c>
      <c r="L25" s="34">
        <f t="shared" si="1"/>
        <v>0</v>
      </c>
      <c r="M25" s="51">
        <f>IF(ISBLANK(L25),"  ",IF(L76&gt;0,L25/L76,IF(L25&gt;0,1,0)))</f>
        <v>0</v>
      </c>
      <c r="N25" s="25"/>
    </row>
    <row r="26" spans="1:14" ht="15" customHeight="1" x14ac:dyDescent="0.2">
      <c r="A26" s="59" t="s">
        <v>25</v>
      </c>
      <c r="B26" s="32">
        <v>0</v>
      </c>
      <c r="C26" s="48">
        <f t="shared" si="0"/>
        <v>0</v>
      </c>
      <c r="D26" s="80">
        <v>0</v>
      </c>
      <c r="E26" s="44">
        <f t="shared" si="5"/>
        <v>0</v>
      </c>
      <c r="F26" s="34">
        <f t="shared" si="2"/>
        <v>0</v>
      </c>
      <c r="G26" s="51">
        <f>IF(ISBLANK(F26),"  ",IF(F76&gt;0,F26/F76,IF(F26&gt;0,1,0)))</f>
        <v>0</v>
      </c>
      <c r="H26" s="32">
        <v>0</v>
      </c>
      <c r="I26" s="48">
        <f t="shared" si="3"/>
        <v>0</v>
      </c>
      <c r="J26" s="80">
        <v>0</v>
      </c>
      <c r="K26" s="49">
        <f t="shared" si="4"/>
        <v>0</v>
      </c>
      <c r="L26" s="34">
        <f t="shared" si="1"/>
        <v>0</v>
      </c>
      <c r="M26" s="51">
        <f>IF(ISBLANK(L26),"  ",IF(L76&gt;0,L26/L76,IF(L26&gt;0,1,0)))</f>
        <v>0</v>
      </c>
      <c r="N26" s="25"/>
    </row>
    <row r="27" spans="1:14" ht="15" customHeight="1" x14ac:dyDescent="0.2">
      <c r="A27" s="59" t="s">
        <v>26</v>
      </c>
      <c r="B27" s="32">
        <v>0</v>
      </c>
      <c r="C27" s="48">
        <f t="shared" si="0"/>
        <v>0</v>
      </c>
      <c r="D27" s="80">
        <v>0</v>
      </c>
      <c r="E27" s="44">
        <f t="shared" si="5"/>
        <v>0</v>
      </c>
      <c r="F27" s="34">
        <f t="shared" si="2"/>
        <v>0</v>
      </c>
      <c r="G27" s="51">
        <f>IF(ISBLANK(F27),"  ",IF(F76&gt;0,F27/F76,IF(F27&gt;0,1,0)))</f>
        <v>0</v>
      </c>
      <c r="H27" s="32">
        <v>0</v>
      </c>
      <c r="I27" s="48">
        <f t="shared" si="3"/>
        <v>0</v>
      </c>
      <c r="J27" s="80">
        <v>0</v>
      </c>
      <c r="K27" s="49">
        <f t="shared" si="4"/>
        <v>0</v>
      </c>
      <c r="L27" s="34">
        <f t="shared" si="1"/>
        <v>0</v>
      </c>
      <c r="M27" s="51">
        <f>IF(ISBLANK(L27),"  ",IF(L76&gt;0,L27/L76,IF(L27&gt;0,1,0)))</f>
        <v>0</v>
      </c>
      <c r="N27" s="25"/>
    </row>
    <row r="28" spans="1:14" ht="15" customHeight="1" x14ac:dyDescent="0.2">
      <c r="A28" s="60" t="s">
        <v>27</v>
      </c>
      <c r="B28" s="32">
        <v>0</v>
      </c>
      <c r="C28" s="48">
        <f t="shared" si="0"/>
        <v>0</v>
      </c>
      <c r="D28" s="80">
        <v>0</v>
      </c>
      <c r="E28" s="44">
        <f t="shared" si="5"/>
        <v>0</v>
      </c>
      <c r="F28" s="34">
        <f t="shared" si="2"/>
        <v>0</v>
      </c>
      <c r="G28" s="51">
        <f>IF(ISBLANK(F28),"  ",IF(F76&gt;0,F28/F76,IF(F28&gt;0,1,0)))</f>
        <v>0</v>
      </c>
      <c r="H28" s="32">
        <v>0</v>
      </c>
      <c r="I28" s="48">
        <f t="shared" si="3"/>
        <v>0</v>
      </c>
      <c r="J28" s="80">
        <v>0</v>
      </c>
      <c r="K28" s="49">
        <f t="shared" si="4"/>
        <v>0</v>
      </c>
      <c r="L28" s="34">
        <f t="shared" si="1"/>
        <v>0</v>
      </c>
      <c r="M28" s="51">
        <f>IF(ISBLANK(L28),"  ",IF(L76&gt;0,L28/L76,IF(L28&gt;0,1,0)))</f>
        <v>0</v>
      </c>
      <c r="N28" s="25"/>
    </row>
    <row r="29" spans="1:14" ht="15" customHeight="1" x14ac:dyDescent="0.2">
      <c r="A29" s="60" t="s">
        <v>28</v>
      </c>
      <c r="B29" s="32">
        <v>0</v>
      </c>
      <c r="C29" s="48">
        <f t="shared" si="0"/>
        <v>0</v>
      </c>
      <c r="D29" s="80">
        <v>125000</v>
      </c>
      <c r="E29" s="44">
        <f t="shared" si="5"/>
        <v>1</v>
      </c>
      <c r="F29" s="34">
        <f t="shared" si="2"/>
        <v>125000</v>
      </c>
      <c r="G29" s="51">
        <f>IF(ISBLANK(F29),"  ",IF(F76&gt;0,F29/F76,IF(F29&gt;0,1,0)))</f>
        <v>7.9067599445059311E-3</v>
      </c>
      <c r="H29" s="32">
        <v>0</v>
      </c>
      <c r="I29" s="48">
        <f t="shared" si="3"/>
        <v>0</v>
      </c>
      <c r="J29" s="80">
        <v>0</v>
      </c>
      <c r="K29" s="49">
        <f t="shared" si="4"/>
        <v>0</v>
      </c>
      <c r="L29" s="34">
        <f t="shared" si="1"/>
        <v>0</v>
      </c>
      <c r="M29" s="51">
        <f>IF(ISBLANK(L29),"  ",IF(L76&gt;0,L29/L76,IF(L29&gt;0,1,0)))</f>
        <v>0</v>
      </c>
      <c r="N29" s="25"/>
    </row>
    <row r="30" spans="1:14" ht="15" customHeight="1" x14ac:dyDescent="0.2">
      <c r="A30" s="60" t="s">
        <v>29</v>
      </c>
      <c r="B30" s="32">
        <v>0</v>
      </c>
      <c r="C30" s="48">
        <f t="shared" si="0"/>
        <v>0</v>
      </c>
      <c r="D30" s="80">
        <v>0</v>
      </c>
      <c r="E30" s="44">
        <f>IF(ISBLANK(D30),"  ",IF(F30&gt;0,D30/F30,IF(D30&gt;0,1,0)))</f>
        <v>0</v>
      </c>
      <c r="F30" s="34">
        <f t="shared" si="2"/>
        <v>0</v>
      </c>
      <c r="G30" s="51">
        <f>IF(ISBLANK(F30),"  ",IF(F76&gt;0,F30/F76,IF(F30&gt;0,1,0)))</f>
        <v>0</v>
      </c>
      <c r="H30" s="32">
        <v>0</v>
      </c>
      <c r="I30" s="48">
        <f t="shared" si="3"/>
        <v>0</v>
      </c>
      <c r="J30" s="80">
        <v>0</v>
      </c>
      <c r="K30" s="49">
        <f>IF(ISBLANK(J30),"  ",IF(L30&gt;0,J30/L30,IF(J30&gt;0,1,0)))</f>
        <v>0</v>
      </c>
      <c r="L30" s="34">
        <f t="shared" si="1"/>
        <v>0</v>
      </c>
      <c r="M30" s="51">
        <f>IF(ISBLANK(L30),"  ",IF(L76&gt;0,L30/L76,IF(L30&gt;0,1,0)))</f>
        <v>0</v>
      </c>
      <c r="N30" s="25"/>
    </row>
    <row r="31" spans="1:14" ht="15" customHeight="1" x14ac:dyDescent="0.2">
      <c r="A31" s="60" t="s">
        <v>30</v>
      </c>
      <c r="B31" s="32">
        <v>0</v>
      </c>
      <c r="C31" s="48">
        <f t="shared" si="0"/>
        <v>0</v>
      </c>
      <c r="D31" s="80">
        <v>0</v>
      </c>
      <c r="E31" s="44">
        <f>IF(ISBLANK(D31),"  ",IF(F31&gt;0,D31/F31,IF(D31&gt;0,1,0)))</f>
        <v>0</v>
      </c>
      <c r="F31" s="34">
        <f t="shared" si="2"/>
        <v>0</v>
      </c>
      <c r="G31" s="51">
        <f>IF(ISBLANK(F31),"  ",IF(F76&gt;0,F31/F76,IF(F31&gt;0,1,0)))</f>
        <v>0</v>
      </c>
      <c r="H31" s="32">
        <v>0</v>
      </c>
      <c r="I31" s="48">
        <f t="shared" si="3"/>
        <v>0</v>
      </c>
      <c r="J31" s="80">
        <v>0</v>
      </c>
      <c r="K31" s="49">
        <f>IF(ISBLANK(J31),"  ",IF(L31&gt;0,J31/L31,IF(J31&gt;0,1,0)))</f>
        <v>0</v>
      </c>
      <c r="L31" s="34">
        <f t="shared" si="1"/>
        <v>0</v>
      </c>
      <c r="M31" s="51">
        <f>IF(ISBLANK(L31),"  ",IF(L76&gt;0,L31/L76,IF(L31&gt;0,1,0)))</f>
        <v>0</v>
      </c>
      <c r="N31" s="25"/>
    </row>
    <row r="32" spans="1:14" ht="15" customHeight="1" x14ac:dyDescent="0.2">
      <c r="A32" s="60" t="s">
        <v>31</v>
      </c>
      <c r="B32" s="32">
        <v>0</v>
      </c>
      <c r="C32" s="48">
        <f t="shared" si="0"/>
        <v>0</v>
      </c>
      <c r="D32" s="80">
        <v>0</v>
      </c>
      <c r="E32" s="44">
        <f>IF(ISBLANK(D32),"  ",IF(F32&gt;0,D32/F32,IF(D32&gt;0,1,0)))</f>
        <v>0</v>
      </c>
      <c r="F32" s="34">
        <f t="shared" si="2"/>
        <v>0</v>
      </c>
      <c r="G32" s="51">
        <f>IF(ISBLANK(F32),"  ",IF(F76&gt;0,F32/F76,IF(F32&gt;0,1,0)))</f>
        <v>0</v>
      </c>
      <c r="H32" s="32">
        <v>0</v>
      </c>
      <c r="I32" s="48">
        <f t="shared" si="3"/>
        <v>0</v>
      </c>
      <c r="J32" s="80">
        <v>0</v>
      </c>
      <c r="K32" s="49">
        <f>IF(ISBLANK(J32),"  ",IF(L32&gt;0,J32/L32,IF(J32&gt;0,1,0)))</f>
        <v>0</v>
      </c>
      <c r="L32" s="34">
        <f t="shared" si="1"/>
        <v>0</v>
      </c>
      <c r="M32" s="51">
        <f>IF(ISBLANK(L32),"  ",IF(L76&gt;0,L32/L76,IF(L32&gt;0,1,0)))</f>
        <v>0</v>
      </c>
      <c r="N32" s="25"/>
    </row>
    <row r="33" spans="1:14" ht="15" customHeight="1" x14ac:dyDescent="0.2">
      <c r="A33" s="61" t="s">
        <v>75</v>
      </c>
      <c r="B33" s="32">
        <v>0</v>
      </c>
      <c r="C33" s="48">
        <f>IF(ISBLANK(B33),"  ",IF(F33&gt;0,B33/F33,IF(B33&gt;0,1,0)))</f>
        <v>0</v>
      </c>
      <c r="D33" s="80">
        <v>0</v>
      </c>
      <c r="E33" s="44">
        <f>IF(ISBLANK(D33),"  ",IF(F33&gt;0,D33/F33,IF(D33&gt;0,1,0)))</f>
        <v>0</v>
      </c>
      <c r="F33" s="34">
        <f t="shared" si="2"/>
        <v>0</v>
      </c>
      <c r="G33" s="51">
        <f>IF(ISBLANK(F33),"  ",IF(F76&gt;0,F33/F76,IF(F33&gt;0,1,0)))</f>
        <v>0</v>
      </c>
      <c r="H33" s="32">
        <v>0</v>
      </c>
      <c r="I33" s="48">
        <f>IF(ISBLANK(H33),"  ",IF(L33&gt;0,H33/L33,IF(H33&gt;0,1,0)))</f>
        <v>0</v>
      </c>
      <c r="J33" s="80">
        <v>0</v>
      </c>
      <c r="K33" s="49">
        <f>IF(ISBLANK(J33),"  ",IF(L33&gt;0,J33/L33,IF(J33&gt;0,1,0)))</f>
        <v>0</v>
      </c>
      <c r="L33" s="34">
        <f t="shared" si="1"/>
        <v>0</v>
      </c>
      <c r="M33" s="51">
        <f>IF(ISBLANK(L33),"  ",IF(L76&gt;0,L33/L76,IF(L33&gt;0,1,0)))</f>
        <v>0</v>
      </c>
      <c r="N33" s="25"/>
    </row>
    <row r="34" spans="1:14" ht="15" customHeight="1" x14ac:dyDescent="0.2">
      <c r="A34" s="60" t="s">
        <v>32</v>
      </c>
      <c r="B34" s="32">
        <v>0</v>
      </c>
      <c r="C34" s="48">
        <f t="shared" si="0"/>
        <v>0</v>
      </c>
      <c r="D34" s="80">
        <v>0</v>
      </c>
      <c r="E34" s="44">
        <f t="shared" si="5"/>
        <v>0</v>
      </c>
      <c r="F34" s="34">
        <f t="shared" si="2"/>
        <v>0</v>
      </c>
      <c r="G34" s="51">
        <f>IF(ISBLANK(F34),"  ",IF(F76&gt;0,F34/F76,IF(F34&gt;0,1,0)))</f>
        <v>0</v>
      </c>
      <c r="H34" s="32">
        <v>0</v>
      </c>
      <c r="I34" s="48">
        <f t="shared" si="3"/>
        <v>0</v>
      </c>
      <c r="J34" s="80">
        <v>0</v>
      </c>
      <c r="K34" s="49">
        <f t="shared" si="4"/>
        <v>0</v>
      </c>
      <c r="L34" s="34">
        <f t="shared" si="1"/>
        <v>0</v>
      </c>
      <c r="M34" s="51">
        <f>IF(ISBLANK(L34),"  ",IF(L76&gt;0,L34/L76,IF(L34&gt;0,1,0)))</f>
        <v>0</v>
      </c>
      <c r="N34" s="25"/>
    </row>
    <row r="35" spans="1:14" ht="15" customHeight="1" x14ac:dyDescent="0.25">
      <c r="A35" s="62" t="s">
        <v>33</v>
      </c>
      <c r="B35" s="121"/>
      <c r="C35" s="64" t="s">
        <v>4</v>
      </c>
      <c r="D35" s="80"/>
      <c r="E35" s="66" t="s">
        <v>4</v>
      </c>
      <c r="F35" s="34"/>
      <c r="G35" s="67" t="s">
        <v>4</v>
      </c>
      <c r="H35" s="121" t="s">
        <v>4</v>
      </c>
      <c r="I35" s="64" t="s">
        <v>4</v>
      </c>
      <c r="J35" s="80"/>
      <c r="K35" s="66" t="s">
        <v>4</v>
      </c>
      <c r="L35" s="34"/>
      <c r="M35" s="67" t="s">
        <v>4</v>
      </c>
      <c r="N35" s="25"/>
    </row>
    <row r="36" spans="1:14" ht="15" customHeight="1" x14ac:dyDescent="0.2">
      <c r="A36" s="57" t="s">
        <v>34</v>
      </c>
      <c r="B36" s="32">
        <v>0</v>
      </c>
      <c r="C36" s="48">
        <f t="shared" si="0"/>
        <v>0</v>
      </c>
      <c r="D36" s="80">
        <v>0</v>
      </c>
      <c r="E36" s="49">
        <f>IF(ISBLANK(D36),"  ",IF(F36&gt;0,D36/F36,IF(D36&gt;0,1,0)))</f>
        <v>0</v>
      </c>
      <c r="F36" s="34">
        <f t="shared" si="2"/>
        <v>0</v>
      </c>
      <c r="G36" s="51">
        <f>IF(ISBLANK(F36),"  ",IF(F76&gt;0,F36/F76,IF(F36&gt;0,1,0)))</f>
        <v>0</v>
      </c>
      <c r="H36" s="32">
        <v>0</v>
      </c>
      <c r="I36" s="48">
        <f>IF(ISBLANK(H36),"  ",IF(L36&gt;0,H36/L36,IF(H36&gt;0,1,0)))</f>
        <v>0</v>
      </c>
      <c r="J36" s="80">
        <v>0</v>
      </c>
      <c r="K36" s="49">
        <f>IF(ISBLANK(J36),"  ",IF(L36&gt;0,J36/L36,IF(J36&gt;0,1,0)))</f>
        <v>0</v>
      </c>
      <c r="L36" s="34">
        <f>J36+H36</f>
        <v>0</v>
      </c>
      <c r="M36" s="51">
        <f>IF(ISBLANK(L36),"  ",IF(L76&gt;0,L36/L76,IF(L36&gt;0,1,0)))</f>
        <v>0</v>
      </c>
      <c r="N36" s="25"/>
    </row>
    <row r="37" spans="1:14" ht="15" customHeight="1" x14ac:dyDescent="0.25">
      <c r="A37" s="62" t="s">
        <v>35</v>
      </c>
      <c r="B37" s="121"/>
      <c r="C37" s="64" t="s">
        <v>4</v>
      </c>
      <c r="D37" s="80"/>
      <c r="E37" s="66" t="s">
        <v>4</v>
      </c>
      <c r="F37" s="34"/>
      <c r="G37" s="67" t="s">
        <v>4</v>
      </c>
      <c r="H37" s="121"/>
      <c r="I37" s="64" t="s">
        <v>4</v>
      </c>
      <c r="J37" s="80"/>
      <c r="K37" s="66" t="s">
        <v>4</v>
      </c>
      <c r="L37" s="34"/>
      <c r="M37" s="67" t="s">
        <v>4</v>
      </c>
      <c r="N37" s="25"/>
    </row>
    <row r="38" spans="1:14" ht="15" customHeight="1" x14ac:dyDescent="0.2">
      <c r="A38" s="59" t="s">
        <v>34</v>
      </c>
      <c r="B38" s="69">
        <v>0</v>
      </c>
      <c r="C38" s="48">
        <f t="shared" si="0"/>
        <v>0</v>
      </c>
      <c r="D38" s="70">
        <v>0</v>
      </c>
      <c r="E38" s="49">
        <f>IF(ISBLANK(D38),"  ",IF(F38&gt;0,D38/F38,IF(D38&gt;0,1,0)))</f>
        <v>0</v>
      </c>
      <c r="F38" s="68">
        <f t="shared" si="2"/>
        <v>0</v>
      </c>
      <c r="G38" s="51">
        <f>IF(ISBLANK(F38),"  ",IF(F76&gt;0,F38/F76,IF(F38&gt;0,1,0)))</f>
        <v>0</v>
      </c>
      <c r="H38" s="69">
        <v>0</v>
      </c>
      <c r="I38" s="48">
        <f>IF(ISBLANK(H38),"  ",IF(L38&gt;0,H38/L38,IF(H38&gt;0,1,0)))</f>
        <v>0</v>
      </c>
      <c r="J38" s="70">
        <v>0</v>
      </c>
      <c r="K38" s="49">
        <f>IF(ISBLANK(J38),"  ",IF(L38&gt;0,J38/L38,IF(J38&gt;0,1,0)))</f>
        <v>0</v>
      </c>
      <c r="L38" s="68">
        <f>J38+H38</f>
        <v>0</v>
      </c>
      <c r="M38" s="51">
        <f>IF(ISBLANK(L38),"  ",IF(L76&gt;0,L38/L76,IF(L38&gt;0,1,0)))</f>
        <v>0</v>
      </c>
      <c r="N38" s="25"/>
    </row>
    <row r="39" spans="1:14" ht="15" customHeight="1" x14ac:dyDescent="0.2">
      <c r="A39" s="59" t="s">
        <v>36</v>
      </c>
      <c r="B39" s="69"/>
      <c r="C39" s="48" t="str">
        <f t="shared" si="0"/>
        <v xml:space="preserve">  </v>
      </c>
      <c r="D39" s="70"/>
      <c r="E39" s="44" t="str">
        <f>IF(ISBLANK(D39),"  ",IF(F39&gt;0,D39/F39,IF(D39&gt;0,1,0)))</f>
        <v xml:space="preserve">  </v>
      </c>
      <c r="F39" s="34">
        <f t="shared" si="2"/>
        <v>0</v>
      </c>
      <c r="G39" s="51">
        <f>IF(ISBLANK(F39),"  ",IF(F76&gt;0,F39/F76,IF(F39&gt;0,1,0)))</f>
        <v>0</v>
      </c>
      <c r="H39" s="69"/>
      <c r="I39" s="48" t="str">
        <f>IF(ISBLANK(H39),"  ",IF(L39&gt;0,H39/L39,IF(H39&gt;0,1,0)))</f>
        <v xml:space="preserve">  </v>
      </c>
      <c r="J39" s="70"/>
      <c r="K39" s="49" t="str">
        <f>IF(ISBLANK(J39),"  ",IF(L39&gt;0,J39/L39,IF(J39&gt;0,1,0)))</f>
        <v xml:space="preserve">  </v>
      </c>
      <c r="L39" s="34">
        <f>J39+H39</f>
        <v>0</v>
      </c>
      <c r="M39" s="51">
        <f>IF(ISBLANK(L39),"  ",IF(L76&gt;0,L39/L76,IF(L39&gt;0,1,0)))</f>
        <v>0</v>
      </c>
      <c r="N39" s="25"/>
    </row>
    <row r="40" spans="1:14" s="77" customFormat="1" ht="15" customHeight="1" x14ac:dyDescent="0.25">
      <c r="A40" s="62" t="s">
        <v>37</v>
      </c>
      <c r="B40" s="71">
        <v>3537594</v>
      </c>
      <c r="C40" s="84">
        <f t="shared" si="0"/>
        <v>0.96587118310137565</v>
      </c>
      <c r="D40" s="122">
        <v>125000</v>
      </c>
      <c r="E40" s="73">
        <f>IF(ISBLANK(D40),"  ",IF(F40&gt;0,D40/F40,IF(D40&gt;0,1,0)))</f>
        <v>3.4128816898624306E-2</v>
      </c>
      <c r="F40" s="71">
        <f>F39+F38+F36+F34+F29+F28+F26+F27+F25+F24+F23+F22+F21+F20+F19+F18+F17+F16+F14+F13+F30+F31+F32+F33</f>
        <v>3662594</v>
      </c>
      <c r="G40" s="74">
        <f>IF(ISBLANK(F40),"  ",IF(F76&gt;0,F40/F76,IF(F40&gt;0,1,0)))</f>
        <v>0.23167401225750203</v>
      </c>
      <c r="H40" s="71">
        <v>4488505</v>
      </c>
      <c r="I40" s="84">
        <f>IF(ISBLANK(H40),"  ",IF(L40&gt;0,H40/L40,IF(H40&gt;0,1,0)))</f>
        <v>1</v>
      </c>
      <c r="J40" s="122">
        <v>0</v>
      </c>
      <c r="K40" s="75">
        <f>IF(ISBLANK(J40),"  ",IF(L40&gt;0,J40/L40,IF(J40&gt;0,1,0)))</f>
        <v>0</v>
      </c>
      <c r="L40" s="71">
        <f>L39+L38+L36+L34+L29+L28+L26+L27+L25+L24+L23+L22+L21+L20+L19+L18+L17+L16+L14+L13+L30+L31+L32+L33</f>
        <v>4488505</v>
      </c>
      <c r="M40" s="74">
        <f>IF(ISBLANK(L40),"  ",IF(L76&gt;0,L40/L76,IF(L40&gt;0,1,0)))</f>
        <v>0.25552951651546596</v>
      </c>
      <c r="N40" s="76"/>
    </row>
    <row r="41" spans="1:14" ht="15" customHeight="1" x14ac:dyDescent="0.25">
      <c r="A41" s="78" t="s">
        <v>38</v>
      </c>
      <c r="B41" s="79"/>
      <c r="C41" s="64" t="s">
        <v>4</v>
      </c>
      <c r="D41" s="80"/>
      <c r="E41" s="66" t="s">
        <v>4</v>
      </c>
      <c r="F41" s="34"/>
      <c r="G41" s="67" t="s">
        <v>4</v>
      </c>
      <c r="H41" s="79"/>
      <c r="I41" s="64" t="s">
        <v>4</v>
      </c>
      <c r="J41" s="80"/>
      <c r="K41" s="66" t="s">
        <v>4</v>
      </c>
      <c r="L41" s="34"/>
      <c r="M41" s="67" t="s">
        <v>4</v>
      </c>
      <c r="N41" s="25"/>
    </row>
    <row r="42" spans="1:14" ht="15" customHeight="1" x14ac:dyDescent="0.2">
      <c r="A42" s="11" t="s">
        <v>39</v>
      </c>
      <c r="B42" s="36">
        <v>0</v>
      </c>
      <c r="C42" s="42">
        <f t="shared" si="0"/>
        <v>0</v>
      </c>
      <c r="D42" s="123">
        <v>0</v>
      </c>
      <c r="E42" s="44">
        <f t="shared" ref="E42:E48" si="6">IF(ISBLANK(D42),"  ",IF(F42&gt;0,D42/F42,IF(D42&gt;0,1,0)))</f>
        <v>0</v>
      </c>
      <c r="F42" s="38">
        <f>D42+B42</f>
        <v>0</v>
      </c>
      <c r="G42" s="46">
        <f>IF(ISBLANK(F42),"  ",IF(D76&gt;0,F42/D76,IF(F42&gt;0,1,0)))</f>
        <v>0</v>
      </c>
      <c r="H42" s="36">
        <v>0</v>
      </c>
      <c r="I42" s="42">
        <f t="shared" ref="I42:I48" si="7">IF(ISBLANK(H42),"  ",IF(L42&gt;0,H42/L42,IF(H42&gt;0,1,0)))</f>
        <v>0</v>
      </c>
      <c r="J42" s="123">
        <v>0</v>
      </c>
      <c r="K42" s="44">
        <f t="shared" ref="K42:K48" si="8">IF(ISBLANK(J42),"  ",IF(L42&gt;0,J42/L42,IF(J42&gt;0,1,0)))</f>
        <v>0</v>
      </c>
      <c r="L42" s="38">
        <f>J42+H42</f>
        <v>0</v>
      </c>
      <c r="M42" s="46">
        <f>IF(ISBLANK(L42),"  ",IF(J76&gt;0,L42/J76,IF(L42&gt;0,1,0)))</f>
        <v>0</v>
      </c>
      <c r="N42" s="25"/>
    </row>
    <row r="43" spans="1:14" ht="15" customHeight="1" x14ac:dyDescent="0.2">
      <c r="A43" s="81" t="s">
        <v>40</v>
      </c>
      <c r="B43" s="32">
        <v>0</v>
      </c>
      <c r="C43" s="48">
        <f t="shared" si="0"/>
        <v>0</v>
      </c>
      <c r="D43" s="80">
        <v>0</v>
      </c>
      <c r="E43" s="49">
        <f t="shared" si="6"/>
        <v>0</v>
      </c>
      <c r="F43" s="34">
        <f>D43+B43</f>
        <v>0</v>
      </c>
      <c r="G43" s="51">
        <f>IF(ISBLANK(F43),"  ",IF(D76&gt;0,F43/D76,IF(F43&gt;0,1,0)))</f>
        <v>0</v>
      </c>
      <c r="H43" s="32">
        <v>0</v>
      </c>
      <c r="I43" s="48">
        <f t="shared" si="7"/>
        <v>0</v>
      </c>
      <c r="J43" s="80">
        <v>0</v>
      </c>
      <c r="K43" s="49">
        <f t="shared" si="8"/>
        <v>0</v>
      </c>
      <c r="L43" s="34">
        <f>J43+H43</f>
        <v>0</v>
      </c>
      <c r="M43" s="51">
        <f>IF(ISBLANK(L43),"  ",IF(J76&gt;0,L43/J76,IF(L43&gt;0,1,0)))</f>
        <v>0</v>
      </c>
      <c r="N43" s="25"/>
    </row>
    <row r="44" spans="1:14" ht="15" customHeight="1" x14ac:dyDescent="0.2">
      <c r="A44" s="82" t="s">
        <v>41</v>
      </c>
      <c r="B44" s="32">
        <v>0</v>
      </c>
      <c r="C44" s="48">
        <f t="shared" si="0"/>
        <v>0</v>
      </c>
      <c r="D44" s="80">
        <v>0</v>
      </c>
      <c r="E44" s="49">
        <f t="shared" si="6"/>
        <v>0</v>
      </c>
      <c r="F44" s="68">
        <f>D44+B44</f>
        <v>0</v>
      </c>
      <c r="G44" s="51">
        <f>IF(ISBLANK(F44),"  ",IF(D76&gt;0,F44/D76,IF(F44&gt;0,1,0)))</f>
        <v>0</v>
      </c>
      <c r="H44" s="32">
        <v>0</v>
      </c>
      <c r="I44" s="48">
        <f t="shared" si="7"/>
        <v>0</v>
      </c>
      <c r="J44" s="80">
        <v>0</v>
      </c>
      <c r="K44" s="49">
        <f t="shared" si="8"/>
        <v>0</v>
      </c>
      <c r="L44" s="68">
        <f>J44+H44</f>
        <v>0</v>
      </c>
      <c r="M44" s="51">
        <f>IF(ISBLANK(L44),"  ",IF(J76&gt;0,L44/J76,IF(L44&gt;0,1,0)))</f>
        <v>0</v>
      </c>
      <c r="N44" s="25"/>
    </row>
    <row r="45" spans="1:14" ht="15" customHeight="1" x14ac:dyDescent="0.2">
      <c r="A45" s="31" t="s">
        <v>42</v>
      </c>
      <c r="B45" s="32">
        <v>0</v>
      </c>
      <c r="C45" s="48">
        <f t="shared" si="0"/>
        <v>0</v>
      </c>
      <c r="D45" s="80">
        <v>0</v>
      </c>
      <c r="E45" s="49">
        <f t="shared" si="6"/>
        <v>0</v>
      </c>
      <c r="F45" s="68">
        <f>D45+B45</f>
        <v>0</v>
      </c>
      <c r="G45" s="51">
        <f>IF(ISBLANK(F45),"  ",IF(D76&gt;0,F45/D76,IF(F45&gt;0,1,0)))</f>
        <v>0</v>
      </c>
      <c r="H45" s="32">
        <v>0</v>
      </c>
      <c r="I45" s="48">
        <f t="shared" si="7"/>
        <v>0</v>
      </c>
      <c r="J45" s="80">
        <v>0</v>
      </c>
      <c r="K45" s="49">
        <f t="shared" si="8"/>
        <v>0</v>
      </c>
      <c r="L45" s="68">
        <f>J45+H45</f>
        <v>0</v>
      </c>
      <c r="M45" s="51">
        <f>IF(ISBLANK(L45),"  ",IF(J76&gt;0,L45/J76,IF(L45&gt;0,1,0)))</f>
        <v>0</v>
      </c>
      <c r="N45" s="25"/>
    </row>
    <row r="46" spans="1:14" ht="15" customHeight="1" x14ac:dyDescent="0.2">
      <c r="A46" s="81" t="s">
        <v>43</v>
      </c>
      <c r="B46" s="32">
        <v>0</v>
      </c>
      <c r="C46" s="48">
        <f t="shared" si="0"/>
        <v>0</v>
      </c>
      <c r="D46" s="80">
        <v>12000</v>
      </c>
      <c r="E46" s="49">
        <f t="shared" si="6"/>
        <v>1</v>
      </c>
      <c r="F46" s="68">
        <f>D46+B46</f>
        <v>12000</v>
      </c>
      <c r="G46" s="51">
        <f>IF(ISBLANK(F46),"  ",IF(F76&gt;0,F46/F76,IF(F46&gt;0,1,0)))</f>
        <v>7.5904895467256942E-4</v>
      </c>
      <c r="H46" s="32">
        <v>0</v>
      </c>
      <c r="I46" s="48">
        <f t="shared" si="7"/>
        <v>0</v>
      </c>
      <c r="J46" s="80">
        <v>15000</v>
      </c>
      <c r="K46" s="49">
        <f t="shared" si="8"/>
        <v>1</v>
      </c>
      <c r="L46" s="68">
        <f>J46+H46</f>
        <v>15000</v>
      </c>
      <c r="M46" s="51">
        <f>IF(ISBLANK(L46),"  ",IF(L76&gt;0,L46/L76,IF(L46&gt;0,1,0)))</f>
        <v>8.5394641372394363E-4</v>
      </c>
      <c r="N46" s="25"/>
    </row>
    <row r="47" spans="1:14" s="77" customFormat="1" ht="15" customHeight="1" x14ac:dyDescent="0.25">
      <c r="A47" s="78" t="s">
        <v>44</v>
      </c>
      <c r="B47" s="106">
        <v>0</v>
      </c>
      <c r="C47" s="84">
        <f t="shared" si="0"/>
        <v>0</v>
      </c>
      <c r="D47" s="107">
        <v>12000</v>
      </c>
      <c r="E47" s="75">
        <f t="shared" si="6"/>
        <v>1</v>
      </c>
      <c r="F47" s="86">
        <f>F46+F45+F44+F43+F42</f>
        <v>12000</v>
      </c>
      <c r="G47" s="74">
        <f>IF(ISBLANK(F47),"  ",IF(F76&gt;0,F47/F76,IF(F47&gt;0,1,0)))</f>
        <v>7.5904895467256942E-4</v>
      </c>
      <c r="H47" s="106">
        <v>0</v>
      </c>
      <c r="I47" s="84">
        <f t="shared" si="7"/>
        <v>0</v>
      </c>
      <c r="J47" s="107">
        <v>15000</v>
      </c>
      <c r="K47" s="75">
        <f t="shared" si="8"/>
        <v>1</v>
      </c>
      <c r="L47" s="86">
        <f>L46+L45+L44+L43+L42</f>
        <v>15000</v>
      </c>
      <c r="M47" s="74">
        <f>IF(ISBLANK(L47),"  ",IF(L76&gt;0,L47/L76,IF(L47&gt;0,1,0)))</f>
        <v>8.5394641372394363E-4</v>
      </c>
      <c r="N47" s="76"/>
    </row>
    <row r="48" spans="1:14" s="77" customFormat="1" ht="15" customHeight="1" x14ac:dyDescent="0.25">
      <c r="A48" s="87" t="s">
        <v>45</v>
      </c>
      <c r="B48" s="124">
        <v>0</v>
      </c>
      <c r="C48" s="84">
        <f t="shared" si="0"/>
        <v>0</v>
      </c>
      <c r="D48" s="111">
        <v>0</v>
      </c>
      <c r="E48" s="75">
        <f t="shared" si="6"/>
        <v>0</v>
      </c>
      <c r="F48" s="90">
        <f>D48+B48</f>
        <v>0</v>
      </c>
      <c r="G48" s="74">
        <f>IF(ISBLANK(F48),"  ",IF(F76&gt;0,F48/F76,IF(F48&gt;0,1,0)))</f>
        <v>0</v>
      </c>
      <c r="H48" s="124">
        <v>0</v>
      </c>
      <c r="I48" s="84">
        <f t="shared" si="7"/>
        <v>0</v>
      </c>
      <c r="J48" s="111">
        <v>0</v>
      </c>
      <c r="K48" s="75">
        <f t="shared" si="8"/>
        <v>0</v>
      </c>
      <c r="L48" s="90">
        <f>J48+H48</f>
        <v>0</v>
      </c>
      <c r="M48" s="74">
        <f>IF(ISBLANK(L48),"  ",IF(L76&gt;0,L48/L76,IF(L48&gt;0,1,0)))</f>
        <v>0</v>
      </c>
      <c r="N48" s="76"/>
    </row>
    <row r="49" spans="1:14" ht="15" customHeight="1" x14ac:dyDescent="0.25">
      <c r="A49" s="14" t="s">
        <v>46</v>
      </c>
      <c r="B49" s="91"/>
      <c r="C49" s="92" t="s">
        <v>4</v>
      </c>
      <c r="D49" s="93"/>
      <c r="E49" s="94" t="s">
        <v>4</v>
      </c>
      <c r="F49" s="38"/>
      <c r="G49" s="95" t="s">
        <v>4</v>
      </c>
      <c r="H49" s="91"/>
      <c r="I49" s="92" t="s">
        <v>4</v>
      </c>
      <c r="J49" s="93"/>
      <c r="K49" s="94" t="s">
        <v>4</v>
      </c>
      <c r="L49" s="38"/>
      <c r="M49" s="95" t="s">
        <v>4</v>
      </c>
      <c r="N49" s="25"/>
    </row>
    <row r="50" spans="1:14" ht="15" customHeight="1" x14ac:dyDescent="0.2">
      <c r="A50" s="11" t="s">
        <v>47</v>
      </c>
      <c r="B50" s="91">
        <v>5383340</v>
      </c>
      <c r="C50" s="42">
        <f t="shared" si="0"/>
        <v>1</v>
      </c>
      <c r="D50" s="93">
        <v>0</v>
      </c>
      <c r="E50" s="44">
        <f t="shared" ref="E50:E67" si="9">IF(ISBLANK(D50),"  ",IF(F50&gt;0,D50/F50,IF(D50&gt;0,1,0)))</f>
        <v>0</v>
      </c>
      <c r="F50" s="96">
        <f t="shared" ref="F50:F55" si="10">D50+B50</f>
        <v>5383340</v>
      </c>
      <c r="G50" s="46">
        <f>IF(ISBLANK(F50),"  ",IF(F76&gt;0,F50/F76,IF(F50&gt;0,1,0)))</f>
        <v>0.34051821663725246</v>
      </c>
      <c r="H50" s="91">
        <v>5782000</v>
      </c>
      <c r="I50" s="42">
        <f t="shared" ref="I50:I67" si="11">IF(ISBLANK(H50),"  ",IF(L50&gt;0,H50/L50,IF(H50&gt;0,1,0)))</f>
        <v>1</v>
      </c>
      <c r="J50" s="93">
        <v>0</v>
      </c>
      <c r="K50" s="44">
        <f t="shared" ref="K50:K67" si="12">IF(ISBLANK(J50),"  ",IF(L50&gt;0,J50/L50,IF(J50&gt;0,1,0)))</f>
        <v>0</v>
      </c>
      <c r="L50" s="96">
        <f t="shared" ref="L50:L66" si="13">J50+H50</f>
        <v>5782000</v>
      </c>
      <c r="M50" s="46">
        <f>IF(ISBLANK(L50),"  ",IF(L76&gt;0,L50/L76,IF(L50&gt;0,1,0)))</f>
        <v>0.32916787761012278</v>
      </c>
      <c r="N50" s="25"/>
    </row>
    <row r="51" spans="1:14" ht="15" customHeight="1" x14ac:dyDescent="0.2">
      <c r="A51" s="31" t="s">
        <v>48</v>
      </c>
      <c r="B51" s="79">
        <v>18243</v>
      </c>
      <c r="C51" s="48">
        <f t="shared" si="0"/>
        <v>1</v>
      </c>
      <c r="D51" s="80">
        <v>0</v>
      </c>
      <c r="E51" s="49">
        <f t="shared" si="9"/>
        <v>0</v>
      </c>
      <c r="F51" s="97">
        <f t="shared" si="10"/>
        <v>18243</v>
      </c>
      <c r="G51" s="51">
        <f>IF(ISBLANK(F51),"  ",IF(F76&gt;0,F51/F76,IF(F51&gt;0,1,0)))</f>
        <v>1.1539441733409736E-3</v>
      </c>
      <c r="H51" s="79">
        <v>25000</v>
      </c>
      <c r="I51" s="48">
        <f t="shared" si="11"/>
        <v>1</v>
      </c>
      <c r="J51" s="80">
        <v>0</v>
      </c>
      <c r="K51" s="49">
        <f t="shared" si="12"/>
        <v>0</v>
      </c>
      <c r="L51" s="97">
        <f t="shared" si="13"/>
        <v>25000</v>
      </c>
      <c r="M51" s="51">
        <f>IF(ISBLANK(L51),"  ",IF(L76&gt;0,L51/L76,IF(L51&gt;0,1,0)))</f>
        <v>1.4232440228732393E-3</v>
      </c>
      <c r="N51" s="25"/>
    </row>
    <row r="52" spans="1:14" ht="15" customHeight="1" x14ac:dyDescent="0.2">
      <c r="A52" s="98" t="s">
        <v>49</v>
      </c>
      <c r="B52" s="125">
        <v>0</v>
      </c>
      <c r="C52" s="48">
        <f t="shared" si="0"/>
        <v>0</v>
      </c>
      <c r="D52" s="126">
        <v>282863</v>
      </c>
      <c r="E52" s="49">
        <f t="shared" si="9"/>
        <v>1</v>
      </c>
      <c r="F52" s="99">
        <f t="shared" si="10"/>
        <v>282863</v>
      </c>
      <c r="G52" s="51">
        <f>IF(ISBLANK(F52),"  ",IF(F76&gt;0,F52/F76,IF(F52&gt;0,1,0)))</f>
        <v>1.7892238705462249E-2</v>
      </c>
      <c r="H52" s="125">
        <v>0</v>
      </c>
      <c r="I52" s="48">
        <f t="shared" si="11"/>
        <v>0</v>
      </c>
      <c r="J52" s="126">
        <v>300000</v>
      </c>
      <c r="K52" s="49">
        <f t="shared" si="12"/>
        <v>1</v>
      </c>
      <c r="L52" s="99">
        <f t="shared" si="13"/>
        <v>300000</v>
      </c>
      <c r="M52" s="51">
        <f>IF(ISBLANK(L52),"  ",IF(L76&gt;0,L52/L76,IF(L52&gt;0,1,0)))</f>
        <v>1.707892827447887E-2</v>
      </c>
      <c r="N52" s="25"/>
    </row>
    <row r="53" spans="1:14" ht="15" customHeight="1" x14ac:dyDescent="0.2">
      <c r="A53" s="98" t="s">
        <v>50</v>
      </c>
      <c r="B53" s="125">
        <v>114342</v>
      </c>
      <c r="C53" s="48">
        <f t="shared" si="0"/>
        <v>1</v>
      </c>
      <c r="D53" s="126">
        <v>0</v>
      </c>
      <c r="E53" s="49">
        <f t="shared" si="9"/>
        <v>0</v>
      </c>
      <c r="F53" s="99">
        <f t="shared" si="10"/>
        <v>114342</v>
      </c>
      <c r="G53" s="51">
        <f>IF(ISBLANK(F53),"  ",IF(F76&gt;0,F53/F76,IF(F53&gt;0,1,0)))</f>
        <v>7.2325979645975775E-3</v>
      </c>
      <c r="H53" s="125">
        <v>118000</v>
      </c>
      <c r="I53" s="48">
        <f t="shared" si="11"/>
        <v>1</v>
      </c>
      <c r="J53" s="126">
        <v>0</v>
      </c>
      <c r="K53" s="49">
        <f t="shared" si="12"/>
        <v>0</v>
      </c>
      <c r="L53" s="99">
        <f t="shared" si="13"/>
        <v>118000</v>
      </c>
      <c r="M53" s="51">
        <f>IF(ISBLANK(L53),"  ",IF(L76&gt;0,L53/L76,IF(L53&gt;0,1,0)))</f>
        <v>6.7177117879616893E-3</v>
      </c>
      <c r="N53" s="25"/>
    </row>
    <row r="54" spans="1:14" ht="15" customHeight="1" x14ac:dyDescent="0.2">
      <c r="A54" s="98" t="s">
        <v>51</v>
      </c>
      <c r="B54" s="125">
        <v>0</v>
      </c>
      <c r="C54" s="48">
        <f>IF(ISBLANK(B54),"  ",IF(F54&gt;0,B54/F54,IF(B54&gt;0,1,0)))</f>
        <v>0</v>
      </c>
      <c r="D54" s="126">
        <v>0</v>
      </c>
      <c r="E54" s="49">
        <f>IF(ISBLANK(D54),"  ",IF(F54&gt;0,D54/F54,IF(D54&gt;0,1,0)))</f>
        <v>0</v>
      </c>
      <c r="F54" s="99">
        <f t="shared" si="10"/>
        <v>0</v>
      </c>
      <c r="G54" s="51">
        <f>IF(ISBLANK(F54),"  ",IF(F76&gt;0,F54/F76,IF(F54&gt;0,1,0)))</f>
        <v>0</v>
      </c>
      <c r="H54" s="125">
        <v>0</v>
      </c>
      <c r="I54" s="48">
        <f>IF(ISBLANK(H54),"  ",IF(L54&gt;0,H54/L54,IF(H54&gt;0,1,0)))</f>
        <v>0</v>
      </c>
      <c r="J54" s="126">
        <v>0</v>
      </c>
      <c r="K54" s="49">
        <f>IF(ISBLANK(J54),"  ",IF(L54&gt;0,J54/L54,IF(J54&gt;0,1,0)))</f>
        <v>0</v>
      </c>
      <c r="L54" s="99">
        <f t="shared" si="13"/>
        <v>0</v>
      </c>
      <c r="M54" s="51">
        <f>IF(ISBLANK(L54),"  ",IF(L76&gt;0,L54/L76,IF(L54&gt;0,1,0)))</f>
        <v>0</v>
      </c>
      <c r="N54" s="25"/>
    </row>
    <row r="55" spans="1:14" ht="15" customHeight="1" x14ac:dyDescent="0.2">
      <c r="A55" s="31" t="s">
        <v>52</v>
      </c>
      <c r="B55" s="79">
        <v>515733</v>
      </c>
      <c r="C55" s="48">
        <f t="shared" si="0"/>
        <v>0.43748080789230365</v>
      </c>
      <c r="D55" s="80">
        <v>663137</v>
      </c>
      <c r="E55" s="49">
        <f t="shared" si="9"/>
        <v>0.56251919210769641</v>
      </c>
      <c r="F55" s="97">
        <f t="shared" si="10"/>
        <v>1178870</v>
      </c>
      <c r="G55" s="51">
        <f>IF(ISBLANK(F55),"  ",IF(F76&gt;0,F55/F76,IF(F55&gt;0,1,0)))</f>
        <v>7.4568336766237656E-2</v>
      </c>
      <c r="H55" s="79">
        <v>560000</v>
      </c>
      <c r="I55" s="48">
        <f t="shared" si="11"/>
        <v>0.45088566827697263</v>
      </c>
      <c r="J55" s="80">
        <v>682000</v>
      </c>
      <c r="K55" s="49">
        <f t="shared" si="12"/>
        <v>0.54911433172302737</v>
      </c>
      <c r="L55" s="97">
        <f t="shared" si="13"/>
        <v>1242000</v>
      </c>
      <c r="M55" s="51">
        <f>IF(ISBLANK(L55),"  ",IF(L76&gt;0,L55/L76,IF(L55&gt;0,1,0)))</f>
        <v>7.0706763056342534E-2</v>
      </c>
      <c r="N55" s="25"/>
    </row>
    <row r="56" spans="1:14" s="77" customFormat="1" ht="15" customHeight="1" x14ac:dyDescent="0.25">
      <c r="A56" s="87" t="s">
        <v>53</v>
      </c>
      <c r="B56" s="127">
        <v>6031658</v>
      </c>
      <c r="C56" s="84">
        <f t="shared" si="0"/>
        <v>0.86442442435556455</v>
      </c>
      <c r="D56" s="107">
        <v>946000</v>
      </c>
      <c r="E56" s="75">
        <f t="shared" si="9"/>
        <v>0.13557557564443543</v>
      </c>
      <c r="F56" s="100">
        <f>F55+F53+F52+F51+F50+F54</f>
        <v>6977658</v>
      </c>
      <c r="G56" s="74">
        <f>IF(ISBLANK(F56),"  ",IF(F76&gt;0,F56/F76,IF(F56&gt;0,1,0)))</f>
        <v>0.44136533424689089</v>
      </c>
      <c r="H56" s="127">
        <v>6485000</v>
      </c>
      <c r="I56" s="84">
        <f t="shared" si="11"/>
        <v>0.86848801392794961</v>
      </c>
      <c r="J56" s="107">
        <v>982000</v>
      </c>
      <c r="K56" s="75">
        <f t="shared" si="12"/>
        <v>0.13151198607205036</v>
      </c>
      <c r="L56" s="97">
        <f t="shared" si="13"/>
        <v>7467000</v>
      </c>
      <c r="M56" s="74">
        <f>IF(ISBLANK(L56),"  ",IF(L76&gt;0,L56/L76,IF(L56&gt;0,1,0)))</f>
        <v>0.42509452475177911</v>
      </c>
      <c r="N56" s="76"/>
    </row>
    <row r="57" spans="1:14" ht="15" customHeight="1" x14ac:dyDescent="0.2">
      <c r="A57" s="41" t="s">
        <v>54</v>
      </c>
      <c r="B57" s="128">
        <v>0</v>
      </c>
      <c r="C57" s="48">
        <f t="shared" si="0"/>
        <v>0</v>
      </c>
      <c r="D57" s="129">
        <v>0</v>
      </c>
      <c r="E57" s="49">
        <f t="shared" si="9"/>
        <v>0</v>
      </c>
      <c r="F57" s="101">
        <f t="shared" ref="F57:F66" si="14">D57+B57</f>
        <v>0</v>
      </c>
      <c r="G57" s="51">
        <f>IF(ISBLANK(F57),"  ",IF(F76&gt;0,F57/F76,IF(F57&gt;0,1,0)))</f>
        <v>0</v>
      </c>
      <c r="H57" s="128">
        <v>0</v>
      </c>
      <c r="I57" s="48">
        <f t="shared" si="11"/>
        <v>0</v>
      </c>
      <c r="J57" s="129">
        <v>0</v>
      </c>
      <c r="K57" s="49">
        <f t="shared" si="12"/>
        <v>0</v>
      </c>
      <c r="L57" s="101">
        <f t="shared" si="13"/>
        <v>0</v>
      </c>
      <c r="M57" s="51">
        <f>IF(ISBLANK(L57),"  ",IF(L76&gt;0,L57/L76,IF(L57&gt;0,1,0)))</f>
        <v>0</v>
      </c>
      <c r="N57" s="25"/>
    </row>
    <row r="58" spans="1:14" ht="15" customHeight="1" x14ac:dyDescent="0.2">
      <c r="A58" s="102" t="s">
        <v>55</v>
      </c>
      <c r="B58" s="32">
        <v>0</v>
      </c>
      <c r="C58" s="48">
        <f t="shared" si="0"/>
        <v>0</v>
      </c>
      <c r="D58" s="80">
        <v>0</v>
      </c>
      <c r="E58" s="49">
        <f t="shared" si="9"/>
        <v>0</v>
      </c>
      <c r="F58" s="34">
        <f t="shared" si="14"/>
        <v>0</v>
      </c>
      <c r="G58" s="51">
        <f>IF(ISBLANK(F58),"  ",IF(F76&gt;0,F58/F76,IF(F58&gt;0,1,0)))</f>
        <v>0</v>
      </c>
      <c r="H58" s="32">
        <v>0</v>
      </c>
      <c r="I58" s="48">
        <f t="shared" si="11"/>
        <v>0</v>
      </c>
      <c r="J58" s="80">
        <v>0</v>
      </c>
      <c r="K58" s="49">
        <f t="shared" si="12"/>
        <v>0</v>
      </c>
      <c r="L58" s="34">
        <f t="shared" si="13"/>
        <v>0</v>
      </c>
      <c r="M58" s="51">
        <f>IF(ISBLANK(L58),"  ",IF(L76&gt;0,L58/L76,IF(L58&gt;0,1,0)))</f>
        <v>0</v>
      </c>
      <c r="N58" s="25"/>
    </row>
    <row r="59" spans="1:14" ht="15" customHeight="1" x14ac:dyDescent="0.2">
      <c r="A59" s="82" t="s">
        <v>56</v>
      </c>
      <c r="B59" s="32">
        <v>0</v>
      </c>
      <c r="C59" s="48">
        <f t="shared" si="0"/>
        <v>0</v>
      </c>
      <c r="D59" s="80">
        <v>0</v>
      </c>
      <c r="E59" s="49">
        <f t="shared" si="9"/>
        <v>0</v>
      </c>
      <c r="F59" s="34">
        <f t="shared" si="14"/>
        <v>0</v>
      </c>
      <c r="G59" s="51">
        <f>IF(ISBLANK(F59),"  ",IF(F76&gt;0,F59/F76,IF(F59&gt;0,1,0)))</f>
        <v>0</v>
      </c>
      <c r="H59" s="32">
        <v>0</v>
      </c>
      <c r="I59" s="48">
        <f t="shared" si="11"/>
        <v>0</v>
      </c>
      <c r="J59" s="80">
        <v>0</v>
      </c>
      <c r="K59" s="49">
        <f t="shared" si="12"/>
        <v>0</v>
      </c>
      <c r="L59" s="34">
        <f t="shared" si="13"/>
        <v>0</v>
      </c>
      <c r="M59" s="51">
        <f>IF(ISBLANK(L59),"  ",IF(L76&gt;0,L59/L76,IF(L59&gt;0,1,0)))</f>
        <v>0</v>
      </c>
      <c r="N59" s="25"/>
    </row>
    <row r="60" spans="1:14" ht="15" customHeight="1" x14ac:dyDescent="0.2">
      <c r="A60" s="81" t="s">
        <v>57</v>
      </c>
      <c r="B60" s="69">
        <v>0</v>
      </c>
      <c r="C60" s="48">
        <f t="shared" si="0"/>
        <v>0</v>
      </c>
      <c r="D60" s="70">
        <v>412586</v>
      </c>
      <c r="E60" s="49">
        <f t="shared" si="9"/>
        <v>1</v>
      </c>
      <c r="F60" s="68">
        <f t="shared" si="14"/>
        <v>412586</v>
      </c>
      <c r="G60" s="51">
        <f>IF(ISBLANK(F60),"  ",IF(F76&gt;0,F60/F76,IF(F60&gt;0,1,0)))</f>
        <v>2.6097747667711391E-2</v>
      </c>
      <c r="H60" s="69">
        <v>0</v>
      </c>
      <c r="I60" s="48">
        <f t="shared" si="11"/>
        <v>0</v>
      </c>
      <c r="J60" s="70">
        <v>600000</v>
      </c>
      <c r="K60" s="49">
        <f t="shared" si="12"/>
        <v>1</v>
      </c>
      <c r="L60" s="68">
        <f t="shared" si="13"/>
        <v>600000</v>
      </c>
      <c r="M60" s="51">
        <f>IF(ISBLANK(L60),"  ",IF(L76&gt;0,L60/L76,IF(L60&gt;0,1,0)))</f>
        <v>3.4157856548957741E-2</v>
      </c>
      <c r="N60" s="25"/>
    </row>
    <row r="61" spans="1:14" ht="15" customHeight="1" x14ac:dyDescent="0.2">
      <c r="A61" s="103" t="s">
        <v>58</v>
      </c>
      <c r="B61" s="32">
        <v>0</v>
      </c>
      <c r="C61" s="48">
        <f t="shared" si="0"/>
        <v>0</v>
      </c>
      <c r="D61" s="80">
        <v>0</v>
      </c>
      <c r="E61" s="49">
        <f t="shared" si="9"/>
        <v>0</v>
      </c>
      <c r="F61" s="34">
        <f t="shared" si="14"/>
        <v>0</v>
      </c>
      <c r="G61" s="51">
        <f>IF(ISBLANK(F61),"  ",IF(F76&gt;0,F61/F76,IF(F61&gt;0,1,0)))</f>
        <v>0</v>
      </c>
      <c r="H61" s="32">
        <v>0</v>
      </c>
      <c r="I61" s="48">
        <f t="shared" si="11"/>
        <v>0</v>
      </c>
      <c r="J61" s="80">
        <v>0</v>
      </c>
      <c r="K61" s="49">
        <f t="shared" si="12"/>
        <v>0</v>
      </c>
      <c r="L61" s="34">
        <f t="shared" si="13"/>
        <v>0</v>
      </c>
      <c r="M61" s="51">
        <f>IF(ISBLANK(L61),"  ",IF(L76&gt;0,L61/L76,IF(L61&gt;0,1,0)))</f>
        <v>0</v>
      </c>
      <c r="N61" s="25"/>
    </row>
    <row r="62" spans="1:14" ht="15" customHeight="1" x14ac:dyDescent="0.2">
      <c r="A62" s="103" t="s">
        <v>59</v>
      </c>
      <c r="B62" s="32">
        <v>0</v>
      </c>
      <c r="C62" s="48">
        <f t="shared" si="0"/>
        <v>0</v>
      </c>
      <c r="D62" s="80">
        <v>0</v>
      </c>
      <c r="E62" s="49">
        <f t="shared" si="9"/>
        <v>0</v>
      </c>
      <c r="F62" s="34">
        <f t="shared" si="14"/>
        <v>0</v>
      </c>
      <c r="G62" s="51">
        <f>IF(ISBLANK(F62),"  ",IF(F76&gt;0,F62/F76,IF(F62&gt;0,1,0)))</f>
        <v>0</v>
      </c>
      <c r="H62" s="32">
        <v>0</v>
      </c>
      <c r="I62" s="48">
        <f t="shared" si="11"/>
        <v>0</v>
      </c>
      <c r="J62" s="80">
        <v>0</v>
      </c>
      <c r="K62" s="49">
        <f t="shared" si="12"/>
        <v>0</v>
      </c>
      <c r="L62" s="34">
        <f t="shared" si="13"/>
        <v>0</v>
      </c>
      <c r="M62" s="51">
        <f>IF(ISBLANK(L62),"  ",IF(L76&gt;0,L62/L76,IF(L62&gt;0,1,0)))</f>
        <v>0</v>
      </c>
      <c r="N62" s="25"/>
    </row>
    <row r="63" spans="1:14" ht="15" customHeight="1" x14ac:dyDescent="0.2">
      <c r="A63" s="104" t="s">
        <v>60</v>
      </c>
      <c r="B63" s="32">
        <v>0</v>
      </c>
      <c r="C63" s="48">
        <f t="shared" si="0"/>
        <v>0</v>
      </c>
      <c r="D63" s="80">
        <v>43675</v>
      </c>
      <c r="E63" s="49">
        <f t="shared" si="9"/>
        <v>1</v>
      </c>
      <c r="F63" s="34">
        <f t="shared" si="14"/>
        <v>43675</v>
      </c>
      <c r="G63" s="51">
        <f>IF(ISBLANK(F63),"  ",IF(F76&gt;0,F63/F76,IF(F63&gt;0,1,0)))</f>
        <v>2.7626219246103725E-3</v>
      </c>
      <c r="H63" s="32">
        <v>0</v>
      </c>
      <c r="I63" s="48">
        <f t="shared" si="11"/>
        <v>0</v>
      </c>
      <c r="J63" s="80">
        <v>45000</v>
      </c>
      <c r="K63" s="49">
        <f t="shared" si="12"/>
        <v>1</v>
      </c>
      <c r="L63" s="34">
        <f t="shared" si="13"/>
        <v>45000</v>
      </c>
      <c r="M63" s="51">
        <f>IF(ISBLANK(L63),"  ",IF(L76&gt;0,L63/L76,IF(L63&gt;0,1,0)))</f>
        <v>2.561839241171831E-3</v>
      </c>
      <c r="N63" s="25"/>
    </row>
    <row r="64" spans="1:14" ht="15" customHeight="1" x14ac:dyDescent="0.2">
      <c r="A64" s="104" t="s">
        <v>61</v>
      </c>
      <c r="B64" s="32">
        <v>0</v>
      </c>
      <c r="C64" s="48">
        <f t="shared" si="0"/>
        <v>0</v>
      </c>
      <c r="D64" s="80">
        <v>0</v>
      </c>
      <c r="E64" s="49">
        <f t="shared" si="9"/>
        <v>0</v>
      </c>
      <c r="F64" s="34">
        <f t="shared" si="14"/>
        <v>0</v>
      </c>
      <c r="G64" s="51">
        <f>IF(ISBLANK(F64),"  ",IF(F76&gt;0,F64/F76,IF(F64&gt;0,1,0)))</f>
        <v>0</v>
      </c>
      <c r="H64" s="32">
        <v>0</v>
      </c>
      <c r="I64" s="48">
        <f t="shared" si="11"/>
        <v>0</v>
      </c>
      <c r="J64" s="80">
        <v>0</v>
      </c>
      <c r="K64" s="49">
        <f t="shared" si="12"/>
        <v>0</v>
      </c>
      <c r="L64" s="34">
        <f t="shared" si="13"/>
        <v>0</v>
      </c>
      <c r="M64" s="51">
        <f>IF(ISBLANK(L64),"  ",IF(L76&gt;0,L64/L76,IF(L64&gt;0,1,0)))</f>
        <v>0</v>
      </c>
      <c r="N64" s="25"/>
    </row>
    <row r="65" spans="1:14" ht="15" customHeight="1" x14ac:dyDescent="0.2">
      <c r="A65" s="82" t="s">
        <v>62</v>
      </c>
      <c r="B65" s="32">
        <v>0</v>
      </c>
      <c r="C65" s="48">
        <f t="shared" si="0"/>
        <v>0</v>
      </c>
      <c r="D65" s="80">
        <v>4053</v>
      </c>
      <c r="E65" s="49">
        <f t="shared" si="9"/>
        <v>1</v>
      </c>
      <c r="F65" s="34">
        <f t="shared" si="14"/>
        <v>4053</v>
      </c>
      <c r="G65" s="51">
        <f>IF(ISBLANK(F65),"  ",IF(F76&gt;0,F65/F76,IF(F65&gt;0,1,0)))</f>
        <v>2.5636878444066031E-4</v>
      </c>
      <c r="H65" s="32">
        <v>0</v>
      </c>
      <c r="I65" s="48">
        <f t="shared" si="11"/>
        <v>0</v>
      </c>
      <c r="J65" s="80">
        <v>50000</v>
      </c>
      <c r="K65" s="49">
        <f t="shared" si="12"/>
        <v>1</v>
      </c>
      <c r="L65" s="34">
        <f t="shared" si="13"/>
        <v>50000</v>
      </c>
      <c r="M65" s="51">
        <f>IF(ISBLANK(L65),"  ",IF(L76&gt;0,L65/L76,IF(L65&gt;0,1,0)))</f>
        <v>2.8464880457464785E-3</v>
      </c>
      <c r="N65" s="25"/>
    </row>
    <row r="66" spans="1:14" ht="15" customHeight="1" x14ac:dyDescent="0.2">
      <c r="A66" s="81" t="s">
        <v>63</v>
      </c>
      <c r="B66" s="32">
        <v>1537</v>
      </c>
      <c r="C66" s="48">
        <f t="shared" si="0"/>
        <v>1</v>
      </c>
      <c r="D66" s="80">
        <v>0</v>
      </c>
      <c r="E66" s="49">
        <f t="shared" si="9"/>
        <v>0</v>
      </c>
      <c r="F66" s="34">
        <f t="shared" si="14"/>
        <v>1537</v>
      </c>
      <c r="G66" s="51">
        <f>IF(ISBLANK(F66),"  ",IF(F76&gt;0,F66/F76,IF(F66&gt;0,1,0)))</f>
        <v>9.7221520277644924E-5</v>
      </c>
      <c r="H66" s="32">
        <v>15000</v>
      </c>
      <c r="I66" s="48">
        <f t="shared" si="11"/>
        <v>1</v>
      </c>
      <c r="J66" s="80">
        <v>0</v>
      </c>
      <c r="K66" s="49">
        <f t="shared" si="12"/>
        <v>0</v>
      </c>
      <c r="L66" s="34">
        <f t="shared" si="13"/>
        <v>15000</v>
      </c>
      <c r="M66" s="51">
        <f>IF(ISBLANK(L66),"  ",IF(L76&gt;0,L66/L76,IF(L66&gt;0,1,0)))</f>
        <v>8.5394641372394363E-4</v>
      </c>
      <c r="N66" s="25"/>
    </row>
    <row r="67" spans="1:14" s="77" customFormat="1" ht="15" customHeight="1" x14ac:dyDescent="0.25">
      <c r="A67" s="105" t="s">
        <v>64</v>
      </c>
      <c r="B67" s="106">
        <v>6033195</v>
      </c>
      <c r="C67" s="84">
        <f t="shared" si="0"/>
        <v>0.8109668259020858</v>
      </c>
      <c r="D67" s="107">
        <v>1406314</v>
      </c>
      <c r="E67" s="75">
        <f t="shared" si="9"/>
        <v>0.18903317409791426</v>
      </c>
      <c r="F67" s="106">
        <f>F66+F65+F64+F63+F62+F61+F60+F59+F58+F57+F56</f>
        <v>7439509</v>
      </c>
      <c r="G67" s="74">
        <f>IF(ISBLANK(F67),"  ",IF(F76&gt;0,F67/F76,IF(F67&gt;0,1,0)))</f>
        <v>0.47057929414393102</v>
      </c>
      <c r="H67" s="106">
        <v>6500000</v>
      </c>
      <c r="I67" s="84">
        <f t="shared" si="11"/>
        <v>0.79491255961844198</v>
      </c>
      <c r="J67" s="107">
        <v>1677000</v>
      </c>
      <c r="K67" s="75">
        <f t="shared" si="12"/>
        <v>0.20508744038155802</v>
      </c>
      <c r="L67" s="106">
        <f>L66+L65+L64+L63+L62+L61+L60+L59+L58+L57+L56</f>
        <v>8177000</v>
      </c>
      <c r="M67" s="74">
        <f>IF(ISBLANK(L67),"  ",IF(L76&gt;0,L67/L76,IF(L67&gt;0,1,0)))</f>
        <v>0.46551465500137912</v>
      </c>
      <c r="N67" s="76"/>
    </row>
    <row r="68" spans="1:14" ht="15" customHeight="1" x14ac:dyDescent="0.25">
      <c r="A68" s="14" t="s">
        <v>65</v>
      </c>
      <c r="B68" s="79"/>
      <c r="C68" s="64" t="s">
        <v>4</v>
      </c>
      <c r="D68" s="80"/>
      <c r="E68" s="66" t="s">
        <v>4</v>
      </c>
      <c r="F68" s="34"/>
      <c r="G68" s="67" t="s">
        <v>4</v>
      </c>
      <c r="H68" s="79"/>
      <c r="I68" s="64" t="s">
        <v>4</v>
      </c>
      <c r="J68" s="80"/>
      <c r="K68" s="66" t="s">
        <v>4</v>
      </c>
      <c r="L68" s="34"/>
      <c r="M68" s="67" t="s">
        <v>4</v>
      </c>
    </row>
    <row r="69" spans="1:14" ht="15" customHeight="1" x14ac:dyDescent="0.2">
      <c r="A69" s="108" t="s">
        <v>66</v>
      </c>
      <c r="B69" s="3">
        <v>0</v>
      </c>
      <c r="C69" s="42">
        <f t="shared" si="0"/>
        <v>0</v>
      </c>
      <c r="D69" s="93">
        <v>0</v>
      </c>
      <c r="E69" s="44">
        <f>IF(ISBLANK(D69),"  ",IF(F69&gt;0,D69/F69,IF(D69&gt;0,1,0)))</f>
        <v>0</v>
      </c>
      <c r="F69" s="58">
        <f>D69+B69</f>
        <v>0</v>
      </c>
      <c r="G69" s="46">
        <f>IF(ISBLANK(F69),"  ",IF(F76&gt;0,F69/F76,IF(F69&gt;0,1,0)))</f>
        <v>0</v>
      </c>
      <c r="H69" s="3">
        <v>0</v>
      </c>
      <c r="I69" s="42">
        <f>IF(ISBLANK(H69),"  ",IF(L69&gt;0,H69/L69,IF(H69&gt;0,1,0)))</f>
        <v>0</v>
      </c>
      <c r="J69" s="93">
        <v>0</v>
      </c>
      <c r="K69" s="44">
        <f>IF(ISBLANK(J69),"  ",IF(L69&gt;0,J69/L69,IF(J69&gt;0,1,0)))</f>
        <v>0</v>
      </c>
      <c r="L69" s="58">
        <f>J69+H69</f>
        <v>0</v>
      </c>
      <c r="M69" s="46">
        <f>IF(ISBLANK(L69),"  ",IF(L76&gt;0,L69/L76,IF(L69&gt;0,1,0)))</f>
        <v>0</v>
      </c>
    </row>
    <row r="70" spans="1:14" ht="15" customHeight="1" x14ac:dyDescent="0.2">
      <c r="A70" s="31" t="s">
        <v>67</v>
      </c>
      <c r="B70" s="32">
        <v>0</v>
      </c>
      <c r="C70" s="48">
        <f t="shared" si="0"/>
        <v>0</v>
      </c>
      <c r="D70" s="80">
        <v>0</v>
      </c>
      <c r="E70" s="49">
        <f>IF(ISBLANK(D70),"  ",IF(F70&gt;0,D70/F70,IF(D70&gt;0,1,0)))</f>
        <v>0</v>
      </c>
      <c r="F70" s="34">
        <f>D70+B70</f>
        <v>0</v>
      </c>
      <c r="G70" s="51">
        <f>IF(ISBLANK(F70),"  ",IF(F76&gt;0,F70/F76,IF(F70&gt;0,1,0)))</f>
        <v>0</v>
      </c>
      <c r="H70" s="32">
        <v>0</v>
      </c>
      <c r="I70" s="48">
        <f>IF(ISBLANK(H70),"  ",IF(L70&gt;0,H70/L70,IF(H70&gt;0,1,0)))</f>
        <v>0</v>
      </c>
      <c r="J70" s="80">
        <v>0</v>
      </c>
      <c r="K70" s="49">
        <f>IF(ISBLANK(J70),"  ",IF(L70&gt;0,J70/L70,IF(J70&gt;0,1,0)))</f>
        <v>0</v>
      </c>
      <c r="L70" s="34">
        <f>J70+H70</f>
        <v>0</v>
      </c>
      <c r="M70" s="51">
        <f>IF(ISBLANK(L70),"  ",IF(L76&gt;0,L70/L76,IF(L70&gt;0,1,0)))</f>
        <v>0</v>
      </c>
    </row>
    <row r="71" spans="1:14" ht="15" customHeight="1" x14ac:dyDescent="0.25">
      <c r="A71" s="109" t="s">
        <v>68</v>
      </c>
      <c r="B71" s="79"/>
      <c r="C71" s="64" t="s">
        <v>4</v>
      </c>
      <c r="D71" s="80"/>
      <c r="E71" s="66" t="s">
        <v>4</v>
      </c>
      <c r="F71" s="34"/>
      <c r="G71" s="67" t="s">
        <v>4</v>
      </c>
      <c r="H71" s="79"/>
      <c r="I71" s="64" t="s">
        <v>4</v>
      </c>
      <c r="J71" s="80"/>
      <c r="K71" s="66" t="s">
        <v>4</v>
      </c>
      <c r="L71" s="34"/>
      <c r="M71" s="67" t="s">
        <v>4</v>
      </c>
    </row>
    <row r="72" spans="1:14" ht="15" customHeight="1" x14ac:dyDescent="0.2">
      <c r="A72" s="82" t="s">
        <v>69</v>
      </c>
      <c r="B72" s="3">
        <v>0</v>
      </c>
      <c r="C72" s="42">
        <f t="shared" si="0"/>
        <v>0</v>
      </c>
      <c r="D72" s="93">
        <v>4126384</v>
      </c>
      <c r="E72" s="44">
        <f>IF(ISBLANK(D72),"  ",IF(F72&gt;0,D72/F72,IF(D72&gt;0,1,0)))</f>
        <v>1</v>
      </c>
      <c r="F72" s="58">
        <f>D72+B72</f>
        <v>4126384</v>
      </c>
      <c r="G72" s="46">
        <f>IF(ISBLANK(F72),"  ",IF(F76&gt;0,F72/F76,IF(F72&gt;0,1,0)))</f>
        <v>0.26101062181480128</v>
      </c>
      <c r="H72" s="3">
        <v>0</v>
      </c>
      <c r="I72" s="42">
        <f>IF(ISBLANK(H72),"  ",IF(L72&gt;0,H72/L72,IF(H72&gt;0,1,0)))</f>
        <v>0</v>
      </c>
      <c r="J72" s="93">
        <v>4300000</v>
      </c>
      <c r="K72" s="44">
        <f>IF(ISBLANK(J72),"  ",IF(L72&gt;0,J72/L72,IF(J72&gt;0,1,0)))</f>
        <v>1</v>
      </c>
      <c r="L72" s="58">
        <f>J72+H72</f>
        <v>4300000</v>
      </c>
      <c r="M72" s="46">
        <f>IF(ISBLANK(L72),"  ",IF(L76&gt;0,L72/L76,IF(L72&gt;0,1,0)))</f>
        <v>0.24479797193419717</v>
      </c>
    </row>
    <row r="73" spans="1:14" ht="15" customHeight="1" x14ac:dyDescent="0.2">
      <c r="A73" s="31" t="s">
        <v>70</v>
      </c>
      <c r="B73" s="32">
        <v>0</v>
      </c>
      <c r="C73" s="48">
        <f t="shared" si="0"/>
        <v>0</v>
      </c>
      <c r="D73" s="80">
        <v>568770</v>
      </c>
      <c r="E73" s="49">
        <f>IF(ISBLANK(D73),"  ",IF(F73&gt;0,D73/F73,IF(D73&gt;0,1,0)))</f>
        <v>1</v>
      </c>
      <c r="F73" s="34">
        <f>D73+B73</f>
        <v>568770</v>
      </c>
      <c r="G73" s="51">
        <f>IF(ISBLANK(F73),"  ",IF(F76&gt;0,F73/F76,IF(F73&gt;0,1,0)))</f>
        <v>3.5977022829093104E-2</v>
      </c>
      <c r="H73" s="32">
        <v>0</v>
      </c>
      <c r="I73" s="48">
        <f>IF(ISBLANK(H73),"  ",IF(L73&gt;0,H73/L73,IF(H73&gt;0,1,0)))</f>
        <v>0</v>
      </c>
      <c r="J73" s="80">
        <v>585000</v>
      </c>
      <c r="K73" s="49">
        <f>IF(ISBLANK(J73),"  ",IF(L73&gt;0,J73/L73,IF(J73&gt;0,1,0)))</f>
        <v>1</v>
      </c>
      <c r="L73" s="34">
        <f>J73+H73</f>
        <v>585000</v>
      </c>
      <c r="M73" s="51">
        <f>IF(ISBLANK(L73),"  ",IF(L76&gt;0,L73/L76,IF(L73&gt;0,1,0)))</f>
        <v>3.3303910135233802E-2</v>
      </c>
    </row>
    <row r="74" spans="1:14" s="77" customFormat="1" ht="15" customHeight="1" x14ac:dyDescent="0.25">
      <c r="A74" s="78" t="s">
        <v>71</v>
      </c>
      <c r="B74" s="110">
        <v>0</v>
      </c>
      <c r="C74" s="84">
        <f t="shared" si="0"/>
        <v>0</v>
      </c>
      <c r="D74" s="111">
        <v>4695154</v>
      </c>
      <c r="E74" s="75">
        <f>IF(ISBLANK(D74),"  ",IF(F74&gt;0,D74/F74,IF(D74&gt;0,1,0)))</f>
        <v>1</v>
      </c>
      <c r="F74" s="112">
        <f>F73+F72+F71+F70+F69</f>
        <v>4695154</v>
      </c>
      <c r="G74" s="74">
        <f>IF(ISBLANK(F74),"  ",IF(F76&gt;0,F74/F76,IF(F74&gt;0,1,0)))</f>
        <v>0.29698764464389438</v>
      </c>
      <c r="H74" s="110">
        <v>0</v>
      </c>
      <c r="I74" s="84">
        <f>IF(ISBLANK(H74),"  ",IF(L74&gt;0,H74/L74,IF(H74&gt;0,1,0)))</f>
        <v>0</v>
      </c>
      <c r="J74" s="111">
        <v>4885000</v>
      </c>
      <c r="K74" s="75">
        <f>IF(ISBLANK(J74),"  ",IF(L74&gt;0,J74/L74,IF(J74&gt;0,1,0)))</f>
        <v>1</v>
      </c>
      <c r="L74" s="112">
        <f>L73+L72+L71+L70+L69</f>
        <v>4885000</v>
      </c>
      <c r="M74" s="74">
        <f>IF(ISBLANK(L74),"  ",IF(L76&gt;0,L74/L76,IF(L74&gt;0,1,0)))</f>
        <v>0.27810188206943098</v>
      </c>
    </row>
    <row r="75" spans="1:14" s="77" customFormat="1" ht="15" customHeight="1" x14ac:dyDescent="0.25">
      <c r="A75" s="78" t="s">
        <v>72</v>
      </c>
      <c r="B75" s="110">
        <v>0</v>
      </c>
      <c r="C75" s="84">
        <f>IF(ISBLANK(B75),"  ",IF(F75&gt;0,B75/F75,IF(B75&gt;0,1,0)))</f>
        <v>0</v>
      </c>
      <c r="D75" s="111">
        <v>0</v>
      </c>
      <c r="E75" s="75">
        <f>IF(ISBLANK(D75),"  ",IF(F75&gt;0,D75/F75,IF(D75&gt;0,1,0)))</f>
        <v>0</v>
      </c>
      <c r="F75" s="113">
        <f>D75+B75</f>
        <v>0</v>
      </c>
      <c r="G75" s="74">
        <f>IF(ISBLANK(F75),"  ",IF(F76&gt;0,F75/F76,IF(F75&gt;0,1,0)))</f>
        <v>0</v>
      </c>
      <c r="H75" s="110">
        <v>0</v>
      </c>
      <c r="I75" s="84">
        <f>IF(ISBLANK(H75),"  ",IF(L75&gt;0,H75/L75,IF(H75&gt;0,1,0)))</f>
        <v>0</v>
      </c>
      <c r="J75" s="111">
        <v>0</v>
      </c>
      <c r="K75" s="75">
        <f>IF(ISBLANK(J75),"  ",IF(L75&gt;0,J75/L75,IF(J75&gt;0,1,0)))</f>
        <v>0</v>
      </c>
      <c r="L75" s="113">
        <f>J75+H75</f>
        <v>0</v>
      </c>
      <c r="M75" s="74">
        <f>IF(ISBLANK(L75),"  ",IF(L76&gt;0,L75/L76,IF(L75&gt;0,1,0)))</f>
        <v>0</v>
      </c>
    </row>
    <row r="76" spans="1:14" s="77" customFormat="1" ht="15" customHeight="1" thickBot="1" x14ac:dyDescent="0.3">
      <c r="A76" s="114" t="s">
        <v>73</v>
      </c>
      <c r="B76" s="115">
        <v>9570789</v>
      </c>
      <c r="C76" s="116">
        <f t="shared" si="0"/>
        <v>0.60539144882014384</v>
      </c>
      <c r="D76" s="115">
        <v>6238468</v>
      </c>
      <c r="E76" s="117">
        <f>IF(ISBLANK(D76),"  ",IF(F76&gt;0,D76/F76,IF(D76&gt;0,1,0)))</f>
        <v>0.39460855117985622</v>
      </c>
      <c r="F76" s="115">
        <f>F74+F67+F47+F40+F48+F75</f>
        <v>15809257</v>
      </c>
      <c r="G76" s="118">
        <f>IF(ISBLANK(F76),"  ",IF(F76&gt;0,F76/F76,IF(F76&gt;0,1,0)))</f>
        <v>1</v>
      </c>
      <c r="H76" s="115">
        <v>10988505</v>
      </c>
      <c r="I76" s="116">
        <f>IF(ISBLANK(H76),"  ",IF(L76&gt;0,H76/L76,IF(H76&gt;0,1,0)))</f>
        <v>0.62557296246250815</v>
      </c>
      <c r="J76" s="115">
        <v>6577000</v>
      </c>
      <c r="K76" s="117">
        <f>IF(ISBLANK(J76),"  ",IF(L76&gt;0,J76/L76,IF(J76&gt;0,1,0)))</f>
        <v>0.37442703753749179</v>
      </c>
      <c r="L76" s="115">
        <f>L74+L67+L47+L40+L48+L75</f>
        <v>17565505</v>
      </c>
      <c r="M76" s="118">
        <f>IF(ISBLANK(L76),"  ",IF(L76&gt;0,L76/L76,IF(L76&gt;0,1,0)))</f>
        <v>1</v>
      </c>
    </row>
    <row r="77" spans="1:14" ht="15" thickTop="1" x14ac:dyDescent="0.2">
      <c r="A77" s="119"/>
      <c r="B77" s="1"/>
      <c r="C77" s="2"/>
      <c r="D77" s="1"/>
      <c r="E77" s="2"/>
      <c r="F77" s="1"/>
      <c r="G77" s="2"/>
      <c r="H77" s="1"/>
      <c r="I77" s="2"/>
      <c r="J77" s="1"/>
      <c r="K77" s="2"/>
      <c r="L77" s="1"/>
      <c r="M77" s="2"/>
    </row>
    <row r="78" spans="1:14" ht="16.5" customHeight="1" x14ac:dyDescent="0.2">
      <c r="A78" s="2" t="s">
        <v>4</v>
      </c>
      <c r="B78" s="1"/>
      <c r="C78" s="2"/>
      <c r="D78" s="1"/>
      <c r="E78" s="2"/>
      <c r="F78" s="1"/>
      <c r="G78" s="2"/>
      <c r="H78" s="1"/>
      <c r="I78" s="2"/>
      <c r="J78" s="1"/>
      <c r="K78" s="2"/>
      <c r="L78" s="1"/>
      <c r="M78" s="2"/>
    </row>
    <row r="79" spans="1:14" x14ac:dyDescent="0.2">
      <c r="A79" s="2" t="s">
        <v>74</v>
      </c>
      <c r="B79" s="1"/>
      <c r="C79" s="2"/>
      <c r="D79" s="1"/>
      <c r="E79" s="2"/>
      <c r="F79" s="1"/>
      <c r="G79" s="2"/>
      <c r="H79" s="1"/>
      <c r="I79" s="2"/>
      <c r="J79" s="1"/>
      <c r="K79" s="2"/>
      <c r="L79" s="1"/>
      <c r="M79" s="2"/>
    </row>
  </sheetData>
  <hyperlinks>
    <hyperlink ref="O2" location="Home!A1" tooltip="Home" display="Home"/>
  </hyperlinks>
  <printOptions horizontalCentered="1" verticalCentered="1"/>
  <pageMargins left="0.25" right="0.25" top="0.75" bottom="0.75" header="0.3" footer="0.3"/>
  <pageSetup scale="44" orientation="landscape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9"/>
  <sheetViews>
    <sheetView zoomScale="75" zoomScaleNormal="75" workbookViewId="0">
      <pane xSplit="1" ySplit="10" topLeftCell="B11" activePane="bottomRight" state="frozen"/>
      <selection activeCell="A4" sqref="A4:XFD76"/>
      <selection pane="topRight" activeCell="A4" sqref="A4:XFD76"/>
      <selection pane="bottomLeft" activeCell="A4" sqref="A4:XFD76"/>
      <selection pane="bottomRight" activeCell="G13" sqref="G13"/>
    </sheetView>
  </sheetViews>
  <sheetFormatPr defaultColWidth="12.42578125" defaultRowHeight="14.25" x14ac:dyDescent="0.2"/>
  <cols>
    <col min="1" max="1" width="63.42578125" style="6" customWidth="1"/>
    <col min="2" max="2" width="20.7109375" style="120" customWidth="1"/>
    <col min="3" max="3" width="20.7109375" style="6" customWidth="1"/>
    <col min="4" max="4" width="20.7109375" style="120" customWidth="1"/>
    <col min="5" max="5" width="20.7109375" style="6" customWidth="1"/>
    <col min="6" max="6" width="20.7109375" style="120" customWidth="1"/>
    <col min="7" max="7" width="20.7109375" style="6" customWidth="1"/>
    <col min="8" max="8" width="20.7109375" style="120" customWidth="1"/>
    <col min="9" max="9" width="20.7109375" style="6" customWidth="1"/>
    <col min="10" max="10" width="20.7109375" style="120" customWidth="1"/>
    <col min="11" max="11" width="20.7109375" style="6" customWidth="1"/>
    <col min="12" max="12" width="20.7109375" style="120" customWidth="1"/>
    <col min="13" max="13" width="20.7109375" style="6" customWidth="1"/>
    <col min="14" max="256" width="12.42578125" style="6"/>
    <col min="257" max="257" width="186.7109375" style="6" customWidth="1"/>
    <col min="258" max="258" width="56.42578125" style="6" customWidth="1"/>
    <col min="259" max="263" width="45.5703125" style="6" customWidth="1"/>
    <col min="264" max="264" width="54.7109375" style="6" customWidth="1"/>
    <col min="265" max="269" width="45.5703125" style="6" customWidth="1"/>
    <col min="270" max="512" width="12.42578125" style="6"/>
    <col min="513" max="513" width="186.7109375" style="6" customWidth="1"/>
    <col min="514" max="514" width="56.42578125" style="6" customWidth="1"/>
    <col min="515" max="519" width="45.5703125" style="6" customWidth="1"/>
    <col min="520" max="520" width="54.7109375" style="6" customWidth="1"/>
    <col min="521" max="525" width="45.5703125" style="6" customWidth="1"/>
    <col min="526" max="768" width="12.42578125" style="6"/>
    <col min="769" max="769" width="186.7109375" style="6" customWidth="1"/>
    <col min="770" max="770" width="56.42578125" style="6" customWidth="1"/>
    <col min="771" max="775" width="45.5703125" style="6" customWidth="1"/>
    <col min="776" max="776" width="54.7109375" style="6" customWidth="1"/>
    <col min="777" max="781" width="45.5703125" style="6" customWidth="1"/>
    <col min="782" max="1024" width="12.42578125" style="6"/>
    <col min="1025" max="1025" width="186.7109375" style="6" customWidth="1"/>
    <col min="1026" max="1026" width="56.42578125" style="6" customWidth="1"/>
    <col min="1027" max="1031" width="45.5703125" style="6" customWidth="1"/>
    <col min="1032" max="1032" width="54.7109375" style="6" customWidth="1"/>
    <col min="1033" max="1037" width="45.5703125" style="6" customWidth="1"/>
    <col min="1038" max="1280" width="12.42578125" style="6"/>
    <col min="1281" max="1281" width="186.7109375" style="6" customWidth="1"/>
    <col min="1282" max="1282" width="56.42578125" style="6" customWidth="1"/>
    <col min="1283" max="1287" width="45.5703125" style="6" customWidth="1"/>
    <col min="1288" max="1288" width="54.7109375" style="6" customWidth="1"/>
    <col min="1289" max="1293" width="45.5703125" style="6" customWidth="1"/>
    <col min="1294" max="1536" width="12.42578125" style="6"/>
    <col min="1537" max="1537" width="186.7109375" style="6" customWidth="1"/>
    <col min="1538" max="1538" width="56.42578125" style="6" customWidth="1"/>
    <col min="1539" max="1543" width="45.5703125" style="6" customWidth="1"/>
    <col min="1544" max="1544" width="54.7109375" style="6" customWidth="1"/>
    <col min="1545" max="1549" width="45.5703125" style="6" customWidth="1"/>
    <col min="1550" max="1792" width="12.42578125" style="6"/>
    <col min="1793" max="1793" width="186.7109375" style="6" customWidth="1"/>
    <col min="1794" max="1794" width="56.42578125" style="6" customWidth="1"/>
    <col min="1795" max="1799" width="45.5703125" style="6" customWidth="1"/>
    <col min="1800" max="1800" width="54.7109375" style="6" customWidth="1"/>
    <col min="1801" max="1805" width="45.5703125" style="6" customWidth="1"/>
    <col min="1806" max="2048" width="12.42578125" style="6"/>
    <col min="2049" max="2049" width="186.7109375" style="6" customWidth="1"/>
    <col min="2050" max="2050" width="56.42578125" style="6" customWidth="1"/>
    <col min="2051" max="2055" width="45.5703125" style="6" customWidth="1"/>
    <col min="2056" max="2056" width="54.7109375" style="6" customWidth="1"/>
    <col min="2057" max="2061" width="45.5703125" style="6" customWidth="1"/>
    <col min="2062" max="2304" width="12.42578125" style="6"/>
    <col min="2305" max="2305" width="186.7109375" style="6" customWidth="1"/>
    <col min="2306" max="2306" width="56.42578125" style="6" customWidth="1"/>
    <col min="2307" max="2311" width="45.5703125" style="6" customWidth="1"/>
    <col min="2312" max="2312" width="54.7109375" style="6" customWidth="1"/>
    <col min="2313" max="2317" width="45.5703125" style="6" customWidth="1"/>
    <col min="2318" max="2560" width="12.42578125" style="6"/>
    <col min="2561" max="2561" width="186.7109375" style="6" customWidth="1"/>
    <col min="2562" max="2562" width="56.42578125" style="6" customWidth="1"/>
    <col min="2563" max="2567" width="45.5703125" style="6" customWidth="1"/>
    <col min="2568" max="2568" width="54.7109375" style="6" customWidth="1"/>
    <col min="2569" max="2573" width="45.5703125" style="6" customWidth="1"/>
    <col min="2574" max="2816" width="12.42578125" style="6"/>
    <col min="2817" max="2817" width="186.7109375" style="6" customWidth="1"/>
    <col min="2818" max="2818" width="56.42578125" style="6" customWidth="1"/>
    <col min="2819" max="2823" width="45.5703125" style="6" customWidth="1"/>
    <col min="2824" max="2824" width="54.7109375" style="6" customWidth="1"/>
    <col min="2825" max="2829" width="45.5703125" style="6" customWidth="1"/>
    <col min="2830" max="3072" width="12.42578125" style="6"/>
    <col min="3073" max="3073" width="186.7109375" style="6" customWidth="1"/>
    <col min="3074" max="3074" width="56.42578125" style="6" customWidth="1"/>
    <col min="3075" max="3079" width="45.5703125" style="6" customWidth="1"/>
    <col min="3080" max="3080" width="54.7109375" style="6" customWidth="1"/>
    <col min="3081" max="3085" width="45.5703125" style="6" customWidth="1"/>
    <col min="3086" max="3328" width="12.42578125" style="6"/>
    <col min="3329" max="3329" width="186.7109375" style="6" customWidth="1"/>
    <col min="3330" max="3330" width="56.42578125" style="6" customWidth="1"/>
    <col min="3331" max="3335" width="45.5703125" style="6" customWidth="1"/>
    <col min="3336" max="3336" width="54.7109375" style="6" customWidth="1"/>
    <col min="3337" max="3341" width="45.5703125" style="6" customWidth="1"/>
    <col min="3342" max="3584" width="12.42578125" style="6"/>
    <col min="3585" max="3585" width="186.7109375" style="6" customWidth="1"/>
    <col min="3586" max="3586" width="56.42578125" style="6" customWidth="1"/>
    <col min="3587" max="3591" width="45.5703125" style="6" customWidth="1"/>
    <col min="3592" max="3592" width="54.7109375" style="6" customWidth="1"/>
    <col min="3593" max="3597" width="45.5703125" style="6" customWidth="1"/>
    <col min="3598" max="3840" width="12.42578125" style="6"/>
    <col min="3841" max="3841" width="186.7109375" style="6" customWidth="1"/>
    <col min="3842" max="3842" width="56.42578125" style="6" customWidth="1"/>
    <col min="3843" max="3847" width="45.5703125" style="6" customWidth="1"/>
    <col min="3848" max="3848" width="54.7109375" style="6" customWidth="1"/>
    <col min="3849" max="3853" width="45.5703125" style="6" customWidth="1"/>
    <col min="3854" max="4096" width="12.42578125" style="6"/>
    <col min="4097" max="4097" width="186.7109375" style="6" customWidth="1"/>
    <col min="4098" max="4098" width="56.42578125" style="6" customWidth="1"/>
    <col min="4099" max="4103" width="45.5703125" style="6" customWidth="1"/>
    <col min="4104" max="4104" width="54.7109375" style="6" customWidth="1"/>
    <col min="4105" max="4109" width="45.5703125" style="6" customWidth="1"/>
    <col min="4110" max="4352" width="12.42578125" style="6"/>
    <col min="4353" max="4353" width="186.7109375" style="6" customWidth="1"/>
    <col min="4354" max="4354" width="56.42578125" style="6" customWidth="1"/>
    <col min="4355" max="4359" width="45.5703125" style="6" customWidth="1"/>
    <col min="4360" max="4360" width="54.7109375" style="6" customWidth="1"/>
    <col min="4361" max="4365" width="45.5703125" style="6" customWidth="1"/>
    <col min="4366" max="4608" width="12.42578125" style="6"/>
    <col min="4609" max="4609" width="186.7109375" style="6" customWidth="1"/>
    <col min="4610" max="4610" width="56.42578125" style="6" customWidth="1"/>
    <col min="4611" max="4615" width="45.5703125" style="6" customWidth="1"/>
    <col min="4616" max="4616" width="54.7109375" style="6" customWidth="1"/>
    <col min="4617" max="4621" width="45.5703125" style="6" customWidth="1"/>
    <col min="4622" max="4864" width="12.42578125" style="6"/>
    <col min="4865" max="4865" width="186.7109375" style="6" customWidth="1"/>
    <col min="4866" max="4866" width="56.42578125" style="6" customWidth="1"/>
    <col min="4867" max="4871" width="45.5703125" style="6" customWidth="1"/>
    <col min="4872" max="4872" width="54.7109375" style="6" customWidth="1"/>
    <col min="4873" max="4877" width="45.5703125" style="6" customWidth="1"/>
    <col min="4878" max="5120" width="12.42578125" style="6"/>
    <col min="5121" max="5121" width="186.7109375" style="6" customWidth="1"/>
    <col min="5122" max="5122" width="56.42578125" style="6" customWidth="1"/>
    <col min="5123" max="5127" width="45.5703125" style="6" customWidth="1"/>
    <col min="5128" max="5128" width="54.7109375" style="6" customWidth="1"/>
    <col min="5129" max="5133" width="45.5703125" style="6" customWidth="1"/>
    <col min="5134" max="5376" width="12.42578125" style="6"/>
    <col min="5377" max="5377" width="186.7109375" style="6" customWidth="1"/>
    <col min="5378" max="5378" width="56.42578125" style="6" customWidth="1"/>
    <col min="5379" max="5383" width="45.5703125" style="6" customWidth="1"/>
    <col min="5384" max="5384" width="54.7109375" style="6" customWidth="1"/>
    <col min="5385" max="5389" width="45.5703125" style="6" customWidth="1"/>
    <col min="5390" max="5632" width="12.42578125" style="6"/>
    <col min="5633" max="5633" width="186.7109375" style="6" customWidth="1"/>
    <col min="5634" max="5634" width="56.42578125" style="6" customWidth="1"/>
    <col min="5635" max="5639" width="45.5703125" style="6" customWidth="1"/>
    <col min="5640" max="5640" width="54.7109375" style="6" customWidth="1"/>
    <col min="5641" max="5645" width="45.5703125" style="6" customWidth="1"/>
    <col min="5646" max="5888" width="12.42578125" style="6"/>
    <col min="5889" max="5889" width="186.7109375" style="6" customWidth="1"/>
    <col min="5890" max="5890" width="56.42578125" style="6" customWidth="1"/>
    <col min="5891" max="5895" width="45.5703125" style="6" customWidth="1"/>
    <col min="5896" max="5896" width="54.7109375" style="6" customWidth="1"/>
    <col min="5897" max="5901" width="45.5703125" style="6" customWidth="1"/>
    <col min="5902" max="6144" width="12.42578125" style="6"/>
    <col min="6145" max="6145" width="186.7109375" style="6" customWidth="1"/>
    <col min="6146" max="6146" width="56.42578125" style="6" customWidth="1"/>
    <col min="6147" max="6151" width="45.5703125" style="6" customWidth="1"/>
    <col min="6152" max="6152" width="54.7109375" style="6" customWidth="1"/>
    <col min="6153" max="6157" width="45.5703125" style="6" customWidth="1"/>
    <col min="6158" max="6400" width="12.42578125" style="6"/>
    <col min="6401" max="6401" width="186.7109375" style="6" customWidth="1"/>
    <col min="6402" max="6402" width="56.42578125" style="6" customWidth="1"/>
    <col min="6403" max="6407" width="45.5703125" style="6" customWidth="1"/>
    <col min="6408" max="6408" width="54.7109375" style="6" customWidth="1"/>
    <col min="6409" max="6413" width="45.5703125" style="6" customWidth="1"/>
    <col min="6414" max="6656" width="12.42578125" style="6"/>
    <col min="6657" max="6657" width="186.7109375" style="6" customWidth="1"/>
    <col min="6658" max="6658" width="56.42578125" style="6" customWidth="1"/>
    <col min="6659" max="6663" width="45.5703125" style="6" customWidth="1"/>
    <col min="6664" max="6664" width="54.7109375" style="6" customWidth="1"/>
    <col min="6665" max="6669" width="45.5703125" style="6" customWidth="1"/>
    <col min="6670" max="6912" width="12.42578125" style="6"/>
    <col min="6913" max="6913" width="186.7109375" style="6" customWidth="1"/>
    <col min="6914" max="6914" width="56.42578125" style="6" customWidth="1"/>
    <col min="6915" max="6919" width="45.5703125" style="6" customWidth="1"/>
    <col min="6920" max="6920" width="54.7109375" style="6" customWidth="1"/>
    <col min="6921" max="6925" width="45.5703125" style="6" customWidth="1"/>
    <col min="6926" max="7168" width="12.42578125" style="6"/>
    <col min="7169" max="7169" width="186.7109375" style="6" customWidth="1"/>
    <col min="7170" max="7170" width="56.42578125" style="6" customWidth="1"/>
    <col min="7171" max="7175" width="45.5703125" style="6" customWidth="1"/>
    <col min="7176" max="7176" width="54.7109375" style="6" customWidth="1"/>
    <col min="7177" max="7181" width="45.5703125" style="6" customWidth="1"/>
    <col min="7182" max="7424" width="12.42578125" style="6"/>
    <col min="7425" max="7425" width="186.7109375" style="6" customWidth="1"/>
    <col min="7426" max="7426" width="56.42578125" style="6" customWidth="1"/>
    <col min="7427" max="7431" width="45.5703125" style="6" customWidth="1"/>
    <col min="7432" max="7432" width="54.7109375" style="6" customWidth="1"/>
    <col min="7433" max="7437" width="45.5703125" style="6" customWidth="1"/>
    <col min="7438" max="7680" width="12.42578125" style="6"/>
    <col min="7681" max="7681" width="186.7109375" style="6" customWidth="1"/>
    <col min="7682" max="7682" width="56.42578125" style="6" customWidth="1"/>
    <col min="7683" max="7687" width="45.5703125" style="6" customWidth="1"/>
    <col min="7688" max="7688" width="54.7109375" style="6" customWidth="1"/>
    <col min="7689" max="7693" width="45.5703125" style="6" customWidth="1"/>
    <col min="7694" max="7936" width="12.42578125" style="6"/>
    <col min="7937" max="7937" width="186.7109375" style="6" customWidth="1"/>
    <col min="7938" max="7938" width="56.42578125" style="6" customWidth="1"/>
    <col min="7939" max="7943" width="45.5703125" style="6" customWidth="1"/>
    <col min="7944" max="7944" width="54.7109375" style="6" customWidth="1"/>
    <col min="7945" max="7949" width="45.5703125" style="6" customWidth="1"/>
    <col min="7950" max="8192" width="12.42578125" style="6"/>
    <col min="8193" max="8193" width="186.7109375" style="6" customWidth="1"/>
    <col min="8194" max="8194" width="56.42578125" style="6" customWidth="1"/>
    <col min="8195" max="8199" width="45.5703125" style="6" customWidth="1"/>
    <col min="8200" max="8200" width="54.7109375" style="6" customWidth="1"/>
    <col min="8201" max="8205" width="45.5703125" style="6" customWidth="1"/>
    <col min="8206" max="8448" width="12.42578125" style="6"/>
    <col min="8449" max="8449" width="186.7109375" style="6" customWidth="1"/>
    <col min="8450" max="8450" width="56.42578125" style="6" customWidth="1"/>
    <col min="8451" max="8455" width="45.5703125" style="6" customWidth="1"/>
    <col min="8456" max="8456" width="54.7109375" style="6" customWidth="1"/>
    <col min="8457" max="8461" width="45.5703125" style="6" customWidth="1"/>
    <col min="8462" max="8704" width="12.42578125" style="6"/>
    <col min="8705" max="8705" width="186.7109375" style="6" customWidth="1"/>
    <col min="8706" max="8706" width="56.42578125" style="6" customWidth="1"/>
    <col min="8707" max="8711" width="45.5703125" style="6" customWidth="1"/>
    <col min="8712" max="8712" width="54.7109375" style="6" customWidth="1"/>
    <col min="8713" max="8717" width="45.5703125" style="6" customWidth="1"/>
    <col min="8718" max="8960" width="12.42578125" style="6"/>
    <col min="8961" max="8961" width="186.7109375" style="6" customWidth="1"/>
    <col min="8962" max="8962" width="56.42578125" style="6" customWidth="1"/>
    <col min="8963" max="8967" width="45.5703125" style="6" customWidth="1"/>
    <col min="8968" max="8968" width="54.7109375" style="6" customWidth="1"/>
    <col min="8969" max="8973" width="45.5703125" style="6" customWidth="1"/>
    <col min="8974" max="9216" width="12.42578125" style="6"/>
    <col min="9217" max="9217" width="186.7109375" style="6" customWidth="1"/>
    <col min="9218" max="9218" width="56.42578125" style="6" customWidth="1"/>
    <col min="9219" max="9223" width="45.5703125" style="6" customWidth="1"/>
    <col min="9224" max="9224" width="54.7109375" style="6" customWidth="1"/>
    <col min="9225" max="9229" width="45.5703125" style="6" customWidth="1"/>
    <col min="9230" max="9472" width="12.42578125" style="6"/>
    <col min="9473" max="9473" width="186.7109375" style="6" customWidth="1"/>
    <col min="9474" max="9474" width="56.42578125" style="6" customWidth="1"/>
    <col min="9475" max="9479" width="45.5703125" style="6" customWidth="1"/>
    <col min="9480" max="9480" width="54.7109375" style="6" customWidth="1"/>
    <col min="9481" max="9485" width="45.5703125" style="6" customWidth="1"/>
    <col min="9486" max="9728" width="12.42578125" style="6"/>
    <col min="9729" max="9729" width="186.7109375" style="6" customWidth="1"/>
    <col min="9730" max="9730" width="56.42578125" style="6" customWidth="1"/>
    <col min="9731" max="9735" width="45.5703125" style="6" customWidth="1"/>
    <col min="9736" max="9736" width="54.7109375" style="6" customWidth="1"/>
    <col min="9737" max="9741" width="45.5703125" style="6" customWidth="1"/>
    <col min="9742" max="9984" width="12.42578125" style="6"/>
    <col min="9985" max="9985" width="186.7109375" style="6" customWidth="1"/>
    <col min="9986" max="9986" width="56.42578125" style="6" customWidth="1"/>
    <col min="9987" max="9991" width="45.5703125" style="6" customWidth="1"/>
    <col min="9992" max="9992" width="54.7109375" style="6" customWidth="1"/>
    <col min="9993" max="9997" width="45.5703125" style="6" customWidth="1"/>
    <col min="9998" max="10240" width="12.42578125" style="6"/>
    <col min="10241" max="10241" width="186.7109375" style="6" customWidth="1"/>
    <col min="10242" max="10242" width="56.42578125" style="6" customWidth="1"/>
    <col min="10243" max="10247" width="45.5703125" style="6" customWidth="1"/>
    <col min="10248" max="10248" width="54.7109375" style="6" customWidth="1"/>
    <col min="10249" max="10253" width="45.5703125" style="6" customWidth="1"/>
    <col min="10254" max="10496" width="12.42578125" style="6"/>
    <col min="10497" max="10497" width="186.7109375" style="6" customWidth="1"/>
    <col min="10498" max="10498" width="56.42578125" style="6" customWidth="1"/>
    <col min="10499" max="10503" width="45.5703125" style="6" customWidth="1"/>
    <col min="10504" max="10504" width="54.7109375" style="6" customWidth="1"/>
    <col min="10505" max="10509" width="45.5703125" style="6" customWidth="1"/>
    <col min="10510" max="10752" width="12.42578125" style="6"/>
    <col min="10753" max="10753" width="186.7109375" style="6" customWidth="1"/>
    <col min="10754" max="10754" width="56.42578125" style="6" customWidth="1"/>
    <col min="10755" max="10759" width="45.5703125" style="6" customWidth="1"/>
    <col min="10760" max="10760" width="54.7109375" style="6" customWidth="1"/>
    <col min="10761" max="10765" width="45.5703125" style="6" customWidth="1"/>
    <col min="10766" max="11008" width="12.42578125" style="6"/>
    <col min="11009" max="11009" width="186.7109375" style="6" customWidth="1"/>
    <col min="11010" max="11010" width="56.42578125" style="6" customWidth="1"/>
    <col min="11011" max="11015" width="45.5703125" style="6" customWidth="1"/>
    <col min="11016" max="11016" width="54.7109375" style="6" customWidth="1"/>
    <col min="11017" max="11021" width="45.5703125" style="6" customWidth="1"/>
    <col min="11022" max="11264" width="12.42578125" style="6"/>
    <col min="11265" max="11265" width="186.7109375" style="6" customWidth="1"/>
    <col min="11266" max="11266" width="56.42578125" style="6" customWidth="1"/>
    <col min="11267" max="11271" width="45.5703125" style="6" customWidth="1"/>
    <col min="11272" max="11272" width="54.7109375" style="6" customWidth="1"/>
    <col min="11273" max="11277" width="45.5703125" style="6" customWidth="1"/>
    <col min="11278" max="11520" width="12.42578125" style="6"/>
    <col min="11521" max="11521" width="186.7109375" style="6" customWidth="1"/>
    <col min="11522" max="11522" width="56.42578125" style="6" customWidth="1"/>
    <col min="11523" max="11527" width="45.5703125" style="6" customWidth="1"/>
    <col min="11528" max="11528" width="54.7109375" style="6" customWidth="1"/>
    <col min="11529" max="11533" width="45.5703125" style="6" customWidth="1"/>
    <col min="11534" max="11776" width="12.42578125" style="6"/>
    <col min="11777" max="11777" width="186.7109375" style="6" customWidth="1"/>
    <col min="11778" max="11778" width="56.42578125" style="6" customWidth="1"/>
    <col min="11779" max="11783" width="45.5703125" style="6" customWidth="1"/>
    <col min="11784" max="11784" width="54.7109375" style="6" customWidth="1"/>
    <col min="11785" max="11789" width="45.5703125" style="6" customWidth="1"/>
    <col min="11790" max="12032" width="12.42578125" style="6"/>
    <col min="12033" max="12033" width="186.7109375" style="6" customWidth="1"/>
    <col min="12034" max="12034" width="56.42578125" style="6" customWidth="1"/>
    <col min="12035" max="12039" width="45.5703125" style="6" customWidth="1"/>
    <col min="12040" max="12040" width="54.7109375" style="6" customWidth="1"/>
    <col min="12041" max="12045" width="45.5703125" style="6" customWidth="1"/>
    <col min="12046" max="12288" width="12.42578125" style="6"/>
    <col min="12289" max="12289" width="186.7109375" style="6" customWidth="1"/>
    <col min="12290" max="12290" width="56.42578125" style="6" customWidth="1"/>
    <col min="12291" max="12295" width="45.5703125" style="6" customWidth="1"/>
    <col min="12296" max="12296" width="54.7109375" style="6" customWidth="1"/>
    <col min="12297" max="12301" width="45.5703125" style="6" customWidth="1"/>
    <col min="12302" max="12544" width="12.42578125" style="6"/>
    <col min="12545" max="12545" width="186.7109375" style="6" customWidth="1"/>
    <col min="12546" max="12546" width="56.42578125" style="6" customWidth="1"/>
    <col min="12547" max="12551" width="45.5703125" style="6" customWidth="1"/>
    <col min="12552" max="12552" width="54.7109375" style="6" customWidth="1"/>
    <col min="12553" max="12557" width="45.5703125" style="6" customWidth="1"/>
    <col min="12558" max="12800" width="12.42578125" style="6"/>
    <col min="12801" max="12801" width="186.7109375" style="6" customWidth="1"/>
    <col min="12802" max="12802" width="56.42578125" style="6" customWidth="1"/>
    <col min="12803" max="12807" width="45.5703125" style="6" customWidth="1"/>
    <col min="12808" max="12808" width="54.7109375" style="6" customWidth="1"/>
    <col min="12809" max="12813" width="45.5703125" style="6" customWidth="1"/>
    <col min="12814" max="13056" width="12.42578125" style="6"/>
    <col min="13057" max="13057" width="186.7109375" style="6" customWidth="1"/>
    <col min="13058" max="13058" width="56.42578125" style="6" customWidth="1"/>
    <col min="13059" max="13063" width="45.5703125" style="6" customWidth="1"/>
    <col min="13064" max="13064" width="54.7109375" style="6" customWidth="1"/>
    <col min="13065" max="13069" width="45.5703125" style="6" customWidth="1"/>
    <col min="13070" max="13312" width="12.42578125" style="6"/>
    <col min="13313" max="13313" width="186.7109375" style="6" customWidth="1"/>
    <col min="13314" max="13314" width="56.42578125" style="6" customWidth="1"/>
    <col min="13315" max="13319" width="45.5703125" style="6" customWidth="1"/>
    <col min="13320" max="13320" width="54.7109375" style="6" customWidth="1"/>
    <col min="13321" max="13325" width="45.5703125" style="6" customWidth="1"/>
    <col min="13326" max="13568" width="12.42578125" style="6"/>
    <col min="13569" max="13569" width="186.7109375" style="6" customWidth="1"/>
    <col min="13570" max="13570" width="56.42578125" style="6" customWidth="1"/>
    <col min="13571" max="13575" width="45.5703125" style="6" customWidth="1"/>
    <col min="13576" max="13576" width="54.7109375" style="6" customWidth="1"/>
    <col min="13577" max="13581" width="45.5703125" style="6" customWidth="1"/>
    <col min="13582" max="13824" width="12.42578125" style="6"/>
    <col min="13825" max="13825" width="186.7109375" style="6" customWidth="1"/>
    <col min="13826" max="13826" width="56.42578125" style="6" customWidth="1"/>
    <col min="13827" max="13831" width="45.5703125" style="6" customWidth="1"/>
    <col min="13832" max="13832" width="54.7109375" style="6" customWidth="1"/>
    <col min="13833" max="13837" width="45.5703125" style="6" customWidth="1"/>
    <col min="13838" max="14080" width="12.42578125" style="6"/>
    <col min="14081" max="14081" width="186.7109375" style="6" customWidth="1"/>
    <col min="14082" max="14082" width="56.42578125" style="6" customWidth="1"/>
    <col min="14083" max="14087" width="45.5703125" style="6" customWidth="1"/>
    <col min="14088" max="14088" width="54.7109375" style="6" customWidth="1"/>
    <col min="14089" max="14093" width="45.5703125" style="6" customWidth="1"/>
    <col min="14094" max="14336" width="12.42578125" style="6"/>
    <col min="14337" max="14337" width="186.7109375" style="6" customWidth="1"/>
    <col min="14338" max="14338" width="56.42578125" style="6" customWidth="1"/>
    <col min="14339" max="14343" width="45.5703125" style="6" customWidth="1"/>
    <col min="14344" max="14344" width="54.7109375" style="6" customWidth="1"/>
    <col min="14345" max="14349" width="45.5703125" style="6" customWidth="1"/>
    <col min="14350" max="14592" width="12.42578125" style="6"/>
    <col min="14593" max="14593" width="186.7109375" style="6" customWidth="1"/>
    <col min="14594" max="14594" width="56.42578125" style="6" customWidth="1"/>
    <col min="14595" max="14599" width="45.5703125" style="6" customWidth="1"/>
    <col min="14600" max="14600" width="54.7109375" style="6" customWidth="1"/>
    <col min="14601" max="14605" width="45.5703125" style="6" customWidth="1"/>
    <col min="14606" max="14848" width="12.42578125" style="6"/>
    <col min="14849" max="14849" width="186.7109375" style="6" customWidth="1"/>
    <col min="14850" max="14850" width="56.42578125" style="6" customWidth="1"/>
    <col min="14851" max="14855" width="45.5703125" style="6" customWidth="1"/>
    <col min="14856" max="14856" width="54.7109375" style="6" customWidth="1"/>
    <col min="14857" max="14861" width="45.5703125" style="6" customWidth="1"/>
    <col min="14862" max="15104" width="12.42578125" style="6"/>
    <col min="15105" max="15105" width="186.7109375" style="6" customWidth="1"/>
    <col min="15106" max="15106" width="56.42578125" style="6" customWidth="1"/>
    <col min="15107" max="15111" width="45.5703125" style="6" customWidth="1"/>
    <col min="15112" max="15112" width="54.7109375" style="6" customWidth="1"/>
    <col min="15113" max="15117" width="45.5703125" style="6" customWidth="1"/>
    <col min="15118" max="15360" width="12.42578125" style="6"/>
    <col min="15361" max="15361" width="186.7109375" style="6" customWidth="1"/>
    <col min="15362" max="15362" width="56.42578125" style="6" customWidth="1"/>
    <col min="15363" max="15367" width="45.5703125" style="6" customWidth="1"/>
    <col min="15368" max="15368" width="54.7109375" style="6" customWidth="1"/>
    <col min="15369" max="15373" width="45.5703125" style="6" customWidth="1"/>
    <col min="15374" max="15616" width="12.42578125" style="6"/>
    <col min="15617" max="15617" width="186.7109375" style="6" customWidth="1"/>
    <col min="15618" max="15618" width="56.42578125" style="6" customWidth="1"/>
    <col min="15619" max="15623" width="45.5703125" style="6" customWidth="1"/>
    <col min="15624" max="15624" width="54.7109375" style="6" customWidth="1"/>
    <col min="15625" max="15629" width="45.5703125" style="6" customWidth="1"/>
    <col min="15630" max="15872" width="12.42578125" style="6"/>
    <col min="15873" max="15873" width="186.7109375" style="6" customWidth="1"/>
    <col min="15874" max="15874" width="56.42578125" style="6" customWidth="1"/>
    <col min="15875" max="15879" width="45.5703125" style="6" customWidth="1"/>
    <col min="15880" max="15880" width="54.7109375" style="6" customWidth="1"/>
    <col min="15881" max="15885" width="45.5703125" style="6" customWidth="1"/>
    <col min="15886" max="16128" width="12.42578125" style="6"/>
    <col min="16129" max="16129" width="186.7109375" style="6" customWidth="1"/>
    <col min="16130" max="16130" width="56.42578125" style="6" customWidth="1"/>
    <col min="16131" max="16135" width="45.5703125" style="6" customWidth="1"/>
    <col min="16136" max="16136" width="54.7109375" style="6" customWidth="1"/>
    <col min="16137" max="16141" width="45.5703125" style="6" customWidth="1"/>
    <col min="16142" max="16384" width="12.42578125" style="6"/>
  </cols>
  <sheetData>
    <row r="1" spans="1:18" s="196" customFormat="1" ht="19.5" customHeight="1" thickBot="1" x14ac:dyDescent="0.3">
      <c r="A1" s="186" t="s">
        <v>0</v>
      </c>
      <c r="B1" s="187"/>
      <c r="C1" s="188"/>
      <c r="D1" s="187"/>
      <c r="E1" s="189"/>
      <c r="F1" s="190"/>
      <c r="G1" s="189"/>
      <c r="H1" s="190"/>
      <c r="I1" s="191"/>
      <c r="J1" s="192" t="s">
        <v>1</v>
      </c>
      <c r="K1" s="193" t="s">
        <v>97</v>
      </c>
      <c r="L1" s="194"/>
      <c r="M1" s="193"/>
      <c r="N1" s="195"/>
      <c r="O1" s="195"/>
      <c r="P1" s="195"/>
      <c r="Q1" s="195"/>
      <c r="R1" s="195"/>
    </row>
    <row r="2" spans="1:18" s="196" customFormat="1" ht="19.5" customHeight="1" thickBot="1" x14ac:dyDescent="0.3">
      <c r="A2" s="186" t="s">
        <v>2</v>
      </c>
      <c r="B2" s="187"/>
      <c r="C2" s="188"/>
      <c r="D2" s="187"/>
      <c r="E2" s="188"/>
      <c r="F2" s="187"/>
      <c r="G2" s="188"/>
      <c r="H2" s="187"/>
      <c r="I2" s="188"/>
      <c r="J2" s="187"/>
      <c r="K2" s="188"/>
      <c r="L2" s="187"/>
      <c r="M2" s="189"/>
      <c r="N2" s="195"/>
      <c r="O2" s="221" t="s">
        <v>182</v>
      </c>
      <c r="P2" s="195"/>
      <c r="Q2" s="195"/>
      <c r="R2" s="195"/>
    </row>
    <row r="3" spans="1:18" s="196" customFormat="1" ht="19.5" customHeight="1" thickBot="1" x14ac:dyDescent="0.3">
      <c r="A3" s="197" t="s">
        <v>3</v>
      </c>
      <c r="B3" s="198"/>
      <c r="C3" s="199"/>
      <c r="D3" s="198"/>
      <c r="E3" s="199"/>
      <c r="F3" s="198"/>
      <c r="G3" s="199"/>
      <c r="H3" s="198"/>
      <c r="I3" s="199"/>
      <c r="J3" s="198"/>
      <c r="K3" s="199"/>
      <c r="L3" s="198"/>
      <c r="M3" s="200"/>
      <c r="N3" s="195"/>
      <c r="O3" s="195"/>
      <c r="P3" s="195"/>
      <c r="Q3" s="195"/>
      <c r="R3" s="195"/>
    </row>
    <row r="4" spans="1:18" ht="15" customHeight="1" thickTop="1" x14ac:dyDescent="0.2">
      <c r="A4" s="7"/>
      <c r="B4" s="8"/>
      <c r="C4" s="9"/>
      <c r="D4" s="8"/>
      <c r="E4" s="9"/>
      <c r="F4" s="8"/>
      <c r="G4" s="10"/>
      <c r="H4" s="8" t="s">
        <v>4</v>
      </c>
      <c r="I4" s="9"/>
      <c r="J4" s="8"/>
      <c r="K4" s="9"/>
      <c r="L4" s="8"/>
      <c r="M4" s="10"/>
    </row>
    <row r="5" spans="1:18" ht="15" customHeight="1" x14ac:dyDescent="0.2">
      <c r="A5" s="11"/>
      <c r="B5" s="3"/>
      <c r="C5" s="12"/>
      <c r="D5" s="3"/>
      <c r="E5" s="12"/>
      <c r="F5" s="3"/>
      <c r="G5" s="13"/>
      <c r="H5" s="3"/>
      <c r="I5" s="12"/>
      <c r="J5" s="3"/>
      <c r="K5" s="12"/>
      <c r="L5" s="3"/>
      <c r="M5" s="13"/>
    </row>
    <row r="6" spans="1:18" ht="15" customHeight="1" x14ac:dyDescent="0.25">
      <c r="A6" s="14"/>
      <c r="B6" s="15" t="s">
        <v>128</v>
      </c>
      <c r="C6" s="16"/>
      <c r="D6" s="17"/>
      <c r="E6" s="16"/>
      <c r="F6" s="17"/>
      <c r="G6" s="18"/>
      <c r="H6" s="15" t="s">
        <v>129</v>
      </c>
      <c r="I6" s="16"/>
      <c r="J6" s="17"/>
      <c r="K6" s="16"/>
      <c r="L6" s="17"/>
      <c r="M6" s="19" t="s">
        <v>4</v>
      </c>
    </row>
    <row r="7" spans="1:18" ht="15" customHeight="1" x14ac:dyDescent="0.2">
      <c r="A7" s="11" t="s">
        <v>4</v>
      </c>
      <c r="B7" s="3" t="s">
        <v>4</v>
      </c>
      <c r="C7" s="12"/>
      <c r="D7" s="3" t="s">
        <v>4</v>
      </c>
      <c r="E7" s="12"/>
      <c r="F7" s="3" t="s">
        <v>4</v>
      </c>
      <c r="G7" s="13"/>
      <c r="H7" s="3" t="s">
        <v>4</v>
      </c>
      <c r="I7" s="12"/>
      <c r="J7" s="3" t="s">
        <v>4</v>
      </c>
      <c r="K7" s="12"/>
      <c r="L7" s="3" t="s">
        <v>4</v>
      </c>
      <c r="M7" s="13"/>
    </row>
    <row r="8" spans="1:18" ht="15" customHeight="1" x14ac:dyDescent="0.2">
      <c r="A8" s="11" t="s">
        <v>4</v>
      </c>
      <c r="B8" s="3" t="s">
        <v>4</v>
      </c>
      <c r="C8" s="12"/>
      <c r="D8" s="3" t="s">
        <v>4</v>
      </c>
      <c r="E8" s="12"/>
      <c r="F8" s="3" t="s">
        <v>4</v>
      </c>
      <c r="G8" s="13"/>
      <c r="H8" s="3" t="s">
        <v>4</v>
      </c>
      <c r="I8" s="12"/>
      <c r="J8" s="3" t="s">
        <v>4</v>
      </c>
      <c r="K8" s="12"/>
      <c r="L8" s="3" t="s">
        <v>4</v>
      </c>
      <c r="M8" s="13"/>
    </row>
    <row r="9" spans="1:18" ht="15" customHeight="1" x14ac:dyDescent="0.25">
      <c r="A9" s="20" t="s">
        <v>4</v>
      </c>
      <c r="B9" s="21" t="s">
        <v>4</v>
      </c>
      <c r="C9" s="22" t="s">
        <v>5</v>
      </c>
      <c r="D9" s="23" t="s">
        <v>4</v>
      </c>
      <c r="E9" s="22" t="s">
        <v>5</v>
      </c>
      <c r="F9" s="23" t="s">
        <v>4</v>
      </c>
      <c r="G9" s="24" t="s">
        <v>5</v>
      </c>
      <c r="H9" s="21" t="s">
        <v>4</v>
      </c>
      <c r="I9" s="22" t="s">
        <v>5</v>
      </c>
      <c r="J9" s="23" t="s">
        <v>4</v>
      </c>
      <c r="K9" s="22" t="s">
        <v>5</v>
      </c>
      <c r="L9" s="23" t="s">
        <v>4</v>
      </c>
      <c r="M9" s="24" t="s">
        <v>5</v>
      </c>
      <c r="N9" s="25"/>
    </row>
    <row r="10" spans="1:18" ht="15" customHeight="1" x14ac:dyDescent="0.25">
      <c r="A10" s="26" t="s">
        <v>6</v>
      </c>
      <c r="B10" s="27" t="s">
        <v>7</v>
      </c>
      <c r="C10" s="28" t="s">
        <v>8</v>
      </c>
      <c r="D10" s="29" t="s">
        <v>9</v>
      </c>
      <c r="E10" s="28" t="s">
        <v>8</v>
      </c>
      <c r="F10" s="29" t="s">
        <v>8</v>
      </c>
      <c r="G10" s="30" t="s">
        <v>8</v>
      </c>
      <c r="H10" s="27" t="s">
        <v>7</v>
      </c>
      <c r="I10" s="28" t="s">
        <v>8</v>
      </c>
      <c r="J10" s="29" t="s">
        <v>9</v>
      </c>
      <c r="K10" s="28" t="s">
        <v>8</v>
      </c>
      <c r="L10" s="29" t="s">
        <v>8</v>
      </c>
      <c r="M10" s="30" t="s">
        <v>8</v>
      </c>
      <c r="N10" s="25"/>
    </row>
    <row r="11" spans="1:18" ht="15" customHeight="1" x14ac:dyDescent="0.2">
      <c r="A11" s="31" t="s">
        <v>10</v>
      </c>
      <c r="B11" s="32" t="s">
        <v>4</v>
      </c>
      <c r="C11" s="33"/>
      <c r="D11" s="34" t="s">
        <v>4</v>
      </c>
      <c r="E11" s="33"/>
      <c r="F11" s="34" t="s">
        <v>4</v>
      </c>
      <c r="G11" s="35"/>
      <c r="H11" s="32" t="s">
        <v>4</v>
      </c>
      <c r="I11" s="33"/>
      <c r="J11" s="34" t="s">
        <v>4</v>
      </c>
      <c r="K11" s="33"/>
      <c r="L11" s="34" t="s">
        <v>4</v>
      </c>
      <c r="M11" s="35" t="s">
        <v>10</v>
      </c>
      <c r="N11" s="25"/>
    </row>
    <row r="12" spans="1:18" ht="15" customHeight="1" x14ac:dyDescent="0.25">
      <c r="A12" s="14" t="s">
        <v>11</v>
      </c>
      <c r="B12" s="36" t="s">
        <v>4</v>
      </c>
      <c r="C12" s="37" t="s">
        <v>4</v>
      </c>
      <c r="D12" s="38"/>
      <c r="E12" s="39"/>
      <c r="F12" s="38"/>
      <c r="G12" s="40"/>
      <c r="H12" s="36"/>
      <c r="I12" s="39"/>
      <c r="J12" s="38"/>
      <c r="K12" s="39"/>
      <c r="L12" s="38"/>
      <c r="M12" s="40"/>
      <c r="N12" s="25"/>
    </row>
    <row r="13" spans="1:18" s="5" customFormat="1" ht="15" customHeight="1" x14ac:dyDescent="0.2">
      <c r="A13" s="41" t="s">
        <v>12</v>
      </c>
      <c r="B13" s="4">
        <v>7344573</v>
      </c>
      <c r="C13" s="42">
        <f t="shared" ref="C13:C76" si="0">IF(ISBLANK(B13),"  ",IF(F13&gt;0,B13/F13,IF(B13&gt;0,1,0)))</f>
        <v>1</v>
      </c>
      <c r="D13" s="43">
        <v>0</v>
      </c>
      <c r="E13" s="44">
        <f>IF(ISBLANK(D13),"  ",IF(F13&gt;0,D13/F13,IF(D13&gt;0,1,0)))</f>
        <v>0</v>
      </c>
      <c r="F13" s="45">
        <f>D13+B13</f>
        <v>7344573</v>
      </c>
      <c r="G13" s="46">
        <f>IF(ISBLANK(F13),"  ",IF(F76&gt;0,F13/F76,IF(F13&gt;0,1,0)))</f>
        <v>0.19419871621971466</v>
      </c>
      <c r="H13" s="4">
        <v>7266592</v>
      </c>
      <c r="I13" s="42">
        <f>IF(ISBLANK(H13),"  ",IF(L13&gt;0,H13/L13,IF(H13&gt;0,1,0)))</f>
        <v>1</v>
      </c>
      <c r="J13" s="43">
        <v>0</v>
      </c>
      <c r="K13" s="44">
        <f>IF(ISBLANK(J13),"  ",IF(L13&gt;0,J13/L13,IF(J13&gt;0,1,0)))</f>
        <v>0</v>
      </c>
      <c r="L13" s="45">
        <f t="shared" ref="L13:L34" si="1">J13+H13</f>
        <v>7266592</v>
      </c>
      <c r="M13" s="47">
        <f>IF(ISBLANK(L13),"  ",IF(L76&gt;0,L13/L76,IF(L13&gt;0,1,0)))</f>
        <v>0.19468875231421887</v>
      </c>
      <c r="N13" s="25"/>
    </row>
    <row r="14" spans="1:18" ht="15" customHeight="1" x14ac:dyDescent="0.2">
      <c r="A14" s="11" t="s">
        <v>13</v>
      </c>
      <c r="B14" s="3">
        <v>0</v>
      </c>
      <c r="C14" s="48">
        <f t="shared" si="0"/>
        <v>0</v>
      </c>
      <c r="D14" s="93">
        <v>0</v>
      </c>
      <c r="E14" s="49">
        <f>IF(ISBLANK(D14),"  ",IF(F14&gt;0,D14/F14,IF(D14&gt;0,1,0)))</f>
        <v>0</v>
      </c>
      <c r="F14" s="50">
        <f>D14+B14</f>
        <v>0</v>
      </c>
      <c r="G14" s="51">
        <f>IF(ISBLANK(F14),"  ",IF(F76&gt;0,F14/F76,IF(F14&gt;0,1,0)))</f>
        <v>0</v>
      </c>
      <c r="H14" s="3">
        <v>0</v>
      </c>
      <c r="I14" s="48">
        <f>IF(ISBLANK(H14),"  ",IF(L14&gt;0,H14/L14,IF(H14&gt;0,1,0)))</f>
        <v>0</v>
      </c>
      <c r="J14" s="93">
        <v>0</v>
      </c>
      <c r="K14" s="49">
        <f>IF(ISBLANK(J14),"  ",IF(L14&gt;0,J14/L14,IF(J14&gt;0,1,0)))</f>
        <v>0</v>
      </c>
      <c r="L14" s="50">
        <f t="shared" si="1"/>
        <v>0</v>
      </c>
      <c r="M14" s="51">
        <f>IF(ISBLANK(L14),"  ",IF(L76&gt;0,L14/L76,IF(L14&gt;0,1,0)))</f>
        <v>0</v>
      </c>
      <c r="N14" s="25"/>
    </row>
    <row r="15" spans="1:18" ht="15" customHeight="1" x14ac:dyDescent="0.2">
      <c r="A15" s="31" t="s">
        <v>14</v>
      </c>
      <c r="B15" s="79">
        <v>402551</v>
      </c>
      <c r="C15" s="53">
        <f t="shared" si="0"/>
        <v>1</v>
      </c>
      <c r="D15" s="80">
        <v>0</v>
      </c>
      <c r="E15" s="55">
        <f>IF(ISBLANK(D15),"  ",IF(F15&gt;0,D15/F15,IF(D15&gt;0,1,0)))</f>
        <v>0</v>
      </c>
      <c r="F15" s="38">
        <f>D15+B15</f>
        <v>402551</v>
      </c>
      <c r="G15" s="56">
        <f>IF(ISBLANK(F15),"  ",IF(F76&gt;0,F15/F76,IF(F15&gt;0,1,0)))</f>
        <v>1.0643898210687314E-2</v>
      </c>
      <c r="H15" s="79">
        <v>402157</v>
      </c>
      <c r="I15" s="53">
        <f>IF(ISBLANK(H15),"  ",IF(L15&gt;0,H15/L15,IF(H15&gt;0,1,0)))</f>
        <v>1</v>
      </c>
      <c r="J15" s="80">
        <v>0</v>
      </c>
      <c r="K15" s="55">
        <f>IF(ISBLANK(J15),"  ",IF(L15&gt;0,J15/L15,IF(J15&gt;0,1,0)))</f>
        <v>0</v>
      </c>
      <c r="L15" s="38">
        <f t="shared" si="1"/>
        <v>402157</v>
      </c>
      <c r="M15" s="56">
        <f>IF(ISBLANK(L15),"  ",IF(L76&gt;0,L15/L76,IF(L15&gt;0,1,0)))</f>
        <v>1.0774713175644005E-2</v>
      </c>
      <c r="N15" s="25"/>
    </row>
    <row r="16" spans="1:18" ht="15" customHeight="1" x14ac:dyDescent="0.2">
      <c r="A16" s="57" t="s">
        <v>15</v>
      </c>
      <c r="B16" s="3">
        <v>0</v>
      </c>
      <c r="C16" s="42">
        <f t="shared" si="0"/>
        <v>0</v>
      </c>
      <c r="D16" s="93">
        <v>0</v>
      </c>
      <c r="E16" s="44">
        <f>IF(ISBLANK(D16),"  ",IF(F16&gt;0,D16/F16,IF(D16&gt;0,1,0)))</f>
        <v>0</v>
      </c>
      <c r="F16" s="58">
        <f t="shared" ref="F16:F39" si="2">D16+B16</f>
        <v>0</v>
      </c>
      <c r="G16" s="46">
        <f>IF(ISBLANK(F16),"  ",IF(F76&gt;0,F16/F76,IF(F16&gt;0,1,0)))</f>
        <v>0</v>
      </c>
      <c r="H16" s="3">
        <v>0</v>
      </c>
      <c r="I16" s="42">
        <f t="shared" ref="I16:I34" si="3">IF(ISBLANK(H16),"  ",IF(L16&gt;0,H16/L16,IF(H16&gt;0,1,0)))</f>
        <v>0</v>
      </c>
      <c r="J16" s="93">
        <v>0</v>
      </c>
      <c r="K16" s="44">
        <f t="shared" ref="K16:K34" si="4">IF(ISBLANK(J16),"  ",IF(L16&gt;0,J16/L16,IF(J16&gt;0,1,0)))</f>
        <v>0</v>
      </c>
      <c r="L16" s="58">
        <f t="shared" si="1"/>
        <v>0</v>
      </c>
      <c r="M16" s="46">
        <f>IF(ISBLANK(L16),"  ",IF(L76&gt;0,L16/L76,IF(L16&gt;0,1,0)))</f>
        <v>0</v>
      </c>
      <c r="N16" s="25"/>
    </row>
    <row r="17" spans="1:14" ht="15" customHeight="1" x14ac:dyDescent="0.2">
      <c r="A17" s="59" t="s">
        <v>16</v>
      </c>
      <c r="B17" s="32">
        <v>402551</v>
      </c>
      <c r="C17" s="48">
        <f t="shared" si="0"/>
        <v>1</v>
      </c>
      <c r="D17" s="80">
        <v>0</v>
      </c>
      <c r="E17" s="44">
        <f t="shared" ref="E17:E34" si="5">IF(ISBLANK(D17),"  ",IF(F17&gt;0,D17/F17,IF(D17&gt;0,1,0)))</f>
        <v>0</v>
      </c>
      <c r="F17" s="34">
        <f t="shared" si="2"/>
        <v>402551</v>
      </c>
      <c r="G17" s="51">
        <f>IF(ISBLANK(F17),"  ",IF(F76&gt;0,F17/F76,IF(F17&gt;0,1,0)))</f>
        <v>1.0643898210687314E-2</v>
      </c>
      <c r="H17" s="32">
        <v>402157</v>
      </c>
      <c r="I17" s="48">
        <f t="shared" si="3"/>
        <v>1</v>
      </c>
      <c r="J17" s="80">
        <v>0</v>
      </c>
      <c r="K17" s="49">
        <f t="shared" si="4"/>
        <v>0</v>
      </c>
      <c r="L17" s="34">
        <f t="shared" si="1"/>
        <v>402157</v>
      </c>
      <c r="M17" s="51">
        <f>IF(ISBLANK(L17),"  ",IF(L76&gt;0,L17/L76,IF(L17&gt;0,1,0)))</f>
        <v>1.0774713175644005E-2</v>
      </c>
      <c r="N17" s="25"/>
    </row>
    <row r="18" spans="1:14" ht="15" customHeight="1" x14ac:dyDescent="0.2">
      <c r="A18" s="59" t="s">
        <v>17</v>
      </c>
      <c r="B18" s="32">
        <v>0</v>
      </c>
      <c r="C18" s="48">
        <f t="shared" si="0"/>
        <v>0</v>
      </c>
      <c r="D18" s="80">
        <v>0</v>
      </c>
      <c r="E18" s="44">
        <f t="shared" si="5"/>
        <v>0</v>
      </c>
      <c r="F18" s="34">
        <f t="shared" si="2"/>
        <v>0</v>
      </c>
      <c r="G18" s="51">
        <f>IF(ISBLANK(F18),"  ",IF(F76&gt;0,F18/F76,IF(F18&gt;0,1,0)))</f>
        <v>0</v>
      </c>
      <c r="H18" s="32">
        <v>0</v>
      </c>
      <c r="I18" s="48">
        <f t="shared" si="3"/>
        <v>0</v>
      </c>
      <c r="J18" s="80">
        <v>0</v>
      </c>
      <c r="K18" s="49">
        <f t="shared" si="4"/>
        <v>0</v>
      </c>
      <c r="L18" s="34">
        <f t="shared" si="1"/>
        <v>0</v>
      </c>
      <c r="M18" s="51">
        <f>IF(ISBLANK(L18),"  ",IF(L76&gt;0,L18/L76,IF(L18&gt;0,1,0)))</f>
        <v>0</v>
      </c>
      <c r="N18" s="25"/>
    </row>
    <row r="19" spans="1:14" ht="15" customHeight="1" x14ac:dyDescent="0.2">
      <c r="A19" s="59" t="s">
        <v>18</v>
      </c>
      <c r="B19" s="32">
        <v>0</v>
      </c>
      <c r="C19" s="48">
        <f t="shared" si="0"/>
        <v>0</v>
      </c>
      <c r="D19" s="80">
        <v>0</v>
      </c>
      <c r="E19" s="44">
        <f t="shared" si="5"/>
        <v>0</v>
      </c>
      <c r="F19" s="34">
        <f t="shared" si="2"/>
        <v>0</v>
      </c>
      <c r="G19" s="51">
        <f>IF(ISBLANK(F19),"  ",IF(F76&gt;0,F19/F76,IF(F19&gt;0,1,0)))</f>
        <v>0</v>
      </c>
      <c r="H19" s="32">
        <v>0</v>
      </c>
      <c r="I19" s="48">
        <f t="shared" si="3"/>
        <v>0</v>
      </c>
      <c r="J19" s="80">
        <v>0</v>
      </c>
      <c r="K19" s="49">
        <f t="shared" si="4"/>
        <v>0</v>
      </c>
      <c r="L19" s="34">
        <f t="shared" si="1"/>
        <v>0</v>
      </c>
      <c r="M19" s="51">
        <f>IF(ISBLANK(L19),"  ",IF(L76&gt;0,L19/L76,IF(L19&gt;0,1,0)))</f>
        <v>0</v>
      </c>
      <c r="N19" s="25"/>
    </row>
    <row r="20" spans="1:14" ht="15" customHeight="1" x14ac:dyDescent="0.2">
      <c r="A20" s="59" t="s">
        <v>19</v>
      </c>
      <c r="B20" s="32">
        <v>0</v>
      </c>
      <c r="C20" s="48">
        <f t="shared" si="0"/>
        <v>0</v>
      </c>
      <c r="D20" s="80">
        <v>0</v>
      </c>
      <c r="E20" s="44">
        <f t="shared" si="5"/>
        <v>0</v>
      </c>
      <c r="F20" s="34">
        <f>D20+B20</f>
        <v>0</v>
      </c>
      <c r="G20" s="51">
        <f>IF(ISBLANK(F20),"  ",IF(F76&gt;0,F20/F76,IF(F20&gt;0,1,0)))</f>
        <v>0</v>
      </c>
      <c r="H20" s="32">
        <v>0</v>
      </c>
      <c r="I20" s="48">
        <f t="shared" si="3"/>
        <v>0</v>
      </c>
      <c r="J20" s="80">
        <v>0</v>
      </c>
      <c r="K20" s="49">
        <f t="shared" si="4"/>
        <v>0</v>
      </c>
      <c r="L20" s="34">
        <f t="shared" si="1"/>
        <v>0</v>
      </c>
      <c r="M20" s="51">
        <f>IF(ISBLANK(L20),"  ",IF(L76&gt;0,L20/L76,IF(L20&gt;0,1,0)))</f>
        <v>0</v>
      </c>
      <c r="N20" s="25"/>
    </row>
    <row r="21" spans="1:14" ht="15" customHeight="1" x14ac:dyDescent="0.2">
      <c r="A21" s="59" t="s">
        <v>20</v>
      </c>
      <c r="B21" s="32">
        <v>0</v>
      </c>
      <c r="C21" s="48">
        <f t="shared" si="0"/>
        <v>0</v>
      </c>
      <c r="D21" s="80">
        <v>0</v>
      </c>
      <c r="E21" s="44">
        <f t="shared" si="5"/>
        <v>0</v>
      </c>
      <c r="F21" s="34">
        <f t="shared" si="2"/>
        <v>0</v>
      </c>
      <c r="G21" s="51">
        <f>IF(ISBLANK(F21),"  ",IF(F76&gt;0,F21/F76,IF(F21&gt;0,1,0)))</f>
        <v>0</v>
      </c>
      <c r="H21" s="32">
        <v>0</v>
      </c>
      <c r="I21" s="48">
        <f t="shared" si="3"/>
        <v>0</v>
      </c>
      <c r="J21" s="80">
        <v>0</v>
      </c>
      <c r="K21" s="49">
        <f t="shared" si="4"/>
        <v>0</v>
      </c>
      <c r="L21" s="34">
        <f t="shared" si="1"/>
        <v>0</v>
      </c>
      <c r="M21" s="51">
        <f>IF(ISBLANK(L21),"  ",IF(L76&gt;0,L21/L76,IF(L21&gt;0,1,0)))</f>
        <v>0</v>
      </c>
      <c r="N21" s="25"/>
    </row>
    <row r="22" spans="1:14" ht="15" customHeight="1" x14ac:dyDescent="0.2">
      <c r="A22" s="59" t="s">
        <v>21</v>
      </c>
      <c r="B22" s="32">
        <v>0</v>
      </c>
      <c r="C22" s="48">
        <f t="shared" si="0"/>
        <v>0</v>
      </c>
      <c r="D22" s="80">
        <v>0</v>
      </c>
      <c r="E22" s="44">
        <f t="shared" si="5"/>
        <v>0</v>
      </c>
      <c r="F22" s="34">
        <f t="shared" si="2"/>
        <v>0</v>
      </c>
      <c r="G22" s="51">
        <f>IF(ISBLANK(F22),"  ",IF(F76&gt;0,F22/F76,IF(F22&gt;0,1,0)))</f>
        <v>0</v>
      </c>
      <c r="H22" s="32">
        <v>0</v>
      </c>
      <c r="I22" s="48">
        <f t="shared" si="3"/>
        <v>0</v>
      </c>
      <c r="J22" s="80">
        <v>0</v>
      </c>
      <c r="K22" s="49">
        <f t="shared" si="4"/>
        <v>0</v>
      </c>
      <c r="L22" s="34">
        <f t="shared" si="1"/>
        <v>0</v>
      </c>
      <c r="M22" s="51">
        <f>IF(ISBLANK(L22),"  ",IF(L76&gt;0,L22/L76,IF(L22&gt;0,1,0)))</f>
        <v>0</v>
      </c>
      <c r="N22" s="25"/>
    </row>
    <row r="23" spans="1:14" ht="15" customHeight="1" x14ac:dyDescent="0.2">
      <c r="A23" s="59" t="s">
        <v>22</v>
      </c>
      <c r="B23" s="32">
        <v>0</v>
      </c>
      <c r="C23" s="48">
        <f t="shared" si="0"/>
        <v>0</v>
      </c>
      <c r="D23" s="80">
        <v>0</v>
      </c>
      <c r="E23" s="44">
        <f t="shared" si="5"/>
        <v>0</v>
      </c>
      <c r="F23" s="34">
        <f t="shared" si="2"/>
        <v>0</v>
      </c>
      <c r="G23" s="51">
        <f>IF(ISBLANK(F23),"  ",IF(F76&gt;0,F23/F76,IF(F23&gt;0,1,0)))</f>
        <v>0</v>
      </c>
      <c r="H23" s="32">
        <v>0</v>
      </c>
      <c r="I23" s="48">
        <f t="shared" si="3"/>
        <v>0</v>
      </c>
      <c r="J23" s="80">
        <v>0</v>
      </c>
      <c r="K23" s="49">
        <f t="shared" si="4"/>
        <v>0</v>
      </c>
      <c r="L23" s="34">
        <f t="shared" si="1"/>
        <v>0</v>
      </c>
      <c r="M23" s="51">
        <f>IF(ISBLANK(L23),"  ",IF(L76&gt;0,L23/L76,IF(L23&gt;0,1,0)))</f>
        <v>0</v>
      </c>
      <c r="N23" s="25"/>
    </row>
    <row r="24" spans="1:14" ht="15" customHeight="1" x14ac:dyDescent="0.2">
      <c r="A24" s="59" t="s">
        <v>23</v>
      </c>
      <c r="B24" s="32">
        <v>0</v>
      </c>
      <c r="C24" s="48">
        <f t="shared" si="0"/>
        <v>0</v>
      </c>
      <c r="D24" s="80">
        <v>0</v>
      </c>
      <c r="E24" s="44">
        <f t="shared" si="5"/>
        <v>0</v>
      </c>
      <c r="F24" s="34">
        <f t="shared" si="2"/>
        <v>0</v>
      </c>
      <c r="G24" s="51">
        <f>IF(ISBLANK(F24),"  ",IF(F76&gt;0,F24/F76,IF(F24&gt;0,1,0)))</f>
        <v>0</v>
      </c>
      <c r="H24" s="32">
        <v>0</v>
      </c>
      <c r="I24" s="48">
        <f t="shared" si="3"/>
        <v>0</v>
      </c>
      <c r="J24" s="80">
        <v>0</v>
      </c>
      <c r="K24" s="49">
        <f t="shared" si="4"/>
        <v>0</v>
      </c>
      <c r="L24" s="34">
        <f t="shared" si="1"/>
        <v>0</v>
      </c>
      <c r="M24" s="51">
        <f>IF(ISBLANK(L24),"  ",IF(L76&gt;0,L24/L76,IF(L24&gt;0,1,0)))</f>
        <v>0</v>
      </c>
      <c r="N24" s="25"/>
    </row>
    <row r="25" spans="1:14" ht="15" customHeight="1" x14ac:dyDescent="0.2">
      <c r="A25" s="59" t="s">
        <v>24</v>
      </c>
      <c r="B25" s="32">
        <v>0</v>
      </c>
      <c r="C25" s="48">
        <f t="shared" si="0"/>
        <v>0</v>
      </c>
      <c r="D25" s="80">
        <v>0</v>
      </c>
      <c r="E25" s="44">
        <f t="shared" si="5"/>
        <v>0</v>
      </c>
      <c r="F25" s="34">
        <f t="shared" si="2"/>
        <v>0</v>
      </c>
      <c r="G25" s="51">
        <f>IF(ISBLANK(F25),"  ",IF(F76&gt;0,F25/F76,IF(F25&gt;0,1,0)))</f>
        <v>0</v>
      </c>
      <c r="H25" s="32">
        <v>0</v>
      </c>
      <c r="I25" s="48">
        <f t="shared" si="3"/>
        <v>0</v>
      </c>
      <c r="J25" s="80">
        <v>0</v>
      </c>
      <c r="K25" s="49">
        <f t="shared" si="4"/>
        <v>0</v>
      </c>
      <c r="L25" s="34">
        <f t="shared" si="1"/>
        <v>0</v>
      </c>
      <c r="M25" s="51">
        <f>IF(ISBLANK(L25),"  ",IF(L76&gt;0,L25/L76,IF(L25&gt;0,1,0)))</f>
        <v>0</v>
      </c>
      <c r="N25" s="25"/>
    </row>
    <row r="26" spans="1:14" ht="15" customHeight="1" x14ac:dyDescent="0.2">
      <c r="A26" s="59" t="s">
        <v>25</v>
      </c>
      <c r="B26" s="32">
        <v>0</v>
      </c>
      <c r="C26" s="48">
        <f t="shared" si="0"/>
        <v>0</v>
      </c>
      <c r="D26" s="80">
        <v>0</v>
      </c>
      <c r="E26" s="44">
        <f t="shared" si="5"/>
        <v>0</v>
      </c>
      <c r="F26" s="34">
        <f t="shared" si="2"/>
        <v>0</v>
      </c>
      <c r="G26" s="51">
        <f>IF(ISBLANK(F26),"  ",IF(F76&gt;0,F26/F76,IF(F26&gt;0,1,0)))</f>
        <v>0</v>
      </c>
      <c r="H26" s="32">
        <v>0</v>
      </c>
      <c r="I26" s="48">
        <f t="shared" si="3"/>
        <v>0</v>
      </c>
      <c r="J26" s="80">
        <v>0</v>
      </c>
      <c r="K26" s="49">
        <f t="shared" si="4"/>
        <v>0</v>
      </c>
      <c r="L26" s="34">
        <f t="shared" si="1"/>
        <v>0</v>
      </c>
      <c r="M26" s="51">
        <f>IF(ISBLANK(L26),"  ",IF(L76&gt;0,L26/L76,IF(L26&gt;0,1,0)))</f>
        <v>0</v>
      </c>
      <c r="N26" s="25"/>
    </row>
    <row r="27" spans="1:14" ht="15" customHeight="1" x14ac:dyDescent="0.2">
      <c r="A27" s="59" t="s">
        <v>26</v>
      </c>
      <c r="B27" s="32">
        <v>0</v>
      </c>
      <c r="C27" s="48">
        <f t="shared" si="0"/>
        <v>0</v>
      </c>
      <c r="D27" s="80">
        <v>0</v>
      </c>
      <c r="E27" s="44">
        <f t="shared" si="5"/>
        <v>0</v>
      </c>
      <c r="F27" s="34">
        <f t="shared" si="2"/>
        <v>0</v>
      </c>
      <c r="G27" s="51">
        <f>IF(ISBLANK(F27),"  ",IF(F76&gt;0,F27/F76,IF(F27&gt;0,1,0)))</f>
        <v>0</v>
      </c>
      <c r="H27" s="32">
        <v>0</v>
      </c>
      <c r="I27" s="48">
        <f t="shared" si="3"/>
        <v>0</v>
      </c>
      <c r="J27" s="80">
        <v>0</v>
      </c>
      <c r="K27" s="49">
        <f t="shared" si="4"/>
        <v>0</v>
      </c>
      <c r="L27" s="34">
        <f t="shared" si="1"/>
        <v>0</v>
      </c>
      <c r="M27" s="51">
        <f>IF(ISBLANK(L27),"  ",IF(L76&gt;0,L27/L76,IF(L27&gt;0,1,0)))</f>
        <v>0</v>
      </c>
      <c r="N27" s="25"/>
    </row>
    <row r="28" spans="1:14" ht="15" customHeight="1" x14ac:dyDescent="0.2">
      <c r="A28" s="60" t="s">
        <v>27</v>
      </c>
      <c r="B28" s="32">
        <v>0</v>
      </c>
      <c r="C28" s="48">
        <f t="shared" si="0"/>
        <v>0</v>
      </c>
      <c r="D28" s="80">
        <v>0</v>
      </c>
      <c r="E28" s="44">
        <f t="shared" si="5"/>
        <v>0</v>
      </c>
      <c r="F28" s="34">
        <f t="shared" si="2"/>
        <v>0</v>
      </c>
      <c r="G28" s="51">
        <f>IF(ISBLANK(F28),"  ",IF(F76&gt;0,F28/F76,IF(F28&gt;0,1,0)))</f>
        <v>0</v>
      </c>
      <c r="H28" s="32">
        <v>0</v>
      </c>
      <c r="I28" s="48">
        <f t="shared" si="3"/>
        <v>0</v>
      </c>
      <c r="J28" s="80">
        <v>0</v>
      </c>
      <c r="K28" s="49">
        <f t="shared" si="4"/>
        <v>0</v>
      </c>
      <c r="L28" s="34">
        <f t="shared" si="1"/>
        <v>0</v>
      </c>
      <c r="M28" s="51">
        <f>IF(ISBLANK(L28),"  ",IF(L76&gt;0,L28/L76,IF(L28&gt;0,1,0)))</f>
        <v>0</v>
      </c>
      <c r="N28" s="25"/>
    </row>
    <row r="29" spans="1:14" ht="15" customHeight="1" x14ac:dyDescent="0.2">
      <c r="A29" s="60" t="s">
        <v>28</v>
      </c>
      <c r="B29" s="32">
        <v>0</v>
      </c>
      <c r="C29" s="48">
        <f t="shared" si="0"/>
        <v>0</v>
      </c>
      <c r="D29" s="80">
        <v>0</v>
      </c>
      <c r="E29" s="44">
        <f t="shared" si="5"/>
        <v>0</v>
      </c>
      <c r="F29" s="34">
        <f t="shared" si="2"/>
        <v>0</v>
      </c>
      <c r="G29" s="51">
        <f>IF(ISBLANK(F29),"  ",IF(F76&gt;0,F29/F76,IF(F29&gt;0,1,0)))</f>
        <v>0</v>
      </c>
      <c r="H29" s="32">
        <v>0</v>
      </c>
      <c r="I29" s="48">
        <f t="shared" si="3"/>
        <v>0</v>
      </c>
      <c r="J29" s="80">
        <v>0</v>
      </c>
      <c r="K29" s="49">
        <f t="shared" si="4"/>
        <v>0</v>
      </c>
      <c r="L29" s="34">
        <f t="shared" si="1"/>
        <v>0</v>
      </c>
      <c r="M29" s="51">
        <f>IF(ISBLANK(L29),"  ",IF(L76&gt;0,L29/L76,IF(L29&gt;0,1,0)))</f>
        <v>0</v>
      </c>
      <c r="N29" s="25"/>
    </row>
    <row r="30" spans="1:14" ht="15" customHeight="1" x14ac:dyDescent="0.2">
      <c r="A30" s="60" t="s">
        <v>29</v>
      </c>
      <c r="B30" s="32">
        <v>0</v>
      </c>
      <c r="C30" s="48">
        <f t="shared" si="0"/>
        <v>0</v>
      </c>
      <c r="D30" s="80">
        <v>0</v>
      </c>
      <c r="E30" s="44">
        <f>IF(ISBLANK(D30),"  ",IF(F30&gt;0,D30/F30,IF(D30&gt;0,1,0)))</f>
        <v>0</v>
      </c>
      <c r="F30" s="34">
        <f t="shared" si="2"/>
        <v>0</v>
      </c>
      <c r="G30" s="51">
        <f>IF(ISBLANK(F30),"  ",IF(F76&gt;0,F30/F76,IF(F30&gt;0,1,0)))</f>
        <v>0</v>
      </c>
      <c r="H30" s="32">
        <v>0</v>
      </c>
      <c r="I30" s="48">
        <f t="shared" si="3"/>
        <v>0</v>
      </c>
      <c r="J30" s="80">
        <v>0</v>
      </c>
      <c r="K30" s="49">
        <f>IF(ISBLANK(J30),"  ",IF(L30&gt;0,J30/L30,IF(J30&gt;0,1,0)))</f>
        <v>0</v>
      </c>
      <c r="L30" s="34">
        <f t="shared" si="1"/>
        <v>0</v>
      </c>
      <c r="M30" s="51">
        <f>IF(ISBLANK(L30),"  ",IF(L76&gt;0,L30/L76,IF(L30&gt;0,1,0)))</f>
        <v>0</v>
      </c>
      <c r="N30" s="25"/>
    </row>
    <row r="31" spans="1:14" ht="15" customHeight="1" x14ac:dyDescent="0.2">
      <c r="A31" s="60" t="s">
        <v>30</v>
      </c>
      <c r="B31" s="32">
        <v>0</v>
      </c>
      <c r="C31" s="48">
        <f t="shared" si="0"/>
        <v>0</v>
      </c>
      <c r="D31" s="80">
        <v>0</v>
      </c>
      <c r="E31" s="44">
        <f>IF(ISBLANK(D31),"  ",IF(F31&gt;0,D31/F31,IF(D31&gt;0,1,0)))</f>
        <v>0</v>
      </c>
      <c r="F31" s="34">
        <f t="shared" si="2"/>
        <v>0</v>
      </c>
      <c r="G31" s="51">
        <f>IF(ISBLANK(F31),"  ",IF(F76&gt;0,F31/F76,IF(F31&gt;0,1,0)))</f>
        <v>0</v>
      </c>
      <c r="H31" s="32">
        <v>0</v>
      </c>
      <c r="I31" s="48">
        <f t="shared" si="3"/>
        <v>0</v>
      </c>
      <c r="J31" s="80">
        <v>0</v>
      </c>
      <c r="K31" s="49">
        <f>IF(ISBLANK(J31),"  ",IF(L31&gt;0,J31/L31,IF(J31&gt;0,1,0)))</f>
        <v>0</v>
      </c>
      <c r="L31" s="34">
        <f t="shared" si="1"/>
        <v>0</v>
      </c>
      <c r="M31" s="51">
        <f>IF(ISBLANK(L31),"  ",IF(L76&gt;0,L31/L76,IF(L31&gt;0,1,0)))</f>
        <v>0</v>
      </c>
      <c r="N31" s="25"/>
    </row>
    <row r="32" spans="1:14" ht="15" customHeight="1" x14ac:dyDescent="0.2">
      <c r="A32" s="60" t="s">
        <v>31</v>
      </c>
      <c r="B32" s="32">
        <v>0</v>
      </c>
      <c r="C32" s="48">
        <f t="shared" si="0"/>
        <v>0</v>
      </c>
      <c r="D32" s="80">
        <v>0</v>
      </c>
      <c r="E32" s="44">
        <f>IF(ISBLANK(D32),"  ",IF(F32&gt;0,D32/F32,IF(D32&gt;0,1,0)))</f>
        <v>0</v>
      </c>
      <c r="F32" s="34">
        <f t="shared" si="2"/>
        <v>0</v>
      </c>
      <c r="G32" s="51">
        <f>IF(ISBLANK(F32),"  ",IF(F76&gt;0,F32/F76,IF(F32&gt;0,1,0)))</f>
        <v>0</v>
      </c>
      <c r="H32" s="32">
        <v>0</v>
      </c>
      <c r="I32" s="48">
        <f t="shared" si="3"/>
        <v>0</v>
      </c>
      <c r="J32" s="80">
        <v>0</v>
      </c>
      <c r="K32" s="49">
        <f>IF(ISBLANK(J32),"  ",IF(L32&gt;0,J32/L32,IF(J32&gt;0,1,0)))</f>
        <v>0</v>
      </c>
      <c r="L32" s="34">
        <f t="shared" si="1"/>
        <v>0</v>
      </c>
      <c r="M32" s="51">
        <f>IF(ISBLANK(L32),"  ",IF(L76&gt;0,L32/L76,IF(L32&gt;0,1,0)))</f>
        <v>0</v>
      </c>
      <c r="N32" s="25"/>
    </row>
    <row r="33" spans="1:14" ht="15" customHeight="1" x14ac:dyDescent="0.2">
      <c r="A33" s="61" t="s">
        <v>75</v>
      </c>
      <c r="B33" s="32">
        <v>0</v>
      </c>
      <c r="C33" s="48">
        <f>IF(ISBLANK(B33),"  ",IF(F33&gt;0,B33/F33,IF(B33&gt;0,1,0)))</f>
        <v>0</v>
      </c>
      <c r="D33" s="80">
        <v>0</v>
      </c>
      <c r="E33" s="44">
        <f>IF(ISBLANK(D33),"  ",IF(F33&gt;0,D33/F33,IF(D33&gt;0,1,0)))</f>
        <v>0</v>
      </c>
      <c r="F33" s="34">
        <f t="shared" si="2"/>
        <v>0</v>
      </c>
      <c r="G33" s="51">
        <f>IF(ISBLANK(F33),"  ",IF(F76&gt;0,F33/F76,IF(F33&gt;0,1,0)))</f>
        <v>0</v>
      </c>
      <c r="H33" s="32">
        <v>0</v>
      </c>
      <c r="I33" s="48">
        <f>IF(ISBLANK(H33),"  ",IF(L33&gt;0,H33/L33,IF(H33&gt;0,1,0)))</f>
        <v>0</v>
      </c>
      <c r="J33" s="80">
        <v>0</v>
      </c>
      <c r="K33" s="49">
        <f>IF(ISBLANK(J33),"  ",IF(L33&gt;0,J33/L33,IF(J33&gt;0,1,0)))</f>
        <v>0</v>
      </c>
      <c r="L33" s="34">
        <f t="shared" si="1"/>
        <v>0</v>
      </c>
      <c r="M33" s="51">
        <f>IF(ISBLANK(L33),"  ",IF(L76&gt;0,L33/L76,IF(L33&gt;0,1,0)))</f>
        <v>0</v>
      </c>
      <c r="N33" s="25"/>
    </row>
    <row r="34" spans="1:14" ht="15" customHeight="1" x14ac:dyDescent="0.2">
      <c r="A34" s="60" t="s">
        <v>32</v>
      </c>
      <c r="B34" s="32">
        <v>0</v>
      </c>
      <c r="C34" s="48">
        <f t="shared" si="0"/>
        <v>0</v>
      </c>
      <c r="D34" s="80">
        <v>0</v>
      </c>
      <c r="E34" s="44">
        <f t="shared" si="5"/>
        <v>0</v>
      </c>
      <c r="F34" s="34">
        <f t="shared" si="2"/>
        <v>0</v>
      </c>
      <c r="G34" s="51">
        <f>IF(ISBLANK(F34),"  ",IF(F76&gt;0,F34/F76,IF(F34&gt;0,1,0)))</f>
        <v>0</v>
      </c>
      <c r="H34" s="32">
        <v>0</v>
      </c>
      <c r="I34" s="48">
        <f t="shared" si="3"/>
        <v>0</v>
      </c>
      <c r="J34" s="80">
        <v>0</v>
      </c>
      <c r="K34" s="49">
        <f t="shared" si="4"/>
        <v>0</v>
      </c>
      <c r="L34" s="34">
        <f t="shared" si="1"/>
        <v>0</v>
      </c>
      <c r="M34" s="51">
        <f>IF(ISBLANK(L34),"  ",IF(L76&gt;0,L34/L76,IF(L34&gt;0,1,0)))</f>
        <v>0</v>
      </c>
      <c r="N34" s="25"/>
    </row>
    <row r="35" spans="1:14" ht="15" customHeight="1" x14ac:dyDescent="0.25">
      <c r="A35" s="62" t="s">
        <v>33</v>
      </c>
      <c r="B35" s="121"/>
      <c r="C35" s="64" t="s">
        <v>4</v>
      </c>
      <c r="D35" s="80"/>
      <c r="E35" s="66" t="s">
        <v>4</v>
      </c>
      <c r="F35" s="34"/>
      <c r="G35" s="67" t="s">
        <v>4</v>
      </c>
      <c r="H35" s="121" t="s">
        <v>4</v>
      </c>
      <c r="I35" s="64" t="s">
        <v>4</v>
      </c>
      <c r="J35" s="80"/>
      <c r="K35" s="66" t="s">
        <v>4</v>
      </c>
      <c r="L35" s="34"/>
      <c r="M35" s="67" t="s">
        <v>4</v>
      </c>
      <c r="N35" s="25"/>
    </row>
    <row r="36" spans="1:14" ht="15" customHeight="1" x14ac:dyDescent="0.2">
      <c r="A36" s="57" t="s">
        <v>34</v>
      </c>
      <c r="B36" s="32">
        <v>0</v>
      </c>
      <c r="C36" s="48">
        <f t="shared" si="0"/>
        <v>0</v>
      </c>
      <c r="D36" s="80">
        <v>0</v>
      </c>
      <c r="E36" s="49">
        <f>IF(ISBLANK(D36),"  ",IF(F36&gt;0,D36/F36,IF(D36&gt;0,1,0)))</f>
        <v>0</v>
      </c>
      <c r="F36" s="34">
        <f t="shared" si="2"/>
        <v>0</v>
      </c>
      <c r="G36" s="51">
        <f>IF(ISBLANK(F36),"  ",IF(F76&gt;0,F36/F76,IF(F36&gt;0,1,0)))</f>
        <v>0</v>
      </c>
      <c r="H36" s="32">
        <v>0</v>
      </c>
      <c r="I36" s="48">
        <f>IF(ISBLANK(H36),"  ",IF(L36&gt;0,H36/L36,IF(H36&gt;0,1,0)))</f>
        <v>0</v>
      </c>
      <c r="J36" s="80">
        <v>0</v>
      </c>
      <c r="K36" s="49">
        <f>IF(ISBLANK(J36),"  ",IF(L36&gt;0,J36/L36,IF(J36&gt;0,1,0)))</f>
        <v>0</v>
      </c>
      <c r="L36" s="34">
        <f>J36+H36</f>
        <v>0</v>
      </c>
      <c r="M36" s="51">
        <f>IF(ISBLANK(L36),"  ",IF(L76&gt;0,L36/L76,IF(L36&gt;0,1,0)))</f>
        <v>0</v>
      </c>
      <c r="N36" s="25"/>
    </row>
    <row r="37" spans="1:14" ht="15" customHeight="1" x14ac:dyDescent="0.25">
      <c r="A37" s="62" t="s">
        <v>35</v>
      </c>
      <c r="B37" s="121"/>
      <c r="C37" s="64" t="s">
        <v>4</v>
      </c>
      <c r="D37" s="80"/>
      <c r="E37" s="66" t="s">
        <v>4</v>
      </c>
      <c r="F37" s="34"/>
      <c r="G37" s="67" t="s">
        <v>4</v>
      </c>
      <c r="H37" s="121"/>
      <c r="I37" s="64" t="s">
        <v>4</v>
      </c>
      <c r="J37" s="80"/>
      <c r="K37" s="66" t="s">
        <v>4</v>
      </c>
      <c r="L37" s="34"/>
      <c r="M37" s="67" t="s">
        <v>4</v>
      </c>
      <c r="N37" s="25"/>
    </row>
    <row r="38" spans="1:14" ht="15" customHeight="1" x14ac:dyDescent="0.2">
      <c r="A38" s="59" t="s">
        <v>34</v>
      </c>
      <c r="B38" s="69">
        <v>0</v>
      </c>
      <c r="C38" s="48">
        <f t="shared" si="0"/>
        <v>0</v>
      </c>
      <c r="D38" s="70">
        <v>0</v>
      </c>
      <c r="E38" s="49">
        <f>IF(ISBLANK(D38),"  ",IF(F38&gt;0,D38/F38,IF(D38&gt;0,1,0)))</f>
        <v>0</v>
      </c>
      <c r="F38" s="68">
        <f t="shared" si="2"/>
        <v>0</v>
      </c>
      <c r="G38" s="51">
        <f>IF(ISBLANK(F38),"  ",IF(F76&gt;0,F38/F76,IF(F38&gt;0,1,0)))</f>
        <v>0</v>
      </c>
      <c r="H38" s="69">
        <v>0</v>
      </c>
      <c r="I38" s="48">
        <f>IF(ISBLANK(H38),"  ",IF(L38&gt;0,H38/L38,IF(H38&gt;0,1,0)))</f>
        <v>0</v>
      </c>
      <c r="J38" s="70">
        <v>0</v>
      </c>
      <c r="K38" s="49">
        <f>IF(ISBLANK(J38),"  ",IF(L38&gt;0,J38/L38,IF(J38&gt;0,1,0)))</f>
        <v>0</v>
      </c>
      <c r="L38" s="68">
        <f>J38+H38</f>
        <v>0</v>
      </c>
      <c r="M38" s="51">
        <f>IF(ISBLANK(L38),"  ",IF(L76&gt;0,L38/L76,IF(L38&gt;0,1,0)))</f>
        <v>0</v>
      </c>
      <c r="N38" s="25"/>
    </row>
    <row r="39" spans="1:14" ht="15" customHeight="1" x14ac:dyDescent="0.2">
      <c r="A39" s="59" t="s">
        <v>36</v>
      </c>
      <c r="B39" s="69"/>
      <c r="C39" s="48" t="str">
        <f t="shared" si="0"/>
        <v xml:space="preserve">  </v>
      </c>
      <c r="D39" s="70"/>
      <c r="E39" s="44" t="str">
        <f>IF(ISBLANK(D39),"  ",IF(F39&gt;0,D39/F39,IF(D39&gt;0,1,0)))</f>
        <v xml:space="preserve">  </v>
      </c>
      <c r="F39" s="34">
        <f t="shared" si="2"/>
        <v>0</v>
      </c>
      <c r="G39" s="51">
        <f>IF(ISBLANK(F39),"  ",IF(F76&gt;0,F39/F76,IF(F39&gt;0,1,0)))</f>
        <v>0</v>
      </c>
      <c r="H39" s="69"/>
      <c r="I39" s="48" t="str">
        <f>IF(ISBLANK(H39),"  ",IF(L39&gt;0,H39/L39,IF(H39&gt;0,1,0)))</f>
        <v xml:space="preserve">  </v>
      </c>
      <c r="J39" s="70"/>
      <c r="K39" s="49" t="str">
        <f>IF(ISBLANK(J39),"  ",IF(L39&gt;0,J39/L39,IF(J39&gt;0,1,0)))</f>
        <v xml:space="preserve">  </v>
      </c>
      <c r="L39" s="34">
        <f>J39+H39</f>
        <v>0</v>
      </c>
      <c r="M39" s="51">
        <f>IF(ISBLANK(L39),"  ",IF(L76&gt;0,L39/L76,IF(L39&gt;0,1,0)))</f>
        <v>0</v>
      </c>
      <c r="N39" s="25"/>
    </row>
    <row r="40" spans="1:14" s="77" customFormat="1" ht="15" customHeight="1" x14ac:dyDescent="0.25">
      <c r="A40" s="62" t="s">
        <v>37</v>
      </c>
      <c r="B40" s="71">
        <v>7747124</v>
      </c>
      <c r="C40" s="84">
        <f t="shared" si="0"/>
        <v>1</v>
      </c>
      <c r="D40" s="122">
        <v>0</v>
      </c>
      <c r="E40" s="73">
        <f>IF(ISBLANK(D40),"  ",IF(F40&gt;0,D40/F40,IF(D40&gt;0,1,0)))</f>
        <v>0</v>
      </c>
      <c r="F40" s="71">
        <f>F39+F38+F36+F34+F29+F28+F26+F27+F25+F24+F23+F22+F21+F20+F19+F18+F17+F16+F14+F13+F30+F31+F32+F33</f>
        <v>7747124</v>
      </c>
      <c r="G40" s="74">
        <f>IF(ISBLANK(F40),"  ",IF(F76&gt;0,F40/F76,IF(F40&gt;0,1,0)))</f>
        <v>0.20484261443040197</v>
      </c>
      <c r="H40" s="71">
        <v>7668749</v>
      </c>
      <c r="I40" s="84">
        <f>IF(ISBLANK(H40),"  ",IF(L40&gt;0,H40/L40,IF(H40&gt;0,1,0)))</f>
        <v>1</v>
      </c>
      <c r="J40" s="122">
        <v>0</v>
      </c>
      <c r="K40" s="75">
        <f>IF(ISBLANK(J40),"  ",IF(L40&gt;0,J40/L40,IF(J40&gt;0,1,0)))</f>
        <v>0</v>
      </c>
      <c r="L40" s="71">
        <f>L39+L38+L36+L34+L29+L28+L26+L27+L25+L24+L23+L22+L21+L20+L19+L18+L17+L16+L14+L13+L30+L31+L32+L33</f>
        <v>7668749</v>
      </c>
      <c r="M40" s="74">
        <f>IF(ISBLANK(L40),"  ",IF(L76&gt;0,L40/L76,IF(L40&gt;0,1,0)))</f>
        <v>0.20546346548986288</v>
      </c>
      <c r="N40" s="76"/>
    </row>
    <row r="41" spans="1:14" ht="15" customHeight="1" x14ac:dyDescent="0.25">
      <c r="A41" s="78" t="s">
        <v>38</v>
      </c>
      <c r="B41" s="79"/>
      <c r="C41" s="64" t="s">
        <v>4</v>
      </c>
      <c r="D41" s="80"/>
      <c r="E41" s="66" t="s">
        <v>4</v>
      </c>
      <c r="F41" s="34"/>
      <c r="G41" s="67" t="s">
        <v>4</v>
      </c>
      <c r="H41" s="79"/>
      <c r="I41" s="64" t="s">
        <v>4</v>
      </c>
      <c r="J41" s="80"/>
      <c r="K41" s="66" t="s">
        <v>4</v>
      </c>
      <c r="L41" s="34"/>
      <c r="M41" s="67" t="s">
        <v>4</v>
      </c>
      <c r="N41" s="25"/>
    </row>
    <row r="42" spans="1:14" ht="15" customHeight="1" x14ac:dyDescent="0.2">
      <c r="A42" s="11" t="s">
        <v>39</v>
      </c>
      <c r="B42" s="36">
        <v>0</v>
      </c>
      <c r="C42" s="42">
        <f t="shared" si="0"/>
        <v>0</v>
      </c>
      <c r="D42" s="123">
        <v>0</v>
      </c>
      <c r="E42" s="44">
        <f t="shared" ref="E42:E48" si="6">IF(ISBLANK(D42),"  ",IF(F42&gt;0,D42/F42,IF(D42&gt;0,1,0)))</f>
        <v>0</v>
      </c>
      <c r="F42" s="38">
        <f>D42+B42</f>
        <v>0</v>
      </c>
      <c r="G42" s="46">
        <f>IF(ISBLANK(F42),"  ",IF(D76&gt;0,F42/D76,IF(F42&gt;0,1,0)))</f>
        <v>0</v>
      </c>
      <c r="H42" s="36">
        <v>0</v>
      </c>
      <c r="I42" s="42">
        <f t="shared" ref="I42:I48" si="7">IF(ISBLANK(H42),"  ",IF(L42&gt;0,H42/L42,IF(H42&gt;0,1,0)))</f>
        <v>0</v>
      </c>
      <c r="J42" s="123">
        <v>0</v>
      </c>
      <c r="K42" s="44">
        <f t="shared" ref="K42:K48" si="8">IF(ISBLANK(J42),"  ",IF(L42&gt;0,J42/L42,IF(J42&gt;0,1,0)))</f>
        <v>0</v>
      </c>
      <c r="L42" s="38">
        <f>J42+H42</f>
        <v>0</v>
      </c>
      <c r="M42" s="46">
        <f>IF(ISBLANK(L42),"  ",IF(J76&gt;0,L42/J76,IF(L42&gt;0,1,0)))</f>
        <v>0</v>
      </c>
      <c r="N42" s="25"/>
    </row>
    <row r="43" spans="1:14" ht="15" customHeight="1" x14ac:dyDescent="0.2">
      <c r="A43" s="81" t="s">
        <v>40</v>
      </c>
      <c r="B43" s="32">
        <v>0</v>
      </c>
      <c r="C43" s="48">
        <f t="shared" si="0"/>
        <v>0</v>
      </c>
      <c r="D43" s="80">
        <v>0</v>
      </c>
      <c r="E43" s="49">
        <f t="shared" si="6"/>
        <v>0</v>
      </c>
      <c r="F43" s="34">
        <f>D43+B43</f>
        <v>0</v>
      </c>
      <c r="G43" s="51">
        <f>IF(ISBLANK(F43),"  ",IF(D76&gt;0,F43/D76,IF(F43&gt;0,1,0)))</f>
        <v>0</v>
      </c>
      <c r="H43" s="32">
        <v>0</v>
      </c>
      <c r="I43" s="48">
        <f t="shared" si="7"/>
        <v>0</v>
      </c>
      <c r="J43" s="80">
        <v>0</v>
      </c>
      <c r="K43" s="49">
        <f t="shared" si="8"/>
        <v>0</v>
      </c>
      <c r="L43" s="34">
        <f>J43+H43</f>
        <v>0</v>
      </c>
      <c r="M43" s="51">
        <f>IF(ISBLANK(L43),"  ",IF(J76&gt;0,L43/J76,IF(L43&gt;0,1,0)))</f>
        <v>0</v>
      </c>
      <c r="N43" s="25"/>
    </row>
    <row r="44" spans="1:14" ht="15" customHeight="1" x14ac:dyDescent="0.2">
      <c r="A44" s="82" t="s">
        <v>41</v>
      </c>
      <c r="B44" s="32">
        <v>0</v>
      </c>
      <c r="C44" s="48">
        <f t="shared" si="0"/>
        <v>0</v>
      </c>
      <c r="D44" s="80">
        <v>0</v>
      </c>
      <c r="E44" s="49">
        <f t="shared" si="6"/>
        <v>0</v>
      </c>
      <c r="F44" s="68">
        <f>D44+B44</f>
        <v>0</v>
      </c>
      <c r="G44" s="51">
        <f>IF(ISBLANK(F44),"  ",IF(D76&gt;0,F44/D76,IF(F44&gt;0,1,0)))</f>
        <v>0</v>
      </c>
      <c r="H44" s="32">
        <v>0</v>
      </c>
      <c r="I44" s="48">
        <f t="shared" si="7"/>
        <v>0</v>
      </c>
      <c r="J44" s="80">
        <v>0</v>
      </c>
      <c r="K44" s="49">
        <f t="shared" si="8"/>
        <v>0</v>
      </c>
      <c r="L44" s="68">
        <f>J44+H44</f>
        <v>0</v>
      </c>
      <c r="M44" s="51">
        <f>IF(ISBLANK(L44),"  ",IF(J76&gt;0,L44/J76,IF(L44&gt;0,1,0)))</f>
        <v>0</v>
      </c>
      <c r="N44" s="25"/>
    </row>
    <row r="45" spans="1:14" ht="15" customHeight="1" x14ac:dyDescent="0.2">
      <c r="A45" s="31" t="s">
        <v>42</v>
      </c>
      <c r="B45" s="32">
        <v>0</v>
      </c>
      <c r="C45" s="48">
        <f t="shared" si="0"/>
        <v>0</v>
      </c>
      <c r="D45" s="80">
        <v>0</v>
      </c>
      <c r="E45" s="49">
        <f t="shared" si="6"/>
        <v>0</v>
      </c>
      <c r="F45" s="68">
        <f>D45+B45</f>
        <v>0</v>
      </c>
      <c r="G45" s="51">
        <f>IF(ISBLANK(F45),"  ",IF(D76&gt;0,F45/D76,IF(F45&gt;0,1,0)))</f>
        <v>0</v>
      </c>
      <c r="H45" s="32">
        <v>0</v>
      </c>
      <c r="I45" s="48">
        <f t="shared" si="7"/>
        <v>0</v>
      </c>
      <c r="J45" s="80">
        <v>0</v>
      </c>
      <c r="K45" s="49">
        <f t="shared" si="8"/>
        <v>0</v>
      </c>
      <c r="L45" s="68">
        <f>J45+H45</f>
        <v>0</v>
      </c>
      <c r="M45" s="51">
        <f>IF(ISBLANK(L45),"  ",IF(J76&gt;0,L45/J76,IF(L45&gt;0,1,0)))</f>
        <v>0</v>
      </c>
      <c r="N45" s="25"/>
    </row>
    <row r="46" spans="1:14" ht="15" customHeight="1" x14ac:dyDescent="0.2">
      <c r="A46" s="81" t="s">
        <v>43</v>
      </c>
      <c r="B46" s="32">
        <v>0</v>
      </c>
      <c r="C46" s="48">
        <f t="shared" si="0"/>
        <v>0</v>
      </c>
      <c r="D46" s="80">
        <v>1476</v>
      </c>
      <c r="E46" s="49">
        <f t="shared" si="6"/>
        <v>1</v>
      </c>
      <c r="F46" s="68">
        <f>D46+B46</f>
        <v>1476</v>
      </c>
      <c r="G46" s="51">
        <f>IF(ISBLANK(F46),"  ",IF(F76&gt;0,F46/F76,IF(F46&gt;0,1,0)))</f>
        <v>3.9027089136468359E-5</v>
      </c>
      <c r="H46" s="32">
        <v>0</v>
      </c>
      <c r="I46" s="48">
        <f t="shared" si="7"/>
        <v>0</v>
      </c>
      <c r="J46" s="80">
        <v>1400</v>
      </c>
      <c r="K46" s="49">
        <f t="shared" si="8"/>
        <v>1</v>
      </c>
      <c r="L46" s="68">
        <f>J46+H46</f>
        <v>1400</v>
      </c>
      <c r="M46" s="51">
        <f>IF(ISBLANK(L46),"  ",IF(L76&gt;0,L46/L76,IF(L46&gt;0,1,0)))</f>
        <v>3.7509227604894624E-5</v>
      </c>
      <c r="N46" s="25"/>
    </row>
    <row r="47" spans="1:14" s="77" customFormat="1" ht="15" customHeight="1" x14ac:dyDescent="0.25">
      <c r="A47" s="78" t="s">
        <v>44</v>
      </c>
      <c r="B47" s="106">
        <v>0</v>
      </c>
      <c r="C47" s="84">
        <f t="shared" si="0"/>
        <v>0</v>
      </c>
      <c r="D47" s="107">
        <v>1476</v>
      </c>
      <c r="E47" s="75">
        <f t="shared" si="6"/>
        <v>1</v>
      </c>
      <c r="F47" s="86">
        <f>F46+F45+F44+F43+F42</f>
        <v>1476</v>
      </c>
      <c r="G47" s="74">
        <f>IF(ISBLANK(F47),"  ",IF(F76&gt;0,F47/F76,IF(F47&gt;0,1,0)))</f>
        <v>3.9027089136468359E-5</v>
      </c>
      <c r="H47" s="106">
        <v>0</v>
      </c>
      <c r="I47" s="84">
        <f t="shared" si="7"/>
        <v>0</v>
      </c>
      <c r="J47" s="107">
        <v>1400</v>
      </c>
      <c r="K47" s="75">
        <f t="shared" si="8"/>
        <v>1</v>
      </c>
      <c r="L47" s="86">
        <f>L46+L45+L44+L43+L42</f>
        <v>1400</v>
      </c>
      <c r="M47" s="74">
        <f>IF(ISBLANK(L47),"  ",IF(L76&gt;0,L47/L76,IF(L47&gt;0,1,0)))</f>
        <v>3.7509227604894624E-5</v>
      </c>
      <c r="N47" s="76"/>
    </row>
    <row r="48" spans="1:14" s="77" customFormat="1" ht="15" customHeight="1" x14ac:dyDescent="0.25">
      <c r="A48" s="87" t="s">
        <v>45</v>
      </c>
      <c r="B48" s="124">
        <v>0</v>
      </c>
      <c r="C48" s="84">
        <f t="shared" si="0"/>
        <v>0</v>
      </c>
      <c r="D48" s="111">
        <v>0</v>
      </c>
      <c r="E48" s="75">
        <f t="shared" si="6"/>
        <v>0</v>
      </c>
      <c r="F48" s="90">
        <f>D48+B48</f>
        <v>0</v>
      </c>
      <c r="G48" s="74">
        <f>IF(ISBLANK(F48),"  ",IF(F76&gt;0,F48/F76,IF(F48&gt;0,1,0)))</f>
        <v>0</v>
      </c>
      <c r="H48" s="124">
        <v>0</v>
      </c>
      <c r="I48" s="84">
        <f t="shared" si="7"/>
        <v>0</v>
      </c>
      <c r="J48" s="111">
        <v>0</v>
      </c>
      <c r="K48" s="75">
        <f t="shared" si="8"/>
        <v>0</v>
      </c>
      <c r="L48" s="90">
        <f>J48+H48</f>
        <v>0</v>
      </c>
      <c r="M48" s="74">
        <f>IF(ISBLANK(L48),"  ",IF(L76&gt;0,L48/L76,IF(L48&gt;0,1,0)))</f>
        <v>0</v>
      </c>
      <c r="N48" s="76"/>
    </row>
    <row r="49" spans="1:14" ht="15" customHeight="1" x14ac:dyDescent="0.25">
      <c r="A49" s="14" t="s">
        <v>46</v>
      </c>
      <c r="B49" s="91"/>
      <c r="C49" s="92" t="s">
        <v>4</v>
      </c>
      <c r="D49" s="93"/>
      <c r="E49" s="94" t="s">
        <v>4</v>
      </c>
      <c r="F49" s="38"/>
      <c r="G49" s="95" t="s">
        <v>4</v>
      </c>
      <c r="H49" s="91"/>
      <c r="I49" s="92" t="s">
        <v>4</v>
      </c>
      <c r="J49" s="93"/>
      <c r="K49" s="94" t="s">
        <v>4</v>
      </c>
      <c r="L49" s="38"/>
      <c r="M49" s="95" t="s">
        <v>4</v>
      </c>
      <c r="N49" s="25"/>
    </row>
    <row r="50" spans="1:14" ht="15" customHeight="1" x14ac:dyDescent="0.2">
      <c r="A50" s="11" t="s">
        <v>47</v>
      </c>
      <c r="B50" s="91">
        <v>9075365</v>
      </c>
      <c r="C50" s="42">
        <f t="shared" si="0"/>
        <v>0.99765585038688254</v>
      </c>
      <c r="D50" s="93">
        <v>21324</v>
      </c>
      <c r="E50" s="44">
        <f t="shared" ref="E50:E67" si="9">IF(ISBLANK(D50),"  ",IF(F50&gt;0,D50/F50,IF(D50&gt;0,1,0)))</f>
        <v>2.3441496131174759E-3</v>
      </c>
      <c r="F50" s="96">
        <f t="shared" ref="F50:F55" si="10">D50+B50</f>
        <v>9096689</v>
      </c>
      <c r="G50" s="46">
        <f>IF(ISBLANK(F50),"  ",IF(F76&gt;0,F50/F76,IF(F50&gt;0,1,0)))</f>
        <v>0.24052662090090193</v>
      </c>
      <c r="H50" s="91">
        <v>8778850</v>
      </c>
      <c r="I50" s="42">
        <f t="shared" ref="I50:I67" si="11">IF(ISBLANK(H50),"  ",IF(L50&gt;0,H50/L50,IF(H50&gt;0,1,0)))</f>
        <v>1</v>
      </c>
      <c r="J50" s="93">
        <v>0</v>
      </c>
      <c r="K50" s="44">
        <f t="shared" ref="K50:K67" si="12">IF(ISBLANK(J50),"  ",IF(L50&gt;0,J50/L50,IF(J50&gt;0,1,0)))</f>
        <v>0</v>
      </c>
      <c r="L50" s="96">
        <f t="shared" ref="L50:L66" si="13">J50+H50</f>
        <v>8778850</v>
      </c>
      <c r="M50" s="46">
        <f>IF(ISBLANK(L50),"  ",IF(L76&gt;0,L50/L76,IF(L50&gt;0,1,0)))</f>
        <v>0.23520563054230653</v>
      </c>
      <c r="N50" s="25"/>
    </row>
    <row r="51" spans="1:14" ht="15" customHeight="1" x14ac:dyDescent="0.2">
      <c r="A51" s="31" t="s">
        <v>48</v>
      </c>
      <c r="B51" s="79">
        <v>213143.41</v>
      </c>
      <c r="C51" s="48">
        <f t="shared" si="0"/>
        <v>1</v>
      </c>
      <c r="D51" s="80">
        <v>0</v>
      </c>
      <c r="E51" s="49">
        <f t="shared" si="9"/>
        <v>0</v>
      </c>
      <c r="F51" s="97">
        <f t="shared" si="10"/>
        <v>213143.41</v>
      </c>
      <c r="G51" s="51">
        <f>IF(ISBLANK(F51),"  ",IF(F76&gt;0,F51/F76,IF(F51&gt;0,1,0)))</f>
        <v>5.6357499057729148E-3</v>
      </c>
      <c r="H51" s="79">
        <v>175000</v>
      </c>
      <c r="I51" s="48">
        <f t="shared" si="11"/>
        <v>1</v>
      </c>
      <c r="J51" s="80">
        <v>0</v>
      </c>
      <c r="K51" s="49">
        <f t="shared" si="12"/>
        <v>0</v>
      </c>
      <c r="L51" s="97">
        <f t="shared" si="13"/>
        <v>175000</v>
      </c>
      <c r="M51" s="51">
        <f>IF(ISBLANK(L51),"  ",IF(L76&gt;0,L51/L76,IF(L51&gt;0,1,0)))</f>
        <v>4.6886534506118275E-3</v>
      </c>
      <c r="N51" s="25"/>
    </row>
    <row r="52" spans="1:14" ht="15" customHeight="1" x14ac:dyDescent="0.2">
      <c r="A52" s="98" t="s">
        <v>49</v>
      </c>
      <c r="B52" s="125">
        <v>0</v>
      </c>
      <c r="C52" s="48">
        <f t="shared" si="0"/>
        <v>0</v>
      </c>
      <c r="D52" s="126">
        <v>531295</v>
      </c>
      <c r="E52" s="49">
        <f t="shared" si="9"/>
        <v>1</v>
      </c>
      <c r="F52" s="99">
        <f t="shared" si="10"/>
        <v>531295</v>
      </c>
      <c r="G52" s="51">
        <f>IF(ISBLANK(F52),"  ",IF(F76&gt;0,F52/F76,IF(F52&gt;0,1,0)))</f>
        <v>1.4048033416504036E-2</v>
      </c>
      <c r="H52" s="125">
        <v>0</v>
      </c>
      <c r="I52" s="48">
        <f t="shared" si="11"/>
        <v>0</v>
      </c>
      <c r="J52" s="126">
        <v>532000</v>
      </c>
      <c r="K52" s="49">
        <f t="shared" si="12"/>
        <v>1</v>
      </c>
      <c r="L52" s="99">
        <f t="shared" si="13"/>
        <v>532000</v>
      </c>
      <c r="M52" s="51">
        <f>IF(ISBLANK(L52),"  ",IF(L76&gt;0,L52/L76,IF(L52&gt;0,1,0)))</f>
        <v>1.4253506489859956E-2</v>
      </c>
      <c r="N52" s="25"/>
    </row>
    <row r="53" spans="1:14" ht="15" customHeight="1" x14ac:dyDescent="0.2">
      <c r="A53" s="98" t="s">
        <v>50</v>
      </c>
      <c r="B53" s="125">
        <v>227948</v>
      </c>
      <c r="C53" s="48">
        <f t="shared" si="0"/>
        <v>1</v>
      </c>
      <c r="D53" s="126">
        <v>0</v>
      </c>
      <c r="E53" s="49">
        <f t="shared" si="9"/>
        <v>0</v>
      </c>
      <c r="F53" s="99">
        <f t="shared" si="10"/>
        <v>227948</v>
      </c>
      <c r="G53" s="51">
        <f>IF(ISBLANK(F53),"  ",IF(F76&gt;0,F53/F76,IF(F53&gt;0,1,0)))</f>
        <v>6.0271998065580552E-3</v>
      </c>
      <c r="H53" s="125">
        <v>200000</v>
      </c>
      <c r="I53" s="48">
        <f t="shared" si="11"/>
        <v>1</v>
      </c>
      <c r="J53" s="126">
        <v>0</v>
      </c>
      <c r="K53" s="49">
        <f t="shared" si="12"/>
        <v>0</v>
      </c>
      <c r="L53" s="99">
        <f t="shared" si="13"/>
        <v>200000</v>
      </c>
      <c r="M53" s="51">
        <f>IF(ISBLANK(L53),"  ",IF(L76&gt;0,L53/L76,IF(L53&gt;0,1,0)))</f>
        <v>5.3584610864135171E-3</v>
      </c>
      <c r="N53" s="25"/>
    </row>
    <row r="54" spans="1:14" ht="15" customHeight="1" x14ac:dyDescent="0.2">
      <c r="A54" s="98" t="s">
        <v>51</v>
      </c>
      <c r="B54" s="125">
        <v>0</v>
      </c>
      <c r="C54" s="48">
        <f>IF(ISBLANK(B54),"  ",IF(F54&gt;0,B54/F54,IF(B54&gt;0,1,0)))</f>
        <v>0</v>
      </c>
      <c r="D54" s="126">
        <v>0</v>
      </c>
      <c r="E54" s="49">
        <f>IF(ISBLANK(D54),"  ",IF(F54&gt;0,D54/F54,IF(D54&gt;0,1,0)))</f>
        <v>0</v>
      </c>
      <c r="F54" s="99">
        <f t="shared" si="10"/>
        <v>0</v>
      </c>
      <c r="G54" s="51">
        <f>IF(ISBLANK(F54),"  ",IF(F76&gt;0,F54/F76,IF(F54&gt;0,1,0)))</f>
        <v>0</v>
      </c>
      <c r="H54" s="125">
        <v>0</v>
      </c>
      <c r="I54" s="48">
        <f>IF(ISBLANK(H54),"  ",IF(L54&gt;0,H54/L54,IF(H54&gt;0,1,0)))</f>
        <v>0</v>
      </c>
      <c r="J54" s="126">
        <v>0</v>
      </c>
      <c r="K54" s="49">
        <f>IF(ISBLANK(J54),"  ",IF(L54&gt;0,J54/L54,IF(J54&gt;0,1,0)))</f>
        <v>0</v>
      </c>
      <c r="L54" s="99">
        <f t="shared" si="13"/>
        <v>0</v>
      </c>
      <c r="M54" s="51">
        <f>IF(ISBLANK(L54),"  ",IF(L76&gt;0,L54/L76,IF(L54&gt;0,1,0)))</f>
        <v>0</v>
      </c>
      <c r="N54" s="25"/>
    </row>
    <row r="55" spans="1:14" ht="15" customHeight="1" x14ac:dyDescent="0.2">
      <c r="A55" s="31" t="s">
        <v>52</v>
      </c>
      <c r="B55" s="79">
        <v>843656</v>
      </c>
      <c r="C55" s="48">
        <f t="shared" si="0"/>
        <v>0.31998883375301579</v>
      </c>
      <c r="D55" s="80">
        <v>1792861</v>
      </c>
      <c r="E55" s="49">
        <f t="shared" si="9"/>
        <v>0.68001116624698421</v>
      </c>
      <c r="F55" s="97">
        <f t="shared" si="10"/>
        <v>2636517</v>
      </c>
      <c r="G55" s="51">
        <f>IF(ISBLANK(F55),"  ",IF(F76&gt;0,F55/F76,IF(F55&gt;0,1,0)))</f>
        <v>6.9712455263424219E-2</v>
      </c>
      <c r="H55" s="79">
        <v>811000</v>
      </c>
      <c r="I55" s="48">
        <f t="shared" si="11"/>
        <v>0.31144393241167434</v>
      </c>
      <c r="J55" s="80">
        <v>1793000</v>
      </c>
      <c r="K55" s="49">
        <f t="shared" si="12"/>
        <v>0.68855606758832566</v>
      </c>
      <c r="L55" s="97">
        <f t="shared" si="13"/>
        <v>2604000</v>
      </c>
      <c r="M55" s="51">
        <f>IF(ISBLANK(L55),"  ",IF(L76&gt;0,L55/L76,IF(L55&gt;0,1,0)))</f>
        <v>6.9767163345103994E-2</v>
      </c>
      <c r="N55" s="25"/>
    </row>
    <row r="56" spans="1:14" s="77" customFormat="1" ht="15" customHeight="1" x14ac:dyDescent="0.25">
      <c r="A56" s="87" t="s">
        <v>53</v>
      </c>
      <c r="B56" s="127">
        <v>10360112.41</v>
      </c>
      <c r="C56" s="84">
        <f t="shared" si="0"/>
        <v>0.81539782449230958</v>
      </c>
      <c r="D56" s="107">
        <v>2345480</v>
      </c>
      <c r="E56" s="75">
        <f t="shared" si="9"/>
        <v>0.18460217550769048</v>
      </c>
      <c r="F56" s="100">
        <f>F55+F53+F52+F51+F50+F54</f>
        <v>12705592.41</v>
      </c>
      <c r="G56" s="74">
        <f>IF(ISBLANK(F56),"  ",IF(F76&gt;0,F56/F76,IF(F56&gt;0,1,0)))</f>
        <v>0.33595005929316119</v>
      </c>
      <c r="H56" s="127">
        <v>9964850</v>
      </c>
      <c r="I56" s="84">
        <f t="shared" si="11"/>
        <v>0.81081949739012271</v>
      </c>
      <c r="J56" s="107">
        <v>2325000</v>
      </c>
      <c r="K56" s="75">
        <f t="shared" si="12"/>
        <v>0.18918050260987726</v>
      </c>
      <c r="L56" s="97">
        <f t="shared" si="13"/>
        <v>12289850</v>
      </c>
      <c r="M56" s="74">
        <f>IF(ISBLANK(L56),"  ",IF(L76&gt;0,L56/L76,IF(L56&gt;0,1,0)))</f>
        <v>0.32927341491429585</v>
      </c>
      <c r="N56" s="76"/>
    </row>
    <row r="57" spans="1:14" ht="15" customHeight="1" x14ac:dyDescent="0.2">
      <c r="A57" s="41" t="s">
        <v>54</v>
      </c>
      <c r="B57" s="128">
        <v>0</v>
      </c>
      <c r="C57" s="48">
        <f t="shared" si="0"/>
        <v>0</v>
      </c>
      <c r="D57" s="129">
        <v>0</v>
      </c>
      <c r="E57" s="49">
        <f t="shared" si="9"/>
        <v>0</v>
      </c>
      <c r="F57" s="101">
        <f t="shared" ref="F57:F66" si="14">D57+B57</f>
        <v>0</v>
      </c>
      <c r="G57" s="51">
        <f>IF(ISBLANK(F57),"  ",IF(F76&gt;0,F57/F76,IF(F57&gt;0,1,0)))</f>
        <v>0</v>
      </c>
      <c r="H57" s="128">
        <v>0</v>
      </c>
      <c r="I57" s="48">
        <f t="shared" si="11"/>
        <v>0</v>
      </c>
      <c r="J57" s="129">
        <v>0</v>
      </c>
      <c r="K57" s="49">
        <f t="shared" si="12"/>
        <v>0</v>
      </c>
      <c r="L57" s="101">
        <f t="shared" si="13"/>
        <v>0</v>
      </c>
      <c r="M57" s="51">
        <f>IF(ISBLANK(L57),"  ",IF(L76&gt;0,L57/L76,IF(L57&gt;0,1,0)))</f>
        <v>0</v>
      </c>
      <c r="N57" s="25"/>
    </row>
    <row r="58" spans="1:14" ht="15" customHeight="1" x14ac:dyDescent="0.2">
      <c r="A58" s="102" t="s">
        <v>55</v>
      </c>
      <c r="B58" s="32">
        <v>0</v>
      </c>
      <c r="C58" s="48">
        <f t="shared" si="0"/>
        <v>0</v>
      </c>
      <c r="D58" s="80">
        <v>0</v>
      </c>
      <c r="E58" s="49">
        <f t="shared" si="9"/>
        <v>0</v>
      </c>
      <c r="F58" s="34">
        <f t="shared" si="14"/>
        <v>0</v>
      </c>
      <c r="G58" s="51">
        <f>IF(ISBLANK(F58),"  ",IF(F76&gt;0,F58/F76,IF(F58&gt;0,1,0)))</f>
        <v>0</v>
      </c>
      <c r="H58" s="32">
        <v>0</v>
      </c>
      <c r="I58" s="48">
        <f t="shared" si="11"/>
        <v>0</v>
      </c>
      <c r="J58" s="80">
        <v>0</v>
      </c>
      <c r="K58" s="49">
        <f t="shared" si="12"/>
        <v>0</v>
      </c>
      <c r="L58" s="34">
        <f t="shared" si="13"/>
        <v>0</v>
      </c>
      <c r="M58" s="51">
        <f>IF(ISBLANK(L58),"  ",IF(L76&gt;0,L58/L76,IF(L58&gt;0,1,0)))</f>
        <v>0</v>
      </c>
      <c r="N58" s="25"/>
    </row>
    <row r="59" spans="1:14" ht="15" customHeight="1" x14ac:dyDescent="0.2">
      <c r="A59" s="82" t="s">
        <v>56</v>
      </c>
      <c r="B59" s="32">
        <v>0</v>
      </c>
      <c r="C59" s="48">
        <f t="shared" si="0"/>
        <v>0</v>
      </c>
      <c r="D59" s="80">
        <v>0</v>
      </c>
      <c r="E59" s="49">
        <f t="shared" si="9"/>
        <v>0</v>
      </c>
      <c r="F59" s="34">
        <f t="shared" si="14"/>
        <v>0</v>
      </c>
      <c r="G59" s="51">
        <f>IF(ISBLANK(F59),"  ",IF(F76&gt;0,F59/F76,IF(F59&gt;0,1,0)))</f>
        <v>0</v>
      </c>
      <c r="H59" s="32">
        <v>0</v>
      </c>
      <c r="I59" s="48">
        <f t="shared" si="11"/>
        <v>0</v>
      </c>
      <c r="J59" s="80">
        <v>0</v>
      </c>
      <c r="K59" s="49">
        <f t="shared" si="12"/>
        <v>0</v>
      </c>
      <c r="L59" s="34">
        <f t="shared" si="13"/>
        <v>0</v>
      </c>
      <c r="M59" s="51">
        <f>IF(ISBLANK(L59),"  ",IF(L76&gt;0,L59/L76,IF(L59&gt;0,1,0)))</f>
        <v>0</v>
      </c>
      <c r="N59" s="25"/>
    </row>
    <row r="60" spans="1:14" ht="15" customHeight="1" x14ac:dyDescent="0.2">
      <c r="A60" s="81" t="s">
        <v>57</v>
      </c>
      <c r="B60" s="69">
        <v>0</v>
      </c>
      <c r="C60" s="48">
        <f t="shared" si="0"/>
        <v>0</v>
      </c>
      <c r="D60" s="70">
        <v>4335359</v>
      </c>
      <c r="E60" s="49">
        <f t="shared" si="9"/>
        <v>1</v>
      </c>
      <c r="F60" s="68">
        <f t="shared" si="14"/>
        <v>4335359</v>
      </c>
      <c r="G60" s="51">
        <f>IF(ISBLANK(F60),"  ",IF(F76&gt;0,F60/F76,IF(F60&gt;0,1,0)))</f>
        <v>0.11463173586151107</v>
      </c>
      <c r="H60" s="69">
        <v>0</v>
      </c>
      <c r="I60" s="48">
        <f t="shared" si="11"/>
        <v>0</v>
      </c>
      <c r="J60" s="70">
        <v>4335000</v>
      </c>
      <c r="K60" s="49">
        <f t="shared" si="12"/>
        <v>1</v>
      </c>
      <c r="L60" s="68">
        <f t="shared" si="13"/>
        <v>4335000</v>
      </c>
      <c r="M60" s="51">
        <f>IF(ISBLANK(L60),"  ",IF(L76&gt;0,L60/L76,IF(L60&gt;0,1,0)))</f>
        <v>0.11614464404801299</v>
      </c>
      <c r="N60" s="25"/>
    </row>
    <row r="61" spans="1:14" ht="15" customHeight="1" x14ac:dyDescent="0.2">
      <c r="A61" s="103" t="s">
        <v>58</v>
      </c>
      <c r="B61" s="32">
        <v>0</v>
      </c>
      <c r="C61" s="48">
        <f t="shared" si="0"/>
        <v>0</v>
      </c>
      <c r="D61" s="80">
        <v>0</v>
      </c>
      <c r="E61" s="49">
        <f t="shared" si="9"/>
        <v>0</v>
      </c>
      <c r="F61" s="34">
        <f t="shared" si="14"/>
        <v>0</v>
      </c>
      <c r="G61" s="51">
        <f>IF(ISBLANK(F61),"  ",IF(F76&gt;0,F61/F76,IF(F61&gt;0,1,0)))</f>
        <v>0</v>
      </c>
      <c r="H61" s="32">
        <v>0</v>
      </c>
      <c r="I61" s="48">
        <f t="shared" si="11"/>
        <v>0</v>
      </c>
      <c r="J61" s="80">
        <v>0</v>
      </c>
      <c r="K61" s="49">
        <f t="shared" si="12"/>
        <v>0</v>
      </c>
      <c r="L61" s="34">
        <f t="shared" si="13"/>
        <v>0</v>
      </c>
      <c r="M61" s="51">
        <f>IF(ISBLANK(L61),"  ",IF(L76&gt;0,L61/L76,IF(L61&gt;0,1,0)))</f>
        <v>0</v>
      </c>
      <c r="N61" s="25"/>
    </row>
    <row r="62" spans="1:14" ht="15" customHeight="1" x14ac:dyDescent="0.2">
      <c r="A62" s="103" t="s">
        <v>59</v>
      </c>
      <c r="B62" s="32">
        <v>0</v>
      </c>
      <c r="C62" s="48">
        <f t="shared" si="0"/>
        <v>0</v>
      </c>
      <c r="D62" s="80">
        <v>0</v>
      </c>
      <c r="E62" s="49">
        <f t="shared" si="9"/>
        <v>0</v>
      </c>
      <c r="F62" s="34">
        <f t="shared" si="14"/>
        <v>0</v>
      </c>
      <c r="G62" s="51">
        <f>IF(ISBLANK(F62),"  ",IF(F76&gt;0,F62/F76,IF(F62&gt;0,1,0)))</f>
        <v>0</v>
      </c>
      <c r="H62" s="32">
        <v>0</v>
      </c>
      <c r="I62" s="48">
        <f t="shared" si="11"/>
        <v>0</v>
      </c>
      <c r="J62" s="80">
        <v>0</v>
      </c>
      <c r="K62" s="49">
        <f t="shared" si="12"/>
        <v>0</v>
      </c>
      <c r="L62" s="34">
        <f t="shared" si="13"/>
        <v>0</v>
      </c>
      <c r="M62" s="51">
        <f>IF(ISBLANK(L62),"  ",IF(L76&gt;0,L62/L76,IF(L62&gt;0,1,0)))</f>
        <v>0</v>
      </c>
      <c r="N62" s="25"/>
    </row>
    <row r="63" spans="1:14" ht="15" customHeight="1" x14ac:dyDescent="0.2">
      <c r="A63" s="104" t="s">
        <v>60</v>
      </c>
      <c r="B63" s="32">
        <v>0</v>
      </c>
      <c r="C63" s="48">
        <f t="shared" si="0"/>
        <v>0</v>
      </c>
      <c r="D63" s="80">
        <v>79021</v>
      </c>
      <c r="E63" s="49">
        <f t="shared" si="9"/>
        <v>1</v>
      </c>
      <c r="F63" s="34">
        <f t="shared" si="14"/>
        <v>79021</v>
      </c>
      <c r="G63" s="51">
        <f>IF(ISBLANK(F63),"  ",IF(F76&gt;0,F63/F76,IF(F63&gt;0,1,0)))</f>
        <v>2.0894035302526197E-3</v>
      </c>
      <c r="H63" s="32">
        <v>0</v>
      </c>
      <c r="I63" s="48">
        <f t="shared" si="11"/>
        <v>0</v>
      </c>
      <c r="J63" s="80">
        <v>80000</v>
      </c>
      <c r="K63" s="49">
        <f t="shared" si="12"/>
        <v>1</v>
      </c>
      <c r="L63" s="34">
        <f t="shared" si="13"/>
        <v>80000</v>
      </c>
      <c r="M63" s="51">
        <f>IF(ISBLANK(L63),"  ",IF(L76&gt;0,L63/L76,IF(L63&gt;0,1,0)))</f>
        <v>2.143384434565407E-3</v>
      </c>
      <c r="N63" s="25"/>
    </row>
    <row r="64" spans="1:14" ht="15" customHeight="1" x14ac:dyDescent="0.2">
      <c r="A64" s="104" t="s">
        <v>61</v>
      </c>
      <c r="B64" s="32">
        <v>0</v>
      </c>
      <c r="C64" s="48">
        <f t="shared" si="0"/>
        <v>0</v>
      </c>
      <c r="D64" s="80">
        <v>14490</v>
      </c>
      <c r="E64" s="49">
        <f t="shared" si="9"/>
        <v>1</v>
      </c>
      <c r="F64" s="34">
        <f t="shared" si="14"/>
        <v>14490</v>
      </c>
      <c r="G64" s="51">
        <f>IF(ISBLANK(F64),"  ",IF(F76&gt;0,F64/F76,IF(F64&gt;0,1,0)))</f>
        <v>3.8313178969337844E-4</v>
      </c>
      <c r="H64" s="32">
        <v>0</v>
      </c>
      <c r="I64" s="48">
        <f t="shared" si="11"/>
        <v>0</v>
      </c>
      <c r="J64" s="80">
        <v>0</v>
      </c>
      <c r="K64" s="49">
        <f t="shared" si="12"/>
        <v>0</v>
      </c>
      <c r="L64" s="34">
        <f t="shared" si="13"/>
        <v>0</v>
      </c>
      <c r="M64" s="51">
        <f>IF(ISBLANK(L64),"  ",IF(L76&gt;0,L64/L76,IF(L64&gt;0,1,0)))</f>
        <v>0</v>
      </c>
      <c r="N64" s="25"/>
    </row>
    <row r="65" spans="1:14" ht="15" customHeight="1" x14ac:dyDescent="0.2">
      <c r="A65" s="82" t="s">
        <v>62</v>
      </c>
      <c r="B65" s="32">
        <v>0</v>
      </c>
      <c r="C65" s="48">
        <f t="shared" si="0"/>
        <v>0</v>
      </c>
      <c r="D65" s="80">
        <v>64833</v>
      </c>
      <c r="E65" s="49">
        <f t="shared" si="9"/>
        <v>1</v>
      </c>
      <c r="F65" s="34">
        <f t="shared" si="14"/>
        <v>64833</v>
      </c>
      <c r="G65" s="51">
        <f>IF(ISBLANK(F65),"  ",IF(F76&gt;0,F65/F76,IF(F65&gt;0,1,0)))</f>
        <v>1.7142569579841824E-3</v>
      </c>
      <c r="H65" s="32">
        <v>0</v>
      </c>
      <c r="I65" s="48">
        <f t="shared" si="11"/>
        <v>0</v>
      </c>
      <c r="J65" s="80">
        <v>65000</v>
      </c>
      <c r="K65" s="49">
        <f t="shared" si="12"/>
        <v>1</v>
      </c>
      <c r="L65" s="34">
        <f t="shared" si="13"/>
        <v>65000</v>
      </c>
      <c r="M65" s="51">
        <f>IF(ISBLANK(L65),"  ",IF(L76&gt;0,L65/L76,IF(L65&gt;0,1,0)))</f>
        <v>1.7414998530843931E-3</v>
      </c>
      <c r="N65" s="25"/>
    </row>
    <row r="66" spans="1:14" ht="15" customHeight="1" x14ac:dyDescent="0.2">
      <c r="A66" s="81" t="s">
        <v>63</v>
      </c>
      <c r="B66" s="32">
        <v>5143</v>
      </c>
      <c r="C66" s="48">
        <f t="shared" si="0"/>
        <v>3.5810773172905527E-2</v>
      </c>
      <c r="D66" s="80">
        <v>138473</v>
      </c>
      <c r="E66" s="49">
        <f t="shared" si="9"/>
        <v>0.96418922682709451</v>
      </c>
      <c r="F66" s="34">
        <f t="shared" si="14"/>
        <v>143616</v>
      </c>
      <c r="G66" s="51">
        <f>IF(ISBLANK(F66),"  ",IF(F76&gt;0,F66/F76,IF(F66&gt;0,1,0)))</f>
        <v>3.7973675023191327E-3</v>
      </c>
      <c r="H66" s="32">
        <v>5150</v>
      </c>
      <c r="I66" s="48">
        <f t="shared" si="11"/>
        <v>3.5726673603884845E-2</v>
      </c>
      <c r="J66" s="80">
        <v>139000</v>
      </c>
      <c r="K66" s="49">
        <f t="shared" si="12"/>
        <v>0.96427332639611518</v>
      </c>
      <c r="L66" s="34">
        <f t="shared" si="13"/>
        <v>144150</v>
      </c>
      <c r="M66" s="51">
        <f>IF(ISBLANK(L66),"  ",IF(L76&gt;0,L66/L76,IF(L66&gt;0,1,0)))</f>
        <v>3.8621108280325425E-3</v>
      </c>
      <c r="N66" s="25"/>
    </row>
    <row r="67" spans="1:14" s="77" customFormat="1" ht="15" customHeight="1" x14ac:dyDescent="0.25">
      <c r="A67" s="105" t="s">
        <v>64</v>
      </c>
      <c r="B67" s="106">
        <v>10365255.41</v>
      </c>
      <c r="C67" s="84">
        <f t="shared" si="0"/>
        <v>0.59766524575702717</v>
      </c>
      <c r="D67" s="107">
        <v>6977656</v>
      </c>
      <c r="E67" s="75">
        <f t="shared" si="9"/>
        <v>0.40233475424297288</v>
      </c>
      <c r="F67" s="106">
        <f>F66+F65+F64+F63+F62+F61+F60+F59+F58+F57+F56</f>
        <v>17342911.41</v>
      </c>
      <c r="G67" s="74">
        <f>IF(ISBLANK(F67),"  ",IF(F76&gt;0,F67/F76,IF(F67&gt;0,1,0)))</f>
        <v>0.45856595493492153</v>
      </c>
      <c r="H67" s="106">
        <v>9970000</v>
      </c>
      <c r="I67" s="84">
        <f t="shared" si="11"/>
        <v>0.58945252453588748</v>
      </c>
      <c r="J67" s="107">
        <v>6944000</v>
      </c>
      <c r="K67" s="75">
        <f t="shared" si="12"/>
        <v>0.41054747546411258</v>
      </c>
      <c r="L67" s="106">
        <f>L66+L65+L64+L63+L62+L61+L60+L59+L58+L57+L56</f>
        <v>16914000</v>
      </c>
      <c r="M67" s="74">
        <f>IF(ISBLANK(L67),"  ",IF(L76&gt;0,L67/L76,IF(L67&gt;0,1,0)))</f>
        <v>0.45316505407799118</v>
      </c>
      <c r="N67" s="76"/>
    </row>
    <row r="68" spans="1:14" ht="15" customHeight="1" x14ac:dyDescent="0.25">
      <c r="A68" s="14" t="s">
        <v>65</v>
      </c>
      <c r="B68" s="79"/>
      <c r="C68" s="64" t="s">
        <v>4</v>
      </c>
      <c r="D68" s="80"/>
      <c r="E68" s="66" t="s">
        <v>4</v>
      </c>
      <c r="F68" s="34"/>
      <c r="G68" s="67" t="s">
        <v>4</v>
      </c>
      <c r="H68" s="79"/>
      <c r="I68" s="64" t="s">
        <v>4</v>
      </c>
      <c r="J68" s="80"/>
      <c r="K68" s="66" t="s">
        <v>4</v>
      </c>
      <c r="L68" s="34"/>
      <c r="M68" s="67" t="s">
        <v>4</v>
      </c>
    </row>
    <row r="69" spans="1:14" ht="15" customHeight="1" x14ac:dyDescent="0.2">
      <c r="A69" s="108" t="s">
        <v>66</v>
      </c>
      <c r="B69" s="3">
        <v>0</v>
      </c>
      <c r="C69" s="42">
        <f t="shared" si="0"/>
        <v>0</v>
      </c>
      <c r="D69" s="93">
        <v>0</v>
      </c>
      <c r="E69" s="44">
        <f>IF(ISBLANK(D69),"  ",IF(F69&gt;0,D69/F69,IF(D69&gt;0,1,0)))</f>
        <v>0</v>
      </c>
      <c r="F69" s="58">
        <f>D69+B69</f>
        <v>0</v>
      </c>
      <c r="G69" s="46">
        <f>IF(ISBLANK(F69),"  ",IF(F76&gt;0,F69/F76,IF(F69&gt;0,1,0)))</f>
        <v>0</v>
      </c>
      <c r="H69" s="3">
        <v>0</v>
      </c>
      <c r="I69" s="42">
        <f>IF(ISBLANK(H69),"  ",IF(L69&gt;0,H69/L69,IF(H69&gt;0,1,0)))</f>
        <v>0</v>
      </c>
      <c r="J69" s="93">
        <v>0</v>
      </c>
      <c r="K69" s="44">
        <f>IF(ISBLANK(J69),"  ",IF(L69&gt;0,J69/L69,IF(J69&gt;0,1,0)))</f>
        <v>0</v>
      </c>
      <c r="L69" s="58">
        <f>J69+H69</f>
        <v>0</v>
      </c>
      <c r="M69" s="46">
        <f>IF(ISBLANK(L69),"  ",IF(L76&gt;0,L69/L76,IF(L69&gt;0,1,0)))</f>
        <v>0</v>
      </c>
    </row>
    <row r="70" spans="1:14" ht="15" customHeight="1" x14ac:dyDescent="0.2">
      <c r="A70" s="31" t="s">
        <v>67</v>
      </c>
      <c r="B70" s="32">
        <v>0</v>
      </c>
      <c r="C70" s="48">
        <f t="shared" si="0"/>
        <v>0</v>
      </c>
      <c r="D70" s="80">
        <v>0</v>
      </c>
      <c r="E70" s="49">
        <f>IF(ISBLANK(D70),"  ",IF(F70&gt;0,D70/F70,IF(D70&gt;0,1,0)))</f>
        <v>0</v>
      </c>
      <c r="F70" s="34">
        <f>D70+B70</f>
        <v>0</v>
      </c>
      <c r="G70" s="51">
        <f>IF(ISBLANK(F70),"  ",IF(F76&gt;0,F70/F76,IF(F70&gt;0,1,0)))</f>
        <v>0</v>
      </c>
      <c r="H70" s="32">
        <v>0</v>
      </c>
      <c r="I70" s="48">
        <f>IF(ISBLANK(H70),"  ",IF(L70&gt;0,H70/L70,IF(H70&gt;0,1,0)))</f>
        <v>0</v>
      </c>
      <c r="J70" s="80">
        <v>0</v>
      </c>
      <c r="K70" s="49">
        <f>IF(ISBLANK(J70),"  ",IF(L70&gt;0,J70/L70,IF(J70&gt;0,1,0)))</f>
        <v>0</v>
      </c>
      <c r="L70" s="34">
        <f>J70+H70</f>
        <v>0</v>
      </c>
      <c r="M70" s="51">
        <f>IF(ISBLANK(L70),"  ",IF(L76&gt;0,L70/L76,IF(L70&gt;0,1,0)))</f>
        <v>0</v>
      </c>
    </row>
    <row r="71" spans="1:14" ht="15" customHeight="1" x14ac:dyDescent="0.25">
      <c r="A71" s="109" t="s">
        <v>68</v>
      </c>
      <c r="B71" s="79"/>
      <c r="C71" s="64" t="s">
        <v>4</v>
      </c>
      <c r="D71" s="80"/>
      <c r="E71" s="66" t="s">
        <v>4</v>
      </c>
      <c r="F71" s="34"/>
      <c r="G71" s="67" t="s">
        <v>4</v>
      </c>
      <c r="H71" s="79"/>
      <c r="I71" s="64" t="s">
        <v>4</v>
      </c>
      <c r="J71" s="80"/>
      <c r="K71" s="66" t="s">
        <v>4</v>
      </c>
      <c r="L71" s="34"/>
      <c r="M71" s="67" t="s">
        <v>4</v>
      </c>
    </row>
    <row r="72" spans="1:14" ht="15" customHeight="1" x14ac:dyDescent="0.2">
      <c r="A72" s="82" t="s">
        <v>69</v>
      </c>
      <c r="B72" s="3">
        <v>0</v>
      </c>
      <c r="C72" s="42">
        <f t="shared" si="0"/>
        <v>0</v>
      </c>
      <c r="D72" s="93">
        <v>8486797</v>
      </c>
      <c r="E72" s="44">
        <f>IF(ISBLANK(D72),"  ",IF(F72&gt;0,D72/F72,IF(D72&gt;0,1,0)))</f>
        <v>1</v>
      </c>
      <c r="F72" s="58">
        <f>D72+B72</f>
        <v>8486797</v>
      </c>
      <c r="G72" s="46">
        <f>IF(ISBLANK(F72),"  ",IF(F76&gt;0,F72/F76,IF(F72&gt;0,1,0)))</f>
        <v>0.22440039498788095</v>
      </c>
      <c r="H72" s="3">
        <v>0</v>
      </c>
      <c r="I72" s="42">
        <f>IF(ISBLANK(H72),"  ",IF(L72&gt;0,H72/L72,IF(H72&gt;0,1,0)))</f>
        <v>0</v>
      </c>
      <c r="J72" s="93">
        <v>8500000</v>
      </c>
      <c r="K72" s="44">
        <f>IF(ISBLANK(J72),"  ",IF(L72&gt;0,J72/L72,IF(J72&gt;0,1,0)))</f>
        <v>1</v>
      </c>
      <c r="L72" s="58">
        <f>J72+H72</f>
        <v>8500000</v>
      </c>
      <c r="M72" s="46">
        <f>IF(ISBLANK(L72),"  ",IF(L76&gt;0,L72/L76,IF(L72&gt;0,1,0)))</f>
        <v>0.22773459617257449</v>
      </c>
    </row>
    <row r="73" spans="1:14" ht="15" customHeight="1" x14ac:dyDescent="0.2">
      <c r="A73" s="31" t="s">
        <v>70</v>
      </c>
      <c r="B73" s="32">
        <v>0</v>
      </c>
      <c r="C73" s="48">
        <f t="shared" si="0"/>
        <v>0</v>
      </c>
      <c r="D73" s="80">
        <v>4241576</v>
      </c>
      <c r="E73" s="49">
        <f>IF(ISBLANK(D73),"  ",IF(F73&gt;0,D73/F73,IF(D73&gt;0,1,0)))</f>
        <v>1</v>
      </c>
      <c r="F73" s="34">
        <f>D73+B73</f>
        <v>4241576</v>
      </c>
      <c r="G73" s="51">
        <f>IF(ISBLANK(F73),"  ",IF(F76&gt;0,F73/F76,IF(F73&gt;0,1,0)))</f>
        <v>0.11215200855765917</v>
      </c>
      <c r="H73" s="32">
        <v>0</v>
      </c>
      <c r="I73" s="48">
        <f>IF(ISBLANK(H73),"  ",IF(L73&gt;0,H73/L73,IF(H73&gt;0,1,0)))</f>
        <v>0</v>
      </c>
      <c r="J73" s="80">
        <v>4240000</v>
      </c>
      <c r="K73" s="49">
        <f>IF(ISBLANK(J73),"  ",IF(L73&gt;0,J73/L73,IF(J73&gt;0,1,0)))</f>
        <v>1</v>
      </c>
      <c r="L73" s="34">
        <f>J73+H73</f>
        <v>4240000</v>
      </c>
      <c r="M73" s="51">
        <f>IF(ISBLANK(L73),"  ",IF(L76&gt;0,L73/L76,IF(L73&gt;0,1,0)))</f>
        <v>0.11359937503196657</v>
      </c>
    </row>
    <row r="74" spans="1:14" s="77" customFormat="1" ht="15" customHeight="1" x14ac:dyDescent="0.25">
      <c r="A74" s="78" t="s">
        <v>71</v>
      </c>
      <c r="B74" s="110">
        <v>0</v>
      </c>
      <c r="C74" s="84">
        <f t="shared" si="0"/>
        <v>0</v>
      </c>
      <c r="D74" s="111">
        <v>12728373</v>
      </c>
      <c r="E74" s="75">
        <f>IF(ISBLANK(D74),"  ",IF(F74&gt;0,D74/F74,IF(D74&gt;0,1,0)))</f>
        <v>1</v>
      </c>
      <c r="F74" s="112">
        <f>F73+F72+F71+F70+F69</f>
        <v>12728373</v>
      </c>
      <c r="G74" s="74">
        <f>IF(ISBLANK(F74),"  ",IF(F76&gt;0,F74/F76,IF(F74&gt;0,1,0)))</f>
        <v>0.33655240354554011</v>
      </c>
      <c r="H74" s="110">
        <v>0</v>
      </c>
      <c r="I74" s="84">
        <f>IF(ISBLANK(H74),"  ",IF(L74&gt;0,H74/L74,IF(H74&gt;0,1,0)))</f>
        <v>0</v>
      </c>
      <c r="J74" s="111">
        <v>12740000</v>
      </c>
      <c r="K74" s="75">
        <f>IF(ISBLANK(J74),"  ",IF(L74&gt;0,J74/L74,IF(J74&gt;0,1,0)))</f>
        <v>1</v>
      </c>
      <c r="L74" s="112">
        <f>L73+L72+L71+L70+L69</f>
        <v>12740000</v>
      </c>
      <c r="M74" s="74">
        <f>IF(ISBLANK(L74),"  ",IF(L76&gt;0,L74/L76,IF(L74&gt;0,1,0)))</f>
        <v>0.34133397120454106</v>
      </c>
    </row>
    <row r="75" spans="1:14" s="77" customFormat="1" ht="15" customHeight="1" x14ac:dyDescent="0.25">
      <c r="A75" s="78" t="s">
        <v>72</v>
      </c>
      <c r="B75" s="110">
        <v>0</v>
      </c>
      <c r="C75" s="84">
        <f>IF(ISBLANK(B75),"  ",IF(F75&gt;0,B75/F75,IF(B75&gt;0,1,0)))</f>
        <v>0</v>
      </c>
      <c r="D75" s="111">
        <v>0</v>
      </c>
      <c r="E75" s="75">
        <f>IF(ISBLANK(D75),"  ",IF(F75&gt;0,D75/F75,IF(D75&gt;0,1,0)))</f>
        <v>0</v>
      </c>
      <c r="F75" s="113">
        <f>D75+B75</f>
        <v>0</v>
      </c>
      <c r="G75" s="74">
        <f>IF(ISBLANK(F75),"  ",IF(F76&gt;0,F75/F76,IF(F75&gt;0,1,0)))</f>
        <v>0</v>
      </c>
      <c r="H75" s="110">
        <v>0</v>
      </c>
      <c r="I75" s="84">
        <f>IF(ISBLANK(H75),"  ",IF(L75&gt;0,H75/L75,IF(H75&gt;0,1,0)))</f>
        <v>0</v>
      </c>
      <c r="J75" s="111">
        <v>0</v>
      </c>
      <c r="K75" s="75">
        <f>IF(ISBLANK(J75),"  ",IF(L75&gt;0,J75/L75,IF(J75&gt;0,1,0)))</f>
        <v>0</v>
      </c>
      <c r="L75" s="113">
        <f>J75+H75</f>
        <v>0</v>
      </c>
      <c r="M75" s="74">
        <f>IF(ISBLANK(L75),"  ",IF(L76&gt;0,L75/L76,IF(L75&gt;0,1,0)))</f>
        <v>0</v>
      </c>
    </row>
    <row r="76" spans="1:14" s="77" customFormat="1" ht="15" customHeight="1" thickBot="1" x14ac:dyDescent="0.3">
      <c r="A76" s="114" t="s">
        <v>73</v>
      </c>
      <c r="B76" s="115">
        <v>18112379.41</v>
      </c>
      <c r="C76" s="116">
        <f t="shared" si="0"/>
        <v>0.47891154858238771</v>
      </c>
      <c r="D76" s="115">
        <v>19707505</v>
      </c>
      <c r="E76" s="117">
        <f>IF(ISBLANK(D76),"  ",IF(F76&gt;0,D76/F76,IF(D76&gt;0,1,0)))</f>
        <v>0.5210884514176124</v>
      </c>
      <c r="F76" s="115">
        <f>F74+F67+F47+F40+F48+F75</f>
        <v>37819884.409999996</v>
      </c>
      <c r="G76" s="118">
        <f>IF(ISBLANK(F76),"  ",IF(F76&gt;0,F76/F76,IF(F76&gt;0,1,0)))</f>
        <v>1</v>
      </c>
      <c r="H76" s="115">
        <v>17638749</v>
      </c>
      <c r="I76" s="116">
        <f>IF(ISBLANK(H76),"  ",IF(L76&gt;0,H76/L76,IF(H76&gt;0,1,0)))</f>
        <v>0.47258275064757671</v>
      </c>
      <c r="J76" s="115">
        <v>19685400</v>
      </c>
      <c r="K76" s="117">
        <f>IF(ISBLANK(J76),"  ",IF(L76&gt;0,J76/L76,IF(J76&gt;0,1,0)))</f>
        <v>0.52741724935242329</v>
      </c>
      <c r="L76" s="115">
        <f>L74+L67+L47+L40+L48+L75</f>
        <v>37324149</v>
      </c>
      <c r="M76" s="118">
        <f>IF(ISBLANK(L76),"  ",IF(L76&gt;0,L76/L76,IF(L76&gt;0,1,0)))</f>
        <v>1</v>
      </c>
    </row>
    <row r="77" spans="1:14" ht="15" thickTop="1" x14ac:dyDescent="0.2">
      <c r="A77" s="119"/>
      <c r="B77" s="1"/>
      <c r="C77" s="2"/>
      <c r="D77" s="1"/>
      <c r="E77" s="2"/>
      <c r="F77" s="1"/>
      <c r="G77" s="2"/>
      <c r="H77" s="1"/>
      <c r="I77" s="2"/>
      <c r="J77" s="1"/>
      <c r="K77" s="2"/>
      <c r="L77" s="1"/>
      <c r="M77" s="2"/>
    </row>
    <row r="78" spans="1:14" ht="16.5" customHeight="1" x14ac:dyDescent="0.2">
      <c r="A78" s="2" t="s">
        <v>4</v>
      </c>
      <c r="B78" s="1"/>
      <c r="C78" s="2"/>
      <c r="D78" s="1"/>
      <c r="E78" s="2"/>
      <c r="F78" s="1"/>
      <c r="G78" s="2"/>
      <c r="H78" s="1"/>
      <c r="I78" s="2"/>
      <c r="J78" s="1"/>
      <c r="K78" s="2"/>
      <c r="L78" s="1"/>
      <c r="M78" s="2"/>
    </row>
    <row r="79" spans="1:14" x14ac:dyDescent="0.2">
      <c r="A79" s="2" t="s">
        <v>74</v>
      </c>
      <c r="B79" s="1"/>
      <c r="C79" s="2"/>
      <c r="D79" s="1"/>
      <c r="E79" s="2"/>
      <c r="F79" s="1"/>
      <c r="G79" s="2"/>
      <c r="H79" s="1"/>
      <c r="I79" s="2"/>
      <c r="J79" s="1"/>
      <c r="K79" s="2"/>
      <c r="L79" s="1"/>
      <c r="M79" s="2"/>
    </row>
  </sheetData>
  <hyperlinks>
    <hyperlink ref="O2" location="Home!A1" tooltip="Home" display="Home"/>
  </hyperlinks>
  <printOptions horizontalCentered="1" verticalCentered="1"/>
  <pageMargins left="0.25" right="0.25" top="0.75" bottom="0.75" header="0.3" footer="0.3"/>
  <pageSetup scale="44" orientation="landscape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9"/>
  <sheetViews>
    <sheetView zoomScale="75" zoomScaleNormal="75" workbookViewId="0">
      <pane xSplit="1" ySplit="10" topLeftCell="B11" activePane="bottomRight" state="frozen"/>
      <selection activeCell="A4" sqref="A4:XFD76"/>
      <selection pane="topRight" activeCell="A4" sqref="A4:XFD76"/>
      <selection pane="bottomLeft" activeCell="A4" sqref="A4:XFD76"/>
      <selection pane="bottomRight" activeCell="G13" sqref="G13"/>
    </sheetView>
  </sheetViews>
  <sheetFormatPr defaultColWidth="12.42578125" defaultRowHeight="14.25" x14ac:dyDescent="0.2"/>
  <cols>
    <col min="1" max="1" width="63.42578125" style="6" customWidth="1"/>
    <col min="2" max="2" width="20.7109375" style="120" customWidth="1"/>
    <col min="3" max="3" width="20.7109375" style="6" customWidth="1"/>
    <col min="4" max="4" width="20.7109375" style="120" customWidth="1"/>
    <col min="5" max="5" width="20.7109375" style="6" customWidth="1"/>
    <col min="6" max="6" width="20.7109375" style="120" customWidth="1"/>
    <col min="7" max="7" width="20.7109375" style="6" customWidth="1"/>
    <col min="8" max="8" width="20.7109375" style="120" customWidth="1"/>
    <col min="9" max="9" width="20.7109375" style="6" customWidth="1"/>
    <col min="10" max="10" width="20.7109375" style="120" customWidth="1"/>
    <col min="11" max="11" width="20.7109375" style="6" customWidth="1"/>
    <col min="12" max="12" width="20.7109375" style="120" customWidth="1"/>
    <col min="13" max="13" width="20.7109375" style="6" customWidth="1"/>
    <col min="14" max="256" width="12.42578125" style="6"/>
    <col min="257" max="257" width="186.7109375" style="6" customWidth="1"/>
    <col min="258" max="258" width="56.42578125" style="6" customWidth="1"/>
    <col min="259" max="263" width="45.5703125" style="6" customWidth="1"/>
    <col min="264" max="264" width="54.7109375" style="6" customWidth="1"/>
    <col min="265" max="269" width="45.5703125" style="6" customWidth="1"/>
    <col min="270" max="512" width="12.42578125" style="6"/>
    <col min="513" max="513" width="186.7109375" style="6" customWidth="1"/>
    <col min="514" max="514" width="56.42578125" style="6" customWidth="1"/>
    <col min="515" max="519" width="45.5703125" style="6" customWidth="1"/>
    <col min="520" max="520" width="54.7109375" style="6" customWidth="1"/>
    <col min="521" max="525" width="45.5703125" style="6" customWidth="1"/>
    <col min="526" max="768" width="12.42578125" style="6"/>
    <col min="769" max="769" width="186.7109375" style="6" customWidth="1"/>
    <col min="770" max="770" width="56.42578125" style="6" customWidth="1"/>
    <col min="771" max="775" width="45.5703125" style="6" customWidth="1"/>
    <col min="776" max="776" width="54.7109375" style="6" customWidth="1"/>
    <col min="777" max="781" width="45.5703125" style="6" customWidth="1"/>
    <col min="782" max="1024" width="12.42578125" style="6"/>
    <col min="1025" max="1025" width="186.7109375" style="6" customWidth="1"/>
    <col min="1026" max="1026" width="56.42578125" style="6" customWidth="1"/>
    <col min="1027" max="1031" width="45.5703125" style="6" customWidth="1"/>
    <col min="1032" max="1032" width="54.7109375" style="6" customWidth="1"/>
    <col min="1033" max="1037" width="45.5703125" style="6" customWidth="1"/>
    <col min="1038" max="1280" width="12.42578125" style="6"/>
    <col min="1281" max="1281" width="186.7109375" style="6" customWidth="1"/>
    <col min="1282" max="1282" width="56.42578125" style="6" customWidth="1"/>
    <col min="1283" max="1287" width="45.5703125" style="6" customWidth="1"/>
    <col min="1288" max="1288" width="54.7109375" style="6" customWidth="1"/>
    <col min="1289" max="1293" width="45.5703125" style="6" customWidth="1"/>
    <col min="1294" max="1536" width="12.42578125" style="6"/>
    <col min="1537" max="1537" width="186.7109375" style="6" customWidth="1"/>
    <col min="1538" max="1538" width="56.42578125" style="6" customWidth="1"/>
    <col min="1539" max="1543" width="45.5703125" style="6" customWidth="1"/>
    <col min="1544" max="1544" width="54.7109375" style="6" customWidth="1"/>
    <col min="1545" max="1549" width="45.5703125" style="6" customWidth="1"/>
    <col min="1550" max="1792" width="12.42578125" style="6"/>
    <col min="1793" max="1793" width="186.7109375" style="6" customWidth="1"/>
    <col min="1794" max="1794" width="56.42578125" style="6" customWidth="1"/>
    <col min="1795" max="1799" width="45.5703125" style="6" customWidth="1"/>
    <col min="1800" max="1800" width="54.7109375" style="6" customWidth="1"/>
    <col min="1801" max="1805" width="45.5703125" style="6" customWidth="1"/>
    <col min="1806" max="2048" width="12.42578125" style="6"/>
    <col min="2049" max="2049" width="186.7109375" style="6" customWidth="1"/>
    <col min="2050" max="2050" width="56.42578125" style="6" customWidth="1"/>
    <col min="2051" max="2055" width="45.5703125" style="6" customWidth="1"/>
    <col min="2056" max="2056" width="54.7109375" style="6" customWidth="1"/>
    <col min="2057" max="2061" width="45.5703125" style="6" customWidth="1"/>
    <col min="2062" max="2304" width="12.42578125" style="6"/>
    <col min="2305" max="2305" width="186.7109375" style="6" customWidth="1"/>
    <col min="2306" max="2306" width="56.42578125" style="6" customWidth="1"/>
    <col min="2307" max="2311" width="45.5703125" style="6" customWidth="1"/>
    <col min="2312" max="2312" width="54.7109375" style="6" customWidth="1"/>
    <col min="2313" max="2317" width="45.5703125" style="6" customWidth="1"/>
    <col min="2318" max="2560" width="12.42578125" style="6"/>
    <col min="2561" max="2561" width="186.7109375" style="6" customWidth="1"/>
    <col min="2562" max="2562" width="56.42578125" style="6" customWidth="1"/>
    <col min="2563" max="2567" width="45.5703125" style="6" customWidth="1"/>
    <col min="2568" max="2568" width="54.7109375" style="6" customWidth="1"/>
    <col min="2569" max="2573" width="45.5703125" style="6" customWidth="1"/>
    <col min="2574" max="2816" width="12.42578125" style="6"/>
    <col min="2817" max="2817" width="186.7109375" style="6" customWidth="1"/>
    <col min="2818" max="2818" width="56.42578125" style="6" customWidth="1"/>
    <col min="2819" max="2823" width="45.5703125" style="6" customWidth="1"/>
    <col min="2824" max="2824" width="54.7109375" style="6" customWidth="1"/>
    <col min="2825" max="2829" width="45.5703125" style="6" customWidth="1"/>
    <col min="2830" max="3072" width="12.42578125" style="6"/>
    <col min="3073" max="3073" width="186.7109375" style="6" customWidth="1"/>
    <col min="3074" max="3074" width="56.42578125" style="6" customWidth="1"/>
    <col min="3075" max="3079" width="45.5703125" style="6" customWidth="1"/>
    <col min="3080" max="3080" width="54.7109375" style="6" customWidth="1"/>
    <col min="3081" max="3085" width="45.5703125" style="6" customWidth="1"/>
    <col min="3086" max="3328" width="12.42578125" style="6"/>
    <col min="3329" max="3329" width="186.7109375" style="6" customWidth="1"/>
    <col min="3330" max="3330" width="56.42578125" style="6" customWidth="1"/>
    <col min="3331" max="3335" width="45.5703125" style="6" customWidth="1"/>
    <col min="3336" max="3336" width="54.7109375" style="6" customWidth="1"/>
    <col min="3337" max="3341" width="45.5703125" style="6" customWidth="1"/>
    <col min="3342" max="3584" width="12.42578125" style="6"/>
    <col min="3585" max="3585" width="186.7109375" style="6" customWidth="1"/>
    <col min="3586" max="3586" width="56.42578125" style="6" customWidth="1"/>
    <col min="3587" max="3591" width="45.5703125" style="6" customWidth="1"/>
    <col min="3592" max="3592" width="54.7109375" style="6" customWidth="1"/>
    <col min="3593" max="3597" width="45.5703125" style="6" customWidth="1"/>
    <col min="3598" max="3840" width="12.42578125" style="6"/>
    <col min="3841" max="3841" width="186.7109375" style="6" customWidth="1"/>
    <col min="3842" max="3842" width="56.42578125" style="6" customWidth="1"/>
    <col min="3843" max="3847" width="45.5703125" style="6" customWidth="1"/>
    <col min="3848" max="3848" width="54.7109375" style="6" customWidth="1"/>
    <col min="3849" max="3853" width="45.5703125" style="6" customWidth="1"/>
    <col min="3854" max="4096" width="12.42578125" style="6"/>
    <col min="4097" max="4097" width="186.7109375" style="6" customWidth="1"/>
    <col min="4098" max="4098" width="56.42578125" style="6" customWidth="1"/>
    <col min="4099" max="4103" width="45.5703125" style="6" customWidth="1"/>
    <col min="4104" max="4104" width="54.7109375" style="6" customWidth="1"/>
    <col min="4105" max="4109" width="45.5703125" style="6" customWidth="1"/>
    <col min="4110" max="4352" width="12.42578125" style="6"/>
    <col min="4353" max="4353" width="186.7109375" style="6" customWidth="1"/>
    <col min="4354" max="4354" width="56.42578125" style="6" customWidth="1"/>
    <col min="4355" max="4359" width="45.5703125" style="6" customWidth="1"/>
    <col min="4360" max="4360" width="54.7109375" style="6" customWidth="1"/>
    <col min="4361" max="4365" width="45.5703125" style="6" customWidth="1"/>
    <col min="4366" max="4608" width="12.42578125" style="6"/>
    <col min="4609" max="4609" width="186.7109375" style="6" customWidth="1"/>
    <col min="4610" max="4610" width="56.42578125" style="6" customWidth="1"/>
    <col min="4611" max="4615" width="45.5703125" style="6" customWidth="1"/>
    <col min="4616" max="4616" width="54.7109375" style="6" customWidth="1"/>
    <col min="4617" max="4621" width="45.5703125" style="6" customWidth="1"/>
    <col min="4622" max="4864" width="12.42578125" style="6"/>
    <col min="4865" max="4865" width="186.7109375" style="6" customWidth="1"/>
    <col min="4866" max="4866" width="56.42578125" style="6" customWidth="1"/>
    <col min="4867" max="4871" width="45.5703125" style="6" customWidth="1"/>
    <col min="4872" max="4872" width="54.7109375" style="6" customWidth="1"/>
    <col min="4873" max="4877" width="45.5703125" style="6" customWidth="1"/>
    <col min="4878" max="5120" width="12.42578125" style="6"/>
    <col min="5121" max="5121" width="186.7109375" style="6" customWidth="1"/>
    <col min="5122" max="5122" width="56.42578125" style="6" customWidth="1"/>
    <col min="5123" max="5127" width="45.5703125" style="6" customWidth="1"/>
    <col min="5128" max="5128" width="54.7109375" style="6" customWidth="1"/>
    <col min="5129" max="5133" width="45.5703125" style="6" customWidth="1"/>
    <col min="5134" max="5376" width="12.42578125" style="6"/>
    <col min="5377" max="5377" width="186.7109375" style="6" customWidth="1"/>
    <col min="5378" max="5378" width="56.42578125" style="6" customWidth="1"/>
    <col min="5379" max="5383" width="45.5703125" style="6" customWidth="1"/>
    <col min="5384" max="5384" width="54.7109375" style="6" customWidth="1"/>
    <col min="5385" max="5389" width="45.5703125" style="6" customWidth="1"/>
    <col min="5390" max="5632" width="12.42578125" style="6"/>
    <col min="5633" max="5633" width="186.7109375" style="6" customWidth="1"/>
    <col min="5634" max="5634" width="56.42578125" style="6" customWidth="1"/>
    <col min="5635" max="5639" width="45.5703125" style="6" customWidth="1"/>
    <col min="5640" max="5640" width="54.7109375" style="6" customWidth="1"/>
    <col min="5641" max="5645" width="45.5703125" style="6" customWidth="1"/>
    <col min="5646" max="5888" width="12.42578125" style="6"/>
    <col min="5889" max="5889" width="186.7109375" style="6" customWidth="1"/>
    <col min="5890" max="5890" width="56.42578125" style="6" customWidth="1"/>
    <col min="5891" max="5895" width="45.5703125" style="6" customWidth="1"/>
    <col min="5896" max="5896" width="54.7109375" style="6" customWidth="1"/>
    <col min="5897" max="5901" width="45.5703125" style="6" customWidth="1"/>
    <col min="5902" max="6144" width="12.42578125" style="6"/>
    <col min="6145" max="6145" width="186.7109375" style="6" customWidth="1"/>
    <col min="6146" max="6146" width="56.42578125" style="6" customWidth="1"/>
    <col min="6147" max="6151" width="45.5703125" style="6" customWidth="1"/>
    <col min="6152" max="6152" width="54.7109375" style="6" customWidth="1"/>
    <col min="6153" max="6157" width="45.5703125" style="6" customWidth="1"/>
    <col min="6158" max="6400" width="12.42578125" style="6"/>
    <col min="6401" max="6401" width="186.7109375" style="6" customWidth="1"/>
    <col min="6402" max="6402" width="56.42578125" style="6" customWidth="1"/>
    <col min="6403" max="6407" width="45.5703125" style="6" customWidth="1"/>
    <col min="6408" max="6408" width="54.7109375" style="6" customWidth="1"/>
    <col min="6409" max="6413" width="45.5703125" style="6" customWidth="1"/>
    <col min="6414" max="6656" width="12.42578125" style="6"/>
    <col min="6657" max="6657" width="186.7109375" style="6" customWidth="1"/>
    <col min="6658" max="6658" width="56.42578125" style="6" customWidth="1"/>
    <col min="6659" max="6663" width="45.5703125" style="6" customWidth="1"/>
    <col min="6664" max="6664" width="54.7109375" style="6" customWidth="1"/>
    <col min="6665" max="6669" width="45.5703125" style="6" customWidth="1"/>
    <col min="6670" max="6912" width="12.42578125" style="6"/>
    <col min="6913" max="6913" width="186.7109375" style="6" customWidth="1"/>
    <col min="6914" max="6914" width="56.42578125" style="6" customWidth="1"/>
    <col min="6915" max="6919" width="45.5703125" style="6" customWidth="1"/>
    <col min="6920" max="6920" width="54.7109375" style="6" customWidth="1"/>
    <col min="6921" max="6925" width="45.5703125" style="6" customWidth="1"/>
    <col min="6926" max="7168" width="12.42578125" style="6"/>
    <col min="7169" max="7169" width="186.7109375" style="6" customWidth="1"/>
    <col min="7170" max="7170" width="56.42578125" style="6" customWidth="1"/>
    <col min="7171" max="7175" width="45.5703125" style="6" customWidth="1"/>
    <col min="7176" max="7176" width="54.7109375" style="6" customWidth="1"/>
    <col min="7177" max="7181" width="45.5703125" style="6" customWidth="1"/>
    <col min="7182" max="7424" width="12.42578125" style="6"/>
    <col min="7425" max="7425" width="186.7109375" style="6" customWidth="1"/>
    <col min="7426" max="7426" width="56.42578125" style="6" customWidth="1"/>
    <col min="7427" max="7431" width="45.5703125" style="6" customWidth="1"/>
    <col min="7432" max="7432" width="54.7109375" style="6" customWidth="1"/>
    <col min="7433" max="7437" width="45.5703125" style="6" customWidth="1"/>
    <col min="7438" max="7680" width="12.42578125" style="6"/>
    <col min="7681" max="7681" width="186.7109375" style="6" customWidth="1"/>
    <col min="7682" max="7682" width="56.42578125" style="6" customWidth="1"/>
    <col min="7683" max="7687" width="45.5703125" style="6" customWidth="1"/>
    <col min="7688" max="7688" width="54.7109375" style="6" customWidth="1"/>
    <col min="7689" max="7693" width="45.5703125" style="6" customWidth="1"/>
    <col min="7694" max="7936" width="12.42578125" style="6"/>
    <col min="7937" max="7937" width="186.7109375" style="6" customWidth="1"/>
    <col min="7938" max="7938" width="56.42578125" style="6" customWidth="1"/>
    <col min="7939" max="7943" width="45.5703125" style="6" customWidth="1"/>
    <col min="7944" max="7944" width="54.7109375" style="6" customWidth="1"/>
    <col min="7945" max="7949" width="45.5703125" style="6" customWidth="1"/>
    <col min="7950" max="8192" width="12.42578125" style="6"/>
    <col min="8193" max="8193" width="186.7109375" style="6" customWidth="1"/>
    <col min="8194" max="8194" width="56.42578125" style="6" customWidth="1"/>
    <col min="8195" max="8199" width="45.5703125" style="6" customWidth="1"/>
    <col min="8200" max="8200" width="54.7109375" style="6" customWidth="1"/>
    <col min="8201" max="8205" width="45.5703125" style="6" customWidth="1"/>
    <col min="8206" max="8448" width="12.42578125" style="6"/>
    <col min="8449" max="8449" width="186.7109375" style="6" customWidth="1"/>
    <col min="8450" max="8450" width="56.42578125" style="6" customWidth="1"/>
    <col min="8451" max="8455" width="45.5703125" style="6" customWidth="1"/>
    <col min="8456" max="8456" width="54.7109375" style="6" customWidth="1"/>
    <col min="8457" max="8461" width="45.5703125" style="6" customWidth="1"/>
    <col min="8462" max="8704" width="12.42578125" style="6"/>
    <col min="8705" max="8705" width="186.7109375" style="6" customWidth="1"/>
    <col min="8706" max="8706" width="56.42578125" style="6" customWidth="1"/>
    <col min="8707" max="8711" width="45.5703125" style="6" customWidth="1"/>
    <col min="8712" max="8712" width="54.7109375" style="6" customWidth="1"/>
    <col min="8713" max="8717" width="45.5703125" style="6" customWidth="1"/>
    <col min="8718" max="8960" width="12.42578125" style="6"/>
    <col min="8961" max="8961" width="186.7109375" style="6" customWidth="1"/>
    <col min="8962" max="8962" width="56.42578125" style="6" customWidth="1"/>
    <col min="8963" max="8967" width="45.5703125" style="6" customWidth="1"/>
    <col min="8968" max="8968" width="54.7109375" style="6" customWidth="1"/>
    <col min="8969" max="8973" width="45.5703125" style="6" customWidth="1"/>
    <col min="8974" max="9216" width="12.42578125" style="6"/>
    <col min="9217" max="9217" width="186.7109375" style="6" customWidth="1"/>
    <col min="9218" max="9218" width="56.42578125" style="6" customWidth="1"/>
    <col min="9219" max="9223" width="45.5703125" style="6" customWidth="1"/>
    <col min="9224" max="9224" width="54.7109375" style="6" customWidth="1"/>
    <col min="9225" max="9229" width="45.5703125" style="6" customWidth="1"/>
    <col min="9230" max="9472" width="12.42578125" style="6"/>
    <col min="9473" max="9473" width="186.7109375" style="6" customWidth="1"/>
    <col min="9474" max="9474" width="56.42578125" style="6" customWidth="1"/>
    <col min="9475" max="9479" width="45.5703125" style="6" customWidth="1"/>
    <col min="9480" max="9480" width="54.7109375" style="6" customWidth="1"/>
    <col min="9481" max="9485" width="45.5703125" style="6" customWidth="1"/>
    <col min="9486" max="9728" width="12.42578125" style="6"/>
    <col min="9729" max="9729" width="186.7109375" style="6" customWidth="1"/>
    <col min="9730" max="9730" width="56.42578125" style="6" customWidth="1"/>
    <col min="9731" max="9735" width="45.5703125" style="6" customWidth="1"/>
    <col min="9736" max="9736" width="54.7109375" style="6" customWidth="1"/>
    <col min="9737" max="9741" width="45.5703125" style="6" customWidth="1"/>
    <col min="9742" max="9984" width="12.42578125" style="6"/>
    <col min="9985" max="9985" width="186.7109375" style="6" customWidth="1"/>
    <col min="9986" max="9986" width="56.42578125" style="6" customWidth="1"/>
    <col min="9987" max="9991" width="45.5703125" style="6" customWidth="1"/>
    <col min="9992" max="9992" width="54.7109375" style="6" customWidth="1"/>
    <col min="9993" max="9997" width="45.5703125" style="6" customWidth="1"/>
    <col min="9998" max="10240" width="12.42578125" style="6"/>
    <col min="10241" max="10241" width="186.7109375" style="6" customWidth="1"/>
    <col min="10242" max="10242" width="56.42578125" style="6" customWidth="1"/>
    <col min="10243" max="10247" width="45.5703125" style="6" customWidth="1"/>
    <col min="10248" max="10248" width="54.7109375" style="6" customWidth="1"/>
    <col min="10249" max="10253" width="45.5703125" style="6" customWidth="1"/>
    <col min="10254" max="10496" width="12.42578125" style="6"/>
    <col min="10497" max="10497" width="186.7109375" style="6" customWidth="1"/>
    <col min="10498" max="10498" width="56.42578125" style="6" customWidth="1"/>
    <col min="10499" max="10503" width="45.5703125" style="6" customWidth="1"/>
    <col min="10504" max="10504" width="54.7109375" style="6" customWidth="1"/>
    <col min="10505" max="10509" width="45.5703125" style="6" customWidth="1"/>
    <col min="10510" max="10752" width="12.42578125" style="6"/>
    <col min="10753" max="10753" width="186.7109375" style="6" customWidth="1"/>
    <col min="10754" max="10754" width="56.42578125" style="6" customWidth="1"/>
    <col min="10755" max="10759" width="45.5703125" style="6" customWidth="1"/>
    <col min="10760" max="10760" width="54.7109375" style="6" customWidth="1"/>
    <col min="10761" max="10765" width="45.5703125" style="6" customWidth="1"/>
    <col min="10766" max="11008" width="12.42578125" style="6"/>
    <col min="11009" max="11009" width="186.7109375" style="6" customWidth="1"/>
    <col min="11010" max="11010" width="56.42578125" style="6" customWidth="1"/>
    <col min="11011" max="11015" width="45.5703125" style="6" customWidth="1"/>
    <col min="11016" max="11016" width="54.7109375" style="6" customWidth="1"/>
    <col min="11017" max="11021" width="45.5703125" style="6" customWidth="1"/>
    <col min="11022" max="11264" width="12.42578125" style="6"/>
    <col min="11265" max="11265" width="186.7109375" style="6" customWidth="1"/>
    <col min="11266" max="11266" width="56.42578125" style="6" customWidth="1"/>
    <col min="11267" max="11271" width="45.5703125" style="6" customWidth="1"/>
    <col min="11272" max="11272" width="54.7109375" style="6" customWidth="1"/>
    <col min="11273" max="11277" width="45.5703125" style="6" customWidth="1"/>
    <col min="11278" max="11520" width="12.42578125" style="6"/>
    <col min="11521" max="11521" width="186.7109375" style="6" customWidth="1"/>
    <col min="11522" max="11522" width="56.42578125" style="6" customWidth="1"/>
    <col min="11523" max="11527" width="45.5703125" style="6" customWidth="1"/>
    <col min="11528" max="11528" width="54.7109375" style="6" customWidth="1"/>
    <col min="11529" max="11533" width="45.5703125" style="6" customWidth="1"/>
    <col min="11534" max="11776" width="12.42578125" style="6"/>
    <col min="11777" max="11777" width="186.7109375" style="6" customWidth="1"/>
    <col min="11778" max="11778" width="56.42578125" style="6" customWidth="1"/>
    <col min="11779" max="11783" width="45.5703125" style="6" customWidth="1"/>
    <col min="11784" max="11784" width="54.7109375" style="6" customWidth="1"/>
    <col min="11785" max="11789" width="45.5703125" style="6" customWidth="1"/>
    <col min="11790" max="12032" width="12.42578125" style="6"/>
    <col min="12033" max="12033" width="186.7109375" style="6" customWidth="1"/>
    <col min="12034" max="12034" width="56.42578125" style="6" customWidth="1"/>
    <col min="12035" max="12039" width="45.5703125" style="6" customWidth="1"/>
    <col min="12040" max="12040" width="54.7109375" style="6" customWidth="1"/>
    <col min="12041" max="12045" width="45.5703125" style="6" customWidth="1"/>
    <col min="12046" max="12288" width="12.42578125" style="6"/>
    <col min="12289" max="12289" width="186.7109375" style="6" customWidth="1"/>
    <col min="12290" max="12290" width="56.42578125" style="6" customWidth="1"/>
    <col min="12291" max="12295" width="45.5703125" style="6" customWidth="1"/>
    <col min="12296" max="12296" width="54.7109375" style="6" customWidth="1"/>
    <col min="12297" max="12301" width="45.5703125" style="6" customWidth="1"/>
    <col min="12302" max="12544" width="12.42578125" style="6"/>
    <col min="12545" max="12545" width="186.7109375" style="6" customWidth="1"/>
    <col min="12546" max="12546" width="56.42578125" style="6" customWidth="1"/>
    <col min="12547" max="12551" width="45.5703125" style="6" customWidth="1"/>
    <col min="12552" max="12552" width="54.7109375" style="6" customWidth="1"/>
    <col min="12553" max="12557" width="45.5703125" style="6" customWidth="1"/>
    <col min="12558" max="12800" width="12.42578125" style="6"/>
    <col min="12801" max="12801" width="186.7109375" style="6" customWidth="1"/>
    <col min="12802" max="12802" width="56.42578125" style="6" customWidth="1"/>
    <col min="12803" max="12807" width="45.5703125" style="6" customWidth="1"/>
    <col min="12808" max="12808" width="54.7109375" style="6" customWidth="1"/>
    <col min="12809" max="12813" width="45.5703125" style="6" customWidth="1"/>
    <col min="12814" max="13056" width="12.42578125" style="6"/>
    <col min="13057" max="13057" width="186.7109375" style="6" customWidth="1"/>
    <col min="13058" max="13058" width="56.42578125" style="6" customWidth="1"/>
    <col min="13059" max="13063" width="45.5703125" style="6" customWidth="1"/>
    <col min="13064" max="13064" width="54.7109375" style="6" customWidth="1"/>
    <col min="13065" max="13069" width="45.5703125" style="6" customWidth="1"/>
    <col min="13070" max="13312" width="12.42578125" style="6"/>
    <col min="13313" max="13313" width="186.7109375" style="6" customWidth="1"/>
    <col min="13314" max="13314" width="56.42578125" style="6" customWidth="1"/>
    <col min="13315" max="13319" width="45.5703125" style="6" customWidth="1"/>
    <col min="13320" max="13320" width="54.7109375" style="6" customWidth="1"/>
    <col min="13321" max="13325" width="45.5703125" style="6" customWidth="1"/>
    <col min="13326" max="13568" width="12.42578125" style="6"/>
    <col min="13569" max="13569" width="186.7109375" style="6" customWidth="1"/>
    <col min="13570" max="13570" width="56.42578125" style="6" customWidth="1"/>
    <col min="13571" max="13575" width="45.5703125" style="6" customWidth="1"/>
    <col min="13576" max="13576" width="54.7109375" style="6" customWidth="1"/>
    <col min="13577" max="13581" width="45.5703125" style="6" customWidth="1"/>
    <col min="13582" max="13824" width="12.42578125" style="6"/>
    <col min="13825" max="13825" width="186.7109375" style="6" customWidth="1"/>
    <col min="13826" max="13826" width="56.42578125" style="6" customWidth="1"/>
    <col min="13827" max="13831" width="45.5703125" style="6" customWidth="1"/>
    <col min="13832" max="13832" width="54.7109375" style="6" customWidth="1"/>
    <col min="13833" max="13837" width="45.5703125" style="6" customWidth="1"/>
    <col min="13838" max="14080" width="12.42578125" style="6"/>
    <col min="14081" max="14081" width="186.7109375" style="6" customWidth="1"/>
    <col min="14082" max="14082" width="56.42578125" style="6" customWidth="1"/>
    <col min="14083" max="14087" width="45.5703125" style="6" customWidth="1"/>
    <col min="14088" max="14088" width="54.7109375" style="6" customWidth="1"/>
    <col min="14089" max="14093" width="45.5703125" style="6" customWidth="1"/>
    <col min="14094" max="14336" width="12.42578125" style="6"/>
    <col min="14337" max="14337" width="186.7109375" style="6" customWidth="1"/>
    <col min="14338" max="14338" width="56.42578125" style="6" customWidth="1"/>
    <col min="14339" max="14343" width="45.5703125" style="6" customWidth="1"/>
    <col min="14344" max="14344" width="54.7109375" style="6" customWidth="1"/>
    <col min="14345" max="14349" width="45.5703125" style="6" customWidth="1"/>
    <col min="14350" max="14592" width="12.42578125" style="6"/>
    <col min="14593" max="14593" width="186.7109375" style="6" customWidth="1"/>
    <col min="14594" max="14594" width="56.42578125" style="6" customWidth="1"/>
    <col min="14595" max="14599" width="45.5703125" style="6" customWidth="1"/>
    <col min="14600" max="14600" width="54.7109375" style="6" customWidth="1"/>
    <col min="14601" max="14605" width="45.5703125" style="6" customWidth="1"/>
    <col min="14606" max="14848" width="12.42578125" style="6"/>
    <col min="14849" max="14849" width="186.7109375" style="6" customWidth="1"/>
    <col min="14850" max="14850" width="56.42578125" style="6" customWidth="1"/>
    <col min="14851" max="14855" width="45.5703125" style="6" customWidth="1"/>
    <col min="14856" max="14856" width="54.7109375" style="6" customWidth="1"/>
    <col min="14857" max="14861" width="45.5703125" style="6" customWidth="1"/>
    <col min="14862" max="15104" width="12.42578125" style="6"/>
    <col min="15105" max="15105" width="186.7109375" style="6" customWidth="1"/>
    <col min="15106" max="15106" width="56.42578125" style="6" customWidth="1"/>
    <col min="15107" max="15111" width="45.5703125" style="6" customWidth="1"/>
    <col min="15112" max="15112" width="54.7109375" style="6" customWidth="1"/>
    <col min="15113" max="15117" width="45.5703125" style="6" customWidth="1"/>
    <col min="15118" max="15360" width="12.42578125" style="6"/>
    <col min="15361" max="15361" width="186.7109375" style="6" customWidth="1"/>
    <col min="15362" max="15362" width="56.42578125" style="6" customWidth="1"/>
    <col min="15363" max="15367" width="45.5703125" style="6" customWidth="1"/>
    <col min="15368" max="15368" width="54.7109375" style="6" customWidth="1"/>
    <col min="15369" max="15373" width="45.5703125" style="6" customWidth="1"/>
    <col min="15374" max="15616" width="12.42578125" style="6"/>
    <col min="15617" max="15617" width="186.7109375" style="6" customWidth="1"/>
    <col min="15618" max="15618" width="56.42578125" style="6" customWidth="1"/>
    <col min="15619" max="15623" width="45.5703125" style="6" customWidth="1"/>
    <col min="15624" max="15624" width="54.7109375" style="6" customWidth="1"/>
    <col min="15625" max="15629" width="45.5703125" style="6" customWidth="1"/>
    <col min="15630" max="15872" width="12.42578125" style="6"/>
    <col min="15873" max="15873" width="186.7109375" style="6" customWidth="1"/>
    <col min="15874" max="15874" width="56.42578125" style="6" customWidth="1"/>
    <col min="15875" max="15879" width="45.5703125" style="6" customWidth="1"/>
    <col min="15880" max="15880" width="54.7109375" style="6" customWidth="1"/>
    <col min="15881" max="15885" width="45.5703125" style="6" customWidth="1"/>
    <col min="15886" max="16128" width="12.42578125" style="6"/>
    <col min="16129" max="16129" width="186.7109375" style="6" customWidth="1"/>
    <col min="16130" max="16130" width="56.42578125" style="6" customWidth="1"/>
    <col min="16131" max="16135" width="45.5703125" style="6" customWidth="1"/>
    <col min="16136" max="16136" width="54.7109375" style="6" customWidth="1"/>
    <col min="16137" max="16141" width="45.5703125" style="6" customWidth="1"/>
    <col min="16142" max="16384" width="12.42578125" style="6"/>
  </cols>
  <sheetData>
    <row r="1" spans="1:17" s="196" customFormat="1" ht="19.5" customHeight="1" thickBot="1" x14ac:dyDescent="0.3">
      <c r="A1" s="186" t="s">
        <v>0</v>
      </c>
      <c r="B1" s="187"/>
      <c r="C1" s="188"/>
      <c r="D1" s="187"/>
      <c r="E1" s="189"/>
      <c r="F1" s="190"/>
      <c r="G1" s="189"/>
      <c r="H1" s="190"/>
      <c r="I1" s="191"/>
      <c r="J1" s="192" t="s">
        <v>1</v>
      </c>
      <c r="K1" s="193" t="s">
        <v>98</v>
      </c>
      <c r="L1" s="194"/>
      <c r="M1" s="193"/>
      <c r="N1" s="195"/>
      <c r="O1" s="195"/>
      <c r="P1" s="195"/>
      <c r="Q1" s="195"/>
    </row>
    <row r="2" spans="1:17" s="196" customFormat="1" ht="19.5" customHeight="1" thickBot="1" x14ac:dyDescent="0.3">
      <c r="A2" s="186" t="s">
        <v>2</v>
      </c>
      <c r="B2" s="187"/>
      <c r="C2" s="188"/>
      <c r="D2" s="187"/>
      <c r="E2" s="188"/>
      <c r="F2" s="187"/>
      <c r="G2" s="188"/>
      <c r="H2" s="187"/>
      <c r="I2" s="188"/>
      <c r="J2" s="187"/>
      <c r="K2" s="188"/>
      <c r="L2" s="187"/>
      <c r="M2" s="189"/>
      <c r="O2" s="221" t="s">
        <v>182</v>
      </c>
    </row>
    <row r="3" spans="1:17" s="196" customFormat="1" ht="19.5" customHeight="1" thickBot="1" x14ac:dyDescent="0.3">
      <c r="A3" s="197" t="s">
        <v>3</v>
      </c>
      <c r="B3" s="198"/>
      <c r="C3" s="199"/>
      <c r="D3" s="198"/>
      <c r="E3" s="199"/>
      <c r="F3" s="198"/>
      <c r="G3" s="199"/>
      <c r="H3" s="198"/>
      <c r="I3" s="199"/>
      <c r="J3" s="198"/>
      <c r="K3" s="199"/>
      <c r="L3" s="198"/>
      <c r="M3" s="200"/>
      <c r="N3" s="195"/>
      <c r="O3" s="195"/>
      <c r="P3" s="195"/>
      <c r="Q3" s="195"/>
    </row>
    <row r="4" spans="1:17" ht="15" customHeight="1" thickTop="1" x14ac:dyDescent="0.2">
      <c r="A4" s="7"/>
      <c r="B4" s="8"/>
      <c r="C4" s="9"/>
      <c r="D4" s="8"/>
      <c r="E4" s="9"/>
      <c r="F4" s="8"/>
      <c r="G4" s="10"/>
      <c r="H4" s="8" t="s">
        <v>4</v>
      </c>
      <c r="I4" s="9"/>
      <c r="J4" s="8"/>
      <c r="K4" s="9"/>
      <c r="L4" s="8"/>
      <c r="M4" s="10"/>
    </row>
    <row r="5" spans="1:17" ht="15" customHeight="1" x14ac:dyDescent="0.2">
      <c r="A5" s="11"/>
      <c r="B5" s="3"/>
      <c r="C5" s="12"/>
      <c r="D5" s="3"/>
      <c r="E5" s="12"/>
      <c r="F5" s="3"/>
      <c r="G5" s="13"/>
      <c r="H5" s="3"/>
      <c r="I5" s="12"/>
      <c r="J5" s="3"/>
      <c r="K5" s="12"/>
      <c r="L5" s="3"/>
      <c r="M5" s="13"/>
    </row>
    <row r="6" spans="1:17" ht="15" customHeight="1" x14ac:dyDescent="0.25">
      <c r="A6" s="14"/>
      <c r="B6" s="15" t="s">
        <v>128</v>
      </c>
      <c r="C6" s="16"/>
      <c r="D6" s="17"/>
      <c r="E6" s="16"/>
      <c r="F6" s="17"/>
      <c r="G6" s="18"/>
      <c r="H6" s="15" t="s">
        <v>129</v>
      </c>
      <c r="I6" s="16"/>
      <c r="J6" s="17"/>
      <c r="K6" s="16"/>
      <c r="L6" s="17"/>
      <c r="M6" s="19" t="s">
        <v>4</v>
      </c>
    </row>
    <row r="7" spans="1:17" ht="15" customHeight="1" x14ac:dyDescent="0.2">
      <c r="A7" s="11" t="s">
        <v>4</v>
      </c>
      <c r="B7" s="3" t="s">
        <v>4</v>
      </c>
      <c r="C7" s="12"/>
      <c r="D7" s="3" t="s">
        <v>4</v>
      </c>
      <c r="E7" s="12"/>
      <c r="F7" s="3" t="s">
        <v>4</v>
      </c>
      <c r="G7" s="13"/>
      <c r="H7" s="3" t="s">
        <v>4</v>
      </c>
      <c r="I7" s="12"/>
      <c r="J7" s="3" t="s">
        <v>4</v>
      </c>
      <c r="K7" s="12"/>
      <c r="L7" s="3" t="s">
        <v>4</v>
      </c>
      <c r="M7" s="13"/>
    </row>
    <row r="8" spans="1:17" ht="15" customHeight="1" x14ac:dyDescent="0.2">
      <c r="A8" s="11" t="s">
        <v>4</v>
      </c>
      <c r="B8" s="3" t="s">
        <v>4</v>
      </c>
      <c r="C8" s="12"/>
      <c r="D8" s="3" t="s">
        <v>4</v>
      </c>
      <c r="E8" s="12"/>
      <c r="F8" s="3" t="s">
        <v>4</v>
      </c>
      <c r="G8" s="13"/>
      <c r="H8" s="3" t="s">
        <v>4</v>
      </c>
      <c r="I8" s="12"/>
      <c r="J8" s="3" t="s">
        <v>4</v>
      </c>
      <c r="K8" s="12"/>
      <c r="L8" s="3" t="s">
        <v>4</v>
      </c>
      <c r="M8" s="13"/>
    </row>
    <row r="9" spans="1:17" ht="15" customHeight="1" x14ac:dyDescent="0.25">
      <c r="A9" s="20" t="s">
        <v>4</v>
      </c>
      <c r="B9" s="21" t="s">
        <v>4</v>
      </c>
      <c r="C9" s="22" t="s">
        <v>5</v>
      </c>
      <c r="D9" s="23" t="s">
        <v>4</v>
      </c>
      <c r="E9" s="22" t="s">
        <v>5</v>
      </c>
      <c r="F9" s="23" t="s">
        <v>4</v>
      </c>
      <c r="G9" s="24" t="s">
        <v>5</v>
      </c>
      <c r="H9" s="21" t="s">
        <v>4</v>
      </c>
      <c r="I9" s="22" t="s">
        <v>5</v>
      </c>
      <c r="J9" s="23" t="s">
        <v>4</v>
      </c>
      <c r="K9" s="22" t="s">
        <v>5</v>
      </c>
      <c r="L9" s="23" t="s">
        <v>4</v>
      </c>
      <c r="M9" s="24" t="s">
        <v>5</v>
      </c>
      <c r="N9" s="25"/>
    </row>
    <row r="10" spans="1:17" ht="15" customHeight="1" x14ac:dyDescent="0.25">
      <c r="A10" s="26" t="s">
        <v>6</v>
      </c>
      <c r="B10" s="27" t="s">
        <v>7</v>
      </c>
      <c r="C10" s="28" t="s">
        <v>8</v>
      </c>
      <c r="D10" s="29" t="s">
        <v>9</v>
      </c>
      <c r="E10" s="28" t="s">
        <v>8</v>
      </c>
      <c r="F10" s="29" t="s">
        <v>8</v>
      </c>
      <c r="G10" s="30" t="s">
        <v>8</v>
      </c>
      <c r="H10" s="27" t="s">
        <v>7</v>
      </c>
      <c r="I10" s="28" t="s">
        <v>8</v>
      </c>
      <c r="J10" s="29" t="s">
        <v>9</v>
      </c>
      <c r="K10" s="28" t="s">
        <v>8</v>
      </c>
      <c r="L10" s="29" t="s">
        <v>8</v>
      </c>
      <c r="M10" s="30" t="s">
        <v>8</v>
      </c>
      <c r="N10" s="25"/>
    </row>
    <row r="11" spans="1:17" ht="15" customHeight="1" x14ac:dyDescent="0.2">
      <c r="A11" s="31" t="s">
        <v>10</v>
      </c>
      <c r="B11" s="32" t="s">
        <v>4</v>
      </c>
      <c r="C11" s="33"/>
      <c r="D11" s="34" t="s">
        <v>4</v>
      </c>
      <c r="E11" s="33"/>
      <c r="F11" s="34" t="s">
        <v>4</v>
      </c>
      <c r="G11" s="35"/>
      <c r="H11" s="32" t="s">
        <v>4</v>
      </c>
      <c r="I11" s="33"/>
      <c r="J11" s="34" t="s">
        <v>4</v>
      </c>
      <c r="K11" s="33"/>
      <c r="L11" s="34" t="s">
        <v>4</v>
      </c>
      <c r="M11" s="35" t="s">
        <v>10</v>
      </c>
      <c r="N11" s="25"/>
    </row>
    <row r="12" spans="1:17" ht="15" customHeight="1" x14ac:dyDescent="0.25">
      <c r="A12" s="14" t="s">
        <v>11</v>
      </c>
      <c r="B12" s="36" t="s">
        <v>4</v>
      </c>
      <c r="C12" s="37" t="s">
        <v>4</v>
      </c>
      <c r="D12" s="38"/>
      <c r="E12" s="39"/>
      <c r="F12" s="38"/>
      <c r="G12" s="40"/>
      <c r="H12" s="36"/>
      <c r="I12" s="39"/>
      <c r="J12" s="38"/>
      <c r="K12" s="39"/>
      <c r="L12" s="38"/>
      <c r="M12" s="40"/>
      <c r="N12" s="25"/>
    </row>
    <row r="13" spans="1:17" s="5" customFormat="1" ht="15" customHeight="1" x14ac:dyDescent="0.2">
      <c r="A13" s="41" t="s">
        <v>12</v>
      </c>
      <c r="B13" s="4">
        <v>5398002</v>
      </c>
      <c r="C13" s="42">
        <f t="shared" ref="C13:C76" si="0">IF(ISBLANK(B13),"  ",IF(F13&gt;0,B13/F13,IF(B13&gt;0,1,0)))</f>
        <v>1</v>
      </c>
      <c r="D13" s="43">
        <v>0</v>
      </c>
      <c r="E13" s="44">
        <f>IF(ISBLANK(D13),"  ",IF(F13&gt;0,D13/F13,IF(D13&gt;0,1,0)))</f>
        <v>0</v>
      </c>
      <c r="F13" s="45">
        <f>D13+B13</f>
        <v>5398002</v>
      </c>
      <c r="G13" s="46">
        <f>IF(ISBLANK(F13),"  ",IF(F76&gt;0,F13/F76,IF(F13&gt;0,1,0)))</f>
        <v>0.20713991609263196</v>
      </c>
      <c r="H13" s="4">
        <v>5866707</v>
      </c>
      <c r="I13" s="42">
        <f>IF(ISBLANK(H13),"  ",IF(L13&gt;0,H13/L13,IF(H13&gt;0,1,0)))</f>
        <v>1</v>
      </c>
      <c r="J13" s="43">
        <v>0</v>
      </c>
      <c r="K13" s="44">
        <f>IF(ISBLANK(J13),"  ",IF(L13&gt;0,J13/L13,IF(J13&gt;0,1,0)))</f>
        <v>0</v>
      </c>
      <c r="L13" s="45">
        <f t="shared" ref="L13:L34" si="1">J13+H13</f>
        <v>5866707</v>
      </c>
      <c r="M13" s="47">
        <f>IF(ISBLANK(L13),"  ",IF(L76&gt;0,L13/L76,IF(L13&gt;0,1,0)))</f>
        <v>0.21538113222121316</v>
      </c>
      <c r="N13" s="25"/>
    </row>
    <row r="14" spans="1:17" ht="15" customHeight="1" x14ac:dyDescent="0.2">
      <c r="A14" s="11" t="s">
        <v>13</v>
      </c>
      <c r="B14" s="3">
        <v>0</v>
      </c>
      <c r="C14" s="48">
        <f t="shared" si="0"/>
        <v>0</v>
      </c>
      <c r="D14" s="93">
        <v>0</v>
      </c>
      <c r="E14" s="49">
        <f>IF(ISBLANK(D14),"  ",IF(F14&gt;0,D14/F14,IF(D14&gt;0,1,0)))</f>
        <v>0</v>
      </c>
      <c r="F14" s="50">
        <f>D14+B14</f>
        <v>0</v>
      </c>
      <c r="G14" s="51">
        <f>IF(ISBLANK(F14),"  ",IF(F76&gt;0,F14/F76,IF(F14&gt;0,1,0)))</f>
        <v>0</v>
      </c>
      <c r="H14" s="3">
        <v>0</v>
      </c>
      <c r="I14" s="48">
        <f>IF(ISBLANK(H14),"  ",IF(L14&gt;0,H14/L14,IF(H14&gt;0,1,0)))</f>
        <v>0</v>
      </c>
      <c r="J14" s="93">
        <v>0</v>
      </c>
      <c r="K14" s="49">
        <f>IF(ISBLANK(J14),"  ",IF(L14&gt;0,J14/L14,IF(J14&gt;0,1,0)))</f>
        <v>0</v>
      </c>
      <c r="L14" s="50">
        <f t="shared" si="1"/>
        <v>0</v>
      </c>
      <c r="M14" s="51">
        <f>IF(ISBLANK(L14),"  ",IF(L76&gt;0,L14/L76,IF(L14&gt;0,1,0)))</f>
        <v>0</v>
      </c>
      <c r="N14" s="25"/>
    </row>
    <row r="15" spans="1:17" ht="15" customHeight="1" x14ac:dyDescent="0.2">
      <c r="A15" s="31" t="s">
        <v>14</v>
      </c>
      <c r="B15" s="79">
        <v>224036</v>
      </c>
      <c r="C15" s="53">
        <f t="shared" si="0"/>
        <v>1</v>
      </c>
      <c r="D15" s="80">
        <v>0</v>
      </c>
      <c r="E15" s="55">
        <f>IF(ISBLANK(D15),"  ",IF(F15&gt;0,D15/F15,IF(D15&gt;0,1,0)))</f>
        <v>0</v>
      </c>
      <c r="F15" s="38">
        <f>D15+B15</f>
        <v>224036</v>
      </c>
      <c r="G15" s="56">
        <f>IF(ISBLANK(F15),"  ",IF(F76&gt;0,F15/F76,IF(F15&gt;0,1,0)))</f>
        <v>8.5970324282445415E-3</v>
      </c>
      <c r="H15" s="79">
        <v>223816</v>
      </c>
      <c r="I15" s="53">
        <f>IF(ISBLANK(H15),"  ",IF(L15&gt;0,H15/L15,IF(H15&gt;0,1,0)))</f>
        <v>1</v>
      </c>
      <c r="J15" s="80">
        <v>0</v>
      </c>
      <c r="K15" s="55">
        <f>IF(ISBLANK(J15),"  ",IF(L15&gt;0,J15/L15,IF(J15&gt;0,1,0)))</f>
        <v>0</v>
      </c>
      <c r="L15" s="38">
        <f t="shared" si="1"/>
        <v>223816</v>
      </c>
      <c r="M15" s="56">
        <f>IF(ISBLANK(L15),"  ",IF(L76&gt;0,L15/L76,IF(L15&gt;0,1,0)))</f>
        <v>8.2168316040366497E-3</v>
      </c>
      <c r="N15" s="25"/>
    </row>
    <row r="16" spans="1:17" ht="15" customHeight="1" x14ac:dyDescent="0.2">
      <c r="A16" s="57" t="s">
        <v>15</v>
      </c>
      <c r="B16" s="3">
        <v>0</v>
      </c>
      <c r="C16" s="42">
        <f t="shared" si="0"/>
        <v>0</v>
      </c>
      <c r="D16" s="93">
        <v>0</v>
      </c>
      <c r="E16" s="44">
        <f>IF(ISBLANK(D16),"  ",IF(F16&gt;0,D16/F16,IF(D16&gt;0,1,0)))</f>
        <v>0</v>
      </c>
      <c r="F16" s="58">
        <f t="shared" ref="F16:F39" si="2">D16+B16</f>
        <v>0</v>
      </c>
      <c r="G16" s="46">
        <f>IF(ISBLANK(F16),"  ",IF(F76&gt;0,F16/F76,IF(F16&gt;0,1,0)))</f>
        <v>0</v>
      </c>
      <c r="H16" s="3">
        <v>0</v>
      </c>
      <c r="I16" s="42">
        <f t="shared" ref="I16:I34" si="3">IF(ISBLANK(H16),"  ",IF(L16&gt;0,H16/L16,IF(H16&gt;0,1,0)))</f>
        <v>0</v>
      </c>
      <c r="J16" s="93">
        <v>0</v>
      </c>
      <c r="K16" s="44">
        <f t="shared" ref="K16:K34" si="4">IF(ISBLANK(J16),"  ",IF(L16&gt;0,J16/L16,IF(J16&gt;0,1,0)))</f>
        <v>0</v>
      </c>
      <c r="L16" s="58">
        <f t="shared" si="1"/>
        <v>0</v>
      </c>
      <c r="M16" s="46">
        <f>IF(ISBLANK(L16),"  ",IF(L76&gt;0,L16/L76,IF(L16&gt;0,1,0)))</f>
        <v>0</v>
      </c>
      <c r="N16" s="25"/>
    </row>
    <row r="17" spans="1:14" ht="15" customHeight="1" x14ac:dyDescent="0.2">
      <c r="A17" s="59" t="s">
        <v>16</v>
      </c>
      <c r="B17" s="32">
        <v>224036</v>
      </c>
      <c r="C17" s="48">
        <f t="shared" si="0"/>
        <v>1</v>
      </c>
      <c r="D17" s="80">
        <v>0</v>
      </c>
      <c r="E17" s="44">
        <f t="shared" ref="E17:E34" si="5">IF(ISBLANK(D17),"  ",IF(F17&gt;0,D17/F17,IF(D17&gt;0,1,0)))</f>
        <v>0</v>
      </c>
      <c r="F17" s="34">
        <f t="shared" si="2"/>
        <v>224036</v>
      </c>
      <c r="G17" s="51">
        <f>IF(ISBLANK(F17),"  ",IF(F76&gt;0,F17/F76,IF(F17&gt;0,1,0)))</f>
        <v>8.5970324282445415E-3</v>
      </c>
      <c r="H17" s="32">
        <v>223816</v>
      </c>
      <c r="I17" s="48">
        <f t="shared" si="3"/>
        <v>1</v>
      </c>
      <c r="J17" s="80">
        <v>0</v>
      </c>
      <c r="K17" s="49">
        <f t="shared" si="4"/>
        <v>0</v>
      </c>
      <c r="L17" s="34">
        <f t="shared" si="1"/>
        <v>223816</v>
      </c>
      <c r="M17" s="51">
        <f>IF(ISBLANK(L17),"  ",IF(L76&gt;0,L17/L76,IF(L17&gt;0,1,0)))</f>
        <v>8.2168316040366497E-3</v>
      </c>
      <c r="N17" s="25"/>
    </row>
    <row r="18" spans="1:14" ht="15" customHeight="1" x14ac:dyDescent="0.2">
      <c r="A18" s="59" t="s">
        <v>17</v>
      </c>
      <c r="B18" s="32">
        <v>0</v>
      </c>
      <c r="C18" s="48">
        <f t="shared" si="0"/>
        <v>0</v>
      </c>
      <c r="D18" s="80">
        <v>0</v>
      </c>
      <c r="E18" s="44">
        <f t="shared" si="5"/>
        <v>0</v>
      </c>
      <c r="F18" s="34">
        <f t="shared" si="2"/>
        <v>0</v>
      </c>
      <c r="G18" s="51">
        <f>IF(ISBLANK(F18),"  ",IF(F76&gt;0,F18/F76,IF(F18&gt;0,1,0)))</f>
        <v>0</v>
      </c>
      <c r="H18" s="32">
        <v>0</v>
      </c>
      <c r="I18" s="48">
        <f t="shared" si="3"/>
        <v>0</v>
      </c>
      <c r="J18" s="80">
        <v>0</v>
      </c>
      <c r="K18" s="49">
        <f t="shared" si="4"/>
        <v>0</v>
      </c>
      <c r="L18" s="34">
        <f t="shared" si="1"/>
        <v>0</v>
      </c>
      <c r="M18" s="51">
        <f>IF(ISBLANK(L18),"  ",IF(L76&gt;0,L18/L76,IF(L18&gt;0,1,0)))</f>
        <v>0</v>
      </c>
      <c r="N18" s="25"/>
    </row>
    <row r="19" spans="1:14" ht="15" customHeight="1" x14ac:dyDescent="0.2">
      <c r="A19" s="59" t="s">
        <v>18</v>
      </c>
      <c r="B19" s="32">
        <v>0</v>
      </c>
      <c r="C19" s="48">
        <f t="shared" si="0"/>
        <v>0</v>
      </c>
      <c r="D19" s="80">
        <v>0</v>
      </c>
      <c r="E19" s="44">
        <f t="shared" si="5"/>
        <v>0</v>
      </c>
      <c r="F19" s="34">
        <f t="shared" si="2"/>
        <v>0</v>
      </c>
      <c r="G19" s="51">
        <f>IF(ISBLANK(F19),"  ",IF(F76&gt;0,F19/F76,IF(F19&gt;0,1,0)))</f>
        <v>0</v>
      </c>
      <c r="H19" s="32">
        <v>0</v>
      </c>
      <c r="I19" s="48">
        <f t="shared" si="3"/>
        <v>0</v>
      </c>
      <c r="J19" s="80">
        <v>0</v>
      </c>
      <c r="K19" s="49">
        <f t="shared" si="4"/>
        <v>0</v>
      </c>
      <c r="L19" s="34">
        <f t="shared" si="1"/>
        <v>0</v>
      </c>
      <c r="M19" s="51">
        <f>IF(ISBLANK(L19),"  ",IF(L76&gt;0,L19/L76,IF(L19&gt;0,1,0)))</f>
        <v>0</v>
      </c>
      <c r="N19" s="25"/>
    </row>
    <row r="20" spans="1:14" ht="15" customHeight="1" x14ac:dyDescent="0.2">
      <c r="A20" s="59" t="s">
        <v>19</v>
      </c>
      <c r="B20" s="32">
        <v>0</v>
      </c>
      <c r="C20" s="48">
        <f t="shared" si="0"/>
        <v>0</v>
      </c>
      <c r="D20" s="80">
        <v>0</v>
      </c>
      <c r="E20" s="44">
        <f t="shared" si="5"/>
        <v>0</v>
      </c>
      <c r="F20" s="34">
        <f>D20+B20</f>
        <v>0</v>
      </c>
      <c r="G20" s="51">
        <f>IF(ISBLANK(F20),"  ",IF(F76&gt;0,F20/F76,IF(F20&gt;0,1,0)))</f>
        <v>0</v>
      </c>
      <c r="H20" s="32">
        <v>0</v>
      </c>
      <c r="I20" s="48">
        <f t="shared" si="3"/>
        <v>0</v>
      </c>
      <c r="J20" s="80">
        <v>0</v>
      </c>
      <c r="K20" s="49">
        <f t="shared" si="4"/>
        <v>0</v>
      </c>
      <c r="L20" s="34">
        <f t="shared" si="1"/>
        <v>0</v>
      </c>
      <c r="M20" s="51">
        <f>IF(ISBLANK(L20),"  ",IF(L76&gt;0,L20/L76,IF(L20&gt;0,1,0)))</f>
        <v>0</v>
      </c>
      <c r="N20" s="25"/>
    </row>
    <row r="21" spans="1:14" ht="15" customHeight="1" x14ac:dyDescent="0.2">
      <c r="A21" s="59" t="s">
        <v>20</v>
      </c>
      <c r="B21" s="32">
        <v>0</v>
      </c>
      <c r="C21" s="48">
        <f t="shared" si="0"/>
        <v>0</v>
      </c>
      <c r="D21" s="80">
        <v>0</v>
      </c>
      <c r="E21" s="44">
        <f t="shared" si="5"/>
        <v>0</v>
      </c>
      <c r="F21" s="34">
        <f t="shared" si="2"/>
        <v>0</v>
      </c>
      <c r="G21" s="51">
        <f>IF(ISBLANK(F21),"  ",IF(F76&gt;0,F21/F76,IF(F21&gt;0,1,0)))</f>
        <v>0</v>
      </c>
      <c r="H21" s="32">
        <v>0</v>
      </c>
      <c r="I21" s="48">
        <f t="shared" si="3"/>
        <v>0</v>
      </c>
      <c r="J21" s="80">
        <v>0</v>
      </c>
      <c r="K21" s="49">
        <f t="shared" si="4"/>
        <v>0</v>
      </c>
      <c r="L21" s="34">
        <f t="shared" si="1"/>
        <v>0</v>
      </c>
      <c r="M21" s="51">
        <f>IF(ISBLANK(L21),"  ",IF(L76&gt;0,L21/L76,IF(L21&gt;0,1,0)))</f>
        <v>0</v>
      </c>
      <c r="N21" s="25"/>
    </row>
    <row r="22" spans="1:14" ht="15" customHeight="1" x14ac:dyDescent="0.2">
      <c r="A22" s="59" t="s">
        <v>21</v>
      </c>
      <c r="B22" s="32">
        <v>0</v>
      </c>
      <c r="C22" s="48">
        <f t="shared" si="0"/>
        <v>0</v>
      </c>
      <c r="D22" s="80">
        <v>0</v>
      </c>
      <c r="E22" s="44">
        <f t="shared" si="5"/>
        <v>0</v>
      </c>
      <c r="F22" s="34">
        <f t="shared" si="2"/>
        <v>0</v>
      </c>
      <c r="G22" s="51">
        <f>IF(ISBLANK(F22),"  ",IF(F76&gt;0,F22/F76,IF(F22&gt;0,1,0)))</f>
        <v>0</v>
      </c>
      <c r="H22" s="32">
        <v>0</v>
      </c>
      <c r="I22" s="48">
        <f t="shared" si="3"/>
        <v>0</v>
      </c>
      <c r="J22" s="80">
        <v>0</v>
      </c>
      <c r="K22" s="49">
        <f t="shared" si="4"/>
        <v>0</v>
      </c>
      <c r="L22" s="34">
        <f t="shared" si="1"/>
        <v>0</v>
      </c>
      <c r="M22" s="51">
        <f>IF(ISBLANK(L22),"  ",IF(L76&gt;0,L22/L76,IF(L22&gt;0,1,0)))</f>
        <v>0</v>
      </c>
      <c r="N22" s="25"/>
    </row>
    <row r="23" spans="1:14" ht="15" customHeight="1" x14ac:dyDescent="0.2">
      <c r="A23" s="59" t="s">
        <v>22</v>
      </c>
      <c r="B23" s="32">
        <v>0</v>
      </c>
      <c r="C23" s="48">
        <f t="shared" si="0"/>
        <v>0</v>
      </c>
      <c r="D23" s="80">
        <v>0</v>
      </c>
      <c r="E23" s="44">
        <f t="shared" si="5"/>
        <v>0</v>
      </c>
      <c r="F23" s="34">
        <f t="shared" si="2"/>
        <v>0</v>
      </c>
      <c r="G23" s="51">
        <f>IF(ISBLANK(F23),"  ",IF(F76&gt;0,F23/F76,IF(F23&gt;0,1,0)))</f>
        <v>0</v>
      </c>
      <c r="H23" s="32">
        <v>0</v>
      </c>
      <c r="I23" s="48">
        <f t="shared" si="3"/>
        <v>0</v>
      </c>
      <c r="J23" s="80">
        <v>0</v>
      </c>
      <c r="K23" s="49">
        <f t="shared" si="4"/>
        <v>0</v>
      </c>
      <c r="L23" s="34">
        <f t="shared" si="1"/>
        <v>0</v>
      </c>
      <c r="M23" s="51">
        <f>IF(ISBLANK(L23),"  ",IF(L76&gt;0,L23/L76,IF(L23&gt;0,1,0)))</f>
        <v>0</v>
      </c>
      <c r="N23" s="25"/>
    </row>
    <row r="24" spans="1:14" ht="15" customHeight="1" x14ac:dyDescent="0.2">
      <c r="A24" s="59" t="s">
        <v>23</v>
      </c>
      <c r="B24" s="32">
        <v>0</v>
      </c>
      <c r="C24" s="48">
        <f t="shared" si="0"/>
        <v>0</v>
      </c>
      <c r="D24" s="80">
        <v>0</v>
      </c>
      <c r="E24" s="44">
        <f t="shared" si="5"/>
        <v>0</v>
      </c>
      <c r="F24" s="34">
        <f t="shared" si="2"/>
        <v>0</v>
      </c>
      <c r="G24" s="51">
        <f>IF(ISBLANK(F24),"  ",IF(F76&gt;0,F24/F76,IF(F24&gt;0,1,0)))</f>
        <v>0</v>
      </c>
      <c r="H24" s="32">
        <v>0</v>
      </c>
      <c r="I24" s="48">
        <f t="shared" si="3"/>
        <v>0</v>
      </c>
      <c r="J24" s="80">
        <v>0</v>
      </c>
      <c r="K24" s="49">
        <f t="shared" si="4"/>
        <v>0</v>
      </c>
      <c r="L24" s="34">
        <f t="shared" si="1"/>
        <v>0</v>
      </c>
      <c r="M24" s="51">
        <f>IF(ISBLANK(L24),"  ",IF(L76&gt;0,L24/L76,IF(L24&gt;0,1,0)))</f>
        <v>0</v>
      </c>
      <c r="N24" s="25"/>
    </row>
    <row r="25" spans="1:14" ht="15" customHeight="1" x14ac:dyDescent="0.2">
      <c r="A25" s="59" t="s">
        <v>24</v>
      </c>
      <c r="B25" s="32">
        <v>0</v>
      </c>
      <c r="C25" s="48">
        <f t="shared" si="0"/>
        <v>0</v>
      </c>
      <c r="D25" s="80">
        <v>0</v>
      </c>
      <c r="E25" s="44">
        <f t="shared" si="5"/>
        <v>0</v>
      </c>
      <c r="F25" s="34">
        <f t="shared" si="2"/>
        <v>0</v>
      </c>
      <c r="G25" s="51">
        <f>IF(ISBLANK(F25),"  ",IF(F76&gt;0,F25/F76,IF(F25&gt;0,1,0)))</f>
        <v>0</v>
      </c>
      <c r="H25" s="32">
        <v>0</v>
      </c>
      <c r="I25" s="48">
        <f t="shared" si="3"/>
        <v>0</v>
      </c>
      <c r="J25" s="80">
        <v>0</v>
      </c>
      <c r="K25" s="49">
        <f t="shared" si="4"/>
        <v>0</v>
      </c>
      <c r="L25" s="34">
        <f t="shared" si="1"/>
        <v>0</v>
      </c>
      <c r="M25" s="51">
        <f>IF(ISBLANK(L25),"  ",IF(L76&gt;0,L25/L76,IF(L25&gt;0,1,0)))</f>
        <v>0</v>
      </c>
      <c r="N25" s="25"/>
    </row>
    <row r="26" spans="1:14" ht="15" customHeight="1" x14ac:dyDescent="0.2">
      <c r="A26" s="59" t="s">
        <v>25</v>
      </c>
      <c r="B26" s="32">
        <v>0</v>
      </c>
      <c r="C26" s="48">
        <f t="shared" si="0"/>
        <v>0</v>
      </c>
      <c r="D26" s="80">
        <v>0</v>
      </c>
      <c r="E26" s="44">
        <f t="shared" si="5"/>
        <v>0</v>
      </c>
      <c r="F26" s="34">
        <f t="shared" si="2"/>
        <v>0</v>
      </c>
      <c r="G26" s="51">
        <f>IF(ISBLANK(F26),"  ",IF(F76&gt;0,F26/F76,IF(F26&gt;0,1,0)))</f>
        <v>0</v>
      </c>
      <c r="H26" s="32">
        <v>0</v>
      </c>
      <c r="I26" s="48">
        <f t="shared" si="3"/>
        <v>0</v>
      </c>
      <c r="J26" s="80">
        <v>0</v>
      </c>
      <c r="K26" s="49">
        <f t="shared" si="4"/>
        <v>0</v>
      </c>
      <c r="L26" s="34">
        <f t="shared" si="1"/>
        <v>0</v>
      </c>
      <c r="M26" s="51">
        <f>IF(ISBLANK(L26),"  ",IF(L76&gt;0,L26/L76,IF(L26&gt;0,1,0)))</f>
        <v>0</v>
      </c>
      <c r="N26" s="25"/>
    </row>
    <row r="27" spans="1:14" ht="15" customHeight="1" x14ac:dyDescent="0.2">
      <c r="A27" s="59" t="s">
        <v>26</v>
      </c>
      <c r="B27" s="32">
        <v>0</v>
      </c>
      <c r="C27" s="48">
        <f t="shared" si="0"/>
        <v>0</v>
      </c>
      <c r="D27" s="80">
        <v>0</v>
      </c>
      <c r="E27" s="44">
        <f t="shared" si="5"/>
        <v>0</v>
      </c>
      <c r="F27" s="34">
        <f t="shared" si="2"/>
        <v>0</v>
      </c>
      <c r="G27" s="51">
        <f>IF(ISBLANK(F27),"  ",IF(F76&gt;0,F27/F76,IF(F27&gt;0,1,0)))</f>
        <v>0</v>
      </c>
      <c r="H27" s="32">
        <v>0</v>
      </c>
      <c r="I27" s="48">
        <f t="shared" si="3"/>
        <v>0</v>
      </c>
      <c r="J27" s="80">
        <v>0</v>
      </c>
      <c r="K27" s="49">
        <f t="shared" si="4"/>
        <v>0</v>
      </c>
      <c r="L27" s="34">
        <f t="shared" si="1"/>
        <v>0</v>
      </c>
      <c r="M27" s="51">
        <f>IF(ISBLANK(L27),"  ",IF(L76&gt;0,L27/L76,IF(L27&gt;0,1,0)))</f>
        <v>0</v>
      </c>
      <c r="N27" s="25"/>
    </row>
    <row r="28" spans="1:14" ht="15" customHeight="1" x14ac:dyDescent="0.2">
      <c r="A28" s="60" t="s">
        <v>27</v>
      </c>
      <c r="B28" s="32">
        <v>0</v>
      </c>
      <c r="C28" s="48">
        <f t="shared" si="0"/>
        <v>0</v>
      </c>
      <c r="D28" s="80">
        <v>0</v>
      </c>
      <c r="E28" s="44">
        <f t="shared" si="5"/>
        <v>0</v>
      </c>
      <c r="F28" s="34">
        <f t="shared" si="2"/>
        <v>0</v>
      </c>
      <c r="G28" s="51">
        <f>IF(ISBLANK(F28),"  ",IF(F76&gt;0,F28/F76,IF(F28&gt;0,1,0)))</f>
        <v>0</v>
      </c>
      <c r="H28" s="32">
        <v>0</v>
      </c>
      <c r="I28" s="48">
        <f t="shared" si="3"/>
        <v>0</v>
      </c>
      <c r="J28" s="80">
        <v>0</v>
      </c>
      <c r="K28" s="49">
        <f t="shared" si="4"/>
        <v>0</v>
      </c>
      <c r="L28" s="34">
        <f t="shared" si="1"/>
        <v>0</v>
      </c>
      <c r="M28" s="51">
        <f>IF(ISBLANK(L28),"  ",IF(L76&gt;0,L28/L76,IF(L28&gt;0,1,0)))</f>
        <v>0</v>
      </c>
      <c r="N28" s="25"/>
    </row>
    <row r="29" spans="1:14" ht="15" customHeight="1" x14ac:dyDescent="0.2">
      <c r="A29" s="60" t="s">
        <v>28</v>
      </c>
      <c r="B29" s="32">
        <v>0</v>
      </c>
      <c r="C29" s="48">
        <f t="shared" si="0"/>
        <v>0</v>
      </c>
      <c r="D29" s="80">
        <v>0</v>
      </c>
      <c r="E29" s="44">
        <f t="shared" si="5"/>
        <v>0</v>
      </c>
      <c r="F29" s="34">
        <f t="shared" si="2"/>
        <v>0</v>
      </c>
      <c r="G29" s="51">
        <f>IF(ISBLANK(F29),"  ",IF(F76&gt;0,F29/F76,IF(F29&gt;0,1,0)))</f>
        <v>0</v>
      </c>
      <c r="H29" s="32">
        <v>0</v>
      </c>
      <c r="I29" s="48">
        <f t="shared" si="3"/>
        <v>0</v>
      </c>
      <c r="J29" s="80">
        <v>0</v>
      </c>
      <c r="K29" s="49">
        <f t="shared" si="4"/>
        <v>0</v>
      </c>
      <c r="L29" s="34">
        <f t="shared" si="1"/>
        <v>0</v>
      </c>
      <c r="M29" s="51">
        <f>IF(ISBLANK(L29),"  ",IF(L76&gt;0,L29/L76,IF(L29&gt;0,1,0)))</f>
        <v>0</v>
      </c>
      <c r="N29" s="25"/>
    </row>
    <row r="30" spans="1:14" ht="15" customHeight="1" x14ac:dyDescent="0.2">
      <c r="A30" s="60" t="s">
        <v>29</v>
      </c>
      <c r="B30" s="32">
        <v>0</v>
      </c>
      <c r="C30" s="48">
        <f t="shared" si="0"/>
        <v>0</v>
      </c>
      <c r="D30" s="80">
        <v>0</v>
      </c>
      <c r="E30" s="44">
        <f>IF(ISBLANK(D30),"  ",IF(F30&gt;0,D30/F30,IF(D30&gt;0,1,0)))</f>
        <v>0</v>
      </c>
      <c r="F30" s="34">
        <f t="shared" si="2"/>
        <v>0</v>
      </c>
      <c r="G30" s="51">
        <f>IF(ISBLANK(F30),"  ",IF(F76&gt;0,F30/F76,IF(F30&gt;0,1,0)))</f>
        <v>0</v>
      </c>
      <c r="H30" s="32">
        <v>0</v>
      </c>
      <c r="I30" s="48">
        <f t="shared" si="3"/>
        <v>0</v>
      </c>
      <c r="J30" s="80">
        <v>0</v>
      </c>
      <c r="K30" s="49">
        <f>IF(ISBLANK(J30),"  ",IF(L30&gt;0,J30/L30,IF(J30&gt;0,1,0)))</f>
        <v>0</v>
      </c>
      <c r="L30" s="34">
        <f t="shared" si="1"/>
        <v>0</v>
      </c>
      <c r="M30" s="51">
        <f>IF(ISBLANK(L30),"  ",IF(L76&gt;0,L30/L76,IF(L30&gt;0,1,0)))</f>
        <v>0</v>
      </c>
      <c r="N30" s="25"/>
    </row>
    <row r="31" spans="1:14" ht="15" customHeight="1" x14ac:dyDescent="0.2">
      <c r="A31" s="60" t="s">
        <v>30</v>
      </c>
      <c r="B31" s="32">
        <v>0</v>
      </c>
      <c r="C31" s="48">
        <f t="shared" si="0"/>
        <v>0</v>
      </c>
      <c r="D31" s="80">
        <v>0</v>
      </c>
      <c r="E31" s="44">
        <f>IF(ISBLANK(D31),"  ",IF(F31&gt;0,D31/F31,IF(D31&gt;0,1,0)))</f>
        <v>0</v>
      </c>
      <c r="F31" s="34">
        <f t="shared" si="2"/>
        <v>0</v>
      </c>
      <c r="G31" s="51">
        <f>IF(ISBLANK(F31),"  ",IF(F76&gt;0,F31/F76,IF(F31&gt;0,1,0)))</f>
        <v>0</v>
      </c>
      <c r="H31" s="32">
        <v>0</v>
      </c>
      <c r="I31" s="48">
        <f t="shared" si="3"/>
        <v>0</v>
      </c>
      <c r="J31" s="80">
        <v>0</v>
      </c>
      <c r="K31" s="49">
        <f>IF(ISBLANK(J31),"  ",IF(L31&gt;0,J31/L31,IF(J31&gt;0,1,0)))</f>
        <v>0</v>
      </c>
      <c r="L31" s="34">
        <f t="shared" si="1"/>
        <v>0</v>
      </c>
      <c r="M31" s="51">
        <f>IF(ISBLANK(L31),"  ",IF(L76&gt;0,L31/L76,IF(L31&gt;0,1,0)))</f>
        <v>0</v>
      </c>
      <c r="N31" s="25"/>
    </row>
    <row r="32" spans="1:14" ht="15" customHeight="1" x14ac:dyDescent="0.2">
      <c r="A32" s="60" t="s">
        <v>31</v>
      </c>
      <c r="B32" s="32">
        <v>0</v>
      </c>
      <c r="C32" s="48">
        <f t="shared" si="0"/>
        <v>0</v>
      </c>
      <c r="D32" s="80">
        <v>0</v>
      </c>
      <c r="E32" s="44">
        <f>IF(ISBLANK(D32),"  ",IF(F32&gt;0,D32/F32,IF(D32&gt;0,1,0)))</f>
        <v>0</v>
      </c>
      <c r="F32" s="34">
        <f t="shared" si="2"/>
        <v>0</v>
      </c>
      <c r="G32" s="51">
        <f>IF(ISBLANK(F32),"  ",IF(F76&gt;0,F32/F76,IF(F32&gt;0,1,0)))</f>
        <v>0</v>
      </c>
      <c r="H32" s="32">
        <v>0</v>
      </c>
      <c r="I32" s="48">
        <f t="shared" si="3"/>
        <v>0</v>
      </c>
      <c r="J32" s="80">
        <v>0</v>
      </c>
      <c r="K32" s="49">
        <f>IF(ISBLANK(J32),"  ",IF(L32&gt;0,J32/L32,IF(J32&gt;0,1,0)))</f>
        <v>0</v>
      </c>
      <c r="L32" s="34">
        <f t="shared" si="1"/>
        <v>0</v>
      </c>
      <c r="M32" s="51">
        <f>IF(ISBLANK(L32),"  ",IF(L76&gt;0,L32/L76,IF(L32&gt;0,1,0)))</f>
        <v>0</v>
      </c>
      <c r="N32" s="25"/>
    </row>
    <row r="33" spans="1:14" ht="15" customHeight="1" x14ac:dyDescent="0.2">
      <c r="A33" s="61" t="s">
        <v>75</v>
      </c>
      <c r="B33" s="32">
        <v>0</v>
      </c>
      <c r="C33" s="48">
        <f>IF(ISBLANK(B33),"  ",IF(F33&gt;0,B33/F33,IF(B33&gt;0,1,0)))</f>
        <v>0</v>
      </c>
      <c r="D33" s="80">
        <v>0</v>
      </c>
      <c r="E33" s="44">
        <f>IF(ISBLANK(D33),"  ",IF(F33&gt;0,D33/F33,IF(D33&gt;0,1,0)))</f>
        <v>0</v>
      </c>
      <c r="F33" s="34">
        <f t="shared" si="2"/>
        <v>0</v>
      </c>
      <c r="G33" s="51">
        <f>IF(ISBLANK(F33),"  ",IF(F76&gt;0,F33/F76,IF(F33&gt;0,1,0)))</f>
        <v>0</v>
      </c>
      <c r="H33" s="32">
        <v>0</v>
      </c>
      <c r="I33" s="48">
        <f>IF(ISBLANK(H33),"  ",IF(L33&gt;0,H33/L33,IF(H33&gt;0,1,0)))</f>
        <v>0</v>
      </c>
      <c r="J33" s="80">
        <v>0</v>
      </c>
      <c r="K33" s="49">
        <f>IF(ISBLANK(J33),"  ",IF(L33&gt;0,J33/L33,IF(J33&gt;0,1,0)))</f>
        <v>0</v>
      </c>
      <c r="L33" s="34">
        <f t="shared" si="1"/>
        <v>0</v>
      </c>
      <c r="M33" s="51">
        <f>IF(ISBLANK(L33),"  ",IF(L76&gt;0,L33/L76,IF(L33&gt;0,1,0)))</f>
        <v>0</v>
      </c>
      <c r="N33" s="25"/>
    </row>
    <row r="34" spans="1:14" ht="15" customHeight="1" x14ac:dyDescent="0.2">
      <c r="A34" s="60" t="s">
        <v>32</v>
      </c>
      <c r="B34" s="32">
        <v>0</v>
      </c>
      <c r="C34" s="48">
        <f t="shared" si="0"/>
        <v>0</v>
      </c>
      <c r="D34" s="80">
        <v>0</v>
      </c>
      <c r="E34" s="44">
        <f t="shared" si="5"/>
        <v>0</v>
      </c>
      <c r="F34" s="34">
        <f t="shared" si="2"/>
        <v>0</v>
      </c>
      <c r="G34" s="51">
        <f>IF(ISBLANK(F34),"  ",IF(F76&gt;0,F34/F76,IF(F34&gt;0,1,0)))</f>
        <v>0</v>
      </c>
      <c r="H34" s="32">
        <v>0</v>
      </c>
      <c r="I34" s="48">
        <f t="shared" si="3"/>
        <v>0</v>
      </c>
      <c r="J34" s="80">
        <v>0</v>
      </c>
      <c r="K34" s="49">
        <f t="shared" si="4"/>
        <v>0</v>
      </c>
      <c r="L34" s="34">
        <f t="shared" si="1"/>
        <v>0</v>
      </c>
      <c r="M34" s="51">
        <f>IF(ISBLANK(L34),"  ",IF(L76&gt;0,L34/L76,IF(L34&gt;0,1,0)))</f>
        <v>0</v>
      </c>
      <c r="N34" s="25"/>
    </row>
    <row r="35" spans="1:14" ht="15" customHeight="1" x14ac:dyDescent="0.25">
      <c r="A35" s="62" t="s">
        <v>33</v>
      </c>
      <c r="B35" s="121"/>
      <c r="C35" s="64" t="s">
        <v>4</v>
      </c>
      <c r="D35" s="80"/>
      <c r="E35" s="66" t="s">
        <v>4</v>
      </c>
      <c r="F35" s="34"/>
      <c r="G35" s="67" t="s">
        <v>4</v>
      </c>
      <c r="H35" s="121" t="s">
        <v>4</v>
      </c>
      <c r="I35" s="64" t="s">
        <v>4</v>
      </c>
      <c r="J35" s="80"/>
      <c r="K35" s="66" t="s">
        <v>4</v>
      </c>
      <c r="L35" s="34"/>
      <c r="M35" s="67" t="s">
        <v>4</v>
      </c>
      <c r="N35" s="25"/>
    </row>
    <row r="36" spans="1:14" ht="15" customHeight="1" x14ac:dyDescent="0.2">
      <c r="A36" s="57" t="s">
        <v>34</v>
      </c>
      <c r="B36" s="32">
        <v>0</v>
      </c>
      <c r="C36" s="48">
        <f t="shared" si="0"/>
        <v>0</v>
      </c>
      <c r="D36" s="80">
        <v>0</v>
      </c>
      <c r="E36" s="49">
        <f>IF(ISBLANK(D36),"  ",IF(F36&gt;0,D36/F36,IF(D36&gt;0,1,0)))</f>
        <v>0</v>
      </c>
      <c r="F36" s="34">
        <f t="shared" si="2"/>
        <v>0</v>
      </c>
      <c r="G36" s="51">
        <f>IF(ISBLANK(F36),"  ",IF(F76&gt;0,F36/F76,IF(F36&gt;0,1,0)))</f>
        <v>0</v>
      </c>
      <c r="H36" s="32">
        <v>0</v>
      </c>
      <c r="I36" s="48">
        <f>IF(ISBLANK(H36),"  ",IF(L36&gt;0,H36/L36,IF(H36&gt;0,1,0)))</f>
        <v>0</v>
      </c>
      <c r="J36" s="80">
        <v>0</v>
      </c>
      <c r="K36" s="49">
        <f>IF(ISBLANK(J36),"  ",IF(L36&gt;0,J36/L36,IF(J36&gt;0,1,0)))</f>
        <v>0</v>
      </c>
      <c r="L36" s="34">
        <f>J36+H36</f>
        <v>0</v>
      </c>
      <c r="M36" s="51">
        <f>IF(ISBLANK(L36),"  ",IF(L76&gt;0,L36/L76,IF(L36&gt;0,1,0)))</f>
        <v>0</v>
      </c>
      <c r="N36" s="25"/>
    </row>
    <row r="37" spans="1:14" ht="15" customHeight="1" x14ac:dyDescent="0.25">
      <c r="A37" s="62" t="s">
        <v>35</v>
      </c>
      <c r="B37" s="121"/>
      <c r="C37" s="64" t="s">
        <v>4</v>
      </c>
      <c r="D37" s="80"/>
      <c r="E37" s="66" t="s">
        <v>4</v>
      </c>
      <c r="F37" s="34"/>
      <c r="G37" s="67" t="s">
        <v>4</v>
      </c>
      <c r="H37" s="121"/>
      <c r="I37" s="64" t="s">
        <v>4</v>
      </c>
      <c r="J37" s="80"/>
      <c r="K37" s="66" t="s">
        <v>4</v>
      </c>
      <c r="L37" s="34"/>
      <c r="M37" s="67" t="s">
        <v>4</v>
      </c>
      <c r="N37" s="25"/>
    </row>
    <row r="38" spans="1:14" ht="15" customHeight="1" x14ac:dyDescent="0.2">
      <c r="A38" s="59" t="s">
        <v>34</v>
      </c>
      <c r="B38" s="69">
        <v>0</v>
      </c>
      <c r="C38" s="48">
        <f t="shared" si="0"/>
        <v>0</v>
      </c>
      <c r="D38" s="70">
        <v>0</v>
      </c>
      <c r="E38" s="49">
        <f>IF(ISBLANK(D38),"  ",IF(F38&gt;0,D38/F38,IF(D38&gt;0,1,0)))</f>
        <v>0</v>
      </c>
      <c r="F38" s="68">
        <f t="shared" si="2"/>
        <v>0</v>
      </c>
      <c r="G38" s="51">
        <f>IF(ISBLANK(F38),"  ",IF(F76&gt;0,F38/F76,IF(F38&gt;0,1,0)))</f>
        <v>0</v>
      </c>
      <c r="H38" s="69">
        <v>0</v>
      </c>
      <c r="I38" s="48">
        <f>IF(ISBLANK(H38),"  ",IF(L38&gt;0,H38/L38,IF(H38&gt;0,1,0)))</f>
        <v>0</v>
      </c>
      <c r="J38" s="70">
        <v>0</v>
      </c>
      <c r="K38" s="49">
        <f>IF(ISBLANK(J38),"  ",IF(L38&gt;0,J38/L38,IF(J38&gt;0,1,0)))</f>
        <v>0</v>
      </c>
      <c r="L38" s="68">
        <f>J38+H38</f>
        <v>0</v>
      </c>
      <c r="M38" s="51">
        <f>IF(ISBLANK(L38),"  ",IF(L76&gt;0,L38/L76,IF(L38&gt;0,1,0)))</f>
        <v>0</v>
      </c>
      <c r="N38" s="25"/>
    </row>
    <row r="39" spans="1:14" ht="15" customHeight="1" x14ac:dyDescent="0.2">
      <c r="A39" s="59" t="s">
        <v>36</v>
      </c>
      <c r="B39" s="69"/>
      <c r="C39" s="48" t="str">
        <f t="shared" si="0"/>
        <v xml:space="preserve">  </v>
      </c>
      <c r="D39" s="70"/>
      <c r="E39" s="44" t="str">
        <f>IF(ISBLANK(D39),"  ",IF(F39&gt;0,D39/F39,IF(D39&gt;0,1,0)))</f>
        <v xml:space="preserve">  </v>
      </c>
      <c r="F39" s="34">
        <f t="shared" si="2"/>
        <v>0</v>
      </c>
      <c r="G39" s="51">
        <f>IF(ISBLANK(F39),"  ",IF(F76&gt;0,F39/F76,IF(F39&gt;0,1,0)))</f>
        <v>0</v>
      </c>
      <c r="H39" s="69"/>
      <c r="I39" s="48" t="str">
        <f>IF(ISBLANK(H39),"  ",IF(L39&gt;0,H39/L39,IF(H39&gt;0,1,0)))</f>
        <v xml:space="preserve">  </v>
      </c>
      <c r="J39" s="70"/>
      <c r="K39" s="49" t="str">
        <f>IF(ISBLANK(J39),"  ",IF(L39&gt;0,J39/L39,IF(J39&gt;0,1,0)))</f>
        <v xml:space="preserve">  </v>
      </c>
      <c r="L39" s="34">
        <f>J39+H39</f>
        <v>0</v>
      </c>
      <c r="M39" s="51">
        <f>IF(ISBLANK(L39),"  ",IF(L76&gt;0,L39/L76,IF(L39&gt;0,1,0)))</f>
        <v>0</v>
      </c>
      <c r="N39" s="25"/>
    </row>
    <row r="40" spans="1:14" s="77" customFormat="1" ht="15" customHeight="1" x14ac:dyDescent="0.25">
      <c r="A40" s="62" t="s">
        <v>37</v>
      </c>
      <c r="B40" s="71">
        <v>5622038</v>
      </c>
      <c r="C40" s="84">
        <f t="shared" si="0"/>
        <v>1</v>
      </c>
      <c r="D40" s="122">
        <v>0</v>
      </c>
      <c r="E40" s="73">
        <f>IF(ISBLANK(D40),"  ",IF(F40&gt;0,D40/F40,IF(D40&gt;0,1,0)))</f>
        <v>0</v>
      </c>
      <c r="F40" s="71">
        <f>F39+F38+F36+F34+F29+F28+F26+F27+F25+F24+F23+F22+F21+F20+F19+F18+F17+F16+F14+F13+F30+F31+F32+F33</f>
        <v>5622038</v>
      </c>
      <c r="G40" s="74">
        <f>IF(ISBLANK(F40),"  ",IF(F76&gt;0,F40/F76,IF(F40&gt;0,1,0)))</f>
        <v>0.21573694852087649</v>
      </c>
      <c r="H40" s="71">
        <v>6090523</v>
      </c>
      <c r="I40" s="84">
        <f>IF(ISBLANK(H40),"  ",IF(L40&gt;0,H40/L40,IF(H40&gt;0,1,0)))</f>
        <v>1</v>
      </c>
      <c r="J40" s="122">
        <v>0</v>
      </c>
      <c r="K40" s="75">
        <f>IF(ISBLANK(J40),"  ",IF(L40&gt;0,J40/L40,IF(J40&gt;0,1,0)))</f>
        <v>0</v>
      </c>
      <c r="L40" s="71">
        <f>L39+L38+L36+L34+L29+L28+L26+L27+L25+L24+L23+L22+L21+L20+L19+L18+L17+L16+L14+L13+L30+L31+L32+L33</f>
        <v>6090523</v>
      </c>
      <c r="M40" s="74">
        <f>IF(ISBLANK(L40),"  ",IF(L76&gt;0,L40/L76,IF(L40&gt;0,1,0)))</f>
        <v>0.22359796382524982</v>
      </c>
      <c r="N40" s="76"/>
    </row>
    <row r="41" spans="1:14" ht="15" customHeight="1" x14ac:dyDescent="0.25">
      <c r="A41" s="78" t="s">
        <v>38</v>
      </c>
      <c r="B41" s="79"/>
      <c r="C41" s="64" t="s">
        <v>4</v>
      </c>
      <c r="D41" s="80"/>
      <c r="E41" s="66" t="s">
        <v>4</v>
      </c>
      <c r="F41" s="34"/>
      <c r="G41" s="67" t="s">
        <v>4</v>
      </c>
      <c r="H41" s="79"/>
      <c r="I41" s="64" t="s">
        <v>4</v>
      </c>
      <c r="J41" s="80"/>
      <c r="K41" s="66" t="s">
        <v>4</v>
      </c>
      <c r="L41" s="34"/>
      <c r="M41" s="67" t="s">
        <v>4</v>
      </c>
      <c r="N41" s="25"/>
    </row>
    <row r="42" spans="1:14" ht="15" customHeight="1" x14ac:dyDescent="0.2">
      <c r="A42" s="11" t="s">
        <v>39</v>
      </c>
      <c r="B42" s="36">
        <v>0</v>
      </c>
      <c r="C42" s="42">
        <f t="shared" si="0"/>
        <v>0</v>
      </c>
      <c r="D42" s="123">
        <v>0</v>
      </c>
      <c r="E42" s="44">
        <f t="shared" ref="E42:E48" si="6">IF(ISBLANK(D42),"  ",IF(F42&gt;0,D42/F42,IF(D42&gt;0,1,0)))</f>
        <v>0</v>
      </c>
      <c r="F42" s="38">
        <f>D42+B42</f>
        <v>0</v>
      </c>
      <c r="G42" s="46">
        <f>IF(ISBLANK(F42),"  ",IF(D76&gt;0,F42/D76,IF(F42&gt;0,1,0)))</f>
        <v>0</v>
      </c>
      <c r="H42" s="36">
        <v>0</v>
      </c>
      <c r="I42" s="42">
        <f t="shared" ref="I42:I48" si="7">IF(ISBLANK(H42),"  ",IF(L42&gt;0,H42/L42,IF(H42&gt;0,1,0)))</f>
        <v>0</v>
      </c>
      <c r="J42" s="123">
        <v>0</v>
      </c>
      <c r="K42" s="44">
        <f t="shared" ref="K42:K48" si="8">IF(ISBLANK(J42),"  ",IF(L42&gt;0,J42/L42,IF(J42&gt;0,1,0)))</f>
        <v>0</v>
      </c>
      <c r="L42" s="38">
        <f>J42+H42</f>
        <v>0</v>
      </c>
      <c r="M42" s="46">
        <f>IF(ISBLANK(L42),"  ",IF(J76&gt;0,L42/J76,IF(L42&gt;0,1,0)))</f>
        <v>0</v>
      </c>
      <c r="N42" s="25"/>
    </row>
    <row r="43" spans="1:14" ht="15" customHeight="1" x14ac:dyDescent="0.2">
      <c r="A43" s="81" t="s">
        <v>40</v>
      </c>
      <c r="B43" s="32">
        <v>0</v>
      </c>
      <c r="C43" s="48">
        <f t="shared" si="0"/>
        <v>0</v>
      </c>
      <c r="D43" s="80">
        <v>0</v>
      </c>
      <c r="E43" s="49">
        <f t="shared" si="6"/>
        <v>0</v>
      </c>
      <c r="F43" s="34">
        <f>D43+B43</f>
        <v>0</v>
      </c>
      <c r="G43" s="51">
        <f>IF(ISBLANK(F43),"  ",IF(D76&gt;0,F43/D76,IF(F43&gt;0,1,0)))</f>
        <v>0</v>
      </c>
      <c r="H43" s="32">
        <v>0</v>
      </c>
      <c r="I43" s="48">
        <f t="shared" si="7"/>
        <v>0</v>
      </c>
      <c r="J43" s="80">
        <v>0</v>
      </c>
      <c r="K43" s="49">
        <f t="shared" si="8"/>
        <v>0</v>
      </c>
      <c r="L43" s="34">
        <f>J43+H43</f>
        <v>0</v>
      </c>
      <c r="M43" s="51">
        <f>IF(ISBLANK(L43),"  ",IF(J76&gt;0,L43/J76,IF(L43&gt;0,1,0)))</f>
        <v>0</v>
      </c>
      <c r="N43" s="25"/>
    </row>
    <row r="44" spans="1:14" ht="15" customHeight="1" x14ac:dyDescent="0.2">
      <c r="A44" s="82" t="s">
        <v>41</v>
      </c>
      <c r="B44" s="32">
        <v>0</v>
      </c>
      <c r="C44" s="48">
        <f t="shared" si="0"/>
        <v>0</v>
      </c>
      <c r="D44" s="80">
        <v>0</v>
      </c>
      <c r="E44" s="49">
        <f t="shared" si="6"/>
        <v>0</v>
      </c>
      <c r="F44" s="68">
        <f>D44+B44</f>
        <v>0</v>
      </c>
      <c r="G44" s="51">
        <f>IF(ISBLANK(F44),"  ",IF(D76&gt;0,F44/D76,IF(F44&gt;0,1,0)))</f>
        <v>0</v>
      </c>
      <c r="H44" s="32">
        <v>0</v>
      </c>
      <c r="I44" s="48">
        <f t="shared" si="7"/>
        <v>0</v>
      </c>
      <c r="J44" s="80">
        <v>0</v>
      </c>
      <c r="K44" s="49">
        <f t="shared" si="8"/>
        <v>0</v>
      </c>
      <c r="L44" s="68">
        <f>J44+H44</f>
        <v>0</v>
      </c>
      <c r="M44" s="51">
        <f>IF(ISBLANK(L44),"  ",IF(J76&gt;0,L44/J76,IF(L44&gt;0,1,0)))</f>
        <v>0</v>
      </c>
      <c r="N44" s="25"/>
    </row>
    <row r="45" spans="1:14" ht="15" customHeight="1" x14ac:dyDescent="0.2">
      <c r="A45" s="31" t="s">
        <v>42</v>
      </c>
      <c r="B45" s="32">
        <v>0</v>
      </c>
      <c r="C45" s="48">
        <f t="shared" si="0"/>
        <v>0</v>
      </c>
      <c r="D45" s="80">
        <v>0</v>
      </c>
      <c r="E45" s="49">
        <f t="shared" si="6"/>
        <v>0</v>
      </c>
      <c r="F45" s="68">
        <f>D45+B45</f>
        <v>0</v>
      </c>
      <c r="G45" s="51">
        <f>IF(ISBLANK(F45),"  ",IF(D76&gt;0,F45/D76,IF(F45&gt;0,1,0)))</f>
        <v>0</v>
      </c>
      <c r="H45" s="32">
        <v>0</v>
      </c>
      <c r="I45" s="48">
        <f t="shared" si="7"/>
        <v>0</v>
      </c>
      <c r="J45" s="80">
        <v>0</v>
      </c>
      <c r="K45" s="49">
        <f t="shared" si="8"/>
        <v>0</v>
      </c>
      <c r="L45" s="68">
        <f>J45+H45</f>
        <v>0</v>
      </c>
      <c r="M45" s="51">
        <f>IF(ISBLANK(L45),"  ",IF(J76&gt;0,L45/J76,IF(L45&gt;0,1,0)))</f>
        <v>0</v>
      </c>
      <c r="N45" s="25"/>
    </row>
    <row r="46" spans="1:14" ht="15" customHeight="1" x14ac:dyDescent="0.2">
      <c r="A46" s="81" t="s">
        <v>43</v>
      </c>
      <c r="B46" s="32">
        <v>0</v>
      </c>
      <c r="C46" s="48">
        <f t="shared" si="0"/>
        <v>0</v>
      </c>
      <c r="D46" s="80">
        <v>0</v>
      </c>
      <c r="E46" s="49">
        <f t="shared" si="6"/>
        <v>0</v>
      </c>
      <c r="F46" s="68">
        <f>D46+B46</f>
        <v>0</v>
      </c>
      <c r="G46" s="51">
        <f>IF(ISBLANK(F46),"  ",IF(F76&gt;0,F46/F76,IF(F46&gt;0,1,0)))</f>
        <v>0</v>
      </c>
      <c r="H46" s="32">
        <v>0</v>
      </c>
      <c r="I46" s="48">
        <f t="shared" si="7"/>
        <v>0</v>
      </c>
      <c r="J46" s="80">
        <v>0</v>
      </c>
      <c r="K46" s="49">
        <f t="shared" si="8"/>
        <v>0</v>
      </c>
      <c r="L46" s="68">
        <f>J46+H46</f>
        <v>0</v>
      </c>
      <c r="M46" s="51">
        <f>IF(ISBLANK(L46),"  ",IF(L76&gt;0,L46/L76,IF(L46&gt;0,1,0)))</f>
        <v>0</v>
      </c>
      <c r="N46" s="25"/>
    </row>
    <row r="47" spans="1:14" s="77" customFormat="1" ht="15" customHeight="1" x14ac:dyDescent="0.25">
      <c r="A47" s="78" t="s">
        <v>44</v>
      </c>
      <c r="B47" s="106">
        <v>0</v>
      </c>
      <c r="C47" s="84">
        <f t="shared" si="0"/>
        <v>0</v>
      </c>
      <c r="D47" s="107">
        <v>0</v>
      </c>
      <c r="E47" s="75">
        <f t="shared" si="6"/>
        <v>0</v>
      </c>
      <c r="F47" s="86">
        <f>F46+F45+F44+F43+F42</f>
        <v>0</v>
      </c>
      <c r="G47" s="74">
        <f>IF(ISBLANK(F47),"  ",IF(F76&gt;0,F47/F76,IF(F47&gt;0,1,0)))</f>
        <v>0</v>
      </c>
      <c r="H47" s="106">
        <v>0</v>
      </c>
      <c r="I47" s="84">
        <f t="shared" si="7"/>
        <v>0</v>
      </c>
      <c r="J47" s="107">
        <v>0</v>
      </c>
      <c r="K47" s="75">
        <f t="shared" si="8"/>
        <v>0</v>
      </c>
      <c r="L47" s="86">
        <f>L46+L45+L44+L43+L42</f>
        <v>0</v>
      </c>
      <c r="M47" s="74">
        <f>IF(ISBLANK(L47),"  ",IF(L76&gt;0,L47/L76,IF(L47&gt;0,1,0)))</f>
        <v>0</v>
      </c>
      <c r="N47" s="76"/>
    </row>
    <row r="48" spans="1:14" s="77" customFormat="1" ht="15" customHeight="1" x14ac:dyDescent="0.25">
      <c r="A48" s="87" t="s">
        <v>45</v>
      </c>
      <c r="B48" s="124">
        <v>0</v>
      </c>
      <c r="C48" s="84">
        <f t="shared" si="0"/>
        <v>0</v>
      </c>
      <c r="D48" s="111">
        <v>0</v>
      </c>
      <c r="E48" s="75">
        <f t="shared" si="6"/>
        <v>0</v>
      </c>
      <c r="F48" s="90">
        <f>D48+B48</f>
        <v>0</v>
      </c>
      <c r="G48" s="74">
        <f>IF(ISBLANK(F48),"  ",IF(F76&gt;0,F48/F76,IF(F48&gt;0,1,0)))</f>
        <v>0</v>
      </c>
      <c r="H48" s="124">
        <v>0</v>
      </c>
      <c r="I48" s="84">
        <f t="shared" si="7"/>
        <v>0</v>
      </c>
      <c r="J48" s="111">
        <v>0</v>
      </c>
      <c r="K48" s="75">
        <f t="shared" si="8"/>
        <v>0</v>
      </c>
      <c r="L48" s="90">
        <f>J48+H48</f>
        <v>0</v>
      </c>
      <c r="M48" s="74">
        <f>IF(ISBLANK(L48),"  ",IF(L76&gt;0,L48/L76,IF(L48&gt;0,1,0)))</f>
        <v>0</v>
      </c>
      <c r="N48" s="76"/>
    </row>
    <row r="49" spans="1:14" ht="15" customHeight="1" x14ac:dyDescent="0.25">
      <c r="A49" s="14" t="s">
        <v>46</v>
      </c>
      <c r="B49" s="91"/>
      <c r="C49" s="92" t="s">
        <v>4</v>
      </c>
      <c r="D49" s="93"/>
      <c r="E49" s="94" t="s">
        <v>4</v>
      </c>
      <c r="F49" s="38"/>
      <c r="G49" s="95" t="s">
        <v>4</v>
      </c>
      <c r="H49" s="91"/>
      <c r="I49" s="92" t="s">
        <v>4</v>
      </c>
      <c r="J49" s="93"/>
      <c r="K49" s="94" t="s">
        <v>4</v>
      </c>
      <c r="L49" s="38"/>
      <c r="M49" s="95" t="s">
        <v>4</v>
      </c>
      <c r="N49" s="25"/>
    </row>
    <row r="50" spans="1:14" ht="15" customHeight="1" x14ac:dyDescent="0.2">
      <c r="A50" s="11" t="s">
        <v>47</v>
      </c>
      <c r="B50" s="91">
        <v>7493166</v>
      </c>
      <c r="C50" s="42">
        <f t="shared" si="0"/>
        <v>0.99048662178710334</v>
      </c>
      <c r="D50" s="93">
        <v>71970</v>
      </c>
      <c r="E50" s="44">
        <f t="shared" ref="E50:E67" si="9">IF(ISBLANK(D50),"  ",IF(F50&gt;0,D50/F50,IF(D50&gt;0,1,0)))</f>
        <v>9.5133782128966355E-3</v>
      </c>
      <c r="F50" s="96">
        <f t="shared" ref="F50:F55" si="10">D50+B50</f>
        <v>7565136</v>
      </c>
      <c r="G50" s="46">
        <f>IF(ISBLANK(F50),"  ",IF(F76&gt;0,F50/F76,IF(F50&gt;0,1,0)))</f>
        <v>0.29030030671892104</v>
      </c>
      <c r="H50" s="91">
        <v>7778947</v>
      </c>
      <c r="I50" s="42">
        <f t="shared" ref="I50:I67" si="11">IF(ISBLANK(H50),"  ",IF(L50&gt;0,H50/L50,IF(H50&gt;0,1,0)))</f>
        <v>0.98982051921205216</v>
      </c>
      <c r="J50" s="93">
        <v>80000</v>
      </c>
      <c r="K50" s="44">
        <f t="shared" ref="K50:K67" si="12">IF(ISBLANK(J50),"  ",IF(L50&gt;0,J50/L50,IF(J50&gt;0,1,0)))</f>
        <v>1.01794807879478E-2</v>
      </c>
      <c r="L50" s="96">
        <f t="shared" ref="L50:L66" si="13">J50+H50</f>
        <v>7858947</v>
      </c>
      <c r="M50" s="46">
        <f>IF(ISBLANK(L50),"  ",IF(L76&gt;0,L50/L76,IF(L50&gt;0,1,0)))</f>
        <v>0.28852112487064829</v>
      </c>
      <c r="N50" s="25"/>
    </row>
    <row r="51" spans="1:14" ht="15" customHeight="1" x14ac:dyDescent="0.2">
      <c r="A51" s="31" t="s">
        <v>48</v>
      </c>
      <c r="B51" s="79">
        <v>123211</v>
      </c>
      <c r="C51" s="48">
        <f t="shared" si="0"/>
        <v>1</v>
      </c>
      <c r="D51" s="80">
        <v>0</v>
      </c>
      <c r="E51" s="49">
        <f t="shared" si="9"/>
        <v>0</v>
      </c>
      <c r="F51" s="97">
        <f t="shared" si="10"/>
        <v>123211</v>
      </c>
      <c r="G51" s="51">
        <f>IF(ISBLANK(F51),"  ",IF(F76&gt;0,F51/F76,IF(F51&gt;0,1,0)))</f>
        <v>4.7280301492458278E-3</v>
      </c>
      <c r="H51" s="79">
        <v>125000</v>
      </c>
      <c r="I51" s="48">
        <f t="shared" si="11"/>
        <v>1</v>
      </c>
      <c r="J51" s="80">
        <v>0</v>
      </c>
      <c r="K51" s="49">
        <f t="shared" si="12"/>
        <v>0</v>
      </c>
      <c r="L51" s="97">
        <f t="shared" si="13"/>
        <v>125000</v>
      </c>
      <c r="M51" s="51">
        <f>IF(ISBLANK(L51),"  ",IF(L76&gt;0,L51/L76,IF(L51&gt;0,1,0)))</f>
        <v>4.5890550742778945E-3</v>
      </c>
      <c r="N51" s="25"/>
    </row>
    <row r="52" spans="1:14" ht="15" customHeight="1" x14ac:dyDescent="0.2">
      <c r="A52" s="98" t="s">
        <v>49</v>
      </c>
      <c r="B52" s="125">
        <v>0</v>
      </c>
      <c r="C52" s="48">
        <f t="shared" si="0"/>
        <v>0</v>
      </c>
      <c r="D52" s="126">
        <v>452498</v>
      </c>
      <c r="E52" s="49">
        <f t="shared" si="9"/>
        <v>1</v>
      </c>
      <c r="F52" s="99">
        <f t="shared" si="10"/>
        <v>452498</v>
      </c>
      <c r="G52" s="51">
        <f>IF(ISBLANK(F52),"  ",IF(F76&gt;0,F52/F76,IF(F52&gt;0,1,0)))</f>
        <v>1.7363905710313515E-2</v>
      </c>
      <c r="H52" s="125">
        <v>0</v>
      </c>
      <c r="I52" s="48">
        <f t="shared" si="11"/>
        <v>0</v>
      </c>
      <c r="J52" s="126">
        <v>465000</v>
      </c>
      <c r="K52" s="49">
        <f t="shared" si="12"/>
        <v>1</v>
      </c>
      <c r="L52" s="99">
        <f t="shared" si="13"/>
        <v>465000</v>
      </c>
      <c r="M52" s="51">
        <f>IF(ISBLANK(L52),"  ",IF(L76&gt;0,L52/L76,IF(L52&gt;0,1,0)))</f>
        <v>1.7071284876313767E-2</v>
      </c>
      <c r="N52" s="25"/>
    </row>
    <row r="53" spans="1:14" ht="15" customHeight="1" x14ac:dyDescent="0.2">
      <c r="A53" s="98" t="s">
        <v>50</v>
      </c>
      <c r="B53" s="125">
        <v>192641</v>
      </c>
      <c r="C53" s="48">
        <f t="shared" si="0"/>
        <v>1</v>
      </c>
      <c r="D53" s="126">
        <v>0</v>
      </c>
      <c r="E53" s="49">
        <f t="shared" si="9"/>
        <v>0</v>
      </c>
      <c r="F53" s="99">
        <f t="shared" si="10"/>
        <v>192641</v>
      </c>
      <c r="G53" s="51">
        <f>IF(ISBLANK(F53),"  ",IF(F76&gt;0,F53/F76,IF(F53&gt;0,1,0)))</f>
        <v>7.3922982199711509E-3</v>
      </c>
      <c r="H53" s="125">
        <v>213500</v>
      </c>
      <c r="I53" s="48">
        <f t="shared" si="11"/>
        <v>1</v>
      </c>
      <c r="J53" s="126">
        <v>0</v>
      </c>
      <c r="K53" s="49">
        <f t="shared" si="12"/>
        <v>0</v>
      </c>
      <c r="L53" s="99">
        <f t="shared" si="13"/>
        <v>213500</v>
      </c>
      <c r="M53" s="51">
        <f>IF(ISBLANK(L53),"  ",IF(L76&gt;0,L53/L76,IF(L53&gt;0,1,0)))</f>
        <v>7.8381060668666434E-3</v>
      </c>
      <c r="N53" s="25"/>
    </row>
    <row r="54" spans="1:14" ht="15" customHeight="1" x14ac:dyDescent="0.2">
      <c r="A54" s="98" t="s">
        <v>51</v>
      </c>
      <c r="B54" s="125">
        <v>0</v>
      </c>
      <c r="C54" s="48">
        <f>IF(ISBLANK(B54),"  ",IF(F54&gt;0,B54/F54,IF(B54&gt;0,1,0)))</f>
        <v>0</v>
      </c>
      <c r="D54" s="126">
        <v>0</v>
      </c>
      <c r="E54" s="49">
        <f>IF(ISBLANK(D54),"  ",IF(F54&gt;0,D54/F54,IF(D54&gt;0,1,0)))</f>
        <v>0</v>
      </c>
      <c r="F54" s="99">
        <f t="shared" si="10"/>
        <v>0</v>
      </c>
      <c r="G54" s="51">
        <f>IF(ISBLANK(F54),"  ",IF(F76&gt;0,F54/F76,IF(F54&gt;0,1,0)))</f>
        <v>0</v>
      </c>
      <c r="H54" s="125">
        <v>0</v>
      </c>
      <c r="I54" s="48">
        <f>IF(ISBLANK(H54),"  ",IF(L54&gt;0,H54/L54,IF(H54&gt;0,1,0)))</f>
        <v>0</v>
      </c>
      <c r="J54" s="126">
        <v>0</v>
      </c>
      <c r="K54" s="49">
        <f>IF(ISBLANK(J54),"  ",IF(L54&gt;0,J54/L54,IF(J54&gt;0,1,0)))</f>
        <v>0</v>
      </c>
      <c r="L54" s="99">
        <f t="shared" si="13"/>
        <v>0</v>
      </c>
      <c r="M54" s="51">
        <f>IF(ISBLANK(L54),"  ",IF(L76&gt;0,L54/L76,IF(L54&gt;0,1,0)))</f>
        <v>0</v>
      </c>
      <c r="N54" s="25"/>
    </row>
    <row r="55" spans="1:14" ht="15" customHeight="1" x14ac:dyDescent="0.2">
      <c r="A55" s="130" t="s">
        <v>52</v>
      </c>
      <c r="B55" s="79">
        <v>743516</v>
      </c>
      <c r="C55" s="48">
        <f t="shared" si="0"/>
        <v>0.31439212628523783</v>
      </c>
      <c r="D55" s="80">
        <v>1621416</v>
      </c>
      <c r="E55" s="49">
        <f t="shared" si="9"/>
        <v>0.68560787371476217</v>
      </c>
      <c r="F55" s="97">
        <f t="shared" si="10"/>
        <v>2364932</v>
      </c>
      <c r="G55" s="51">
        <f>IF(ISBLANK(F55),"  ",IF(F76&gt;0,F55/F76,IF(F55&gt;0,1,0)))</f>
        <v>9.0750580686109472E-2</v>
      </c>
      <c r="H55" s="79">
        <v>776678</v>
      </c>
      <c r="I55" s="48">
        <f t="shared" si="11"/>
        <v>0.31486801276859</v>
      </c>
      <c r="J55" s="80">
        <v>1690000</v>
      </c>
      <c r="K55" s="49">
        <f t="shared" si="12"/>
        <v>0.68513198723141</v>
      </c>
      <c r="L55" s="97">
        <f t="shared" si="13"/>
        <v>2466678</v>
      </c>
      <c r="M55" s="51">
        <f>IF(ISBLANK(L55),"  ",IF(L76&gt;0,L55/L76,IF(L55&gt;0,1,0)))</f>
        <v>9.0557769540077188E-2</v>
      </c>
      <c r="N55" s="25"/>
    </row>
    <row r="56" spans="1:14" s="77" customFormat="1" ht="15" customHeight="1" x14ac:dyDescent="0.25">
      <c r="A56" s="87" t="s">
        <v>53</v>
      </c>
      <c r="B56" s="127">
        <v>8552534</v>
      </c>
      <c r="C56" s="84">
        <f t="shared" si="0"/>
        <v>0.79942043767592552</v>
      </c>
      <c r="D56" s="107">
        <v>2145884</v>
      </c>
      <c r="E56" s="75">
        <f t="shared" si="9"/>
        <v>0.20057956232407445</v>
      </c>
      <c r="F56" s="100">
        <f>F55+F53+F52+F51+F50+F54</f>
        <v>10698418</v>
      </c>
      <c r="G56" s="74">
        <f>IF(ISBLANK(F56),"  ",IF(F76&gt;0,F56/F76,IF(F56&gt;0,1,0)))</f>
        <v>0.41053512148456101</v>
      </c>
      <c r="H56" s="127">
        <v>8894125</v>
      </c>
      <c r="I56" s="84">
        <f t="shared" si="11"/>
        <v>0.79917558658025678</v>
      </c>
      <c r="J56" s="107">
        <v>2235000</v>
      </c>
      <c r="K56" s="75">
        <f t="shared" si="12"/>
        <v>0.20082441341974325</v>
      </c>
      <c r="L56" s="97">
        <f t="shared" si="13"/>
        <v>11129125</v>
      </c>
      <c r="M56" s="74">
        <f>IF(ISBLANK(L56),"  ",IF(L76&gt;0,L56/L76,IF(L56&gt;0,1,0)))</f>
        <v>0.40857734042818378</v>
      </c>
      <c r="N56" s="76"/>
    </row>
    <row r="57" spans="1:14" ht="15" customHeight="1" x14ac:dyDescent="0.2">
      <c r="A57" s="41" t="s">
        <v>54</v>
      </c>
      <c r="B57" s="128">
        <v>0</v>
      </c>
      <c r="C57" s="48">
        <f t="shared" si="0"/>
        <v>0</v>
      </c>
      <c r="D57" s="129">
        <v>0</v>
      </c>
      <c r="E57" s="49">
        <f t="shared" si="9"/>
        <v>0</v>
      </c>
      <c r="F57" s="101">
        <f t="shared" ref="F57:F66" si="14">D57+B57</f>
        <v>0</v>
      </c>
      <c r="G57" s="51">
        <f>IF(ISBLANK(F57),"  ",IF(F76&gt;0,F57/F76,IF(F57&gt;0,1,0)))</f>
        <v>0</v>
      </c>
      <c r="H57" s="128">
        <v>0</v>
      </c>
      <c r="I57" s="48">
        <f t="shared" si="11"/>
        <v>0</v>
      </c>
      <c r="J57" s="129">
        <v>0</v>
      </c>
      <c r="K57" s="49">
        <f t="shared" si="12"/>
        <v>0</v>
      </c>
      <c r="L57" s="101">
        <f t="shared" si="13"/>
        <v>0</v>
      </c>
      <c r="M57" s="51">
        <f>IF(ISBLANK(L57),"  ",IF(L76&gt;0,L57/L76,IF(L57&gt;0,1,0)))</f>
        <v>0</v>
      </c>
      <c r="N57" s="25"/>
    </row>
    <row r="58" spans="1:14" ht="15" customHeight="1" x14ac:dyDescent="0.2">
      <c r="A58" s="102" t="s">
        <v>55</v>
      </c>
      <c r="B58" s="32">
        <v>0</v>
      </c>
      <c r="C58" s="48">
        <f t="shared" si="0"/>
        <v>0</v>
      </c>
      <c r="D58" s="80">
        <v>0</v>
      </c>
      <c r="E58" s="49">
        <f t="shared" si="9"/>
        <v>0</v>
      </c>
      <c r="F58" s="34">
        <f t="shared" si="14"/>
        <v>0</v>
      </c>
      <c r="G58" s="51">
        <f>IF(ISBLANK(F58),"  ",IF(F76&gt;0,F58/F76,IF(F58&gt;0,1,0)))</f>
        <v>0</v>
      </c>
      <c r="H58" s="32">
        <v>0</v>
      </c>
      <c r="I58" s="48">
        <f t="shared" si="11"/>
        <v>0</v>
      </c>
      <c r="J58" s="80">
        <v>0</v>
      </c>
      <c r="K58" s="49">
        <f t="shared" si="12"/>
        <v>0</v>
      </c>
      <c r="L58" s="34">
        <f t="shared" si="13"/>
        <v>0</v>
      </c>
      <c r="M58" s="51">
        <f>IF(ISBLANK(L58),"  ",IF(L76&gt;0,L58/L76,IF(L58&gt;0,1,0)))</f>
        <v>0</v>
      </c>
      <c r="N58" s="25"/>
    </row>
    <row r="59" spans="1:14" ht="15" customHeight="1" x14ac:dyDescent="0.2">
      <c r="A59" s="82" t="s">
        <v>56</v>
      </c>
      <c r="B59" s="32">
        <v>374</v>
      </c>
      <c r="C59" s="48">
        <f t="shared" si="0"/>
        <v>9.7916012147868884E-3</v>
      </c>
      <c r="D59" s="80">
        <v>37822</v>
      </c>
      <c r="E59" s="49">
        <f t="shared" si="9"/>
        <v>0.99020839878521316</v>
      </c>
      <c r="F59" s="34">
        <f t="shared" si="14"/>
        <v>38196</v>
      </c>
      <c r="G59" s="51">
        <f>IF(ISBLANK(F59),"  ",IF(F76&gt;0,F59/F76,IF(F59&gt;0,1,0)))</f>
        <v>1.4657119865969241E-3</v>
      </c>
      <c r="H59" s="32">
        <v>375</v>
      </c>
      <c r="I59" s="48">
        <f t="shared" si="11"/>
        <v>8.2644628099173556E-3</v>
      </c>
      <c r="J59" s="80">
        <v>45000</v>
      </c>
      <c r="K59" s="49">
        <f t="shared" si="12"/>
        <v>0.99173553719008267</v>
      </c>
      <c r="L59" s="34">
        <f t="shared" si="13"/>
        <v>45375</v>
      </c>
      <c r="M59" s="51">
        <f>IF(ISBLANK(L59),"  ",IF(L76&gt;0,L59/L76,IF(L59&gt;0,1,0)))</f>
        <v>1.6658269919628758E-3</v>
      </c>
      <c r="N59" s="25"/>
    </row>
    <row r="60" spans="1:14" ht="15" customHeight="1" x14ac:dyDescent="0.2">
      <c r="A60" s="81" t="s">
        <v>57</v>
      </c>
      <c r="B60" s="69">
        <v>5300</v>
      </c>
      <c r="C60" s="48">
        <f t="shared" si="0"/>
        <v>5.7159373274434013E-3</v>
      </c>
      <c r="D60" s="70">
        <v>921932</v>
      </c>
      <c r="E60" s="49">
        <f t="shared" si="9"/>
        <v>0.99428406267255665</v>
      </c>
      <c r="F60" s="68">
        <f t="shared" si="14"/>
        <v>927232</v>
      </c>
      <c r="G60" s="51">
        <f>IF(ISBLANK(F60),"  ",IF(F76&gt;0,F60/F76,IF(F60&gt;0,1,0)))</f>
        <v>3.5581083274589989E-2</v>
      </c>
      <c r="H60" s="69">
        <v>5500</v>
      </c>
      <c r="I60" s="48">
        <f t="shared" si="11"/>
        <v>5.7561486132914706E-3</v>
      </c>
      <c r="J60" s="70">
        <v>950000</v>
      </c>
      <c r="K60" s="49">
        <f t="shared" si="12"/>
        <v>0.99424385138670857</v>
      </c>
      <c r="L60" s="68">
        <f t="shared" si="13"/>
        <v>955500</v>
      </c>
      <c r="M60" s="51">
        <f>IF(ISBLANK(L60),"  ",IF(L76&gt;0,L60/L76,IF(L60&gt;0,1,0)))</f>
        <v>3.5078736987780225E-2</v>
      </c>
      <c r="N60" s="25"/>
    </row>
    <row r="61" spans="1:14" ht="15" customHeight="1" x14ac:dyDescent="0.2">
      <c r="A61" s="103" t="s">
        <v>58</v>
      </c>
      <c r="B61" s="32">
        <v>0</v>
      </c>
      <c r="C61" s="48">
        <f t="shared" si="0"/>
        <v>0</v>
      </c>
      <c r="D61" s="80">
        <v>0</v>
      </c>
      <c r="E61" s="49">
        <f t="shared" si="9"/>
        <v>0</v>
      </c>
      <c r="F61" s="34">
        <f t="shared" si="14"/>
        <v>0</v>
      </c>
      <c r="G61" s="51">
        <f>IF(ISBLANK(F61),"  ",IF(F76&gt;0,F61/F76,IF(F61&gt;0,1,0)))</f>
        <v>0</v>
      </c>
      <c r="H61" s="32">
        <v>0</v>
      </c>
      <c r="I61" s="48">
        <f t="shared" si="11"/>
        <v>0</v>
      </c>
      <c r="J61" s="80">
        <v>0</v>
      </c>
      <c r="K61" s="49">
        <f t="shared" si="12"/>
        <v>0</v>
      </c>
      <c r="L61" s="34">
        <f t="shared" si="13"/>
        <v>0</v>
      </c>
      <c r="M61" s="51">
        <f>IF(ISBLANK(L61),"  ",IF(L76&gt;0,L61/L76,IF(L61&gt;0,1,0)))</f>
        <v>0</v>
      </c>
      <c r="N61" s="25"/>
    </row>
    <row r="62" spans="1:14" ht="15" customHeight="1" x14ac:dyDescent="0.2">
      <c r="A62" s="103" t="s">
        <v>59</v>
      </c>
      <c r="B62" s="32">
        <v>0</v>
      </c>
      <c r="C62" s="48">
        <f t="shared" si="0"/>
        <v>0</v>
      </c>
      <c r="D62" s="80">
        <v>0</v>
      </c>
      <c r="E62" s="49">
        <f t="shared" si="9"/>
        <v>0</v>
      </c>
      <c r="F62" s="34">
        <f t="shared" si="14"/>
        <v>0</v>
      </c>
      <c r="G62" s="51">
        <f>IF(ISBLANK(F62),"  ",IF(F76&gt;0,F62/F76,IF(F62&gt;0,1,0)))</f>
        <v>0</v>
      </c>
      <c r="H62" s="32">
        <v>0</v>
      </c>
      <c r="I62" s="48">
        <f t="shared" si="11"/>
        <v>0</v>
      </c>
      <c r="J62" s="80">
        <v>0</v>
      </c>
      <c r="K62" s="49">
        <f t="shared" si="12"/>
        <v>0</v>
      </c>
      <c r="L62" s="34">
        <f t="shared" si="13"/>
        <v>0</v>
      </c>
      <c r="M62" s="51">
        <f>IF(ISBLANK(L62),"  ",IF(L76&gt;0,L62/L76,IF(L62&gt;0,1,0)))</f>
        <v>0</v>
      </c>
      <c r="N62" s="25"/>
    </row>
    <row r="63" spans="1:14" ht="15" customHeight="1" x14ac:dyDescent="0.2">
      <c r="A63" s="104" t="s">
        <v>60</v>
      </c>
      <c r="B63" s="32">
        <v>0</v>
      </c>
      <c r="C63" s="48">
        <f t="shared" si="0"/>
        <v>0</v>
      </c>
      <c r="D63" s="80">
        <v>75500</v>
      </c>
      <c r="E63" s="49">
        <f t="shared" si="9"/>
        <v>1</v>
      </c>
      <c r="F63" s="34">
        <f t="shared" si="14"/>
        <v>75500</v>
      </c>
      <c r="G63" s="51">
        <f>IF(ISBLANK(F63),"  ",IF(F76&gt;0,F63/F76,IF(F63&gt;0,1,0)))</f>
        <v>2.8971948630240807E-3</v>
      </c>
      <c r="H63" s="32">
        <v>0</v>
      </c>
      <c r="I63" s="48">
        <f t="shared" si="11"/>
        <v>0</v>
      </c>
      <c r="J63" s="80">
        <v>80000</v>
      </c>
      <c r="K63" s="49">
        <f t="shared" si="12"/>
        <v>1</v>
      </c>
      <c r="L63" s="34">
        <f t="shared" si="13"/>
        <v>80000</v>
      </c>
      <c r="M63" s="51">
        <f>IF(ISBLANK(L63),"  ",IF(L76&gt;0,L63/L76,IF(L63&gt;0,1,0)))</f>
        <v>2.9369952475378526E-3</v>
      </c>
      <c r="N63" s="25"/>
    </row>
    <row r="64" spans="1:14" ht="15" customHeight="1" x14ac:dyDescent="0.2">
      <c r="A64" s="104" t="s">
        <v>61</v>
      </c>
      <c r="B64" s="32">
        <v>0</v>
      </c>
      <c r="C64" s="48">
        <f t="shared" si="0"/>
        <v>0</v>
      </c>
      <c r="D64" s="80">
        <v>60000</v>
      </c>
      <c r="E64" s="49">
        <f t="shared" si="9"/>
        <v>1</v>
      </c>
      <c r="F64" s="34">
        <f t="shared" si="14"/>
        <v>60000</v>
      </c>
      <c r="G64" s="51">
        <f>IF(ISBLANK(F64),"  ",IF(F76&gt;0,F64/F76,IF(F64&gt;0,1,0)))</f>
        <v>2.3024065136615208E-3</v>
      </c>
      <c r="H64" s="32">
        <v>0</v>
      </c>
      <c r="I64" s="48">
        <f t="shared" si="11"/>
        <v>0</v>
      </c>
      <c r="J64" s="80">
        <v>50000</v>
      </c>
      <c r="K64" s="49">
        <f t="shared" si="12"/>
        <v>1</v>
      </c>
      <c r="L64" s="34">
        <f t="shared" si="13"/>
        <v>50000</v>
      </c>
      <c r="M64" s="51">
        <f>IF(ISBLANK(L64),"  ",IF(L76&gt;0,L64/L76,IF(L64&gt;0,1,0)))</f>
        <v>1.8356220297111579E-3</v>
      </c>
      <c r="N64" s="25"/>
    </row>
    <row r="65" spans="1:14" ht="15" customHeight="1" x14ac:dyDescent="0.2">
      <c r="A65" s="82" t="s">
        <v>62</v>
      </c>
      <c r="B65" s="32">
        <v>0</v>
      </c>
      <c r="C65" s="48">
        <f t="shared" si="0"/>
        <v>0</v>
      </c>
      <c r="D65" s="80">
        <v>22215</v>
      </c>
      <c r="E65" s="49">
        <f t="shared" si="9"/>
        <v>1</v>
      </c>
      <c r="F65" s="34">
        <f t="shared" si="14"/>
        <v>22215</v>
      </c>
      <c r="G65" s="51">
        <f>IF(ISBLANK(F65),"  ",IF(F76&gt;0,F65/F76,IF(F65&gt;0,1,0)))</f>
        <v>8.5246601168317815E-4</v>
      </c>
      <c r="H65" s="32">
        <v>0</v>
      </c>
      <c r="I65" s="48">
        <f t="shared" si="11"/>
        <v>0</v>
      </c>
      <c r="J65" s="80">
        <v>25000</v>
      </c>
      <c r="K65" s="49">
        <f t="shared" si="12"/>
        <v>1</v>
      </c>
      <c r="L65" s="34">
        <f t="shared" si="13"/>
        <v>25000</v>
      </c>
      <c r="M65" s="51">
        <f>IF(ISBLANK(L65),"  ",IF(L76&gt;0,L65/L76,IF(L65&gt;0,1,0)))</f>
        <v>9.1781101485557894E-4</v>
      </c>
      <c r="N65" s="25"/>
    </row>
    <row r="66" spans="1:14" ht="15" customHeight="1" x14ac:dyDescent="0.2">
      <c r="A66" s="131" t="s">
        <v>63</v>
      </c>
      <c r="B66" s="32">
        <v>0</v>
      </c>
      <c r="C66" s="48">
        <f t="shared" si="0"/>
        <v>0</v>
      </c>
      <c r="D66" s="80">
        <v>24144</v>
      </c>
      <c r="E66" s="49">
        <f t="shared" si="9"/>
        <v>1</v>
      </c>
      <c r="F66" s="34">
        <f t="shared" si="14"/>
        <v>24144</v>
      </c>
      <c r="G66" s="51">
        <f>IF(ISBLANK(F66),"  ",IF(F76&gt;0,F66/F76,IF(F66&gt;0,1,0)))</f>
        <v>9.2648838109739599E-4</v>
      </c>
      <c r="H66" s="32">
        <v>0</v>
      </c>
      <c r="I66" s="48">
        <f t="shared" si="11"/>
        <v>0</v>
      </c>
      <c r="J66" s="80">
        <v>45000</v>
      </c>
      <c r="K66" s="49">
        <f t="shared" si="12"/>
        <v>1</v>
      </c>
      <c r="L66" s="34">
        <f t="shared" si="13"/>
        <v>45000</v>
      </c>
      <c r="M66" s="51">
        <f>IF(ISBLANK(L66),"  ",IF(L76&gt;0,L66/L76,IF(L66&gt;0,1,0)))</f>
        <v>1.6520598267400421E-3</v>
      </c>
      <c r="N66" s="25"/>
    </row>
    <row r="67" spans="1:14" s="77" customFormat="1" ht="15" customHeight="1" x14ac:dyDescent="0.25">
      <c r="A67" s="105" t="s">
        <v>64</v>
      </c>
      <c r="B67" s="106">
        <v>8558208</v>
      </c>
      <c r="C67" s="84">
        <f t="shared" si="0"/>
        <v>0.72247350410971745</v>
      </c>
      <c r="D67" s="107">
        <v>3287497</v>
      </c>
      <c r="E67" s="75">
        <f t="shared" si="9"/>
        <v>0.27752649589028261</v>
      </c>
      <c r="F67" s="106">
        <f>F66+F65+F64+F63+F62+F61+F60+F59+F58+F57+F56</f>
        <v>11845705</v>
      </c>
      <c r="G67" s="74">
        <f>IF(ISBLANK(F67),"  ",IF(F76&gt;0,F67/F76,IF(F67&gt;0,1,0)))</f>
        <v>0.45456047251521409</v>
      </c>
      <c r="H67" s="106">
        <v>8900000</v>
      </c>
      <c r="I67" s="84">
        <f t="shared" si="11"/>
        <v>0.72181670721816704</v>
      </c>
      <c r="J67" s="107">
        <v>3430000</v>
      </c>
      <c r="K67" s="75">
        <f t="shared" si="12"/>
        <v>0.2781832927818329</v>
      </c>
      <c r="L67" s="106">
        <f>L66+L65+L64+L63+L62+L61+L60+L59+L58+L57+L56</f>
        <v>12330000</v>
      </c>
      <c r="M67" s="74">
        <f>IF(ISBLANK(L67),"  ",IF(L76&gt;0,L67/L76,IF(L67&gt;0,1,0)))</f>
        <v>0.45266439252677154</v>
      </c>
      <c r="N67" s="76"/>
    </row>
    <row r="68" spans="1:14" ht="15" customHeight="1" x14ac:dyDescent="0.25">
      <c r="A68" s="14" t="s">
        <v>65</v>
      </c>
      <c r="B68" s="79"/>
      <c r="C68" s="64" t="s">
        <v>4</v>
      </c>
      <c r="D68" s="80"/>
      <c r="E68" s="66" t="s">
        <v>4</v>
      </c>
      <c r="F68" s="34"/>
      <c r="G68" s="67" t="s">
        <v>4</v>
      </c>
      <c r="H68" s="79"/>
      <c r="I68" s="64" t="s">
        <v>4</v>
      </c>
      <c r="J68" s="80"/>
      <c r="K68" s="66" t="s">
        <v>4</v>
      </c>
      <c r="L68" s="34"/>
      <c r="M68" s="67" t="s">
        <v>4</v>
      </c>
    </row>
    <row r="69" spans="1:14" ht="15" customHeight="1" x14ac:dyDescent="0.2">
      <c r="A69" s="108" t="s">
        <v>66</v>
      </c>
      <c r="B69" s="3">
        <v>0</v>
      </c>
      <c r="C69" s="42">
        <f t="shared" si="0"/>
        <v>0</v>
      </c>
      <c r="D69" s="93">
        <v>9543</v>
      </c>
      <c r="E69" s="44">
        <f>IF(ISBLANK(D69),"  ",IF(F69&gt;0,D69/F69,IF(D69&gt;0,1,0)))</f>
        <v>1</v>
      </c>
      <c r="F69" s="58">
        <f>D69+B69</f>
        <v>9543</v>
      </c>
      <c r="G69" s="46">
        <f>IF(ISBLANK(F69),"  ",IF(F76&gt;0,F69/F76,IF(F69&gt;0,1,0)))</f>
        <v>3.6619775599786491E-4</v>
      </c>
      <c r="H69" s="3">
        <v>0</v>
      </c>
      <c r="I69" s="42">
        <f>IF(ISBLANK(H69),"  ",IF(L69&gt;0,H69/L69,IF(H69&gt;0,1,0)))</f>
        <v>0</v>
      </c>
      <c r="J69" s="93">
        <v>10200</v>
      </c>
      <c r="K69" s="44">
        <f>IF(ISBLANK(J69),"  ",IF(L69&gt;0,J69/L69,IF(J69&gt;0,1,0)))</f>
        <v>1</v>
      </c>
      <c r="L69" s="58">
        <f>J69+H69</f>
        <v>10200</v>
      </c>
      <c r="M69" s="46">
        <f>IF(ISBLANK(L69),"  ",IF(L76&gt;0,L69/L76,IF(L69&gt;0,1,0)))</f>
        <v>3.7446689406107621E-4</v>
      </c>
    </row>
    <row r="70" spans="1:14" ht="15" customHeight="1" x14ac:dyDescent="0.2">
      <c r="A70" s="31" t="s">
        <v>67</v>
      </c>
      <c r="B70" s="32">
        <v>0</v>
      </c>
      <c r="C70" s="48">
        <f t="shared" si="0"/>
        <v>0</v>
      </c>
      <c r="D70" s="80">
        <v>0</v>
      </c>
      <c r="E70" s="49">
        <f>IF(ISBLANK(D70),"  ",IF(F70&gt;0,D70/F70,IF(D70&gt;0,1,0)))</f>
        <v>0</v>
      </c>
      <c r="F70" s="34">
        <f>D70+B70</f>
        <v>0</v>
      </c>
      <c r="G70" s="51">
        <f>IF(ISBLANK(F70),"  ",IF(F76&gt;0,F70/F76,IF(F70&gt;0,1,0)))</f>
        <v>0</v>
      </c>
      <c r="H70" s="32">
        <v>0</v>
      </c>
      <c r="I70" s="48">
        <f>IF(ISBLANK(H70),"  ",IF(L70&gt;0,H70/L70,IF(H70&gt;0,1,0)))</f>
        <v>0</v>
      </c>
      <c r="J70" s="80">
        <v>0</v>
      </c>
      <c r="K70" s="49">
        <f>IF(ISBLANK(J70),"  ",IF(L70&gt;0,J70/L70,IF(J70&gt;0,1,0)))</f>
        <v>0</v>
      </c>
      <c r="L70" s="34">
        <f>J70+H70</f>
        <v>0</v>
      </c>
      <c r="M70" s="51">
        <f>IF(ISBLANK(L70),"  ",IF(L76&gt;0,L70/L76,IF(L70&gt;0,1,0)))</f>
        <v>0</v>
      </c>
    </row>
    <row r="71" spans="1:14" ht="15" customHeight="1" x14ac:dyDescent="0.25">
      <c r="A71" s="109" t="s">
        <v>68</v>
      </c>
      <c r="B71" s="79"/>
      <c r="C71" s="64" t="s">
        <v>4</v>
      </c>
      <c r="D71" s="80"/>
      <c r="E71" s="66" t="s">
        <v>4</v>
      </c>
      <c r="F71" s="34"/>
      <c r="G71" s="67" t="s">
        <v>4</v>
      </c>
      <c r="H71" s="79"/>
      <c r="I71" s="64" t="s">
        <v>4</v>
      </c>
      <c r="J71" s="80"/>
      <c r="K71" s="66" t="s">
        <v>4</v>
      </c>
      <c r="L71" s="34"/>
      <c r="M71" s="67" t="s">
        <v>4</v>
      </c>
    </row>
    <row r="72" spans="1:14" ht="15" customHeight="1" x14ac:dyDescent="0.2">
      <c r="A72" s="82" t="s">
        <v>69</v>
      </c>
      <c r="B72" s="3">
        <v>0</v>
      </c>
      <c r="C72" s="42">
        <f t="shared" si="0"/>
        <v>0</v>
      </c>
      <c r="D72" s="93">
        <v>6985720</v>
      </c>
      <c r="E72" s="44">
        <f>IF(ISBLANK(D72),"  ",IF(F72&gt;0,D72/F72,IF(D72&gt;0,1,0)))</f>
        <v>1</v>
      </c>
      <c r="F72" s="58">
        <f>D72+B72</f>
        <v>6985720</v>
      </c>
      <c r="G72" s="46">
        <f>IF(ISBLANK(F72),"  ",IF(F76&gt;0,F72/F76,IF(F72&gt;0,1,0)))</f>
        <v>0.26806612051025935</v>
      </c>
      <c r="H72" s="3">
        <v>0</v>
      </c>
      <c r="I72" s="42">
        <f>IF(ISBLANK(H72),"  ",IF(L72&gt;0,H72/L72,IF(H72&gt;0,1,0)))</f>
        <v>0</v>
      </c>
      <c r="J72" s="93">
        <v>7100000</v>
      </c>
      <c r="K72" s="44">
        <f>IF(ISBLANK(J72),"  ",IF(L72&gt;0,J72/L72,IF(J72&gt;0,1,0)))</f>
        <v>1</v>
      </c>
      <c r="L72" s="58">
        <f>J72+H72</f>
        <v>7100000</v>
      </c>
      <c r="M72" s="46">
        <f>IF(ISBLANK(L72),"  ",IF(L76&gt;0,L72/L76,IF(L72&gt;0,1,0)))</f>
        <v>0.26065832821898444</v>
      </c>
    </row>
    <row r="73" spans="1:14" ht="15" customHeight="1" x14ac:dyDescent="0.2">
      <c r="A73" s="130" t="s">
        <v>70</v>
      </c>
      <c r="B73" s="32">
        <v>0</v>
      </c>
      <c r="C73" s="48">
        <f t="shared" si="0"/>
        <v>0</v>
      </c>
      <c r="D73" s="80">
        <v>1596684</v>
      </c>
      <c r="E73" s="49">
        <f>IF(ISBLANK(D73),"  ",IF(F73&gt;0,D73/F73,IF(D73&gt;0,1,0)))</f>
        <v>1</v>
      </c>
      <c r="F73" s="34">
        <f>D73+B73</f>
        <v>1596684</v>
      </c>
      <c r="G73" s="51">
        <f>IF(ISBLANK(F73),"  ",IF(F76&gt;0,F73/F76,IF(F73&gt;0,1,0)))</f>
        <v>6.12702606976522E-2</v>
      </c>
      <c r="H73" s="32">
        <v>0</v>
      </c>
      <c r="I73" s="48">
        <f>IF(ISBLANK(H73),"  ",IF(L73&gt;0,H73/L73,IF(H73&gt;0,1,0)))</f>
        <v>0</v>
      </c>
      <c r="J73" s="80">
        <v>1708000</v>
      </c>
      <c r="K73" s="49">
        <f>IF(ISBLANK(J73),"  ",IF(L73&gt;0,J73/L73,IF(J73&gt;0,1,0)))</f>
        <v>1</v>
      </c>
      <c r="L73" s="34">
        <f>J73+H73</f>
        <v>1708000</v>
      </c>
      <c r="M73" s="51">
        <f>IF(ISBLANK(L73),"  ",IF(L76&gt;0,L73/L76,IF(L73&gt;0,1,0)))</f>
        <v>6.2704848534933147E-2</v>
      </c>
    </row>
    <row r="74" spans="1:14" s="77" customFormat="1" ht="15" customHeight="1" x14ac:dyDescent="0.25">
      <c r="A74" s="78" t="s">
        <v>71</v>
      </c>
      <c r="B74" s="110">
        <v>0</v>
      </c>
      <c r="C74" s="84">
        <f t="shared" si="0"/>
        <v>0</v>
      </c>
      <c r="D74" s="111">
        <v>8591947</v>
      </c>
      <c r="E74" s="75">
        <f>IF(ISBLANK(D74),"  ",IF(F74&gt;0,D74/F74,IF(D74&gt;0,1,0)))</f>
        <v>1</v>
      </c>
      <c r="F74" s="112">
        <f>F73+F72+F71+F70+F69</f>
        <v>8591947</v>
      </c>
      <c r="G74" s="74">
        <f>IF(ISBLANK(F74),"  ",IF(F76&gt;0,F74/F76,IF(F74&gt;0,1,0)))</f>
        <v>0.32970257896390942</v>
      </c>
      <c r="H74" s="110">
        <v>0</v>
      </c>
      <c r="I74" s="84">
        <f>IF(ISBLANK(H74),"  ",IF(L74&gt;0,H74/L74,IF(H74&gt;0,1,0)))</f>
        <v>0</v>
      </c>
      <c r="J74" s="111">
        <v>8818200</v>
      </c>
      <c r="K74" s="75">
        <f>IF(ISBLANK(J74),"  ",IF(L74&gt;0,J74/L74,IF(J74&gt;0,1,0)))</f>
        <v>1</v>
      </c>
      <c r="L74" s="112">
        <f>L73+L72+L71+L70+L69</f>
        <v>8818200</v>
      </c>
      <c r="M74" s="74">
        <f>IF(ISBLANK(L74),"  ",IF(L76&gt;0,L74/L76,IF(L74&gt;0,1,0)))</f>
        <v>0.32373764364797863</v>
      </c>
    </row>
    <row r="75" spans="1:14" s="77" customFormat="1" ht="15" customHeight="1" x14ac:dyDescent="0.25">
      <c r="A75" s="78" t="s">
        <v>72</v>
      </c>
      <c r="B75" s="110">
        <v>0</v>
      </c>
      <c r="C75" s="84">
        <f>IF(ISBLANK(B75),"  ",IF(F75&gt;0,B75/F75,IF(B75&gt;0,1,0)))</f>
        <v>0</v>
      </c>
      <c r="D75" s="111">
        <v>0</v>
      </c>
      <c r="E75" s="75">
        <f>IF(ISBLANK(D75),"  ",IF(F75&gt;0,D75/F75,IF(D75&gt;0,1,0)))</f>
        <v>0</v>
      </c>
      <c r="F75" s="113">
        <f>D75+B75</f>
        <v>0</v>
      </c>
      <c r="G75" s="74">
        <f>IF(ISBLANK(F75),"  ",IF(F76&gt;0,F75/F76,IF(F75&gt;0,1,0)))</f>
        <v>0</v>
      </c>
      <c r="H75" s="110">
        <v>0</v>
      </c>
      <c r="I75" s="84">
        <f>IF(ISBLANK(H75),"  ",IF(L75&gt;0,H75/L75,IF(H75&gt;0,1,0)))</f>
        <v>0</v>
      </c>
      <c r="J75" s="111">
        <v>0</v>
      </c>
      <c r="K75" s="75">
        <f>IF(ISBLANK(J75),"  ",IF(L75&gt;0,J75/L75,IF(J75&gt;0,1,0)))</f>
        <v>0</v>
      </c>
      <c r="L75" s="113">
        <f>J75+H75</f>
        <v>0</v>
      </c>
      <c r="M75" s="74">
        <f>IF(ISBLANK(L75),"  ",IF(L76&gt;0,L75/L76,IF(L75&gt;0,1,0)))</f>
        <v>0</v>
      </c>
    </row>
    <row r="76" spans="1:14" s="77" customFormat="1" ht="15" customHeight="1" thickBot="1" x14ac:dyDescent="0.3">
      <c r="A76" s="114" t="s">
        <v>73</v>
      </c>
      <c r="B76" s="115">
        <v>14180246</v>
      </c>
      <c r="C76" s="116">
        <f t="shared" si="0"/>
        <v>0.54414484592871215</v>
      </c>
      <c r="D76" s="115">
        <v>11879444</v>
      </c>
      <c r="E76" s="117">
        <f>IF(ISBLANK(D76),"  ",IF(F76&gt;0,D76/F76,IF(D76&gt;0,1,0)))</f>
        <v>0.4558551540712879</v>
      </c>
      <c r="F76" s="115">
        <f>F74+F67+F47+F40+F48+F75</f>
        <v>26059690</v>
      </c>
      <c r="G76" s="118">
        <f>IF(ISBLANK(F76),"  ",IF(F76&gt;0,F76/F76,IF(F76&gt;0,1,0)))</f>
        <v>1</v>
      </c>
      <c r="H76" s="115">
        <v>14990523</v>
      </c>
      <c r="I76" s="116">
        <f>IF(ISBLANK(H76),"  ",IF(L76&gt;0,H76/L76,IF(H76&gt;0,1,0)))</f>
        <v>0.55033868511383588</v>
      </c>
      <c r="J76" s="115">
        <v>12248200</v>
      </c>
      <c r="K76" s="117">
        <f>IF(ISBLANK(J76),"  ",IF(L76&gt;0,J76/L76,IF(J76&gt;0,1,0)))</f>
        <v>0.44966131488616407</v>
      </c>
      <c r="L76" s="115">
        <f>L74+L67+L47+L40+L48+L75</f>
        <v>27238723</v>
      </c>
      <c r="M76" s="118">
        <f>IF(ISBLANK(L76),"  ",IF(L76&gt;0,L76/L76,IF(L76&gt;0,1,0)))</f>
        <v>1</v>
      </c>
    </row>
    <row r="77" spans="1:14" ht="15" thickTop="1" x14ac:dyDescent="0.2">
      <c r="A77" s="119"/>
      <c r="B77" s="1"/>
      <c r="C77" s="2"/>
      <c r="D77" s="1"/>
      <c r="E77" s="2"/>
      <c r="F77" s="1"/>
      <c r="G77" s="2"/>
      <c r="H77" s="1"/>
      <c r="I77" s="2"/>
      <c r="J77" s="1"/>
      <c r="K77" s="2"/>
      <c r="L77" s="1"/>
      <c r="M77" s="2"/>
    </row>
    <row r="78" spans="1:14" ht="16.5" customHeight="1" x14ac:dyDescent="0.2">
      <c r="A78" s="2" t="s">
        <v>4</v>
      </c>
      <c r="B78" s="1"/>
      <c r="C78" s="2"/>
      <c r="D78" s="1"/>
      <c r="E78" s="2"/>
      <c r="F78" s="1"/>
      <c r="G78" s="2"/>
      <c r="H78" s="1"/>
      <c r="I78" s="2"/>
      <c r="J78" s="1"/>
      <c r="K78" s="2"/>
      <c r="L78" s="1"/>
      <c r="M78" s="2"/>
    </row>
    <row r="79" spans="1:14" x14ac:dyDescent="0.2">
      <c r="A79" s="2" t="s">
        <v>74</v>
      </c>
      <c r="B79" s="1"/>
      <c r="C79" s="2"/>
      <c r="D79" s="1"/>
      <c r="E79" s="2"/>
      <c r="F79" s="1"/>
      <c r="G79" s="2"/>
      <c r="H79" s="1"/>
      <c r="I79" s="2"/>
      <c r="J79" s="1"/>
      <c r="K79" s="2"/>
      <c r="L79" s="1"/>
      <c r="M79" s="2"/>
    </row>
  </sheetData>
  <hyperlinks>
    <hyperlink ref="O2" location="Home!A1" tooltip="Home" display="Home"/>
  </hyperlinks>
  <printOptions horizontalCentered="1" verticalCentered="1"/>
  <pageMargins left="0.25" right="0.25" top="0.75" bottom="0.75" header="0.3" footer="0.3"/>
  <pageSetup scale="44" orientation="landscape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9"/>
  <sheetViews>
    <sheetView zoomScale="75" zoomScaleNormal="75" workbookViewId="0">
      <pane xSplit="1" ySplit="10" topLeftCell="B11" activePane="bottomRight" state="frozen"/>
      <selection activeCell="A4" sqref="A4:XFD76"/>
      <selection pane="topRight" activeCell="A4" sqref="A4:XFD76"/>
      <selection pane="bottomLeft" activeCell="A4" sqref="A4:XFD76"/>
      <selection pane="bottomRight" activeCell="O8" sqref="O8"/>
    </sheetView>
  </sheetViews>
  <sheetFormatPr defaultColWidth="12.42578125" defaultRowHeight="14.25" x14ac:dyDescent="0.2"/>
  <cols>
    <col min="1" max="1" width="63.42578125" style="6" customWidth="1"/>
    <col min="2" max="2" width="20.7109375" style="120" customWidth="1"/>
    <col min="3" max="3" width="20.7109375" style="6" customWidth="1"/>
    <col min="4" max="4" width="20.7109375" style="120" customWidth="1"/>
    <col min="5" max="5" width="20.7109375" style="6" customWidth="1"/>
    <col min="6" max="6" width="20.7109375" style="120" customWidth="1"/>
    <col min="7" max="7" width="20.7109375" style="6" customWidth="1"/>
    <col min="8" max="8" width="20.7109375" style="120" customWidth="1"/>
    <col min="9" max="9" width="20.7109375" style="6" customWidth="1"/>
    <col min="10" max="10" width="20.7109375" style="120" customWidth="1"/>
    <col min="11" max="11" width="20.7109375" style="6" customWidth="1"/>
    <col min="12" max="12" width="20.7109375" style="120" customWidth="1"/>
    <col min="13" max="13" width="20.7109375" style="6" customWidth="1"/>
    <col min="14" max="256" width="12.42578125" style="6"/>
    <col min="257" max="257" width="186.7109375" style="6" customWidth="1"/>
    <col min="258" max="258" width="56.42578125" style="6" customWidth="1"/>
    <col min="259" max="263" width="45.5703125" style="6" customWidth="1"/>
    <col min="264" max="264" width="54.7109375" style="6" customWidth="1"/>
    <col min="265" max="269" width="45.5703125" style="6" customWidth="1"/>
    <col min="270" max="512" width="12.42578125" style="6"/>
    <col min="513" max="513" width="186.7109375" style="6" customWidth="1"/>
    <col min="514" max="514" width="56.42578125" style="6" customWidth="1"/>
    <col min="515" max="519" width="45.5703125" style="6" customWidth="1"/>
    <col min="520" max="520" width="54.7109375" style="6" customWidth="1"/>
    <col min="521" max="525" width="45.5703125" style="6" customWidth="1"/>
    <col min="526" max="768" width="12.42578125" style="6"/>
    <col min="769" max="769" width="186.7109375" style="6" customWidth="1"/>
    <col min="770" max="770" width="56.42578125" style="6" customWidth="1"/>
    <col min="771" max="775" width="45.5703125" style="6" customWidth="1"/>
    <col min="776" max="776" width="54.7109375" style="6" customWidth="1"/>
    <col min="777" max="781" width="45.5703125" style="6" customWidth="1"/>
    <col min="782" max="1024" width="12.42578125" style="6"/>
    <col min="1025" max="1025" width="186.7109375" style="6" customWidth="1"/>
    <col min="1026" max="1026" width="56.42578125" style="6" customWidth="1"/>
    <col min="1027" max="1031" width="45.5703125" style="6" customWidth="1"/>
    <col min="1032" max="1032" width="54.7109375" style="6" customWidth="1"/>
    <col min="1033" max="1037" width="45.5703125" style="6" customWidth="1"/>
    <col min="1038" max="1280" width="12.42578125" style="6"/>
    <col min="1281" max="1281" width="186.7109375" style="6" customWidth="1"/>
    <col min="1282" max="1282" width="56.42578125" style="6" customWidth="1"/>
    <col min="1283" max="1287" width="45.5703125" style="6" customWidth="1"/>
    <col min="1288" max="1288" width="54.7109375" style="6" customWidth="1"/>
    <col min="1289" max="1293" width="45.5703125" style="6" customWidth="1"/>
    <col min="1294" max="1536" width="12.42578125" style="6"/>
    <col min="1537" max="1537" width="186.7109375" style="6" customWidth="1"/>
    <col min="1538" max="1538" width="56.42578125" style="6" customWidth="1"/>
    <col min="1539" max="1543" width="45.5703125" style="6" customWidth="1"/>
    <col min="1544" max="1544" width="54.7109375" style="6" customWidth="1"/>
    <col min="1545" max="1549" width="45.5703125" style="6" customWidth="1"/>
    <col min="1550" max="1792" width="12.42578125" style="6"/>
    <col min="1793" max="1793" width="186.7109375" style="6" customWidth="1"/>
    <col min="1794" max="1794" width="56.42578125" style="6" customWidth="1"/>
    <col min="1795" max="1799" width="45.5703125" style="6" customWidth="1"/>
    <col min="1800" max="1800" width="54.7109375" style="6" customWidth="1"/>
    <col min="1801" max="1805" width="45.5703125" style="6" customWidth="1"/>
    <col min="1806" max="2048" width="12.42578125" style="6"/>
    <col min="2049" max="2049" width="186.7109375" style="6" customWidth="1"/>
    <col min="2050" max="2050" width="56.42578125" style="6" customWidth="1"/>
    <col min="2051" max="2055" width="45.5703125" style="6" customWidth="1"/>
    <col min="2056" max="2056" width="54.7109375" style="6" customWidth="1"/>
    <col min="2057" max="2061" width="45.5703125" style="6" customWidth="1"/>
    <col min="2062" max="2304" width="12.42578125" style="6"/>
    <col min="2305" max="2305" width="186.7109375" style="6" customWidth="1"/>
    <col min="2306" max="2306" width="56.42578125" style="6" customWidth="1"/>
    <col min="2307" max="2311" width="45.5703125" style="6" customWidth="1"/>
    <col min="2312" max="2312" width="54.7109375" style="6" customWidth="1"/>
    <col min="2313" max="2317" width="45.5703125" style="6" customWidth="1"/>
    <col min="2318" max="2560" width="12.42578125" style="6"/>
    <col min="2561" max="2561" width="186.7109375" style="6" customWidth="1"/>
    <col min="2562" max="2562" width="56.42578125" style="6" customWidth="1"/>
    <col min="2563" max="2567" width="45.5703125" style="6" customWidth="1"/>
    <col min="2568" max="2568" width="54.7109375" style="6" customWidth="1"/>
    <col min="2569" max="2573" width="45.5703125" style="6" customWidth="1"/>
    <col min="2574" max="2816" width="12.42578125" style="6"/>
    <col min="2817" max="2817" width="186.7109375" style="6" customWidth="1"/>
    <col min="2818" max="2818" width="56.42578125" style="6" customWidth="1"/>
    <col min="2819" max="2823" width="45.5703125" style="6" customWidth="1"/>
    <col min="2824" max="2824" width="54.7109375" style="6" customWidth="1"/>
    <col min="2825" max="2829" width="45.5703125" style="6" customWidth="1"/>
    <col min="2830" max="3072" width="12.42578125" style="6"/>
    <col min="3073" max="3073" width="186.7109375" style="6" customWidth="1"/>
    <col min="3074" max="3074" width="56.42578125" style="6" customWidth="1"/>
    <col min="3075" max="3079" width="45.5703125" style="6" customWidth="1"/>
    <col min="3080" max="3080" width="54.7109375" style="6" customWidth="1"/>
    <col min="3081" max="3085" width="45.5703125" style="6" customWidth="1"/>
    <col min="3086" max="3328" width="12.42578125" style="6"/>
    <col min="3329" max="3329" width="186.7109375" style="6" customWidth="1"/>
    <col min="3330" max="3330" width="56.42578125" style="6" customWidth="1"/>
    <col min="3331" max="3335" width="45.5703125" style="6" customWidth="1"/>
    <col min="3336" max="3336" width="54.7109375" style="6" customWidth="1"/>
    <col min="3337" max="3341" width="45.5703125" style="6" customWidth="1"/>
    <col min="3342" max="3584" width="12.42578125" style="6"/>
    <col min="3585" max="3585" width="186.7109375" style="6" customWidth="1"/>
    <col min="3586" max="3586" width="56.42578125" style="6" customWidth="1"/>
    <col min="3587" max="3591" width="45.5703125" style="6" customWidth="1"/>
    <col min="3592" max="3592" width="54.7109375" style="6" customWidth="1"/>
    <col min="3593" max="3597" width="45.5703125" style="6" customWidth="1"/>
    <col min="3598" max="3840" width="12.42578125" style="6"/>
    <col min="3841" max="3841" width="186.7109375" style="6" customWidth="1"/>
    <col min="3842" max="3842" width="56.42578125" style="6" customWidth="1"/>
    <col min="3843" max="3847" width="45.5703125" style="6" customWidth="1"/>
    <col min="3848" max="3848" width="54.7109375" style="6" customWidth="1"/>
    <col min="3849" max="3853" width="45.5703125" style="6" customWidth="1"/>
    <col min="3854" max="4096" width="12.42578125" style="6"/>
    <col min="4097" max="4097" width="186.7109375" style="6" customWidth="1"/>
    <col min="4098" max="4098" width="56.42578125" style="6" customWidth="1"/>
    <col min="4099" max="4103" width="45.5703125" style="6" customWidth="1"/>
    <col min="4104" max="4104" width="54.7109375" style="6" customWidth="1"/>
    <col min="4105" max="4109" width="45.5703125" style="6" customWidth="1"/>
    <col min="4110" max="4352" width="12.42578125" style="6"/>
    <col min="4353" max="4353" width="186.7109375" style="6" customWidth="1"/>
    <col min="4354" max="4354" width="56.42578125" style="6" customWidth="1"/>
    <col min="4355" max="4359" width="45.5703125" style="6" customWidth="1"/>
    <col min="4360" max="4360" width="54.7109375" style="6" customWidth="1"/>
    <col min="4361" max="4365" width="45.5703125" style="6" customWidth="1"/>
    <col min="4366" max="4608" width="12.42578125" style="6"/>
    <col min="4609" max="4609" width="186.7109375" style="6" customWidth="1"/>
    <col min="4610" max="4610" width="56.42578125" style="6" customWidth="1"/>
    <col min="4611" max="4615" width="45.5703125" style="6" customWidth="1"/>
    <col min="4616" max="4616" width="54.7109375" style="6" customWidth="1"/>
    <col min="4617" max="4621" width="45.5703125" style="6" customWidth="1"/>
    <col min="4622" max="4864" width="12.42578125" style="6"/>
    <col min="4865" max="4865" width="186.7109375" style="6" customWidth="1"/>
    <col min="4866" max="4866" width="56.42578125" style="6" customWidth="1"/>
    <col min="4867" max="4871" width="45.5703125" style="6" customWidth="1"/>
    <col min="4872" max="4872" width="54.7109375" style="6" customWidth="1"/>
    <col min="4873" max="4877" width="45.5703125" style="6" customWidth="1"/>
    <col min="4878" max="5120" width="12.42578125" style="6"/>
    <col min="5121" max="5121" width="186.7109375" style="6" customWidth="1"/>
    <col min="5122" max="5122" width="56.42578125" style="6" customWidth="1"/>
    <col min="5123" max="5127" width="45.5703125" style="6" customWidth="1"/>
    <col min="5128" max="5128" width="54.7109375" style="6" customWidth="1"/>
    <col min="5129" max="5133" width="45.5703125" style="6" customWidth="1"/>
    <col min="5134" max="5376" width="12.42578125" style="6"/>
    <col min="5377" max="5377" width="186.7109375" style="6" customWidth="1"/>
    <col min="5378" max="5378" width="56.42578125" style="6" customWidth="1"/>
    <col min="5379" max="5383" width="45.5703125" style="6" customWidth="1"/>
    <col min="5384" max="5384" width="54.7109375" style="6" customWidth="1"/>
    <col min="5385" max="5389" width="45.5703125" style="6" customWidth="1"/>
    <col min="5390" max="5632" width="12.42578125" style="6"/>
    <col min="5633" max="5633" width="186.7109375" style="6" customWidth="1"/>
    <col min="5634" max="5634" width="56.42578125" style="6" customWidth="1"/>
    <col min="5635" max="5639" width="45.5703125" style="6" customWidth="1"/>
    <col min="5640" max="5640" width="54.7109375" style="6" customWidth="1"/>
    <col min="5641" max="5645" width="45.5703125" style="6" customWidth="1"/>
    <col min="5646" max="5888" width="12.42578125" style="6"/>
    <col min="5889" max="5889" width="186.7109375" style="6" customWidth="1"/>
    <col min="5890" max="5890" width="56.42578125" style="6" customWidth="1"/>
    <col min="5891" max="5895" width="45.5703125" style="6" customWidth="1"/>
    <col min="5896" max="5896" width="54.7109375" style="6" customWidth="1"/>
    <col min="5897" max="5901" width="45.5703125" style="6" customWidth="1"/>
    <col min="5902" max="6144" width="12.42578125" style="6"/>
    <col min="6145" max="6145" width="186.7109375" style="6" customWidth="1"/>
    <col min="6146" max="6146" width="56.42578125" style="6" customWidth="1"/>
    <col min="6147" max="6151" width="45.5703125" style="6" customWidth="1"/>
    <col min="6152" max="6152" width="54.7109375" style="6" customWidth="1"/>
    <col min="6153" max="6157" width="45.5703125" style="6" customWidth="1"/>
    <col min="6158" max="6400" width="12.42578125" style="6"/>
    <col min="6401" max="6401" width="186.7109375" style="6" customWidth="1"/>
    <col min="6402" max="6402" width="56.42578125" style="6" customWidth="1"/>
    <col min="6403" max="6407" width="45.5703125" style="6" customWidth="1"/>
    <col min="6408" max="6408" width="54.7109375" style="6" customWidth="1"/>
    <col min="6409" max="6413" width="45.5703125" style="6" customWidth="1"/>
    <col min="6414" max="6656" width="12.42578125" style="6"/>
    <col min="6657" max="6657" width="186.7109375" style="6" customWidth="1"/>
    <col min="6658" max="6658" width="56.42578125" style="6" customWidth="1"/>
    <col min="6659" max="6663" width="45.5703125" style="6" customWidth="1"/>
    <col min="6664" max="6664" width="54.7109375" style="6" customWidth="1"/>
    <col min="6665" max="6669" width="45.5703125" style="6" customWidth="1"/>
    <col min="6670" max="6912" width="12.42578125" style="6"/>
    <col min="6913" max="6913" width="186.7109375" style="6" customWidth="1"/>
    <col min="6914" max="6914" width="56.42578125" style="6" customWidth="1"/>
    <col min="6915" max="6919" width="45.5703125" style="6" customWidth="1"/>
    <col min="6920" max="6920" width="54.7109375" style="6" customWidth="1"/>
    <col min="6921" max="6925" width="45.5703125" style="6" customWidth="1"/>
    <col min="6926" max="7168" width="12.42578125" style="6"/>
    <col min="7169" max="7169" width="186.7109375" style="6" customWidth="1"/>
    <col min="7170" max="7170" width="56.42578125" style="6" customWidth="1"/>
    <col min="7171" max="7175" width="45.5703125" style="6" customWidth="1"/>
    <col min="7176" max="7176" width="54.7109375" style="6" customWidth="1"/>
    <col min="7177" max="7181" width="45.5703125" style="6" customWidth="1"/>
    <col min="7182" max="7424" width="12.42578125" style="6"/>
    <col min="7425" max="7425" width="186.7109375" style="6" customWidth="1"/>
    <col min="7426" max="7426" width="56.42578125" style="6" customWidth="1"/>
    <col min="7427" max="7431" width="45.5703125" style="6" customWidth="1"/>
    <col min="7432" max="7432" width="54.7109375" style="6" customWidth="1"/>
    <col min="7433" max="7437" width="45.5703125" style="6" customWidth="1"/>
    <col min="7438" max="7680" width="12.42578125" style="6"/>
    <col min="7681" max="7681" width="186.7109375" style="6" customWidth="1"/>
    <col min="7682" max="7682" width="56.42578125" style="6" customWidth="1"/>
    <col min="7683" max="7687" width="45.5703125" style="6" customWidth="1"/>
    <col min="7688" max="7688" width="54.7109375" style="6" customWidth="1"/>
    <col min="7689" max="7693" width="45.5703125" style="6" customWidth="1"/>
    <col min="7694" max="7936" width="12.42578125" style="6"/>
    <col min="7937" max="7937" width="186.7109375" style="6" customWidth="1"/>
    <col min="7938" max="7938" width="56.42578125" style="6" customWidth="1"/>
    <col min="7939" max="7943" width="45.5703125" style="6" customWidth="1"/>
    <col min="7944" max="7944" width="54.7109375" style="6" customWidth="1"/>
    <col min="7945" max="7949" width="45.5703125" style="6" customWidth="1"/>
    <col min="7950" max="8192" width="12.42578125" style="6"/>
    <col min="8193" max="8193" width="186.7109375" style="6" customWidth="1"/>
    <col min="8194" max="8194" width="56.42578125" style="6" customWidth="1"/>
    <col min="8195" max="8199" width="45.5703125" style="6" customWidth="1"/>
    <col min="8200" max="8200" width="54.7109375" style="6" customWidth="1"/>
    <col min="8201" max="8205" width="45.5703125" style="6" customWidth="1"/>
    <col min="8206" max="8448" width="12.42578125" style="6"/>
    <col min="8449" max="8449" width="186.7109375" style="6" customWidth="1"/>
    <col min="8450" max="8450" width="56.42578125" style="6" customWidth="1"/>
    <col min="8451" max="8455" width="45.5703125" style="6" customWidth="1"/>
    <col min="8456" max="8456" width="54.7109375" style="6" customWidth="1"/>
    <col min="8457" max="8461" width="45.5703125" style="6" customWidth="1"/>
    <col min="8462" max="8704" width="12.42578125" style="6"/>
    <col min="8705" max="8705" width="186.7109375" style="6" customWidth="1"/>
    <col min="8706" max="8706" width="56.42578125" style="6" customWidth="1"/>
    <col min="8707" max="8711" width="45.5703125" style="6" customWidth="1"/>
    <col min="8712" max="8712" width="54.7109375" style="6" customWidth="1"/>
    <col min="8713" max="8717" width="45.5703125" style="6" customWidth="1"/>
    <col min="8718" max="8960" width="12.42578125" style="6"/>
    <col min="8961" max="8961" width="186.7109375" style="6" customWidth="1"/>
    <col min="8962" max="8962" width="56.42578125" style="6" customWidth="1"/>
    <col min="8963" max="8967" width="45.5703125" style="6" customWidth="1"/>
    <col min="8968" max="8968" width="54.7109375" style="6" customWidth="1"/>
    <col min="8969" max="8973" width="45.5703125" style="6" customWidth="1"/>
    <col min="8974" max="9216" width="12.42578125" style="6"/>
    <col min="9217" max="9217" width="186.7109375" style="6" customWidth="1"/>
    <col min="9218" max="9218" width="56.42578125" style="6" customWidth="1"/>
    <col min="9219" max="9223" width="45.5703125" style="6" customWidth="1"/>
    <col min="9224" max="9224" width="54.7109375" style="6" customWidth="1"/>
    <col min="9225" max="9229" width="45.5703125" style="6" customWidth="1"/>
    <col min="9230" max="9472" width="12.42578125" style="6"/>
    <col min="9473" max="9473" width="186.7109375" style="6" customWidth="1"/>
    <col min="9474" max="9474" width="56.42578125" style="6" customWidth="1"/>
    <col min="9475" max="9479" width="45.5703125" style="6" customWidth="1"/>
    <col min="9480" max="9480" width="54.7109375" style="6" customWidth="1"/>
    <col min="9481" max="9485" width="45.5703125" style="6" customWidth="1"/>
    <col min="9486" max="9728" width="12.42578125" style="6"/>
    <col min="9729" max="9729" width="186.7109375" style="6" customWidth="1"/>
    <col min="9730" max="9730" width="56.42578125" style="6" customWidth="1"/>
    <col min="9731" max="9735" width="45.5703125" style="6" customWidth="1"/>
    <col min="9736" max="9736" width="54.7109375" style="6" customWidth="1"/>
    <col min="9737" max="9741" width="45.5703125" style="6" customWidth="1"/>
    <col min="9742" max="9984" width="12.42578125" style="6"/>
    <col min="9985" max="9985" width="186.7109375" style="6" customWidth="1"/>
    <col min="9986" max="9986" width="56.42578125" style="6" customWidth="1"/>
    <col min="9987" max="9991" width="45.5703125" style="6" customWidth="1"/>
    <col min="9992" max="9992" width="54.7109375" style="6" customWidth="1"/>
    <col min="9993" max="9997" width="45.5703125" style="6" customWidth="1"/>
    <col min="9998" max="10240" width="12.42578125" style="6"/>
    <col min="10241" max="10241" width="186.7109375" style="6" customWidth="1"/>
    <col min="10242" max="10242" width="56.42578125" style="6" customWidth="1"/>
    <col min="10243" max="10247" width="45.5703125" style="6" customWidth="1"/>
    <col min="10248" max="10248" width="54.7109375" style="6" customWidth="1"/>
    <col min="10249" max="10253" width="45.5703125" style="6" customWidth="1"/>
    <col min="10254" max="10496" width="12.42578125" style="6"/>
    <col min="10497" max="10497" width="186.7109375" style="6" customWidth="1"/>
    <col min="10498" max="10498" width="56.42578125" style="6" customWidth="1"/>
    <col min="10499" max="10503" width="45.5703125" style="6" customWidth="1"/>
    <col min="10504" max="10504" width="54.7109375" style="6" customWidth="1"/>
    <col min="10505" max="10509" width="45.5703125" style="6" customWidth="1"/>
    <col min="10510" max="10752" width="12.42578125" style="6"/>
    <col min="10753" max="10753" width="186.7109375" style="6" customWidth="1"/>
    <col min="10754" max="10754" width="56.42578125" style="6" customWidth="1"/>
    <col min="10755" max="10759" width="45.5703125" style="6" customWidth="1"/>
    <col min="10760" max="10760" width="54.7109375" style="6" customWidth="1"/>
    <col min="10761" max="10765" width="45.5703125" style="6" customWidth="1"/>
    <col min="10766" max="11008" width="12.42578125" style="6"/>
    <col min="11009" max="11009" width="186.7109375" style="6" customWidth="1"/>
    <col min="11010" max="11010" width="56.42578125" style="6" customWidth="1"/>
    <col min="11011" max="11015" width="45.5703125" style="6" customWidth="1"/>
    <col min="11016" max="11016" width="54.7109375" style="6" customWidth="1"/>
    <col min="11017" max="11021" width="45.5703125" style="6" customWidth="1"/>
    <col min="11022" max="11264" width="12.42578125" style="6"/>
    <col min="11265" max="11265" width="186.7109375" style="6" customWidth="1"/>
    <col min="11266" max="11266" width="56.42578125" style="6" customWidth="1"/>
    <col min="11267" max="11271" width="45.5703125" style="6" customWidth="1"/>
    <col min="11272" max="11272" width="54.7109375" style="6" customWidth="1"/>
    <col min="11273" max="11277" width="45.5703125" style="6" customWidth="1"/>
    <col min="11278" max="11520" width="12.42578125" style="6"/>
    <col min="11521" max="11521" width="186.7109375" style="6" customWidth="1"/>
    <col min="11522" max="11522" width="56.42578125" style="6" customWidth="1"/>
    <col min="11523" max="11527" width="45.5703125" style="6" customWidth="1"/>
    <col min="11528" max="11528" width="54.7109375" style="6" customWidth="1"/>
    <col min="11529" max="11533" width="45.5703125" style="6" customWidth="1"/>
    <col min="11534" max="11776" width="12.42578125" style="6"/>
    <col min="11777" max="11777" width="186.7109375" style="6" customWidth="1"/>
    <col min="11778" max="11778" width="56.42578125" style="6" customWidth="1"/>
    <col min="11779" max="11783" width="45.5703125" style="6" customWidth="1"/>
    <col min="11784" max="11784" width="54.7109375" style="6" customWidth="1"/>
    <col min="11785" max="11789" width="45.5703125" style="6" customWidth="1"/>
    <col min="11790" max="12032" width="12.42578125" style="6"/>
    <col min="12033" max="12033" width="186.7109375" style="6" customWidth="1"/>
    <col min="12034" max="12034" width="56.42578125" style="6" customWidth="1"/>
    <col min="12035" max="12039" width="45.5703125" style="6" customWidth="1"/>
    <col min="12040" max="12040" width="54.7109375" style="6" customWidth="1"/>
    <col min="12041" max="12045" width="45.5703125" style="6" customWidth="1"/>
    <col min="12046" max="12288" width="12.42578125" style="6"/>
    <col min="12289" max="12289" width="186.7109375" style="6" customWidth="1"/>
    <col min="12290" max="12290" width="56.42578125" style="6" customWidth="1"/>
    <col min="12291" max="12295" width="45.5703125" style="6" customWidth="1"/>
    <col min="12296" max="12296" width="54.7109375" style="6" customWidth="1"/>
    <col min="12297" max="12301" width="45.5703125" style="6" customWidth="1"/>
    <col min="12302" max="12544" width="12.42578125" style="6"/>
    <col min="12545" max="12545" width="186.7109375" style="6" customWidth="1"/>
    <col min="12546" max="12546" width="56.42578125" style="6" customWidth="1"/>
    <col min="12547" max="12551" width="45.5703125" style="6" customWidth="1"/>
    <col min="12552" max="12552" width="54.7109375" style="6" customWidth="1"/>
    <col min="12553" max="12557" width="45.5703125" style="6" customWidth="1"/>
    <col min="12558" max="12800" width="12.42578125" style="6"/>
    <col min="12801" max="12801" width="186.7109375" style="6" customWidth="1"/>
    <col min="12802" max="12802" width="56.42578125" style="6" customWidth="1"/>
    <col min="12803" max="12807" width="45.5703125" style="6" customWidth="1"/>
    <col min="12808" max="12808" width="54.7109375" style="6" customWidth="1"/>
    <col min="12809" max="12813" width="45.5703125" style="6" customWidth="1"/>
    <col min="12814" max="13056" width="12.42578125" style="6"/>
    <col min="13057" max="13057" width="186.7109375" style="6" customWidth="1"/>
    <col min="13058" max="13058" width="56.42578125" style="6" customWidth="1"/>
    <col min="13059" max="13063" width="45.5703125" style="6" customWidth="1"/>
    <col min="13064" max="13064" width="54.7109375" style="6" customWidth="1"/>
    <col min="13065" max="13069" width="45.5703125" style="6" customWidth="1"/>
    <col min="13070" max="13312" width="12.42578125" style="6"/>
    <col min="13313" max="13313" width="186.7109375" style="6" customWidth="1"/>
    <col min="13314" max="13314" width="56.42578125" style="6" customWidth="1"/>
    <col min="13315" max="13319" width="45.5703125" style="6" customWidth="1"/>
    <col min="13320" max="13320" width="54.7109375" style="6" customWidth="1"/>
    <col min="13321" max="13325" width="45.5703125" style="6" customWidth="1"/>
    <col min="13326" max="13568" width="12.42578125" style="6"/>
    <col min="13569" max="13569" width="186.7109375" style="6" customWidth="1"/>
    <col min="13570" max="13570" width="56.42578125" style="6" customWidth="1"/>
    <col min="13571" max="13575" width="45.5703125" style="6" customWidth="1"/>
    <col min="13576" max="13576" width="54.7109375" style="6" customWidth="1"/>
    <col min="13577" max="13581" width="45.5703125" style="6" customWidth="1"/>
    <col min="13582" max="13824" width="12.42578125" style="6"/>
    <col min="13825" max="13825" width="186.7109375" style="6" customWidth="1"/>
    <col min="13826" max="13826" width="56.42578125" style="6" customWidth="1"/>
    <col min="13827" max="13831" width="45.5703125" style="6" customWidth="1"/>
    <col min="13832" max="13832" width="54.7109375" style="6" customWidth="1"/>
    <col min="13833" max="13837" width="45.5703125" style="6" customWidth="1"/>
    <col min="13838" max="14080" width="12.42578125" style="6"/>
    <col min="14081" max="14081" width="186.7109375" style="6" customWidth="1"/>
    <col min="14082" max="14082" width="56.42578125" style="6" customWidth="1"/>
    <col min="14083" max="14087" width="45.5703125" style="6" customWidth="1"/>
    <col min="14088" max="14088" width="54.7109375" style="6" customWidth="1"/>
    <col min="14089" max="14093" width="45.5703125" style="6" customWidth="1"/>
    <col min="14094" max="14336" width="12.42578125" style="6"/>
    <col min="14337" max="14337" width="186.7109375" style="6" customWidth="1"/>
    <col min="14338" max="14338" width="56.42578125" style="6" customWidth="1"/>
    <col min="14339" max="14343" width="45.5703125" style="6" customWidth="1"/>
    <col min="14344" max="14344" width="54.7109375" style="6" customWidth="1"/>
    <col min="14345" max="14349" width="45.5703125" style="6" customWidth="1"/>
    <col min="14350" max="14592" width="12.42578125" style="6"/>
    <col min="14593" max="14593" width="186.7109375" style="6" customWidth="1"/>
    <col min="14594" max="14594" width="56.42578125" style="6" customWidth="1"/>
    <col min="14595" max="14599" width="45.5703125" style="6" customWidth="1"/>
    <col min="14600" max="14600" width="54.7109375" style="6" customWidth="1"/>
    <col min="14601" max="14605" width="45.5703125" style="6" customWidth="1"/>
    <col min="14606" max="14848" width="12.42578125" style="6"/>
    <col min="14849" max="14849" width="186.7109375" style="6" customWidth="1"/>
    <col min="14850" max="14850" width="56.42578125" style="6" customWidth="1"/>
    <col min="14851" max="14855" width="45.5703125" style="6" customWidth="1"/>
    <col min="14856" max="14856" width="54.7109375" style="6" customWidth="1"/>
    <col min="14857" max="14861" width="45.5703125" style="6" customWidth="1"/>
    <col min="14862" max="15104" width="12.42578125" style="6"/>
    <col min="15105" max="15105" width="186.7109375" style="6" customWidth="1"/>
    <col min="15106" max="15106" width="56.42578125" style="6" customWidth="1"/>
    <col min="15107" max="15111" width="45.5703125" style="6" customWidth="1"/>
    <col min="15112" max="15112" width="54.7109375" style="6" customWidth="1"/>
    <col min="15113" max="15117" width="45.5703125" style="6" customWidth="1"/>
    <col min="15118" max="15360" width="12.42578125" style="6"/>
    <col min="15361" max="15361" width="186.7109375" style="6" customWidth="1"/>
    <col min="15362" max="15362" width="56.42578125" style="6" customWidth="1"/>
    <col min="15363" max="15367" width="45.5703125" style="6" customWidth="1"/>
    <col min="15368" max="15368" width="54.7109375" style="6" customWidth="1"/>
    <col min="15369" max="15373" width="45.5703125" style="6" customWidth="1"/>
    <col min="15374" max="15616" width="12.42578125" style="6"/>
    <col min="15617" max="15617" width="186.7109375" style="6" customWidth="1"/>
    <col min="15618" max="15618" width="56.42578125" style="6" customWidth="1"/>
    <col min="15619" max="15623" width="45.5703125" style="6" customWidth="1"/>
    <col min="15624" max="15624" width="54.7109375" style="6" customWidth="1"/>
    <col min="15625" max="15629" width="45.5703125" style="6" customWidth="1"/>
    <col min="15630" max="15872" width="12.42578125" style="6"/>
    <col min="15873" max="15873" width="186.7109375" style="6" customWidth="1"/>
    <col min="15874" max="15874" width="56.42578125" style="6" customWidth="1"/>
    <col min="15875" max="15879" width="45.5703125" style="6" customWidth="1"/>
    <col min="15880" max="15880" width="54.7109375" style="6" customWidth="1"/>
    <col min="15881" max="15885" width="45.5703125" style="6" customWidth="1"/>
    <col min="15886" max="16128" width="12.42578125" style="6"/>
    <col min="16129" max="16129" width="186.7109375" style="6" customWidth="1"/>
    <col min="16130" max="16130" width="56.42578125" style="6" customWidth="1"/>
    <col min="16131" max="16135" width="45.5703125" style="6" customWidth="1"/>
    <col min="16136" max="16136" width="54.7109375" style="6" customWidth="1"/>
    <col min="16137" max="16141" width="45.5703125" style="6" customWidth="1"/>
    <col min="16142" max="16384" width="12.42578125" style="6"/>
  </cols>
  <sheetData>
    <row r="1" spans="1:17" s="196" customFormat="1" ht="19.5" customHeight="1" thickBot="1" x14ac:dyDescent="0.3">
      <c r="A1" s="186" t="s">
        <v>0</v>
      </c>
      <c r="B1" s="187"/>
      <c r="C1" s="188"/>
      <c r="D1" s="187"/>
      <c r="E1" s="189"/>
      <c r="F1" s="190"/>
      <c r="G1" s="189"/>
      <c r="H1" s="190"/>
      <c r="I1" s="191"/>
      <c r="J1" s="192" t="s">
        <v>1</v>
      </c>
      <c r="K1" s="193" t="str">
        <f>[5]Revenue!B2</f>
        <v>Nunez Community College</v>
      </c>
      <c r="L1" s="194"/>
      <c r="M1" s="193"/>
      <c r="N1" s="195"/>
      <c r="O1" s="195"/>
      <c r="P1" s="195"/>
      <c r="Q1" s="195"/>
    </row>
    <row r="2" spans="1:17" s="196" customFormat="1" ht="19.5" customHeight="1" thickBot="1" x14ac:dyDescent="0.3">
      <c r="A2" s="186" t="s">
        <v>2</v>
      </c>
      <c r="B2" s="187"/>
      <c r="C2" s="188"/>
      <c r="D2" s="187"/>
      <c r="E2" s="188"/>
      <c r="F2" s="187"/>
      <c r="G2" s="188"/>
      <c r="H2" s="187"/>
      <c r="I2" s="188"/>
      <c r="J2" s="187"/>
      <c r="K2" s="188"/>
      <c r="L2" s="187"/>
      <c r="M2" s="189"/>
      <c r="O2" s="221" t="s">
        <v>182</v>
      </c>
    </row>
    <row r="3" spans="1:17" s="196" customFormat="1" ht="19.5" customHeight="1" thickBot="1" x14ac:dyDescent="0.3">
      <c r="A3" s="197" t="s">
        <v>3</v>
      </c>
      <c r="B3" s="198"/>
      <c r="C3" s="199"/>
      <c r="D3" s="198"/>
      <c r="E3" s="199"/>
      <c r="F3" s="198"/>
      <c r="G3" s="199"/>
      <c r="H3" s="198"/>
      <c r="I3" s="199"/>
      <c r="J3" s="198"/>
      <c r="K3" s="199"/>
      <c r="L3" s="198"/>
      <c r="M3" s="200"/>
      <c r="N3" s="195"/>
      <c r="O3" s="195"/>
      <c r="P3" s="195"/>
      <c r="Q3" s="195"/>
    </row>
    <row r="4" spans="1:17" ht="15" customHeight="1" thickTop="1" x14ac:dyDescent="0.2">
      <c r="A4" s="7"/>
      <c r="B4" s="8"/>
      <c r="C4" s="9"/>
      <c r="D4" s="8"/>
      <c r="E4" s="9"/>
      <c r="F4" s="8"/>
      <c r="G4" s="10"/>
      <c r="H4" s="8" t="s">
        <v>4</v>
      </c>
      <c r="I4" s="9"/>
      <c r="J4" s="8"/>
      <c r="K4" s="9"/>
      <c r="L4" s="8"/>
      <c r="M4" s="10"/>
    </row>
    <row r="5" spans="1:17" ht="15" customHeight="1" x14ac:dyDescent="0.2">
      <c r="A5" s="11"/>
      <c r="B5" s="3"/>
      <c r="C5" s="12"/>
      <c r="D5" s="3"/>
      <c r="E5" s="12"/>
      <c r="F5" s="3"/>
      <c r="G5" s="13"/>
      <c r="H5" s="3"/>
      <c r="I5" s="12"/>
      <c r="J5" s="3"/>
      <c r="K5" s="12"/>
      <c r="L5" s="3"/>
      <c r="M5" s="13"/>
    </row>
    <row r="6" spans="1:17" ht="15" customHeight="1" x14ac:dyDescent="0.25">
      <c r="A6" s="14"/>
      <c r="B6" s="15" t="s">
        <v>128</v>
      </c>
      <c r="C6" s="16"/>
      <c r="D6" s="17"/>
      <c r="E6" s="16"/>
      <c r="F6" s="17"/>
      <c r="G6" s="18"/>
      <c r="H6" s="15" t="s">
        <v>129</v>
      </c>
      <c r="I6" s="16"/>
      <c r="J6" s="17"/>
      <c r="K6" s="16"/>
      <c r="L6" s="17"/>
      <c r="M6" s="19" t="s">
        <v>4</v>
      </c>
    </row>
    <row r="7" spans="1:17" ht="15" customHeight="1" x14ac:dyDescent="0.2">
      <c r="A7" s="11" t="s">
        <v>4</v>
      </c>
      <c r="B7" s="3" t="s">
        <v>4</v>
      </c>
      <c r="C7" s="12"/>
      <c r="D7" s="3" t="s">
        <v>4</v>
      </c>
      <c r="E7" s="12"/>
      <c r="F7" s="3" t="s">
        <v>4</v>
      </c>
      <c r="G7" s="13"/>
      <c r="H7" s="3" t="s">
        <v>4</v>
      </c>
      <c r="I7" s="12"/>
      <c r="J7" s="3" t="s">
        <v>4</v>
      </c>
      <c r="K7" s="12"/>
      <c r="L7" s="3" t="s">
        <v>4</v>
      </c>
      <c r="M7" s="13"/>
    </row>
    <row r="8" spans="1:17" ht="15" customHeight="1" x14ac:dyDescent="0.2">
      <c r="A8" s="11" t="s">
        <v>4</v>
      </c>
      <c r="B8" s="3" t="s">
        <v>4</v>
      </c>
      <c r="C8" s="12"/>
      <c r="D8" s="3" t="s">
        <v>4</v>
      </c>
      <c r="E8" s="12"/>
      <c r="F8" s="3" t="s">
        <v>4</v>
      </c>
      <c r="G8" s="13"/>
      <c r="H8" s="3" t="s">
        <v>4</v>
      </c>
      <c r="I8" s="12"/>
      <c r="J8" s="3" t="s">
        <v>4</v>
      </c>
      <c r="K8" s="12"/>
      <c r="L8" s="3" t="s">
        <v>4</v>
      </c>
      <c r="M8" s="13"/>
    </row>
    <row r="9" spans="1:17" ht="15" customHeight="1" x14ac:dyDescent="0.25">
      <c r="A9" s="20" t="s">
        <v>4</v>
      </c>
      <c r="B9" s="21" t="s">
        <v>4</v>
      </c>
      <c r="C9" s="22" t="s">
        <v>5</v>
      </c>
      <c r="D9" s="23" t="s">
        <v>4</v>
      </c>
      <c r="E9" s="22" t="s">
        <v>5</v>
      </c>
      <c r="F9" s="23" t="s">
        <v>4</v>
      </c>
      <c r="G9" s="24" t="s">
        <v>5</v>
      </c>
      <c r="H9" s="21" t="s">
        <v>4</v>
      </c>
      <c r="I9" s="22" t="s">
        <v>5</v>
      </c>
      <c r="J9" s="23" t="s">
        <v>4</v>
      </c>
      <c r="K9" s="22" t="s">
        <v>5</v>
      </c>
      <c r="L9" s="23" t="s">
        <v>4</v>
      </c>
      <c r="M9" s="24" t="s">
        <v>5</v>
      </c>
      <c r="N9" s="25"/>
    </row>
    <row r="10" spans="1:17" ht="15" customHeight="1" x14ac:dyDescent="0.25">
      <c r="A10" s="26" t="s">
        <v>6</v>
      </c>
      <c r="B10" s="27" t="s">
        <v>7</v>
      </c>
      <c r="C10" s="28" t="s">
        <v>8</v>
      </c>
      <c r="D10" s="29" t="s">
        <v>9</v>
      </c>
      <c r="E10" s="28" t="s">
        <v>8</v>
      </c>
      <c r="F10" s="29" t="s">
        <v>8</v>
      </c>
      <c r="G10" s="30" t="s">
        <v>8</v>
      </c>
      <c r="H10" s="27" t="s">
        <v>7</v>
      </c>
      <c r="I10" s="28" t="s">
        <v>8</v>
      </c>
      <c r="J10" s="29" t="s">
        <v>9</v>
      </c>
      <c r="K10" s="28" t="s">
        <v>8</v>
      </c>
      <c r="L10" s="29" t="s">
        <v>8</v>
      </c>
      <c r="M10" s="30" t="s">
        <v>8</v>
      </c>
      <c r="N10" s="25"/>
    </row>
    <row r="11" spans="1:17" ht="15" customHeight="1" x14ac:dyDescent="0.2">
      <c r="A11" s="31" t="s">
        <v>10</v>
      </c>
      <c r="B11" s="32" t="s">
        <v>4</v>
      </c>
      <c r="C11" s="33"/>
      <c r="D11" s="34" t="s">
        <v>4</v>
      </c>
      <c r="E11" s="33"/>
      <c r="F11" s="34" t="s">
        <v>4</v>
      </c>
      <c r="G11" s="35"/>
      <c r="H11" s="32" t="s">
        <v>4</v>
      </c>
      <c r="I11" s="33"/>
      <c r="J11" s="34" t="s">
        <v>4</v>
      </c>
      <c r="K11" s="33"/>
      <c r="L11" s="34" t="s">
        <v>4</v>
      </c>
      <c r="M11" s="35" t="s">
        <v>10</v>
      </c>
      <c r="N11" s="25"/>
    </row>
    <row r="12" spans="1:17" ht="15" customHeight="1" x14ac:dyDescent="0.25">
      <c r="A12" s="14" t="s">
        <v>11</v>
      </c>
      <c r="B12" s="36" t="s">
        <v>4</v>
      </c>
      <c r="C12" s="37" t="s">
        <v>4</v>
      </c>
      <c r="D12" s="38"/>
      <c r="E12" s="39"/>
      <c r="F12" s="38"/>
      <c r="G12" s="40"/>
      <c r="H12" s="36"/>
      <c r="I12" s="39"/>
      <c r="J12" s="38"/>
      <c r="K12" s="39"/>
      <c r="L12" s="38"/>
      <c r="M12" s="40"/>
      <c r="N12" s="25"/>
    </row>
    <row r="13" spans="1:17" s="5" customFormat="1" ht="15" customHeight="1" x14ac:dyDescent="0.2">
      <c r="A13" s="41" t="s">
        <v>12</v>
      </c>
      <c r="B13" s="4">
        <v>3618662</v>
      </c>
      <c r="C13" s="42">
        <f t="shared" ref="C13:C76" si="0">IF(ISBLANK(B13),"  ",IF(F13&gt;0,B13/F13,IF(B13&gt;0,1,0)))</f>
        <v>1</v>
      </c>
      <c r="D13" s="43">
        <v>0</v>
      </c>
      <c r="E13" s="44">
        <f>IF(ISBLANK(D13),"  ",IF(F13&gt;0,D13/F13,IF(D13&gt;0,1,0)))</f>
        <v>0</v>
      </c>
      <c r="F13" s="45">
        <f>D13+B13</f>
        <v>3618662</v>
      </c>
      <c r="G13" s="46">
        <f>IF(ISBLANK(F13),"  ",IF(F76&gt;0,F13/F76,IF(F13&gt;0,1,0)))</f>
        <v>0.161888837162734</v>
      </c>
      <c r="H13" s="4">
        <v>3906985</v>
      </c>
      <c r="I13" s="42">
        <f>IF(ISBLANK(H13),"  ",IF(L13&gt;0,H13/L13,IF(H13&gt;0,1,0)))</f>
        <v>1</v>
      </c>
      <c r="J13" s="43">
        <v>0</v>
      </c>
      <c r="K13" s="44">
        <f>IF(ISBLANK(J13),"  ",IF(L13&gt;0,J13/L13,IF(J13&gt;0,1,0)))</f>
        <v>0</v>
      </c>
      <c r="L13" s="45">
        <f t="shared" ref="L13:L34" si="1">J13+H13</f>
        <v>3906985</v>
      </c>
      <c r="M13" s="47">
        <f>IF(ISBLANK(L13),"  ",IF(L76&gt;0,L13/L76,IF(L13&gt;0,1,0)))</f>
        <v>0.17434999599711937</v>
      </c>
      <c r="N13" s="25"/>
    </row>
    <row r="14" spans="1:17" ht="15" customHeight="1" x14ac:dyDescent="0.2">
      <c r="A14" s="11" t="s">
        <v>13</v>
      </c>
      <c r="B14" s="3">
        <v>0</v>
      </c>
      <c r="C14" s="48">
        <f t="shared" si="0"/>
        <v>0</v>
      </c>
      <c r="D14" s="93">
        <v>0</v>
      </c>
      <c r="E14" s="49">
        <f>IF(ISBLANK(D14),"  ",IF(F14&gt;0,D14/F14,IF(D14&gt;0,1,0)))</f>
        <v>0</v>
      </c>
      <c r="F14" s="50">
        <f>D14+B14</f>
        <v>0</v>
      </c>
      <c r="G14" s="51">
        <f>IF(ISBLANK(F14),"  ",IF(F76&gt;0,F14/F76,IF(F14&gt;0,1,0)))</f>
        <v>0</v>
      </c>
      <c r="H14" s="3">
        <v>0</v>
      </c>
      <c r="I14" s="48">
        <f>IF(ISBLANK(H14),"  ",IF(L14&gt;0,H14/L14,IF(H14&gt;0,1,0)))</f>
        <v>0</v>
      </c>
      <c r="J14" s="93">
        <v>0</v>
      </c>
      <c r="K14" s="49">
        <f>IF(ISBLANK(J14),"  ",IF(L14&gt;0,J14/L14,IF(J14&gt;0,1,0)))</f>
        <v>0</v>
      </c>
      <c r="L14" s="50">
        <f t="shared" si="1"/>
        <v>0</v>
      </c>
      <c r="M14" s="51">
        <f>IF(ISBLANK(L14),"  ",IF(L76&gt;0,L14/L76,IF(L14&gt;0,1,0)))</f>
        <v>0</v>
      </c>
      <c r="N14" s="25"/>
    </row>
    <row r="15" spans="1:17" ht="15" customHeight="1" x14ac:dyDescent="0.2">
      <c r="A15" s="31" t="s">
        <v>14</v>
      </c>
      <c r="B15" s="79">
        <v>146109</v>
      </c>
      <c r="C15" s="53">
        <f t="shared" si="0"/>
        <v>1</v>
      </c>
      <c r="D15" s="80">
        <v>0</v>
      </c>
      <c r="E15" s="55">
        <f>IF(ISBLANK(D15),"  ",IF(F15&gt;0,D15/F15,IF(D15&gt;0,1,0)))</f>
        <v>0</v>
      </c>
      <c r="F15" s="38">
        <f>D15+B15</f>
        <v>146109</v>
      </c>
      <c r="G15" s="56">
        <f>IF(ISBLANK(F15),"  ",IF(F76&gt;0,F15/F76,IF(F15&gt;0,1,0)))</f>
        <v>6.5365088281276072E-3</v>
      </c>
      <c r="H15" s="79">
        <v>145966</v>
      </c>
      <c r="I15" s="53">
        <f>IF(ISBLANK(H15),"  ",IF(L15&gt;0,H15/L15,IF(H15&gt;0,1,0)))</f>
        <v>1</v>
      </c>
      <c r="J15" s="80">
        <v>0</v>
      </c>
      <c r="K15" s="55">
        <f>IF(ISBLANK(J15),"  ",IF(L15&gt;0,J15/L15,IF(J15&gt;0,1,0)))</f>
        <v>0</v>
      </c>
      <c r="L15" s="38">
        <f t="shared" si="1"/>
        <v>145966</v>
      </c>
      <c r="M15" s="56">
        <f>IF(ISBLANK(L15),"  ",IF(L76&gt;0,L15/L76,IF(L15&gt;0,1,0)))</f>
        <v>6.5137622785128493E-3</v>
      </c>
      <c r="N15" s="25"/>
    </row>
    <row r="16" spans="1:17" ht="15" customHeight="1" x14ac:dyDescent="0.2">
      <c r="A16" s="57" t="s">
        <v>15</v>
      </c>
      <c r="B16" s="3">
        <v>0</v>
      </c>
      <c r="C16" s="42">
        <f t="shared" si="0"/>
        <v>0</v>
      </c>
      <c r="D16" s="93">
        <v>0</v>
      </c>
      <c r="E16" s="44">
        <f>IF(ISBLANK(D16),"  ",IF(F16&gt;0,D16/F16,IF(D16&gt;0,1,0)))</f>
        <v>0</v>
      </c>
      <c r="F16" s="58">
        <f t="shared" ref="F16:F39" si="2">D16+B16</f>
        <v>0</v>
      </c>
      <c r="G16" s="46">
        <f>IF(ISBLANK(F16),"  ",IF(F76&gt;0,F16/F76,IF(F16&gt;0,1,0)))</f>
        <v>0</v>
      </c>
      <c r="H16" s="3">
        <v>0</v>
      </c>
      <c r="I16" s="42">
        <f t="shared" ref="I16:I34" si="3">IF(ISBLANK(H16),"  ",IF(L16&gt;0,H16/L16,IF(H16&gt;0,1,0)))</f>
        <v>0</v>
      </c>
      <c r="J16" s="93">
        <v>0</v>
      </c>
      <c r="K16" s="44">
        <f t="shared" ref="K16:K34" si="4">IF(ISBLANK(J16),"  ",IF(L16&gt;0,J16/L16,IF(J16&gt;0,1,0)))</f>
        <v>0</v>
      </c>
      <c r="L16" s="58">
        <f t="shared" si="1"/>
        <v>0</v>
      </c>
      <c r="M16" s="46">
        <f>IF(ISBLANK(L16),"  ",IF(L76&gt;0,L16/L76,IF(L16&gt;0,1,0)))</f>
        <v>0</v>
      </c>
      <c r="N16" s="25"/>
    </row>
    <row r="17" spans="1:14" ht="15" customHeight="1" x14ac:dyDescent="0.2">
      <c r="A17" s="59" t="s">
        <v>16</v>
      </c>
      <c r="B17" s="32">
        <v>146109</v>
      </c>
      <c r="C17" s="48">
        <f t="shared" si="0"/>
        <v>1</v>
      </c>
      <c r="D17" s="80">
        <v>0</v>
      </c>
      <c r="E17" s="44">
        <f t="shared" ref="E17:E34" si="5">IF(ISBLANK(D17),"  ",IF(F17&gt;0,D17/F17,IF(D17&gt;0,1,0)))</f>
        <v>0</v>
      </c>
      <c r="F17" s="34">
        <f t="shared" si="2"/>
        <v>146109</v>
      </c>
      <c r="G17" s="51">
        <f>IF(ISBLANK(F17),"  ",IF(F76&gt;0,F17/F76,IF(F17&gt;0,1,0)))</f>
        <v>6.5365088281276072E-3</v>
      </c>
      <c r="H17" s="32">
        <v>145966</v>
      </c>
      <c r="I17" s="48">
        <f t="shared" si="3"/>
        <v>1</v>
      </c>
      <c r="J17" s="80">
        <v>0</v>
      </c>
      <c r="K17" s="49">
        <f t="shared" si="4"/>
        <v>0</v>
      </c>
      <c r="L17" s="34">
        <f t="shared" si="1"/>
        <v>145966</v>
      </c>
      <c r="M17" s="51">
        <f>IF(ISBLANK(L17),"  ",IF(L76&gt;0,L17/L76,IF(L17&gt;0,1,0)))</f>
        <v>6.5137622785128493E-3</v>
      </c>
      <c r="N17" s="25"/>
    </row>
    <row r="18" spans="1:14" ht="15" customHeight="1" x14ac:dyDescent="0.2">
      <c r="A18" s="59" t="s">
        <v>17</v>
      </c>
      <c r="B18" s="32">
        <v>0</v>
      </c>
      <c r="C18" s="48">
        <f t="shared" si="0"/>
        <v>0</v>
      </c>
      <c r="D18" s="80">
        <v>0</v>
      </c>
      <c r="E18" s="44">
        <f t="shared" si="5"/>
        <v>0</v>
      </c>
      <c r="F18" s="34">
        <f t="shared" si="2"/>
        <v>0</v>
      </c>
      <c r="G18" s="51">
        <f>IF(ISBLANK(F18),"  ",IF(F76&gt;0,F18/F76,IF(F18&gt;0,1,0)))</f>
        <v>0</v>
      </c>
      <c r="H18" s="32">
        <v>0</v>
      </c>
      <c r="I18" s="48">
        <f t="shared" si="3"/>
        <v>0</v>
      </c>
      <c r="J18" s="80">
        <v>0</v>
      </c>
      <c r="K18" s="49">
        <f t="shared" si="4"/>
        <v>0</v>
      </c>
      <c r="L18" s="34">
        <f t="shared" si="1"/>
        <v>0</v>
      </c>
      <c r="M18" s="51">
        <f>IF(ISBLANK(L18),"  ",IF(L76&gt;0,L18/L76,IF(L18&gt;0,1,0)))</f>
        <v>0</v>
      </c>
      <c r="N18" s="25"/>
    </row>
    <row r="19" spans="1:14" ht="15" customHeight="1" x14ac:dyDescent="0.2">
      <c r="A19" s="59" t="s">
        <v>18</v>
      </c>
      <c r="B19" s="32">
        <v>0</v>
      </c>
      <c r="C19" s="48">
        <f t="shared" si="0"/>
        <v>0</v>
      </c>
      <c r="D19" s="80">
        <v>0</v>
      </c>
      <c r="E19" s="44">
        <f t="shared" si="5"/>
        <v>0</v>
      </c>
      <c r="F19" s="34">
        <f t="shared" si="2"/>
        <v>0</v>
      </c>
      <c r="G19" s="51">
        <f>IF(ISBLANK(F19),"  ",IF(F76&gt;0,F19/F76,IF(F19&gt;0,1,0)))</f>
        <v>0</v>
      </c>
      <c r="H19" s="32">
        <v>0</v>
      </c>
      <c r="I19" s="48">
        <f t="shared" si="3"/>
        <v>0</v>
      </c>
      <c r="J19" s="80">
        <v>0</v>
      </c>
      <c r="K19" s="49">
        <f t="shared" si="4"/>
        <v>0</v>
      </c>
      <c r="L19" s="34">
        <f t="shared" si="1"/>
        <v>0</v>
      </c>
      <c r="M19" s="51">
        <f>IF(ISBLANK(L19),"  ",IF(L76&gt;0,L19/L76,IF(L19&gt;0,1,0)))</f>
        <v>0</v>
      </c>
      <c r="N19" s="25"/>
    </row>
    <row r="20" spans="1:14" ht="15" customHeight="1" x14ac:dyDescent="0.2">
      <c r="A20" s="59" t="s">
        <v>19</v>
      </c>
      <c r="B20" s="32">
        <v>0</v>
      </c>
      <c r="C20" s="48">
        <f t="shared" si="0"/>
        <v>0</v>
      </c>
      <c r="D20" s="80">
        <v>0</v>
      </c>
      <c r="E20" s="44">
        <f t="shared" si="5"/>
        <v>0</v>
      </c>
      <c r="F20" s="34">
        <f>D20+B20</f>
        <v>0</v>
      </c>
      <c r="G20" s="51">
        <f>IF(ISBLANK(F20),"  ",IF(F76&gt;0,F20/F76,IF(F20&gt;0,1,0)))</f>
        <v>0</v>
      </c>
      <c r="H20" s="32">
        <v>0</v>
      </c>
      <c r="I20" s="48">
        <f t="shared" si="3"/>
        <v>0</v>
      </c>
      <c r="J20" s="80">
        <v>0</v>
      </c>
      <c r="K20" s="49">
        <f t="shared" si="4"/>
        <v>0</v>
      </c>
      <c r="L20" s="34">
        <f t="shared" si="1"/>
        <v>0</v>
      </c>
      <c r="M20" s="51">
        <f>IF(ISBLANK(L20),"  ",IF(L76&gt;0,L20/L76,IF(L20&gt;0,1,0)))</f>
        <v>0</v>
      </c>
      <c r="N20" s="25"/>
    </row>
    <row r="21" spans="1:14" ht="15" customHeight="1" x14ac:dyDescent="0.2">
      <c r="A21" s="59" t="s">
        <v>20</v>
      </c>
      <c r="B21" s="32">
        <v>0</v>
      </c>
      <c r="C21" s="48">
        <f t="shared" si="0"/>
        <v>0</v>
      </c>
      <c r="D21" s="80">
        <v>0</v>
      </c>
      <c r="E21" s="44">
        <f t="shared" si="5"/>
        <v>0</v>
      </c>
      <c r="F21" s="34">
        <f t="shared" si="2"/>
        <v>0</v>
      </c>
      <c r="G21" s="51">
        <f>IF(ISBLANK(F21),"  ",IF(F76&gt;0,F21/F76,IF(F21&gt;0,1,0)))</f>
        <v>0</v>
      </c>
      <c r="H21" s="32">
        <v>0</v>
      </c>
      <c r="I21" s="48">
        <f t="shared" si="3"/>
        <v>0</v>
      </c>
      <c r="J21" s="80">
        <v>0</v>
      </c>
      <c r="K21" s="49">
        <f t="shared" si="4"/>
        <v>0</v>
      </c>
      <c r="L21" s="34">
        <f t="shared" si="1"/>
        <v>0</v>
      </c>
      <c r="M21" s="51">
        <f>IF(ISBLANK(L21),"  ",IF(L76&gt;0,L21/L76,IF(L21&gt;0,1,0)))</f>
        <v>0</v>
      </c>
      <c r="N21" s="25"/>
    </row>
    <row r="22" spans="1:14" ht="15" customHeight="1" x14ac:dyDescent="0.2">
      <c r="A22" s="59" t="s">
        <v>21</v>
      </c>
      <c r="B22" s="32">
        <v>0</v>
      </c>
      <c r="C22" s="48">
        <f t="shared" si="0"/>
        <v>0</v>
      </c>
      <c r="D22" s="80">
        <v>0</v>
      </c>
      <c r="E22" s="44">
        <f t="shared" si="5"/>
        <v>0</v>
      </c>
      <c r="F22" s="34">
        <f t="shared" si="2"/>
        <v>0</v>
      </c>
      <c r="G22" s="51">
        <f>IF(ISBLANK(F22),"  ",IF(F76&gt;0,F22/F76,IF(F22&gt;0,1,0)))</f>
        <v>0</v>
      </c>
      <c r="H22" s="32">
        <v>0</v>
      </c>
      <c r="I22" s="48">
        <f t="shared" si="3"/>
        <v>0</v>
      </c>
      <c r="J22" s="80">
        <v>0</v>
      </c>
      <c r="K22" s="49">
        <f t="shared" si="4"/>
        <v>0</v>
      </c>
      <c r="L22" s="34">
        <f t="shared" si="1"/>
        <v>0</v>
      </c>
      <c r="M22" s="51">
        <f>IF(ISBLANK(L22),"  ",IF(L76&gt;0,L22/L76,IF(L22&gt;0,1,0)))</f>
        <v>0</v>
      </c>
      <c r="N22" s="25"/>
    </row>
    <row r="23" spans="1:14" ht="15" customHeight="1" x14ac:dyDescent="0.2">
      <c r="A23" s="59" t="s">
        <v>22</v>
      </c>
      <c r="B23" s="32">
        <v>0</v>
      </c>
      <c r="C23" s="48">
        <f t="shared" si="0"/>
        <v>0</v>
      </c>
      <c r="D23" s="80">
        <v>0</v>
      </c>
      <c r="E23" s="44">
        <f t="shared" si="5"/>
        <v>0</v>
      </c>
      <c r="F23" s="34">
        <f t="shared" si="2"/>
        <v>0</v>
      </c>
      <c r="G23" s="51">
        <f>IF(ISBLANK(F23),"  ",IF(F76&gt;0,F23/F76,IF(F23&gt;0,1,0)))</f>
        <v>0</v>
      </c>
      <c r="H23" s="32">
        <v>0</v>
      </c>
      <c r="I23" s="48">
        <f t="shared" si="3"/>
        <v>0</v>
      </c>
      <c r="J23" s="80">
        <v>0</v>
      </c>
      <c r="K23" s="49">
        <f t="shared" si="4"/>
        <v>0</v>
      </c>
      <c r="L23" s="34">
        <f t="shared" si="1"/>
        <v>0</v>
      </c>
      <c r="M23" s="51">
        <f>IF(ISBLANK(L23),"  ",IF(L76&gt;0,L23/L76,IF(L23&gt;0,1,0)))</f>
        <v>0</v>
      </c>
      <c r="N23" s="25"/>
    </row>
    <row r="24" spans="1:14" ht="15" customHeight="1" x14ac:dyDescent="0.2">
      <c r="A24" s="59" t="s">
        <v>23</v>
      </c>
      <c r="B24" s="32">
        <v>0</v>
      </c>
      <c r="C24" s="48">
        <f t="shared" si="0"/>
        <v>0</v>
      </c>
      <c r="D24" s="80">
        <v>0</v>
      </c>
      <c r="E24" s="44">
        <f t="shared" si="5"/>
        <v>0</v>
      </c>
      <c r="F24" s="34">
        <f t="shared" si="2"/>
        <v>0</v>
      </c>
      <c r="G24" s="51">
        <f>IF(ISBLANK(F24),"  ",IF(F76&gt;0,F24/F76,IF(F24&gt;0,1,0)))</f>
        <v>0</v>
      </c>
      <c r="H24" s="32">
        <v>0</v>
      </c>
      <c r="I24" s="48">
        <f t="shared" si="3"/>
        <v>0</v>
      </c>
      <c r="J24" s="80">
        <v>0</v>
      </c>
      <c r="K24" s="49">
        <f t="shared" si="4"/>
        <v>0</v>
      </c>
      <c r="L24" s="34">
        <f t="shared" si="1"/>
        <v>0</v>
      </c>
      <c r="M24" s="51">
        <f>IF(ISBLANK(L24),"  ",IF(L76&gt;0,L24/L76,IF(L24&gt;0,1,0)))</f>
        <v>0</v>
      </c>
      <c r="N24" s="25"/>
    </row>
    <row r="25" spans="1:14" ht="15" customHeight="1" x14ac:dyDescent="0.2">
      <c r="A25" s="59" t="s">
        <v>24</v>
      </c>
      <c r="B25" s="32">
        <v>0</v>
      </c>
      <c r="C25" s="48">
        <f t="shared" si="0"/>
        <v>0</v>
      </c>
      <c r="D25" s="80">
        <v>0</v>
      </c>
      <c r="E25" s="44">
        <f t="shared" si="5"/>
        <v>0</v>
      </c>
      <c r="F25" s="34">
        <f t="shared" si="2"/>
        <v>0</v>
      </c>
      <c r="G25" s="51">
        <f>IF(ISBLANK(F25),"  ",IF(F76&gt;0,F25/F76,IF(F25&gt;0,1,0)))</f>
        <v>0</v>
      </c>
      <c r="H25" s="32">
        <v>0</v>
      </c>
      <c r="I25" s="48">
        <f t="shared" si="3"/>
        <v>0</v>
      </c>
      <c r="J25" s="80">
        <v>0</v>
      </c>
      <c r="K25" s="49">
        <f t="shared" si="4"/>
        <v>0</v>
      </c>
      <c r="L25" s="34">
        <f t="shared" si="1"/>
        <v>0</v>
      </c>
      <c r="M25" s="51">
        <f>IF(ISBLANK(L25),"  ",IF(L76&gt;0,L25/L76,IF(L25&gt;0,1,0)))</f>
        <v>0</v>
      </c>
      <c r="N25" s="25"/>
    </row>
    <row r="26" spans="1:14" ht="15" customHeight="1" x14ac:dyDescent="0.2">
      <c r="A26" s="59" t="s">
        <v>25</v>
      </c>
      <c r="B26" s="32">
        <v>0</v>
      </c>
      <c r="C26" s="48">
        <f t="shared" si="0"/>
        <v>0</v>
      </c>
      <c r="D26" s="80">
        <v>0</v>
      </c>
      <c r="E26" s="44">
        <f t="shared" si="5"/>
        <v>0</v>
      </c>
      <c r="F26" s="34">
        <f t="shared" si="2"/>
        <v>0</v>
      </c>
      <c r="G26" s="51">
        <f>IF(ISBLANK(F26),"  ",IF(F76&gt;0,F26/F76,IF(F26&gt;0,1,0)))</f>
        <v>0</v>
      </c>
      <c r="H26" s="32">
        <v>0</v>
      </c>
      <c r="I26" s="48">
        <f t="shared" si="3"/>
        <v>0</v>
      </c>
      <c r="J26" s="80">
        <v>0</v>
      </c>
      <c r="K26" s="49">
        <f t="shared" si="4"/>
        <v>0</v>
      </c>
      <c r="L26" s="34">
        <f t="shared" si="1"/>
        <v>0</v>
      </c>
      <c r="M26" s="51">
        <f>IF(ISBLANK(L26),"  ",IF(L76&gt;0,L26/L76,IF(L26&gt;0,1,0)))</f>
        <v>0</v>
      </c>
      <c r="N26" s="25"/>
    </row>
    <row r="27" spans="1:14" ht="15" customHeight="1" x14ac:dyDescent="0.2">
      <c r="A27" s="59" t="s">
        <v>26</v>
      </c>
      <c r="B27" s="32">
        <v>0</v>
      </c>
      <c r="C27" s="48">
        <f t="shared" si="0"/>
        <v>0</v>
      </c>
      <c r="D27" s="80">
        <v>0</v>
      </c>
      <c r="E27" s="44">
        <f t="shared" si="5"/>
        <v>0</v>
      </c>
      <c r="F27" s="34">
        <f t="shared" si="2"/>
        <v>0</v>
      </c>
      <c r="G27" s="51">
        <f>IF(ISBLANK(F27),"  ",IF(F76&gt;0,F27/F76,IF(F27&gt;0,1,0)))</f>
        <v>0</v>
      </c>
      <c r="H27" s="32">
        <v>0</v>
      </c>
      <c r="I27" s="48">
        <f t="shared" si="3"/>
        <v>0</v>
      </c>
      <c r="J27" s="80">
        <v>0</v>
      </c>
      <c r="K27" s="49">
        <f t="shared" si="4"/>
        <v>0</v>
      </c>
      <c r="L27" s="34">
        <f t="shared" si="1"/>
        <v>0</v>
      </c>
      <c r="M27" s="51">
        <f>IF(ISBLANK(L27),"  ",IF(L76&gt;0,L27/L76,IF(L27&gt;0,1,0)))</f>
        <v>0</v>
      </c>
      <c r="N27" s="25"/>
    </row>
    <row r="28" spans="1:14" ht="15" customHeight="1" x14ac:dyDescent="0.2">
      <c r="A28" s="60" t="s">
        <v>27</v>
      </c>
      <c r="B28" s="32">
        <v>0</v>
      </c>
      <c r="C28" s="48">
        <f t="shared" si="0"/>
        <v>0</v>
      </c>
      <c r="D28" s="80">
        <v>0</v>
      </c>
      <c r="E28" s="44">
        <f t="shared" si="5"/>
        <v>0</v>
      </c>
      <c r="F28" s="34">
        <f t="shared" si="2"/>
        <v>0</v>
      </c>
      <c r="G28" s="51">
        <f>IF(ISBLANK(F28),"  ",IF(F76&gt;0,F28/F76,IF(F28&gt;0,1,0)))</f>
        <v>0</v>
      </c>
      <c r="H28" s="32">
        <v>0</v>
      </c>
      <c r="I28" s="48">
        <f t="shared" si="3"/>
        <v>0</v>
      </c>
      <c r="J28" s="80">
        <v>0</v>
      </c>
      <c r="K28" s="49">
        <f t="shared" si="4"/>
        <v>0</v>
      </c>
      <c r="L28" s="34">
        <f t="shared" si="1"/>
        <v>0</v>
      </c>
      <c r="M28" s="51">
        <f>IF(ISBLANK(L28),"  ",IF(L76&gt;0,L28/L76,IF(L28&gt;0,1,0)))</f>
        <v>0</v>
      </c>
      <c r="N28" s="25"/>
    </row>
    <row r="29" spans="1:14" ht="15" customHeight="1" x14ac:dyDescent="0.2">
      <c r="A29" s="60" t="s">
        <v>28</v>
      </c>
      <c r="B29" s="32">
        <v>0</v>
      </c>
      <c r="C29" s="48">
        <f t="shared" si="0"/>
        <v>0</v>
      </c>
      <c r="D29" s="80">
        <v>0</v>
      </c>
      <c r="E29" s="44">
        <f t="shared" si="5"/>
        <v>0</v>
      </c>
      <c r="F29" s="34">
        <f t="shared" si="2"/>
        <v>0</v>
      </c>
      <c r="G29" s="51">
        <f>IF(ISBLANK(F29),"  ",IF(F76&gt;0,F29/F76,IF(F29&gt;0,1,0)))</f>
        <v>0</v>
      </c>
      <c r="H29" s="32">
        <v>0</v>
      </c>
      <c r="I29" s="48">
        <f t="shared" si="3"/>
        <v>0</v>
      </c>
      <c r="J29" s="80">
        <v>0</v>
      </c>
      <c r="K29" s="49">
        <f t="shared" si="4"/>
        <v>0</v>
      </c>
      <c r="L29" s="34">
        <f t="shared" si="1"/>
        <v>0</v>
      </c>
      <c r="M29" s="51">
        <f>IF(ISBLANK(L29),"  ",IF(L76&gt;0,L29/L76,IF(L29&gt;0,1,0)))</f>
        <v>0</v>
      </c>
      <c r="N29" s="25"/>
    </row>
    <row r="30" spans="1:14" ht="15" customHeight="1" x14ac:dyDescent="0.2">
      <c r="A30" s="60" t="s">
        <v>29</v>
      </c>
      <c r="B30" s="32">
        <v>0</v>
      </c>
      <c r="C30" s="48">
        <f t="shared" si="0"/>
        <v>0</v>
      </c>
      <c r="D30" s="80">
        <v>0</v>
      </c>
      <c r="E30" s="44">
        <f>IF(ISBLANK(D30),"  ",IF(F30&gt;0,D30/F30,IF(D30&gt;0,1,0)))</f>
        <v>0</v>
      </c>
      <c r="F30" s="34">
        <f t="shared" si="2"/>
        <v>0</v>
      </c>
      <c r="G30" s="51">
        <f>IF(ISBLANK(F30),"  ",IF(F76&gt;0,F30/F76,IF(F30&gt;0,1,0)))</f>
        <v>0</v>
      </c>
      <c r="H30" s="32">
        <v>0</v>
      </c>
      <c r="I30" s="48">
        <f t="shared" si="3"/>
        <v>0</v>
      </c>
      <c r="J30" s="80">
        <v>0</v>
      </c>
      <c r="K30" s="49">
        <f>IF(ISBLANK(J30),"  ",IF(L30&gt;0,J30/L30,IF(J30&gt;0,1,0)))</f>
        <v>0</v>
      </c>
      <c r="L30" s="34">
        <f t="shared" si="1"/>
        <v>0</v>
      </c>
      <c r="M30" s="51">
        <f>IF(ISBLANK(L30),"  ",IF(L76&gt;0,L30/L76,IF(L30&gt;0,1,0)))</f>
        <v>0</v>
      </c>
      <c r="N30" s="25"/>
    </row>
    <row r="31" spans="1:14" ht="15" customHeight="1" x14ac:dyDescent="0.2">
      <c r="A31" s="60" t="s">
        <v>30</v>
      </c>
      <c r="B31" s="32">
        <v>0</v>
      </c>
      <c r="C31" s="48">
        <f t="shared" si="0"/>
        <v>0</v>
      </c>
      <c r="D31" s="80">
        <v>0</v>
      </c>
      <c r="E31" s="44">
        <f>IF(ISBLANK(D31),"  ",IF(F31&gt;0,D31/F31,IF(D31&gt;0,1,0)))</f>
        <v>0</v>
      </c>
      <c r="F31" s="34">
        <f t="shared" si="2"/>
        <v>0</v>
      </c>
      <c r="G31" s="51">
        <f>IF(ISBLANK(F31),"  ",IF(F76&gt;0,F31/F76,IF(F31&gt;0,1,0)))</f>
        <v>0</v>
      </c>
      <c r="H31" s="32">
        <v>0</v>
      </c>
      <c r="I31" s="48">
        <f t="shared" si="3"/>
        <v>0</v>
      </c>
      <c r="J31" s="80">
        <v>0</v>
      </c>
      <c r="K31" s="49">
        <f>IF(ISBLANK(J31),"  ",IF(L31&gt;0,J31/L31,IF(J31&gt;0,1,0)))</f>
        <v>0</v>
      </c>
      <c r="L31" s="34">
        <f t="shared" si="1"/>
        <v>0</v>
      </c>
      <c r="M31" s="51">
        <f>IF(ISBLANK(L31),"  ",IF(L76&gt;0,L31/L76,IF(L31&gt;0,1,0)))</f>
        <v>0</v>
      </c>
      <c r="N31" s="25"/>
    </row>
    <row r="32" spans="1:14" ht="15" customHeight="1" x14ac:dyDescent="0.2">
      <c r="A32" s="60" t="s">
        <v>31</v>
      </c>
      <c r="B32" s="32">
        <v>0</v>
      </c>
      <c r="C32" s="48">
        <f t="shared" si="0"/>
        <v>0</v>
      </c>
      <c r="D32" s="80">
        <v>0</v>
      </c>
      <c r="E32" s="44">
        <f>IF(ISBLANK(D32),"  ",IF(F32&gt;0,D32/F32,IF(D32&gt;0,1,0)))</f>
        <v>0</v>
      </c>
      <c r="F32" s="34">
        <f t="shared" si="2"/>
        <v>0</v>
      </c>
      <c r="G32" s="51">
        <f>IF(ISBLANK(F32),"  ",IF(F76&gt;0,F32/F76,IF(F32&gt;0,1,0)))</f>
        <v>0</v>
      </c>
      <c r="H32" s="32">
        <v>0</v>
      </c>
      <c r="I32" s="48">
        <f t="shared" si="3"/>
        <v>0</v>
      </c>
      <c r="J32" s="80">
        <v>0</v>
      </c>
      <c r="K32" s="49">
        <f>IF(ISBLANK(J32),"  ",IF(L32&gt;0,J32/L32,IF(J32&gt;0,1,0)))</f>
        <v>0</v>
      </c>
      <c r="L32" s="34">
        <f t="shared" si="1"/>
        <v>0</v>
      </c>
      <c r="M32" s="51">
        <f>IF(ISBLANK(L32),"  ",IF(L76&gt;0,L32/L76,IF(L32&gt;0,1,0)))</f>
        <v>0</v>
      </c>
      <c r="N32" s="25"/>
    </row>
    <row r="33" spans="1:14" ht="15" customHeight="1" x14ac:dyDescent="0.2">
      <c r="A33" s="61" t="s">
        <v>75</v>
      </c>
      <c r="B33" s="32">
        <v>0</v>
      </c>
      <c r="C33" s="48">
        <f>IF(ISBLANK(B33),"  ",IF(F33&gt;0,B33/F33,IF(B33&gt;0,1,0)))</f>
        <v>0</v>
      </c>
      <c r="D33" s="80">
        <v>0</v>
      </c>
      <c r="E33" s="44">
        <f>IF(ISBLANK(D33),"  ",IF(F33&gt;0,D33/F33,IF(D33&gt;0,1,0)))</f>
        <v>0</v>
      </c>
      <c r="F33" s="34">
        <f t="shared" si="2"/>
        <v>0</v>
      </c>
      <c r="G33" s="51">
        <f>IF(ISBLANK(F33),"  ",IF(F76&gt;0,F33/F76,IF(F33&gt;0,1,0)))</f>
        <v>0</v>
      </c>
      <c r="H33" s="32">
        <v>0</v>
      </c>
      <c r="I33" s="48">
        <f>IF(ISBLANK(H33),"  ",IF(L33&gt;0,H33/L33,IF(H33&gt;0,1,0)))</f>
        <v>0</v>
      </c>
      <c r="J33" s="80">
        <v>0</v>
      </c>
      <c r="K33" s="49">
        <f>IF(ISBLANK(J33),"  ",IF(L33&gt;0,J33/L33,IF(J33&gt;0,1,0)))</f>
        <v>0</v>
      </c>
      <c r="L33" s="34">
        <f t="shared" si="1"/>
        <v>0</v>
      </c>
      <c r="M33" s="51">
        <f>IF(ISBLANK(L33),"  ",IF(L76&gt;0,L33/L76,IF(L33&gt;0,1,0)))</f>
        <v>0</v>
      </c>
      <c r="N33" s="25"/>
    </row>
    <row r="34" spans="1:14" ht="15" customHeight="1" x14ac:dyDescent="0.2">
      <c r="A34" s="60" t="s">
        <v>32</v>
      </c>
      <c r="B34" s="32">
        <v>0</v>
      </c>
      <c r="C34" s="48">
        <f t="shared" si="0"/>
        <v>0</v>
      </c>
      <c r="D34" s="80">
        <v>0</v>
      </c>
      <c r="E34" s="44">
        <f t="shared" si="5"/>
        <v>0</v>
      </c>
      <c r="F34" s="34">
        <f t="shared" si="2"/>
        <v>0</v>
      </c>
      <c r="G34" s="51">
        <f>IF(ISBLANK(F34),"  ",IF(F76&gt;0,F34/F76,IF(F34&gt;0,1,0)))</f>
        <v>0</v>
      </c>
      <c r="H34" s="32">
        <v>0</v>
      </c>
      <c r="I34" s="48">
        <f t="shared" si="3"/>
        <v>0</v>
      </c>
      <c r="J34" s="80">
        <v>0</v>
      </c>
      <c r="K34" s="49">
        <f t="shared" si="4"/>
        <v>0</v>
      </c>
      <c r="L34" s="34">
        <f t="shared" si="1"/>
        <v>0</v>
      </c>
      <c r="M34" s="51">
        <f>IF(ISBLANK(L34),"  ",IF(L76&gt;0,L34/L76,IF(L34&gt;0,1,0)))</f>
        <v>0</v>
      </c>
      <c r="N34" s="25"/>
    </row>
    <row r="35" spans="1:14" ht="15" customHeight="1" x14ac:dyDescent="0.25">
      <c r="A35" s="62" t="s">
        <v>33</v>
      </c>
      <c r="B35" s="121"/>
      <c r="C35" s="64" t="s">
        <v>4</v>
      </c>
      <c r="D35" s="80"/>
      <c r="E35" s="66" t="s">
        <v>4</v>
      </c>
      <c r="F35" s="34"/>
      <c r="G35" s="67" t="s">
        <v>4</v>
      </c>
      <c r="H35" s="121" t="s">
        <v>4</v>
      </c>
      <c r="I35" s="64" t="s">
        <v>4</v>
      </c>
      <c r="J35" s="80"/>
      <c r="K35" s="66" t="s">
        <v>4</v>
      </c>
      <c r="L35" s="34"/>
      <c r="M35" s="67" t="s">
        <v>4</v>
      </c>
      <c r="N35" s="25"/>
    </row>
    <row r="36" spans="1:14" ht="15" customHeight="1" x14ac:dyDescent="0.2">
      <c r="A36" s="57" t="s">
        <v>34</v>
      </c>
      <c r="B36" s="32">
        <v>0</v>
      </c>
      <c r="C36" s="48">
        <f t="shared" si="0"/>
        <v>0</v>
      </c>
      <c r="D36" s="80">
        <v>0</v>
      </c>
      <c r="E36" s="49">
        <f>IF(ISBLANK(D36),"  ",IF(F36&gt;0,D36/F36,IF(D36&gt;0,1,0)))</f>
        <v>0</v>
      </c>
      <c r="F36" s="34">
        <f t="shared" si="2"/>
        <v>0</v>
      </c>
      <c r="G36" s="51">
        <f>IF(ISBLANK(F36),"  ",IF(F76&gt;0,F36/F76,IF(F36&gt;0,1,0)))</f>
        <v>0</v>
      </c>
      <c r="H36" s="32">
        <v>0</v>
      </c>
      <c r="I36" s="48">
        <f>IF(ISBLANK(H36),"  ",IF(L36&gt;0,H36/L36,IF(H36&gt;0,1,0)))</f>
        <v>0</v>
      </c>
      <c r="J36" s="80">
        <v>0</v>
      </c>
      <c r="K36" s="49">
        <f>IF(ISBLANK(J36),"  ",IF(L36&gt;0,J36/L36,IF(J36&gt;0,1,0)))</f>
        <v>0</v>
      </c>
      <c r="L36" s="34">
        <f>J36+H36</f>
        <v>0</v>
      </c>
      <c r="M36" s="51">
        <f>IF(ISBLANK(L36),"  ",IF(L76&gt;0,L36/L76,IF(L36&gt;0,1,0)))</f>
        <v>0</v>
      </c>
      <c r="N36" s="25"/>
    </row>
    <row r="37" spans="1:14" ht="15" customHeight="1" x14ac:dyDescent="0.25">
      <c r="A37" s="62" t="s">
        <v>35</v>
      </c>
      <c r="B37" s="121"/>
      <c r="C37" s="64" t="s">
        <v>4</v>
      </c>
      <c r="D37" s="80"/>
      <c r="E37" s="66" t="s">
        <v>4</v>
      </c>
      <c r="F37" s="34"/>
      <c r="G37" s="67" t="s">
        <v>4</v>
      </c>
      <c r="H37" s="121"/>
      <c r="I37" s="64" t="s">
        <v>4</v>
      </c>
      <c r="J37" s="80"/>
      <c r="K37" s="66" t="s">
        <v>4</v>
      </c>
      <c r="L37" s="34"/>
      <c r="M37" s="67" t="s">
        <v>4</v>
      </c>
      <c r="N37" s="25"/>
    </row>
    <row r="38" spans="1:14" ht="15" customHeight="1" x14ac:dyDescent="0.2">
      <c r="A38" s="59" t="s">
        <v>34</v>
      </c>
      <c r="B38" s="69">
        <v>0</v>
      </c>
      <c r="C38" s="48">
        <f t="shared" si="0"/>
        <v>0</v>
      </c>
      <c r="D38" s="70">
        <v>0</v>
      </c>
      <c r="E38" s="49">
        <f>IF(ISBLANK(D38),"  ",IF(F38&gt;0,D38/F38,IF(D38&gt;0,1,0)))</f>
        <v>0</v>
      </c>
      <c r="F38" s="68">
        <f t="shared" si="2"/>
        <v>0</v>
      </c>
      <c r="G38" s="51">
        <f>IF(ISBLANK(F38),"  ",IF(F76&gt;0,F38/F76,IF(F38&gt;0,1,0)))</f>
        <v>0</v>
      </c>
      <c r="H38" s="69">
        <v>0</v>
      </c>
      <c r="I38" s="48">
        <f>IF(ISBLANK(H38),"  ",IF(L38&gt;0,H38/L38,IF(H38&gt;0,1,0)))</f>
        <v>0</v>
      </c>
      <c r="J38" s="70">
        <v>0</v>
      </c>
      <c r="K38" s="49">
        <f>IF(ISBLANK(J38),"  ",IF(L38&gt;0,J38/L38,IF(J38&gt;0,1,0)))</f>
        <v>0</v>
      </c>
      <c r="L38" s="68">
        <f>J38+H38</f>
        <v>0</v>
      </c>
      <c r="M38" s="51">
        <f>IF(ISBLANK(L38),"  ",IF(L76&gt;0,L38/L76,IF(L38&gt;0,1,0)))</f>
        <v>0</v>
      </c>
      <c r="N38" s="25"/>
    </row>
    <row r="39" spans="1:14" ht="15" customHeight="1" x14ac:dyDescent="0.2">
      <c r="A39" s="59" t="s">
        <v>36</v>
      </c>
      <c r="B39" s="69"/>
      <c r="C39" s="48" t="str">
        <f t="shared" si="0"/>
        <v xml:space="preserve">  </v>
      </c>
      <c r="D39" s="70"/>
      <c r="E39" s="44" t="str">
        <f>IF(ISBLANK(D39),"  ",IF(F39&gt;0,D39/F39,IF(D39&gt;0,1,0)))</f>
        <v xml:space="preserve">  </v>
      </c>
      <c r="F39" s="34">
        <f t="shared" si="2"/>
        <v>0</v>
      </c>
      <c r="G39" s="51">
        <f>IF(ISBLANK(F39),"  ",IF(F76&gt;0,F39/F76,IF(F39&gt;0,1,0)))</f>
        <v>0</v>
      </c>
      <c r="H39" s="69"/>
      <c r="I39" s="48" t="str">
        <f>IF(ISBLANK(H39),"  ",IF(L39&gt;0,H39/L39,IF(H39&gt;0,1,0)))</f>
        <v xml:space="preserve">  </v>
      </c>
      <c r="J39" s="70"/>
      <c r="K39" s="49" t="str">
        <f>IF(ISBLANK(J39),"  ",IF(L39&gt;0,J39/L39,IF(J39&gt;0,1,0)))</f>
        <v xml:space="preserve">  </v>
      </c>
      <c r="L39" s="34">
        <f>J39+H39</f>
        <v>0</v>
      </c>
      <c r="M39" s="51">
        <f>IF(ISBLANK(L39),"  ",IF(L76&gt;0,L39/L76,IF(L39&gt;0,1,0)))</f>
        <v>0</v>
      </c>
      <c r="N39" s="25"/>
    </row>
    <row r="40" spans="1:14" s="77" customFormat="1" ht="15" customHeight="1" x14ac:dyDescent="0.25">
      <c r="A40" s="62" t="s">
        <v>37</v>
      </c>
      <c r="B40" s="71">
        <v>3764771</v>
      </c>
      <c r="C40" s="84">
        <f t="shared" si="0"/>
        <v>1</v>
      </c>
      <c r="D40" s="122">
        <v>0</v>
      </c>
      <c r="E40" s="73">
        <f>IF(ISBLANK(D40),"  ",IF(F40&gt;0,D40/F40,IF(D40&gt;0,1,0)))</f>
        <v>0</v>
      </c>
      <c r="F40" s="71">
        <f>F39+F38+F36+F34+F29+F28+F26+F27+F25+F24+F23+F22+F21+F20+F19+F18+F17+F16+F14+F13+F30+F31+F32+F33</f>
        <v>3764771</v>
      </c>
      <c r="G40" s="74">
        <f>IF(ISBLANK(F40),"  ",IF(F76&gt;0,F40/F76,IF(F40&gt;0,1,0)))</f>
        <v>0.16842534599086162</v>
      </c>
      <c r="H40" s="71">
        <v>4052951</v>
      </c>
      <c r="I40" s="84">
        <f>IF(ISBLANK(H40),"  ",IF(L40&gt;0,H40/L40,IF(H40&gt;0,1,0)))</f>
        <v>1</v>
      </c>
      <c r="J40" s="122">
        <v>0</v>
      </c>
      <c r="K40" s="75">
        <f>IF(ISBLANK(J40),"  ",IF(L40&gt;0,J40/L40,IF(J40&gt;0,1,0)))</f>
        <v>0</v>
      </c>
      <c r="L40" s="71">
        <f>L39+L38+L36+L34+L29+L28+L26+L27+L25+L24+L23+L22+L21+L20+L19+L18+L17+L16+L14+L13+L30+L31+L32+L33</f>
        <v>4052951</v>
      </c>
      <c r="M40" s="74">
        <f>IF(ISBLANK(L40),"  ",IF(L76&gt;0,L40/L76,IF(L40&gt;0,1,0)))</f>
        <v>0.1808637582756322</v>
      </c>
      <c r="N40" s="76"/>
    </row>
    <row r="41" spans="1:14" ht="15" customHeight="1" x14ac:dyDescent="0.25">
      <c r="A41" s="78" t="s">
        <v>38</v>
      </c>
      <c r="B41" s="79"/>
      <c r="C41" s="64" t="s">
        <v>4</v>
      </c>
      <c r="D41" s="80"/>
      <c r="E41" s="66" t="s">
        <v>4</v>
      </c>
      <c r="F41" s="34"/>
      <c r="G41" s="67" t="s">
        <v>4</v>
      </c>
      <c r="H41" s="79"/>
      <c r="I41" s="64" t="s">
        <v>4</v>
      </c>
      <c r="J41" s="80"/>
      <c r="K41" s="66" t="s">
        <v>4</v>
      </c>
      <c r="L41" s="34"/>
      <c r="M41" s="67" t="s">
        <v>4</v>
      </c>
      <c r="N41" s="25"/>
    </row>
    <row r="42" spans="1:14" ht="15" customHeight="1" x14ac:dyDescent="0.2">
      <c r="A42" s="11" t="s">
        <v>39</v>
      </c>
      <c r="B42" s="36">
        <v>0</v>
      </c>
      <c r="C42" s="42">
        <f t="shared" si="0"/>
        <v>0</v>
      </c>
      <c r="D42" s="123">
        <v>0</v>
      </c>
      <c r="E42" s="44">
        <f t="shared" ref="E42:E48" si="6">IF(ISBLANK(D42),"  ",IF(F42&gt;0,D42/F42,IF(D42&gt;0,1,0)))</f>
        <v>0</v>
      </c>
      <c r="F42" s="38">
        <f>D42+B42</f>
        <v>0</v>
      </c>
      <c r="G42" s="46">
        <f>IF(ISBLANK(F42),"  ",IF(D76&gt;0,F42/D76,IF(F42&gt;0,1,0)))</f>
        <v>0</v>
      </c>
      <c r="H42" s="36">
        <v>0</v>
      </c>
      <c r="I42" s="42">
        <f t="shared" ref="I42:I48" si="7">IF(ISBLANK(H42),"  ",IF(L42&gt;0,H42/L42,IF(H42&gt;0,1,0)))</f>
        <v>0</v>
      </c>
      <c r="J42" s="123">
        <v>0</v>
      </c>
      <c r="K42" s="44">
        <f t="shared" ref="K42:K48" si="8">IF(ISBLANK(J42),"  ",IF(L42&gt;0,J42/L42,IF(J42&gt;0,1,0)))</f>
        <v>0</v>
      </c>
      <c r="L42" s="38">
        <f>J42+H42</f>
        <v>0</v>
      </c>
      <c r="M42" s="46">
        <f>IF(ISBLANK(L42),"  ",IF(J76&gt;0,L42/J76,IF(L42&gt;0,1,0)))</f>
        <v>0</v>
      </c>
      <c r="N42" s="25"/>
    </row>
    <row r="43" spans="1:14" ht="15" customHeight="1" x14ac:dyDescent="0.2">
      <c r="A43" s="81" t="s">
        <v>40</v>
      </c>
      <c r="B43" s="32">
        <v>0</v>
      </c>
      <c r="C43" s="48">
        <f t="shared" si="0"/>
        <v>0</v>
      </c>
      <c r="D43" s="80">
        <v>0</v>
      </c>
      <c r="E43" s="49">
        <f t="shared" si="6"/>
        <v>0</v>
      </c>
      <c r="F43" s="34">
        <f>D43+B43</f>
        <v>0</v>
      </c>
      <c r="G43" s="51">
        <f>IF(ISBLANK(F43),"  ",IF(D76&gt;0,F43/D76,IF(F43&gt;0,1,0)))</f>
        <v>0</v>
      </c>
      <c r="H43" s="32">
        <v>0</v>
      </c>
      <c r="I43" s="48">
        <f t="shared" si="7"/>
        <v>0</v>
      </c>
      <c r="J43" s="80">
        <v>0</v>
      </c>
      <c r="K43" s="49">
        <f t="shared" si="8"/>
        <v>0</v>
      </c>
      <c r="L43" s="34">
        <f>J43+H43</f>
        <v>0</v>
      </c>
      <c r="M43" s="51">
        <f>IF(ISBLANK(L43),"  ",IF(J76&gt;0,L43/J76,IF(L43&gt;0,1,0)))</f>
        <v>0</v>
      </c>
      <c r="N43" s="25"/>
    </row>
    <row r="44" spans="1:14" ht="15" customHeight="1" x14ac:dyDescent="0.2">
      <c r="A44" s="82" t="s">
        <v>41</v>
      </c>
      <c r="B44" s="32">
        <v>0</v>
      </c>
      <c r="C44" s="48">
        <f t="shared" si="0"/>
        <v>0</v>
      </c>
      <c r="D44" s="80">
        <v>0</v>
      </c>
      <c r="E44" s="49">
        <f t="shared" si="6"/>
        <v>0</v>
      </c>
      <c r="F44" s="68">
        <f>D44+B44</f>
        <v>0</v>
      </c>
      <c r="G44" s="51">
        <f>IF(ISBLANK(F44),"  ",IF(D76&gt;0,F44/D76,IF(F44&gt;0,1,0)))</f>
        <v>0</v>
      </c>
      <c r="H44" s="32">
        <v>0</v>
      </c>
      <c r="I44" s="48">
        <f t="shared" si="7"/>
        <v>0</v>
      </c>
      <c r="J44" s="80">
        <v>0</v>
      </c>
      <c r="K44" s="49">
        <f t="shared" si="8"/>
        <v>0</v>
      </c>
      <c r="L44" s="68">
        <f>J44+H44</f>
        <v>0</v>
      </c>
      <c r="M44" s="51">
        <f>IF(ISBLANK(L44),"  ",IF(J76&gt;0,L44/J76,IF(L44&gt;0,1,0)))</f>
        <v>0</v>
      </c>
      <c r="N44" s="25"/>
    </row>
    <row r="45" spans="1:14" ht="15" customHeight="1" x14ac:dyDescent="0.2">
      <c r="A45" s="31" t="s">
        <v>42</v>
      </c>
      <c r="B45" s="32">
        <v>0</v>
      </c>
      <c r="C45" s="48">
        <f t="shared" si="0"/>
        <v>0</v>
      </c>
      <c r="D45" s="80">
        <v>0</v>
      </c>
      <c r="E45" s="49">
        <f t="shared" si="6"/>
        <v>0</v>
      </c>
      <c r="F45" s="68">
        <f>D45+B45</f>
        <v>0</v>
      </c>
      <c r="G45" s="51">
        <f>IF(ISBLANK(F45),"  ",IF(D76&gt;0,F45/D76,IF(F45&gt;0,1,0)))</f>
        <v>0</v>
      </c>
      <c r="H45" s="32">
        <v>0</v>
      </c>
      <c r="I45" s="48">
        <f t="shared" si="7"/>
        <v>0</v>
      </c>
      <c r="J45" s="80">
        <v>0</v>
      </c>
      <c r="K45" s="49">
        <f t="shared" si="8"/>
        <v>0</v>
      </c>
      <c r="L45" s="68">
        <f>J45+H45</f>
        <v>0</v>
      </c>
      <c r="M45" s="51">
        <f>IF(ISBLANK(L45),"  ",IF(J76&gt;0,L45/J76,IF(L45&gt;0,1,0)))</f>
        <v>0</v>
      </c>
      <c r="N45" s="25"/>
    </row>
    <row r="46" spans="1:14" ht="15" customHeight="1" x14ac:dyDescent="0.2">
      <c r="A46" s="81" t="s">
        <v>43</v>
      </c>
      <c r="B46" s="32">
        <v>0</v>
      </c>
      <c r="C46" s="48">
        <f t="shared" si="0"/>
        <v>0</v>
      </c>
      <c r="D46" s="80">
        <v>0</v>
      </c>
      <c r="E46" s="49">
        <f t="shared" si="6"/>
        <v>0</v>
      </c>
      <c r="F46" s="68">
        <f>D46+B46</f>
        <v>0</v>
      </c>
      <c r="G46" s="51">
        <f>IF(ISBLANK(F46),"  ",IF(F76&gt;0,F46/F76,IF(F46&gt;0,1,0)))</f>
        <v>0</v>
      </c>
      <c r="H46" s="32">
        <v>0</v>
      </c>
      <c r="I46" s="48">
        <f t="shared" si="7"/>
        <v>0</v>
      </c>
      <c r="J46" s="80">
        <v>0</v>
      </c>
      <c r="K46" s="49">
        <f t="shared" si="8"/>
        <v>0</v>
      </c>
      <c r="L46" s="68">
        <f>J46+H46</f>
        <v>0</v>
      </c>
      <c r="M46" s="51">
        <f>IF(ISBLANK(L46),"  ",IF(L76&gt;0,L46/L76,IF(L46&gt;0,1,0)))</f>
        <v>0</v>
      </c>
      <c r="N46" s="25"/>
    </row>
    <row r="47" spans="1:14" s="77" customFormat="1" ht="15" customHeight="1" x14ac:dyDescent="0.25">
      <c r="A47" s="78" t="s">
        <v>44</v>
      </c>
      <c r="B47" s="106">
        <v>0</v>
      </c>
      <c r="C47" s="84">
        <f t="shared" si="0"/>
        <v>0</v>
      </c>
      <c r="D47" s="107">
        <v>0</v>
      </c>
      <c r="E47" s="75">
        <f t="shared" si="6"/>
        <v>0</v>
      </c>
      <c r="F47" s="86">
        <f>F46+F45+F44+F43+F42</f>
        <v>0</v>
      </c>
      <c r="G47" s="74">
        <f>IF(ISBLANK(F47),"  ",IF(F76&gt;0,F47/F76,IF(F47&gt;0,1,0)))</f>
        <v>0</v>
      </c>
      <c r="H47" s="106">
        <v>0</v>
      </c>
      <c r="I47" s="84">
        <f t="shared" si="7"/>
        <v>0</v>
      </c>
      <c r="J47" s="107">
        <v>0</v>
      </c>
      <c r="K47" s="75">
        <f t="shared" si="8"/>
        <v>0</v>
      </c>
      <c r="L47" s="86">
        <f>L46+L45+L44+L43+L42</f>
        <v>0</v>
      </c>
      <c r="M47" s="74">
        <f>IF(ISBLANK(L47),"  ",IF(L76&gt;0,L47/L76,IF(L47&gt;0,1,0)))</f>
        <v>0</v>
      </c>
      <c r="N47" s="76"/>
    </row>
    <row r="48" spans="1:14" s="77" customFormat="1" ht="15" customHeight="1" x14ac:dyDescent="0.25">
      <c r="A48" s="87" t="s">
        <v>45</v>
      </c>
      <c r="B48" s="124">
        <v>0</v>
      </c>
      <c r="C48" s="84">
        <f t="shared" si="0"/>
        <v>0</v>
      </c>
      <c r="D48" s="111">
        <v>0</v>
      </c>
      <c r="E48" s="75">
        <f t="shared" si="6"/>
        <v>0</v>
      </c>
      <c r="F48" s="90">
        <f>D48+B48</f>
        <v>0</v>
      </c>
      <c r="G48" s="74">
        <f>IF(ISBLANK(F48),"  ",IF(F76&gt;0,F48/F76,IF(F48&gt;0,1,0)))</f>
        <v>0</v>
      </c>
      <c r="H48" s="124">
        <v>0</v>
      </c>
      <c r="I48" s="84">
        <f t="shared" si="7"/>
        <v>0</v>
      </c>
      <c r="J48" s="111">
        <v>0</v>
      </c>
      <c r="K48" s="75">
        <f t="shared" si="8"/>
        <v>0</v>
      </c>
      <c r="L48" s="90">
        <f>J48+H48</f>
        <v>0</v>
      </c>
      <c r="M48" s="74">
        <f>IF(ISBLANK(L48),"  ",IF(L76&gt;0,L48/L76,IF(L48&gt;0,1,0)))</f>
        <v>0</v>
      </c>
      <c r="N48" s="76"/>
    </row>
    <row r="49" spans="1:14" ht="15" customHeight="1" x14ac:dyDescent="0.25">
      <c r="A49" s="14" t="s">
        <v>46</v>
      </c>
      <c r="B49" s="91"/>
      <c r="C49" s="92" t="s">
        <v>4</v>
      </c>
      <c r="D49" s="93"/>
      <c r="E49" s="94" t="s">
        <v>4</v>
      </c>
      <c r="F49" s="38"/>
      <c r="G49" s="95" t="s">
        <v>4</v>
      </c>
      <c r="H49" s="91"/>
      <c r="I49" s="92" t="s">
        <v>4</v>
      </c>
      <c r="J49" s="93"/>
      <c r="K49" s="94" t="s">
        <v>4</v>
      </c>
      <c r="L49" s="38"/>
      <c r="M49" s="95" t="s">
        <v>4</v>
      </c>
      <c r="N49" s="25"/>
    </row>
    <row r="50" spans="1:14" ht="15" customHeight="1" x14ac:dyDescent="0.2">
      <c r="A50" s="11" t="s">
        <v>47</v>
      </c>
      <c r="B50" s="91">
        <v>4936247</v>
      </c>
      <c r="C50" s="42">
        <f t="shared" si="0"/>
        <v>1</v>
      </c>
      <c r="D50" s="93">
        <v>0</v>
      </c>
      <c r="E50" s="44">
        <f t="shared" ref="E50:E67" si="9">IF(ISBLANK(D50),"  ",IF(F50&gt;0,D50/F50,IF(D50&gt;0,1,0)))</f>
        <v>0</v>
      </c>
      <c r="F50" s="96">
        <f t="shared" ref="F50:F55" si="10">D50+B50</f>
        <v>4936247</v>
      </c>
      <c r="G50" s="46">
        <f>IF(ISBLANK(F50),"  ",IF(F76&gt;0,F50/F76,IF(F50&gt;0,1,0)))</f>
        <v>0.22083391230737612</v>
      </c>
      <c r="H50" s="91">
        <v>5030411</v>
      </c>
      <c r="I50" s="42">
        <f t="shared" ref="I50:I67" si="11">IF(ISBLANK(H50),"  ",IF(L50&gt;0,H50/L50,IF(H50&gt;0,1,0)))</f>
        <v>1</v>
      </c>
      <c r="J50" s="93">
        <v>0</v>
      </c>
      <c r="K50" s="44">
        <f t="shared" ref="K50:K67" si="12">IF(ISBLANK(J50),"  ",IF(L50&gt;0,J50/L50,IF(J50&gt;0,1,0)))</f>
        <v>0</v>
      </c>
      <c r="L50" s="96">
        <f t="shared" ref="L50:L66" si="13">J50+H50</f>
        <v>5030411</v>
      </c>
      <c r="M50" s="46">
        <f>IF(ISBLANK(L50),"  ",IF(L76&gt;0,L50/L76,IF(L50&gt;0,1,0)))</f>
        <v>0.22448310851305167</v>
      </c>
      <c r="N50" s="25"/>
    </row>
    <row r="51" spans="1:14" ht="15" customHeight="1" x14ac:dyDescent="0.2">
      <c r="A51" s="31" t="s">
        <v>48</v>
      </c>
      <c r="B51" s="79">
        <v>41876</v>
      </c>
      <c r="C51" s="48">
        <f t="shared" si="0"/>
        <v>1</v>
      </c>
      <c r="D51" s="80">
        <v>0</v>
      </c>
      <c r="E51" s="49">
        <f t="shared" si="9"/>
        <v>0</v>
      </c>
      <c r="F51" s="97">
        <f t="shared" si="10"/>
        <v>41876</v>
      </c>
      <c r="G51" s="51">
        <f>IF(ISBLANK(F51),"  ",IF(F76&gt;0,F51/F76,IF(F51&gt;0,1,0)))</f>
        <v>1.8734153521458069E-3</v>
      </c>
      <c r="H51" s="79">
        <v>43132</v>
      </c>
      <c r="I51" s="48">
        <f t="shared" si="11"/>
        <v>1</v>
      </c>
      <c r="J51" s="80">
        <v>0</v>
      </c>
      <c r="K51" s="49">
        <f t="shared" si="12"/>
        <v>0</v>
      </c>
      <c r="L51" s="97">
        <f t="shared" si="13"/>
        <v>43132</v>
      </c>
      <c r="M51" s="51">
        <f>IF(ISBLANK(L51),"  ",IF(L76&gt;0,L51/L76,IF(L51&gt;0,1,0)))</f>
        <v>1.9247742254827577E-3</v>
      </c>
      <c r="N51" s="25"/>
    </row>
    <row r="52" spans="1:14" ht="15" customHeight="1" x14ac:dyDescent="0.2">
      <c r="A52" s="98" t="s">
        <v>49</v>
      </c>
      <c r="B52" s="125">
        <v>0</v>
      </c>
      <c r="C52" s="48">
        <f t="shared" si="0"/>
        <v>0</v>
      </c>
      <c r="D52" s="126">
        <v>314852</v>
      </c>
      <c r="E52" s="49">
        <f t="shared" si="9"/>
        <v>1</v>
      </c>
      <c r="F52" s="99">
        <f t="shared" si="10"/>
        <v>314852</v>
      </c>
      <c r="G52" s="51">
        <f>IF(ISBLANK(F52),"  ",IF(F76&gt;0,F52/F76,IF(F52&gt;0,1,0)))</f>
        <v>1.4085599638308615E-2</v>
      </c>
      <c r="H52" s="125">
        <v>0</v>
      </c>
      <c r="I52" s="48">
        <f t="shared" si="11"/>
        <v>0</v>
      </c>
      <c r="J52" s="126">
        <v>321149</v>
      </c>
      <c r="K52" s="49">
        <f t="shared" si="12"/>
        <v>1</v>
      </c>
      <c r="L52" s="99">
        <f t="shared" si="13"/>
        <v>321149</v>
      </c>
      <c r="M52" s="51">
        <f>IF(ISBLANK(L52),"  ",IF(L76&gt;0,L52/L76,IF(L52&gt;0,1,0)))</f>
        <v>1.4331339092542941E-2</v>
      </c>
      <c r="N52" s="25"/>
    </row>
    <row r="53" spans="1:14" ht="15" customHeight="1" x14ac:dyDescent="0.2">
      <c r="A53" s="98" t="s">
        <v>50</v>
      </c>
      <c r="B53" s="125">
        <v>134937</v>
      </c>
      <c r="C53" s="48">
        <f t="shared" si="0"/>
        <v>1</v>
      </c>
      <c r="D53" s="126">
        <v>0</v>
      </c>
      <c r="E53" s="49">
        <f t="shared" si="9"/>
        <v>0</v>
      </c>
      <c r="F53" s="99">
        <f t="shared" si="10"/>
        <v>134937</v>
      </c>
      <c r="G53" s="51">
        <f>IF(ISBLANK(F53),"  ",IF(F76&gt;0,F53/F76,IF(F53&gt;0,1,0)))</f>
        <v>6.0367047323645695E-3</v>
      </c>
      <c r="H53" s="125">
        <v>135285</v>
      </c>
      <c r="I53" s="48">
        <f t="shared" si="11"/>
        <v>1</v>
      </c>
      <c r="J53" s="126">
        <v>0</v>
      </c>
      <c r="K53" s="49">
        <f t="shared" si="12"/>
        <v>0</v>
      </c>
      <c r="L53" s="99">
        <f t="shared" si="13"/>
        <v>135285</v>
      </c>
      <c r="M53" s="51">
        <f>IF(ISBLANK(L53),"  ",IF(L76&gt;0,L53/L76,IF(L53&gt;0,1,0)))</f>
        <v>6.0371204927764741E-3</v>
      </c>
      <c r="N53" s="25"/>
    </row>
    <row r="54" spans="1:14" ht="15" customHeight="1" x14ac:dyDescent="0.2">
      <c r="A54" s="98" t="s">
        <v>51</v>
      </c>
      <c r="B54" s="125">
        <v>0</v>
      </c>
      <c r="C54" s="48">
        <f>IF(ISBLANK(B54),"  ",IF(F54&gt;0,B54/F54,IF(B54&gt;0,1,0)))</f>
        <v>0</v>
      </c>
      <c r="D54" s="126">
        <v>0</v>
      </c>
      <c r="E54" s="49">
        <f>IF(ISBLANK(D54),"  ",IF(F54&gt;0,D54/F54,IF(D54&gt;0,1,0)))</f>
        <v>0</v>
      </c>
      <c r="F54" s="99">
        <f t="shared" si="10"/>
        <v>0</v>
      </c>
      <c r="G54" s="51">
        <f>IF(ISBLANK(F54),"  ",IF(F76&gt;0,F54/F76,IF(F54&gt;0,1,0)))</f>
        <v>0</v>
      </c>
      <c r="H54" s="125">
        <v>0</v>
      </c>
      <c r="I54" s="48">
        <f>IF(ISBLANK(H54),"  ",IF(L54&gt;0,H54/L54,IF(H54&gt;0,1,0)))</f>
        <v>0</v>
      </c>
      <c r="J54" s="126">
        <v>0</v>
      </c>
      <c r="K54" s="49">
        <f>IF(ISBLANK(J54),"  ",IF(L54&gt;0,J54/L54,IF(J54&gt;0,1,0)))</f>
        <v>0</v>
      </c>
      <c r="L54" s="99">
        <f t="shared" si="13"/>
        <v>0</v>
      </c>
      <c r="M54" s="51">
        <f>IF(ISBLANK(L54),"  ",IF(L76&gt;0,L54/L76,IF(L54&gt;0,1,0)))</f>
        <v>0</v>
      </c>
      <c r="N54" s="25"/>
    </row>
    <row r="55" spans="1:14" ht="15" customHeight="1" x14ac:dyDescent="0.2">
      <c r="A55" s="31" t="s">
        <v>52</v>
      </c>
      <c r="B55" s="79">
        <v>741390</v>
      </c>
      <c r="C55" s="48">
        <f t="shared" si="0"/>
        <v>0.59090956188095733</v>
      </c>
      <c r="D55" s="80">
        <v>513269</v>
      </c>
      <c r="E55" s="49">
        <f t="shared" si="9"/>
        <v>0.40909043811904272</v>
      </c>
      <c r="F55" s="97">
        <f t="shared" si="10"/>
        <v>1254659</v>
      </c>
      <c r="G55" s="51">
        <f>IF(ISBLANK(F55),"  ",IF(F76&gt;0,F55/F76,IF(F55&gt;0,1,0)))</f>
        <v>5.6129941549047324E-2</v>
      </c>
      <c r="H55" s="79">
        <v>754733</v>
      </c>
      <c r="I55" s="48">
        <f t="shared" si="11"/>
        <v>0.59271682065740239</v>
      </c>
      <c r="J55" s="80">
        <v>518612</v>
      </c>
      <c r="K55" s="49">
        <f t="shared" si="12"/>
        <v>0.40728317934259767</v>
      </c>
      <c r="L55" s="97">
        <f t="shared" si="13"/>
        <v>1273345</v>
      </c>
      <c r="M55" s="51">
        <f>IF(ISBLANK(L55),"  ",IF(L76&gt;0,L55/L76,IF(L55&gt;0,1,0)))</f>
        <v>5.6823278219125986E-2</v>
      </c>
      <c r="N55" s="25"/>
    </row>
    <row r="56" spans="1:14" s="77" customFormat="1" ht="15" customHeight="1" x14ac:dyDescent="0.25">
      <c r="A56" s="87" t="s">
        <v>53</v>
      </c>
      <c r="B56" s="127">
        <v>5854450</v>
      </c>
      <c r="C56" s="84">
        <f t="shared" si="0"/>
        <v>0.87607748574612976</v>
      </c>
      <c r="D56" s="107">
        <v>828121</v>
      </c>
      <c r="E56" s="75">
        <f t="shared" si="9"/>
        <v>0.12392251425387026</v>
      </c>
      <c r="F56" s="100">
        <f>F55+F53+F52+F51+F50+F54</f>
        <v>6682571</v>
      </c>
      <c r="G56" s="74">
        <f>IF(ISBLANK(F56),"  ",IF(F76&gt;0,F56/F76,IF(F56&gt;0,1,0)))</f>
        <v>0.29895957357924241</v>
      </c>
      <c r="H56" s="127">
        <v>5963561</v>
      </c>
      <c r="I56" s="84">
        <f t="shared" si="11"/>
        <v>0.87656603641573927</v>
      </c>
      <c r="J56" s="107">
        <v>839761</v>
      </c>
      <c r="K56" s="75">
        <f t="shared" si="12"/>
        <v>0.12343396358426074</v>
      </c>
      <c r="L56" s="97">
        <f t="shared" si="13"/>
        <v>6803322</v>
      </c>
      <c r="M56" s="74">
        <f>IF(ISBLANK(L56),"  ",IF(L76&gt;0,L56/L76,IF(L56&gt;0,1,0)))</f>
        <v>0.30359962054297984</v>
      </c>
      <c r="N56" s="76"/>
    </row>
    <row r="57" spans="1:14" ht="15" customHeight="1" x14ac:dyDescent="0.2">
      <c r="A57" s="41" t="s">
        <v>54</v>
      </c>
      <c r="B57" s="128">
        <v>0</v>
      </c>
      <c r="C57" s="48">
        <f t="shared" si="0"/>
        <v>0</v>
      </c>
      <c r="D57" s="129">
        <v>0</v>
      </c>
      <c r="E57" s="49">
        <f t="shared" si="9"/>
        <v>0</v>
      </c>
      <c r="F57" s="101">
        <f t="shared" ref="F57:F66" si="14">D57+B57</f>
        <v>0</v>
      </c>
      <c r="G57" s="51">
        <f>IF(ISBLANK(F57),"  ",IF(F76&gt;0,F57/F76,IF(F57&gt;0,1,0)))</f>
        <v>0</v>
      </c>
      <c r="H57" s="128">
        <v>0</v>
      </c>
      <c r="I57" s="48">
        <f t="shared" si="11"/>
        <v>0</v>
      </c>
      <c r="J57" s="129">
        <v>0</v>
      </c>
      <c r="K57" s="49">
        <f t="shared" si="12"/>
        <v>0</v>
      </c>
      <c r="L57" s="101">
        <f t="shared" si="13"/>
        <v>0</v>
      </c>
      <c r="M57" s="51">
        <f>IF(ISBLANK(L57),"  ",IF(L76&gt;0,L57/L76,IF(L57&gt;0,1,0)))</f>
        <v>0</v>
      </c>
      <c r="N57" s="25"/>
    </row>
    <row r="58" spans="1:14" ht="15" customHeight="1" x14ac:dyDescent="0.2">
      <c r="A58" s="102" t="s">
        <v>55</v>
      </c>
      <c r="B58" s="32">
        <v>0</v>
      </c>
      <c r="C58" s="48">
        <f t="shared" si="0"/>
        <v>0</v>
      </c>
      <c r="D58" s="80">
        <v>0</v>
      </c>
      <c r="E58" s="49">
        <f t="shared" si="9"/>
        <v>0</v>
      </c>
      <c r="F58" s="34">
        <f t="shared" si="14"/>
        <v>0</v>
      </c>
      <c r="G58" s="51">
        <f>IF(ISBLANK(F58),"  ",IF(F76&gt;0,F58/F76,IF(F58&gt;0,1,0)))</f>
        <v>0</v>
      </c>
      <c r="H58" s="32">
        <v>0</v>
      </c>
      <c r="I58" s="48">
        <f t="shared" si="11"/>
        <v>0</v>
      </c>
      <c r="J58" s="80">
        <v>0</v>
      </c>
      <c r="K58" s="49">
        <f t="shared" si="12"/>
        <v>0</v>
      </c>
      <c r="L58" s="34">
        <f t="shared" si="13"/>
        <v>0</v>
      </c>
      <c r="M58" s="51">
        <f>IF(ISBLANK(L58),"  ",IF(L76&gt;0,L58/L76,IF(L58&gt;0,1,0)))</f>
        <v>0</v>
      </c>
      <c r="N58" s="25"/>
    </row>
    <row r="59" spans="1:14" ht="15" customHeight="1" x14ac:dyDescent="0.2">
      <c r="A59" s="82" t="s">
        <v>56</v>
      </c>
      <c r="B59" s="32">
        <v>28145</v>
      </c>
      <c r="C59" s="48">
        <f t="shared" si="0"/>
        <v>0.83281550525225623</v>
      </c>
      <c r="D59" s="80">
        <v>5650</v>
      </c>
      <c r="E59" s="49">
        <f t="shared" si="9"/>
        <v>0.16718449474774374</v>
      </c>
      <c r="F59" s="34">
        <f t="shared" si="14"/>
        <v>33795</v>
      </c>
      <c r="G59" s="51">
        <f>IF(ISBLANK(F59),"  ",IF(F76&gt;0,F59/F76,IF(F59&gt;0,1,0)))</f>
        <v>1.5118939685205737E-3</v>
      </c>
      <c r="H59" s="32">
        <v>28989</v>
      </c>
      <c r="I59" s="48">
        <f t="shared" si="11"/>
        <v>0.8249807905745753</v>
      </c>
      <c r="J59" s="80">
        <v>6150</v>
      </c>
      <c r="K59" s="49">
        <f t="shared" si="12"/>
        <v>0.17501920942542473</v>
      </c>
      <c r="L59" s="34">
        <f t="shared" si="13"/>
        <v>35139</v>
      </c>
      <c r="M59" s="51">
        <f>IF(ISBLANK(L59),"  ",IF(L76&gt;0,L59/L76,IF(L59&gt;0,1,0)))</f>
        <v>1.5680849835212516E-3</v>
      </c>
      <c r="N59" s="25"/>
    </row>
    <row r="60" spans="1:14" ht="15" customHeight="1" x14ac:dyDescent="0.2">
      <c r="A60" s="81" t="s">
        <v>57</v>
      </c>
      <c r="B60" s="69">
        <v>0</v>
      </c>
      <c r="C60" s="48">
        <f t="shared" si="0"/>
        <v>0</v>
      </c>
      <c r="D60" s="70">
        <v>182435</v>
      </c>
      <c r="E60" s="49">
        <f t="shared" si="9"/>
        <v>1</v>
      </c>
      <c r="F60" s="68">
        <f t="shared" si="14"/>
        <v>182435</v>
      </c>
      <c r="G60" s="51">
        <f>IF(ISBLANK(F60),"  ",IF(F76&gt;0,F60/F76,IF(F60&gt;0,1,0)))</f>
        <v>8.1616326719056321E-3</v>
      </c>
      <c r="H60" s="69">
        <v>0</v>
      </c>
      <c r="I60" s="48">
        <f t="shared" si="11"/>
        <v>0</v>
      </c>
      <c r="J60" s="70">
        <v>250000</v>
      </c>
      <c r="K60" s="49">
        <f t="shared" si="12"/>
        <v>1</v>
      </c>
      <c r="L60" s="68">
        <f t="shared" si="13"/>
        <v>250000</v>
      </c>
      <c r="M60" s="51">
        <f>IF(ISBLANK(L60),"  ",IF(L76&gt;0,L60/L76,IF(L60&gt;0,1,0)))</f>
        <v>1.1156300574299578E-2</v>
      </c>
      <c r="N60" s="25"/>
    </row>
    <row r="61" spans="1:14" ht="15" customHeight="1" x14ac:dyDescent="0.2">
      <c r="A61" s="103" t="s">
        <v>58</v>
      </c>
      <c r="B61" s="32">
        <v>0</v>
      </c>
      <c r="C61" s="48">
        <f t="shared" si="0"/>
        <v>0</v>
      </c>
      <c r="D61" s="80">
        <v>0</v>
      </c>
      <c r="E61" s="49">
        <f t="shared" si="9"/>
        <v>0</v>
      </c>
      <c r="F61" s="34">
        <f t="shared" si="14"/>
        <v>0</v>
      </c>
      <c r="G61" s="51">
        <f>IF(ISBLANK(F61),"  ",IF(F76&gt;0,F61/F76,IF(F61&gt;0,1,0)))</f>
        <v>0</v>
      </c>
      <c r="H61" s="32">
        <v>0</v>
      </c>
      <c r="I61" s="48">
        <f t="shared" si="11"/>
        <v>0</v>
      </c>
      <c r="J61" s="80">
        <v>0</v>
      </c>
      <c r="K61" s="49">
        <f t="shared" si="12"/>
        <v>0</v>
      </c>
      <c r="L61" s="34">
        <f t="shared" si="13"/>
        <v>0</v>
      </c>
      <c r="M61" s="51">
        <f>IF(ISBLANK(L61),"  ",IF(L76&gt;0,L61/L76,IF(L61&gt;0,1,0)))</f>
        <v>0</v>
      </c>
      <c r="N61" s="25"/>
    </row>
    <row r="62" spans="1:14" ht="15" customHeight="1" x14ac:dyDescent="0.2">
      <c r="A62" s="103" t="s">
        <v>59</v>
      </c>
      <c r="B62" s="32">
        <v>0</v>
      </c>
      <c r="C62" s="48">
        <f t="shared" si="0"/>
        <v>0</v>
      </c>
      <c r="D62" s="80">
        <v>0</v>
      </c>
      <c r="E62" s="49">
        <f t="shared" si="9"/>
        <v>0</v>
      </c>
      <c r="F62" s="34">
        <f t="shared" si="14"/>
        <v>0</v>
      </c>
      <c r="G62" s="51">
        <f>IF(ISBLANK(F62),"  ",IF(F76&gt;0,F62/F76,IF(F62&gt;0,1,0)))</f>
        <v>0</v>
      </c>
      <c r="H62" s="32">
        <v>0</v>
      </c>
      <c r="I62" s="48">
        <f t="shared" si="11"/>
        <v>0</v>
      </c>
      <c r="J62" s="80">
        <v>0</v>
      </c>
      <c r="K62" s="49">
        <f t="shared" si="12"/>
        <v>0</v>
      </c>
      <c r="L62" s="34">
        <f t="shared" si="13"/>
        <v>0</v>
      </c>
      <c r="M62" s="51">
        <f>IF(ISBLANK(L62),"  ",IF(L76&gt;0,L62/L76,IF(L62&gt;0,1,0)))</f>
        <v>0</v>
      </c>
      <c r="N62" s="25"/>
    </row>
    <row r="63" spans="1:14" ht="15" customHeight="1" x14ac:dyDescent="0.2">
      <c r="A63" s="104" t="s">
        <v>60</v>
      </c>
      <c r="B63" s="32">
        <v>0</v>
      </c>
      <c r="C63" s="48">
        <f t="shared" si="0"/>
        <v>0</v>
      </c>
      <c r="D63" s="80">
        <v>33256</v>
      </c>
      <c r="E63" s="49">
        <f t="shared" si="9"/>
        <v>1</v>
      </c>
      <c r="F63" s="34">
        <f t="shared" si="14"/>
        <v>33256</v>
      </c>
      <c r="G63" s="51">
        <f>IF(ISBLANK(F63),"  ",IF(F76&gt;0,F63/F76,IF(F63&gt;0,1,0)))</f>
        <v>1.4877806130232341E-3</v>
      </c>
      <c r="H63" s="32">
        <v>0</v>
      </c>
      <c r="I63" s="48">
        <f t="shared" si="11"/>
        <v>0</v>
      </c>
      <c r="J63" s="80">
        <v>35000</v>
      </c>
      <c r="K63" s="49">
        <f t="shared" si="12"/>
        <v>1</v>
      </c>
      <c r="L63" s="34">
        <f t="shared" si="13"/>
        <v>35000</v>
      </c>
      <c r="M63" s="51">
        <f>IF(ISBLANK(L63),"  ",IF(L76&gt;0,L63/L76,IF(L63&gt;0,1,0)))</f>
        <v>1.5618820804019411E-3</v>
      </c>
      <c r="N63" s="25"/>
    </row>
    <row r="64" spans="1:14" ht="15" customHeight="1" x14ac:dyDescent="0.2">
      <c r="A64" s="104" t="s">
        <v>61</v>
      </c>
      <c r="B64" s="32">
        <v>0</v>
      </c>
      <c r="C64" s="48">
        <f t="shared" si="0"/>
        <v>0</v>
      </c>
      <c r="D64" s="80">
        <v>20461</v>
      </c>
      <c r="E64" s="49">
        <f t="shared" si="9"/>
        <v>1</v>
      </c>
      <c r="F64" s="34">
        <f t="shared" si="14"/>
        <v>20461</v>
      </c>
      <c r="G64" s="51">
        <f>IF(ISBLANK(F64),"  ",IF(F76&gt;0,F64/F76,IF(F64&gt;0,1,0)))</f>
        <v>9.1536802751588861E-4</v>
      </c>
      <c r="H64" s="32">
        <v>0</v>
      </c>
      <c r="I64" s="48">
        <f t="shared" si="11"/>
        <v>0</v>
      </c>
      <c r="J64" s="80">
        <v>25000</v>
      </c>
      <c r="K64" s="49">
        <f t="shared" si="12"/>
        <v>1</v>
      </c>
      <c r="L64" s="34">
        <f t="shared" si="13"/>
        <v>25000</v>
      </c>
      <c r="M64" s="51">
        <f>IF(ISBLANK(L64),"  ",IF(L76&gt;0,L64/L76,IF(L64&gt;0,1,0)))</f>
        <v>1.1156300574299578E-3</v>
      </c>
      <c r="N64" s="25"/>
    </row>
    <row r="65" spans="1:14" ht="15" customHeight="1" x14ac:dyDescent="0.2">
      <c r="A65" s="82" t="s">
        <v>62</v>
      </c>
      <c r="B65" s="32">
        <v>20000</v>
      </c>
      <c r="C65" s="48">
        <f t="shared" si="0"/>
        <v>8.9618984885758202E-2</v>
      </c>
      <c r="D65" s="80">
        <v>203167</v>
      </c>
      <c r="E65" s="49">
        <f t="shared" si="9"/>
        <v>0.91038101511424185</v>
      </c>
      <c r="F65" s="34">
        <f t="shared" si="14"/>
        <v>223167</v>
      </c>
      <c r="G65" s="51">
        <f>IF(ISBLANK(F65),"  ",IF(F76&gt;0,F65/F76,IF(F65&gt;0,1,0)))</f>
        <v>9.9838686572815763E-3</v>
      </c>
      <c r="H65" s="32">
        <v>0</v>
      </c>
      <c r="I65" s="48">
        <f t="shared" si="11"/>
        <v>0</v>
      </c>
      <c r="J65" s="80">
        <v>230000</v>
      </c>
      <c r="K65" s="49">
        <f t="shared" si="12"/>
        <v>1</v>
      </c>
      <c r="L65" s="34">
        <f t="shared" si="13"/>
        <v>230000</v>
      </c>
      <c r="M65" s="51">
        <f>IF(ISBLANK(L65),"  ",IF(L76&gt;0,L65/L76,IF(L65&gt;0,1,0)))</f>
        <v>1.0263796528355611E-2</v>
      </c>
      <c r="N65" s="25"/>
    </row>
    <row r="66" spans="1:14" ht="15" customHeight="1" x14ac:dyDescent="0.2">
      <c r="A66" s="81" t="s">
        <v>63</v>
      </c>
      <c r="B66" s="32">
        <v>105291</v>
      </c>
      <c r="C66" s="48">
        <f t="shared" si="0"/>
        <v>0.79208449623483212</v>
      </c>
      <c r="D66" s="80">
        <v>27638</v>
      </c>
      <c r="E66" s="49">
        <f t="shared" si="9"/>
        <v>0.20791550376516788</v>
      </c>
      <c r="F66" s="34">
        <f t="shared" si="14"/>
        <v>132929</v>
      </c>
      <c r="G66" s="51">
        <f>IF(ISBLANK(F66),"  ",IF(F76&gt;0,F66/F76,IF(F66&gt;0,1,0)))</f>
        <v>5.9468724172650192E-3</v>
      </c>
      <c r="H66" s="32">
        <v>107450</v>
      </c>
      <c r="I66" s="48">
        <f t="shared" si="11"/>
        <v>0.75429975429975427</v>
      </c>
      <c r="J66" s="80">
        <v>35000</v>
      </c>
      <c r="K66" s="49">
        <f t="shared" si="12"/>
        <v>0.24570024570024571</v>
      </c>
      <c r="L66" s="34">
        <f t="shared" si="13"/>
        <v>142450</v>
      </c>
      <c r="M66" s="51">
        <f>IF(ISBLANK(L66),"  ",IF(L76&gt;0,L66/L76,IF(L66&gt;0,1,0)))</f>
        <v>6.3568600672358998E-3</v>
      </c>
      <c r="N66" s="25"/>
    </row>
    <row r="67" spans="1:14" s="77" customFormat="1" ht="15" customHeight="1" x14ac:dyDescent="0.25">
      <c r="A67" s="105" t="s">
        <v>64</v>
      </c>
      <c r="B67" s="106">
        <v>6007886</v>
      </c>
      <c r="C67" s="84">
        <f t="shared" si="0"/>
        <v>0.82202808904670566</v>
      </c>
      <c r="D67" s="107">
        <v>1300728</v>
      </c>
      <c r="E67" s="75">
        <f t="shared" si="9"/>
        <v>0.17797191095329429</v>
      </c>
      <c r="F67" s="106">
        <f>F66+F65+F64+F63+F62+F61+F60+F59+F58+F57+F56</f>
        <v>7308614</v>
      </c>
      <c r="G67" s="74">
        <f>IF(ISBLANK(F67),"  ",IF(F76&gt;0,F67/F76,IF(F67&gt;0,1,0)))</f>
        <v>0.32696698993475437</v>
      </c>
      <c r="H67" s="106">
        <v>6100000</v>
      </c>
      <c r="I67" s="84">
        <f t="shared" si="11"/>
        <v>0.81107195657547337</v>
      </c>
      <c r="J67" s="107">
        <v>1420911</v>
      </c>
      <c r="K67" s="75">
        <f t="shared" si="12"/>
        <v>0.18892804342452663</v>
      </c>
      <c r="L67" s="106">
        <f>L66+L65+L64+L63+L62+L61+L60+L59+L58+L57+L56</f>
        <v>7520911</v>
      </c>
      <c r="M67" s="74">
        <f>IF(ISBLANK(L67),"  ",IF(L76&gt;0,L67/L76,IF(L67&gt;0,1,0)))</f>
        <v>0.33562217483422407</v>
      </c>
      <c r="N67" s="76"/>
    </row>
    <row r="68" spans="1:14" ht="15" customHeight="1" x14ac:dyDescent="0.25">
      <c r="A68" s="14" t="s">
        <v>65</v>
      </c>
      <c r="B68" s="79"/>
      <c r="C68" s="64" t="s">
        <v>4</v>
      </c>
      <c r="D68" s="80"/>
      <c r="E68" s="66" t="s">
        <v>4</v>
      </c>
      <c r="F68" s="34"/>
      <c r="G68" s="67" t="s">
        <v>4</v>
      </c>
      <c r="H68" s="79"/>
      <c r="I68" s="64" t="s">
        <v>4</v>
      </c>
      <c r="J68" s="80"/>
      <c r="K68" s="66" t="s">
        <v>4</v>
      </c>
      <c r="L68" s="34"/>
      <c r="M68" s="67" t="s">
        <v>4</v>
      </c>
    </row>
    <row r="69" spans="1:14" ht="15" customHeight="1" x14ac:dyDescent="0.2">
      <c r="A69" s="108" t="s">
        <v>66</v>
      </c>
      <c r="B69" s="3">
        <v>0</v>
      </c>
      <c r="C69" s="42">
        <f t="shared" si="0"/>
        <v>0</v>
      </c>
      <c r="D69" s="93">
        <v>0</v>
      </c>
      <c r="E69" s="44">
        <f>IF(ISBLANK(D69),"  ",IF(F69&gt;0,D69/F69,IF(D69&gt;0,1,0)))</f>
        <v>0</v>
      </c>
      <c r="F69" s="58">
        <f>D69+B69</f>
        <v>0</v>
      </c>
      <c r="G69" s="46">
        <f>IF(ISBLANK(F69),"  ",IF(F76&gt;0,F69/F76,IF(F69&gt;0,1,0)))</f>
        <v>0</v>
      </c>
      <c r="H69" s="3">
        <v>0</v>
      </c>
      <c r="I69" s="42">
        <f>IF(ISBLANK(H69),"  ",IF(L69&gt;0,H69/L69,IF(H69&gt;0,1,0)))</f>
        <v>0</v>
      </c>
      <c r="J69" s="93">
        <v>0</v>
      </c>
      <c r="K69" s="44">
        <f>IF(ISBLANK(J69),"  ",IF(L69&gt;0,J69/L69,IF(J69&gt;0,1,0)))</f>
        <v>0</v>
      </c>
      <c r="L69" s="58">
        <f>J69+H69</f>
        <v>0</v>
      </c>
      <c r="M69" s="46">
        <f>IF(ISBLANK(L69),"  ",IF(L76&gt;0,L69/L76,IF(L69&gt;0,1,0)))</f>
        <v>0</v>
      </c>
    </row>
    <row r="70" spans="1:14" ht="15" customHeight="1" x14ac:dyDescent="0.2">
      <c r="A70" s="31" t="s">
        <v>67</v>
      </c>
      <c r="B70" s="32">
        <v>0</v>
      </c>
      <c r="C70" s="48">
        <f t="shared" si="0"/>
        <v>0</v>
      </c>
      <c r="D70" s="80">
        <v>0</v>
      </c>
      <c r="E70" s="49">
        <f>IF(ISBLANK(D70),"  ",IF(F70&gt;0,D70/F70,IF(D70&gt;0,1,0)))</f>
        <v>0</v>
      </c>
      <c r="F70" s="34">
        <f>D70+B70</f>
        <v>0</v>
      </c>
      <c r="G70" s="51">
        <f>IF(ISBLANK(F70),"  ",IF(F76&gt;0,F70/F76,IF(F70&gt;0,1,0)))</f>
        <v>0</v>
      </c>
      <c r="H70" s="32">
        <v>0</v>
      </c>
      <c r="I70" s="48">
        <f>IF(ISBLANK(H70),"  ",IF(L70&gt;0,H70/L70,IF(H70&gt;0,1,0)))</f>
        <v>0</v>
      </c>
      <c r="J70" s="80">
        <v>0</v>
      </c>
      <c r="K70" s="49">
        <f>IF(ISBLANK(J70),"  ",IF(L70&gt;0,J70/L70,IF(J70&gt;0,1,0)))</f>
        <v>0</v>
      </c>
      <c r="L70" s="34">
        <f>J70+H70</f>
        <v>0</v>
      </c>
      <c r="M70" s="51">
        <f>IF(ISBLANK(L70),"  ",IF(L76&gt;0,L70/L76,IF(L70&gt;0,1,0)))</f>
        <v>0</v>
      </c>
    </row>
    <row r="71" spans="1:14" ht="15" customHeight="1" x14ac:dyDescent="0.25">
      <c r="A71" s="109" t="s">
        <v>68</v>
      </c>
      <c r="B71" s="79"/>
      <c r="C71" s="64" t="s">
        <v>4</v>
      </c>
      <c r="D71" s="80"/>
      <c r="E71" s="66" t="s">
        <v>4</v>
      </c>
      <c r="F71" s="34"/>
      <c r="G71" s="67" t="s">
        <v>4</v>
      </c>
      <c r="H71" s="79"/>
      <c r="I71" s="64" t="s">
        <v>4</v>
      </c>
      <c r="J71" s="80"/>
      <c r="K71" s="66" t="s">
        <v>4</v>
      </c>
      <c r="L71" s="34"/>
      <c r="M71" s="67" t="s">
        <v>4</v>
      </c>
    </row>
    <row r="72" spans="1:14" ht="15" customHeight="1" x14ac:dyDescent="0.2">
      <c r="A72" s="82" t="s">
        <v>69</v>
      </c>
      <c r="B72" s="3">
        <v>0</v>
      </c>
      <c r="C72" s="42">
        <f t="shared" si="0"/>
        <v>0</v>
      </c>
      <c r="D72" s="93">
        <v>5364283</v>
      </c>
      <c r="E72" s="44">
        <f>IF(ISBLANK(D72),"  ",IF(F72&gt;0,D72/F72,IF(D72&gt;0,1,0)))</f>
        <v>1</v>
      </c>
      <c r="F72" s="58">
        <f>D72+B72</f>
        <v>5364283</v>
      </c>
      <c r="G72" s="46">
        <f>IF(ISBLANK(F72),"  ",IF(F76&gt;0,F72/F76,IF(F72&gt;0,1,0)))</f>
        <v>0.23998304817687374</v>
      </c>
      <c r="H72" s="3">
        <v>0</v>
      </c>
      <c r="I72" s="42">
        <f>IF(ISBLANK(H72),"  ",IF(L72&gt;0,H72/L72,IF(H72&gt;0,1,0)))</f>
        <v>0</v>
      </c>
      <c r="J72" s="93">
        <v>6000000</v>
      </c>
      <c r="K72" s="44">
        <f>IF(ISBLANK(J72),"  ",IF(L72&gt;0,J72/L72,IF(J72&gt;0,1,0)))</f>
        <v>1</v>
      </c>
      <c r="L72" s="58">
        <f>J72+H72</f>
        <v>6000000</v>
      </c>
      <c r="M72" s="46">
        <f>IF(ISBLANK(L72),"  ",IF(L76&gt;0,L72/L76,IF(L72&gt;0,1,0)))</f>
        <v>0.26775121378318989</v>
      </c>
    </row>
    <row r="73" spans="1:14" ht="15" customHeight="1" x14ac:dyDescent="0.2">
      <c r="A73" s="31" t="s">
        <v>70</v>
      </c>
      <c r="B73" s="32">
        <v>0</v>
      </c>
      <c r="C73" s="48">
        <f t="shared" si="0"/>
        <v>0</v>
      </c>
      <c r="D73" s="80">
        <v>5915090</v>
      </c>
      <c r="E73" s="49">
        <f>IF(ISBLANK(D73),"  ",IF(F73&gt;0,D73/F73,IF(D73&gt;0,1,0)))</f>
        <v>1</v>
      </c>
      <c r="F73" s="34">
        <f>D73+B73</f>
        <v>5915090</v>
      </c>
      <c r="G73" s="51">
        <f>IF(ISBLANK(F73),"  ",IF(F76&gt;0,F73/F76,IF(F73&gt;0,1,0)))</f>
        <v>0.2646246158975103</v>
      </c>
      <c r="H73" s="32">
        <v>0</v>
      </c>
      <c r="I73" s="48">
        <f>IF(ISBLANK(H73),"  ",IF(L73&gt;0,H73/L73,IF(H73&gt;0,1,0)))</f>
        <v>0</v>
      </c>
      <c r="J73" s="80">
        <v>4835000</v>
      </c>
      <c r="K73" s="49">
        <f>IF(ISBLANK(J73),"  ",IF(L73&gt;0,J73/L73,IF(J73&gt;0,1,0)))</f>
        <v>1</v>
      </c>
      <c r="L73" s="34">
        <f>J73+H73</f>
        <v>4835000</v>
      </c>
      <c r="M73" s="51">
        <f>IF(ISBLANK(L73),"  ",IF(L76&gt;0,L73/L76,IF(L73&gt;0,1,0)))</f>
        <v>0.21576285310695384</v>
      </c>
    </row>
    <row r="74" spans="1:14" s="77" customFormat="1" ht="15" customHeight="1" x14ac:dyDescent="0.25">
      <c r="A74" s="78" t="s">
        <v>71</v>
      </c>
      <c r="B74" s="110">
        <v>0</v>
      </c>
      <c r="C74" s="84">
        <f t="shared" si="0"/>
        <v>0</v>
      </c>
      <c r="D74" s="111">
        <v>11279373</v>
      </c>
      <c r="E74" s="75">
        <f>IF(ISBLANK(D74),"  ",IF(F74&gt;0,D74/F74,IF(D74&gt;0,1,0)))</f>
        <v>1</v>
      </c>
      <c r="F74" s="112">
        <f>F73+F72+F71+F70+F69</f>
        <v>11279373</v>
      </c>
      <c r="G74" s="74">
        <f>IF(ISBLANK(F74),"  ",IF(F76&gt;0,F74/F76,IF(F74&gt;0,1,0)))</f>
        <v>0.50460766407438407</v>
      </c>
      <c r="H74" s="110">
        <v>0</v>
      </c>
      <c r="I74" s="84">
        <f>IF(ISBLANK(H74),"  ",IF(L74&gt;0,H74/L74,IF(H74&gt;0,1,0)))</f>
        <v>0</v>
      </c>
      <c r="J74" s="111">
        <v>10835000</v>
      </c>
      <c r="K74" s="75">
        <f>IF(ISBLANK(J74),"  ",IF(L74&gt;0,J74/L74,IF(J74&gt;0,1,0)))</f>
        <v>1</v>
      </c>
      <c r="L74" s="112">
        <f>L73+L72+L71+L70+L69</f>
        <v>10835000</v>
      </c>
      <c r="M74" s="74">
        <f>IF(ISBLANK(L74),"  ",IF(L76&gt;0,L74/L76,IF(L74&gt;0,1,0)))</f>
        <v>0.48351406689014376</v>
      </c>
    </row>
    <row r="75" spans="1:14" s="77" customFormat="1" ht="15" customHeight="1" x14ac:dyDescent="0.25">
      <c r="A75" s="78" t="s">
        <v>72</v>
      </c>
      <c r="B75" s="110">
        <v>0</v>
      </c>
      <c r="C75" s="84">
        <f>IF(ISBLANK(B75),"  ",IF(F75&gt;0,B75/F75,IF(B75&gt;0,1,0)))</f>
        <v>0</v>
      </c>
      <c r="D75" s="111">
        <v>0</v>
      </c>
      <c r="E75" s="75">
        <f>IF(ISBLANK(D75),"  ",IF(F75&gt;0,D75/F75,IF(D75&gt;0,1,0)))</f>
        <v>0</v>
      </c>
      <c r="F75" s="113">
        <f>D75+B75</f>
        <v>0</v>
      </c>
      <c r="G75" s="74">
        <f>IF(ISBLANK(F75),"  ",IF(F76&gt;0,F75/F76,IF(F75&gt;0,1,0)))</f>
        <v>0</v>
      </c>
      <c r="H75" s="110">
        <v>0</v>
      </c>
      <c r="I75" s="84">
        <f>IF(ISBLANK(H75),"  ",IF(L75&gt;0,H75/L75,IF(H75&gt;0,1,0)))</f>
        <v>0</v>
      </c>
      <c r="J75" s="111">
        <v>0</v>
      </c>
      <c r="K75" s="75">
        <f>IF(ISBLANK(J75),"  ",IF(L75&gt;0,J75/L75,IF(J75&gt;0,1,0)))</f>
        <v>0</v>
      </c>
      <c r="L75" s="113">
        <f>J75+H75</f>
        <v>0</v>
      </c>
      <c r="M75" s="74">
        <f>IF(ISBLANK(L75),"  ",IF(L76&gt;0,L75/L76,IF(L75&gt;0,1,0)))</f>
        <v>0</v>
      </c>
    </row>
    <row r="76" spans="1:14" s="77" customFormat="1" ht="15" customHeight="1" thickBot="1" x14ac:dyDescent="0.3">
      <c r="A76" s="114" t="s">
        <v>73</v>
      </c>
      <c r="B76" s="115">
        <v>9772657</v>
      </c>
      <c r="C76" s="116">
        <f t="shared" si="0"/>
        <v>0.43720139590828122</v>
      </c>
      <c r="D76" s="115">
        <v>12580101</v>
      </c>
      <c r="E76" s="117">
        <f>IF(ISBLANK(D76),"  ",IF(F76&gt;0,D76/F76,IF(D76&gt;0,1,0)))</f>
        <v>0.56279860409171878</v>
      </c>
      <c r="F76" s="115">
        <f>F74+F67+F47+F40+F48+F75</f>
        <v>22352758</v>
      </c>
      <c r="G76" s="118">
        <f>IF(ISBLANK(F76),"  ",IF(F76&gt;0,F76/F76,IF(F76&gt;0,1,0)))</f>
        <v>1</v>
      </c>
      <c r="H76" s="115">
        <v>10152951</v>
      </c>
      <c r="I76" s="116">
        <f>IF(ISBLANK(H76),"  ",IF(L76&gt;0,H76/L76,IF(H76&gt;0,1,0)))</f>
        <v>0.45307749228854194</v>
      </c>
      <c r="J76" s="115">
        <v>12255911</v>
      </c>
      <c r="K76" s="117">
        <f>IF(ISBLANK(J76),"  ",IF(L76&gt;0,J76/L76,IF(J76&gt;0,1,0)))</f>
        <v>0.54692250771145812</v>
      </c>
      <c r="L76" s="115">
        <f>L74+L67+L47+L40+L48+L75</f>
        <v>22408862</v>
      </c>
      <c r="M76" s="118">
        <f>IF(ISBLANK(L76),"  ",IF(L76&gt;0,L76/L76,IF(L76&gt;0,1,0)))</f>
        <v>1</v>
      </c>
    </row>
    <row r="77" spans="1:14" ht="15" thickTop="1" x14ac:dyDescent="0.2">
      <c r="A77" s="119"/>
      <c r="B77" s="1"/>
      <c r="C77" s="2"/>
      <c r="D77" s="1"/>
      <c r="E77" s="2"/>
      <c r="F77" s="1"/>
      <c r="G77" s="2"/>
      <c r="H77" s="1"/>
      <c r="I77" s="2"/>
      <c r="J77" s="1"/>
      <c r="K77" s="2"/>
      <c r="L77" s="1"/>
      <c r="M77" s="2"/>
    </row>
    <row r="78" spans="1:14" ht="16.5" customHeight="1" x14ac:dyDescent="0.2">
      <c r="A78" s="2" t="s">
        <v>4</v>
      </c>
      <c r="B78" s="1"/>
      <c r="C78" s="2"/>
      <c r="D78" s="1"/>
      <c r="E78" s="2"/>
      <c r="F78" s="1"/>
      <c r="G78" s="2"/>
      <c r="H78" s="1"/>
      <c r="I78" s="2"/>
      <c r="J78" s="1"/>
      <c r="K78" s="2"/>
      <c r="L78" s="1"/>
      <c r="M78" s="2"/>
    </row>
    <row r="79" spans="1:14" x14ac:dyDescent="0.2">
      <c r="A79" s="2" t="s">
        <v>74</v>
      </c>
      <c r="B79" s="1"/>
      <c r="C79" s="2"/>
      <c r="D79" s="1"/>
      <c r="E79" s="2"/>
      <c r="F79" s="1"/>
      <c r="G79" s="2"/>
      <c r="H79" s="1"/>
      <c r="I79" s="2"/>
      <c r="J79" s="1"/>
      <c r="K79" s="2"/>
      <c r="L79" s="1"/>
      <c r="M79" s="2"/>
    </row>
  </sheetData>
  <hyperlinks>
    <hyperlink ref="O2" location="Home!A1" tooltip="Home" display="Home"/>
  </hyperlinks>
  <printOptions horizontalCentered="1" verticalCentered="1"/>
  <pageMargins left="0.25" right="0.25" top="0.75" bottom="0.75" header="0.3" footer="0.3"/>
  <pageSetup scale="4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9"/>
  <sheetViews>
    <sheetView zoomScale="75" zoomScaleNormal="75" workbookViewId="0">
      <pane xSplit="1" ySplit="10" topLeftCell="B11" activePane="bottomRight" state="frozen"/>
      <selection activeCell="A4" sqref="A4:XFD76"/>
      <selection pane="topRight" activeCell="A4" sqref="A4:XFD76"/>
      <selection pane="bottomLeft" activeCell="A4" sqref="A4:XFD76"/>
      <selection pane="bottomRight" activeCell="G13" sqref="G13"/>
    </sheetView>
  </sheetViews>
  <sheetFormatPr defaultColWidth="12.42578125" defaultRowHeight="14.25" x14ac:dyDescent="0.2"/>
  <cols>
    <col min="1" max="1" width="63.42578125" style="6" customWidth="1"/>
    <col min="2" max="2" width="20.7109375" style="120" customWidth="1"/>
    <col min="3" max="3" width="20.7109375" style="6" customWidth="1"/>
    <col min="4" max="4" width="20.7109375" style="120" customWidth="1"/>
    <col min="5" max="5" width="20.7109375" style="6" customWidth="1"/>
    <col min="6" max="6" width="20.7109375" style="120" customWidth="1"/>
    <col min="7" max="7" width="20.7109375" style="6" customWidth="1"/>
    <col min="8" max="8" width="20.7109375" style="120" customWidth="1"/>
    <col min="9" max="9" width="20.7109375" style="6" customWidth="1"/>
    <col min="10" max="10" width="20.7109375" style="120" customWidth="1"/>
    <col min="11" max="11" width="20.7109375" style="6" customWidth="1"/>
    <col min="12" max="12" width="20.7109375" style="120" customWidth="1"/>
    <col min="13" max="13" width="20.7109375" style="6" customWidth="1"/>
    <col min="14" max="256" width="12.42578125" style="6"/>
    <col min="257" max="257" width="186.7109375" style="6" customWidth="1"/>
    <col min="258" max="258" width="56.42578125" style="6" customWidth="1"/>
    <col min="259" max="263" width="45.5703125" style="6" customWidth="1"/>
    <col min="264" max="264" width="54.7109375" style="6" customWidth="1"/>
    <col min="265" max="269" width="45.5703125" style="6" customWidth="1"/>
    <col min="270" max="512" width="12.42578125" style="6"/>
    <col min="513" max="513" width="186.7109375" style="6" customWidth="1"/>
    <col min="514" max="514" width="56.42578125" style="6" customWidth="1"/>
    <col min="515" max="519" width="45.5703125" style="6" customWidth="1"/>
    <col min="520" max="520" width="54.7109375" style="6" customWidth="1"/>
    <col min="521" max="525" width="45.5703125" style="6" customWidth="1"/>
    <col min="526" max="768" width="12.42578125" style="6"/>
    <col min="769" max="769" width="186.7109375" style="6" customWidth="1"/>
    <col min="770" max="770" width="56.42578125" style="6" customWidth="1"/>
    <col min="771" max="775" width="45.5703125" style="6" customWidth="1"/>
    <col min="776" max="776" width="54.7109375" style="6" customWidth="1"/>
    <col min="777" max="781" width="45.5703125" style="6" customWidth="1"/>
    <col min="782" max="1024" width="12.42578125" style="6"/>
    <col min="1025" max="1025" width="186.7109375" style="6" customWidth="1"/>
    <col min="1026" max="1026" width="56.42578125" style="6" customWidth="1"/>
    <col min="1027" max="1031" width="45.5703125" style="6" customWidth="1"/>
    <col min="1032" max="1032" width="54.7109375" style="6" customWidth="1"/>
    <col min="1033" max="1037" width="45.5703125" style="6" customWidth="1"/>
    <col min="1038" max="1280" width="12.42578125" style="6"/>
    <col min="1281" max="1281" width="186.7109375" style="6" customWidth="1"/>
    <col min="1282" max="1282" width="56.42578125" style="6" customWidth="1"/>
    <col min="1283" max="1287" width="45.5703125" style="6" customWidth="1"/>
    <col min="1288" max="1288" width="54.7109375" style="6" customWidth="1"/>
    <col min="1289" max="1293" width="45.5703125" style="6" customWidth="1"/>
    <col min="1294" max="1536" width="12.42578125" style="6"/>
    <col min="1537" max="1537" width="186.7109375" style="6" customWidth="1"/>
    <col min="1538" max="1538" width="56.42578125" style="6" customWidth="1"/>
    <col min="1539" max="1543" width="45.5703125" style="6" customWidth="1"/>
    <col min="1544" max="1544" width="54.7109375" style="6" customWidth="1"/>
    <col min="1545" max="1549" width="45.5703125" style="6" customWidth="1"/>
    <col min="1550" max="1792" width="12.42578125" style="6"/>
    <col min="1793" max="1793" width="186.7109375" style="6" customWidth="1"/>
    <col min="1794" max="1794" width="56.42578125" style="6" customWidth="1"/>
    <col min="1795" max="1799" width="45.5703125" style="6" customWidth="1"/>
    <col min="1800" max="1800" width="54.7109375" style="6" customWidth="1"/>
    <col min="1801" max="1805" width="45.5703125" style="6" customWidth="1"/>
    <col min="1806" max="2048" width="12.42578125" style="6"/>
    <col min="2049" max="2049" width="186.7109375" style="6" customWidth="1"/>
    <col min="2050" max="2050" width="56.42578125" style="6" customWidth="1"/>
    <col min="2051" max="2055" width="45.5703125" style="6" customWidth="1"/>
    <col min="2056" max="2056" width="54.7109375" style="6" customWidth="1"/>
    <col min="2057" max="2061" width="45.5703125" style="6" customWidth="1"/>
    <col min="2062" max="2304" width="12.42578125" style="6"/>
    <col min="2305" max="2305" width="186.7109375" style="6" customWidth="1"/>
    <col min="2306" max="2306" width="56.42578125" style="6" customWidth="1"/>
    <col min="2307" max="2311" width="45.5703125" style="6" customWidth="1"/>
    <col min="2312" max="2312" width="54.7109375" style="6" customWidth="1"/>
    <col min="2313" max="2317" width="45.5703125" style="6" customWidth="1"/>
    <col min="2318" max="2560" width="12.42578125" style="6"/>
    <col min="2561" max="2561" width="186.7109375" style="6" customWidth="1"/>
    <col min="2562" max="2562" width="56.42578125" style="6" customWidth="1"/>
    <col min="2563" max="2567" width="45.5703125" style="6" customWidth="1"/>
    <col min="2568" max="2568" width="54.7109375" style="6" customWidth="1"/>
    <col min="2569" max="2573" width="45.5703125" style="6" customWidth="1"/>
    <col min="2574" max="2816" width="12.42578125" style="6"/>
    <col min="2817" max="2817" width="186.7109375" style="6" customWidth="1"/>
    <col min="2818" max="2818" width="56.42578125" style="6" customWidth="1"/>
    <col min="2819" max="2823" width="45.5703125" style="6" customWidth="1"/>
    <col min="2824" max="2824" width="54.7109375" style="6" customWidth="1"/>
    <col min="2825" max="2829" width="45.5703125" style="6" customWidth="1"/>
    <col min="2830" max="3072" width="12.42578125" style="6"/>
    <col min="3073" max="3073" width="186.7109375" style="6" customWidth="1"/>
    <col min="3074" max="3074" width="56.42578125" style="6" customWidth="1"/>
    <col min="3075" max="3079" width="45.5703125" style="6" customWidth="1"/>
    <col min="3080" max="3080" width="54.7109375" style="6" customWidth="1"/>
    <col min="3081" max="3085" width="45.5703125" style="6" customWidth="1"/>
    <col min="3086" max="3328" width="12.42578125" style="6"/>
    <col min="3329" max="3329" width="186.7109375" style="6" customWidth="1"/>
    <col min="3330" max="3330" width="56.42578125" style="6" customWidth="1"/>
    <col min="3331" max="3335" width="45.5703125" style="6" customWidth="1"/>
    <col min="3336" max="3336" width="54.7109375" style="6" customWidth="1"/>
    <col min="3337" max="3341" width="45.5703125" style="6" customWidth="1"/>
    <col min="3342" max="3584" width="12.42578125" style="6"/>
    <col min="3585" max="3585" width="186.7109375" style="6" customWidth="1"/>
    <col min="3586" max="3586" width="56.42578125" style="6" customWidth="1"/>
    <col min="3587" max="3591" width="45.5703125" style="6" customWidth="1"/>
    <col min="3592" max="3592" width="54.7109375" style="6" customWidth="1"/>
    <col min="3593" max="3597" width="45.5703125" style="6" customWidth="1"/>
    <col min="3598" max="3840" width="12.42578125" style="6"/>
    <col min="3841" max="3841" width="186.7109375" style="6" customWidth="1"/>
    <col min="3842" max="3842" width="56.42578125" style="6" customWidth="1"/>
    <col min="3843" max="3847" width="45.5703125" style="6" customWidth="1"/>
    <col min="3848" max="3848" width="54.7109375" style="6" customWidth="1"/>
    <col min="3849" max="3853" width="45.5703125" style="6" customWidth="1"/>
    <col min="3854" max="4096" width="12.42578125" style="6"/>
    <col min="4097" max="4097" width="186.7109375" style="6" customWidth="1"/>
    <col min="4098" max="4098" width="56.42578125" style="6" customWidth="1"/>
    <col min="4099" max="4103" width="45.5703125" style="6" customWidth="1"/>
    <col min="4104" max="4104" width="54.7109375" style="6" customWidth="1"/>
    <col min="4105" max="4109" width="45.5703125" style="6" customWidth="1"/>
    <col min="4110" max="4352" width="12.42578125" style="6"/>
    <col min="4353" max="4353" width="186.7109375" style="6" customWidth="1"/>
    <col min="4354" max="4354" width="56.42578125" style="6" customWidth="1"/>
    <col min="4355" max="4359" width="45.5703125" style="6" customWidth="1"/>
    <col min="4360" max="4360" width="54.7109375" style="6" customWidth="1"/>
    <col min="4361" max="4365" width="45.5703125" style="6" customWidth="1"/>
    <col min="4366" max="4608" width="12.42578125" style="6"/>
    <col min="4609" max="4609" width="186.7109375" style="6" customWidth="1"/>
    <col min="4610" max="4610" width="56.42578125" style="6" customWidth="1"/>
    <col min="4611" max="4615" width="45.5703125" style="6" customWidth="1"/>
    <col min="4616" max="4616" width="54.7109375" style="6" customWidth="1"/>
    <col min="4617" max="4621" width="45.5703125" style="6" customWidth="1"/>
    <col min="4622" max="4864" width="12.42578125" style="6"/>
    <col min="4865" max="4865" width="186.7109375" style="6" customWidth="1"/>
    <col min="4866" max="4866" width="56.42578125" style="6" customWidth="1"/>
    <col min="4867" max="4871" width="45.5703125" style="6" customWidth="1"/>
    <col min="4872" max="4872" width="54.7109375" style="6" customWidth="1"/>
    <col min="4873" max="4877" width="45.5703125" style="6" customWidth="1"/>
    <col min="4878" max="5120" width="12.42578125" style="6"/>
    <col min="5121" max="5121" width="186.7109375" style="6" customWidth="1"/>
    <col min="5122" max="5122" width="56.42578125" style="6" customWidth="1"/>
    <col min="5123" max="5127" width="45.5703125" style="6" customWidth="1"/>
    <col min="5128" max="5128" width="54.7109375" style="6" customWidth="1"/>
    <col min="5129" max="5133" width="45.5703125" style="6" customWidth="1"/>
    <col min="5134" max="5376" width="12.42578125" style="6"/>
    <col min="5377" max="5377" width="186.7109375" style="6" customWidth="1"/>
    <col min="5378" max="5378" width="56.42578125" style="6" customWidth="1"/>
    <col min="5379" max="5383" width="45.5703125" style="6" customWidth="1"/>
    <col min="5384" max="5384" width="54.7109375" style="6" customWidth="1"/>
    <col min="5385" max="5389" width="45.5703125" style="6" customWidth="1"/>
    <col min="5390" max="5632" width="12.42578125" style="6"/>
    <col min="5633" max="5633" width="186.7109375" style="6" customWidth="1"/>
    <col min="5634" max="5634" width="56.42578125" style="6" customWidth="1"/>
    <col min="5635" max="5639" width="45.5703125" style="6" customWidth="1"/>
    <col min="5640" max="5640" width="54.7109375" style="6" customWidth="1"/>
    <col min="5641" max="5645" width="45.5703125" style="6" customWidth="1"/>
    <col min="5646" max="5888" width="12.42578125" style="6"/>
    <col min="5889" max="5889" width="186.7109375" style="6" customWidth="1"/>
    <col min="5890" max="5890" width="56.42578125" style="6" customWidth="1"/>
    <col min="5891" max="5895" width="45.5703125" style="6" customWidth="1"/>
    <col min="5896" max="5896" width="54.7109375" style="6" customWidth="1"/>
    <col min="5897" max="5901" width="45.5703125" style="6" customWidth="1"/>
    <col min="5902" max="6144" width="12.42578125" style="6"/>
    <col min="6145" max="6145" width="186.7109375" style="6" customWidth="1"/>
    <col min="6146" max="6146" width="56.42578125" style="6" customWidth="1"/>
    <col min="6147" max="6151" width="45.5703125" style="6" customWidth="1"/>
    <col min="6152" max="6152" width="54.7109375" style="6" customWidth="1"/>
    <col min="6153" max="6157" width="45.5703125" style="6" customWidth="1"/>
    <col min="6158" max="6400" width="12.42578125" style="6"/>
    <col min="6401" max="6401" width="186.7109375" style="6" customWidth="1"/>
    <col min="6402" max="6402" width="56.42578125" style="6" customWidth="1"/>
    <col min="6403" max="6407" width="45.5703125" style="6" customWidth="1"/>
    <col min="6408" max="6408" width="54.7109375" style="6" customWidth="1"/>
    <col min="6409" max="6413" width="45.5703125" style="6" customWidth="1"/>
    <col min="6414" max="6656" width="12.42578125" style="6"/>
    <col min="6657" max="6657" width="186.7109375" style="6" customWidth="1"/>
    <col min="6658" max="6658" width="56.42578125" style="6" customWidth="1"/>
    <col min="6659" max="6663" width="45.5703125" style="6" customWidth="1"/>
    <col min="6664" max="6664" width="54.7109375" style="6" customWidth="1"/>
    <col min="6665" max="6669" width="45.5703125" style="6" customWidth="1"/>
    <col min="6670" max="6912" width="12.42578125" style="6"/>
    <col min="6913" max="6913" width="186.7109375" style="6" customWidth="1"/>
    <col min="6914" max="6914" width="56.42578125" style="6" customWidth="1"/>
    <col min="6915" max="6919" width="45.5703125" style="6" customWidth="1"/>
    <col min="6920" max="6920" width="54.7109375" style="6" customWidth="1"/>
    <col min="6921" max="6925" width="45.5703125" style="6" customWidth="1"/>
    <col min="6926" max="7168" width="12.42578125" style="6"/>
    <col min="7169" max="7169" width="186.7109375" style="6" customWidth="1"/>
    <col min="7170" max="7170" width="56.42578125" style="6" customWidth="1"/>
    <col min="7171" max="7175" width="45.5703125" style="6" customWidth="1"/>
    <col min="7176" max="7176" width="54.7109375" style="6" customWidth="1"/>
    <col min="7177" max="7181" width="45.5703125" style="6" customWidth="1"/>
    <col min="7182" max="7424" width="12.42578125" style="6"/>
    <col min="7425" max="7425" width="186.7109375" style="6" customWidth="1"/>
    <col min="7426" max="7426" width="56.42578125" style="6" customWidth="1"/>
    <col min="7427" max="7431" width="45.5703125" style="6" customWidth="1"/>
    <col min="7432" max="7432" width="54.7109375" style="6" customWidth="1"/>
    <col min="7433" max="7437" width="45.5703125" style="6" customWidth="1"/>
    <col min="7438" max="7680" width="12.42578125" style="6"/>
    <col min="7681" max="7681" width="186.7109375" style="6" customWidth="1"/>
    <col min="7682" max="7682" width="56.42578125" style="6" customWidth="1"/>
    <col min="7683" max="7687" width="45.5703125" style="6" customWidth="1"/>
    <col min="7688" max="7688" width="54.7109375" style="6" customWidth="1"/>
    <col min="7689" max="7693" width="45.5703125" style="6" customWidth="1"/>
    <col min="7694" max="7936" width="12.42578125" style="6"/>
    <col min="7937" max="7937" width="186.7109375" style="6" customWidth="1"/>
    <col min="7938" max="7938" width="56.42578125" style="6" customWidth="1"/>
    <col min="7939" max="7943" width="45.5703125" style="6" customWidth="1"/>
    <col min="7944" max="7944" width="54.7109375" style="6" customWidth="1"/>
    <col min="7945" max="7949" width="45.5703125" style="6" customWidth="1"/>
    <col min="7950" max="8192" width="12.42578125" style="6"/>
    <col min="8193" max="8193" width="186.7109375" style="6" customWidth="1"/>
    <col min="8194" max="8194" width="56.42578125" style="6" customWidth="1"/>
    <col min="8195" max="8199" width="45.5703125" style="6" customWidth="1"/>
    <col min="8200" max="8200" width="54.7109375" style="6" customWidth="1"/>
    <col min="8201" max="8205" width="45.5703125" style="6" customWidth="1"/>
    <col min="8206" max="8448" width="12.42578125" style="6"/>
    <col min="8449" max="8449" width="186.7109375" style="6" customWidth="1"/>
    <col min="8450" max="8450" width="56.42578125" style="6" customWidth="1"/>
    <col min="8451" max="8455" width="45.5703125" style="6" customWidth="1"/>
    <col min="8456" max="8456" width="54.7109375" style="6" customWidth="1"/>
    <col min="8457" max="8461" width="45.5703125" style="6" customWidth="1"/>
    <col min="8462" max="8704" width="12.42578125" style="6"/>
    <col min="8705" max="8705" width="186.7109375" style="6" customWidth="1"/>
    <col min="8706" max="8706" width="56.42578125" style="6" customWidth="1"/>
    <col min="8707" max="8711" width="45.5703125" style="6" customWidth="1"/>
    <col min="8712" max="8712" width="54.7109375" style="6" customWidth="1"/>
    <col min="8713" max="8717" width="45.5703125" style="6" customWidth="1"/>
    <col min="8718" max="8960" width="12.42578125" style="6"/>
    <col min="8961" max="8961" width="186.7109375" style="6" customWidth="1"/>
    <col min="8962" max="8962" width="56.42578125" style="6" customWidth="1"/>
    <col min="8963" max="8967" width="45.5703125" style="6" customWidth="1"/>
    <col min="8968" max="8968" width="54.7109375" style="6" customWidth="1"/>
    <col min="8969" max="8973" width="45.5703125" style="6" customWidth="1"/>
    <col min="8974" max="9216" width="12.42578125" style="6"/>
    <col min="9217" max="9217" width="186.7109375" style="6" customWidth="1"/>
    <col min="9218" max="9218" width="56.42578125" style="6" customWidth="1"/>
    <col min="9219" max="9223" width="45.5703125" style="6" customWidth="1"/>
    <col min="9224" max="9224" width="54.7109375" style="6" customWidth="1"/>
    <col min="9225" max="9229" width="45.5703125" style="6" customWidth="1"/>
    <col min="9230" max="9472" width="12.42578125" style="6"/>
    <col min="9473" max="9473" width="186.7109375" style="6" customWidth="1"/>
    <col min="9474" max="9474" width="56.42578125" style="6" customWidth="1"/>
    <col min="9475" max="9479" width="45.5703125" style="6" customWidth="1"/>
    <col min="9480" max="9480" width="54.7109375" style="6" customWidth="1"/>
    <col min="9481" max="9485" width="45.5703125" style="6" customWidth="1"/>
    <col min="9486" max="9728" width="12.42578125" style="6"/>
    <col min="9729" max="9729" width="186.7109375" style="6" customWidth="1"/>
    <col min="9730" max="9730" width="56.42578125" style="6" customWidth="1"/>
    <col min="9731" max="9735" width="45.5703125" style="6" customWidth="1"/>
    <col min="9736" max="9736" width="54.7109375" style="6" customWidth="1"/>
    <col min="9737" max="9741" width="45.5703125" style="6" customWidth="1"/>
    <col min="9742" max="9984" width="12.42578125" style="6"/>
    <col min="9985" max="9985" width="186.7109375" style="6" customWidth="1"/>
    <col min="9986" max="9986" width="56.42578125" style="6" customWidth="1"/>
    <col min="9987" max="9991" width="45.5703125" style="6" customWidth="1"/>
    <col min="9992" max="9992" width="54.7109375" style="6" customWidth="1"/>
    <col min="9993" max="9997" width="45.5703125" style="6" customWidth="1"/>
    <col min="9998" max="10240" width="12.42578125" style="6"/>
    <col min="10241" max="10241" width="186.7109375" style="6" customWidth="1"/>
    <col min="10242" max="10242" width="56.42578125" style="6" customWidth="1"/>
    <col min="10243" max="10247" width="45.5703125" style="6" customWidth="1"/>
    <col min="10248" max="10248" width="54.7109375" style="6" customWidth="1"/>
    <col min="10249" max="10253" width="45.5703125" style="6" customWidth="1"/>
    <col min="10254" max="10496" width="12.42578125" style="6"/>
    <col min="10497" max="10497" width="186.7109375" style="6" customWidth="1"/>
    <col min="10498" max="10498" width="56.42578125" style="6" customWidth="1"/>
    <col min="10499" max="10503" width="45.5703125" style="6" customWidth="1"/>
    <col min="10504" max="10504" width="54.7109375" style="6" customWidth="1"/>
    <col min="10505" max="10509" width="45.5703125" style="6" customWidth="1"/>
    <col min="10510" max="10752" width="12.42578125" style="6"/>
    <col min="10753" max="10753" width="186.7109375" style="6" customWidth="1"/>
    <col min="10754" max="10754" width="56.42578125" style="6" customWidth="1"/>
    <col min="10755" max="10759" width="45.5703125" style="6" customWidth="1"/>
    <col min="10760" max="10760" width="54.7109375" style="6" customWidth="1"/>
    <col min="10761" max="10765" width="45.5703125" style="6" customWidth="1"/>
    <col min="10766" max="11008" width="12.42578125" style="6"/>
    <col min="11009" max="11009" width="186.7109375" style="6" customWidth="1"/>
    <col min="11010" max="11010" width="56.42578125" style="6" customWidth="1"/>
    <col min="11011" max="11015" width="45.5703125" style="6" customWidth="1"/>
    <col min="11016" max="11016" width="54.7109375" style="6" customWidth="1"/>
    <col min="11017" max="11021" width="45.5703125" style="6" customWidth="1"/>
    <col min="11022" max="11264" width="12.42578125" style="6"/>
    <col min="11265" max="11265" width="186.7109375" style="6" customWidth="1"/>
    <col min="11266" max="11266" width="56.42578125" style="6" customWidth="1"/>
    <col min="11267" max="11271" width="45.5703125" style="6" customWidth="1"/>
    <col min="11272" max="11272" width="54.7109375" style="6" customWidth="1"/>
    <col min="11273" max="11277" width="45.5703125" style="6" customWidth="1"/>
    <col min="11278" max="11520" width="12.42578125" style="6"/>
    <col min="11521" max="11521" width="186.7109375" style="6" customWidth="1"/>
    <col min="11522" max="11522" width="56.42578125" style="6" customWidth="1"/>
    <col min="11523" max="11527" width="45.5703125" style="6" customWidth="1"/>
    <col min="11528" max="11528" width="54.7109375" style="6" customWidth="1"/>
    <col min="11529" max="11533" width="45.5703125" style="6" customWidth="1"/>
    <col min="11534" max="11776" width="12.42578125" style="6"/>
    <col min="11777" max="11777" width="186.7109375" style="6" customWidth="1"/>
    <col min="11778" max="11778" width="56.42578125" style="6" customWidth="1"/>
    <col min="11779" max="11783" width="45.5703125" style="6" customWidth="1"/>
    <col min="11784" max="11784" width="54.7109375" style="6" customWidth="1"/>
    <col min="11785" max="11789" width="45.5703125" style="6" customWidth="1"/>
    <col min="11790" max="12032" width="12.42578125" style="6"/>
    <col min="12033" max="12033" width="186.7109375" style="6" customWidth="1"/>
    <col min="12034" max="12034" width="56.42578125" style="6" customWidth="1"/>
    <col min="12035" max="12039" width="45.5703125" style="6" customWidth="1"/>
    <col min="12040" max="12040" width="54.7109375" style="6" customWidth="1"/>
    <col min="12041" max="12045" width="45.5703125" style="6" customWidth="1"/>
    <col min="12046" max="12288" width="12.42578125" style="6"/>
    <col min="12289" max="12289" width="186.7109375" style="6" customWidth="1"/>
    <col min="12290" max="12290" width="56.42578125" style="6" customWidth="1"/>
    <col min="12291" max="12295" width="45.5703125" style="6" customWidth="1"/>
    <col min="12296" max="12296" width="54.7109375" style="6" customWidth="1"/>
    <col min="12297" max="12301" width="45.5703125" style="6" customWidth="1"/>
    <col min="12302" max="12544" width="12.42578125" style="6"/>
    <col min="12545" max="12545" width="186.7109375" style="6" customWidth="1"/>
    <col min="12546" max="12546" width="56.42578125" style="6" customWidth="1"/>
    <col min="12547" max="12551" width="45.5703125" style="6" customWidth="1"/>
    <col min="12552" max="12552" width="54.7109375" style="6" customWidth="1"/>
    <col min="12553" max="12557" width="45.5703125" style="6" customWidth="1"/>
    <col min="12558" max="12800" width="12.42578125" style="6"/>
    <col min="12801" max="12801" width="186.7109375" style="6" customWidth="1"/>
    <col min="12802" max="12802" width="56.42578125" style="6" customWidth="1"/>
    <col min="12803" max="12807" width="45.5703125" style="6" customWidth="1"/>
    <col min="12808" max="12808" width="54.7109375" style="6" customWidth="1"/>
    <col min="12809" max="12813" width="45.5703125" style="6" customWidth="1"/>
    <col min="12814" max="13056" width="12.42578125" style="6"/>
    <col min="13057" max="13057" width="186.7109375" style="6" customWidth="1"/>
    <col min="13058" max="13058" width="56.42578125" style="6" customWidth="1"/>
    <col min="13059" max="13063" width="45.5703125" style="6" customWidth="1"/>
    <col min="13064" max="13064" width="54.7109375" style="6" customWidth="1"/>
    <col min="13065" max="13069" width="45.5703125" style="6" customWidth="1"/>
    <col min="13070" max="13312" width="12.42578125" style="6"/>
    <col min="13313" max="13313" width="186.7109375" style="6" customWidth="1"/>
    <col min="13314" max="13314" width="56.42578125" style="6" customWidth="1"/>
    <col min="13315" max="13319" width="45.5703125" style="6" customWidth="1"/>
    <col min="13320" max="13320" width="54.7109375" style="6" customWidth="1"/>
    <col min="13321" max="13325" width="45.5703125" style="6" customWidth="1"/>
    <col min="13326" max="13568" width="12.42578125" style="6"/>
    <col min="13569" max="13569" width="186.7109375" style="6" customWidth="1"/>
    <col min="13570" max="13570" width="56.42578125" style="6" customWidth="1"/>
    <col min="13571" max="13575" width="45.5703125" style="6" customWidth="1"/>
    <col min="13576" max="13576" width="54.7109375" style="6" customWidth="1"/>
    <col min="13577" max="13581" width="45.5703125" style="6" customWidth="1"/>
    <col min="13582" max="13824" width="12.42578125" style="6"/>
    <col min="13825" max="13825" width="186.7109375" style="6" customWidth="1"/>
    <col min="13826" max="13826" width="56.42578125" style="6" customWidth="1"/>
    <col min="13827" max="13831" width="45.5703125" style="6" customWidth="1"/>
    <col min="13832" max="13832" width="54.7109375" style="6" customWidth="1"/>
    <col min="13833" max="13837" width="45.5703125" style="6" customWidth="1"/>
    <col min="13838" max="14080" width="12.42578125" style="6"/>
    <col min="14081" max="14081" width="186.7109375" style="6" customWidth="1"/>
    <col min="14082" max="14082" width="56.42578125" style="6" customWidth="1"/>
    <col min="14083" max="14087" width="45.5703125" style="6" customWidth="1"/>
    <col min="14088" max="14088" width="54.7109375" style="6" customWidth="1"/>
    <col min="14089" max="14093" width="45.5703125" style="6" customWidth="1"/>
    <col min="14094" max="14336" width="12.42578125" style="6"/>
    <col min="14337" max="14337" width="186.7109375" style="6" customWidth="1"/>
    <col min="14338" max="14338" width="56.42578125" style="6" customWidth="1"/>
    <col min="14339" max="14343" width="45.5703125" style="6" customWidth="1"/>
    <col min="14344" max="14344" width="54.7109375" style="6" customWidth="1"/>
    <col min="14345" max="14349" width="45.5703125" style="6" customWidth="1"/>
    <col min="14350" max="14592" width="12.42578125" style="6"/>
    <col min="14593" max="14593" width="186.7109375" style="6" customWidth="1"/>
    <col min="14594" max="14594" width="56.42578125" style="6" customWidth="1"/>
    <col min="14595" max="14599" width="45.5703125" style="6" customWidth="1"/>
    <col min="14600" max="14600" width="54.7109375" style="6" customWidth="1"/>
    <col min="14601" max="14605" width="45.5703125" style="6" customWidth="1"/>
    <col min="14606" max="14848" width="12.42578125" style="6"/>
    <col min="14849" max="14849" width="186.7109375" style="6" customWidth="1"/>
    <col min="14850" max="14850" width="56.42578125" style="6" customWidth="1"/>
    <col min="14851" max="14855" width="45.5703125" style="6" customWidth="1"/>
    <col min="14856" max="14856" width="54.7109375" style="6" customWidth="1"/>
    <col min="14857" max="14861" width="45.5703125" style="6" customWidth="1"/>
    <col min="14862" max="15104" width="12.42578125" style="6"/>
    <col min="15105" max="15105" width="186.7109375" style="6" customWidth="1"/>
    <col min="15106" max="15106" width="56.42578125" style="6" customWidth="1"/>
    <col min="15107" max="15111" width="45.5703125" style="6" customWidth="1"/>
    <col min="15112" max="15112" width="54.7109375" style="6" customWidth="1"/>
    <col min="15113" max="15117" width="45.5703125" style="6" customWidth="1"/>
    <col min="15118" max="15360" width="12.42578125" style="6"/>
    <col min="15361" max="15361" width="186.7109375" style="6" customWidth="1"/>
    <col min="15362" max="15362" width="56.42578125" style="6" customWidth="1"/>
    <col min="15363" max="15367" width="45.5703125" style="6" customWidth="1"/>
    <col min="15368" max="15368" width="54.7109375" style="6" customWidth="1"/>
    <col min="15369" max="15373" width="45.5703125" style="6" customWidth="1"/>
    <col min="15374" max="15616" width="12.42578125" style="6"/>
    <col min="15617" max="15617" width="186.7109375" style="6" customWidth="1"/>
    <col min="15618" max="15618" width="56.42578125" style="6" customWidth="1"/>
    <col min="15619" max="15623" width="45.5703125" style="6" customWidth="1"/>
    <col min="15624" max="15624" width="54.7109375" style="6" customWidth="1"/>
    <col min="15625" max="15629" width="45.5703125" style="6" customWidth="1"/>
    <col min="15630" max="15872" width="12.42578125" style="6"/>
    <col min="15873" max="15873" width="186.7109375" style="6" customWidth="1"/>
    <col min="15874" max="15874" width="56.42578125" style="6" customWidth="1"/>
    <col min="15875" max="15879" width="45.5703125" style="6" customWidth="1"/>
    <col min="15880" max="15880" width="54.7109375" style="6" customWidth="1"/>
    <col min="15881" max="15885" width="45.5703125" style="6" customWidth="1"/>
    <col min="15886" max="16128" width="12.42578125" style="6"/>
    <col min="16129" max="16129" width="186.7109375" style="6" customWidth="1"/>
    <col min="16130" max="16130" width="56.42578125" style="6" customWidth="1"/>
    <col min="16131" max="16135" width="45.5703125" style="6" customWidth="1"/>
    <col min="16136" max="16136" width="54.7109375" style="6" customWidth="1"/>
    <col min="16137" max="16141" width="45.5703125" style="6" customWidth="1"/>
    <col min="16142" max="16384" width="12.42578125" style="6"/>
  </cols>
  <sheetData>
    <row r="1" spans="1:17" s="196" customFormat="1" ht="19.5" customHeight="1" thickBot="1" x14ac:dyDescent="0.3">
      <c r="A1" s="186" t="s">
        <v>0</v>
      </c>
      <c r="B1" s="187"/>
      <c r="C1" s="188"/>
      <c r="D1" s="187"/>
      <c r="E1" s="189"/>
      <c r="F1" s="190"/>
      <c r="G1" s="189"/>
      <c r="H1" s="190"/>
      <c r="I1" s="191"/>
      <c r="J1" s="192" t="s">
        <v>1</v>
      </c>
      <c r="K1" s="193" t="s">
        <v>110</v>
      </c>
      <c r="L1" s="194"/>
      <c r="M1" s="193"/>
      <c r="N1" s="195"/>
      <c r="O1" s="195"/>
      <c r="P1" s="195"/>
      <c r="Q1" s="195"/>
    </row>
    <row r="2" spans="1:17" s="196" customFormat="1" ht="19.5" customHeight="1" thickBot="1" x14ac:dyDescent="0.3">
      <c r="A2" s="186" t="s">
        <v>2</v>
      </c>
      <c r="B2" s="187"/>
      <c r="C2" s="188" t="s">
        <v>4</v>
      </c>
      <c r="D2" s="187"/>
      <c r="E2" s="188"/>
      <c r="F2" s="187"/>
      <c r="G2" s="188"/>
      <c r="H2" s="187"/>
      <c r="I2" s="188"/>
      <c r="J2" s="187"/>
      <c r="K2" s="188"/>
      <c r="L2" s="187"/>
      <c r="M2" s="189"/>
      <c r="O2" s="221" t="s">
        <v>182</v>
      </c>
    </row>
    <row r="3" spans="1:17" s="196" customFormat="1" ht="19.5" customHeight="1" thickBot="1" x14ac:dyDescent="0.3">
      <c r="A3" s="197" t="s">
        <v>3</v>
      </c>
      <c r="B3" s="198"/>
      <c r="C3" s="199"/>
      <c r="D3" s="198"/>
      <c r="E3" s="199"/>
      <c r="F3" s="198"/>
      <c r="G3" s="199"/>
      <c r="H3" s="198"/>
      <c r="I3" s="199"/>
      <c r="J3" s="198"/>
      <c r="K3" s="199"/>
      <c r="L3" s="198"/>
      <c r="M3" s="200"/>
      <c r="N3" s="195"/>
      <c r="O3" s="195"/>
      <c r="P3" s="195"/>
      <c r="Q3" s="195"/>
    </row>
    <row r="4" spans="1:17" ht="15" customHeight="1" thickTop="1" x14ac:dyDescent="0.2">
      <c r="A4" s="7"/>
      <c r="B4" s="8"/>
      <c r="C4" s="9"/>
      <c r="D4" s="8"/>
      <c r="E4" s="9"/>
      <c r="F4" s="8"/>
      <c r="G4" s="10"/>
      <c r="H4" s="8" t="s">
        <v>4</v>
      </c>
      <c r="I4" s="9"/>
      <c r="J4" s="8"/>
      <c r="K4" s="9"/>
      <c r="L4" s="8"/>
      <c r="M4" s="10"/>
    </row>
    <row r="5" spans="1:17" ht="15" customHeight="1" x14ac:dyDescent="0.2">
      <c r="A5" s="11"/>
      <c r="B5" s="3"/>
      <c r="C5" s="12"/>
      <c r="D5" s="3"/>
      <c r="E5" s="12"/>
      <c r="F5" s="3"/>
      <c r="G5" s="13"/>
      <c r="H5" s="3"/>
      <c r="I5" s="12"/>
      <c r="J5" s="3"/>
      <c r="K5" s="12"/>
      <c r="L5" s="3"/>
      <c r="M5" s="13"/>
    </row>
    <row r="6" spans="1:17" ht="15" customHeight="1" x14ac:dyDescent="0.25">
      <c r="A6" s="14"/>
      <c r="B6" s="15" t="s">
        <v>128</v>
      </c>
      <c r="C6" s="16"/>
      <c r="D6" s="17"/>
      <c r="E6" s="16"/>
      <c r="F6" s="17"/>
      <c r="G6" s="18"/>
      <c r="H6" s="15" t="s">
        <v>129</v>
      </c>
      <c r="I6" s="16"/>
      <c r="J6" s="17"/>
      <c r="K6" s="16"/>
      <c r="L6" s="17"/>
      <c r="M6" s="19" t="s">
        <v>4</v>
      </c>
    </row>
    <row r="7" spans="1:17" ht="15" customHeight="1" x14ac:dyDescent="0.2">
      <c r="A7" s="11" t="s">
        <v>4</v>
      </c>
      <c r="B7" s="3" t="s">
        <v>4</v>
      </c>
      <c r="C7" s="12"/>
      <c r="D7" s="3" t="s">
        <v>4</v>
      </c>
      <c r="E7" s="12"/>
      <c r="F7" s="3" t="s">
        <v>4</v>
      </c>
      <c r="G7" s="13"/>
      <c r="H7" s="3" t="s">
        <v>4</v>
      </c>
      <c r="I7" s="12"/>
      <c r="J7" s="3" t="s">
        <v>4</v>
      </c>
      <c r="K7" s="12"/>
      <c r="L7" s="3" t="s">
        <v>4</v>
      </c>
      <c r="M7" s="13"/>
    </row>
    <row r="8" spans="1:17" ht="15" customHeight="1" x14ac:dyDescent="0.2">
      <c r="A8" s="11" t="s">
        <v>4</v>
      </c>
      <c r="B8" s="3" t="s">
        <v>4</v>
      </c>
      <c r="C8" s="12"/>
      <c r="D8" s="3" t="s">
        <v>4</v>
      </c>
      <c r="E8" s="12"/>
      <c r="F8" s="3" t="s">
        <v>4</v>
      </c>
      <c r="G8" s="13"/>
      <c r="H8" s="3" t="s">
        <v>4</v>
      </c>
      <c r="I8" s="12"/>
      <c r="J8" s="3" t="s">
        <v>4</v>
      </c>
      <c r="K8" s="12"/>
      <c r="L8" s="3" t="s">
        <v>4</v>
      </c>
      <c r="M8" s="13"/>
    </row>
    <row r="9" spans="1:17" ht="15" customHeight="1" x14ac:dyDescent="0.25">
      <c r="A9" s="20" t="s">
        <v>4</v>
      </c>
      <c r="B9" s="21" t="s">
        <v>4</v>
      </c>
      <c r="C9" s="22" t="s">
        <v>5</v>
      </c>
      <c r="D9" s="23" t="s">
        <v>4</v>
      </c>
      <c r="E9" s="22" t="s">
        <v>5</v>
      </c>
      <c r="F9" s="23" t="s">
        <v>4</v>
      </c>
      <c r="G9" s="24" t="s">
        <v>5</v>
      </c>
      <c r="H9" s="21" t="s">
        <v>4</v>
      </c>
      <c r="I9" s="22" t="s">
        <v>5</v>
      </c>
      <c r="J9" s="23" t="s">
        <v>4</v>
      </c>
      <c r="K9" s="22" t="s">
        <v>5</v>
      </c>
      <c r="L9" s="23" t="s">
        <v>4</v>
      </c>
      <c r="M9" s="24" t="s">
        <v>5</v>
      </c>
      <c r="N9" s="25"/>
    </row>
    <row r="10" spans="1:17" ht="15" customHeight="1" x14ac:dyDescent="0.25">
      <c r="A10" s="26" t="s">
        <v>6</v>
      </c>
      <c r="B10" s="27" t="s">
        <v>7</v>
      </c>
      <c r="C10" s="28" t="s">
        <v>8</v>
      </c>
      <c r="D10" s="29" t="s">
        <v>9</v>
      </c>
      <c r="E10" s="28" t="s">
        <v>8</v>
      </c>
      <c r="F10" s="29" t="s">
        <v>8</v>
      </c>
      <c r="G10" s="30" t="s">
        <v>8</v>
      </c>
      <c r="H10" s="27" t="s">
        <v>7</v>
      </c>
      <c r="I10" s="28" t="s">
        <v>8</v>
      </c>
      <c r="J10" s="29" t="s">
        <v>9</v>
      </c>
      <c r="K10" s="28" t="s">
        <v>8</v>
      </c>
      <c r="L10" s="29" t="s">
        <v>8</v>
      </c>
      <c r="M10" s="30" t="s">
        <v>8</v>
      </c>
      <c r="N10" s="25"/>
    </row>
    <row r="11" spans="1:17" ht="15" customHeight="1" x14ac:dyDescent="0.2">
      <c r="A11" s="31" t="s">
        <v>10</v>
      </c>
      <c r="B11" s="32" t="s">
        <v>4</v>
      </c>
      <c r="C11" s="33"/>
      <c r="D11" s="34" t="s">
        <v>4</v>
      </c>
      <c r="E11" s="33"/>
      <c r="F11" s="34" t="s">
        <v>4</v>
      </c>
      <c r="G11" s="35"/>
      <c r="H11" s="32" t="s">
        <v>4</v>
      </c>
      <c r="I11" s="33"/>
      <c r="J11" s="34" t="s">
        <v>4</v>
      </c>
      <c r="K11" s="33"/>
      <c r="L11" s="34" t="s">
        <v>4</v>
      </c>
      <c r="M11" s="35" t="s">
        <v>10</v>
      </c>
      <c r="N11" s="25"/>
    </row>
    <row r="12" spans="1:17" ht="15" customHeight="1" x14ac:dyDescent="0.25">
      <c r="A12" s="14" t="s">
        <v>11</v>
      </c>
      <c r="B12" s="36" t="s">
        <v>4</v>
      </c>
      <c r="C12" s="37" t="s">
        <v>4</v>
      </c>
      <c r="D12" s="38"/>
      <c r="E12" s="39"/>
      <c r="F12" s="38"/>
      <c r="G12" s="40"/>
      <c r="H12" s="36"/>
      <c r="I12" s="39"/>
      <c r="J12" s="38"/>
      <c r="K12" s="39"/>
      <c r="L12" s="38"/>
      <c r="M12" s="40"/>
      <c r="N12" s="25"/>
    </row>
    <row r="13" spans="1:17" s="5" customFormat="1" ht="15" customHeight="1" x14ac:dyDescent="0.2">
      <c r="A13" s="41" t="s">
        <v>12</v>
      </c>
      <c r="B13" s="4">
        <f>'2Year'!B13+'4Year'!B13</f>
        <v>483104275</v>
      </c>
      <c r="C13" s="42">
        <f t="shared" ref="C13:C76" si="0">IF(ISBLANK(B13),"  ",IF(F13&gt;0,B13/F13,IF(B13&gt;0,1,0)))</f>
        <v>1</v>
      </c>
      <c r="D13" s="43">
        <f>'2Year'!D13+'4Year'!D13</f>
        <v>0</v>
      </c>
      <c r="E13" s="44">
        <f>IF(ISBLANK(D13),"  ",IF(F13&gt;0,D13/F13,IF(D13&gt;0,1,0)))</f>
        <v>0</v>
      </c>
      <c r="F13" s="45">
        <f>D13+B13</f>
        <v>483104275</v>
      </c>
      <c r="G13" s="46">
        <f>IF(ISBLANK(F13),"  ",IF(F76&gt;0,F13/F76,IF(F13&gt;0,1,0)))</f>
        <v>0.14211491258180203</v>
      </c>
      <c r="H13" s="4">
        <f>'2Year'!H13+'4Year'!H13</f>
        <v>489694829</v>
      </c>
      <c r="I13" s="42">
        <f>IF(ISBLANK(H13),"  ",IF(L13&gt;0,H13/L13,IF(H13&gt;0,1,0)))</f>
        <v>1</v>
      </c>
      <c r="J13" s="43">
        <f>'2Year'!J13+'4Year'!J13</f>
        <v>0</v>
      </c>
      <c r="K13" s="44">
        <f>IF(ISBLANK(J13),"  ",IF(L13&gt;0,J13/L13,IF(J13&gt;0,1,0)))</f>
        <v>0</v>
      </c>
      <c r="L13" s="45">
        <f t="shared" ref="L13:L34" si="1">J13+H13</f>
        <v>489694829</v>
      </c>
      <c r="M13" s="47">
        <f>IF(ISBLANK(L13),"  ",IF(L76&gt;0,L13/L76,IF(L13&gt;0,1,0)))</f>
        <v>0.14232545977654254</v>
      </c>
      <c r="N13" s="25"/>
    </row>
    <row r="14" spans="1:17" ht="15" customHeight="1" x14ac:dyDescent="0.2">
      <c r="A14" s="11" t="s">
        <v>13</v>
      </c>
      <c r="B14" s="4">
        <f>'2Year'!B14+'4Year'!B14</f>
        <v>0</v>
      </c>
      <c r="C14" s="48">
        <f t="shared" si="0"/>
        <v>0</v>
      </c>
      <c r="D14" s="43">
        <f>'2Year'!D14+'4Year'!D14</f>
        <v>0</v>
      </c>
      <c r="E14" s="49">
        <f>IF(ISBLANK(D14),"  ",IF(F14&gt;0,D14/F14,IF(D14&gt;0,1,0)))</f>
        <v>0</v>
      </c>
      <c r="F14" s="50">
        <f>D14+B14</f>
        <v>0</v>
      </c>
      <c r="G14" s="51">
        <f>IF(ISBLANK(F14),"  ",IF(F76&gt;0,F14/F76,IF(F14&gt;0,1,0)))</f>
        <v>0</v>
      </c>
      <c r="H14" s="4">
        <f>'2Year'!H14+'4Year'!H14</f>
        <v>0</v>
      </c>
      <c r="I14" s="48">
        <f>IF(ISBLANK(H14),"  ",IF(L14&gt;0,H14/L14,IF(H14&gt;0,1,0)))</f>
        <v>0</v>
      </c>
      <c r="J14" s="43">
        <f>'2Year'!J14+'4Year'!J14</f>
        <v>0</v>
      </c>
      <c r="K14" s="49">
        <f>IF(ISBLANK(J14),"  ",IF(L14&gt;0,J14/L14,IF(J14&gt;0,1,0)))</f>
        <v>0</v>
      </c>
      <c r="L14" s="50">
        <f t="shared" si="1"/>
        <v>0</v>
      </c>
      <c r="M14" s="51">
        <f>IF(ISBLANK(L14),"  ",IF(L76&gt;0,L14/L76,IF(L14&gt;0,1,0)))</f>
        <v>0</v>
      </c>
      <c r="N14" s="25"/>
    </row>
    <row r="15" spans="1:17" ht="15" customHeight="1" x14ac:dyDescent="0.2">
      <c r="A15" s="31" t="s">
        <v>14</v>
      </c>
      <c r="B15" s="4">
        <f>'2Year'!B15+'4Year'!B15</f>
        <v>39701897.670000002</v>
      </c>
      <c r="C15" s="53">
        <f t="shared" si="0"/>
        <v>0.99686141760184954</v>
      </c>
      <c r="D15" s="43">
        <f>'2Year'!D15+'4Year'!D15</f>
        <v>125000</v>
      </c>
      <c r="E15" s="55">
        <f>IF(ISBLANK(D15),"  ",IF(F15&gt;0,D15/F15,IF(D15&gt;0,1,0)))</f>
        <v>3.1385823981504206E-3</v>
      </c>
      <c r="F15" s="38">
        <f>D15+B15</f>
        <v>39826897.670000002</v>
      </c>
      <c r="G15" s="56">
        <f>IF(ISBLANK(F15),"  ",IF(F76&gt;0,F15/F76,IF(F15&gt;0,1,0)))</f>
        <v>1.1715889040262427E-2</v>
      </c>
      <c r="H15" s="4">
        <f>'2Year'!H15+'4Year'!H15</f>
        <v>40203076</v>
      </c>
      <c r="I15" s="53">
        <f>IF(ISBLANK(H15),"  ",IF(L15&gt;0,H15/L15,IF(H15&gt;0,1,0)))</f>
        <v>1</v>
      </c>
      <c r="J15" s="43">
        <f>'2Year'!J15+'4Year'!J15</f>
        <v>0</v>
      </c>
      <c r="K15" s="55">
        <f>IF(ISBLANK(J15),"  ",IF(L15&gt;0,J15/L15,IF(J15&gt;0,1,0)))</f>
        <v>0</v>
      </c>
      <c r="L15" s="38">
        <f t="shared" si="1"/>
        <v>40203076</v>
      </c>
      <c r="M15" s="56">
        <f>IF(ISBLANK(L15),"  ",IF(L76&gt;0,L15/L76,IF(L15&gt;0,1,0)))</f>
        <v>1.168466754655333E-2</v>
      </c>
      <c r="N15" s="25"/>
    </row>
    <row r="16" spans="1:17" ht="15" customHeight="1" x14ac:dyDescent="0.2">
      <c r="A16" s="57" t="s">
        <v>15</v>
      </c>
      <c r="B16" s="4">
        <f>'2Year'!B16+'4Year'!B16</f>
        <v>0</v>
      </c>
      <c r="C16" s="42">
        <f t="shared" si="0"/>
        <v>0</v>
      </c>
      <c r="D16" s="43">
        <f>'2Year'!D16+'4Year'!D16</f>
        <v>0</v>
      </c>
      <c r="E16" s="44">
        <f>IF(ISBLANK(D16),"  ",IF(F16&gt;0,D16/F16,IF(D16&gt;0,1,0)))</f>
        <v>0</v>
      </c>
      <c r="F16" s="58">
        <f t="shared" ref="F16:F39" si="2">D16+B16</f>
        <v>0</v>
      </c>
      <c r="G16" s="46">
        <f>IF(ISBLANK(F16),"  ",IF(F76&gt;0,F16/F76,IF(F16&gt;0,1,0)))</f>
        <v>0</v>
      </c>
      <c r="H16" s="4">
        <f>'2Year'!H16+'4Year'!H16</f>
        <v>0</v>
      </c>
      <c r="I16" s="42">
        <f t="shared" ref="I16:I34" si="3">IF(ISBLANK(H16),"  ",IF(L16&gt;0,H16/L16,IF(H16&gt;0,1,0)))</f>
        <v>0</v>
      </c>
      <c r="J16" s="43">
        <f>'2Year'!J16+'4Year'!J16</f>
        <v>0</v>
      </c>
      <c r="K16" s="44">
        <f t="shared" ref="K16:K34" si="4">IF(ISBLANK(J16),"  ",IF(L16&gt;0,J16/L16,IF(J16&gt;0,1,0)))</f>
        <v>0</v>
      </c>
      <c r="L16" s="58">
        <f t="shared" si="1"/>
        <v>0</v>
      </c>
      <c r="M16" s="46">
        <f>IF(ISBLANK(L16),"  ",IF(L76&gt;0,L16/L76,IF(L16&gt;0,1,0)))</f>
        <v>0</v>
      </c>
      <c r="N16" s="25"/>
    </row>
    <row r="17" spans="1:14" ht="15" customHeight="1" x14ac:dyDescent="0.2">
      <c r="A17" s="59" t="s">
        <v>16</v>
      </c>
      <c r="B17" s="4">
        <f>'2Year'!B17+'4Year'!B17</f>
        <v>33217796.160000004</v>
      </c>
      <c r="C17" s="48">
        <f t="shared" si="0"/>
        <v>1</v>
      </c>
      <c r="D17" s="43">
        <f>'2Year'!D17+'4Year'!D17</f>
        <v>0</v>
      </c>
      <c r="E17" s="44">
        <f t="shared" ref="E17:E34" si="5">IF(ISBLANK(D17),"  ",IF(F17&gt;0,D17/F17,IF(D17&gt;0,1,0)))</f>
        <v>0</v>
      </c>
      <c r="F17" s="34">
        <f t="shared" si="2"/>
        <v>33217796.160000004</v>
      </c>
      <c r="G17" s="51">
        <f>IF(ISBLANK(F17),"  ",IF(F76&gt;0,F17/F76,IF(F17&gt;0,1,0)))</f>
        <v>9.7716878978943416E-3</v>
      </c>
      <c r="H17" s="4">
        <f>'2Year'!H17+'4Year'!H17</f>
        <v>33322875</v>
      </c>
      <c r="I17" s="48">
        <f t="shared" si="3"/>
        <v>1</v>
      </c>
      <c r="J17" s="43">
        <f>'2Year'!J17+'4Year'!J17</f>
        <v>0</v>
      </c>
      <c r="K17" s="49">
        <f t="shared" si="4"/>
        <v>0</v>
      </c>
      <c r="L17" s="34">
        <f t="shared" si="1"/>
        <v>33322875</v>
      </c>
      <c r="M17" s="51">
        <f>IF(ISBLANK(L17),"  ",IF(L76&gt;0,L17/L76,IF(L17&gt;0,1,0)))</f>
        <v>9.6849981347286295E-3</v>
      </c>
      <c r="N17" s="25"/>
    </row>
    <row r="18" spans="1:14" ht="15" customHeight="1" x14ac:dyDescent="0.2">
      <c r="A18" s="59" t="s">
        <v>17</v>
      </c>
      <c r="B18" s="4">
        <f>'2Year'!B18+'4Year'!B18</f>
        <v>0</v>
      </c>
      <c r="C18" s="48">
        <f t="shared" si="0"/>
        <v>0</v>
      </c>
      <c r="D18" s="43">
        <f>'2Year'!D18+'4Year'!D18</f>
        <v>0</v>
      </c>
      <c r="E18" s="44">
        <f t="shared" si="5"/>
        <v>0</v>
      </c>
      <c r="F18" s="34">
        <f t="shared" si="2"/>
        <v>0</v>
      </c>
      <c r="G18" s="51">
        <f>IF(ISBLANK(F18),"  ",IF(F76&gt;0,F18/F76,IF(F18&gt;0,1,0)))</f>
        <v>0</v>
      </c>
      <c r="H18" s="4">
        <f>'2Year'!H18+'4Year'!H18</f>
        <v>0</v>
      </c>
      <c r="I18" s="48">
        <f t="shared" si="3"/>
        <v>0</v>
      </c>
      <c r="J18" s="43">
        <f>'2Year'!J18+'4Year'!J18</f>
        <v>0</v>
      </c>
      <c r="K18" s="49">
        <f t="shared" si="4"/>
        <v>0</v>
      </c>
      <c r="L18" s="34">
        <f t="shared" si="1"/>
        <v>0</v>
      </c>
      <c r="M18" s="51">
        <f>IF(ISBLANK(L18),"  ",IF(L76&gt;0,L18/L76,IF(L18&gt;0,1,0)))</f>
        <v>0</v>
      </c>
      <c r="N18" s="25"/>
    </row>
    <row r="19" spans="1:14" ht="15" customHeight="1" x14ac:dyDescent="0.2">
      <c r="A19" s="59" t="s">
        <v>18</v>
      </c>
      <c r="B19" s="4">
        <f>'2Year'!B19+'4Year'!B19</f>
        <v>523243</v>
      </c>
      <c r="C19" s="48">
        <f t="shared" si="0"/>
        <v>1</v>
      </c>
      <c r="D19" s="43">
        <f>'2Year'!D19+'4Year'!D19</f>
        <v>0</v>
      </c>
      <c r="E19" s="44">
        <f t="shared" si="5"/>
        <v>0</v>
      </c>
      <c r="F19" s="34">
        <f t="shared" si="2"/>
        <v>523243</v>
      </c>
      <c r="G19" s="51">
        <f>IF(ISBLANK(F19),"  ",IF(F76&gt;0,F19/F76,IF(F19&gt;0,1,0)))</f>
        <v>1.5392253195035347E-4</v>
      </c>
      <c r="H19" s="4">
        <f>'2Year'!H19+'4Year'!H19</f>
        <v>523243</v>
      </c>
      <c r="I19" s="48">
        <f t="shared" si="3"/>
        <v>1</v>
      </c>
      <c r="J19" s="43">
        <f>'2Year'!J19+'4Year'!J19</f>
        <v>0</v>
      </c>
      <c r="K19" s="49">
        <f t="shared" si="4"/>
        <v>0</v>
      </c>
      <c r="L19" s="34">
        <f t="shared" si="1"/>
        <v>523243</v>
      </c>
      <c r="M19" s="51">
        <f>IF(ISBLANK(L19),"  ",IF(L76&gt;0,L19/L76,IF(L19&gt;0,1,0)))</f>
        <v>1.5207593819590331E-4</v>
      </c>
      <c r="N19" s="25"/>
    </row>
    <row r="20" spans="1:14" ht="15" customHeight="1" x14ac:dyDescent="0.2">
      <c r="A20" s="59" t="s">
        <v>19</v>
      </c>
      <c r="B20" s="4">
        <f>'2Year'!B20+'4Year'!B20</f>
        <v>1430889</v>
      </c>
      <c r="C20" s="48">
        <f t="shared" si="0"/>
        <v>1</v>
      </c>
      <c r="D20" s="43">
        <f>'2Year'!D20+'4Year'!D20</f>
        <v>0</v>
      </c>
      <c r="E20" s="44">
        <f t="shared" si="5"/>
        <v>0</v>
      </c>
      <c r="F20" s="34">
        <f>D20+B20</f>
        <v>1430889</v>
      </c>
      <c r="G20" s="51">
        <f>IF(ISBLANK(F20),"  ",IF(F76&gt;0,F20/F76,IF(F20&gt;0,1,0)))</f>
        <v>4.2092499626351297E-4</v>
      </c>
      <c r="H20" s="4">
        <f>'2Year'!H20+'4Year'!H20</f>
        <v>1546998</v>
      </c>
      <c r="I20" s="48">
        <f t="shared" si="3"/>
        <v>1</v>
      </c>
      <c r="J20" s="43">
        <f>'2Year'!J20+'4Year'!J20</f>
        <v>0</v>
      </c>
      <c r="K20" s="49">
        <f t="shared" si="4"/>
        <v>0</v>
      </c>
      <c r="L20" s="34">
        <f t="shared" si="1"/>
        <v>1546998</v>
      </c>
      <c r="M20" s="51">
        <f>IF(ISBLANK(L20),"  ",IF(L76&gt;0,L20/L76,IF(L20&gt;0,1,0)))</f>
        <v>4.4962125100036896E-4</v>
      </c>
      <c r="N20" s="25"/>
    </row>
    <row r="21" spans="1:14" ht="15" customHeight="1" x14ac:dyDescent="0.2">
      <c r="A21" s="59" t="s">
        <v>20</v>
      </c>
      <c r="B21" s="4">
        <f>'2Year'!B21+'4Year'!B21</f>
        <v>0</v>
      </c>
      <c r="C21" s="48">
        <f t="shared" si="0"/>
        <v>0</v>
      </c>
      <c r="D21" s="43">
        <f>'2Year'!D21+'4Year'!D21</f>
        <v>0</v>
      </c>
      <c r="E21" s="44">
        <f t="shared" si="5"/>
        <v>0</v>
      </c>
      <c r="F21" s="34">
        <f t="shared" si="2"/>
        <v>0</v>
      </c>
      <c r="G21" s="51">
        <f>IF(ISBLANK(F21),"  ",IF(F76&gt;0,F21/F76,IF(F21&gt;0,1,0)))</f>
        <v>0</v>
      </c>
      <c r="H21" s="4">
        <f>'2Year'!H21+'4Year'!H21</f>
        <v>50000</v>
      </c>
      <c r="I21" s="48">
        <f t="shared" si="3"/>
        <v>1</v>
      </c>
      <c r="J21" s="43">
        <f>'2Year'!J21+'4Year'!J21</f>
        <v>0</v>
      </c>
      <c r="K21" s="49">
        <f t="shared" si="4"/>
        <v>0</v>
      </c>
      <c r="L21" s="34">
        <f t="shared" si="1"/>
        <v>50000</v>
      </c>
      <c r="M21" s="51">
        <f>IF(ISBLANK(L21),"  ",IF(L76&gt;0,L21/L76,IF(L21&gt;0,1,0)))</f>
        <v>1.4532056634862132E-5</v>
      </c>
      <c r="N21" s="25"/>
    </row>
    <row r="22" spans="1:14" ht="15" customHeight="1" x14ac:dyDescent="0.2">
      <c r="A22" s="59" t="s">
        <v>21</v>
      </c>
      <c r="B22" s="4">
        <f>'2Year'!B22+'4Year'!B22</f>
        <v>0</v>
      </c>
      <c r="C22" s="48">
        <f t="shared" si="0"/>
        <v>0</v>
      </c>
      <c r="D22" s="43">
        <f>'2Year'!D22+'4Year'!D22</f>
        <v>0</v>
      </c>
      <c r="E22" s="44">
        <f t="shared" si="5"/>
        <v>0</v>
      </c>
      <c r="F22" s="34">
        <f t="shared" si="2"/>
        <v>0</v>
      </c>
      <c r="G22" s="51">
        <f>IF(ISBLANK(F22),"  ",IF(F76&gt;0,F22/F76,IF(F22&gt;0,1,0)))</f>
        <v>0</v>
      </c>
      <c r="H22" s="4">
        <f>'2Year'!H22+'4Year'!H22</f>
        <v>0</v>
      </c>
      <c r="I22" s="48">
        <f t="shared" si="3"/>
        <v>0</v>
      </c>
      <c r="J22" s="43">
        <f>'2Year'!J22+'4Year'!J22</f>
        <v>0</v>
      </c>
      <c r="K22" s="49">
        <f t="shared" si="4"/>
        <v>0</v>
      </c>
      <c r="L22" s="34">
        <f t="shared" si="1"/>
        <v>0</v>
      </c>
      <c r="M22" s="51">
        <f>IF(ISBLANK(L22),"  ",IF(L76&gt;0,L22/L76,IF(L22&gt;0,1,0)))</f>
        <v>0</v>
      </c>
      <c r="N22" s="25"/>
    </row>
    <row r="23" spans="1:14" ht="15" customHeight="1" x14ac:dyDescent="0.2">
      <c r="A23" s="59" t="s">
        <v>22</v>
      </c>
      <c r="B23" s="4">
        <f>'2Year'!B23+'4Year'!B23</f>
        <v>750000</v>
      </c>
      <c r="C23" s="48">
        <f t="shared" si="0"/>
        <v>1</v>
      </c>
      <c r="D23" s="43">
        <f>'2Year'!D23+'4Year'!D23</f>
        <v>0</v>
      </c>
      <c r="E23" s="44">
        <f t="shared" si="5"/>
        <v>0</v>
      </c>
      <c r="F23" s="34">
        <f t="shared" si="2"/>
        <v>750000</v>
      </c>
      <c r="G23" s="51">
        <f>IF(ISBLANK(F23),"  ",IF(F76&gt;0,F23/F76,IF(F23&gt;0,1,0)))</f>
        <v>2.2062769872270647E-4</v>
      </c>
      <c r="H23" s="4">
        <f>'2Year'!H23+'4Year'!H23</f>
        <v>750000</v>
      </c>
      <c r="I23" s="48">
        <f t="shared" si="3"/>
        <v>1</v>
      </c>
      <c r="J23" s="43">
        <f>'2Year'!J23+'4Year'!J23</f>
        <v>0</v>
      </c>
      <c r="K23" s="49">
        <f t="shared" si="4"/>
        <v>0</v>
      </c>
      <c r="L23" s="34">
        <f t="shared" si="1"/>
        <v>750000</v>
      </c>
      <c r="M23" s="51">
        <f>IF(ISBLANK(L23),"  ",IF(L76&gt;0,L23/L76,IF(L23&gt;0,1,0)))</f>
        <v>2.1798084952293198E-4</v>
      </c>
      <c r="N23" s="25"/>
    </row>
    <row r="24" spans="1:14" ht="15" customHeight="1" x14ac:dyDescent="0.2">
      <c r="A24" s="59" t="s">
        <v>23</v>
      </c>
      <c r="B24" s="4">
        <f>'2Year'!B24+'4Year'!B24</f>
        <v>3271689.51</v>
      </c>
      <c r="C24" s="48">
        <f t="shared" si="0"/>
        <v>1</v>
      </c>
      <c r="D24" s="43">
        <f>'2Year'!D24+'4Year'!D24</f>
        <v>0</v>
      </c>
      <c r="E24" s="44">
        <f t="shared" si="5"/>
        <v>0</v>
      </c>
      <c r="F24" s="34">
        <f t="shared" si="2"/>
        <v>3271689.51</v>
      </c>
      <c r="G24" s="51">
        <f>IF(ISBLANK(F24),"  ",IF(F76&gt;0,F24/F76,IF(F24&gt;0,1,0)))</f>
        <v>9.6243377003535878E-4</v>
      </c>
      <c r="H24" s="4">
        <f>'2Year'!H24+'4Year'!H24</f>
        <v>3487649</v>
      </c>
      <c r="I24" s="48">
        <f t="shared" si="3"/>
        <v>1</v>
      </c>
      <c r="J24" s="43">
        <f>'2Year'!J24+'4Year'!J24</f>
        <v>0</v>
      </c>
      <c r="K24" s="49">
        <f t="shared" si="4"/>
        <v>0</v>
      </c>
      <c r="L24" s="34">
        <f t="shared" si="1"/>
        <v>3487649</v>
      </c>
      <c r="M24" s="51">
        <f>IF(ISBLANK(L24),"  ",IF(L76&gt;0,L24/L76,IF(L24&gt;0,1,0)))</f>
        <v>1.0136542558104055E-3</v>
      </c>
      <c r="N24" s="25"/>
    </row>
    <row r="25" spans="1:14" ht="15" customHeight="1" x14ac:dyDescent="0.2">
      <c r="A25" s="59" t="s">
        <v>24</v>
      </c>
      <c r="B25" s="4">
        <f>'2Year'!B25+'4Year'!B25</f>
        <v>210000</v>
      </c>
      <c r="C25" s="48">
        <f t="shared" si="0"/>
        <v>1</v>
      </c>
      <c r="D25" s="43">
        <f>'2Year'!D25+'4Year'!D25</f>
        <v>0</v>
      </c>
      <c r="E25" s="44">
        <f t="shared" si="5"/>
        <v>0</v>
      </c>
      <c r="F25" s="34">
        <f t="shared" si="2"/>
        <v>210000</v>
      </c>
      <c r="G25" s="51">
        <f>IF(ISBLANK(F25),"  ",IF(F76&gt;0,F25/F76,IF(F25&gt;0,1,0)))</f>
        <v>6.1775755642357806E-5</v>
      </c>
      <c r="H25" s="4">
        <f>'2Year'!H25+'4Year'!H25</f>
        <v>210000</v>
      </c>
      <c r="I25" s="48">
        <f t="shared" si="3"/>
        <v>1</v>
      </c>
      <c r="J25" s="43">
        <f>'2Year'!J25+'4Year'!J25</f>
        <v>0</v>
      </c>
      <c r="K25" s="49">
        <f t="shared" si="4"/>
        <v>0</v>
      </c>
      <c r="L25" s="34">
        <f t="shared" si="1"/>
        <v>210000</v>
      </c>
      <c r="M25" s="51">
        <f>IF(ISBLANK(L25),"  ",IF(L76&gt;0,L25/L76,IF(L25&gt;0,1,0)))</f>
        <v>6.103463786642095E-5</v>
      </c>
      <c r="N25" s="25"/>
    </row>
    <row r="26" spans="1:14" ht="15" customHeight="1" x14ac:dyDescent="0.2">
      <c r="A26" s="59" t="s">
        <v>25</v>
      </c>
      <c r="B26" s="4">
        <f>'2Year'!B26+'4Year'!B26</f>
        <v>0</v>
      </c>
      <c r="C26" s="48">
        <f t="shared" si="0"/>
        <v>0</v>
      </c>
      <c r="D26" s="43">
        <f>'2Year'!D26+'4Year'!D26</f>
        <v>0</v>
      </c>
      <c r="E26" s="44">
        <f t="shared" si="5"/>
        <v>0</v>
      </c>
      <c r="F26" s="34">
        <f t="shared" si="2"/>
        <v>0</v>
      </c>
      <c r="G26" s="51">
        <f>IF(ISBLANK(F26),"  ",IF(F76&gt;0,F26/F76,IF(F26&gt;0,1,0)))</f>
        <v>0</v>
      </c>
      <c r="H26" s="4">
        <f>'2Year'!H26+'4Year'!H26</f>
        <v>0</v>
      </c>
      <c r="I26" s="48">
        <f t="shared" si="3"/>
        <v>0</v>
      </c>
      <c r="J26" s="43">
        <f>'2Year'!J26+'4Year'!J26</f>
        <v>0</v>
      </c>
      <c r="K26" s="49">
        <f t="shared" si="4"/>
        <v>0</v>
      </c>
      <c r="L26" s="34">
        <f t="shared" si="1"/>
        <v>0</v>
      </c>
      <c r="M26" s="51">
        <f>IF(ISBLANK(L26),"  ",IF(L76&gt;0,L26/L76,IF(L26&gt;0,1,0)))</f>
        <v>0</v>
      </c>
      <c r="N26" s="25"/>
    </row>
    <row r="27" spans="1:14" ht="15" customHeight="1" x14ac:dyDescent="0.2">
      <c r="A27" s="59" t="s">
        <v>26</v>
      </c>
      <c r="B27" s="4">
        <f>'2Year'!B27+'4Year'!B27</f>
        <v>0</v>
      </c>
      <c r="C27" s="48">
        <f t="shared" si="0"/>
        <v>0</v>
      </c>
      <c r="D27" s="43">
        <f>'2Year'!D27+'4Year'!D27</f>
        <v>0</v>
      </c>
      <c r="E27" s="44">
        <f t="shared" si="5"/>
        <v>0</v>
      </c>
      <c r="F27" s="34">
        <f t="shared" si="2"/>
        <v>0</v>
      </c>
      <c r="G27" s="51">
        <f>IF(ISBLANK(F27),"  ",IF(F76&gt;0,F27/F76,IF(F27&gt;0,1,0)))</f>
        <v>0</v>
      </c>
      <c r="H27" s="4">
        <f>'2Year'!H27+'4Year'!H27</f>
        <v>0</v>
      </c>
      <c r="I27" s="48">
        <f t="shared" si="3"/>
        <v>0</v>
      </c>
      <c r="J27" s="43">
        <f>'2Year'!J27+'4Year'!J27</f>
        <v>0</v>
      </c>
      <c r="K27" s="49">
        <f t="shared" si="4"/>
        <v>0</v>
      </c>
      <c r="L27" s="34">
        <f t="shared" si="1"/>
        <v>0</v>
      </c>
      <c r="M27" s="51">
        <f>IF(ISBLANK(L27),"  ",IF(L76&gt;0,L27/L76,IF(L27&gt;0,1,0)))</f>
        <v>0</v>
      </c>
      <c r="N27" s="25"/>
    </row>
    <row r="28" spans="1:14" ht="15" customHeight="1" x14ac:dyDescent="0.2">
      <c r="A28" s="60" t="s">
        <v>27</v>
      </c>
      <c r="B28" s="4">
        <f>'2Year'!B28+'4Year'!B28</f>
        <v>0</v>
      </c>
      <c r="C28" s="48">
        <f t="shared" si="0"/>
        <v>0</v>
      </c>
      <c r="D28" s="43">
        <f>'2Year'!D28+'4Year'!D28</f>
        <v>0</v>
      </c>
      <c r="E28" s="44">
        <f t="shared" si="5"/>
        <v>0</v>
      </c>
      <c r="F28" s="34">
        <f t="shared" si="2"/>
        <v>0</v>
      </c>
      <c r="G28" s="51">
        <f>IF(ISBLANK(F28),"  ",IF(F76&gt;0,F28/F76,IF(F28&gt;0,1,0)))</f>
        <v>0</v>
      </c>
      <c r="H28" s="4">
        <f>'2Year'!H28+'4Year'!H28</f>
        <v>0</v>
      </c>
      <c r="I28" s="48">
        <f t="shared" si="3"/>
        <v>0</v>
      </c>
      <c r="J28" s="43">
        <f>'2Year'!J28+'4Year'!J28</f>
        <v>0</v>
      </c>
      <c r="K28" s="49">
        <f t="shared" si="4"/>
        <v>0</v>
      </c>
      <c r="L28" s="34">
        <f t="shared" si="1"/>
        <v>0</v>
      </c>
      <c r="M28" s="51">
        <f>IF(ISBLANK(L28),"  ",IF(L76&gt;0,L28/L76,IF(L28&gt;0,1,0)))</f>
        <v>0</v>
      </c>
      <c r="N28" s="25"/>
    </row>
    <row r="29" spans="1:14" ht="15" customHeight="1" x14ac:dyDescent="0.2">
      <c r="A29" s="60" t="s">
        <v>28</v>
      </c>
      <c r="B29" s="4">
        <f>'2Year'!B29+'4Year'!B29</f>
        <v>0</v>
      </c>
      <c r="C29" s="48">
        <f t="shared" si="0"/>
        <v>0</v>
      </c>
      <c r="D29" s="43">
        <f>'2Year'!D29+'4Year'!D29</f>
        <v>125000</v>
      </c>
      <c r="E29" s="44">
        <f t="shared" si="5"/>
        <v>1</v>
      </c>
      <c r="F29" s="34">
        <f t="shared" si="2"/>
        <v>125000</v>
      </c>
      <c r="G29" s="51">
        <f>IF(ISBLANK(F29),"  ",IF(F76&gt;0,F29/F76,IF(F29&gt;0,1,0)))</f>
        <v>3.6771283120451078E-5</v>
      </c>
      <c r="H29" s="4">
        <f>'2Year'!H29+'4Year'!H29</f>
        <v>0</v>
      </c>
      <c r="I29" s="48">
        <f t="shared" si="3"/>
        <v>0</v>
      </c>
      <c r="J29" s="43">
        <f>'2Year'!J29+'4Year'!J29</f>
        <v>0</v>
      </c>
      <c r="K29" s="49">
        <f t="shared" si="4"/>
        <v>0</v>
      </c>
      <c r="L29" s="34">
        <f t="shared" si="1"/>
        <v>0</v>
      </c>
      <c r="M29" s="51">
        <f>IF(ISBLANK(L29),"  ",IF(L76&gt;0,L29/L76,IF(L29&gt;0,1,0)))</f>
        <v>0</v>
      </c>
      <c r="N29" s="25"/>
    </row>
    <row r="30" spans="1:14" ht="15" customHeight="1" x14ac:dyDescent="0.2">
      <c r="A30" s="60" t="s">
        <v>29</v>
      </c>
      <c r="B30" s="4">
        <f>'2Year'!B30+'4Year'!B30</f>
        <v>0</v>
      </c>
      <c r="C30" s="48">
        <f t="shared" si="0"/>
        <v>0</v>
      </c>
      <c r="D30" s="43">
        <f>'2Year'!D30+'4Year'!D30</f>
        <v>0</v>
      </c>
      <c r="E30" s="44">
        <f>IF(ISBLANK(D30),"  ",IF(F30&gt;0,D30/F30,IF(D30&gt;0,1,0)))</f>
        <v>0</v>
      </c>
      <c r="F30" s="34">
        <f t="shared" si="2"/>
        <v>0</v>
      </c>
      <c r="G30" s="51">
        <f>IF(ISBLANK(F30),"  ",IF(F76&gt;0,F30/F76,IF(F30&gt;0,1,0)))</f>
        <v>0</v>
      </c>
      <c r="H30" s="4">
        <f>'2Year'!H30+'4Year'!H30</f>
        <v>0</v>
      </c>
      <c r="I30" s="48">
        <f t="shared" si="3"/>
        <v>0</v>
      </c>
      <c r="J30" s="43">
        <f>'2Year'!J30+'4Year'!J30</f>
        <v>0</v>
      </c>
      <c r="K30" s="49">
        <f>IF(ISBLANK(J30),"  ",IF(L30&gt;0,J30/L30,IF(J30&gt;0,1,0)))</f>
        <v>0</v>
      </c>
      <c r="L30" s="34">
        <f t="shared" si="1"/>
        <v>0</v>
      </c>
      <c r="M30" s="51">
        <f>IF(ISBLANK(L30),"  ",IF(L76&gt;0,L30/L76,IF(L30&gt;0,1,0)))</f>
        <v>0</v>
      </c>
      <c r="N30" s="25"/>
    </row>
    <row r="31" spans="1:14" ht="15" customHeight="1" x14ac:dyDescent="0.2">
      <c r="A31" s="60" t="s">
        <v>30</v>
      </c>
      <c r="B31" s="4">
        <f>'2Year'!B31+'4Year'!B31</f>
        <v>298280</v>
      </c>
      <c r="C31" s="48">
        <f t="shared" si="0"/>
        <v>1</v>
      </c>
      <c r="D31" s="43">
        <f>'2Year'!D31+'4Year'!D31</f>
        <v>0</v>
      </c>
      <c r="E31" s="44">
        <f>IF(ISBLANK(D31),"  ",IF(F31&gt;0,D31/F31,IF(D31&gt;0,1,0)))</f>
        <v>0</v>
      </c>
      <c r="F31" s="34">
        <f t="shared" si="2"/>
        <v>298280</v>
      </c>
      <c r="G31" s="51">
        <f>IF(ISBLANK(F31),"  ",IF(F76&gt;0,F31/F76,IF(F31&gt;0,1,0)))</f>
        <v>8.7745106633345174E-5</v>
      </c>
      <c r="H31" s="4">
        <f>'2Year'!H31+'4Year'!H31</f>
        <v>312311</v>
      </c>
      <c r="I31" s="48">
        <f t="shared" si="3"/>
        <v>1</v>
      </c>
      <c r="J31" s="43">
        <f>'2Year'!J31+'4Year'!J31</f>
        <v>0</v>
      </c>
      <c r="K31" s="49">
        <f>IF(ISBLANK(J31),"  ",IF(L31&gt;0,J31/L31,IF(J31&gt;0,1,0)))</f>
        <v>0</v>
      </c>
      <c r="L31" s="34">
        <f t="shared" si="1"/>
        <v>312311</v>
      </c>
      <c r="M31" s="51">
        <f>IF(ISBLANK(L31),"  ",IF(L76&gt;0,L31/L76,IF(L31&gt;0,1,0)))</f>
        <v>9.0770422793808549E-5</v>
      </c>
      <c r="N31" s="25"/>
    </row>
    <row r="32" spans="1:14" ht="15" customHeight="1" x14ac:dyDescent="0.2">
      <c r="A32" s="60" t="s">
        <v>31</v>
      </c>
      <c r="B32" s="4">
        <f>'2Year'!B32+'4Year'!B32</f>
        <v>0</v>
      </c>
      <c r="C32" s="48">
        <f t="shared" si="0"/>
        <v>0</v>
      </c>
      <c r="D32" s="43">
        <f>'2Year'!D32+'4Year'!D32</f>
        <v>0</v>
      </c>
      <c r="E32" s="44">
        <f>IF(ISBLANK(D32),"  ",IF(F32&gt;0,D32/F32,IF(D32&gt;0,1,0)))</f>
        <v>0</v>
      </c>
      <c r="F32" s="34">
        <f t="shared" si="2"/>
        <v>0</v>
      </c>
      <c r="G32" s="51">
        <f>IF(ISBLANK(F32),"  ",IF(F76&gt;0,F32/F76,IF(F32&gt;0,1,0)))</f>
        <v>0</v>
      </c>
      <c r="H32" s="4">
        <f>'2Year'!H32+'4Year'!H32</f>
        <v>0</v>
      </c>
      <c r="I32" s="48">
        <f t="shared" si="3"/>
        <v>0</v>
      </c>
      <c r="J32" s="43">
        <f>'2Year'!J32+'4Year'!J32</f>
        <v>0</v>
      </c>
      <c r="K32" s="49">
        <f>IF(ISBLANK(J32),"  ",IF(L32&gt;0,J32/L32,IF(J32&gt;0,1,0)))</f>
        <v>0</v>
      </c>
      <c r="L32" s="34">
        <f t="shared" si="1"/>
        <v>0</v>
      </c>
      <c r="M32" s="51">
        <f>IF(ISBLANK(L32),"  ",IF(L76&gt;0,L32/L76,IF(L32&gt;0,1,0)))</f>
        <v>0</v>
      </c>
      <c r="N32" s="25"/>
    </row>
    <row r="33" spans="1:14" ht="15" customHeight="1" x14ac:dyDescent="0.2">
      <c r="A33" s="61" t="s">
        <v>75</v>
      </c>
      <c r="B33" s="4">
        <f>'2Year'!B33+'4Year'!B33</f>
        <v>0</v>
      </c>
      <c r="C33" s="48">
        <f>IF(ISBLANK(B33),"  ",IF(F33&gt;0,B33/F33,IF(B33&gt;0,1,0)))</f>
        <v>0</v>
      </c>
      <c r="D33" s="43">
        <f>'2Year'!D33+'4Year'!D33</f>
        <v>0</v>
      </c>
      <c r="E33" s="44">
        <f>IF(ISBLANK(D33),"  ",IF(F33&gt;0,D33/F33,IF(D33&gt;0,1,0)))</f>
        <v>0</v>
      </c>
      <c r="F33" s="34">
        <f t="shared" si="2"/>
        <v>0</v>
      </c>
      <c r="G33" s="51">
        <f>IF(ISBLANK(F33),"  ",IF(F76&gt;0,F33/F76,IF(F33&gt;0,1,0)))</f>
        <v>0</v>
      </c>
      <c r="H33" s="4">
        <f>'2Year'!H33+'4Year'!H33</f>
        <v>0</v>
      </c>
      <c r="I33" s="48">
        <f>IF(ISBLANK(H33),"  ",IF(L33&gt;0,H33/L33,IF(H33&gt;0,1,0)))</f>
        <v>0</v>
      </c>
      <c r="J33" s="43">
        <f>'2Year'!J33+'4Year'!J33</f>
        <v>0</v>
      </c>
      <c r="K33" s="49">
        <f>IF(ISBLANK(J33),"  ",IF(L33&gt;0,J33/L33,IF(J33&gt;0,1,0)))</f>
        <v>0</v>
      </c>
      <c r="L33" s="34">
        <f t="shared" si="1"/>
        <v>0</v>
      </c>
      <c r="M33" s="51">
        <f>IF(ISBLANK(L33),"  ",IF(L76&gt;0,L33/L76,IF(L33&gt;0,1,0)))</f>
        <v>0</v>
      </c>
      <c r="N33" s="25"/>
    </row>
    <row r="34" spans="1:14" ht="15" customHeight="1" x14ac:dyDescent="0.2">
      <c r="A34" s="60" t="s">
        <v>32</v>
      </c>
      <c r="B34" s="4">
        <f>'2Year'!B34+'4Year'!B34</f>
        <v>0</v>
      </c>
      <c r="C34" s="48">
        <f t="shared" si="0"/>
        <v>0</v>
      </c>
      <c r="D34" s="43">
        <f>'2Year'!D34+'4Year'!D34</f>
        <v>0</v>
      </c>
      <c r="E34" s="44">
        <f t="shared" si="5"/>
        <v>0</v>
      </c>
      <c r="F34" s="34">
        <f t="shared" si="2"/>
        <v>0</v>
      </c>
      <c r="G34" s="51">
        <f>IF(ISBLANK(F34),"  ",IF(F76&gt;0,F34/F76,IF(F34&gt;0,1,0)))</f>
        <v>0</v>
      </c>
      <c r="H34" s="4">
        <f>'2Year'!H34+'4Year'!H34</f>
        <v>0</v>
      </c>
      <c r="I34" s="48">
        <f t="shared" si="3"/>
        <v>0</v>
      </c>
      <c r="J34" s="43">
        <f>'2Year'!J34+'4Year'!J34</f>
        <v>0</v>
      </c>
      <c r="K34" s="49">
        <f t="shared" si="4"/>
        <v>0</v>
      </c>
      <c r="L34" s="34">
        <f t="shared" si="1"/>
        <v>0</v>
      </c>
      <c r="M34" s="51">
        <f>IF(ISBLANK(L34),"  ",IF(L76&gt;0,L34/L76,IF(L34&gt;0,1,0)))</f>
        <v>0</v>
      </c>
      <c r="N34" s="25"/>
    </row>
    <row r="35" spans="1:14" ht="15" customHeight="1" x14ac:dyDescent="0.25">
      <c r="A35" s="62" t="s">
        <v>33</v>
      </c>
      <c r="B35" s="4"/>
      <c r="C35" s="64" t="s">
        <v>4</v>
      </c>
      <c r="D35" s="43"/>
      <c r="E35" s="66" t="s">
        <v>4</v>
      </c>
      <c r="F35" s="34"/>
      <c r="G35" s="67" t="s">
        <v>4</v>
      </c>
      <c r="H35" s="4"/>
      <c r="I35" s="64" t="s">
        <v>4</v>
      </c>
      <c r="J35" s="43"/>
      <c r="K35" s="66" t="s">
        <v>4</v>
      </c>
      <c r="L35" s="34"/>
      <c r="M35" s="67" t="s">
        <v>4</v>
      </c>
      <c r="N35" s="25"/>
    </row>
    <row r="36" spans="1:14" ht="15" customHeight="1" x14ac:dyDescent="0.2">
      <c r="A36" s="57" t="s">
        <v>34</v>
      </c>
      <c r="B36" s="4">
        <f>'2Year'!B36+'4Year'!B36</f>
        <v>0</v>
      </c>
      <c r="C36" s="48">
        <f t="shared" si="0"/>
        <v>0</v>
      </c>
      <c r="D36" s="43">
        <f>'2Year'!D36+'4Year'!D36</f>
        <v>0</v>
      </c>
      <c r="E36" s="49">
        <f>IF(ISBLANK(D36),"  ",IF(F36&gt;0,D36/F36,IF(D36&gt;0,1,0)))</f>
        <v>0</v>
      </c>
      <c r="F36" s="34">
        <f t="shared" si="2"/>
        <v>0</v>
      </c>
      <c r="G36" s="51">
        <f>IF(ISBLANK(F36),"  ",IF(F76&gt;0,F36/F76,IF(F36&gt;0,1,0)))</f>
        <v>0</v>
      </c>
      <c r="H36" s="4">
        <f>'2Year'!H36+'4Year'!H36</f>
        <v>0</v>
      </c>
      <c r="I36" s="48">
        <f>IF(ISBLANK(H36),"  ",IF(L36&gt;0,H36/L36,IF(H36&gt;0,1,0)))</f>
        <v>0</v>
      </c>
      <c r="J36" s="43">
        <f>'2Year'!J36+'4Year'!J36</f>
        <v>0</v>
      </c>
      <c r="K36" s="49">
        <f>IF(ISBLANK(J36),"  ",IF(L36&gt;0,J36/L36,IF(J36&gt;0,1,0)))</f>
        <v>0</v>
      </c>
      <c r="L36" s="34">
        <f>J36+H36</f>
        <v>0</v>
      </c>
      <c r="M36" s="51">
        <f>IF(ISBLANK(L36),"  ",IF(L76&gt;0,L36/L76,IF(L36&gt;0,1,0)))</f>
        <v>0</v>
      </c>
      <c r="N36" s="25"/>
    </row>
    <row r="37" spans="1:14" ht="15" customHeight="1" x14ac:dyDescent="0.25">
      <c r="A37" s="62" t="s">
        <v>35</v>
      </c>
      <c r="B37" s="63"/>
      <c r="C37" s="64" t="s">
        <v>4</v>
      </c>
      <c r="D37" s="65"/>
      <c r="E37" s="66" t="s">
        <v>4</v>
      </c>
      <c r="F37" s="34"/>
      <c r="G37" s="67" t="s">
        <v>4</v>
      </c>
      <c r="H37" s="63"/>
      <c r="I37" s="64" t="s">
        <v>4</v>
      </c>
      <c r="J37" s="65"/>
      <c r="K37" s="66" t="s">
        <v>4</v>
      </c>
      <c r="L37" s="34"/>
      <c r="M37" s="67" t="s">
        <v>4</v>
      </c>
      <c r="N37" s="25"/>
    </row>
    <row r="38" spans="1:14" ht="15" customHeight="1" x14ac:dyDescent="0.2">
      <c r="A38" s="59" t="s">
        <v>34</v>
      </c>
      <c r="B38" s="4">
        <f>'2Year'!B38+'4Year'!B38</f>
        <v>0</v>
      </c>
      <c r="C38" s="48">
        <f t="shared" si="0"/>
        <v>0</v>
      </c>
      <c r="D38" s="43">
        <f>'2Year'!D38+'4Year'!D38</f>
        <v>0</v>
      </c>
      <c r="E38" s="49">
        <f>IF(ISBLANK(D38),"  ",IF(F38&gt;0,D38/F38,IF(D38&gt;0,1,0)))</f>
        <v>0</v>
      </c>
      <c r="F38" s="68">
        <f t="shared" si="2"/>
        <v>0</v>
      </c>
      <c r="G38" s="51">
        <f>IF(ISBLANK(F38),"  ",IF(F76&gt;0,F38/F76,IF(F38&gt;0,1,0)))</f>
        <v>0</v>
      </c>
      <c r="H38" s="4">
        <f>'2Year'!H38+'4Year'!H38</f>
        <v>0</v>
      </c>
      <c r="I38" s="48">
        <f>IF(ISBLANK(H38),"  ",IF(L38&gt;0,H38/L38,IF(H38&gt;0,1,0)))</f>
        <v>0</v>
      </c>
      <c r="J38" s="43">
        <f>'2Year'!J38+'4Year'!J38</f>
        <v>0</v>
      </c>
      <c r="K38" s="49">
        <f>IF(ISBLANK(J38),"  ",IF(L38&gt;0,J38/L38,IF(J38&gt;0,1,0)))</f>
        <v>0</v>
      </c>
      <c r="L38" s="68">
        <f>J38+H38</f>
        <v>0</v>
      </c>
      <c r="M38" s="51">
        <f>IF(ISBLANK(L38),"  ",IF(L76&gt;0,L38/L76,IF(L38&gt;0,1,0)))</f>
        <v>0</v>
      </c>
      <c r="N38" s="25"/>
    </row>
    <row r="39" spans="1:14" ht="15" customHeight="1" x14ac:dyDescent="0.2">
      <c r="A39" s="59" t="s">
        <v>36</v>
      </c>
      <c r="B39" s="69"/>
      <c r="C39" s="48" t="str">
        <f t="shared" si="0"/>
        <v xml:space="preserve">  </v>
      </c>
      <c r="D39" s="70"/>
      <c r="E39" s="44" t="str">
        <f>IF(ISBLANK(D39),"  ",IF(F39&gt;0,D39/F39,IF(D39&gt;0,1,0)))</f>
        <v xml:space="preserve">  </v>
      </c>
      <c r="F39" s="34">
        <f t="shared" si="2"/>
        <v>0</v>
      </c>
      <c r="G39" s="51">
        <f>IF(ISBLANK(F39),"  ",IF(F76&gt;0,F39/F76,IF(F39&gt;0,1,0)))</f>
        <v>0</v>
      </c>
      <c r="H39" s="69"/>
      <c r="I39" s="48" t="str">
        <f>IF(ISBLANK(H39),"  ",IF(L39&gt;0,H39/L39,IF(H39&gt;0,1,0)))</f>
        <v xml:space="preserve">  </v>
      </c>
      <c r="J39" s="70"/>
      <c r="K39" s="49" t="str">
        <f>IF(ISBLANK(J39),"  ",IF(L39&gt;0,J39/L39,IF(J39&gt;0,1,0)))</f>
        <v xml:space="preserve">  </v>
      </c>
      <c r="L39" s="34">
        <f>J39+H39</f>
        <v>0</v>
      </c>
      <c r="M39" s="51">
        <f>IF(ISBLANK(L39),"  ",IF(L76&gt;0,L39/L76,IF(L39&gt;0,1,0)))</f>
        <v>0</v>
      </c>
      <c r="N39" s="25"/>
    </row>
    <row r="40" spans="1:14" s="77" customFormat="1" ht="15" customHeight="1" x14ac:dyDescent="0.25">
      <c r="A40" s="62" t="s">
        <v>37</v>
      </c>
      <c r="B40" s="71">
        <f>B39+B38+B36+B34+B29+B28+B26+B27+B25+B24+B23+B22+B21+B20+B19+B18+B17+B16+B14+B13+B30+B31+B32</f>
        <v>522806172.67000002</v>
      </c>
      <c r="C40" s="84">
        <f t="shared" si="0"/>
        <v>0.99976096280632543</v>
      </c>
      <c r="D40" s="122">
        <f>D39+D38+D36+D34+D29+D28+D26+D27+D25+D24+D23+D22+D21+D20+D19+D18+D17+D16+D14+D13+D30+D31+D32</f>
        <v>125000</v>
      </c>
      <c r="E40" s="73">
        <f>IF(ISBLANK(D40),"  ",IF(F40&gt;0,D40/F40,IF(D40&gt;0,1,0)))</f>
        <v>2.3903719367459141E-4</v>
      </c>
      <c r="F40" s="71">
        <f>F39+F38+F36+F34+F29+F28+F26+F27+F25+F24+F23+F22+F21+F20+F19+F18+F17+F16+F14+F13+F30+F31+F32</f>
        <v>522931172.67000002</v>
      </c>
      <c r="G40" s="74">
        <f>IF(ISBLANK(F40),"  ",IF(F76&gt;0,F40/F76,IF(F40&gt;0,1,0)))</f>
        <v>0.15383080162206447</v>
      </c>
      <c r="H40" s="71">
        <f>H39+H38+H36+H34+H29+H28+H26+H27+H25+H24+H23+H22+H21+H20+H19+H18+H17+H16+H14+H13+H30+H31+H32</f>
        <v>529897905</v>
      </c>
      <c r="I40" s="84">
        <f>IF(ISBLANK(H40),"  ",IF(L40&gt;0,H40/L40,IF(H40&gt;0,1,0)))</f>
        <v>1</v>
      </c>
      <c r="J40" s="122">
        <f>J39+J38+J36+J34+J29+J28+J26+J27+J25+J24+J23+J22+J21+J20+J19+J18+J17+J16+J14+J13+J30+J31+J32</f>
        <v>0</v>
      </c>
      <c r="K40" s="75">
        <f>IF(ISBLANK(J40),"  ",IF(L40&gt;0,J40/L40,IF(J40&gt;0,1,0)))</f>
        <v>0</v>
      </c>
      <c r="L40" s="71">
        <f>L39+L38+L36+L34+L29+L28+L26+L27+L25+L24+L23+L22+L21+L20+L19+L18+L17+L16+L14+L13+L30+L31+L32</f>
        <v>529897905</v>
      </c>
      <c r="M40" s="74">
        <f>IF(ISBLANK(L40),"  ",IF(L76&gt;0,L40/L76,IF(L40&gt;0,1,0)))</f>
        <v>0.15401012732309588</v>
      </c>
      <c r="N40" s="76"/>
    </row>
    <row r="41" spans="1:14" ht="15" customHeight="1" x14ac:dyDescent="0.25">
      <c r="A41" s="78" t="s">
        <v>38</v>
      </c>
      <c r="B41" s="79"/>
      <c r="C41" s="64" t="s">
        <v>4</v>
      </c>
      <c r="D41" s="80"/>
      <c r="E41" s="66" t="s">
        <v>4</v>
      </c>
      <c r="F41" s="34"/>
      <c r="G41" s="67" t="s">
        <v>4</v>
      </c>
      <c r="H41" s="79"/>
      <c r="I41" s="64" t="s">
        <v>4</v>
      </c>
      <c r="J41" s="80"/>
      <c r="K41" s="66" t="s">
        <v>4</v>
      </c>
      <c r="L41" s="34"/>
      <c r="M41" s="67" t="s">
        <v>4</v>
      </c>
      <c r="N41" s="25"/>
    </row>
    <row r="42" spans="1:14" ht="15" customHeight="1" x14ac:dyDescent="0.2">
      <c r="A42" s="11" t="s">
        <v>39</v>
      </c>
      <c r="B42" s="4">
        <f>'2Year'!B42+'4Year'!B42</f>
        <v>0</v>
      </c>
      <c r="C42" s="42">
        <f t="shared" si="0"/>
        <v>0</v>
      </c>
      <c r="D42" s="43">
        <f>'2Year'!D42+'4Year'!D42</f>
        <v>0</v>
      </c>
      <c r="E42" s="44">
        <f t="shared" ref="E42:E48" si="6">IF(ISBLANK(D42),"  ",IF(F42&gt;0,D42/F42,IF(D42&gt;0,1,0)))</f>
        <v>0</v>
      </c>
      <c r="F42" s="38">
        <f>D42+B42</f>
        <v>0</v>
      </c>
      <c r="G42" s="46">
        <f>IF(ISBLANK(F42),"  ",IF(D76&gt;0,F42/D76,IF(F42&gt;0,1,0)))</f>
        <v>0</v>
      </c>
      <c r="H42" s="4">
        <f>'2Year'!H42+'4Year'!H42</f>
        <v>0</v>
      </c>
      <c r="I42" s="42">
        <f t="shared" ref="I42:I48" si="7">IF(ISBLANK(H42),"  ",IF(L42&gt;0,H42/L42,IF(H42&gt;0,1,0)))</f>
        <v>0</v>
      </c>
      <c r="J42" s="43">
        <f>'2Year'!J42+'4Year'!J42</f>
        <v>0</v>
      </c>
      <c r="K42" s="44">
        <f t="shared" ref="K42:K48" si="8">IF(ISBLANK(J42),"  ",IF(L42&gt;0,J42/L42,IF(J42&gt;0,1,0)))</f>
        <v>0</v>
      </c>
      <c r="L42" s="38">
        <f>J42+H42</f>
        <v>0</v>
      </c>
      <c r="M42" s="46">
        <f>IF(ISBLANK(L42),"  ",IF(J76&gt;0,L42/J76,IF(L42&gt;0,1,0)))</f>
        <v>0</v>
      </c>
      <c r="N42" s="25"/>
    </row>
    <row r="43" spans="1:14" ht="15" customHeight="1" x14ac:dyDescent="0.2">
      <c r="A43" s="81" t="s">
        <v>40</v>
      </c>
      <c r="B43" s="4">
        <f>'2Year'!B43+'4Year'!B43</f>
        <v>0</v>
      </c>
      <c r="C43" s="48">
        <f t="shared" si="0"/>
        <v>0</v>
      </c>
      <c r="D43" s="43">
        <f>'2Year'!D43+'4Year'!D43</f>
        <v>0</v>
      </c>
      <c r="E43" s="49">
        <f t="shared" si="6"/>
        <v>0</v>
      </c>
      <c r="F43" s="34">
        <f>D43+B43</f>
        <v>0</v>
      </c>
      <c r="G43" s="51">
        <f>IF(ISBLANK(F43),"  ",IF(D76&gt;0,F43/D76,IF(F43&gt;0,1,0)))</f>
        <v>0</v>
      </c>
      <c r="H43" s="4">
        <f>'2Year'!H43+'4Year'!H43</f>
        <v>0</v>
      </c>
      <c r="I43" s="48">
        <f t="shared" si="7"/>
        <v>0</v>
      </c>
      <c r="J43" s="43">
        <f>'2Year'!J43+'4Year'!J43</f>
        <v>0</v>
      </c>
      <c r="K43" s="49">
        <f t="shared" si="8"/>
        <v>0</v>
      </c>
      <c r="L43" s="34">
        <f>J43+H43</f>
        <v>0</v>
      </c>
      <c r="M43" s="51">
        <f>IF(ISBLANK(L43),"  ",IF(J76&gt;0,L43/J76,IF(L43&gt;0,1,0)))</f>
        <v>0</v>
      </c>
      <c r="N43" s="25"/>
    </row>
    <row r="44" spans="1:14" ht="15" customHeight="1" x14ac:dyDescent="0.2">
      <c r="A44" s="82" t="s">
        <v>41</v>
      </c>
      <c r="B44" s="4">
        <f>'2Year'!B44+'4Year'!B44</f>
        <v>0</v>
      </c>
      <c r="C44" s="48">
        <f t="shared" si="0"/>
        <v>0</v>
      </c>
      <c r="D44" s="43">
        <f>'2Year'!D44+'4Year'!D44</f>
        <v>0</v>
      </c>
      <c r="E44" s="49">
        <f t="shared" si="6"/>
        <v>0</v>
      </c>
      <c r="F44" s="68">
        <f>D44+B44</f>
        <v>0</v>
      </c>
      <c r="G44" s="51">
        <f>IF(ISBLANK(F44),"  ",IF(D76&gt;0,F44/D76,IF(F44&gt;0,1,0)))</f>
        <v>0</v>
      </c>
      <c r="H44" s="4">
        <f>'2Year'!H44+'4Year'!H44</f>
        <v>0</v>
      </c>
      <c r="I44" s="48">
        <f t="shared" si="7"/>
        <v>0</v>
      </c>
      <c r="J44" s="43">
        <f>'2Year'!J44+'4Year'!J44</f>
        <v>0</v>
      </c>
      <c r="K44" s="49">
        <f t="shared" si="8"/>
        <v>0</v>
      </c>
      <c r="L44" s="68">
        <f>J44+H44</f>
        <v>0</v>
      </c>
      <c r="M44" s="51">
        <f>IF(ISBLANK(L44),"  ",IF(J76&gt;0,L44/J76,IF(L44&gt;0,1,0)))</f>
        <v>0</v>
      </c>
      <c r="N44" s="25"/>
    </row>
    <row r="45" spans="1:14" ht="15" customHeight="1" x14ac:dyDescent="0.2">
      <c r="A45" s="31" t="s">
        <v>42</v>
      </c>
      <c r="B45" s="4">
        <f>'2Year'!B45+'4Year'!B45</f>
        <v>10403359.77</v>
      </c>
      <c r="C45" s="48">
        <f t="shared" si="0"/>
        <v>0.87151047405307536</v>
      </c>
      <c r="D45" s="43">
        <f>'2Year'!D45+'4Year'!D45</f>
        <v>1533800</v>
      </c>
      <c r="E45" s="49">
        <f t="shared" si="6"/>
        <v>0.12848952594692464</v>
      </c>
      <c r="F45" s="68">
        <f>D45+B45</f>
        <v>11937159.77</v>
      </c>
      <c r="G45" s="51">
        <f>IF(ISBLANK(F45),"  ",IF(D76&gt;0,F45/D76,IF(F45&gt;0,1,0)))</f>
        <v>7.7034188284030832E-3</v>
      </c>
      <c r="H45" s="4">
        <f>'2Year'!H45+'4Year'!H45</f>
        <v>10471007</v>
      </c>
      <c r="I45" s="48">
        <f t="shared" si="7"/>
        <v>0.88626084168570063</v>
      </c>
      <c r="J45" s="43">
        <f>'2Year'!J45+'4Year'!J45</f>
        <v>1343807</v>
      </c>
      <c r="K45" s="49">
        <f t="shared" si="8"/>
        <v>0.11373915831429932</v>
      </c>
      <c r="L45" s="68">
        <f>J45+H45</f>
        <v>11814814</v>
      </c>
      <c r="M45" s="51">
        <f>IF(ISBLANK(L45),"  ",IF(J76&gt;0,L45/J76,IF(L45&gt;0,1,0)))</f>
        <v>7.6715656166350711E-3</v>
      </c>
      <c r="N45" s="25"/>
    </row>
    <row r="46" spans="1:14" ht="15" customHeight="1" x14ac:dyDescent="0.2">
      <c r="A46" s="81" t="s">
        <v>43</v>
      </c>
      <c r="B46" s="4">
        <f>'2Year'!B46+'4Year'!B46</f>
        <v>74923</v>
      </c>
      <c r="C46" s="48">
        <f t="shared" si="0"/>
        <v>0.80437816713905352</v>
      </c>
      <c r="D46" s="43">
        <f>'2Year'!D46+'4Year'!D46</f>
        <v>18221</v>
      </c>
      <c r="E46" s="49">
        <f t="shared" si="6"/>
        <v>0.1956218328609465</v>
      </c>
      <c r="F46" s="68">
        <f>D46+B46</f>
        <v>93144</v>
      </c>
      <c r="G46" s="51">
        <f>IF(ISBLANK(F46),"  ",IF(F76&gt;0,F46/F76,IF(F46&gt;0,1,0)))</f>
        <v>2.7400195159770362E-5</v>
      </c>
      <c r="H46" s="4">
        <f>'2Year'!H46+'4Year'!H46</f>
        <v>74923</v>
      </c>
      <c r="I46" s="48">
        <f t="shared" si="7"/>
        <v>0.77878488644041366</v>
      </c>
      <c r="J46" s="43">
        <f>'2Year'!J46+'4Year'!J46</f>
        <v>21282</v>
      </c>
      <c r="K46" s="49">
        <f t="shared" si="8"/>
        <v>0.22121511355958631</v>
      </c>
      <c r="L46" s="68">
        <f>J46+H46</f>
        <v>96205</v>
      </c>
      <c r="M46" s="51">
        <f>IF(ISBLANK(L46),"  ",IF(L76&gt;0,L46/L76,IF(L46&gt;0,1,0)))</f>
        <v>2.7961130171138227E-5</v>
      </c>
      <c r="N46" s="25"/>
    </row>
    <row r="47" spans="1:14" s="77" customFormat="1" ht="15" customHeight="1" x14ac:dyDescent="0.25">
      <c r="A47" s="78" t="s">
        <v>44</v>
      </c>
      <c r="B47" s="83">
        <f>B46+B45+B44+B43+B42</f>
        <v>10478282.77</v>
      </c>
      <c r="C47" s="84">
        <f t="shared" si="0"/>
        <v>0.87099070566528181</v>
      </c>
      <c r="D47" s="85">
        <f>D46+D45+D44+D43+D42</f>
        <v>1552021</v>
      </c>
      <c r="E47" s="75">
        <f t="shared" si="6"/>
        <v>0.12900929433471819</v>
      </c>
      <c r="F47" s="86">
        <f>F46+F45+F44+F43+F42</f>
        <v>12030303.77</v>
      </c>
      <c r="G47" s="74">
        <f>IF(ISBLANK(F47),"  ",IF(F76&gt;0,F47/F76,IF(F47&gt;0,1,0)))</f>
        <v>3.5389576476135996E-3</v>
      </c>
      <c r="H47" s="83">
        <f>H46+H45+H44+H43+H42</f>
        <v>10545930</v>
      </c>
      <c r="I47" s="84">
        <f t="shared" si="7"/>
        <v>0.88539276110633358</v>
      </c>
      <c r="J47" s="85">
        <f>J46+J45+J44+J43+J42</f>
        <v>1365089</v>
      </c>
      <c r="K47" s="75">
        <f t="shared" si="8"/>
        <v>0.11460723889366645</v>
      </c>
      <c r="L47" s="86">
        <f>L46+L45+L44+L43+L42</f>
        <v>11911019</v>
      </c>
      <c r="M47" s="74">
        <f>IF(ISBLANK(L47),"  ",IF(L76&gt;0,L47/L76,IF(L47&gt;0,1,0)))</f>
        <v>3.4618320537383781E-3</v>
      </c>
      <c r="N47" s="76"/>
    </row>
    <row r="48" spans="1:14" s="77" customFormat="1" ht="15" customHeight="1" x14ac:dyDescent="0.25">
      <c r="A48" s="87" t="s">
        <v>45</v>
      </c>
      <c r="B48" s="88">
        <f>'2Year'!B48+'4Year'!B48</f>
        <v>675543</v>
      </c>
      <c r="C48" s="84">
        <f t="shared" si="0"/>
        <v>1</v>
      </c>
      <c r="D48" s="89">
        <f>'2Year'!D48+'4Year'!D48</f>
        <v>0</v>
      </c>
      <c r="E48" s="75">
        <f t="shared" si="6"/>
        <v>0</v>
      </c>
      <c r="F48" s="90">
        <f>D48+B48</f>
        <v>675543</v>
      </c>
      <c r="G48" s="74">
        <f>IF(ISBLANK(F48),"  ",IF(F76&gt;0,F48/F76,IF(F48&gt;0,1,0)))</f>
        <v>1.9872466330431106E-4</v>
      </c>
      <c r="H48" s="88">
        <f>'2Year'!H48+'4Year'!H48</f>
        <v>0</v>
      </c>
      <c r="I48" s="84">
        <f t="shared" si="7"/>
        <v>0</v>
      </c>
      <c r="J48" s="89">
        <f>'2Year'!J48+'4Year'!J48</f>
        <v>0</v>
      </c>
      <c r="K48" s="75">
        <f t="shared" si="8"/>
        <v>0</v>
      </c>
      <c r="L48" s="90">
        <f>J48+H48</f>
        <v>0</v>
      </c>
      <c r="M48" s="74">
        <f>IF(ISBLANK(L48),"  ",IF(L76&gt;0,L48/L76,IF(L48&gt;0,1,0)))</f>
        <v>0</v>
      </c>
      <c r="N48" s="76"/>
    </row>
    <row r="49" spans="1:14" ht="15" customHeight="1" x14ac:dyDescent="0.25">
      <c r="A49" s="14" t="s">
        <v>46</v>
      </c>
      <c r="B49" s="91"/>
      <c r="C49" s="92" t="s">
        <v>4</v>
      </c>
      <c r="D49" s="93"/>
      <c r="E49" s="94" t="s">
        <v>4</v>
      </c>
      <c r="F49" s="38"/>
      <c r="G49" s="95" t="s">
        <v>4</v>
      </c>
      <c r="H49" s="91"/>
      <c r="I49" s="92" t="s">
        <v>4</v>
      </c>
      <c r="J49" s="93"/>
      <c r="K49" s="94" t="s">
        <v>4</v>
      </c>
      <c r="L49" s="38"/>
      <c r="M49" s="95" t="s">
        <v>4</v>
      </c>
      <c r="N49" s="25"/>
    </row>
    <row r="50" spans="1:14" ht="15" customHeight="1" x14ac:dyDescent="0.2">
      <c r="A50" s="11" t="s">
        <v>47</v>
      </c>
      <c r="B50" s="4">
        <f>'2Year'!B50+'4Year'!B50</f>
        <v>975058658.78999996</v>
      </c>
      <c r="C50" s="42">
        <f t="shared" si="0"/>
        <v>0.98471902183300042</v>
      </c>
      <c r="D50" s="43">
        <f>'2Year'!D50+'4Year'!D50</f>
        <v>15131067.59</v>
      </c>
      <c r="E50" s="44">
        <f t="shared" ref="E50:E67" si="9">IF(ISBLANK(D50),"  ",IF(F50&gt;0,D50/F50,IF(D50&gt;0,1,0)))</f>
        <v>1.528097816699951E-2</v>
      </c>
      <c r="F50" s="96">
        <f t="shared" ref="F50:F55" si="10">D50+B50</f>
        <v>990189726.38</v>
      </c>
      <c r="G50" s="46">
        <f>IF(ISBLANK(F50),"  ",IF(F76&gt;0,F50/F76,IF(F50&gt;0,1,0)))</f>
        <v>0.29128437417344771</v>
      </c>
      <c r="H50" s="4">
        <f>'2Year'!H50+'4Year'!H50</f>
        <v>976694701.75</v>
      </c>
      <c r="I50" s="42">
        <f t="shared" ref="I50:I67" si="11">IF(ISBLANK(H50),"  ",IF(L50&gt;0,H50/L50,IF(H50&gt;0,1,0)))</f>
        <v>0.98337955097561258</v>
      </c>
      <c r="J50" s="43">
        <f>'2Year'!J50+'4Year'!J50</f>
        <v>16507466</v>
      </c>
      <c r="K50" s="44">
        <f t="shared" ref="K50:K67" si="12">IF(ISBLANK(J50),"  ",IF(L50&gt;0,J50/L50,IF(J50&gt;0,1,0)))</f>
        <v>1.6620449024387463E-2</v>
      </c>
      <c r="L50" s="96">
        <f t="shared" ref="L50:L66" si="13">J50+H50</f>
        <v>993202167.75</v>
      </c>
      <c r="M50" s="46">
        <f>IF(ISBLANK(L50),"  ",IF(L76&gt;0,L50/L76,IF(L50&gt;0,1,0)))</f>
        <v>0.28866540303221677</v>
      </c>
      <c r="N50" s="25"/>
    </row>
    <row r="51" spans="1:14" ht="15" customHeight="1" x14ac:dyDescent="0.2">
      <c r="A51" s="31" t="s">
        <v>48</v>
      </c>
      <c r="B51" s="4">
        <f>'2Year'!B51+'4Year'!B51</f>
        <v>117728946.68000001</v>
      </c>
      <c r="C51" s="48">
        <f t="shared" si="0"/>
        <v>0.9994290138715356</v>
      </c>
      <c r="D51" s="43">
        <f>'2Year'!D51+'4Year'!D51</f>
        <v>67260</v>
      </c>
      <c r="E51" s="49">
        <f t="shared" si="9"/>
        <v>5.709861284643533E-4</v>
      </c>
      <c r="F51" s="97">
        <f t="shared" si="10"/>
        <v>117796206.68000001</v>
      </c>
      <c r="G51" s="51">
        <f>IF(ISBLANK(F51),"  ",IF(F76&gt;0,F51/F76,IF(F51&gt;0,1,0)))</f>
        <v>3.4652141330763601E-2</v>
      </c>
      <c r="H51" s="4">
        <f>'2Year'!H51+'4Year'!H51</f>
        <v>129329495.05</v>
      </c>
      <c r="I51" s="48">
        <f t="shared" si="11"/>
        <v>0.99953628383836868</v>
      </c>
      <c r="J51" s="43">
        <f>'2Year'!J51+'4Year'!J51</f>
        <v>60000</v>
      </c>
      <c r="K51" s="49">
        <f t="shared" si="12"/>
        <v>4.6371616163131475E-4</v>
      </c>
      <c r="L51" s="97">
        <f t="shared" si="13"/>
        <v>129389495.05</v>
      </c>
      <c r="M51" s="51">
        <f>IF(ISBLANK(L51),"  ",IF(L76&gt;0,L51/L76,IF(L51&gt;0,1,0)))</f>
        <v>3.7605909400456265E-2</v>
      </c>
      <c r="N51" s="25"/>
    </row>
    <row r="52" spans="1:14" ht="15" customHeight="1" x14ac:dyDescent="0.2">
      <c r="A52" s="98" t="s">
        <v>49</v>
      </c>
      <c r="B52" s="4">
        <f>'2Year'!B52+'4Year'!B52</f>
        <v>33400437.319999997</v>
      </c>
      <c r="C52" s="48">
        <f t="shared" si="0"/>
        <v>0.76491018650167197</v>
      </c>
      <c r="D52" s="43">
        <f>'2Year'!D52+'4Year'!D52</f>
        <v>10265391.57</v>
      </c>
      <c r="E52" s="49">
        <f t="shared" si="9"/>
        <v>0.23508981349832794</v>
      </c>
      <c r="F52" s="99">
        <f t="shared" si="10"/>
        <v>43665828.890000001</v>
      </c>
      <c r="G52" s="51">
        <f>IF(ISBLANK(F52),"  ",IF(F76&gt;0,F52/F76,IF(F52&gt;0,1,0)))</f>
        <v>1.2845188454426896E-2</v>
      </c>
      <c r="H52" s="4">
        <f>'2Year'!H52+'4Year'!H52</f>
        <v>35651394</v>
      </c>
      <c r="I52" s="48">
        <f t="shared" si="11"/>
        <v>0.78795347795143733</v>
      </c>
      <c r="J52" s="43">
        <f>'2Year'!J52+'4Year'!J52</f>
        <v>9594163</v>
      </c>
      <c r="K52" s="49">
        <f t="shared" si="12"/>
        <v>0.2120465220485627</v>
      </c>
      <c r="L52" s="99">
        <f t="shared" si="13"/>
        <v>45245557</v>
      </c>
      <c r="M52" s="51">
        <f>IF(ISBLANK(L52),"  ",IF(L76&gt;0,L52/L76,IF(L52&gt;0,1,0)))</f>
        <v>1.3150219935997656E-2</v>
      </c>
      <c r="N52" s="25"/>
    </row>
    <row r="53" spans="1:14" ht="15" customHeight="1" x14ac:dyDescent="0.2">
      <c r="A53" s="98" t="s">
        <v>50</v>
      </c>
      <c r="B53" s="4">
        <f>'2Year'!B53+'4Year'!B53</f>
        <v>18300766.809999999</v>
      </c>
      <c r="C53" s="48">
        <f t="shared" si="0"/>
        <v>0.94373987425337491</v>
      </c>
      <c r="D53" s="43">
        <f>'2Year'!D53+'4Year'!D53</f>
        <v>1090982.24</v>
      </c>
      <c r="E53" s="49">
        <f t="shared" si="9"/>
        <v>5.6260125746625221E-2</v>
      </c>
      <c r="F53" s="99">
        <f t="shared" si="10"/>
        <v>19391749.049999997</v>
      </c>
      <c r="G53" s="51">
        <f>IF(ISBLANK(F53),"  ",IF(F76&gt;0,F53/F76,IF(F53&gt;0,1,0)))</f>
        <v>5.704475956146305E-3</v>
      </c>
      <c r="H53" s="4">
        <f>'2Year'!H53+'4Year'!H53</f>
        <v>18953971</v>
      </c>
      <c r="I53" s="48">
        <f t="shared" si="11"/>
        <v>0.94609156617028145</v>
      </c>
      <c r="J53" s="43">
        <f>'2Year'!J53+'4Year'!J53</f>
        <v>1080000</v>
      </c>
      <c r="K53" s="49">
        <f t="shared" si="12"/>
        <v>5.3908433829718529E-2</v>
      </c>
      <c r="L53" s="99">
        <f t="shared" si="13"/>
        <v>20033971</v>
      </c>
      <c r="M53" s="51">
        <f>IF(ISBLANK(L53),"  ",IF(L76&gt;0,L53/L76,IF(L53&gt;0,1,0)))</f>
        <v>5.822696023863711E-3</v>
      </c>
      <c r="N53" s="25"/>
    </row>
    <row r="54" spans="1:14" ht="15" customHeight="1" x14ac:dyDescent="0.2">
      <c r="A54" s="98" t="s">
        <v>51</v>
      </c>
      <c r="B54" s="4">
        <f>'2Year'!B54+'4Year'!B54</f>
        <v>0</v>
      </c>
      <c r="C54" s="48">
        <f>IF(ISBLANK(B54),"  ",IF(F54&gt;0,B54/F54,IF(B54&gt;0,1,0)))</f>
        <v>0</v>
      </c>
      <c r="D54" s="43">
        <f>'2Year'!D54+'4Year'!D54</f>
        <v>17309759.960000001</v>
      </c>
      <c r="E54" s="49">
        <f>IF(ISBLANK(D54),"  ",IF(F54&gt;0,D54/F54,IF(D54&gt;0,1,0)))</f>
        <v>1</v>
      </c>
      <c r="F54" s="99">
        <f t="shared" si="10"/>
        <v>17309759.960000001</v>
      </c>
      <c r="G54" s="51">
        <f>IF(ISBLANK(F54),"  ",IF(F76&gt;0,F54/F76,IF(F54&gt;0,1,0)))</f>
        <v>5.0920166738896632E-3</v>
      </c>
      <c r="H54" s="4">
        <f>'2Year'!H54+'4Year'!H54</f>
        <v>0</v>
      </c>
      <c r="I54" s="48">
        <f>IF(ISBLANK(H54),"  ",IF(L54&gt;0,H54/L54,IF(H54&gt;0,1,0)))</f>
        <v>0</v>
      </c>
      <c r="J54" s="43">
        <f>'2Year'!J54+'4Year'!J54</f>
        <v>18439774</v>
      </c>
      <c r="K54" s="49">
        <f>IF(ISBLANK(J54),"  ",IF(L54&gt;0,J54/L54,IF(J54&gt;0,1,0)))</f>
        <v>1</v>
      </c>
      <c r="L54" s="99">
        <f t="shared" si="13"/>
        <v>18439774</v>
      </c>
      <c r="M54" s="51">
        <f>IF(ISBLANK(L54),"  ",IF(L76&gt;0,L54/L76,IF(L54&gt;0,1,0)))</f>
        <v>5.3593568020411644E-3</v>
      </c>
      <c r="N54" s="25"/>
    </row>
    <row r="55" spans="1:14" ht="15" customHeight="1" x14ac:dyDescent="0.2">
      <c r="A55" s="31" t="s">
        <v>52</v>
      </c>
      <c r="B55" s="4">
        <f>'2Year'!B55+'4Year'!B55</f>
        <v>129500479.5</v>
      </c>
      <c r="C55" s="48">
        <f t="shared" si="0"/>
        <v>0.4401873465897117</v>
      </c>
      <c r="D55" s="43">
        <f>'2Year'!D55+'4Year'!D55</f>
        <v>164693527.90000001</v>
      </c>
      <c r="E55" s="49">
        <f t="shared" si="9"/>
        <v>0.55981265341028841</v>
      </c>
      <c r="F55" s="97">
        <f t="shared" si="10"/>
        <v>294194007.39999998</v>
      </c>
      <c r="G55" s="51">
        <f>IF(ISBLANK(F55),"  ",IF(F76&gt;0,F55/F76,IF(F55&gt;0,1,0)))</f>
        <v>8.6543129107563829E-2</v>
      </c>
      <c r="H55" s="4">
        <f>'2Year'!H55+'4Year'!H55</f>
        <v>143894501</v>
      </c>
      <c r="I55" s="48">
        <f t="shared" si="11"/>
        <v>0.48184826603328101</v>
      </c>
      <c r="J55" s="43">
        <f>'2Year'!J55+'4Year'!J55</f>
        <v>154735817.18000001</v>
      </c>
      <c r="K55" s="49">
        <f t="shared" si="12"/>
        <v>0.51815173396671899</v>
      </c>
      <c r="L55" s="97">
        <f t="shared" si="13"/>
        <v>298630318.18000001</v>
      </c>
      <c r="M55" s="51">
        <f>IF(ISBLANK(L55),"  ",IF(L76&gt;0,L55/L76,IF(L55&gt;0,1,0)))</f>
        <v>8.6794253933573165E-2</v>
      </c>
      <c r="N55" s="25"/>
    </row>
    <row r="56" spans="1:14" s="77" customFormat="1" ht="15" customHeight="1" x14ac:dyDescent="0.25">
      <c r="A56" s="87" t="s">
        <v>53</v>
      </c>
      <c r="B56" s="83">
        <f>B55+B53+B52+B51+B50</f>
        <v>1273989289.0999999</v>
      </c>
      <c r="C56" s="84">
        <f t="shared" si="0"/>
        <v>0.85932456097406351</v>
      </c>
      <c r="D56" s="85">
        <f>D55+D53+D52+D51+D50+D54</f>
        <v>208557989.26000002</v>
      </c>
      <c r="E56" s="75">
        <f t="shared" si="9"/>
        <v>0.14067543902593629</v>
      </c>
      <c r="F56" s="100">
        <f>F55+F53+F52+F51+F50+F54</f>
        <v>1482547278.3600001</v>
      </c>
      <c r="G56" s="74">
        <f>IF(ISBLANK(F56),"  ",IF(F76&gt;0,F56/F76,IF(F56&gt;0,1,0)))</f>
        <v>0.43612132569623807</v>
      </c>
      <c r="H56" s="83">
        <f>H55+H53+H52+H51+H50</f>
        <v>1304524062.8</v>
      </c>
      <c r="I56" s="84">
        <f t="shared" si="11"/>
        <v>0.86682721615348002</v>
      </c>
      <c r="J56" s="85">
        <f>J55+J53+J52+J51+J50+J54</f>
        <v>200417220.18000001</v>
      </c>
      <c r="K56" s="75">
        <f t="shared" si="12"/>
        <v>0.13317278384651998</v>
      </c>
      <c r="L56" s="97">
        <f t="shared" si="13"/>
        <v>1504941282.98</v>
      </c>
      <c r="M56" s="74">
        <f>IF(ISBLANK(L56),"  ",IF(L76&gt;0,L56/L76,IF(L56&gt;0,1,0)))</f>
        <v>0.43739783912814878</v>
      </c>
      <c r="N56" s="76"/>
    </row>
    <row r="57" spans="1:14" ht="15" customHeight="1" x14ac:dyDescent="0.2">
      <c r="A57" s="41" t="s">
        <v>54</v>
      </c>
      <c r="B57" s="4">
        <f>'2Year'!B57+'4Year'!B57</f>
        <v>0</v>
      </c>
      <c r="C57" s="48">
        <f t="shared" si="0"/>
        <v>0</v>
      </c>
      <c r="D57" s="43">
        <f>'2Year'!D57+'4Year'!D57</f>
        <v>0</v>
      </c>
      <c r="E57" s="49">
        <f t="shared" si="9"/>
        <v>0</v>
      </c>
      <c r="F57" s="101">
        <f t="shared" ref="F57:F66" si="14">D57+B57</f>
        <v>0</v>
      </c>
      <c r="G57" s="51">
        <f>IF(ISBLANK(F57),"  ",IF(F76&gt;0,F57/F76,IF(F57&gt;0,1,0)))</f>
        <v>0</v>
      </c>
      <c r="H57" s="4">
        <f>'2Year'!H57+'4Year'!H57</f>
        <v>0</v>
      </c>
      <c r="I57" s="48">
        <f t="shared" si="11"/>
        <v>0</v>
      </c>
      <c r="J57" s="43">
        <f>'2Year'!J57+'4Year'!J57</f>
        <v>0</v>
      </c>
      <c r="K57" s="49">
        <f t="shared" si="12"/>
        <v>0</v>
      </c>
      <c r="L57" s="101">
        <f t="shared" si="13"/>
        <v>0</v>
      </c>
      <c r="M57" s="51">
        <f>IF(ISBLANK(L57),"  ",IF(L76&gt;0,L57/L76,IF(L57&gt;0,1,0)))</f>
        <v>0</v>
      </c>
      <c r="N57" s="25"/>
    </row>
    <row r="58" spans="1:14" ht="15" customHeight="1" x14ac:dyDescent="0.2">
      <c r="A58" s="102" t="s">
        <v>55</v>
      </c>
      <c r="B58" s="4">
        <f>'2Year'!B58+'4Year'!B58</f>
        <v>0</v>
      </c>
      <c r="C58" s="48">
        <f t="shared" si="0"/>
        <v>0</v>
      </c>
      <c r="D58" s="43">
        <f>'2Year'!D58+'4Year'!D58</f>
        <v>0</v>
      </c>
      <c r="E58" s="49">
        <f t="shared" si="9"/>
        <v>0</v>
      </c>
      <c r="F58" s="34">
        <f t="shared" si="14"/>
        <v>0</v>
      </c>
      <c r="G58" s="51">
        <f>IF(ISBLANK(F58),"  ",IF(F76&gt;0,F58/F76,IF(F58&gt;0,1,0)))</f>
        <v>0</v>
      </c>
      <c r="H58" s="4">
        <f>'2Year'!H58+'4Year'!H58</f>
        <v>0</v>
      </c>
      <c r="I58" s="48">
        <f t="shared" si="11"/>
        <v>0</v>
      </c>
      <c r="J58" s="43">
        <f>'2Year'!J58+'4Year'!J58</f>
        <v>0</v>
      </c>
      <c r="K58" s="49">
        <f t="shared" si="12"/>
        <v>0</v>
      </c>
      <c r="L58" s="34">
        <f t="shared" si="13"/>
        <v>0</v>
      </c>
      <c r="M58" s="51">
        <f>IF(ISBLANK(L58),"  ",IF(L76&gt;0,L58/L76,IF(L58&gt;0,1,0)))</f>
        <v>0</v>
      </c>
      <c r="N58" s="25"/>
    </row>
    <row r="59" spans="1:14" ht="15" customHeight="1" x14ac:dyDescent="0.2">
      <c r="A59" s="82" t="s">
        <v>56</v>
      </c>
      <c r="B59" s="4">
        <f>'2Year'!B59+'4Year'!B59</f>
        <v>3683076.9800000004</v>
      </c>
      <c r="C59" s="48">
        <f t="shared" si="0"/>
        <v>0.13923457725568647</v>
      </c>
      <c r="D59" s="43">
        <f>'2Year'!D59+'4Year'!D59</f>
        <v>22769238.619999997</v>
      </c>
      <c r="E59" s="49">
        <f t="shared" si="9"/>
        <v>0.86076542274431356</v>
      </c>
      <c r="F59" s="34">
        <f t="shared" si="14"/>
        <v>26452315.599999998</v>
      </c>
      <c r="G59" s="51">
        <f>IF(ISBLANK(F59),"  ",IF(F76&gt;0,F59/F76,IF(F59&gt;0,1,0)))</f>
        <v>7.7814846889529971E-3</v>
      </c>
      <c r="H59" s="4">
        <f>'2Year'!H59+'4Year'!H59</f>
        <v>2583458</v>
      </c>
      <c r="I59" s="48">
        <f t="shared" si="11"/>
        <v>0.10260847820752725</v>
      </c>
      <c r="J59" s="43">
        <f>'2Year'!J59+'4Year'!J59</f>
        <v>22594364</v>
      </c>
      <c r="K59" s="49">
        <f t="shared" si="12"/>
        <v>0.89739152179247272</v>
      </c>
      <c r="L59" s="34">
        <f t="shared" si="13"/>
        <v>25177822</v>
      </c>
      <c r="M59" s="51">
        <f>IF(ISBLANK(L59),"  ",IF(L76&gt;0,L59/L76,IF(L59&gt;0,1,0)))</f>
        <v>7.3177107049295547E-3</v>
      </c>
      <c r="N59" s="25"/>
    </row>
    <row r="60" spans="1:14" ht="15" customHeight="1" x14ac:dyDescent="0.2">
      <c r="A60" s="81" t="s">
        <v>57</v>
      </c>
      <c r="B60" s="4">
        <f>'2Year'!B60+'4Year'!B60</f>
        <v>934120</v>
      </c>
      <c r="C60" s="48">
        <f t="shared" si="0"/>
        <v>8.337358149721863E-3</v>
      </c>
      <c r="D60" s="43">
        <f>'2Year'!D60+'4Year'!D60</f>
        <v>111106167.00999999</v>
      </c>
      <c r="E60" s="49">
        <f t="shared" si="9"/>
        <v>0.99166264185027808</v>
      </c>
      <c r="F60" s="68">
        <f t="shared" si="14"/>
        <v>112040287.00999999</v>
      </c>
      <c r="G60" s="51">
        <f>IF(ISBLANK(F60),"  ",IF(F76&gt;0,F60/F76,IF(F60&gt;0,1,0)))</f>
        <v>3.2958920916330452E-2</v>
      </c>
      <c r="H60" s="4">
        <f>'2Year'!H60+'4Year'!H60</f>
        <v>973500</v>
      </c>
      <c r="I60" s="48">
        <f t="shared" si="11"/>
        <v>8.8664232491851968E-3</v>
      </c>
      <c r="J60" s="43">
        <f>'2Year'!J60+'4Year'!J60</f>
        <v>108822747.33</v>
      </c>
      <c r="K60" s="49">
        <f t="shared" si="12"/>
        <v>0.99113357675081482</v>
      </c>
      <c r="L60" s="68">
        <f t="shared" si="13"/>
        <v>109796247.33</v>
      </c>
      <c r="M60" s="51">
        <f>IF(ISBLANK(L60),"  ",IF(L76&gt;0,L60/L76,IF(L60&gt;0,1,0)))</f>
        <v>3.19113056898978E-2</v>
      </c>
      <c r="N60" s="25"/>
    </row>
    <row r="61" spans="1:14" ht="15" customHeight="1" x14ac:dyDescent="0.2">
      <c r="A61" s="103" t="s">
        <v>58</v>
      </c>
      <c r="B61" s="4">
        <f>'2Year'!B61+'4Year'!B61</f>
        <v>187263</v>
      </c>
      <c r="C61" s="48">
        <f t="shared" si="0"/>
        <v>1</v>
      </c>
      <c r="D61" s="43">
        <f>'2Year'!D61+'4Year'!D61</f>
        <v>0</v>
      </c>
      <c r="E61" s="49">
        <f t="shared" si="9"/>
        <v>0</v>
      </c>
      <c r="F61" s="34">
        <f t="shared" si="14"/>
        <v>187263</v>
      </c>
      <c r="G61" s="51">
        <f>IF(ISBLANK(F61),"  ",IF(F76&gt;0,F61/F76,IF(F61&gt;0,1,0)))</f>
        <v>5.508720632788024E-5</v>
      </c>
      <c r="H61" s="4">
        <f>'2Year'!H61+'4Year'!H61</f>
        <v>195000</v>
      </c>
      <c r="I61" s="48">
        <f t="shared" si="11"/>
        <v>1</v>
      </c>
      <c r="J61" s="43">
        <f>'2Year'!J61+'4Year'!J61</f>
        <v>0</v>
      </c>
      <c r="K61" s="49">
        <f t="shared" si="12"/>
        <v>0</v>
      </c>
      <c r="L61" s="34">
        <f t="shared" si="13"/>
        <v>195000</v>
      </c>
      <c r="M61" s="51">
        <f>IF(ISBLANK(L61),"  ",IF(L76&gt;0,L61/L76,IF(L61&gt;0,1,0)))</f>
        <v>5.6675020875962311E-5</v>
      </c>
      <c r="N61" s="25"/>
    </row>
    <row r="62" spans="1:14" ht="15" customHeight="1" x14ac:dyDescent="0.2">
      <c r="A62" s="103" t="s">
        <v>59</v>
      </c>
      <c r="B62" s="4">
        <f>'2Year'!B62+'4Year'!B62</f>
        <v>0</v>
      </c>
      <c r="C62" s="48">
        <f t="shared" si="0"/>
        <v>0</v>
      </c>
      <c r="D62" s="43">
        <f>'2Year'!D62+'4Year'!D62</f>
        <v>207551470.67999998</v>
      </c>
      <c r="E62" s="49">
        <f t="shared" si="9"/>
        <v>1</v>
      </c>
      <c r="F62" s="34">
        <f t="shared" si="14"/>
        <v>207551470.67999998</v>
      </c>
      <c r="G62" s="51">
        <f>IF(ISBLANK(F62),"  ",IF(F76&gt;0,F62/F76,IF(F62&gt;0,1,0)))</f>
        <v>6.1055471123522234E-2</v>
      </c>
      <c r="H62" s="4">
        <f>'2Year'!H62+'4Year'!H62</f>
        <v>0</v>
      </c>
      <c r="I62" s="48">
        <f t="shared" si="11"/>
        <v>0</v>
      </c>
      <c r="J62" s="43">
        <f>'2Year'!J62+'4Year'!J62</f>
        <v>215976740</v>
      </c>
      <c r="K62" s="49">
        <f t="shared" si="12"/>
        <v>1</v>
      </c>
      <c r="L62" s="34">
        <f t="shared" si="13"/>
        <v>215976740</v>
      </c>
      <c r="M62" s="51">
        <f>IF(ISBLANK(L62),"  ",IF(L76&gt;0,L62/L76,IF(L62&gt;0,1,0)))</f>
        <v>6.2771724349857866E-2</v>
      </c>
      <c r="N62" s="25"/>
    </row>
    <row r="63" spans="1:14" ht="15" customHeight="1" x14ac:dyDescent="0.2">
      <c r="A63" s="104" t="s">
        <v>60</v>
      </c>
      <c r="B63" s="4">
        <f>'2Year'!B63+'4Year'!B63</f>
        <v>132647</v>
      </c>
      <c r="C63" s="48">
        <f t="shared" si="0"/>
        <v>4.762573210536721E-4</v>
      </c>
      <c r="D63" s="43">
        <f>'2Year'!D63+'4Year'!D63</f>
        <v>278386956.02999997</v>
      </c>
      <c r="E63" s="49">
        <f t="shared" si="9"/>
        <v>0.99952374267894628</v>
      </c>
      <c r="F63" s="34">
        <f t="shared" si="14"/>
        <v>278519603.02999997</v>
      </c>
      <c r="G63" s="51">
        <f>IF(ISBLANK(F63),"  ",IF(F76&gt;0,F63/F76,IF(F63&gt;0,1,0)))</f>
        <v>8.1932185420894185E-2</v>
      </c>
      <c r="H63" s="4">
        <f>'2Year'!H63+'4Year'!H63</f>
        <v>170000</v>
      </c>
      <c r="I63" s="48">
        <f t="shared" si="11"/>
        <v>5.7562267432567627E-4</v>
      </c>
      <c r="J63" s="43">
        <f>'2Year'!J63+'4Year'!J63</f>
        <v>295162355</v>
      </c>
      <c r="K63" s="49">
        <f t="shared" si="12"/>
        <v>0.99942437732567435</v>
      </c>
      <c r="L63" s="34">
        <f t="shared" si="13"/>
        <v>295332355</v>
      </c>
      <c r="M63" s="51">
        <f>IF(ISBLANK(L63),"  ",IF(L76&gt;0,L63/L76,IF(L63&gt;0,1,0)))</f>
        <v>8.5835730179344163E-2</v>
      </c>
      <c r="N63" s="25"/>
    </row>
    <row r="64" spans="1:14" ht="15" customHeight="1" x14ac:dyDescent="0.2">
      <c r="A64" s="104" t="s">
        <v>61</v>
      </c>
      <c r="B64" s="4">
        <f>'2Year'!B64+'4Year'!B64</f>
        <v>0</v>
      </c>
      <c r="C64" s="48">
        <f t="shared" si="0"/>
        <v>0</v>
      </c>
      <c r="D64" s="43">
        <f>'2Year'!D64+'4Year'!D64</f>
        <v>10123908.409999998</v>
      </c>
      <c r="E64" s="49">
        <f t="shared" si="9"/>
        <v>1</v>
      </c>
      <c r="F64" s="34">
        <f t="shared" si="14"/>
        <v>10123908.409999998</v>
      </c>
      <c r="G64" s="51">
        <f>IF(ISBLANK(F64),"  ",IF(F76&gt;0,F64/F76,IF(F64&gt;0,1,0)))</f>
        <v>2.9781528194370052E-3</v>
      </c>
      <c r="H64" s="4">
        <f>'2Year'!H64+'4Year'!H64</f>
        <v>0</v>
      </c>
      <c r="I64" s="48">
        <f t="shared" si="11"/>
        <v>0</v>
      </c>
      <c r="J64" s="43">
        <f>'2Year'!J64+'4Year'!J64</f>
        <v>5768128.0099999998</v>
      </c>
      <c r="K64" s="49">
        <f t="shared" si="12"/>
        <v>1</v>
      </c>
      <c r="L64" s="34">
        <f t="shared" si="13"/>
        <v>5768128.0099999998</v>
      </c>
      <c r="M64" s="51">
        <f>IF(ISBLANK(L64),"  ",IF(L76&gt;0,L64/L76,IF(L64&gt;0,1,0)))</f>
        <v>1.6764552583690921E-3</v>
      </c>
      <c r="N64" s="25"/>
    </row>
    <row r="65" spans="1:14" ht="15" customHeight="1" x14ac:dyDescent="0.2">
      <c r="A65" s="82" t="s">
        <v>62</v>
      </c>
      <c r="B65" s="4">
        <f>'2Year'!B65+'4Year'!B65</f>
        <v>20000</v>
      </c>
      <c r="C65" s="48">
        <f t="shared" si="0"/>
        <v>2.2154516793019486E-4</v>
      </c>
      <c r="D65" s="43">
        <f>'2Year'!D65+'4Year'!D65</f>
        <v>90255044.980000019</v>
      </c>
      <c r="E65" s="49">
        <f t="shared" si="9"/>
        <v>0.99977845483206984</v>
      </c>
      <c r="F65" s="34">
        <f t="shared" si="14"/>
        <v>90275044.980000019</v>
      </c>
      <c r="G65" s="51">
        <f>IF(ISBLANK(F65),"  ",IF(F76&gt;0,F65/F76,IF(F65&gt;0,1,0)))</f>
        <v>2.6556233901368291E-2</v>
      </c>
      <c r="H65" s="4">
        <f>'2Year'!H65+'4Year'!H65</f>
        <v>0</v>
      </c>
      <c r="I65" s="48">
        <f t="shared" si="11"/>
        <v>0</v>
      </c>
      <c r="J65" s="43">
        <f>'2Year'!J65+'4Year'!J65</f>
        <v>92608390.25999999</v>
      </c>
      <c r="K65" s="49">
        <f t="shared" si="12"/>
        <v>1</v>
      </c>
      <c r="L65" s="34">
        <f t="shared" si="13"/>
        <v>92608390.25999999</v>
      </c>
      <c r="M65" s="51">
        <f>IF(ISBLANK(L65),"  ",IF(L76&gt;0,L65/L76,IF(L65&gt;0,1,0)))</f>
        <v>2.691580744243469E-2</v>
      </c>
      <c r="N65" s="25"/>
    </row>
    <row r="66" spans="1:14" ht="15" customHeight="1" x14ac:dyDescent="0.2">
      <c r="A66" s="81" t="s">
        <v>63</v>
      </c>
      <c r="B66" s="4">
        <f>'2Year'!B66+'4Year'!B66</f>
        <v>36892986.460000001</v>
      </c>
      <c r="C66" s="48">
        <f t="shared" si="0"/>
        <v>0.33743584387764358</v>
      </c>
      <c r="D66" s="43">
        <f>'2Year'!D66+'4Year'!D66</f>
        <v>72440349.429999992</v>
      </c>
      <c r="E66" s="49">
        <f t="shared" si="9"/>
        <v>0.66256415612235653</v>
      </c>
      <c r="F66" s="34">
        <f t="shared" si="14"/>
        <v>109333335.88999999</v>
      </c>
      <c r="G66" s="51">
        <f>IF(ISBLANK(F66),"  ",IF(F76&gt;0,F66/F76,IF(F66&gt;0,1,0)))</f>
        <v>3.2162616388116516E-2</v>
      </c>
      <c r="H66" s="4">
        <f>'2Year'!H66+'4Year'!H66</f>
        <v>51700771</v>
      </c>
      <c r="I66" s="48">
        <f t="shared" si="11"/>
        <v>0.46044361201280715</v>
      </c>
      <c r="J66" s="43">
        <f>'2Year'!J66+'4Year'!J66</f>
        <v>60583925</v>
      </c>
      <c r="K66" s="49">
        <f t="shared" si="12"/>
        <v>0.53955638798719285</v>
      </c>
      <c r="L66" s="34">
        <f t="shared" si="13"/>
        <v>112284696</v>
      </c>
      <c r="M66" s="51">
        <f>IF(ISBLANK(L66),"  ",IF(L76&gt;0,L66/L76,IF(L66&gt;0,1,0)))</f>
        <v>3.2634551230005547E-2</v>
      </c>
      <c r="N66" s="25"/>
    </row>
    <row r="67" spans="1:14" s="77" customFormat="1" ht="15" customHeight="1" x14ac:dyDescent="0.25">
      <c r="A67" s="105" t="s">
        <v>64</v>
      </c>
      <c r="B67" s="106">
        <f>B66+B65+B64+B63+B62+B61+B60+B59+B58+B57+B56</f>
        <v>1315839382.54</v>
      </c>
      <c r="C67" s="84">
        <f t="shared" si="0"/>
        <v>0.56789903222569693</v>
      </c>
      <c r="D67" s="107">
        <f>D66+D65+D64+D63+D62+D61+D60+D59+D58+D57+D56</f>
        <v>1001191124.42</v>
      </c>
      <c r="E67" s="75">
        <f t="shared" si="9"/>
        <v>0.43210096777430301</v>
      </c>
      <c r="F67" s="106">
        <f>F66+F65+F64+F63+F62+F61+F60+F59+F58+F57+F56</f>
        <v>2317030506.96</v>
      </c>
      <c r="G67" s="74">
        <f>IF(ISBLANK(F67),"  ",IF(F76&gt;0,F67/F76,IF(F67&gt;0,1,0)))</f>
        <v>0.68160147816118755</v>
      </c>
      <c r="H67" s="106">
        <f>H66+H65+H64+H63+H62+H61+H60+H59+H58+H57+H56</f>
        <v>1360146791.8</v>
      </c>
      <c r="I67" s="84">
        <f t="shared" si="11"/>
        <v>0.57582571752236245</v>
      </c>
      <c r="J67" s="107">
        <f>J66+J65+J64+J63+J62+J61+J60+J59+J58+J57+J56</f>
        <v>1001933869.78</v>
      </c>
      <c r="K67" s="75">
        <f t="shared" si="12"/>
        <v>0.42417428247763761</v>
      </c>
      <c r="L67" s="106">
        <f>L66+L65+L64+L63+L62+L61+L60+L59+L58+L57+L56</f>
        <v>2362080661.5799999</v>
      </c>
      <c r="M67" s="74">
        <f>IF(ISBLANK(L67),"  ",IF(L76&gt;0,L67/L76,IF(L67&gt;0,1,0)))</f>
        <v>0.68651779900386345</v>
      </c>
      <c r="N67" s="76"/>
    </row>
    <row r="68" spans="1:14" ht="15" customHeight="1" x14ac:dyDescent="0.25">
      <c r="A68" s="14" t="s">
        <v>65</v>
      </c>
      <c r="B68" s="79"/>
      <c r="C68" s="64" t="s">
        <v>4</v>
      </c>
      <c r="D68" s="80"/>
      <c r="E68" s="66" t="s">
        <v>4</v>
      </c>
      <c r="F68" s="34"/>
      <c r="G68" s="67" t="s">
        <v>4</v>
      </c>
      <c r="H68" s="79"/>
      <c r="I68" s="64" t="s">
        <v>4</v>
      </c>
      <c r="J68" s="80"/>
      <c r="K68" s="66" t="s">
        <v>4</v>
      </c>
      <c r="L68" s="34"/>
      <c r="M68" s="67" t="s">
        <v>4</v>
      </c>
    </row>
    <row r="69" spans="1:14" ht="15" customHeight="1" x14ac:dyDescent="0.2">
      <c r="A69" s="108" t="s">
        <v>66</v>
      </c>
      <c r="B69" s="4">
        <f>'2Year'!B69+'4Year'!B69</f>
        <v>0</v>
      </c>
      <c r="C69" s="42">
        <f t="shared" si="0"/>
        <v>0</v>
      </c>
      <c r="D69" s="43">
        <f>'2Year'!D69+'4Year'!D69</f>
        <v>2024831.3199999998</v>
      </c>
      <c r="E69" s="44">
        <f>IF(ISBLANK(D69),"  ",IF(F69&gt;0,D69/F69,IF(D69&gt;0,1,0)))</f>
        <v>1</v>
      </c>
      <c r="F69" s="58">
        <f>D69+B69</f>
        <v>2024831.3199999998</v>
      </c>
      <c r="G69" s="46">
        <f>IF(ISBLANK(F69),"  ",IF(F76&gt;0,F69/F76,IF(F69&gt;0,1,0)))</f>
        <v>5.9564516591101334E-4</v>
      </c>
      <c r="H69" s="4">
        <f>'2Year'!H69+'4Year'!H69</f>
        <v>0</v>
      </c>
      <c r="I69" s="42">
        <f>IF(ISBLANK(H69),"  ",IF(L69&gt;0,H69/L69,IF(H69&gt;0,1,0)))</f>
        <v>0</v>
      </c>
      <c r="J69" s="43">
        <f>'2Year'!J69+'4Year'!J69</f>
        <v>2672012.11</v>
      </c>
      <c r="K69" s="44">
        <f>IF(ISBLANK(J69),"  ",IF(L69&gt;0,J69/L69,IF(J69&gt;0,1,0)))</f>
        <v>1</v>
      </c>
      <c r="L69" s="58">
        <f>J69+H69</f>
        <v>2672012.11</v>
      </c>
      <c r="M69" s="46">
        <f>IF(ISBLANK(L69),"  ",IF(L76&gt;0,L69/L76,IF(L69&gt;0,1,0)))</f>
        <v>7.7659662623114924E-4</v>
      </c>
    </row>
    <row r="70" spans="1:14" ht="15" customHeight="1" x14ac:dyDescent="0.2">
      <c r="A70" s="31" t="s">
        <v>67</v>
      </c>
      <c r="B70" s="4">
        <f>'2Year'!B70+'4Year'!B70</f>
        <v>0</v>
      </c>
      <c r="C70" s="48">
        <f t="shared" si="0"/>
        <v>0</v>
      </c>
      <c r="D70" s="43">
        <f>'2Year'!D70+'4Year'!D70</f>
        <v>0</v>
      </c>
      <c r="E70" s="49">
        <f>IF(ISBLANK(D70),"  ",IF(F70&gt;0,D70/F70,IF(D70&gt;0,1,0)))</f>
        <v>0</v>
      </c>
      <c r="F70" s="34">
        <f>D70+B70</f>
        <v>0</v>
      </c>
      <c r="G70" s="51">
        <f>IF(ISBLANK(F70),"  ",IF(F76&gt;0,F70/F76,IF(F70&gt;0,1,0)))</f>
        <v>0</v>
      </c>
      <c r="H70" s="4">
        <f>'2Year'!H70+'4Year'!H70</f>
        <v>0</v>
      </c>
      <c r="I70" s="48">
        <f>IF(ISBLANK(H70),"  ",IF(L70&gt;0,H70/L70,IF(H70&gt;0,1,0)))</f>
        <v>0</v>
      </c>
      <c r="J70" s="43">
        <f>'2Year'!J70+'4Year'!J70</f>
        <v>0</v>
      </c>
      <c r="K70" s="49">
        <f>IF(ISBLANK(J70),"  ",IF(L70&gt;0,J70/L70,IF(J70&gt;0,1,0)))</f>
        <v>0</v>
      </c>
      <c r="L70" s="34">
        <f>J70+H70</f>
        <v>0</v>
      </c>
      <c r="M70" s="51">
        <f>IF(ISBLANK(L70),"  ",IF(L76&gt;0,L70/L76,IF(L70&gt;0,1,0)))</f>
        <v>0</v>
      </c>
    </row>
    <row r="71" spans="1:14" ht="15" customHeight="1" x14ac:dyDescent="0.25">
      <c r="A71" s="109" t="s">
        <v>68</v>
      </c>
      <c r="B71" s="79"/>
      <c r="C71" s="64" t="s">
        <v>4</v>
      </c>
      <c r="D71" s="80"/>
      <c r="E71" s="66" t="s">
        <v>4</v>
      </c>
      <c r="F71" s="34"/>
      <c r="G71" s="67" t="s">
        <v>4</v>
      </c>
      <c r="H71" s="79"/>
      <c r="I71" s="64" t="s">
        <v>4</v>
      </c>
      <c r="J71" s="80"/>
      <c r="K71" s="66" t="s">
        <v>4</v>
      </c>
      <c r="L71" s="34"/>
      <c r="M71" s="67" t="s">
        <v>4</v>
      </c>
    </row>
    <row r="72" spans="1:14" ht="15" customHeight="1" x14ac:dyDescent="0.2">
      <c r="A72" s="82" t="s">
        <v>69</v>
      </c>
      <c r="B72" s="4">
        <f>'2Year'!B72+'4Year'!B72</f>
        <v>0</v>
      </c>
      <c r="C72" s="42">
        <f t="shared" si="0"/>
        <v>0</v>
      </c>
      <c r="D72" s="43">
        <f>'2Year'!D72+'4Year'!D72</f>
        <v>341296355.56999999</v>
      </c>
      <c r="E72" s="44">
        <f>IF(ISBLANK(D72),"  ",IF(F72&gt;0,D72/F72,IF(D72&gt;0,1,0)))</f>
        <v>1</v>
      </c>
      <c r="F72" s="58">
        <f>D72+B72</f>
        <v>341296355.56999999</v>
      </c>
      <c r="G72" s="46">
        <f>IF(ISBLANK(F72),"  ",IF(F76&gt;0,F72/F76,IF(F72&gt;0,1,0)))</f>
        <v>0.10039923934914087</v>
      </c>
      <c r="H72" s="4">
        <f>'2Year'!H72+'4Year'!H72</f>
        <v>0</v>
      </c>
      <c r="I72" s="42">
        <f>IF(ISBLANK(H72),"  ",IF(L72&gt;0,H72/L72,IF(H72&gt;0,1,0)))</f>
        <v>0</v>
      </c>
      <c r="J72" s="43">
        <f>'2Year'!J72+'4Year'!J72</f>
        <v>333960570.88</v>
      </c>
      <c r="K72" s="44">
        <f>IF(ISBLANK(J72),"  ",IF(L72&gt;0,J72/L72,IF(J72&gt;0,1,0)))</f>
        <v>1</v>
      </c>
      <c r="L72" s="58">
        <f>J72+H72</f>
        <v>333960570.88</v>
      </c>
      <c r="M72" s="46">
        <f>IF(ISBLANK(L72),"  ",IF(L76&gt;0,L72/L76,IF(L72&gt;0,1,0)))</f>
        <v>9.7062678596780985E-2</v>
      </c>
    </row>
    <row r="73" spans="1:14" ht="15" customHeight="1" x14ac:dyDescent="0.2">
      <c r="A73" s="31" t="s">
        <v>70</v>
      </c>
      <c r="B73" s="4">
        <f>'2Year'!B73+'4Year'!B73</f>
        <v>0</v>
      </c>
      <c r="C73" s="48">
        <f t="shared" si="0"/>
        <v>0</v>
      </c>
      <c r="D73" s="43">
        <f>'2Year'!D73+'4Year'!D73</f>
        <v>203403132.53000003</v>
      </c>
      <c r="E73" s="49">
        <f>IF(ISBLANK(D73),"  ",IF(F73&gt;0,D73/F73,IF(D73&gt;0,1,0)))</f>
        <v>1</v>
      </c>
      <c r="F73" s="34">
        <f>D73+B73</f>
        <v>203403132.53000003</v>
      </c>
      <c r="G73" s="51">
        <f>IF(ISBLANK(F73),"  ",IF(F76&gt;0,F73/F76,IF(F73&gt;0,1,0)))</f>
        <v>5.9835153390778106E-2</v>
      </c>
      <c r="H73" s="4">
        <f>'2Year'!H73+'4Year'!H73</f>
        <v>0</v>
      </c>
      <c r="I73" s="48">
        <f>IF(ISBLANK(H73),"  ",IF(L73&gt;0,H73/L73,IF(H73&gt;0,1,0)))</f>
        <v>0</v>
      </c>
      <c r="J73" s="43">
        <f>'2Year'!J73+'4Year'!J73</f>
        <v>200147053.70999998</v>
      </c>
      <c r="K73" s="49">
        <f>IF(ISBLANK(J73),"  ",IF(L73&gt;0,J73/L73,IF(J73&gt;0,1,0)))</f>
        <v>1</v>
      </c>
      <c r="L73" s="34">
        <f>J73+H73</f>
        <v>200147053.70999998</v>
      </c>
      <c r="M73" s="51">
        <f>IF(ISBLANK(L73),"  ",IF(L76&gt;0,L73/L76,IF(L73&gt;0,1,0)))</f>
        <v>5.8170966396290248E-2</v>
      </c>
    </row>
    <row r="74" spans="1:14" s="77" customFormat="1" ht="15" customHeight="1" x14ac:dyDescent="0.25">
      <c r="A74" s="78" t="s">
        <v>71</v>
      </c>
      <c r="B74" s="110">
        <f>B73+B72+B70+B69</f>
        <v>0</v>
      </c>
      <c r="C74" s="84">
        <f t="shared" si="0"/>
        <v>0</v>
      </c>
      <c r="D74" s="111">
        <f>D73+D72+D70+D69</f>
        <v>546724319.42000008</v>
      </c>
      <c r="E74" s="75">
        <f>IF(ISBLANK(D74),"  ",IF(F74&gt;0,D74/F74,IF(D74&gt;0,1,0)))</f>
        <v>1</v>
      </c>
      <c r="F74" s="112">
        <f>F73+F72+F71+F70+F69</f>
        <v>546724319.42000008</v>
      </c>
      <c r="G74" s="74">
        <f>IF(ISBLANK(F74),"  ",IF(F76&gt;0,F74/F76,IF(F74&gt;0,1,0)))</f>
        <v>0.16083003790583</v>
      </c>
      <c r="H74" s="110">
        <f>H73+H72+H70+H69</f>
        <v>0</v>
      </c>
      <c r="I74" s="84">
        <f>IF(ISBLANK(H74),"  ",IF(L74&gt;0,H74/L74,IF(H74&gt;0,1,0)))</f>
        <v>0</v>
      </c>
      <c r="J74" s="111">
        <f>J73+J72+J70+J69</f>
        <v>536779636.69999999</v>
      </c>
      <c r="K74" s="75">
        <f>IF(ISBLANK(J74),"  ",IF(L74&gt;0,J74/L74,IF(J74&gt;0,1,0)))</f>
        <v>1</v>
      </c>
      <c r="L74" s="112">
        <f>L73+L72+L71+L70+L69</f>
        <v>536779636.69999999</v>
      </c>
      <c r="M74" s="74">
        <f>IF(ISBLANK(L74),"  ",IF(L76&gt;0,L74/L76,IF(L74&gt;0,1,0)))</f>
        <v>0.15601024161930238</v>
      </c>
    </row>
    <row r="75" spans="1:14" s="77" customFormat="1" ht="15" customHeight="1" x14ac:dyDescent="0.25">
      <c r="A75" s="78" t="s">
        <v>72</v>
      </c>
      <c r="B75" s="88">
        <f>'2Year'!B75+'4Year'!B75</f>
        <v>0</v>
      </c>
      <c r="C75" s="84">
        <f>IF(ISBLANK(B75),"  ",IF(F75&gt;0,B75/F75,IF(B75&gt;0,1,0)))</f>
        <v>0</v>
      </c>
      <c r="D75" s="89">
        <f>'2Year'!D75+'4Year'!D75</f>
        <v>0</v>
      </c>
      <c r="E75" s="75">
        <f>IF(ISBLANK(D75),"  ",IF(F75&gt;0,D75/F75,IF(D75&gt;0,1,0)))</f>
        <v>0</v>
      </c>
      <c r="F75" s="113">
        <f>D75+B75</f>
        <v>0</v>
      </c>
      <c r="G75" s="74">
        <f>IF(ISBLANK(F75),"  ",IF(F76&gt;0,F75/F76,IF(F75&gt;0,1,0)))</f>
        <v>0</v>
      </c>
      <c r="H75" s="88">
        <f>'2Year'!H75+'4Year'!H75</f>
        <v>0</v>
      </c>
      <c r="I75" s="84">
        <f>IF(ISBLANK(H75),"  ",IF(L75&gt;0,H75/L75,IF(H75&gt;0,1,0)))</f>
        <v>0</v>
      </c>
      <c r="J75" s="89">
        <f>'2Year'!J75+'4Year'!J75</f>
        <v>0</v>
      </c>
      <c r="K75" s="75">
        <f>IF(ISBLANK(J75),"  ",IF(L75&gt;0,J75/L75,IF(J75&gt;0,1,0)))</f>
        <v>0</v>
      </c>
      <c r="L75" s="113">
        <f>J75+H75</f>
        <v>0</v>
      </c>
      <c r="M75" s="74">
        <f>IF(ISBLANK(L75),"  ",IF(L76&gt;0,L75/L76,IF(L75&gt;0,1,0)))</f>
        <v>0</v>
      </c>
    </row>
    <row r="76" spans="1:14" s="77" customFormat="1" ht="15" customHeight="1" thickBot="1" x14ac:dyDescent="0.3">
      <c r="A76" s="114" t="s">
        <v>73</v>
      </c>
      <c r="B76" s="115">
        <f>B74+B67+B47+B40+B48+B75</f>
        <v>1849799380.98</v>
      </c>
      <c r="C76" s="116">
        <f t="shared" si="0"/>
        <v>0.54415597403240579</v>
      </c>
      <c r="D76" s="115">
        <f>D74+D67+D47+D40+D48+D75</f>
        <v>1549592464.8400002</v>
      </c>
      <c r="E76" s="117">
        <f>IF(ISBLANK(D76),"  ",IF(F76&gt;0,D76/F76,IF(D76&gt;0,1,0)))</f>
        <v>0.45584402596759421</v>
      </c>
      <c r="F76" s="115">
        <f>F74+F67+F47+F40+F48+F75</f>
        <v>3399391845.8200002</v>
      </c>
      <c r="G76" s="118">
        <f>IF(ISBLANK(F76),"  ",IF(F76&gt;0,F76/F76,IF(F76&gt;0,1,0)))</f>
        <v>1</v>
      </c>
      <c r="H76" s="115">
        <f>H74+H67+H47+H40+H48+H75</f>
        <v>1900590626.8</v>
      </c>
      <c r="I76" s="116">
        <f>IF(ISBLANK(H76),"  ",IF(L76&gt;0,H76/L76,IF(H76&gt;0,1,0)))</f>
        <v>0.55238981256691433</v>
      </c>
      <c r="J76" s="115">
        <f>J74+J67+J47+J40+J48+J75</f>
        <v>1540078595.48</v>
      </c>
      <c r="K76" s="117">
        <f>IF(ISBLANK(J76),"  ",IF(L76&gt;0,J76/L76,IF(J76&gt;0,1,0)))</f>
        <v>0.44761018743308573</v>
      </c>
      <c r="L76" s="115">
        <f>L74+L67+L47+L40+L48+L75</f>
        <v>3440669222.2799997</v>
      </c>
      <c r="M76" s="118">
        <f>IF(ISBLANK(L76),"  ",IF(L76&gt;0,L76/L76,IF(L76&gt;0,1,0)))</f>
        <v>1</v>
      </c>
    </row>
    <row r="77" spans="1:14" ht="15" thickTop="1" x14ac:dyDescent="0.2">
      <c r="A77" s="119"/>
      <c r="B77" s="1"/>
      <c r="C77" s="2"/>
      <c r="D77" s="1"/>
      <c r="E77" s="2"/>
      <c r="F77" s="1"/>
      <c r="G77" s="2"/>
      <c r="H77" s="1"/>
      <c r="I77" s="2"/>
      <c r="J77" s="1"/>
      <c r="K77" s="2"/>
      <c r="L77" s="1"/>
      <c r="M77" s="2"/>
    </row>
    <row r="78" spans="1:14" x14ac:dyDescent="0.2">
      <c r="A78" s="2" t="s">
        <v>4</v>
      </c>
      <c r="B78" s="1"/>
      <c r="C78" s="2"/>
      <c r="D78" s="1"/>
      <c r="E78" s="2"/>
      <c r="F78" s="1"/>
      <c r="G78" s="2"/>
      <c r="H78" s="1"/>
      <c r="I78" s="2"/>
      <c r="J78" s="1"/>
      <c r="K78" s="2"/>
      <c r="L78" s="1"/>
      <c r="M78" s="2"/>
    </row>
    <row r="79" spans="1:14" x14ac:dyDescent="0.2">
      <c r="A79" s="2" t="s">
        <v>74</v>
      </c>
      <c r="B79" s="1"/>
      <c r="C79" s="2"/>
      <c r="D79" s="1"/>
      <c r="E79" s="2"/>
      <c r="F79" s="1"/>
      <c r="G79" s="2"/>
      <c r="H79" s="1"/>
      <c r="I79" s="2"/>
      <c r="J79" s="1"/>
      <c r="K79" s="2"/>
      <c r="L79" s="1"/>
      <c r="M79" s="2"/>
    </row>
  </sheetData>
  <hyperlinks>
    <hyperlink ref="O2" location="Home!A1" tooltip="Home" display="Home"/>
  </hyperlinks>
  <printOptions horizontalCentered="1" verticalCentered="1"/>
  <pageMargins left="0.25" right="0.25" top="0.75" bottom="0.75" header="0.3" footer="0.3"/>
  <pageSetup scale="44" orientation="landscape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9"/>
  <sheetViews>
    <sheetView zoomScale="75" zoomScaleNormal="75" workbookViewId="0">
      <pane xSplit="1" ySplit="10" topLeftCell="B11" activePane="bottomRight" state="frozen"/>
      <selection activeCell="A4" sqref="A4:XFD76"/>
      <selection pane="topRight" activeCell="A4" sqref="A4:XFD76"/>
      <selection pane="bottomLeft" activeCell="A4" sqref="A4:XFD76"/>
      <selection pane="bottomRight" activeCell="O8" sqref="O8"/>
    </sheetView>
  </sheetViews>
  <sheetFormatPr defaultColWidth="12.42578125" defaultRowHeight="14.25" x14ac:dyDescent="0.2"/>
  <cols>
    <col min="1" max="1" width="63.42578125" style="6" customWidth="1"/>
    <col min="2" max="2" width="20.7109375" style="120" customWidth="1"/>
    <col min="3" max="3" width="20.7109375" style="6" customWidth="1"/>
    <col min="4" max="4" width="20.7109375" style="120" customWidth="1"/>
    <col min="5" max="5" width="20.7109375" style="6" customWidth="1"/>
    <col min="6" max="6" width="20.7109375" style="120" customWidth="1"/>
    <col min="7" max="7" width="20.7109375" style="6" customWidth="1"/>
    <col min="8" max="8" width="20.7109375" style="120" customWidth="1"/>
    <col min="9" max="9" width="20.7109375" style="6" customWidth="1"/>
    <col min="10" max="10" width="20.7109375" style="120" customWidth="1"/>
    <col min="11" max="11" width="20.7109375" style="6" customWidth="1"/>
    <col min="12" max="12" width="20.7109375" style="120" customWidth="1"/>
    <col min="13" max="13" width="20.7109375" style="6" customWidth="1"/>
    <col min="14" max="256" width="12.42578125" style="6"/>
    <col min="257" max="257" width="186.7109375" style="6" customWidth="1"/>
    <col min="258" max="258" width="56.42578125" style="6" customWidth="1"/>
    <col min="259" max="263" width="45.5703125" style="6" customWidth="1"/>
    <col min="264" max="264" width="54.7109375" style="6" customWidth="1"/>
    <col min="265" max="269" width="45.5703125" style="6" customWidth="1"/>
    <col min="270" max="512" width="12.42578125" style="6"/>
    <col min="513" max="513" width="186.7109375" style="6" customWidth="1"/>
    <col min="514" max="514" width="56.42578125" style="6" customWidth="1"/>
    <col min="515" max="519" width="45.5703125" style="6" customWidth="1"/>
    <col min="520" max="520" width="54.7109375" style="6" customWidth="1"/>
    <col min="521" max="525" width="45.5703125" style="6" customWidth="1"/>
    <col min="526" max="768" width="12.42578125" style="6"/>
    <col min="769" max="769" width="186.7109375" style="6" customWidth="1"/>
    <col min="770" max="770" width="56.42578125" style="6" customWidth="1"/>
    <col min="771" max="775" width="45.5703125" style="6" customWidth="1"/>
    <col min="776" max="776" width="54.7109375" style="6" customWidth="1"/>
    <col min="777" max="781" width="45.5703125" style="6" customWidth="1"/>
    <col min="782" max="1024" width="12.42578125" style="6"/>
    <col min="1025" max="1025" width="186.7109375" style="6" customWidth="1"/>
    <col min="1026" max="1026" width="56.42578125" style="6" customWidth="1"/>
    <col min="1027" max="1031" width="45.5703125" style="6" customWidth="1"/>
    <col min="1032" max="1032" width="54.7109375" style="6" customWidth="1"/>
    <col min="1033" max="1037" width="45.5703125" style="6" customWidth="1"/>
    <col min="1038" max="1280" width="12.42578125" style="6"/>
    <col min="1281" max="1281" width="186.7109375" style="6" customWidth="1"/>
    <col min="1282" max="1282" width="56.42578125" style="6" customWidth="1"/>
    <col min="1283" max="1287" width="45.5703125" style="6" customWidth="1"/>
    <col min="1288" max="1288" width="54.7109375" style="6" customWidth="1"/>
    <col min="1289" max="1293" width="45.5703125" style="6" customWidth="1"/>
    <col min="1294" max="1536" width="12.42578125" style="6"/>
    <col min="1537" max="1537" width="186.7109375" style="6" customWidth="1"/>
    <col min="1538" max="1538" width="56.42578125" style="6" customWidth="1"/>
    <col min="1539" max="1543" width="45.5703125" style="6" customWidth="1"/>
    <col min="1544" max="1544" width="54.7109375" style="6" customWidth="1"/>
    <col min="1545" max="1549" width="45.5703125" style="6" customWidth="1"/>
    <col min="1550" max="1792" width="12.42578125" style="6"/>
    <col min="1793" max="1793" width="186.7109375" style="6" customWidth="1"/>
    <col min="1794" max="1794" width="56.42578125" style="6" customWidth="1"/>
    <col min="1795" max="1799" width="45.5703125" style="6" customWidth="1"/>
    <col min="1800" max="1800" width="54.7109375" style="6" customWidth="1"/>
    <col min="1801" max="1805" width="45.5703125" style="6" customWidth="1"/>
    <col min="1806" max="2048" width="12.42578125" style="6"/>
    <col min="2049" max="2049" width="186.7109375" style="6" customWidth="1"/>
    <col min="2050" max="2050" width="56.42578125" style="6" customWidth="1"/>
    <col min="2051" max="2055" width="45.5703125" style="6" customWidth="1"/>
    <col min="2056" max="2056" width="54.7109375" style="6" customWidth="1"/>
    <col min="2057" max="2061" width="45.5703125" style="6" customWidth="1"/>
    <col min="2062" max="2304" width="12.42578125" style="6"/>
    <col min="2305" max="2305" width="186.7109375" style="6" customWidth="1"/>
    <col min="2306" max="2306" width="56.42578125" style="6" customWidth="1"/>
    <col min="2307" max="2311" width="45.5703125" style="6" customWidth="1"/>
    <col min="2312" max="2312" width="54.7109375" style="6" customWidth="1"/>
    <col min="2313" max="2317" width="45.5703125" style="6" customWidth="1"/>
    <col min="2318" max="2560" width="12.42578125" style="6"/>
    <col min="2561" max="2561" width="186.7109375" style="6" customWidth="1"/>
    <col min="2562" max="2562" width="56.42578125" style="6" customWidth="1"/>
    <col min="2563" max="2567" width="45.5703125" style="6" customWidth="1"/>
    <col min="2568" max="2568" width="54.7109375" style="6" customWidth="1"/>
    <col min="2569" max="2573" width="45.5703125" style="6" customWidth="1"/>
    <col min="2574" max="2816" width="12.42578125" style="6"/>
    <col min="2817" max="2817" width="186.7109375" style="6" customWidth="1"/>
    <col min="2818" max="2818" width="56.42578125" style="6" customWidth="1"/>
    <col min="2819" max="2823" width="45.5703125" style="6" customWidth="1"/>
    <col min="2824" max="2824" width="54.7109375" style="6" customWidth="1"/>
    <col min="2825" max="2829" width="45.5703125" style="6" customWidth="1"/>
    <col min="2830" max="3072" width="12.42578125" style="6"/>
    <col min="3073" max="3073" width="186.7109375" style="6" customWidth="1"/>
    <col min="3074" max="3074" width="56.42578125" style="6" customWidth="1"/>
    <col min="3075" max="3079" width="45.5703125" style="6" customWidth="1"/>
    <col min="3080" max="3080" width="54.7109375" style="6" customWidth="1"/>
    <col min="3081" max="3085" width="45.5703125" style="6" customWidth="1"/>
    <col min="3086" max="3328" width="12.42578125" style="6"/>
    <col min="3329" max="3329" width="186.7109375" style="6" customWidth="1"/>
    <col min="3330" max="3330" width="56.42578125" style="6" customWidth="1"/>
    <col min="3331" max="3335" width="45.5703125" style="6" customWidth="1"/>
    <col min="3336" max="3336" width="54.7109375" style="6" customWidth="1"/>
    <col min="3337" max="3341" width="45.5703125" style="6" customWidth="1"/>
    <col min="3342" max="3584" width="12.42578125" style="6"/>
    <col min="3585" max="3585" width="186.7109375" style="6" customWidth="1"/>
    <col min="3586" max="3586" width="56.42578125" style="6" customWidth="1"/>
    <col min="3587" max="3591" width="45.5703125" style="6" customWidth="1"/>
    <col min="3592" max="3592" width="54.7109375" style="6" customWidth="1"/>
    <col min="3593" max="3597" width="45.5703125" style="6" customWidth="1"/>
    <col min="3598" max="3840" width="12.42578125" style="6"/>
    <col min="3841" max="3841" width="186.7109375" style="6" customWidth="1"/>
    <col min="3842" max="3842" width="56.42578125" style="6" customWidth="1"/>
    <col min="3843" max="3847" width="45.5703125" style="6" customWidth="1"/>
    <col min="3848" max="3848" width="54.7109375" style="6" customWidth="1"/>
    <col min="3849" max="3853" width="45.5703125" style="6" customWidth="1"/>
    <col min="3854" max="4096" width="12.42578125" style="6"/>
    <col min="4097" max="4097" width="186.7109375" style="6" customWidth="1"/>
    <col min="4098" max="4098" width="56.42578125" style="6" customWidth="1"/>
    <col min="4099" max="4103" width="45.5703125" style="6" customWidth="1"/>
    <col min="4104" max="4104" width="54.7109375" style="6" customWidth="1"/>
    <col min="4105" max="4109" width="45.5703125" style="6" customWidth="1"/>
    <col min="4110" max="4352" width="12.42578125" style="6"/>
    <col min="4353" max="4353" width="186.7109375" style="6" customWidth="1"/>
    <col min="4354" max="4354" width="56.42578125" style="6" customWidth="1"/>
    <col min="4355" max="4359" width="45.5703125" style="6" customWidth="1"/>
    <col min="4360" max="4360" width="54.7109375" style="6" customWidth="1"/>
    <col min="4361" max="4365" width="45.5703125" style="6" customWidth="1"/>
    <col min="4366" max="4608" width="12.42578125" style="6"/>
    <col min="4609" max="4609" width="186.7109375" style="6" customWidth="1"/>
    <col min="4610" max="4610" width="56.42578125" style="6" customWidth="1"/>
    <col min="4611" max="4615" width="45.5703125" style="6" customWidth="1"/>
    <col min="4616" max="4616" width="54.7109375" style="6" customWidth="1"/>
    <col min="4617" max="4621" width="45.5703125" style="6" customWidth="1"/>
    <col min="4622" max="4864" width="12.42578125" style="6"/>
    <col min="4865" max="4865" width="186.7109375" style="6" customWidth="1"/>
    <col min="4866" max="4866" width="56.42578125" style="6" customWidth="1"/>
    <col min="4867" max="4871" width="45.5703125" style="6" customWidth="1"/>
    <col min="4872" max="4872" width="54.7109375" style="6" customWidth="1"/>
    <col min="4873" max="4877" width="45.5703125" style="6" customWidth="1"/>
    <col min="4878" max="5120" width="12.42578125" style="6"/>
    <col min="5121" max="5121" width="186.7109375" style="6" customWidth="1"/>
    <col min="5122" max="5122" width="56.42578125" style="6" customWidth="1"/>
    <col min="5123" max="5127" width="45.5703125" style="6" customWidth="1"/>
    <col min="5128" max="5128" width="54.7109375" style="6" customWidth="1"/>
    <col min="5129" max="5133" width="45.5703125" style="6" customWidth="1"/>
    <col min="5134" max="5376" width="12.42578125" style="6"/>
    <col min="5377" max="5377" width="186.7109375" style="6" customWidth="1"/>
    <col min="5378" max="5378" width="56.42578125" style="6" customWidth="1"/>
    <col min="5379" max="5383" width="45.5703125" style="6" customWidth="1"/>
    <col min="5384" max="5384" width="54.7109375" style="6" customWidth="1"/>
    <col min="5385" max="5389" width="45.5703125" style="6" customWidth="1"/>
    <col min="5390" max="5632" width="12.42578125" style="6"/>
    <col min="5633" max="5633" width="186.7109375" style="6" customWidth="1"/>
    <col min="5634" max="5634" width="56.42578125" style="6" customWidth="1"/>
    <col min="5635" max="5639" width="45.5703125" style="6" customWidth="1"/>
    <col min="5640" max="5640" width="54.7109375" style="6" customWidth="1"/>
    <col min="5641" max="5645" width="45.5703125" style="6" customWidth="1"/>
    <col min="5646" max="5888" width="12.42578125" style="6"/>
    <col min="5889" max="5889" width="186.7109375" style="6" customWidth="1"/>
    <col min="5890" max="5890" width="56.42578125" style="6" customWidth="1"/>
    <col min="5891" max="5895" width="45.5703125" style="6" customWidth="1"/>
    <col min="5896" max="5896" width="54.7109375" style="6" customWidth="1"/>
    <col min="5897" max="5901" width="45.5703125" style="6" customWidth="1"/>
    <col min="5902" max="6144" width="12.42578125" style="6"/>
    <col min="6145" max="6145" width="186.7109375" style="6" customWidth="1"/>
    <col min="6146" max="6146" width="56.42578125" style="6" customWidth="1"/>
    <col min="6147" max="6151" width="45.5703125" style="6" customWidth="1"/>
    <col min="6152" max="6152" width="54.7109375" style="6" customWidth="1"/>
    <col min="6153" max="6157" width="45.5703125" style="6" customWidth="1"/>
    <col min="6158" max="6400" width="12.42578125" style="6"/>
    <col min="6401" max="6401" width="186.7109375" style="6" customWidth="1"/>
    <col min="6402" max="6402" width="56.42578125" style="6" customWidth="1"/>
    <col min="6403" max="6407" width="45.5703125" style="6" customWidth="1"/>
    <col min="6408" max="6408" width="54.7109375" style="6" customWidth="1"/>
    <col min="6409" max="6413" width="45.5703125" style="6" customWidth="1"/>
    <col min="6414" max="6656" width="12.42578125" style="6"/>
    <col min="6657" max="6657" width="186.7109375" style="6" customWidth="1"/>
    <col min="6658" max="6658" width="56.42578125" style="6" customWidth="1"/>
    <col min="6659" max="6663" width="45.5703125" style="6" customWidth="1"/>
    <col min="6664" max="6664" width="54.7109375" style="6" customWidth="1"/>
    <col min="6665" max="6669" width="45.5703125" style="6" customWidth="1"/>
    <col min="6670" max="6912" width="12.42578125" style="6"/>
    <col min="6913" max="6913" width="186.7109375" style="6" customWidth="1"/>
    <col min="6914" max="6914" width="56.42578125" style="6" customWidth="1"/>
    <col min="6915" max="6919" width="45.5703125" style="6" customWidth="1"/>
    <col min="6920" max="6920" width="54.7109375" style="6" customWidth="1"/>
    <col min="6921" max="6925" width="45.5703125" style="6" customWidth="1"/>
    <col min="6926" max="7168" width="12.42578125" style="6"/>
    <col min="7169" max="7169" width="186.7109375" style="6" customWidth="1"/>
    <col min="7170" max="7170" width="56.42578125" style="6" customWidth="1"/>
    <col min="7171" max="7175" width="45.5703125" style="6" customWidth="1"/>
    <col min="7176" max="7176" width="54.7109375" style="6" customWidth="1"/>
    <col min="7177" max="7181" width="45.5703125" style="6" customWidth="1"/>
    <col min="7182" max="7424" width="12.42578125" style="6"/>
    <col min="7425" max="7425" width="186.7109375" style="6" customWidth="1"/>
    <col min="7426" max="7426" width="56.42578125" style="6" customWidth="1"/>
    <col min="7427" max="7431" width="45.5703125" style="6" customWidth="1"/>
    <col min="7432" max="7432" width="54.7109375" style="6" customWidth="1"/>
    <col min="7433" max="7437" width="45.5703125" style="6" customWidth="1"/>
    <col min="7438" max="7680" width="12.42578125" style="6"/>
    <col min="7681" max="7681" width="186.7109375" style="6" customWidth="1"/>
    <col min="7682" max="7682" width="56.42578125" style="6" customWidth="1"/>
    <col min="7683" max="7687" width="45.5703125" style="6" customWidth="1"/>
    <col min="7688" max="7688" width="54.7109375" style="6" customWidth="1"/>
    <col min="7689" max="7693" width="45.5703125" style="6" customWidth="1"/>
    <col min="7694" max="7936" width="12.42578125" style="6"/>
    <col min="7937" max="7937" width="186.7109375" style="6" customWidth="1"/>
    <col min="7938" max="7938" width="56.42578125" style="6" customWidth="1"/>
    <col min="7939" max="7943" width="45.5703125" style="6" customWidth="1"/>
    <col min="7944" max="7944" width="54.7109375" style="6" customWidth="1"/>
    <col min="7945" max="7949" width="45.5703125" style="6" customWidth="1"/>
    <col min="7950" max="8192" width="12.42578125" style="6"/>
    <col min="8193" max="8193" width="186.7109375" style="6" customWidth="1"/>
    <col min="8194" max="8194" width="56.42578125" style="6" customWidth="1"/>
    <col min="8195" max="8199" width="45.5703125" style="6" customWidth="1"/>
    <col min="8200" max="8200" width="54.7109375" style="6" customWidth="1"/>
    <col min="8201" max="8205" width="45.5703125" style="6" customWidth="1"/>
    <col min="8206" max="8448" width="12.42578125" style="6"/>
    <col min="8449" max="8449" width="186.7109375" style="6" customWidth="1"/>
    <col min="8450" max="8450" width="56.42578125" style="6" customWidth="1"/>
    <col min="8451" max="8455" width="45.5703125" style="6" customWidth="1"/>
    <col min="8456" max="8456" width="54.7109375" style="6" customWidth="1"/>
    <col min="8457" max="8461" width="45.5703125" style="6" customWidth="1"/>
    <col min="8462" max="8704" width="12.42578125" style="6"/>
    <col min="8705" max="8705" width="186.7109375" style="6" customWidth="1"/>
    <col min="8706" max="8706" width="56.42578125" style="6" customWidth="1"/>
    <col min="8707" max="8711" width="45.5703125" style="6" customWidth="1"/>
    <col min="8712" max="8712" width="54.7109375" style="6" customWidth="1"/>
    <col min="8713" max="8717" width="45.5703125" style="6" customWidth="1"/>
    <col min="8718" max="8960" width="12.42578125" style="6"/>
    <col min="8961" max="8961" width="186.7109375" style="6" customWidth="1"/>
    <col min="8962" max="8962" width="56.42578125" style="6" customWidth="1"/>
    <col min="8963" max="8967" width="45.5703125" style="6" customWidth="1"/>
    <col min="8968" max="8968" width="54.7109375" style="6" customWidth="1"/>
    <col min="8969" max="8973" width="45.5703125" style="6" customWidth="1"/>
    <col min="8974" max="9216" width="12.42578125" style="6"/>
    <col min="9217" max="9217" width="186.7109375" style="6" customWidth="1"/>
    <col min="9218" max="9218" width="56.42578125" style="6" customWidth="1"/>
    <col min="9219" max="9223" width="45.5703125" style="6" customWidth="1"/>
    <col min="9224" max="9224" width="54.7109375" style="6" customWidth="1"/>
    <col min="9225" max="9229" width="45.5703125" style="6" customWidth="1"/>
    <col min="9230" max="9472" width="12.42578125" style="6"/>
    <col min="9473" max="9473" width="186.7109375" style="6" customWidth="1"/>
    <col min="9474" max="9474" width="56.42578125" style="6" customWidth="1"/>
    <col min="9475" max="9479" width="45.5703125" style="6" customWidth="1"/>
    <col min="9480" max="9480" width="54.7109375" style="6" customWidth="1"/>
    <col min="9481" max="9485" width="45.5703125" style="6" customWidth="1"/>
    <col min="9486" max="9728" width="12.42578125" style="6"/>
    <col min="9729" max="9729" width="186.7109375" style="6" customWidth="1"/>
    <col min="9730" max="9730" width="56.42578125" style="6" customWidth="1"/>
    <col min="9731" max="9735" width="45.5703125" style="6" customWidth="1"/>
    <col min="9736" max="9736" width="54.7109375" style="6" customWidth="1"/>
    <col min="9737" max="9741" width="45.5703125" style="6" customWidth="1"/>
    <col min="9742" max="9984" width="12.42578125" style="6"/>
    <col min="9985" max="9985" width="186.7109375" style="6" customWidth="1"/>
    <col min="9986" max="9986" width="56.42578125" style="6" customWidth="1"/>
    <col min="9987" max="9991" width="45.5703125" style="6" customWidth="1"/>
    <col min="9992" max="9992" width="54.7109375" style="6" customWidth="1"/>
    <col min="9993" max="9997" width="45.5703125" style="6" customWidth="1"/>
    <col min="9998" max="10240" width="12.42578125" style="6"/>
    <col min="10241" max="10241" width="186.7109375" style="6" customWidth="1"/>
    <col min="10242" max="10242" width="56.42578125" style="6" customWidth="1"/>
    <col min="10243" max="10247" width="45.5703125" style="6" customWidth="1"/>
    <col min="10248" max="10248" width="54.7109375" style="6" customWidth="1"/>
    <col min="10249" max="10253" width="45.5703125" style="6" customWidth="1"/>
    <col min="10254" max="10496" width="12.42578125" style="6"/>
    <col min="10497" max="10497" width="186.7109375" style="6" customWidth="1"/>
    <col min="10498" max="10498" width="56.42578125" style="6" customWidth="1"/>
    <col min="10499" max="10503" width="45.5703125" style="6" customWidth="1"/>
    <col min="10504" max="10504" width="54.7109375" style="6" customWidth="1"/>
    <col min="10505" max="10509" width="45.5703125" style="6" customWidth="1"/>
    <col min="10510" max="10752" width="12.42578125" style="6"/>
    <col min="10753" max="10753" width="186.7109375" style="6" customWidth="1"/>
    <col min="10754" max="10754" width="56.42578125" style="6" customWidth="1"/>
    <col min="10755" max="10759" width="45.5703125" style="6" customWidth="1"/>
    <col min="10760" max="10760" width="54.7109375" style="6" customWidth="1"/>
    <col min="10761" max="10765" width="45.5703125" style="6" customWidth="1"/>
    <col min="10766" max="11008" width="12.42578125" style="6"/>
    <col min="11009" max="11009" width="186.7109375" style="6" customWidth="1"/>
    <col min="11010" max="11010" width="56.42578125" style="6" customWidth="1"/>
    <col min="11011" max="11015" width="45.5703125" style="6" customWidth="1"/>
    <col min="11016" max="11016" width="54.7109375" style="6" customWidth="1"/>
    <col min="11017" max="11021" width="45.5703125" style="6" customWidth="1"/>
    <col min="11022" max="11264" width="12.42578125" style="6"/>
    <col min="11265" max="11265" width="186.7109375" style="6" customWidth="1"/>
    <col min="11266" max="11266" width="56.42578125" style="6" customWidth="1"/>
    <col min="11267" max="11271" width="45.5703125" style="6" customWidth="1"/>
    <col min="11272" max="11272" width="54.7109375" style="6" customWidth="1"/>
    <col min="11273" max="11277" width="45.5703125" style="6" customWidth="1"/>
    <col min="11278" max="11520" width="12.42578125" style="6"/>
    <col min="11521" max="11521" width="186.7109375" style="6" customWidth="1"/>
    <col min="11522" max="11522" width="56.42578125" style="6" customWidth="1"/>
    <col min="11523" max="11527" width="45.5703125" style="6" customWidth="1"/>
    <col min="11528" max="11528" width="54.7109375" style="6" customWidth="1"/>
    <col min="11529" max="11533" width="45.5703125" style="6" customWidth="1"/>
    <col min="11534" max="11776" width="12.42578125" style="6"/>
    <col min="11777" max="11777" width="186.7109375" style="6" customWidth="1"/>
    <col min="11778" max="11778" width="56.42578125" style="6" customWidth="1"/>
    <col min="11779" max="11783" width="45.5703125" style="6" customWidth="1"/>
    <col min="11784" max="11784" width="54.7109375" style="6" customWidth="1"/>
    <col min="11785" max="11789" width="45.5703125" style="6" customWidth="1"/>
    <col min="11790" max="12032" width="12.42578125" style="6"/>
    <col min="12033" max="12033" width="186.7109375" style="6" customWidth="1"/>
    <col min="12034" max="12034" width="56.42578125" style="6" customWidth="1"/>
    <col min="12035" max="12039" width="45.5703125" style="6" customWidth="1"/>
    <col min="12040" max="12040" width="54.7109375" style="6" customWidth="1"/>
    <col min="12041" max="12045" width="45.5703125" style="6" customWidth="1"/>
    <col min="12046" max="12288" width="12.42578125" style="6"/>
    <col min="12289" max="12289" width="186.7109375" style="6" customWidth="1"/>
    <col min="12290" max="12290" width="56.42578125" style="6" customWidth="1"/>
    <col min="12291" max="12295" width="45.5703125" style="6" customWidth="1"/>
    <col min="12296" max="12296" width="54.7109375" style="6" customWidth="1"/>
    <col min="12297" max="12301" width="45.5703125" style="6" customWidth="1"/>
    <col min="12302" max="12544" width="12.42578125" style="6"/>
    <col min="12545" max="12545" width="186.7109375" style="6" customWidth="1"/>
    <col min="12546" max="12546" width="56.42578125" style="6" customWidth="1"/>
    <col min="12547" max="12551" width="45.5703125" style="6" customWidth="1"/>
    <col min="12552" max="12552" width="54.7109375" style="6" customWidth="1"/>
    <col min="12553" max="12557" width="45.5703125" style="6" customWidth="1"/>
    <col min="12558" max="12800" width="12.42578125" style="6"/>
    <col min="12801" max="12801" width="186.7109375" style="6" customWidth="1"/>
    <col min="12802" max="12802" width="56.42578125" style="6" customWidth="1"/>
    <col min="12803" max="12807" width="45.5703125" style="6" customWidth="1"/>
    <col min="12808" max="12808" width="54.7109375" style="6" customWidth="1"/>
    <col min="12809" max="12813" width="45.5703125" style="6" customWidth="1"/>
    <col min="12814" max="13056" width="12.42578125" style="6"/>
    <col min="13057" max="13057" width="186.7109375" style="6" customWidth="1"/>
    <col min="13058" max="13058" width="56.42578125" style="6" customWidth="1"/>
    <col min="13059" max="13063" width="45.5703125" style="6" customWidth="1"/>
    <col min="13064" max="13064" width="54.7109375" style="6" customWidth="1"/>
    <col min="13065" max="13069" width="45.5703125" style="6" customWidth="1"/>
    <col min="13070" max="13312" width="12.42578125" style="6"/>
    <col min="13313" max="13313" width="186.7109375" style="6" customWidth="1"/>
    <col min="13314" max="13314" width="56.42578125" style="6" customWidth="1"/>
    <col min="13315" max="13319" width="45.5703125" style="6" customWidth="1"/>
    <col min="13320" max="13320" width="54.7109375" style="6" customWidth="1"/>
    <col min="13321" max="13325" width="45.5703125" style="6" customWidth="1"/>
    <col min="13326" max="13568" width="12.42578125" style="6"/>
    <col min="13569" max="13569" width="186.7109375" style="6" customWidth="1"/>
    <col min="13570" max="13570" width="56.42578125" style="6" customWidth="1"/>
    <col min="13571" max="13575" width="45.5703125" style="6" customWidth="1"/>
    <col min="13576" max="13576" width="54.7109375" style="6" customWidth="1"/>
    <col min="13577" max="13581" width="45.5703125" style="6" customWidth="1"/>
    <col min="13582" max="13824" width="12.42578125" style="6"/>
    <col min="13825" max="13825" width="186.7109375" style="6" customWidth="1"/>
    <col min="13826" max="13826" width="56.42578125" style="6" customWidth="1"/>
    <col min="13827" max="13831" width="45.5703125" style="6" customWidth="1"/>
    <col min="13832" max="13832" width="54.7109375" style="6" customWidth="1"/>
    <col min="13833" max="13837" width="45.5703125" style="6" customWidth="1"/>
    <col min="13838" max="14080" width="12.42578125" style="6"/>
    <col min="14081" max="14081" width="186.7109375" style="6" customWidth="1"/>
    <col min="14082" max="14082" width="56.42578125" style="6" customWidth="1"/>
    <col min="14083" max="14087" width="45.5703125" style="6" customWidth="1"/>
    <col min="14088" max="14088" width="54.7109375" style="6" customWidth="1"/>
    <col min="14089" max="14093" width="45.5703125" style="6" customWidth="1"/>
    <col min="14094" max="14336" width="12.42578125" style="6"/>
    <col min="14337" max="14337" width="186.7109375" style="6" customWidth="1"/>
    <col min="14338" max="14338" width="56.42578125" style="6" customWidth="1"/>
    <col min="14339" max="14343" width="45.5703125" style="6" customWidth="1"/>
    <col min="14344" max="14344" width="54.7109375" style="6" customWidth="1"/>
    <col min="14345" max="14349" width="45.5703125" style="6" customWidth="1"/>
    <col min="14350" max="14592" width="12.42578125" style="6"/>
    <col min="14593" max="14593" width="186.7109375" style="6" customWidth="1"/>
    <col min="14594" max="14594" width="56.42578125" style="6" customWidth="1"/>
    <col min="14595" max="14599" width="45.5703125" style="6" customWidth="1"/>
    <col min="14600" max="14600" width="54.7109375" style="6" customWidth="1"/>
    <col min="14601" max="14605" width="45.5703125" style="6" customWidth="1"/>
    <col min="14606" max="14848" width="12.42578125" style="6"/>
    <col min="14849" max="14849" width="186.7109375" style="6" customWidth="1"/>
    <col min="14850" max="14850" width="56.42578125" style="6" customWidth="1"/>
    <col min="14851" max="14855" width="45.5703125" style="6" customWidth="1"/>
    <col min="14856" max="14856" width="54.7109375" style="6" customWidth="1"/>
    <col min="14857" max="14861" width="45.5703125" style="6" customWidth="1"/>
    <col min="14862" max="15104" width="12.42578125" style="6"/>
    <col min="15105" max="15105" width="186.7109375" style="6" customWidth="1"/>
    <col min="15106" max="15106" width="56.42578125" style="6" customWidth="1"/>
    <col min="15107" max="15111" width="45.5703125" style="6" customWidth="1"/>
    <col min="15112" max="15112" width="54.7109375" style="6" customWidth="1"/>
    <col min="15113" max="15117" width="45.5703125" style="6" customWidth="1"/>
    <col min="15118" max="15360" width="12.42578125" style="6"/>
    <col min="15361" max="15361" width="186.7109375" style="6" customWidth="1"/>
    <col min="15362" max="15362" width="56.42578125" style="6" customWidth="1"/>
    <col min="15363" max="15367" width="45.5703125" style="6" customWidth="1"/>
    <col min="15368" max="15368" width="54.7109375" style="6" customWidth="1"/>
    <col min="15369" max="15373" width="45.5703125" style="6" customWidth="1"/>
    <col min="15374" max="15616" width="12.42578125" style="6"/>
    <col min="15617" max="15617" width="186.7109375" style="6" customWidth="1"/>
    <col min="15618" max="15618" width="56.42578125" style="6" customWidth="1"/>
    <col min="15619" max="15623" width="45.5703125" style="6" customWidth="1"/>
    <col min="15624" max="15624" width="54.7109375" style="6" customWidth="1"/>
    <col min="15625" max="15629" width="45.5703125" style="6" customWidth="1"/>
    <col min="15630" max="15872" width="12.42578125" style="6"/>
    <col min="15873" max="15873" width="186.7109375" style="6" customWidth="1"/>
    <col min="15874" max="15874" width="56.42578125" style="6" customWidth="1"/>
    <col min="15875" max="15879" width="45.5703125" style="6" customWidth="1"/>
    <col min="15880" max="15880" width="54.7109375" style="6" customWidth="1"/>
    <col min="15881" max="15885" width="45.5703125" style="6" customWidth="1"/>
    <col min="15886" max="16128" width="12.42578125" style="6"/>
    <col min="16129" max="16129" width="186.7109375" style="6" customWidth="1"/>
    <col min="16130" max="16130" width="56.42578125" style="6" customWidth="1"/>
    <col min="16131" max="16135" width="45.5703125" style="6" customWidth="1"/>
    <col min="16136" max="16136" width="54.7109375" style="6" customWidth="1"/>
    <col min="16137" max="16141" width="45.5703125" style="6" customWidth="1"/>
    <col min="16142" max="16384" width="12.42578125" style="6"/>
  </cols>
  <sheetData>
    <row r="1" spans="1:17" s="196" customFormat="1" ht="19.5" customHeight="1" thickBot="1" x14ac:dyDescent="0.3">
      <c r="A1" s="186" t="s">
        <v>0</v>
      </c>
      <c r="B1" s="187"/>
      <c r="C1" s="188"/>
      <c r="D1" s="187"/>
      <c r="E1" s="189"/>
      <c r="F1" s="190"/>
      <c r="G1" s="189"/>
      <c r="H1" s="190"/>
      <c r="I1" s="191"/>
      <c r="J1" s="192" t="s">
        <v>1</v>
      </c>
      <c r="K1" s="193" t="s">
        <v>99</v>
      </c>
      <c r="L1" s="194"/>
      <c r="M1" s="193"/>
      <c r="N1" s="195"/>
      <c r="O1" s="195"/>
      <c r="P1" s="195"/>
      <c r="Q1" s="195"/>
    </row>
    <row r="2" spans="1:17" s="196" customFormat="1" ht="19.5" customHeight="1" thickBot="1" x14ac:dyDescent="0.3">
      <c r="A2" s="186" t="s">
        <v>2</v>
      </c>
      <c r="B2" s="187"/>
      <c r="C2" s="188"/>
      <c r="D2" s="187"/>
      <c r="E2" s="188"/>
      <c r="F2" s="187"/>
      <c r="G2" s="188"/>
      <c r="H2" s="187"/>
      <c r="I2" s="188"/>
      <c r="J2" s="187"/>
      <c r="K2" s="188"/>
      <c r="L2" s="187"/>
      <c r="M2" s="189"/>
      <c r="O2" s="221" t="s">
        <v>182</v>
      </c>
    </row>
    <row r="3" spans="1:17" s="196" customFormat="1" ht="19.5" customHeight="1" thickBot="1" x14ac:dyDescent="0.3">
      <c r="A3" s="197" t="s">
        <v>3</v>
      </c>
      <c r="B3" s="198"/>
      <c r="C3" s="199"/>
      <c r="D3" s="198"/>
      <c r="E3" s="199"/>
      <c r="F3" s="198"/>
      <c r="G3" s="199"/>
      <c r="H3" s="198"/>
      <c r="I3" s="199"/>
      <c r="J3" s="198"/>
      <c r="K3" s="199"/>
      <c r="L3" s="198"/>
      <c r="M3" s="200"/>
      <c r="N3" s="195"/>
      <c r="O3" s="195"/>
      <c r="P3" s="195"/>
      <c r="Q3" s="195"/>
    </row>
    <row r="4" spans="1:17" ht="15" customHeight="1" thickTop="1" x14ac:dyDescent="0.2">
      <c r="A4" s="7"/>
      <c r="B4" s="8"/>
      <c r="C4" s="9"/>
      <c r="D4" s="8"/>
      <c r="E4" s="9"/>
      <c r="F4" s="8"/>
      <c r="G4" s="10"/>
      <c r="H4" s="8" t="s">
        <v>4</v>
      </c>
      <c r="I4" s="9"/>
      <c r="J4" s="8"/>
      <c r="K4" s="9"/>
      <c r="L4" s="8"/>
      <c r="M4" s="10"/>
    </row>
    <row r="5" spans="1:17" ht="15" customHeight="1" x14ac:dyDescent="0.2">
      <c r="A5" s="11"/>
      <c r="B5" s="3"/>
      <c r="C5" s="12"/>
      <c r="D5" s="3"/>
      <c r="E5" s="12"/>
      <c r="F5" s="3"/>
      <c r="G5" s="13"/>
      <c r="H5" s="3"/>
      <c r="I5" s="12"/>
      <c r="J5" s="3"/>
      <c r="K5" s="12"/>
      <c r="L5" s="3"/>
      <c r="M5" s="13"/>
    </row>
    <row r="6" spans="1:17" ht="15" customHeight="1" x14ac:dyDescent="0.25">
      <c r="A6" s="14"/>
      <c r="B6" s="15" t="s">
        <v>128</v>
      </c>
      <c r="C6" s="16"/>
      <c r="D6" s="17"/>
      <c r="E6" s="16"/>
      <c r="F6" s="17"/>
      <c r="G6" s="18"/>
      <c r="H6" s="15" t="s">
        <v>129</v>
      </c>
      <c r="I6" s="16"/>
      <c r="J6" s="17"/>
      <c r="K6" s="16"/>
      <c r="L6" s="17"/>
      <c r="M6" s="19" t="s">
        <v>4</v>
      </c>
    </row>
    <row r="7" spans="1:17" ht="15" customHeight="1" x14ac:dyDescent="0.2">
      <c r="A7" s="11" t="s">
        <v>4</v>
      </c>
      <c r="B7" s="3" t="s">
        <v>4</v>
      </c>
      <c r="C7" s="12"/>
      <c r="D7" s="3" t="s">
        <v>4</v>
      </c>
      <c r="E7" s="12"/>
      <c r="F7" s="3" t="s">
        <v>4</v>
      </c>
      <c r="G7" s="13"/>
      <c r="H7" s="3" t="s">
        <v>4</v>
      </c>
      <c r="I7" s="12"/>
      <c r="J7" s="3" t="s">
        <v>4</v>
      </c>
      <c r="K7" s="12"/>
      <c r="L7" s="3" t="s">
        <v>4</v>
      </c>
      <c r="M7" s="13"/>
    </row>
    <row r="8" spans="1:17" ht="15" customHeight="1" x14ac:dyDescent="0.2">
      <c r="A8" s="11" t="s">
        <v>4</v>
      </c>
      <c r="B8" s="3" t="s">
        <v>4</v>
      </c>
      <c r="C8" s="12"/>
      <c r="D8" s="3" t="s">
        <v>4</v>
      </c>
      <c r="E8" s="12"/>
      <c r="F8" s="3" t="s">
        <v>4</v>
      </c>
      <c r="G8" s="13"/>
      <c r="H8" s="3" t="s">
        <v>4</v>
      </c>
      <c r="I8" s="12"/>
      <c r="J8" s="3" t="s">
        <v>4</v>
      </c>
      <c r="K8" s="12"/>
      <c r="L8" s="3" t="s">
        <v>4</v>
      </c>
      <c r="M8" s="13"/>
    </row>
    <row r="9" spans="1:17" ht="15" customHeight="1" x14ac:dyDescent="0.25">
      <c r="A9" s="20" t="s">
        <v>4</v>
      </c>
      <c r="B9" s="21" t="s">
        <v>4</v>
      </c>
      <c r="C9" s="22" t="s">
        <v>5</v>
      </c>
      <c r="D9" s="23" t="s">
        <v>4</v>
      </c>
      <c r="E9" s="22" t="s">
        <v>5</v>
      </c>
      <c r="F9" s="23" t="s">
        <v>4</v>
      </c>
      <c r="G9" s="24" t="s">
        <v>5</v>
      </c>
      <c r="H9" s="21" t="s">
        <v>4</v>
      </c>
      <c r="I9" s="22" t="s">
        <v>5</v>
      </c>
      <c r="J9" s="23" t="s">
        <v>4</v>
      </c>
      <c r="K9" s="22" t="s">
        <v>5</v>
      </c>
      <c r="L9" s="23" t="s">
        <v>4</v>
      </c>
      <c r="M9" s="24" t="s">
        <v>5</v>
      </c>
      <c r="N9" s="25"/>
    </row>
    <row r="10" spans="1:17" ht="15" customHeight="1" x14ac:dyDescent="0.25">
      <c r="A10" s="26" t="s">
        <v>6</v>
      </c>
      <c r="B10" s="27" t="s">
        <v>7</v>
      </c>
      <c r="C10" s="28" t="s">
        <v>8</v>
      </c>
      <c r="D10" s="29" t="s">
        <v>9</v>
      </c>
      <c r="E10" s="28" t="s">
        <v>8</v>
      </c>
      <c r="F10" s="29" t="s">
        <v>8</v>
      </c>
      <c r="G10" s="30" t="s">
        <v>8</v>
      </c>
      <c r="H10" s="27" t="s">
        <v>7</v>
      </c>
      <c r="I10" s="28" t="s">
        <v>8</v>
      </c>
      <c r="J10" s="29" t="s">
        <v>9</v>
      </c>
      <c r="K10" s="28" t="s">
        <v>8</v>
      </c>
      <c r="L10" s="29" t="s">
        <v>8</v>
      </c>
      <c r="M10" s="30" t="s">
        <v>8</v>
      </c>
      <c r="N10" s="25"/>
    </row>
    <row r="11" spans="1:17" ht="15" customHeight="1" x14ac:dyDescent="0.2">
      <c r="A11" s="31" t="s">
        <v>10</v>
      </c>
      <c r="B11" s="32" t="s">
        <v>4</v>
      </c>
      <c r="C11" s="33"/>
      <c r="D11" s="34" t="s">
        <v>4</v>
      </c>
      <c r="E11" s="33"/>
      <c r="F11" s="34" t="s">
        <v>4</v>
      </c>
      <c r="G11" s="35"/>
      <c r="H11" s="32" t="s">
        <v>4</v>
      </c>
      <c r="I11" s="33"/>
      <c r="J11" s="34" t="s">
        <v>4</v>
      </c>
      <c r="K11" s="33"/>
      <c r="L11" s="34" t="s">
        <v>4</v>
      </c>
      <c r="M11" s="35" t="s">
        <v>10</v>
      </c>
      <c r="N11" s="25"/>
    </row>
    <row r="12" spans="1:17" ht="15" customHeight="1" x14ac:dyDescent="0.25">
      <c r="A12" s="14" t="s">
        <v>11</v>
      </c>
      <c r="B12" s="36" t="s">
        <v>4</v>
      </c>
      <c r="C12" s="37" t="s">
        <v>4</v>
      </c>
      <c r="D12" s="38"/>
      <c r="E12" s="39"/>
      <c r="F12" s="38"/>
      <c r="G12" s="40"/>
      <c r="H12" s="36"/>
      <c r="I12" s="39"/>
      <c r="J12" s="38"/>
      <c r="K12" s="39"/>
      <c r="L12" s="38"/>
      <c r="M12" s="40"/>
      <c r="N12" s="25"/>
    </row>
    <row r="13" spans="1:17" s="5" customFormat="1" ht="15" customHeight="1" x14ac:dyDescent="0.2">
      <c r="A13" s="41" t="s">
        <v>12</v>
      </c>
      <c r="B13" s="4">
        <v>3331782</v>
      </c>
      <c r="C13" s="42">
        <f t="shared" ref="C13:C76" si="0">IF(ISBLANK(B13),"  ",IF(F13&gt;0,B13/F13,IF(B13&gt;0,1,0)))</f>
        <v>1</v>
      </c>
      <c r="D13" s="43">
        <v>0</v>
      </c>
      <c r="E13" s="44">
        <f>IF(ISBLANK(D13),"  ",IF(F13&gt;0,D13/F13,IF(D13&gt;0,1,0)))</f>
        <v>0</v>
      </c>
      <c r="F13" s="45">
        <f>D13+B13</f>
        <v>3331782</v>
      </c>
      <c r="G13" s="46">
        <f>IF(ISBLANK(F13),"  ",IF(F76&gt;0,F13/F76,IF(F13&gt;0,1,0)))</f>
        <v>0.2178048553918433</v>
      </c>
      <c r="H13" s="4">
        <v>5243285</v>
      </c>
      <c r="I13" s="42">
        <f>IF(ISBLANK(H13),"  ",IF(L13&gt;0,H13/L13,IF(H13&gt;0,1,0)))</f>
        <v>1</v>
      </c>
      <c r="J13" s="43">
        <v>0</v>
      </c>
      <c r="K13" s="44">
        <f>IF(ISBLANK(J13),"  ",IF(L13&gt;0,J13/L13,IF(J13&gt;0,1,0)))</f>
        <v>0</v>
      </c>
      <c r="L13" s="45">
        <f t="shared" ref="L13:L34" si="1">J13+H13</f>
        <v>5243285</v>
      </c>
      <c r="M13" s="47">
        <f>IF(ISBLANK(L13),"  ",IF(L76&gt;0,L13/L76,IF(L13&gt;0,1,0)))</f>
        <v>0.30655085135003668</v>
      </c>
      <c r="N13" s="25"/>
    </row>
    <row r="14" spans="1:17" ht="15" customHeight="1" x14ac:dyDescent="0.2">
      <c r="A14" s="11" t="s">
        <v>13</v>
      </c>
      <c r="B14" s="3">
        <v>0</v>
      </c>
      <c r="C14" s="48">
        <f t="shared" si="0"/>
        <v>0</v>
      </c>
      <c r="D14" s="93">
        <v>0</v>
      </c>
      <c r="E14" s="49">
        <f>IF(ISBLANK(D14),"  ",IF(F14&gt;0,D14/F14,IF(D14&gt;0,1,0)))</f>
        <v>0</v>
      </c>
      <c r="F14" s="50">
        <f>D14+B14</f>
        <v>0</v>
      </c>
      <c r="G14" s="51">
        <f>IF(ISBLANK(F14),"  ",IF(F76&gt;0,F14/F76,IF(F14&gt;0,1,0)))</f>
        <v>0</v>
      </c>
      <c r="H14" s="3">
        <v>0</v>
      </c>
      <c r="I14" s="48">
        <f>IF(ISBLANK(H14),"  ",IF(L14&gt;0,H14/L14,IF(H14&gt;0,1,0)))</f>
        <v>0</v>
      </c>
      <c r="J14" s="93">
        <v>0</v>
      </c>
      <c r="K14" s="49">
        <f>IF(ISBLANK(J14),"  ",IF(L14&gt;0,J14/L14,IF(J14&gt;0,1,0)))</f>
        <v>0</v>
      </c>
      <c r="L14" s="50">
        <f t="shared" si="1"/>
        <v>0</v>
      </c>
      <c r="M14" s="51">
        <f>IF(ISBLANK(L14),"  ",IF(L76&gt;0,L14/L76,IF(L14&gt;0,1,0)))</f>
        <v>0</v>
      </c>
      <c r="N14" s="25"/>
    </row>
    <row r="15" spans="1:17" ht="15" customHeight="1" x14ac:dyDescent="0.2">
      <c r="A15" s="31" t="s">
        <v>14</v>
      </c>
      <c r="B15" s="79">
        <v>137866</v>
      </c>
      <c r="C15" s="53">
        <f t="shared" si="0"/>
        <v>1</v>
      </c>
      <c r="D15" s="80">
        <v>0</v>
      </c>
      <c r="E15" s="55">
        <f>IF(ISBLANK(D15),"  ",IF(F15&gt;0,D15/F15,IF(D15&gt;0,1,0)))</f>
        <v>0</v>
      </c>
      <c r="F15" s="38">
        <f>D15+B15</f>
        <v>137866</v>
      </c>
      <c r="G15" s="56">
        <f>IF(ISBLANK(F15),"  ",IF(F76&gt;0,F15/F76,IF(F15&gt;0,1,0)))</f>
        <v>9.012559703321486E-3</v>
      </c>
      <c r="H15" s="79">
        <v>240843</v>
      </c>
      <c r="I15" s="53">
        <f>IF(ISBLANK(H15),"  ",IF(L15&gt;0,H15/L15,IF(H15&gt;0,1,0)))</f>
        <v>1</v>
      </c>
      <c r="J15" s="80">
        <v>0</v>
      </c>
      <c r="K15" s="55">
        <f>IF(ISBLANK(J15),"  ",IF(L15&gt;0,J15/L15,IF(J15&gt;0,1,0)))</f>
        <v>0</v>
      </c>
      <c r="L15" s="38">
        <f t="shared" si="1"/>
        <v>240843</v>
      </c>
      <c r="M15" s="56">
        <f>IF(ISBLANK(L15),"  ",IF(L76&gt;0,L15/L76,IF(L15&gt;0,1,0)))</f>
        <v>1.4080986765300165E-2</v>
      </c>
      <c r="N15" s="25"/>
    </row>
    <row r="16" spans="1:17" ht="15" customHeight="1" x14ac:dyDescent="0.2">
      <c r="A16" s="57" t="s">
        <v>15</v>
      </c>
      <c r="B16" s="3">
        <v>0</v>
      </c>
      <c r="C16" s="42">
        <f t="shared" si="0"/>
        <v>0</v>
      </c>
      <c r="D16" s="93">
        <v>0</v>
      </c>
      <c r="E16" s="44">
        <f>IF(ISBLANK(D16),"  ",IF(F16&gt;0,D16/F16,IF(D16&gt;0,1,0)))</f>
        <v>0</v>
      </c>
      <c r="F16" s="58">
        <f t="shared" ref="F16:F39" si="2">D16+B16</f>
        <v>0</v>
      </c>
      <c r="G16" s="46">
        <f>IF(ISBLANK(F16),"  ",IF(F76&gt;0,F16/F76,IF(F16&gt;0,1,0)))</f>
        <v>0</v>
      </c>
      <c r="H16" s="3">
        <v>0</v>
      </c>
      <c r="I16" s="42">
        <f t="shared" ref="I16:I34" si="3">IF(ISBLANK(H16),"  ",IF(L16&gt;0,H16/L16,IF(H16&gt;0,1,0)))</f>
        <v>0</v>
      </c>
      <c r="J16" s="93">
        <v>0</v>
      </c>
      <c r="K16" s="44">
        <f t="shared" ref="K16:K34" si="4">IF(ISBLANK(J16),"  ",IF(L16&gt;0,J16/L16,IF(J16&gt;0,1,0)))</f>
        <v>0</v>
      </c>
      <c r="L16" s="58">
        <f t="shared" si="1"/>
        <v>0</v>
      </c>
      <c r="M16" s="46">
        <f>IF(ISBLANK(L16),"  ",IF(L76&gt;0,L16/L76,IF(L16&gt;0,1,0)))</f>
        <v>0</v>
      </c>
      <c r="N16" s="25"/>
    </row>
    <row r="17" spans="1:14" ht="15" customHeight="1" x14ac:dyDescent="0.2">
      <c r="A17" s="59" t="s">
        <v>16</v>
      </c>
      <c r="B17" s="32">
        <v>137866</v>
      </c>
      <c r="C17" s="48">
        <f t="shared" si="0"/>
        <v>1</v>
      </c>
      <c r="D17" s="80">
        <v>0</v>
      </c>
      <c r="E17" s="44">
        <f t="shared" ref="E17:E34" si="5">IF(ISBLANK(D17),"  ",IF(F17&gt;0,D17/F17,IF(D17&gt;0,1,0)))</f>
        <v>0</v>
      </c>
      <c r="F17" s="34">
        <f t="shared" si="2"/>
        <v>137866</v>
      </c>
      <c r="G17" s="51">
        <f>IF(ISBLANK(F17),"  ",IF(F76&gt;0,F17/F76,IF(F17&gt;0,1,0)))</f>
        <v>9.012559703321486E-3</v>
      </c>
      <c r="H17" s="32">
        <v>240843</v>
      </c>
      <c r="I17" s="48">
        <f t="shared" si="3"/>
        <v>1</v>
      </c>
      <c r="J17" s="80">
        <v>0</v>
      </c>
      <c r="K17" s="49">
        <f t="shared" si="4"/>
        <v>0</v>
      </c>
      <c r="L17" s="34">
        <f t="shared" si="1"/>
        <v>240843</v>
      </c>
      <c r="M17" s="51">
        <f>IF(ISBLANK(L17),"  ",IF(L76&gt;0,L17/L76,IF(L17&gt;0,1,0)))</f>
        <v>1.4080986765300165E-2</v>
      </c>
      <c r="N17" s="25"/>
    </row>
    <row r="18" spans="1:14" ht="15" customHeight="1" x14ac:dyDescent="0.2">
      <c r="A18" s="59" t="s">
        <v>17</v>
      </c>
      <c r="B18" s="32">
        <v>0</v>
      </c>
      <c r="C18" s="48">
        <f t="shared" si="0"/>
        <v>0</v>
      </c>
      <c r="D18" s="80">
        <v>0</v>
      </c>
      <c r="E18" s="44">
        <f t="shared" si="5"/>
        <v>0</v>
      </c>
      <c r="F18" s="34">
        <f t="shared" si="2"/>
        <v>0</v>
      </c>
      <c r="G18" s="51">
        <f>IF(ISBLANK(F18),"  ",IF(F76&gt;0,F18/F76,IF(F18&gt;0,1,0)))</f>
        <v>0</v>
      </c>
      <c r="H18" s="32">
        <v>0</v>
      </c>
      <c r="I18" s="48">
        <f t="shared" si="3"/>
        <v>0</v>
      </c>
      <c r="J18" s="80">
        <v>0</v>
      </c>
      <c r="K18" s="49">
        <f t="shared" si="4"/>
        <v>0</v>
      </c>
      <c r="L18" s="34">
        <f t="shared" si="1"/>
        <v>0</v>
      </c>
      <c r="M18" s="51">
        <f>IF(ISBLANK(L18),"  ",IF(L76&gt;0,L18/L76,IF(L18&gt;0,1,0)))</f>
        <v>0</v>
      </c>
      <c r="N18" s="25"/>
    </row>
    <row r="19" spans="1:14" ht="15" customHeight="1" x14ac:dyDescent="0.2">
      <c r="A19" s="59" t="s">
        <v>18</v>
      </c>
      <c r="B19" s="32">
        <v>0</v>
      </c>
      <c r="C19" s="48">
        <f t="shared" si="0"/>
        <v>0</v>
      </c>
      <c r="D19" s="80">
        <v>0</v>
      </c>
      <c r="E19" s="44">
        <f t="shared" si="5"/>
        <v>0</v>
      </c>
      <c r="F19" s="34">
        <f t="shared" si="2"/>
        <v>0</v>
      </c>
      <c r="G19" s="51">
        <f>IF(ISBLANK(F19),"  ",IF(F76&gt;0,F19/F76,IF(F19&gt;0,1,0)))</f>
        <v>0</v>
      </c>
      <c r="H19" s="32">
        <v>0</v>
      </c>
      <c r="I19" s="48">
        <f t="shared" si="3"/>
        <v>0</v>
      </c>
      <c r="J19" s="80">
        <v>0</v>
      </c>
      <c r="K19" s="49">
        <f t="shared" si="4"/>
        <v>0</v>
      </c>
      <c r="L19" s="34">
        <f t="shared" si="1"/>
        <v>0</v>
      </c>
      <c r="M19" s="51">
        <f>IF(ISBLANK(L19),"  ",IF(L76&gt;0,L19/L76,IF(L19&gt;0,1,0)))</f>
        <v>0</v>
      </c>
      <c r="N19" s="25"/>
    </row>
    <row r="20" spans="1:14" ht="15" customHeight="1" x14ac:dyDescent="0.2">
      <c r="A20" s="59" t="s">
        <v>19</v>
      </c>
      <c r="B20" s="32">
        <v>0</v>
      </c>
      <c r="C20" s="48">
        <f t="shared" si="0"/>
        <v>0</v>
      </c>
      <c r="D20" s="80">
        <v>0</v>
      </c>
      <c r="E20" s="44">
        <f t="shared" si="5"/>
        <v>0</v>
      </c>
      <c r="F20" s="34">
        <f>D20+B20</f>
        <v>0</v>
      </c>
      <c r="G20" s="51">
        <f>IF(ISBLANK(F20),"  ",IF(F76&gt;0,F20/F76,IF(F20&gt;0,1,0)))</f>
        <v>0</v>
      </c>
      <c r="H20" s="32">
        <v>0</v>
      </c>
      <c r="I20" s="48">
        <f t="shared" si="3"/>
        <v>0</v>
      </c>
      <c r="J20" s="80">
        <v>0</v>
      </c>
      <c r="K20" s="49">
        <f t="shared" si="4"/>
        <v>0</v>
      </c>
      <c r="L20" s="34">
        <f t="shared" si="1"/>
        <v>0</v>
      </c>
      <c r="M20" s="51">
        <f>IF(ISBLANK(L20),"  ",IF(L76&gt;0,L20/L76,IF(L20&gt;0,1,0)))</f>
        <v>0</v>
      </c>
      <c r="N20" s="25"/>
    </row>
    <row r="21" spans="1:14" ht="15" customHeight="1" x14ac:dyDescent="0.2">
      <c r="A21" s="59" t="s">
        <v>20</v>
      </c>
      <c r="B21" s="32">
        <v>0</v>
      </c>
      <c r="C21" s="48">
        <f t="shared" si="0"/>
        <v>0</v>
      </c>
      <c r="D21" s="80">
        <v>0</v>
      </c>
      <c r="E21" s="44">
        <f t="shared" si="5"/>
        <v>0</v>
      </c>
      <c r="F21" s="34">
        <f t="shared" si="2"/>
        <v>0</v>
      </c>
      <c r="G21" s="51">
        <f>IF(ISBLANK(F21),"  ",IF(F76&gt;0,F21/F76,IF(F21&gt;0,1,0)))</f>
        <v>0</v>
      </c>
      <c r="H21" s="32">
        <v>0</v>
      </c>
      <c r="I21" s="48">
        <f t="shared" si="3"/>
        <v>0</v>
      </c>
      <c r="J21" s="80">
        <v>0</v>
      </c>
      <c r="K21" s="49">
        <f t="shared" si="4"/>
        <v>0</v>
      </c>
      <c r="L21" s="34">
        <f t="shared" si="1"/>
        <v>0</v>
      </c>
      <c r="M21" s="51">
        <f>IF(ISBLANK(L21),"  ",IF(L76&gt;0,L21/L76,IF(L21&gt;0,1,0)))</f>
        <v>0</v>
      </c>
      <c r="N21" s="25"/>
    </row>
    <row r="22" spans="1:14" ht="15" customHeight="1" x14ac:dyDescent="0.2">
      <c r="A22" s="59" t="s">
        <v>21</v>
      </c>
      <c r="B22" s="32">
        <v>0</v>
      </c>
      <c r="C22" s="48">
        <f t="shared" si="0"/>
        <v>0</v>
      </c>
      <c r="D22" s="80">
        <v>0</v>
      </c>
      <c r="E22" s="44">
        <f t="shared" si="5"/>
        <v>0</v>
      </c>
      <c r="F22" s="34">
        <f t="shared" si="2"/>
        <v>0</v>
      </c>
      <c r="G22" s="51">
        <f>IF(ISBLANK(F22),"  ",IF(F76&gt;0,F22/F76,IF(F22&gt;0,1,0)))</f>
        <v>0</v>
      </c>
      <c r="H22" s="32">
        <v>0</v>
      </c>
      <c r="I22" s="48">
        <f t="shared" si="3"/>
        <v>0</v>
      </c>
      <c r="J22" s="80">
        <v>0</v>
      </c>
      <c r="K22" s="49">
        <f t="shared" si="4"/>
        <v>0</v>
      </c>
      <c r="L22" s="34">
        <f t="shared" si="1"/>
        <v>0</v>
      </c>
      <c r="M22" s="51">
        <f>IF(ISBLANK(L22),"  ",IF(L76&gt;0,L22/L76,IF(L22&gt;0,1,0)))</f>
        <v>0</v>
      </c>
      <c r="N22" s="25"/>
    </row>
    <row r="23" spans="1:14" ht="15" customHeight="1" x14ac:dyDescent="0.2">
      <c r="A23" s="59" t="s">
        <v>22</v>
      </c>
      <c r="B23" s="32">
        <v>0</v>
      </c>
      <c r="C23" s="48">
        <f t="shared" si="0"/>
        <v>0</v>
      </c>
      <c r="D23" s="80">
        <v>0</v>
      </c>
      <c r="E23" s="44">
        <f t="shared" si="5"/>
        <v>0</v>
      </c>
      <c r="F23" s="34">
        <f t="shared" si="2"/>
        <v>0</v>
      </c>
      <c r="G23" s="51">
        <f>IF(ISBLANK(F23),"  ",IF(F76&gt;0,F23/F76,IF(F23&gt;0,1,0)))</f>
        <v>0</v>
      </c>
      <c r="H23" s="32">
        <v>0</v>
      </c>
      <c r="I23" s="48">
        <f t="shared" si="3"/>
        <v>0</v>
      </c>
      <c r="J23" s="80">
        <v>0</v>
      </c>
      <c r="K23" s="49">
        <f t="shared" si="4"/>
        <v>0</v>
      </c>
      <c r="L23" s="34">
        <f t="shared" si="1"/>
        <v>0</v>
      </c>
      <c r="M23" s="51">
        <f>IF(ISBLANK(L23),"  ",IF(L76&gt;0,L23/L76,IF(L23&gt;0,1,0)))</f>
        <v>0</v>
      </c>
      <c r="N23" s="25"/>
    </row>
    <row r="24" spans="1:14" ht="15" customHeight="1" x14ac:dyDescent="0.2">
      <c r="A24" s="59" t="s">
        <v>23</v>
      </c>
      <c r="B24" s="32">
        <v>0</v>
      </c>
      <c r="C24" s="48">
        <f t="shared" si="0"/>
        <v>0</v>
      </c>
      <c r="D24" s="80">
        <v>0</v>
      </c>
      <c r="E24" s="44">
        <f t="shared" si="5"/>
        <v>0</v>
      </c>
      <c r="F24" s="34">
        <f t="shared" si="2"/>
        <v>0</v>
      </c>
      <c r="G24" s="51">
        <f>IF(ISBLANK(F24),"  ",IF(F76&gt;0,F24/F76,IF(F24&gt;0,1,0)))</f>
        <v>0</v>
      </c>
      <c r="H24" s="32">
        <v>0</v>
      </c>
      <c r="I24" s="48">
        <f t="shared" si="3"/>
        <v>0</v>
      </c>
      <c r="J24" s="80">
        <v>0</v>
      </c>
      <c r="K24" s="49">
        <f t="shared" si="4"/>
        <v>0</v>
      </c>
      <c r="L24" s="34">
        <f t="shared" si="1"/>
        <v>0</v>
      </c>
      <c r="M24" s="51">
        <f>IF(ISBLANK(L24),"  ",IF(L76&gt;0,L24/L76,IF(L24&gt;0,1,0)))</f>
        <v>0</v>
      </c>
      <c r="N24" s="25"/>
    </row>
    <row r="25" spans="1:14" ht="15" customHeight="1" x14ac:dyDescent="0.2">
      <c r="A25" s="59" t="s">
        <v>24</v>
      </c>
      <c r="B25" s="32">
        <v>0</v>
      </c>
      <c r="C25" s="48">
        <f t="shared" si="0"/>
        <v>0</v>
      </c>
      <c r="D25" s="80">
        <v>0</v>
      </c>
      <c r="E25" s="44">
        <f t="shared" si="5"/>
        <v>0</v>
      </c>
      <c r="F25" s="34">
        <f t="shared" si="2"/>
        <v>0</v>
      </c>
      <c r="G25" s="51">
        <f>IF(ISBLANK(F25),"  ",IF(F76&gt;0,F25/F76,IF(F25&gt;0,1,0)))</f>
        <v>0</v>
      </c>
      <c r="H25" s="32">
        <v>0</v>
      </c>
      <c r="I25" s="48">
        <f t="shared" si="3"/>
        <v>0</v>
      </c>
      <c r="J25" s="80">
        <v>0</v>
      </c>
      <c r="K25" s="49">
        <f t="shared" si="4"/>
        <v>0</v>
      </c>
      <c r="L25" s="34">
        <f t="shared" si="1"/>
        <v>0</v>
      </c>
      <c r="M25" s="51">
        <f>IF(ISBLANK(L25),"  ",IF(L76&gt;0,L25/L76,IF(L25&gt;0,1,0)))</f>
        <v>0</v>
      </c>
      <c r="N25" s="25"/>
    </row>
    <row r="26" spans="1:14" ht="15" customHeight="1" x14ac:dyDescent="0.2">
      <c r="A26" s="59" t="s">
        <v>25</v>
      </c>
      <c r="B26" s="32">
        <v>0</v>
      </c>
      <c r="C26" s="48">
        <f t="shared" si="0"/>
        <v>0</v>
      </c>
      <c r="D26" s="80">
        <v>0</v>
      </c>
      <c r="E26" s="44">
        <f t="shared" si="5"/>
        <v>0</v>
      </c>
      <c r="F26" s="34">
        <f t="shared" si="2"/>
        <v>0</v>
      </c>
      <c r="G26" s="51">
        <f>IF(ISBLANK(F26),"  ",IF(F76&gt;0,F26/F76,IF(F26&gt;0,1,0)))</f>
        <v>0</v>
      </c>
      <c r="H26" s="32">
        <v>0</v>
      </c>
      <c r="I26" s="48">
        <f t="shared" si="3"/>
        <v>0</v>
      </c>
      <c r="J26" s="80">
        <v>0</v>
      </c>
      <c r="K26" s="49">
        <f t="shared" si="4"/>
        <v>0</v>
      </c>
      <c r="L26" s="34">
        <f t="shared" si="1"/>
        <v>0</v>
      </c>
      <c r="M26" s="51">
        <f>IF(ISBLANK(L26),"  ",IF(L76&gt;0,L26/L76,IF(L26&gt;0,1,0)))</f>
        <v>0</v>
      </c>
      <c r="N26" s="25"/>
    </row>
    <row r="27" spans="1:14" ht="15" customHeight="1" x14ac:dyDescent="0.2">
      <c r="A27" s="59" t="s">
        <v>26</v>
      </c>
      <c r="B27" s="32">
        <v>0</v>
      </c>
      <c r="C27" s="48">
        <f t="shared" si="0"/>
        <v>0</v>
      </c>
      <c r="D27" s="80">
        <v>0</v>
      </c>
      <c r="E27" s="44">
        <f t="shared" si="5"/>
        <v>0</v>
      </c>
      <c r="F27" s="34">
        <f t="shared" si="2"/>
        <v>0</v>
      </c>
      <c r="G27" s="51">
        <f>IF(ISBLANK(F27),"  ",IF(F76&gt;0,F27/F76,IF(F27&gt;0,1,0)))</f>
        <v>0</v>
      </c>
      <c r="H27" s="32">
        <v>0</v>
      </c>
      <c r="I27" s="48">
        <f t="shared" si="3"/>
        <v>0</v>
      </c>
      <c r="J27" s="80">
        <v>0</v>
      </c>
      <c r="K27" s="49">
        <f t="shared" si="4"/>
        <v>0</v>
      </c>
      <c r="L27" s="34">
        <f t="shared" si="1"/>
        <v>0</v>
      </c>
      <c r="M27" s="51">
        <f>IF(ISBLANK(L27),"  ",IF(L76&gt;0,L27/L76,IF(L27&gt;0,1,0)))</f>
        <v>0</v>
      </c>
      <c r="N27" s="25"/>
    </row>
    <row r="28" spans="1:14" ht="15" customHeight="1" x14ac:dyDescent="0.2">
      <c r="A28" s="60" t="s">
        <v>27</v>
      </c>
      <c r="B28" s="32">
        <v>0</v>
      </c>
      <c r="C28" s="48">
        <f t="shared" si="0"/>
        <v>0</v>
      </c>
      <c r="D28" s="80">
        <v>0</v>
      </c>
      <c r="E28" s="44">
        <f t="shared" si="5"/>
        <v>0</v>
      </c>
      <c r="F28" s="34">
        <f t="shared" si="2"/>
        <v>0</v>
      </c>
      <c r="G28" s="51">
        <f>IF(ISBLANK(F28),"  ",IF(F76&gt;0,F28/F76,IF(F28&gt;0,1,0)))</f>
        <v>0</v>
      </c>
      <c r="H28" s="32">
        <v>0</v>
      </c>
      <c r="I28" s="48">
        <f t="shared" si="3"/>
        <v>0</v>
      </c>
      <c r="J28" s="80">
        <v>0</v>
      </c>
      <c r="K28" s="49">
        <f t="shared" si="4"/>
        <v>0</v>
      </c>
      <c r="L28" s="34">
        <f t="shared" si="1"/>
        <v>0</v>
      </c>
      <c r="M28" s="51">
        <f>IF(ISBLANK(L28),"  ",IF(L76&gt;0,L28/L76,IF(L28&gt;0,1,0)))</f>
        <v>0</v>
      </c>
      <c r="N28" s="25"/>
    </row>
    <row r="29" spans="1:14" ht="15" customHeight="1" x14ac:dyDescent="0.2">
      <c r="A29" s="60" t="s">
        <v>28</v>
      </c>
      <c r="B29" s="32">
        <v>0</v>
      </c>
      <c r="C29" s="48">
        <f t="shared" si="0"/>
        <v>0</v>
      </c>
      <c r="D29" s="80">
        <v>0</v>
      </c>
      <c r="E29" s="44">
        <f t="shared" si="5"/>
        <v>0</v>
      </c>
      <c r="F29" s="34">
        <f t="shared" si="2"/>
        <v>0</v>
      </c>
      <c r="G29" s="51">
        <f>IF(ISBLANK(F29),"  ",IF(F76&gt;0,F29/F76,IF(F29&gt;0,1,0)))</f>
        <v>0</v>
      </c>
      <c r="H29" s="32">
        <v>0</v>
      </c>
      <c r="I29" s="48">
        <f t="shared" si="3"/>
        <v>0</v>
      </c>
      <c r="J29" s="80">
        <v>0</v>
      </c>
      <c r="K29" s="49">
        <f t="shared" si="4"/>
        <v>0</v>
      </c>
      <c r="L29" s="34">
        <f t="shared" si="1"/>
        <v>0</v>
      </c>
      <c r="M29" s="51">
        <f>IF(ISBLANK(L29),"  ",IF(L76&gt;0,L29/L76,IF(L29&gt;0,1,0)))</f>
        <v>0</v>
      </c>
      <c r="N29" s="25"/>
    </row>
    <row r="30" spans="1:14" ht="15" customHeight="1" x14ac:dyDescent="0.2">
      <c r="A30" s="60" t="s">
        <v>29</v>
      </c>
      <c r="B30" s="32">
        <v>0</v>
      </c>
      <c r="C30" s="48">
        <f t="shared" si="0"/>
        <v>0</v>
      </c>
      <c r="D30" s="80">
        <v>0</v>
      </c>
      <c r="E30" s="44">
        <f>IF(ISBLANK(D30),"  ",IF(F30&gt;0,D30/F30,IF(D30&gt;0,1,0)))</f>
        <v>0</v>
      </c>
      <c r="F30" s="34">
        <f t="shared" si="2"/>
        <v>0</v>
      </c>
      <c r="G30" s="51">
        <f>IF(ISBLANK(F30),"  ",IF(F76&gt;0,F30/F76,IF(F30&gt;0,1,0)))</f>
        <v>0</v>
      </c>
      <c r="H30" s="32">
        <v>0</v>
      </c>
      <c r="I30" s="48">
        <f t="shared" si="3"/>
        <v>0</v>
      </c>
      <c r="J30" s="80">
        <v>0</v>
      </c>
      <c r="K30" s="49">
        <f>IF(ISBLANK(J30),"  ",IF(L30&gt;0,J30/L30,IF(J30&gt;0,1,0)))</f>
        <v>0</v>
      </c>
      <c r="L30" s="34">
        <f t="shared" si="1"/>
        <v>0</v>
      </c>
      <c r="M30" s="51">
        <f>IF(ISBLANK(L30),"  ",IF(L76&gt;0,L30/L76,IF(L30&gt;0,1,0)))</f>
        <v>0</v>
      </c>
      <c r="N30" s="25"/>
    </row>
    <row r="31" spans="1:14" ht="15" customHeight="1" x14ac:dyDescent="0.2">
      <c r="A31" s="60" t="s">
        <v>30</v>
      </c>
      <c r="B31" s="32">
        <v>0</v>
      </c>
      <c r="C31" s="48">
        <f t="shared" si="0"/>
        <v>0</v>
      </c>
      <c r="D31" s="80">
        <v>0</v>
      </c>
      <c r="E31" s="44">
        <f>IF(ISBLANK(D31),"  ",IF(F31&gt;0,D31/F31,IF(D31&gt;0,1,0)))</f>
        <v>0</v>
      </c>
      <c r="F31" s="34">
        <f t="shared" si="2"/>
        <v>0</v>
      </c>
      <c r="G31" s="51">
        <f>IF(ISBLANK(F31),"  ",IF(F76&gt;0,F31/F76,IF(F31&gt;0,1,0)))</f>
        <v>0</v>
      </c>
      <c r="H31" s="32">
        <v>0</v>
      </c>
      <c r="I31" s="48">
        <f t="shared" si="3"/>
        <v>0</v>
      </c>
      <c r="J31" s="80">
        <v>0</v>
      </c>
      <c r="K31" s="49">
        <f>IF(ISBLANK(J31),"  ",IF(L31&gt;0,J31/L31,IF(J31&gt;0,1,0)))</f>
        <v>0</v>
      </c>
      <c r="L31" s="34">
        <f t="shared" si="1"/>
        <v>0</v>
      </c>
      <c r="M31" s="51">
        <f>IF(ISBLANK(L31),"  ",IF(L76&gt;0,L31/L76,IF(L31&gt;0,1,0)))</f>
        <v>0</v>
      </c>
      <c r="N31" s="25"/>
    </row>
    <row r="32" spans="1:14" ht="15" customHeight="1" x14ac:dyDescent="0.2">
      <c r="A32" s="60" t="s">
        <v>31</v>
      </c>
      <c r="B32" s="32">
        <v>0</v>
      </c>
      <c r="C32" s="48">
        <f t="shared" si="0"/>
        <v>0</v>
      </c>
      <c r="D32" s="80">
        <v>0</v>
      </c>
      <c r="E32" s="44">
        <f>IF(ISBLANK(D32),"  ",IF(F32&gt;0,D32/F32,IF(D32&gt;0,1,0)))</f>
        <v>0</v>
      </c>
      <c r="F32" s="34">
        <f t="shared" si="2"/>
        <v>0</v>
      </c>
      <c r="G32" s="51">
        <f>IF(ISBLANK(F32),"  ",IF(F76&gt;0,F32/F76,IF(F32&gt;0,1,0)))</f>
        <v>0</v>
      </c>
      <c r="H32" s="32">
        <v>0</v>
      </c>
      <c r="I32" s="48">
        <f t="shared" si="3"/>
        <v>0</v>
      </c>
      <c r="J32" s="80">
        <v>0</v>
      </c>
      <c r="K32" s="49">
        <f>IF(ISBLANK(J32),"  ",IF(L32&gt;0,J32/L32,IF(J32&gt;0,1,0)))</f>
        <v>0</v>
      </c>
      <c r="L32" s="34">
        <f t="shared" si="1"/>
        <v>0</v>
      </c>
      <c r="M32" s="51">
        <f>IF(ISBLANK(L32),"  ",IF(L76&gt;0,L32/L76,IF(L32&gt;0,1,0)))</f>
        <v>0</v>
      </c>
      <c r="N32" s="25"/>
    </row>
    <row r="33" spans="1:14" ht="15" customHeight="1" x14ac:dyDescent="0.2">
      <c r="A33" s="61" t="s">
        <v>75</v>
      </c>
      <c r="B33" s="32">
        <v>0</v>
      </c>
      <c r="C33" s="48">
        <f>IF(ISBLANK(B33),"  ",IF(F33&gt;0,B33/F33,IF(B33&gt;0,1,0)))</f>
        <v>0</v>
      </c>
      <c r="D33" s="80">
        <v>0</v>
      </c>
      <c r="E33" s="44">
        <f>IF(ISBLANK(D33),"  ",IF(F33&gt;0,D33/F33,IF(D33&gt;0,1,0)))</f>
        <v>0</v>
      </c>
      <c r="F33" s="34">
        <f t="shared" si="2"/>
        <v>0</v>
      </c>
      <c r="G33" s="51">
        <f>IF(ISBLANK(F33),"  ",IF(F76&gt;0,F33/F76,IF(F33&gt;0,1,0)))</f>
        <v>0</v>
      </c>
      <c r="H33" s="32">
        <v>0</v>
      </c>
      <c r="I33" s="48">
        <f>IF(ISBLANK(H33),"  ",IF(L33&gt;0,H33/L33,IF(H33&gt;0,1,0)))</f>
        <v>0</v>
      </c>
      <c r="J33" s="80">
        <v>0</v>
      </c>
      <c r="K33" s="49">
        <f>IF(ISBLANK(J33),"  ",IF(L33&gt;0,J33/L33,IF(J33&gt;0,1,0)))</f>
        <v>0</v>
      </c>
      <c r="L33" s="34">
        <f t="shared" si="1"/>
        <v>0</v>
      </c>
      <c r="M33" s="51">
        <f>IF(ISBLANK(L33),"  ",IF(L76&gt;0,L33/L76,IF(L33&gt;0,1,0)))</f>
        <v>0</v>
      </c>
      <c r="N33" s="25"/>
    </row>
    <row r="34" spans="1:14" ht="15" customHeight="1" x14ac:dyDescent="0.2">
      <c r="A34" s="60" t="s">
        <v>32</v>
      </c>
      <c r="B34" s="32">
        <v>0</v>
      </c>
      <c r="C34" s="48">
        <f t="shared" si="0"/>
        <v>0</v>
      </c>
      <c r="D34" s="80">
        <v>0</v>
      </c>
      <c r="E34" s="44">
        <f t="shared" si="5"/>
        <v>0</v>
      </c>
      <c r="F34" s="34">
        <f t="shared" si="2"/>
        <v>0</v>
      </c>
      <c r="G34" s="51">
        <f>IF(ISBLANK(F34),"  ",IF(F76&gt;0,F34/F76,IF(F34&gt;0,1,0)))</f>
        <v>0</v>
      </c>
      <c r="H34" s="32">
        <v>0</v>
      </c>
      <c r="I34" s="48">
        <f t="shared" si="3"/>
        <v>0</v>
      </c>
      <c r="J34" s="80">
        <v>0</v>
      </c>
      <c r="K34" s="49">
        <f t="shared" si="4"/>
        <v>0</v>
      </c>
      <c r="L34" s="34">
        <f t="shared" si="1"/>
        <v>0</v>
      </c>
      <c r="M34" s="51">
        <f>IF(ISBLANK(L34),"  ",IF(L76&gt;0,L34/L76,IF(L34&gt;0,1,0)))</f>
        <v>0</v>
      </c>
      <c r="N34" s="25"/>
    </row>
    <row r="35" spans="1:14" ht="15" customHeight="1" x14ac:dyDescent="0.25">
      <c r="A35" s="62" t="s">
        <v>33</v>
      </c>
      <c r="B35" s="121"/>
      <c r="C35" s="64" t="s">
        <v>4</v>
      </c>
      <c r="D35" s="80"/>
      <c r="E35" s="66" t="s">
        <v>4</v>
      </c>
      <c r="F35" s="34"/>
      <c r="G35" s="67" t="s">
        <v>4</v>
      </c>
      <c r="H35" s="121" t="s">
        <v>4</v>
      </c>
      <c r="I35" s="64" t="s">
        <v>4</v>
      </c>
      <c r="J35" s="80"/>
      <c r="K35" s="66" t="s">
        <v>4</v>
      </c>
      <c r="L35" s="34"/>
      <c r="M35" s="67" t="s">
        <v>4</v>
      </c>
      <c r="N35" s="25"/>
    </row>
    <row r="36" spans="1:14" ht="15" customHeight="1" x14ac:dyDescent="0.2">
      <c r="A36" s="57" t="s">
        <v>34</v>
      </c>
      <c r="B36" s="32">
        <v>0</v>
      </c>
      <c r="C36" s="48">
        <f t="shared" si="0"/>
        <v>0</v>
      </c>
      <c r="D36" s="80">
        <v>0</v>
      </c>
      <c r="E36" s="49">
        <f>IF(ISBLANK(D36),"  ",IF(F36&gt;0,D36/F36,IF(D36&gt;0,1,0)))</f>
        <v>0</v>
      </c>
      <c r="F36" s="34">
        <f t="shared" si="2"/>
        <v>0</v>
      </c>
      <c r="G36" s="51">
        <f>IF(ISBLANK(F36),"  ",IF(F76&gt;0,F36/F76,IF(F36&gt;0,1,0)))</f>
        <v>0</v>
      </c>
      <c r="H36" s="32">
        <v>0</v>
      </c>
      <c r="I36" s="48">
        <f>IF(ISBLANK(H36),"  ",IF(L36&gt;0,H36/L36,IF(H36&gt;0,1,0)))</f>
        <v>0</v>
      </c>
      <c r="J36" s="80">
        <v>0</v>
      </c>
      <c r="K36" s="49">
        <f>IF(ISBLANK(J36),"  ",IF(L36&gt;0,J36/L36,IF(J36&gt;0,1,0)))</f>
        <v>0</v>
      </c>
      <c r="L36" s="34">
        <f>J36+H36</f>
        <v>0</v>
      </c>
      <c r="M36" s="51">
        <f>IF(ISBLANK(L36),"  ",IF(L76&gt;0,L36/L76,IF(L36&gt;0,1,0)))</f>
        <v>0</v>
      </c>
      <c r="N36" s="25"/>
    </row>
    <row r="37" spans="1:14" ht="15" customHeight="1" x14ac:dyDescent="0.25">
      <c r="A37" s="62" t="s">
        <v>35</v>
      </c>
      <c r="B37" s="121"/>
      <c r="C37" s="64" t="s">
        <v>4</v>
      </c>
      <c r="D37" s="80"/>
      <c r="E37" s="66" t="s">
        <v>4</v>
      </c>
      <c r="F37" s="34"/>
      <c r="G37" s="67" t="s">
        <v>4</v>
      </c>
      <c r="H37" s="121"/>
      <c r="I37" s="64" t="s">
        <v>4</v>
      </c>
      <c r="J37" s="80"/>
      <c r="K37" s="66" t="s">
        <v>4</v>
      </c>
      <c r="L37" s="34"/>
      <c r="M37" s="67" t="s">
        <v>4</v>
      </c>
      <c r="N37" s="25"/>
    </row>
    <row r="38" spans="1:14" ht="15" customHeight="1" x14ac:dyDescent="0.2">
      <c r="A38" s="59" t="s">
        <v>34</v>
      </c>
      <c r="B38" s="69">
        <v>0</v>
      </c>
      <c r="C38" s="48">
        <f t="shared" si="0"/>
        <v>0</v>
      </c>
      <c r="D38" s="70">
        <v>0</v>
      </c>
      <c r="E38" s="49">
        <f>IF(ISBLANK(D38),"  ",IF(F38&gt;0,D38/F38,IF(D38&gt;0,1,0)))</f>
        <v>0</v>
      </c>
      <c r="F38" s="68">
        <f t="shared" si="2"/>
        <v>0</v>
      </c>
      <c r="G38" s="51">
        <f>IF(ISBLANK(F38),"  ",IF(F76&gt;0,F38/F76,IF(F38&gt;0,1,0)))</f>
        <v>0</v>
      </c>
      <c r="H38" s="69">
        <v>0</v>
      </c>
      <c r="I38" s="48">
        <f>IF(ISBLANK(H38),"  ",IF(L38&gt;0,H38/L38,IF(H38&gt;0,1,0)))</f>
        <v>0</v>
      </c>
      <c r="J38" s="70">
        <v>0</v>
      </c>
      <c r="K38" s="49">
        <f>IF(ISBLANK(J38),"  ",IF(L38&gt;0,J38/L38,IF(J38&gt;0,1,0)))</f>
        <v>0</v>
      </c>
      <c r="L38" s="68">
        <f>J38+H38</f>
        <v>0</v>
      </c>
      <c r="M38" s="51">
        <f>IF(ISBLANK(L38),"  ",IF(L76&gt;0,L38/L76,IF(L38&gt;0,1,0)))</f>
        <v>0</v>
      </c>
      <c r="N38" s="25"/>
    </row>
    <row r="39" spans="1:14" ht="15" customHeight="1" x14ac:dyDescent="0.2">
      <c r="A39" s="59" t="s">
        <v>36</v>
      </c>
      <c r="B39" s="69"/>
      <c r="C39" s="48" t="str">
        <f t="shared" si="0"/>
        <v xml:space="preserve">  </v>
      </c>
      <c r="D39" s="70"/>
      <c r="E39" s="44" t="str">
        <f>IF(ISBLANK(D39),"  ",IF(F39&gt;0,D39/F39,IF(D39&gt;0,1,0)))</f>
        <v xml:space="preserve">  </v>
      </c>
      <c r="F39" s="34">
        <f t="shared" si="2"/>
        <v>0</v>
      </c>
      <c r="G39" s="51">
        <f>IF(ISBLANK(F39),"  ",IF(F76&gt;0,F39/F76,IF(F39&gt;0,1,0)))</f>
        <v>0</v>
      </c>
      <c r="H39" s="69"/>
      <c r="I39" s="48" t="str">
        <f>IF(ISBLANK(H39),"  ",IF(L39&gt;0,H39/L39,IF(H39&gt;0,1,0)))</f>
        <v xml:space="preserve">  </v>
      </c>
      <c r="J39" s="70"/>
      <c r="K39" s="49" t="str">
        <f>IF(ISBLANK(J39),"  ",IF(L39&gt;0,J39/L39,IF(J39&gt;0,1,0)))</f>
        <v xml:space="preserve">  </v>
      </c>
      <c r="L39" s="34">
        <f>J39+H39</f>
        <v>0</v>
      </c>
      <c r="M39" s="51">
        <f>IF(ISBLANK(L39),"  ",IF(L76&gt;0,L39/L76,IF(L39&gt;0,1,0)))</f>
        <v>0</v>
      </c>
      <c r="N39" s="25"/>
    </row>
    <row r="40" spans="1:14" s="77" customFormat="1" ht="15" customHeight="1" x14ac:dyDescent="0.25">
      <c r="A40" s="62" t="s">
        <v>37</v>
      </c>
      <c r="B40" s="71">
        <v>3469648</v>
      </c>
      <c r="C40" s="84">
        <f t="shared" si="0"/>
        <v>1</v>
      </c>
      <c r="D40" s="122">
        <v>0</v>
      </c>
      <c r="E40" s="73">
        <f>IF(ISBLANK(D40),"  ",IF(F40&gt;0,D40/F40,IF(D40&gt;0,1,0)))</f>
        <v>0</v>
      </c>
      <c r="F40" s="71">
        <f>F39+F38+F36+F34+F29+F28+F26+F27+F25+F24+F23+F22+F21+F20+F19+F18+F17+F16+F14+F13+F30+F31+F32+F33</f>
        <v>3469648</v>
      </c>
      <c r="G40" s="74">
        <f>IF(ISBLANK(F40),"  ",IF(F76&gt;0,F40/F76,IF(F40&gt;0,1,0)))</f>
        <v>0.22681741509516479</v>
      </c>
      <c r="H40" s="71">
        <v>5484128</v>
      </c>
      <c r="I40" s="84">
        <f>IF(ISBLANK(H40),"  ",IF(L40&gt;0,H40/L40,IF(H40&gt;0,1,0)))</f>
        <v>1</v>
      </c>
      <c r="J40" s="122">
        <v>0</v>
      </c>
      <c r="K40" s="75">
        <f>IF(ISBLANK(J40),"  ",IF(L40&gt;0,J40/L40,IF(J40&gt;0,1,0)))</f>
        <v>0</v>
      </c>
      <c r="L40" s="71">
        <f>L39+L38+L36+L34+L29+L28+L26+L27+L25+L24+L23+L22+L21+L20+L19+L18+L17+L16+L14+L13+L30+L31+L32+L33</f>
        <v>5484128</v>
      </c>
      <c r="M40" s="74">
        <f>IF(ISBLANK(L40),"  ",IF(L76&gt;0,L40/L76,IF(L40&gt;0,1,0)))</f>
        <v>0.32063183811533685</v>
      </c>
      <c r="N40" s="76"/>
    </row>
    <row r="41" spans="1:14" ht="15" customHeight="1" x14ac:dyDescent="0.25">
      <c r="A41" s="78" t="s">
        <v>38</v>
      </c>
      <c r="B41" s="79"/>
      <c r="C41" s="64" t="s">
        <v>4</v>
      </c>
      <c r="D41" s="80"/>
      <c r="E41" s="66" t="s">
        <v>4</v>
      </c>
      <c r="F41" s="34"/>
      <c r="G41" s="67" t="s">
        <v>4</v>
      </c>
      <c r="H41" s="79"/>
      <c r="I41" s="64" t="s">
        <v>4</v>
      </c>
      <c r="J41" s="80"/>
      <c r="K41" s="66" t="s">
        <v>4</v>
      </c>
      <c r="L41" s="34"/>
      <c r="M41" s="67" t="s">
        <v>4</v>
      </c>
      <c r="N41" s="25"/>
    </row>
    <row r="42" spans="1:14" ht="15" customHeight="1" x14ac:dyDescent="0.2">
      <c r="A42" s="11" t="s">
        <v>39</v>
      </c>
      <c r="B42" s="36">
        <v>0</v>
      </c>
      <c r="C42" s="42">
        <f t="shared" si="0"/>
        <v>0</v>
      </c>
      <c r="D42" s="123">
        <v>0</v>
      </c>
      <c r="E42" s="44">
        <f t="shared" ref="E42:E48" si="6">IF(ISBLANK(D42),"  ",IF(F42&gt;0,D42/F42,IF(D42&gt;0,1,0)))</f>
        <v>0</v>
      </c>
      <c r="F42" s="38">
        <f>D42+B42</f>
        <v>0</v>
      </c>
      <c r="G42" s="46">
        <f>IF(ISBLANK(F42),"  ",IF(D76&gt;0,F42/D76,IF(F42&gt;0,1,0)))</f>
        <v>0</v>
      </c>
      <c r="H42" s="36">
        <v>0</v>
      </c>
      <c r="I42" s="42">
        <f t="shared" ref="I42:I48" si="7">IF(ISBLANK(H42),"  ",IF(L42&gt;0,H42/L42,IF(H42&gt;0,1,0)))</f>
        <v>0</v>
      </c>
      <c r="J42" s="123">
        <v>0</v>
      </c>
      <c r="K42" s="44">
        <f t="shared" ref="K42:K48" si="8">IF(ISBLANK(J42),"  ",IF(L42&gt;0,J42/L42,IF(J42&gt;0,1,0)))</f>
        <v>0</v>
      </c>
      <c r="L42" s="38">
        <f>J42+H42</f>
        <v>0</v>
      </c>
      <c r="M42" s="46">
        <f>IF(ISBLANK(L42),"  ",IF(J76&gt;0,L42/J76,IF(L42&gt;0,1,0)))</f>
        <v>0</v>
      </c>
      <c r="N42" s="25"/>
    </row>
    <row r="43" spans="1:14" ht="15" customHeight="1" x14ac:dyDescent="0.2">
      <c r="A43" s="81" t="s">
        <v>40</v>
      </c>
      <c r="B43" s="32">
        <v>0</v>
      </c>
      <c r="C43" s="48">
        <f t="shared" si="0"/>
        <v>0</v>
      </c>
      <c r="D43" s="80">
        <v>0</v>
      </c>
      <c r="E43" s="49">
        <f t="shared" si="6"/>
        <v>0</v>
      </c>
      <c r="F43" s="34">
        <f>D43+B43</f>
        <v>0</v>
      </c>
      <c r="G43" s="51">
        <f>IF(ISBLANK(F43),"  ",IF(D76&gt;0,F43/D76,IF(F43&gt;0,1,0)))</f>
        <v>0</v>
      </c>
      <c r="H43" s="32">
        <v>0</v>
      </c>
      <c r="I43" s="48">
        <f t="shared" si="7"/>
        <v>0</v>
      </c>
      <c r="J43" s="80">
        <v>0</v>
      </c>
      <c r="K43" s="49">
        <f t="shared" si="8"/>
        <v>0</v>
      </c>
      <c r="L43" s="34">
        <f>J43+H43</f>
        <v>0</v>
      </c>
      <c r="M43" s="51">
        <f>IF(ISBLANK(L43),"  ",IF(J76&gt;0,L43/J76,IF(L43&gt;0,1,0)))</f>
        <v>0</v>
      </c>
      <c r="N43" s="25"/>
    </row>
    <row r="44" spans="1:14" ht="15" customHeight="1" x14ac:dyDescent="0.2">
      <c r="A44" s="82" t="s">
        <v>41</v>
      </c>
      <c r="B44" s="32">
        <v>0</v>
      </c>
      <c r="C44" s="48">
        <f t="shared" si="0"/>
        <v>0</v>
      </c>
      <c r="D44" s="80">
        <v>0</v>
      </c>
      <c r="E44" s="49">
        <f t="shared" si="6"/>
        <v>0</v>
      </c>
      <c r="F44" s="68">
        <f>D44+B44</f>
        <v>0</v>
      </c>
      <c r="G44" s="51">
        <f>IF(ISBLANK(F44),"  ",IF(D76&gt;0,F44/D76,IF(F44&gt;0,1,0)))</f>
        <v>0</v>
      </c>
      <c r="H44" s="32">
        <v>0</v>
      </c>
      <c r="I44" s="48">
        <f t="shared" si="7"/>
        <v>0</v>
      </c>
      <c r="J44" s="80">
        <v>0</v>
      </c>
      <c r="K44" s="49">
        <f t="shared" si="8"/>
        <v>0</v>
      </c>
      <c r="L44" s="68">
        <f>J44+H44</f>
        <v>0</v>
      </c>
      <c r="M44" s="51">
        <f>IF(ISBLANK(L44),"  ",IF(J76&gt;0,L44/J76,IF(L44&gt;0,1,0)))</f>
        <v>0</v>
      </c>
      <c r="N44" s="25"/>
    </row>
    <row r="45" spans="1:14" ht="15" customHeight="1" x14ac:dyDescent="0.2">
      <c r="A45" s="31" t="s">
        <v>42</v>
      </c>
      <c r="B45" s="32">
        <v>0</v>
      </c>
      <c r="C45" s="48">
        <f t="shared" si="0"/>
        <v>0</v>
      </c>
      <c r="D45" s="80">
        <v>0</v>
      </c>
      <c r="E45" s="49">
        <f t="shared" si="6"/>
        <v>0</v>
      </c>
      <c r="F45" s="68">
        <f>D45+B45</f>
        <v>0</v>
      </c>
      <c r="G45" s="51">
        <f>IF(ISBLANK(F45),"  ",IF(D76&gt;0,F45/D76,IF(F45&gt;0,1,0)))</f>
        <v>0</v>
      </c>
      <c r="H45" s="32">
        <v>0</v>
      </c>
      <c r="I45" s="48">
        <f t="shared" si="7"/>
        <v>0</v>
      </c>
      <c r="J45" s="80">
        <v>0</v>
      </c>
      <c r="K45" s="49">
        <f t="shared" si="8"/>
        <v>0</v>
      </c>
      <c r="L45" s="68">
        <f>J45+H45</f>
        <v>0</v>
      </c>
      <c r="M45" s="51">
        <f>IF(ISBLANK(L45),"  ",IF(J76&gt;0,L45/J76,IF(L45&gt;0,1,0)))</f>
        <v>0</v>
      </c>
      <c r="N45" s="25"/>
    </row>
    <row r="46" spans="1:14" ht="15" customHeight="1" x14ac:dyDescent="0.2">
      <c r="A46" s="81" t="s">
        <v>43</v>
      </c>
      <c r="B46" s="32">
        <v>0</v>
      </c>
      <c r="C46" s="48">
        <f t="shared" si="0"/>
        <v>0</v>
      </c>
      <c r="D46" s="80">
        <v>0</v>
      </c>
      <c r="E46" s="49">
        <f t="shared" si="6"/>
        <v>0</v>
      </c>
      <c r="F46" s="68">
        <f>D46+B46</f>
        <v>0</v>
      </c>
      <c r="G46" s="51">
        <f>IF(ISBLANK(F46),"  ",IF(F76&gt;0,F46/F76,IF(F46&gt;0,1,0)))</f>
        <v>0</v>
      </c>
      <c r="H46" s="32">
        <v>0</v>
      </c>
      <c r="I46" s="48">
        <f t="shared" si="7"/>
        <v>0</v>
      </c>
      <c r="J46" s="80">
        <v>0</v>
      </c>
      <c r="K46" s="49">
        <f t="shared" si="8"/>
        <v>0</v>
      </c>
      <c r="L46" s="68">
        <f>J46+H46</f>
        <v>0</v>
      </c>
      <c r="M46" s="51">
        <f>IF(ISBLANK(L46),"  ",IF(L76&gt;0,L46/L76,IF(L46&gt;0,1,0)))</f>
        <v>0</v>
      </c>
      <c r="N46" s="25"/>
    </row>
    <row r="47" spans="1:14" s="77" customFormat="1" ht="15" customHeight="1" x14ac:dyDescent="0.25">
      <c r="A47" s="78" t="s">
        <v>44</v>
      </c>
      <c r="B47" s="106">
        <v>0</v>
      </c>
      <c r="C47" s="84">
        <f t="shared" si="0"/>
        <v>0</v>
      </c>
      <c r="D47" s="107">
        <v>0</v>
      </c>
      <c r="E47" s="75">
        <f t="shared" si="6"/>
        <v>0</v>
      </c>
      <c r="F47" s="86">
        <f>F46+F45+F44+F43+F42</f>
        <v>0</v>
      </c>
      <c r="G47" s="74">
        <f>IF(ISBLANK(F47),"  ",IF(F76&gt;0,F47/F76,IF(F47&gt;0,1,0)))</f>
        <v>0</v>
      </c>
      <c r="H47" s="106">
        <v>0</v>
      </c>
      <c r="I47" s="84">
        <f t="shared" si="7"/>
        <v>0</v>
      </c>
      <c r="J47" s="107">
        <v>0</v>
      </c>
      <c r="K47" s="75">
        <f t="shared" si="8"/>
        <v>0</v>
      </c>
      <c r="L47" s="86">
        <f>L46+L45+L44+L43+L42</f>
        <v>0</v>
      </c>
      <c r="M47" s="74">
        <f>IF(ISBLANK(L47),"  ",IF(L76&gt;0,L47/L76,IF(L47&gt;0,1,0)))</f>
        <v>0</v>
      </c>
      <c r="N47" s="76"/>
    </row>
    <row r="48" spans="1:14" s="77" customFormat="1" ht="15" customHeight="1" x14ac:dyDescent="0.25">
      <c r="A48" s="87" t="s">
        <v>45</v>
      </c>
      <c r="B48" s="124">
        <v>0</v>
      </c>
      <c r="C48" s="84">
        <f t="shared" si="0"/>
        <v>0</v>
      </c>
      <c r="D48" s="111">
        <v>0</v>
      </c>
      <c r="E48" s="75">
        <f t="shared" si="6"/>
        <v>0</v>
      </c>
      <c r="F48" s="90">
        <f>D48+B48</f>
        <v>0</v>
      </c>
      <c r="G48" s="74">
        <f>IF(ISBLANK(F48),"  ",IF(F76&gt;0,F48/F76,IF(F48&gt;0,1,0)))</f>
        <v>0</v>
      </c>
      <c r="H48" s="124">
        <v>0</v>
      </c>
      <c r="I48" s="84">
        <f t="shared" si="7"/>
        <v>0</v>
      </c>
      <c r="J48" s="111">
        <v>0</v>
      </c>
      <c r="K48" s="75">
        <f t="shared" si="8"/>
        <v>0</v>
      </c>
      <c r="L48" s="90">
        <f>J48+H48</f>
        <v>0</v>
      </c>
      <c r="M48" s="74">
        <f>IF(ISBLANK(L48),"  ",IF(L76&gt;0,L48/L76,IF(L48&gt;0,1,0)))</f>
        <v>0</v>
      </c>
      <c r="N48" s="76"/>
    </row>
    <row r="49" spans="1:14" ht="15" customHeight="1" x14ac:dyDescent="0.25">
      <c r="A49" s="14" t="s">
        <v>46</v>
      </c>
      <c r="B49" s="91"/>
      <c r="C49" s="92" t="s">
        <v>4</v>
      </c>
      <c r="D49" s="93"/>
      <c r="E49" s="94" t="s">
        <v>4</v>
      </c>
      <c r="F49" s="38"/>
      <c r="G49" s="95" t="s">
        <v>4</v>
      </c>
      <c r="H49" s="91"/>
      <c r="I49" s="92" t="s">
        <v>4</v>
      </c>
      <c r="J49" s="93"/>
      <c r="K49" s="94" t="s">
        <v>4</v>
      </c>
      <c r="L49" s="38"/>
      <c r="M49" s="95" t="s">
        <v>4</v>
      </c>
      <c r="N49" s="25"/>
    </row>
    <row r="50" spans="1:14" ht="15" customHeight="1" x14ac:dyDescent="0.2">
      <c r="A50" s="11" t="s">
        <v>47</v>
      </c>
      <c r="B50" s="91">
        <v>6703228</v>
      </c>
      <c r="C50" s="42">
        <f t="shared" si="0"/>
        <v>1</v>
      </c>
      <c r="D50" s="93">
        <v>0</v>
      </c>
      <c r="E50" s="44">
        <f t="shared" ref="E50:E67" si="9">IF(ISBLANK(D50),"  ",IF(F50&gt;0,D50/F50,IF(D50&gt;0,1,0)))</f>
        <v>0</v>
      </c>
      <c r="F50" s="96">
        <f t="shared" ref="F50:F55" si="10">D50+B50</f>
        <v>6703228</v>
      </c>
      <c r="G50" s="46">
        <f>IF(ISBLANK(F50),"  ",IF(F76&gt;0,F50/F76,IF(F50&gt;0,1,0)))</f>
        <v>0.43820262105940755</v>
      </c>
      <c r="H50" s="91">
        <v>6000000</v>
      </c>
      <c r="I50" s="42">
        <f t="shared" ref="I50:I67" si="11">IF(ISBLANK(H50),"  ",IF(L50&gt;0,H50/L50,IF(H50&gt;0,1,0)))</f>
        <v>1</v>
      </c>
      <c r="J50" s="93">
        <v>0</v>
      </c>
      <c r="K50" s="44">
        <f t="shared" ref="K50:K67" si="12">IF(ISBLANK(J50),"  ",IF(L50&gt;0,J50/L50,IF(J50&gt;0,1,0)))</f>
        <v>0</v>
      </c>
      <c r="L50" s="96">
        <f t="shared" ref="L50:L66" si="13">J50+H50</f>
        <v>6000000</v>
      </c>
      <c r="M50" s="46">
        <f>IF(ISBLANK(L50),"  ",IF(L76&gt;0,L50/L76,IF(L50&gt;0,1,0)))</f>
        <v>0.35079251043958509</v>
      </c>
      <c r="N50" s="25"/>
    </row>
    <row r="51" spans="1:14" ht="15" customHeight="1" x14ac:dyDescent="0.2">
      <c r="A51" s="31" t="s">
        <v>48</v>
      </c>
      <c r="B51" s="79">
        <v>0</v>
      </c>
      <c r="C51" s="48">
        <f t="shared" si="0"/>
        <v>0</v>
      </c>
      <c r="D51" s="80">
        <v>0</v>
      </c>
      <c r="E51" s="49">
        <f t="shared" si="9"/>
        <v>0</v>
      </c>
      <c r="F51" s="97">
        <f t="shared" si="10"/>
        <v>0</v>
      </c>
      <c r="G51" s="51">
        <f>IF(ISBLANK(F51),"  ",IF(F76&gt;0,F51/F76,IF(F51&gt;0,1,0)))</f>
        <v>0</v>
      </c>
      <c r="H51" s="79">
        <v>0</v>
      </c>
      <c r="I51" s="48">
        <f t="shared" si="11"/>
        <v>0</v>
      </c>
      <c r="J51" s="80">
        <v>0</v>
      </c>
      <c r="K51" s="49">
        <f t="shared" si="12"/>
        <v>0</v>
      </c>
      <c r="L51" s="97">
        <f t="shared" si="13"/>
        <v>0</v>
      </c>
      <c r="M51" s="51">
        <f>IF(ISBLANK(L51),"  ",IF(L76&gt;0,L51/L76,IF(L51&gt;0,1,0)))</f>
        <v>0</v>
      </c>
      <c r="N51" s="25"/>
    </row>
    <row r="52" spans="1:14" ht="15" customHeight="1" x14ac:dyDescent="0.2">
      <c r="A52" s="98" t="s">
        <v>49</v>
      </c>
      <c r="B52" s="125">
        <v>0</v>
      </c>
      <c r="C52" s="48">
        <f t="shared" si="0"/>
        <v>0</v>
      </c>
      <c r="D52" s="126">
        <v>282635</v>
      </c>
      <c r="E52" s="49">
        <f t="shared" si="9"/>
        <v>1</v>
      </c>
      <c r="F52" s="99">
        <f t="shared" si="10"/>
        <v>282635</v>
      </c>
      <c r="G52" s="51">
        <f>IF(ISBLANK(F52),"  ",IF(F76&gt;0,F52/F76,IF(F52&gt;0,1,0)))</f>
        <v>1.8476381499051748E-2</v>
      </c>
      <c r="H52" s="125">
        <v>0</v>
      </c>
      <c r="I52" s="48">
        <f t="shared" si="11"/>
        <v>0</v>
      </c>
      <c r="J52" s="126">
        <v>350000</v>
      </c>
      <c r="K52" s="49">
        <f t="shared" si="12"/>
        <v>1</v>
      </c>
      <c r="L52" s="99">
        <f t="shared" si="13"/>
        <v>350000</v>
      </c>
      <c r="M52" s="51">
        <f>IF(ISBLANK(L52),"  ",IF(L76&gt;0,L52/L76,IF(L52&gt;0,1,0)))</f>
        <v>2.0462896442309132E-2</v>
      </c>
      <c r="N52" s="25"/>
    </row>
    <row r="53" spans="1:14" ht="15" customHeight="1" x14ac:dyDescent="0.2">
      <c r="A53" s="98" t="s">
        <v>50</v>
      </c>
      <c r="B53" s="125">
        <v>120852</v>
      </c>
      <c r="C53" s="48">
        <f t="shared" si="0"/>
        <v>1</v>
      </c>
      <c r="D53" s="126">
        <v>0</v>
      </c>
      <c r="E53" s="49">
        <f t="shared" si="9"/>
        <v>0</v>
      </c>
      <c r="F53" s="99">
        <f t="shared" si="10"/>
        <v>120852</v>
      </c>
      <c r="G53" s="51">
        <f>IF(ISBLANK(F53),"  ",IF(F76&gt;0,F53/F76,IF(F53&gt;0,1,0)))</f>
        <v>7.900322525247765E-3</v>
      </c>
      <c r="H53" s="125">
        <v>150000</v>
      </c>
      <c r="I53" s="48">
        <f t="shared" si="11"/>
        <v>1</v>
      </c>
      <c r="J53" s="126">
        <v>0</v>
      </c>
      <c r="K53" s="49">
        <f t="shared" si="12"/>
        <v>0</v>
      </c>
      <c r="L53" s="99">
        <f t="shared" si="13"/>
        <v>150000</v>
      </c>
      <c r="M53" s="51">
        <f>IF(ISBLANK(L53),"  ",IF(L76&gt;0,L53/L76,IF(L53&gt;0,1,0)))</f>
        <v>8.7698127609896273E-3</v>
      </c>
      <c r="N53" s="25"/>
    </row>
    <row r="54" spans="1:14" ht="15" customHeight="1" x14ac:dyDescent="0.2">
      <c r="A54" s="98" t="s">
        <v>51</v>
      </c>
      <c r="B54" s="125">
        <v>0</v>
      </c>
      <c r="C54" s="48">
        <f>IF(ISBLANK(B54),"  ",IF(F54&gt;0,B54/F54,IF(B54&gt;0,1,0)))</f>
        <v>0</v>
      </c>
      <c r="D54" s="126">
        <v>0</v>
      </c>
      <c r="E54" s="49">
        <f>IF(ISBLANK(D54),"  ",IF(F54&gt;0,D54/F54,IF(D54&gt;0,1,0)))</f>
        <v>0</v>
      </c>
      <c r="F54" s="99">
        <f t="shared" si="10"/>
        <v>0</v>
      </c>
      <c r="G54" s="51">
        <f>IF(ISBLANK(F54),"  ",IF(F76&gt;0,F54/F76,IF(F54&gt;0,1,0)))</f>
        <v>0</v>
      </c>
      <c r="H54" s="125">
        <v>0</v>
      </c>
      <c r="I54" s="48">
        <f>IF(ISBLANK(H54),"  ",IF(L54&gt;0,H54/L54,IF(H54&gt;0,1,0)))</f>
        <v>0</v>
      </c>
      <c r="J54" s="126">
        <v>0</v>
      </c>
      <c r="K54" s="49">
        <f>IF(ISBLANK(J54),"  ",IF(L54&gt;0,J54/L54,IF(J54&gt;0,1,0)))</f>
        <v>0</v>
      </c>
      <c r="L54" s="99">
        <f t="shared" si="13"/>
        <v>0</v>
      </c>
      <c r="M54" s="51">
        <f>IF(ISBLANK(L54),"  ",IF(L76&gt;0,L54/L76,IF(L54&gt;0,1,0)))</f>
        <v>0</v>
      </c>
      <c r="N54" s="25"/>
    </row>
    <row r="55" spans="1:14" ht="15" customHeight="1" x14ac:dyDescent="0.2">
      <c r="A55" s="31" t="s">
        <v>52</v>
      </c>
      <c r="B55" s="79">
        <v>716390</v>
      </c>
      <c r="C55" s="48">
        <f t="shared" si="0"/>
        <v>0.66347397004508424</v>
      </c>
      <c r="D55" s="80">
        <v>363366</v>
      </c>
      <c r="E55" s="49">
        <f t="shared" si="9"/>
        <v>0.33652602995491576</v>
      </c>
      <c r="F55" s="97">
        <f t="shared" si="10"/>
        <v>1079756</v>
      </c>
      <c r="G55" s="51">
        <f>IF(ISBLANK(F55),"  ",IF(F76&gt;0,F55/F76,IF(F55&gt;0,1,0)))</f>
        <v>7.058568040720406E-2</v>
      </c>
      <c r="H55" s="79">
        <v>650000</v>
      </c>
      <c r="I55" s="48">
        <f t="shared" si="11"/>
        <v>0.52</v>
      </c>
      <c r="J55" s="80">
        <v>600000</v>
      </c>
      <c r="K55" s="49">
        <f t="shared" si="12"/>
        <v>0.48</v>
      </c>
      <c r="L55" s="97">
        <f t="shared" si="13"/>
        <v>1250000</v>
      </c>
      <c r="M55" s="51">
        <f>IF(ISBLANK(L55),"  ",IF(L76&gt;0,L55/L76,IF(L55&gt;0,1,0)))</f>
        <v>7.3081773008246892E-2</v>
      </c>
      <c r="N55" s="25"/>
    </row>
    <row r="56" spans="1:14" s="77" customFormat="1" ht="15" customHeight="1" x14ac:dyDescent="0.25">
      <c r="A56" s="87" t="s">
        <v>53</v>
      </c>
      <c r="B56" s="127">
        <v>7540470</v>
      </c>
      <c r="C56" s="84">
        <f t="shared" si="0"/>
        <v>0.92108919704229086</v>
      </c>
      <c r="D56" s="107">
        <v>646001</v>
      </c>
      <c r="E56" s="75">
        <f t="shared" si="9"/>
        <v>7.8910802957709122E-2</v>
      </c>
      <c r="F56" s="100">
        <f>F55+F53+F52+F51+F50+F54</f>
        <v>8186471</v>
      </c>
      <c r="G56" s="74">
        <f>IF(ISBLANK(F56),"  ",IF(F76&gt;0,F56/F76,IF(F56&gt;0,1,0)))</f>
        <v>0.53516500549091117</v>
      </c>
      <c r="H56" s="127">
        <v>6800000</v>
      </c>
      <c r="I56" s="84">
        <f t="shared" si="11"/>
        <v>0.8774193548387097</v>
      </c>
      <c r="J56" s="107">
        <v>950000</v>
      </c>
      <c r="K56" s="75">
        <f t="shared" si="12"/>
        <v>0.12258064516129032</v>
      </c>
      <c r="L56" s="97">
        <f t="shared" si="13"/>
        <v>7750000</v>
      </c>
      <c r="M56" s="74">
        <f>IF(ISBLANK(L56),"  ",IF(L76&gt;0,L56/L76,IF(L56&gt;0,1,0)))</f>
        <v>0.45310699265113075</v>
      </c>
      <c r="N56" s="76"/>
    </row>
    <row r="57" spans="1:14" ht="15" customHeight="1" x14ac:dyDescent="0.2">
      <c r="A57" s="41" t="s">
        <v>54</v>
      </c>
      <c r="B57" s="128">
        <v>0</v>
      </c>
      <c r="C57" s="48">
        <f t="shared" si="0"/>
        <v>0</v>
      </c>
      <c r="D57" s="129">
        <v>0</v>
      </c>
      <c r="E57" s="49">
        <f t="shared" si="9"/>
        <v>0</v>
      </c>
      <c r="F57" s="101">
        <f t="shared" ref="F57:F66" si="14">D57+B57</f>
        <v>0</v>
      </c>
      <c r="G57" s="51">
        <f>IF(ISBLANK(F57),"  ",IF(F76&gt;0,F57/F76,IF(F57&gt;0,1,0)))</f>
        <v>0</v>
      </c>
      <c r="H57" s="128">
        <v>0</v>
      </c>
      <c r="I57" s="48">
        <f t="shared" si="11"/>
        <v>0</v>
      </c>
      <c r="J57" s="129">
        <v>0</v>
      </c>
      <c r="K57" s="49">
        <f t="shared" si="12"/>
        <v>0</v>
      </c>
      <c r="L57" s="101">
        <f t="shared" si="13"/>
        <v>0</v>
      </c>
      <c r="M57" s="51">
        <f>IF(ISBLANK(L57),"  ",IF(L76&gt;0,L57/L76,IF(L57&gt;0,1,0)))</f>
        <v>0</v>
      </c>
      <c r="N57" s="25"/>
    </row>
    <row r="58" spans="1:14" ht="15" customHeight="1" x14ac:dyDescent="0.2">
      <c r="A58" s="102" t="s">
        <v>55</v>
      </c>
      <c r="B58" s="32">
        <v>0</v>
      </c>
      <c r="C58" s="48">
        <f t="shared" si="0"/>
        <v>0</v>
      </c>
      <c r="D58" s="80">
        <v>0</v>
      </c>
      <c r="E58" s="49">
        <f t="shared" si="9"/>
        <v>0</v>
      </c>
      <c r="F58" s="34">
        <f t="shared" si="14"/>
        <v>0</v>
      </c>
      <c r="G58" s="51">
        <f>IF(ISBLANK(F58),"  ",IF(F76&gt;0,F58/F76,IF(F58&gt;0,1,0)))</f>
        <v>0</v>
      </c>
      <c r="H58" s="32">
        <v>0</v>
      </c>
      <c r="I58" s="48">
        <f t="shared" si="11"/>
        <v>0</v>
      </c>
      <c r="J58" s="80">
        <v>0</v>
      </c>
      <c r="K58" s="49">
        <f t="shared" si="12"/>
        <v>0</v>
      </c>
      <c r="L58" s="34">
        <f t="shared" si="13"/>
        <v>0</v>
      </c>
      <c r="M58" s="51">
        <f>IF(ISBLANK(L58),"  ",IF(L76&gt;0,L58/L76,IF(L58&gt;0,1,0)))</f>
        <v>0</v>
      </c>
      <c r="N58" s="25"/>
    </row>
    <row r="59" spans="1:14" ht="15" customHeight="1" x14ac:dyDescent="0.2">
      <c r="A59" s="82" t="s">
        <v>56</v>
      </c>
      <c r="B59" s="32">
        <v>0</v>
      </c>
      <c r="C59" s="48">
        <f t="shared" si="0"/>
        <v>0</v>
      </c>
      <c r="D59" s="80">
        <v>0</v>
      </c>
      <c r="E59" s="49">
        <f t="shared" si="9"/>
        <v>0</v>
      </c>
      <c r="F59" s="34">
        <f t="shared" si="14"/>
        <v>0</v>
      </c>
      <c r="G59" s="51">
        <f>IF(ISBLANK(F59),"  ",IF(F76&gt;0,F59/F76,IF(F59&gt;0,1,0)))</f>
        <v>0</v>
      </c>
      <c r="H59" s="32">
        <v>0</v>
      </c>
      <c r="I59" s="48">
        <f t="shared" si="11"/>
        <v>0</v>
      </c>
      <c r="J59" s="80">
        <v>0</v>
      </c>
      <c r="K59" s="49">
        <f t="shared" si="12"/>
        <v>0</v>
      </c>
      <c r="L59" s="34">
        <f t="shared" si="13"/>
        <v>0</v>
      </c>
      <c r="M59" s="51">
        <f>IF(ISBLANK(L59),"  ",IF(L76&gt;0,L59/L76,IF(L59&gt;0,1,0)))</f>
        <v>0</v>
      </c>
      <c r="N59" s="25"/>
    </row>
    <row r="60" spans="1:14" ht="15" customHeight="1" x14ac:dyDescent="0.2">
      <c r="A60" s="81" t="s">
        <v>57</v>
      </c>
      <c r="B60" s="69">
        <v>0</v>
      </c>
      <c r="C60" s="48">
        <f t="shared" si="0"/>
        <v>0</v>
      </c>
      <c r="D60" s="70">
        <v>0</v>
      </c>
      <c r="E60" s="49">
        <f t="shared" si="9"/>
        <v>0</v>
      </c>
      <c r="F60" s="68">
        <f t="shared" si="14"/>
        <v>0</v>
      </c>
      <c r="G60" s="51">
        <f>IF(ISBLANK(F60),"  ",IF(F76&gt;0,F60/F76,IF(F60&gt;0,1,0)))</f>
        <v>0</v>
      </c>
      <c r="H60" s="69">
        <v>0</v>
      </c>
      <c r="I60" s="48">
        <f t="shared" si="11"/>
        <v>0</v>
      </c>
      <c r="J60" s="70">
        <v>0</v>
      </c>
      <c r="K60" s="49">
        <f t="shared" si="12"/>
        <v>0</v>
      </c>
      <c r="L60" s="68">
        <f t="shared" si="13"/>
        <v>0</v>
      </c>
      <c r="M60" s="51">
        <f>IF(ISBLANK(L60),"  ",IF(L76&gt;0,L60/L76,IF(L60&gt;0,1,0)))</f>
        <v>0</v>
      </c>
      <c r="N60" s="25"/>
    </row>
    <row r="61" spans="1:14" ht="15" customHeight="1" x14ac:dyDescent="0.2">
      <c r="A61" s="103" t="s">
        <v>58</v>
      </c>
      <c r="B61" s="32">
        <v>0</v>
      </c>
      <c r="C61" s="48">
        <f t="shared" si="0"/>
        <v>0</v>
      </c>
      <c r="D61" s="80">
        <v>0</v>
      </c>
      <c r="E61" s="49">
        <f t="shared" si="9"/>
        <v>0</v>
      </c>
      <c r="F61" s="34">
        <f t="shared" si="14"/>
        <v>0</v>
      </c>
      <c r="G61" s="51">
        <f>IF(ISBLANK(F61),"  ",IF(F76&gt;0,F61/F76,IF(F61&gt;0,1,0)))</f>
        <v>0</v>
      </c>
      <c r="H61" s="32">
        <v>0</v>
      </c>
      <c r="I61" s="48">
        <f t="shared" si="11"/>
        <v>0</v>
      </c>
      <c r="J61" s="80">
        <v>0</v>
      </c>
      <c r="K61" s="49">
        <f t="shared" si="12"/>
        <v>0</v>
      </c>
      <c r="L61" s="34">
        <f t="shared" si="13"/>
        <v>0</v>
      </c>
      <c r="M61" s="51">
        <f>IF(ISBLANK(L61),"  ",IF(L76&gt;0,L61/L76,IF(L61&gt;0,1,0)))</f>
        <v>0</v>
      </c>
      <c r="N61" s="25"/>
    </row>
    <row r="62" spans="1:14" ht="15" customHeight="1" x14ac:dyDescent="0.2">
      <c r="A62" s="103" t="s">
        <v>59</v>
      </c>
      <c r="B62" s="32">
        <v>0</v>
      </c>
      <c r="C62" s="48">
        <f t="shared" si="0"/>
        <v>0</v>
      </c>
      <c r="D62" s="80">
        <v>0</v>
      </c>
      <c r="E62" s="49">
        <f t="shared" si="9"/>
        <v>0</v>
      </c>
      <c r="F62" s="34">
        <f t="shared" si="14"/>
        <v>0</v>
      </c>
      <c r="G62" s="51">
        <f>IF(ISBLANK(F62),"  ",IF(F76&gt;0,F62/F76,IF(F62&gt;0,1,0)))</f>
        <v>0</v>
      </c>
      <c r="H62" s="32">
        <v>0</v>
      </c>
      <c r="I62" s="48">
        <f t="shared" si="11"/>
        <v>0</v>
      </c>
      <c r="J62" s="80">
        <v>0</v>
      </c>
      <c r="K62" s="49">
        <f t="shared" si="12"/>
        <v>0</v>
      </c>
      <c r="L62" s="34">
        <f t="shared" si="13"/>
        <v>0</v>
      </c>
      <c r="M62" s="51">
        <f>IF(ISBLANK(L62),"  ",IF(L76&gt;0,L62/L76,IF(L62&gt;0,1,0)))</f>
        <v>0</v>
      </c>
      <c r="N62" s="25"/>
    </row>
    <row r="63" spans="1:14" ht="15" customHeight="1" x14ac:dyDescent="0.2">
      <c r="A63" s="104" t="s">
        <v>60</v>
      </c>
      <c r="B63" s="32">
        <v>132647</v>
      </c>
      <c r="C63" s="48">
        <f t="shared" si="0"/>
        <v>1</v>
      </c>
      <c r="D63" s="80">
        <v>0</v>
      </c>
      <c r="E63" s="49">
        <f t="shared" si="9"/>
        <v>0</v>
      </c>
      <c r="F63" s="34">
        <f t="shared" si="14"/>
        <v>132647</v>
      </c>
      <c r="G63" s="51">
        <f>IF(ISBLANK(F63),"  ",IF(F76&gt;0,F63/F76,IF(F63&gt;0,1,0)))</f>
        <v>8.6713838579960626E-3</v>
      </c>
      <c r="H63" s="32">
        <v>170000</v>
      </c>
      <c r="I63" s="48">
        <f t="shared" si="11"/>
        <v>1</v>
      </c>
      <c r="J63" s="80">
        <v>0</v>
      </c>
      <c r="K63" s="49">
        <f t="shared" si="12"/>
        <v>0</v>
      </c>
      <c r="L63" s="34">
        <f t="shared" si="13"/>
        <v>170000</v>
      </c>
      <c r="M63" s="51">
        <f>IF(ISBLANK(L63),"  ",IF(L76&gt;0,L63/L76,IF(L63&gt;0,1,0)))</f>
        <v>9.9391211291215784E-3</v>
      </c>
      <c r="N63" s="25"/>
    </row>
    <row r="64" spans="1:14" ht="15" customHeight="1" x14ac:dyDescent="0.2">
      <c r="A64" s="104" t="s">
        <v>61</v>
      </c>
      <c r="B64" s="32">
        <v>0</v>
      </c>
      <c r="C64" s="48">
        <f t="shared" si="0"/>
        <v>0</v>
      </c>
      <c r="D64" s="80">
        <v>0</v>
      </c>
      <c r="E64" s="49">
        <f t="shared" si="9"/>
        <v>0</v>
      </c>
      <c r="F64" s="34">
        <f t="shared" si="14"/>
        <v>0</v>
      </c>
      <c r="G64" s="51">
        <f>IF(ISBLANK(F64),"  ",IF(F76&gt;0,F64/F76,IF(F64&gt;0,1,0)))</f>
        <v>0</v>
      </c>
      <c r="H64" s="32">
        <v>0</v>
      </c>
      <c r="I64" s="48">
        <f t="shared" si="11"/>
        <v>0</v>
      </c>
      <c r="J64" s="80">
        <v>0</v>
      </c>
      <c r="K64" s="49">
        <f t="shared" si="12"/>
        <v>0</v>
      </c>
      <c r="L64" s="34">
        <f t="shared" si="13"/>
        <v>0</v>
      </c>
      <c r="M64" s="51">
        <f>IF(ISBLANK(L64),"  ",IF(L76&gt;0,L64/L76,IF(L64&gt;0,1,0)))</f>
        <v>0</v>
      </c>
      <c r="N64" s="25"/>
    </row>
    <row r="65" spans="1:14" ht="15" customHeight="1" x14ac:dyDescent="0.2">
      <c r="A65" s="82" t="s">
        <v>62</v>
      </c>
      <c r="B65" s="32">
        <v>0</v>
      </c>
      <c r="C65" s="48">
        <f t="shared" si="0"/>
        <v>0</v>
      </c>
      <c r="D65" s="80">
        <v>0</v>
      </c>
      <c r="E65" s="49">
        <f t="shared" si="9"/>
        <v>0</v>
      </c>
      <c r="F65" s="34">
        <f t="shared" si="14"/>
        <v>0</v>
      </c>
      <c r="G65" s="51">
        <f>IF(ISBLANK(F65),"  ",IF(F76&gt;0,F65/F76,IF(F65&gt;0,1,0)))</f>
        <v>0</v>
      </c>
      <c r="H65" s="32">
        <v>0</v>
      </c>
      <c r="I65" s="48">
        <f t="shared" si="11"/>
        <v>0</v>
      </c>
      <c r="J65" s="80">
        <v>0</v>
      </c>
      <c r="K65" s="49">
        <f t="shared" si="12"/>
        <v>0</v>
      </c>
      <c r="L65" s="34">
        <f t="shared" si="13"/>
        <v>0</v>
      </c>
      <c r="M65" s="51">
        <f>IF(ISBLANK(L65),"  ",IF(L76&gt;0,L65/L76,IF(L65&gt;0,1,0)))</f>
        <v>0</v>
      </c>
      <c r="N65" s="25"/>
    </row>
    <row r="66" spans="1:14" ht="15" customHeight="1" x14ac:dyDescent="0.2">
      <c r="A66" s="81" t="s">
        <v>63</v>
      </c>
      <c r="B66" s="32">
        <v>442272</v>
      </c>
      <c r="C66" s="48">
        <f t="shared" si="0"/>
        <v>1</v>
      </c>
      <c r="D66" s="80">
        <v>0</v>
      </c>
      <c r="E66" s="49">
        <f t="shared" si="9"/>
        <v>0</v>
      </c>
      <c r="F66" s="34">
        <f t="shared" si="14"/>
        <v>442272</v>
      </c>
      <c r="G66" s="51">
        <f>IF(ISBLANK(F66),"  ",IF(F76&gt;0,F66/F76,IF(F66&gt;0,1,0)))</f>
        <v>2.8912152416893218E-2</v>
      </c>
      <c r="H66" s="32">
        <v>200000</v>
      </c>
      <c r="I66" s="48">
        <f t="shared" si="11"/>
        <v>1</v>
      </c>
      <c r="J66" s="80">
        <v>0</v>
      </c>
      <c r="K66" s="49">
        <f t="shared" si="12"/>
        <v>0</v>
      </c>
      <c r="L66" s="34">
        <f t="shared" si="13"/>
        <v>200000</v>
      </c>
      <c r="M66" s="51">
        <f>IF(ISBLANK(L66),"  ",IF(L76&gt;0,L66/L76,IF(L66&gt;0,1,0)))</f>
        <v>1.1693083681319504E-2</v>
      </c>
      <c r="N66" s="25"/>
    </row>
    <row r="67" spans="1:14" s="77" customFormat="1" ht="15" customHeight="1" x14ac:dyDescent="0.25">
      <c r="A67" s="105" t="s">
        <v>64</v>
      </c>
      <c r="B67" s="106">
        <v>8115389</v>
      </c>
      <c r="C67" s="84">
        <f t="shared" si="0"/>
        <v>0.92626729320347567</v>
      </c>
      <c r="D67" s="107">
        <v>646001</v>
      </c>
      <c r="E67" s="75">
        <f t="shared" si="9"/>
        <v>7.37327067965243E-2</v>
      </c>
      <c r="F67" s="106">
        <f>F66+F65+F64+F63+F62+F61+F60+F59+F58+F57+F56</f>
        <v>8761390</v>
      </c>
      <c r="G67" s="74">
        <f>IF(ISBLANK(F67),"  ",IF(F76&gt;0,F67/F76,IF(F67&gt;0,1,0)))</f>
        <v>0.57274854176580037</v>
      </c>
      <c r="H67" s="106">
        <v>7170000</v>
      </c>
      <c r="I67" s="84">
        <f t="shared" si="11"/>
        <v>0.88300492610837433</v>
      </c>
      <c r="J67" s="107">
        <v>950000</v>
      </c>
      <c r="K67" s="75">
        <f t="shared" si="12"/>
        <v>0.11699507389162561</v>
      </c>
      <c r="L67" s="106">
        <f>L66+L65+L64+L63+L62+L61+L60+L59+L58+L57+L56</f>
        <v>8120000</v>
      </c>
      <c r="M67" s="74">
        <f>IF(ISBLANK(L67),"  ",IF(L76&gt;0,L67/L76,IF(L67&gt;0,1,0)))</f>
        <v>0.47473919746157184</v>
      </c>
      <c r="N67" s="76"/>
    </row>
    <row r="68" spans="1:14" ht="15" customHeight="1" x14ac:dyDescent="0.25">
      <c r="A68" s="14" t="s">
        <v>65</v>
      </c>
      <c r="B68" s="79"/>
      <c r="C68" s="64" t="s">
        <v>4</v>
      </c>
      <c r="D68" s="80"/>
      <c r="E68" s="66" t="s">
        <v>4</v>
      </c>
      <c r="F68" s="34"/>
      <c r="G68" s="67" t="s">
        <v>4</v>
      </c>
      <c r="H68" s="79"/>
      <c r="I68" s="64" t="s">
        <v>4</v>
      </c>
      <c r="J68" s="80"/>
      <c r="K68" s="66" t="s">
        <v>4</v>
      </c>
      <c r="L68" s="34"/>
      <c r="M68" s="67" t="s">
        <v>4</v>
      </c>
    </row>
    <row r="69" spans="1:14" ht="15" customHeight="1" x14ac:dyDescent="0.2">
      <c r="A69" s="108" t="s">
        <v>66</v>
      </c>
      <c r="B69" s="3">
        <v>0</v>
      </c>
      <c r="C69" s="42">
        <f t="shared" si="0"/>
        <v>0</v>
      </c>
      <c r="D69" s="93">
        <v>0</v>
      </c>
      <c r="E69" s="44">
        <f>IF(ISBLANK(D69),"  ",IF(F69&gt;0,D69/F69,IF(D69&gt;0,1,0)))</f>
        <v>0</v>
      </c>
      <c r="F69" s="58">
        <f>D69+B69</f>
        <v>0</v>
      </c>
      <c r="G69" s="46">
        <f>IF(ISBLANK(F69),"  ",IF(F76&gt;0,F69/F76,IF(F69&gt;0,1,0)))</f>
        <v>0</v>
      </c>
      <c r="H69" s="3">
        <v>0</v>
      </c>
      <c r="I69" s="42">
        <f>IF(ISBLANK(H69),"  ",IF(L69&gt;0,H69/L69,IF(H69&gt;0,1,0)))</f>
        <v>0</v>
      </c>
      <c r="J69" s="93">
        <v>0</v>
      </c>
      <c r="K69" s="44">
        <f>IF(ISBLANK(J69),"  ",IF(L69&gt;0,J69/L69,IF(J69&gt;0,1,0)))</f>
        <v>0</v>
      </c>
      <c r="L69" s="58">
        <f>J69+H69</f>
        <v>0</v>
      </c>
      <c r="M69" s="46">
        <f>IF(ISBLANK(L69),"  ",IF(L76&gt;0,L69/L76,IF(L69&gt;0,1,0)))</f>
        <v>0</v>
      </c>
    </row>
    <row r="70" spans="1:14" ht="15" customHeight="1" x14ac:dyDescent="0.2">
      <c r="A70" s="31" t="s">
        <v>67</v>
      </c>
      <c r="B70" s="32">
        <v>0</v>
      </c>
      <c r="C70" s="48">
        <f t="shared" si="0"/>
        <v>0</v>
      </c>
      <c r="D70" s="80">
        <v>0</v>
      </c>
      <c r="E70" s="49">
        <f>IF(ISBLANK(D70),"  ",IF(F70&gt;0,D70/F70,IF(D70&gt;0,1,0)))</f>
        <v>0</v>
      </c>
      <c r="F70" s="34">
        <f>D70+B70</f>
        <v>0</v>
      </c>
      <c r="G70" s="51">
        <f>IF(ISBLANK(F70),"  ",IF(F76&gt;0,F70/F76,IF(F70&gt;0,1,0)))</f>
        <v>0</v>
      </c>
      <c r="H70" s="32">
        <v>0</v>
      </c>
      <c r="I70" s="48">
        <f>IF(ISBLANK(H70),"  ",IF(L70&gt;0,H70/L70,IF(H70&gt;0,1,0)))</f>
        <v>0</v>
      </c>
      <c r="J70" s="80">
        <v>0</v>
      </c>
      <c r="K70" s="49">
        <f>IF(ISBLANK(J70),"  ",IF(L70&gt;0,J70/L70,IF(J70&gt;0,1,0)))</f>
        <v>0</v>
      </c>
      <c r="L70" s="34">
        <f>J70+H70</f>
        <v>0</v>
      </c>
      <c r="M70" s="51">
        <f>IF(ISBLANK(L70),"  ",IF(L76&gt;0,L70/L76,IF(L70&gt;0,1,0)))</f>
        <v>0</v>
      </c>
    </row>
    <row r="71" spans="1:14" ht="15" customHeight="1" x14ac:dyDescent="0.25">
      <c r="A71" s="109" t="s">
        <v>68</v>
      </c>
      <c r="B71" s="79"/>
      <c r="C71" s="64" t="s">
        <v>4</v>
      </c>
      <c r="D71" s="80"/>
      <c r="E71" s="66" t="s">
        <v>4</v>
      </c>
      <c r="F71" s="34"/>
      <c r="G71" s="67" t="s">
        <v>4</v>
      </c>
      <c r="H71" s="79"/>
      <c r="I71" s="64" t="s">
        <v>4</v>
      </c>
      <c r="J71" s="80"/>
      <c r="K71" s="66" t="s">
        <v>4</v>
      </c>
      <c r="L71" s="34"/>
      <c r="M71" s="67" t="s">
        <v>4</v>
      </c>
    </row>
    <row r="72" spans="1:14" ht="15" customHeight="1" x14ac:dyDescent="0.2">
      <c r="A72" s="82" t="s">
        <v>69</v>
      </c>
      <c r="B72" s="3">
        <v>0</v>
      </c>
      <c r="C72" s="42">
        <f t="shared" si="0"/>
        <v>0</v>
      </c>
      <c r="D72" s="93">
        <v>3066059</v>
      </c>
      <c r="E72" s="44">
        <f>IF(ISBLANK(D72),"  ",IF(F72&gt;0,D72/F72,IF(D72&gt;0,1,0)))</f>
        <v>1</v>
      </c>
      <c r="F72" s="58">
        <f>D72+B72</f>
        <v>3066059</v>
      </c>
      <c r="G72" s="46">
        <f>IF(ISBLANK(F72),"  ",IF(F76&gt;0,F72/F76,IF(F72&gt;0,1,0)))</f>
        <v>0.20043404313903482</v>
      </c>
      <c r="H72" s="3">
        <v>0</v>
      </c>
      <c r="I72" s="42">
        <f>IF(ISBLANK(H72),"  ",IF(L72&gt;0,H72/L72,IF(H72&gt;0,1,0)))</f>
        <v>0</v>
      </c>
      <c r="J72" s="93">
        <v>3500000</v>
      </c>
      <c r="K72" s="44">
        <f>IF(ISBLANK(J72),"  ",IF(L72&gt;0,J72/L72,IF(J72&gt;0,1,0)))</f>
        <v>1</v>
      </c>
      <c r="L72" s="58">
        <f>J72+H72</f>
        <v>3500000</v>
      </c>
      <c r="M72" s="46">
        <f>IF(ISBLANK(L72),"  ",IF(L76&gt;0,L72/L76,IF(L72&gt;0,1,0)))</f>
        <v>0.20462896442309131</v>
      </c>
    </row>
    <row r="73" spans="1:14" ht="15" customHeight="1" x14ac:dyDescent="0.2">
      <c r="A73" s="31" t="s">
        <v>70</v>
      </c>
      <c r="B73" s="32">
        <v>0</v>
      </c>
      <c r="C73" s="48">
        <f t="shared" si="0"/>
        <v>0</v>
      </c>
      <c r="D73" s="80">
        <v>0</v>
      </c>
      <c r="E73" s="49">
        <f>IF(ISBLANK(D73),"  ",IF(F73&gt;0,D73/F73,IF(D73&gt;0,1,0)))</f>
        <v>0</v>
      </c>
      <c r="F73" s="34">
        <f>D73+B73</f>
        <v>0</v>
      </c>
      <c r="G73" s="51">
        <f>IF(ISBLANK(F73),"  ",IF(F76&gt;0,F73/F76,IF(F73&gt;0,1,0)))</f>
        <v>0</v>
      </c>
      <c r="H73" s="32">
        <v>0</v>
      </c>
      <c r="I73" s="48">
        <f>IF(ISBLANK(H73),"  ",IF(L73&gt;0,H73/L73,IF(H73&gt;0,1,0)))</f>
        <v>0</v>
      </c>
      <c r="J73" s="80">
        <v>0</v>
      </c>
      <c r="K73" s="49">
        <f>IF(ISBLANK(J73),"  ",IF(L73&gt;0,J73/L73,IF(J73&gt;0,1,0)))</f>
        <v>0</v>
      </c>
      <c r="L73" s="34">
        <f>J73+H73</f>
        <v>0</v>
      </c>
      <c r="M73" s="51">
        <f>IF(ISBLANK(L73),"  ",IF(L76&gt;0,L73/L76,IF(L73&gt;0,1,0)))</f>
        <v>0</v>
      </c>
    </row>
    <row r="74" spans="1:14" s="77" customFormat="1" ht="15" customHeight="1" x14ac:dyDescent="0.25">
      <c r="A74" s="78" t="s">
        <v>71</v>
      </c>
      <c r="B74" s="110">
        <v>0</v>
      </c>
      <c r="C74" s="84">
        <f t="shared" si="0"/>
        <v>0</v>
      </c>
      <c r="D74" s="111">
        <v>3066059</v>
      </c>
      <c r="E74" s="75">
        <f>IF(ISBLANK(D74),"  ",IF(F74&gt;0,D74/F74,IF(D74&gt;0,1,0)))</f>
        <v>1</v>
      </c>
      <c r="F74" s="112">
        <f>F73+F72+F71+F70+F69</f>
        <v>3066059</v>
      </c>
      <c r="G74" s="74">
        <f>IF(ISBLANK(F74),"  ",IF(F76&gt;0,F74/F76,IF(F74&gt;0,1,0)))</f>
        <v>0.20043404313903482</v>
      </c>
      <c r="H74" s="110">
        <v>0</v>
      </c>
      <c r="I74" s="84">
        <f>IF(ISBLANK(H74),"  ",IF(L74&gt;0,H74/L74,IF(H74&gt;0,1,0)))</f>
        <v>0</v>
      </c>
      <c r="J74" s="111">
        <v>3500000</v>
      </c>
      <c r="K74" s="75">
        <f>IF(ISBLANK(J74),"  ",IF(L74&gt;0,J74/L74,IF(J74&gt;0,1,0)))</f>
        <v>1</v>
      </c>
      <c r="L74" s="112">
        <f>L73+L72+L71+L70+L69</f>
        <v>3500000</v>
      </c>
      <c r="M74" s="74">
        <f>IF(ISBLANK(L74),"  ",IF(L76&gt;0,L74/L76,IF(L74&gt;0,1,0)))</f>
        <v>0.20462896442309131</v>
      </c>
    </row>
    <row r="75" spans="1:14" s="77" customFormat="1" ht="15" customHeight="1" x14ac:dyDescent="0.25">
      <c r="A75" s="78" t="s">
        <v>72</v>
      </c>
      <c r="B75" s="110">
        <v>0</v>
      </c>
      <c r="C75" s="84">
        <f>IF(ISBLANK(B75),"  ",IF(F75&gt;0,B75/F75,IF(B75&gt;0,1,0)))</f>
        <v>0</v>
      </c>
      <c r="D75" s="111">
        <v>0</v>
      </c>
      <c r="E75" s="75">
        <f>IF(ISBLANK(D75),"  ",IF(F75&gt;0,D75/F75,IF(D75&gt;0,1,0)))</f>
        <v>0</v>
      </c>
      <c r="F75" s="113">
        <f>D75+B75</f>
        <v>0</v>
      </c>
      <c r="G75" s="74">
        <f>IF(ISBLANK(F75),"  ",IF(F76&gt;0,F75/F76,IF(F75&gt;0,1,0)))</f>
        <v>0</v>
      </c>
      <c r="H75" s="110">
        <v>0</v>
      </c>
      <c r="I75" s="84">
        <f>IF(ISBLANK(H75),"  ",IF(L75&gt;0,H75/L75,IF(H75&gt;0,1,0)))</f>
        <v>0</v>
      </c>
      <c r="J75" s="111">
        <v>0</v>
      </c>
      <c r="K75" s="75">
        <f>IF(ISBLANK(J75),"  ",IF(L75&gt;0,J75/L75,IF(J75&gt;0,1,0)))</f>
        <v>0</v>
      </c>
      <c r="L75" s="113">
        <f>J75+H75</f>
        <v>0</v>
      </c>
      <c r="M75" s="74">
        <f>IF(ISBLANK(L75),"  ",IF(L76&gt;0,L75/L76,IF(L75&gt;0,1,0)))</f>
        <v>0</v>
      </c>
    </row>
    <row r="76" spans="1:14" s="77" customFormat="1" ht="15" customHeight="1" thickBot="1" x14ac:dyDescent="0.3">
      <c r="A76" s="114" t="s">
        <v>73</v>
      </c>
      <c r="B76" s="115">
        <v>11585037</v>
      </c>
      <c r="C76" s="116">
        <f t="shared" si="0"/>
        <v>0.75733565656281054</v>
      </c>
      <c r="D76" s="115">
        <v>3712060</v>
      </c>
      <c r="E76" s="117">
        <f>IF(ISBLANK(D76),"  ",IF(F76&gt;0,D76/F76,IF(D76&gt;0,1,0)))</f>
        <v>0.24266434343718943</v>
      </c>
      <c r="F76" s="115">
        <f>F74+F67+F47+F40+F48+F75</f>
        <v>15297097</v>
      </c>
      <c r="G76" s="118">
        <f>IF(ISBLANK(F76),"  ",IF(F76&gt;0,F76/F76,IF(F76&gt;0,1,0)))</f>
        <v>1</v>
      </c>
      <c r="H76" s="115">
        <v>12654128</v>
      </c>
      <c r="I76" s="116">
        <f>IF(ISBLANK(H76),"  ",IF(L76&gt;0,H76/L76,IF(H76&gt;0,1,0)))</f>
        <v>0.73982888809064107</v>
      </c>
      <c r="J76" s="115">
        <v>4450000</v>
      </c>
      <c r="K76" s="117">
        <f>IF(ISBLANK(J76),"  ",IF(L76&gt;0,J76/L76,IF(J76&gt;0,1,0)))</f>
        <v>0.26017111190935893</v>
      </c>
      <c r="L76" s="115">
        <f>L74+L67+L47+L40+L48+L75</f>
        <v>17104128</v>
      </c>
      <c r="M76" s="118">
        <f>IF(ISBLANK(L76),"  ",IF(L76&gt;0,L76/L76,IF(L76&gt;0,1,0)))</f>
        <v>1</v>
      </c>
    </row>
    <row r="77" spans="1:14" ht="15" thickTop="1" x14ac:dyDescent="0.2">
      <c r="A77" s="119"/>
      <c r="B77" s="1"/>
      <c r="C77" s="2"/>
      <c r="D77" s="1"/>
      <c r="E77" s="2"/>
      <c r="F77" s="1"/>
      <c r="G77" s="2"/>
      <c r="H77" s="1"/>
      <c r="I77" s="2"/>
      <c r="J77" s="1"/>
      <c r="K77" s="2"/>
      <c r="L77" s="1"/>
      <c r="M77" s="2"/>
    </row>
    <row r="78" spans="1:14" ht="16.5" customHeight="1" x14ac:dyDescent="0.2">
      <c r="A78" s="2" t="s">
        <v>4</v>
      </c>
      <c r="B78" s="1"/>
      <c r="C78" s="2"/>
      <c r="D78" s="1"/>
      <c r="E78" s="2"/>
      <c r="F78" s="1"/>
      <c r="G78" s="2"/>
      <c r="H78" s="1"/>
      <c r="I78" s="2"/>
      <c r="J78" s="1"/>
      <c r="K78" s="2"/>
      <c r="L78" s="1"/>
      <c r="M78" s="2"/>
    </row>
    <row r="79" spans="1:14" x14ac:dyDescent="0.2">
      <c r="A79" s="2" t="s">
        <v>74</v>
      </c>
      <c r="B79" s="1"/>
      <c r="C79" s="2"/>
      <c r="D79" s="1"/>
      <c r="E79" s="2"/>
      <c r="F79" s="1"/>
      <c r="G79" s="2"/>
      <c r="H79" s="1"/>
      <c r="I79" s="2"/>
      <c r="J79" s="1"/>
      <c r="K79" s="2"/>
      <c r="L79" s="1"/>
      <c r="M79" s="2"/>
    </row>
  </sheetData>
  <hyperlinks>
    <hyperlink ref="O2" location="Home!A1" tooltip="Home" display="Home"/>
  </hyperlinks>
  <printOptions horizontalCentered="1" verticalCentered="1"/>
  <pageMargins left="0.25" right="0.25" top="0.75" bottom="0.75" header="0.3" footer="0.3"/>
  <pageSetup scale="44" orientation="landscape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9"/>
  <sheetViews>
    <sheetView zoomScale="75" zoomScaleNormal="75" workbookViewId="0">
      <pane xSplit="1" ySplit="10" topLeftCell="B11" activePane="bottomRight" state="frozen"/>
      <selection activeCell="A4" sqref="A4:XFD76"/>
      <selection pane="topRight" activeCell="A4" sqref="A4:XFD76"/>
      <selection pane="bottomLeft" activeCell="A4" sqref="A4:XFD76"/>
      <selection pane="bottomRight" activeCell="G13" sqref="G13"/>
    </sheetView>
  </sheetViews>
  <sheetFormatPr defaultColWidth="12.42578125" defaultRowHeight="14.25" x14ac:dyDescent="0.2"/>
  <cols>
    <col min="1" max="1" width="63.42578125" style="6" customWidth="1"/>
    <col min="2" max="2" width="20.7109375" style="120" customWidth="1"/>
    <col min="3" max="3" width="20.7109375" style="6" customWidth="1"/>
    <col min="4" max="4" width="20.7109375" style="120" customWidth="1"/>
    <col min="5" max="5" width="20.7109375" style="6" customWidth="1"/>
    <col min="6" max="6" width="20.7109375" style="120" customWidth="1"/>
    <col min="7" max="7" width="20.7109375" style="6" customWidth="1"/>
    <col min="8" max="8" width="20.7109375" style="120" customWidth="1"/>
    <col min="9" max="9" width="20.7109375" style="6" customWidth="1"/>
    <col min="10" max="10" width="20.7109375" style="120" customWidth="1"/>
    <col min="11" max="11" width="20.7109375" style="6" customWidth="1"/>
    <col min="12" max="12" width="20.7109375" style="120" customWidth="1"/>
    <col min="13" max="13" width="20.7109375" style="6" customWidth="1"/>
    <col min="14" max="256" width="12.42578125" style="6"/>
    <col min="257" max="257" width="186.7109375" style="6" customWidth="1"/>
    <col min="258" max="258" width="56.42578125" style="6" customWidth="1"/>
    <col min="259" max="263" width="45.5703125" style="6" customWidth="1"/>
    <col min="264" max="264" width="54.7109375" style="6" customWidth="1"/>
    <col min="265" max="269" width="45.5703125" style="6" customWidth="1"/>
    <col min="270" max="512" width="12.42578125" style="6"/>
    <col min="513" max="513" width="186.7109375" style="6" customWidth="1"/>
    <col min="514" max="514" width="56.42578125" style="6" customWidth="1"/>
    <col min="515" max="519" width="45.5703125" style="6" customWidth="1"/>
    <col min="520" max="520" width="54.7109375" style="6" customWidth="1"/>
    <col min="521" max="525" width="45.5703125" style="6" customWidth="1"/>
    <col min="526" max="768" width="12.42578125" style="6"/>
    <col min="769" max="769" width="186.7109375" style="6" customWidth="1"/>
    <col min="770" max="770" width="56.42578125" style="6" customWidth="1"/>
    <col min="771" max="775" width="45.5703125" style="6" customWidth="1"/>
    <col min="776" max="776" width="54.7109375" style="6" customWidth="1"/>
    <col min="777" max="781" width="45.5703125" style="6" customWidth="1"/>
    <col min="782" max="1024" width="12.42578125" style="6"/>
    <col min="1025" max="1025" width="186.7109375" style="6" customWidth="1"/>
    <col min="1026" max="1026" width="56.42578125" style="6" customWidth="1"/>
    <col min="1027" max="1031" width="45.5703125" style="6" customWidth="1"/>
    <col min="1032" max="1032" width="54.7109375" style="6" customWidth="1"/>
    <col min="1033" max="1037" width="45.5703125" style="6" customWidth="1"/>
    <col min="1038" max="1280" width="12.42578125" style="6"/>
    <col min="1281" max="1281" width="186.7109375" style="6" customWidth="1"/>
    <col min="1282" max="1282" width="56.42578125" style="6" customWidth="1"/>
    <col min="1283" max="1287" width="45.5703125" style="6" customWidth="1"/>
    <col min="1288" max="1288" width="54.7109375" style="6" customWidth="1"/>
    <col min="1289" max="1293" width="45.5703125" style="6" customWidth="1"/>
    <col min="1294" max="1536" width="12.42578125" style="6"/>
    <col min="1537" max="1537" width="186.7109375" style="6" customWidth="1"/>
    <col min="1538" max="1538" width="56.42578125" style="6" customWidth="1"/>
    <col min="1539" max="1543" width="45.5703125" style="6" customWidth="1"/>
    <col min="1544" max="1544" width="54.7109375" style="6" customWidth="1"/>
    <col min="1545" max="1549" width="45.5703125" style="6" customWidth="1"/>
    <col min="1550" max="1792" width="12.42578125" style="6"/>
    <col min="1793" max="1793" width="186.7109375" style="6" customWidth="1"/>
    <col min="1794" max="1794" width="56.42578125" style="6" customWidth="1"/>
    <col min="1795" max="1799" width="45.5703125" style="6" customWidth="1"/>
    <col min="1800" max="1800" width="54.7109375" style="6" customWidth="1"/>
    <col min="1801" max="1805" width="45.5703125" style="6" customWidth="1"/>
    <col min="1806" max="2048" width="12.42578125" style="6"/>
    <col min="2049" max="2049" width="186.7109375" style="6" customWidth="1"/>
    <col min="2050" max="2050" width="56.42578125" style="6" customWidth="1"/>
    <col min="2051" max="2055" width="45.5703125" style="6" customWidth="1"/>
    <col min="2056" max="2056" width="54.7109375" style="6" customWidth="1"/>
    <col min="2057" max="2061" width="45.5703125" style="6" customWidth="1"/>
    <col min="2062" max="2304" width="12.42578125" style="6"/>
    <col min="2305" max="2305" width="186.7109375" style="6" customWidth="1"/>
    <col min="2306" max="2306" width="56.42578125" style="6" customWidth="1"/>
    <col min="2307" max="2311" width="45.5703125" style="6" customWidth="1"/>
    <col min="2312" max="2312" width="54.7109375" style="6" customWidth="1"/>
    <col min="2313" max="2317" width="45.5703125" style="6" customWidth="1"/>
    <col min="2318" max="2560" width="12.42578125" style="6"/>
    <col min="2561" max="2561" width="186.7109375" style="6" customWidth="1"/>
    <col min="2562" max="2562" width="56.42578125" style="6" customWidth="1"/>
    <col min="2563" max="2567" width="45.5703125" style="6" customWidth="1"/>
    <col min="2568" max="2568" width="54.7109375" style="6" customWidth="1"/>
    <col min="2569" max="2573" width="45.5703125" style="6" customWidth="1"/>
    <col min="2574" max="2816" width="12.42578125" style="6"/>
    <col min="2817" max="2817" width="186.7109375" style="6" customWidth="1"/>
    <col min="2818" max="2818" width="56.42578125" style="6" customWidth="1"/>
    <col min="2819" max="2823" width="45.5703125" style="6" customWidth="1"/>
    <col min="2824" max="2824" width="54.7109375" style="6" customWidth="1"/>
    <col min="2825" max="2829" width="45.5703125" style="6" customWidth="1"/>
    <col min="2830" max="3072" width="12.42578125" style="6"/>
    <col min="3073" max="3073" width="186.7109375" style="6" customWidth="1"/>
    <col min="3074" max="3074" width="56.42578125" style="6" customWidth="1"/>
    <col min="3075" max="3079" width="45.5703125" style="6" customWidth="1"/>
    <col min="3080" max="3080" width="54.7109375" style="6" customWidth="1"/>
    <col min="3081" max="3085" width="45.5703125" style="6" customWidth="1"/>
    <col min="3086" max="3328" width="12.42578125" style="6"/>
    <col min="3329" max="3329" width="186.7109375" style="6" customWidth="1"/>
    <col min="3330" max="3330" width="56.42578125" style="6" customWidth="1"/>
    <col min="3331" max="3335" width="45.5703125" style="6" customWidth="1"/>
    <col min="3336" max="3336" width="54.7109375" style="6" customWidth="1"/>
    <col min="3337" max="3341" width="45.5703125" style="6" customWidth="1"/>
    <col min="3342" max="3584" width="12.42578125" style="6"/>
    <col min="3585" max="3585" width="186.7109375" style="6" customWidth="1"/>
    <col min="3586" max="3586" width="56.42578125" style="6" customWidth="1"/>
    <col min="3587" max="3591" width="45.5703125" style="6" customWidth="1"/>
    <col min="3592" max="3592" width="54.7109375" style="6" customWidth="1"/>
    <col min="3593" max="3597" width="45.5703125" style="6" customWidth="1"/>
    <col min="3598" max="3840" width="12.42578125" style="6"/>
    <col min="3841" max="3841" width="186.7109375" style="6" customWidth="1"/>
    <col min="3842" max="3842" width="56.42578125" style="6" customWidth="1"/>
    <col min="3843" max="3847" width="45.5703125" style="6" customWidth="1"/>
    <col min="3848" max="3848" width="54.7109375" style="6" customWidth="1"/>
    <col min="3849" max="3853" width="45.5703125" style="6" customWidth="1"/>
    <col min="3854" max="4096" width="12.42578125" style="6"/>
    <col min="4097" max="4097" width="186.7109375" style="6" customWidth="1"/>
    <col min="4098" max="4098" width="56.42578125" style="6" customWidth="1"/>
    <col min="4099" max="4103" width="45.5703125" style="6" customWidth="1"/>
    <col min="4104" max="4104" width="54.7109375" style="6" customWidth="1"/>
    <col min="4105" max="4109" width="45.5703125" style="6" customWidth="1"/>
    <col min="4110" max="4352" width="12.42578125" style="6"/>
    <col min="4353" max="4353" width="186.7109375" style="6" customWidth="1"/>
    <col min="4354" max="4354" width="56.42578125" style="6" customWidth="1"/>
    <col min="4355" max="4359" width="45.5703125" style="6" customWidth="1"/>
    <col min="4360" max="4360" width="54.7109375" style="6" customWidth="1"/>
    <col min="4361" max="4365" width="45.5703125" style="6" customWidth="1"/>
    <col min="4366" max="4608" width="12.42578125" style="6"/>
    <col min="4609" max="4609" width="186.7109375" style="6" customWidth="1"/>
    <col min="4610" max="4610" width="56.42578125" style="6" customWidth="1"/>
    <col min="4611" max="4615" width="45.5703125" style="6" customWidth="1"/>
    <col min="4616" max="4616" width="54.7109375" style="6" customWidth="1"/>
    <col min="4617" max="4621" width="45.5703125" style="6" customWidth="1"/>
    <col min="4622" max="4864" width="12.42578125" style="6"/>
    <col min="4865" max="4865" width="186.7109375" style="6" customWidth="1"/>
    <col min="4866" max="4866" width="56.42578125" style="6" customWidth="1"/>
    <col min="4867" max="4871" width="45.5703125" style="6" customWidth="1"/>
    <col min="4872" max="4872" width="54.7109375" style="6" customWidth="1"/>
    <col min="4873" max="4877" width="45.5703125" style="6" customWidth="1"/>
    <col min="4878" max="5120" width="12.42578125" style="6"/>
    <col min="5121" max="5121" width="186.7109375" style="6" customWidth="1"/>
    <col min="5122" max="5122" width="56.42578125" style="6" customWidth="1"/>
    <col min="5123" max="5127" width="45.5703125" style="6" customWidth="1"/>
    <col min="5128" max="5128" width="54.7109375" style="6" customWidth="1"/>
    <col min="5129" max="5133" width="45.5703125" style="6" customWidth="1"/>
    <col min="5134" max="5376" width="12.42578125" style="6"/>
    <col min="5377" max="5377" width="186.7109375" style="6" customWidth="1"/>
    <col min="5378" max="5378" width="56.42578125" style="6" customWidth="1"/>
    <col min="5379" max="5383" width="45.5703125" style="6" customWidth="1"/>
    <col min="5384" max="5384" width="54.7109375" style="6" customWidth="1"/>
    <col min="5385" max="5389" width="45.5703125" style="6" customWidth="1"/>
    <col min="5390" max="5632" width="12.42578125" style="6"/>
    <col min="5633" max="5633" width="186.7109375" style="6" customWidth="1"/>
    <col min="5634" max="5634" width="56.42578125" style="6" customWidth="1"/>
    <col min="5635" max="5639" width="45.5703125" style="6" customWidth="1"/>
    <col min="5640" max="5640" width="54.7109375" style="6" customWidth="1"/>
    <col min="5641" max="5645" width="45.5703125" style="6" customWidth="1"/>
    <col min="5646" max="5888" width="12.42578125" style="6"/>
    <col min="5889" max="5889" width="186.7109375" style="6" customWidth="1"/>
    <col min="5890" max="5890" width="56.42578125" style="6" customWidth="1"/>
    <col min="5891" max="5895" width="45.5703125" style="6" customWidth="1"/>
    <col min="5896" max="5896" width="54.7109375" style="6" customWidth="1"/>
    <col min="5897" max="5901" width="45.5703125" style="6" customWidth="1"/>
    <col min="5902" max="6144" width="12.42578125" style="6"/>
    <col min="6145" max="6145" width="186.7109375" style="6" customWidth="1"/>
    <col min="6146" max="6146" width="56.42578125" style="6" customWidth="1"/>
    <col min="6147" max="6151" width="45.5703125" style="6" customWidth="1"/>
    <col min="6152" max="6152" width="54.7109375" style="6" customWidth="1"/>
    <col min="6153" max="6157" width="45.5703125" style="6" customWidth="1"/>
    <col min="6158" max="6400" width="12.42578125" style="6"/>
    <col min="6401" max="6401" width="186.7109375" style="6" customWidth="1"/>
    <col min="6402" max="6402" width="56.42578125" style="6" customWidth="1"/>
    <col min="6403" max="6407" width="45.5703125" style="6" customWidth="1"/>
    <col min="6408" max="6408" width="54.7109375" style="6" customWidth="1"/>
    <col min="6409" max="6413" width="45.5703125" style="6" customWidth="1"/>
    <col min="6414" max="6656" width="12.42578125" style="6"/>
    <col min="6657" max="6657" width="186.7109375" style="6" customWidth="1"/>
    <col min="6658" max="6658" width="56.42578125" style="6" customWidth="1"/>
    <col min="6659" max="6663" width="45.5703125" style="6" customWidth="1"/>
    <col min="6664" max="6664" width="54.7109375" style="6" customWidth="1"/>
    <col min="6665" max="6669" width="45.5703125" style="6" customWidth="1"/>
    <col min="6670" max="6912" width="12.42578125" style="6"/>
    <col min="6913" max="6913" width="186.7109375" style="6" customWidth="1"/>
    <col min="6914" max="6914" width="56.42578125" style="6" customWidth="1"/>
    <col min="6915" max="6919" width="45.5703125" style="6" customWidth="1"/>
    <col min="6920" max="6920" width="54.7109375" style="6" customWidth="1"/>
    <col min="6921" max="6925" width="45.5703125" style="6" customWidth="1"/>
    <col min="6926" max="7168" width="12.42578125" style="6"/>
    <col min="7169" max="7169" width="186.7109375" style="6" customWidth="1"/>
    <col min="7170" max="7170" width="56.42578125" style="6" customWidth="1"/>
    <col min="7171" max="7175" width="45.5703125" style="6" customWidth="1"/>
    <col min="7176" max="7176" width="54.7109375" style="6" customWidth="1"/>
    <col min="7177" max="7181" width="45.5703125" style="6" customWidth="1"/>
    <col min="7182" max="7424" width="12.42578125" style="6"/>
    <col min="7425" max="7425" width="186.7109375" style="6" customWidth="1"/>
    <col min="7426" max="7426" width="56.42578125" style="6" customWidth="1"/>
    <col min="7427" max="7431" width="45.5703125" style="6" customWidth="1"/>
    <col min="7432" max="7432" width="54.7109375" style="6" customWidth="1"/>
    <col min="7433" max="7437" width="45.5703125" style="6" customWidth="1"/>
    <col min="7438" max="7680" width="12.42578125" style="6"/>
    <col min="7681" max="7681" width="186.7109375" style="6" customWidth="1"/>
    <col min="7682" max="7682" width="56.42578125" style="6" customWidth="1"/>
    <col min="7683" max="7687" width="45.5703125" style="6" customWidth="1"/>
    <col min="7688" max="7688" width="54.7109375" style="6" customWidth="1"/>
    <col min="7689" max="7693" width="45.5703125" style="6" customWidth="1"/>
    <col min="7694" max="7936" width="12.42578125" style="6"/>
    <col min="7937" max="7937" width="186.7109375" style="6" customWidth="1"/>
    <col min="7938" max="7938" width="56.42578125" style="6" customWidth="1"/>
    <col min="7939" max="7943" width="45.5703125" style="6" customWidth="1"/>
    <col min="7944" max="7944" width="54.7109375" style="6" customWidth="1"/>
    <col min="7945" max="7949" width="45.5703125" style="6" customWidth="1"/>
    <col min="7950" max="8192" width="12.42578125" style="6"/>
    <col min="8193" max="8193" width="186.7109375" style="6" customWidth="1"/>
    <col min="8194" max="8194" width="56.42578125" style="6" customWidth="1"/>
    <col min="8195" max="8199" width="45.5703125" style="6" customWidth="1"/>
    <col min="8200" max="8200" width="54.7109375" style="6" customWidth="1"/>
    <col min="8201" max="8205" width="45.5703125" style="6" customWidth="1"/>
    <col min="8206" max="8448" width="12.42578125" style="6"/>
    <col min="8449" max="8449" width="186.7109375" style="6" customWidth="1"/>
    <col min="8450" max="8450" width="56.42578125" style="6" customWidth="1"/>
    <col min="8451" max="8455" width="45.5703125" style="6" customWidth="1"/>
    <col min="8456" max="8456" width="54.7109375" style="6" customWidth="1"/>
    <col min="8457" max="8461" width="45.5703125" style="6" customWidth="1"/>
    <col min="8462" max="8704" width="12.42578125" style="6"/>
    <col min="8705" max="8705" width="186.7109375" style="6" customWidth="1"/>
    <col min="8706" max="8706" width="56.42578125" style="6" customWidth="1"/>
    <col min="8707" max="8711" width="45.5703125" style="6" customWidth="1"/>
    <col min="8712" max="8712" width="54.7109375" style="6" customWidth="1"/>
    <col min="8713" max="8717" width="45.5703125" style="6" customWidth="1"/>
    <col min="8718" max="8960" width="12.42578125" style="6"/>
    <col min="8961" max="8961" width="186.7109375" style="6" customWidth="1"/>
    <col min="8962" max="8962" width="56.42578125" style="6" customWidth="1"/>
    <col min="8963" max="8967" width="45.5703125" style="6" customWidth="1"/>
    <col min="8968" max="8968" width="54.7109375" style="6" customWidth="1"/>
    <col min="8969" max="8973" width="45.5703125" style="6" customWidth="1"/>
    <col min="8974" max="9216" width="12.42578125" style="6"/>
    <col min="9217" max="9217" width="186.7109375" style="6" customWidth="1"/>
    <col min="9218" max="9218" width="56.42578125" style="6" customWidth="1"/>
    <col min="9219" max="9223" width="45.5703125" style="6" customWidth="1"/>
    <col min="9224" max="9224" width="54.7109375" style="6" customWidth="1"/>
    <col min="9225" max="9229" width="45.5703125" style="6" customWidth="1"/>
    <col min="9230" max="9472" width="12.42578125" style="6"/>
    <col min="9473" max="9473" width="186.7109375" style="6" customWidth="1"/>
    <col min="9474" max="9474" width="56.42578125" style="6" customWidth="1"/>
    <col min="9475" max="9479" width="45.5703125" style="6" customWidth="1"/>
    <col min="9480" max="9480" width="54.7109375" style="6" customWidth="1"/>
    <col min="9481" max="9485" width="45.5703125" style="6" customWidth="1"/>
    <col min="9486" max="9728" width="12.42578125" style="6"/>
    <col min="9729" max="9729" width="186.7109375" style="6" customWidth="1"/>
    <col min="9730" max="9730" width="56.42578125" style="6" customWidth="1"/>
    <col min="9731" max="9735" width="45.5703125" style="6" customWidth="1"/>
    <col min="9736" max="9736" width="54.7109375" style="6" customWidth="1"/>
    <col min="9737" max="9741" width="45.5703125" style="6" customWidth="1"/>
    <col min="9742" max="9984" width="12.42578125" style="6"/>
    <col min="9985" max="9985" width="186.7109375" style="6" customWidth="1"/>
    <col min="9986" max="9986" width="56.42578125" style="6" customWidth="1"/>
    <col min="9987" max="9991" width="45.5703125" style="6" customWidth="1"/>
    <col min="9992" max="9992" width="54.7109375" style="6" customWidth="1"/>
    <col min="9993" max="9997" width="45.5703125" style="6" customWidth="1"/>
    <col min="9998" max="10240" width="12.42578125" style="6"/>
    <col min="10241" max="10241" width="186.7109375" style="6" customWidth="1"/>
    <col min="10242" max="10242" width="56.42578125" style="6" customWidth="1"/>
    <col min="10243" max="10247" width="45.5703125" style="6" customWidth="1"/>
    <col min="10248" max="10248" width="54.7109375" style="6" customWidth="1"/>
    <col min="10249" max="10253" width="45.5703125" style="6" customWidth="1"/>
    <col min="10254" max="10496" width="12.42578125" style="6"/>
    <col min="10497" max="10497" width="186.7109375" style="6" customWidth="1"/>
    <col min="10498" max="10498" width="56.42578125" style="6" customWidth="1"/>
    <col min="10499" max="10503" width="45.5703125" style="6" customWidth="1"/>
    <col min="10504" max="10504" width="54.7109375" style="6" customWidth="1"/>
    <col min="10505" max="10509" width="45.5703125" style="6" customWidth="1"/>
    <col min="10510" max="10752" width="12.42578125" style="6"/>
    <col min="10753" max="10753" width="186.7109375" style="6" customWidth="1"/>
    <col min="10754" max="10754" width="56.42578125" style="6" customWidth="1"/>
    <col min="10755" max="10759" width="45.5703125" style="6" customWidth="1"/>
    <col min="10760" max="10760" width="54.7109375" style="6" customWidth="1"/>
    <col min="10761" max="10765" width="45.5703125" style="6" customWidth="1"/>
    <col min="10766" max="11008" width="12.42578125" style="6"/>
    <col min="11009" max="11009" width="186.7109375" style="6" customWidth="1"/>
    <col min="11010" max="11010" width="56.42578125" style="6" customWidth="1"/>
    <col min="11011" max="11015" width="45.5703125" style="6" customWidth="1"/>
    <col min="11016" max="11016" width="54.7109375" style="6" customWidth="1"/>
    <col min="11017" max="11021" width="45.5703125" style="6" customWidth="1"/>
    <col min="11022" max="11264" width="12.42578125" style="6"/>
    <col min="11265" max="11265" width="186.7109375" style="6" customWidth="1"/>
    <col min="11266" max="11266" width="56.42578125" style="6" customWidth="1"/>
    <col min="11267" max="11271" width="45.5703125" style="6" customWidth="1"/>
    <col min="11272" max="11272" width="54.7109375" style="6" customWidth="1"/>
    <col min="11273" max="11277" width="45.5703125" style="6" customWidth="1"/>
    <col min="11278" max="11520" width="12.42578125" style="6"/>
    <col min="11521" max="11521" width="186.7109375" style="6" customWidth="1"/>
    <col min="11522" max="11522" width="56.42578125" style="6" customWidth="1"/>
    <col min="11523" max="11527" width="45.5703125" style="6" customWidth="1"/>
    <col min="11528" max="11528" width="54.7109375" style="6" customWidth="1"/>
    <col min="11529" max="11533" width="45.5703125" style="6" customWidth="1"/>
    <col min="11534" max="11776" width="12.42578125" style="6"/>
    <col min="11777" max="11777" width="186.7109375" style="6" customWidth="1"/>
    <col min="11778" max="11778" width="56.42578125" style="6" customWidth="1"/>
    <col min="11779" max="11783" width="45.5703125" style="6" customWidth="1"/>
    <col min="11784" max="11784" width="54.7109375" style="6" customWidth="1"/>
    <col min="11785" max="11789" width="45.5703125" style="6" customWidth="1"/>
    <col min="11790" max="12032" width="12.42578125" style="6"/>
    <col min="12033" max="12033" width="186.7109375" style="6" customWidth="1"/>
    <col min="12034" max="12034" width="56.42578125" style="6" customWidth="1"/>
    <col min="12035" max="12039" width="45.5703125" style="6" customWidth="1"/>
    <col min="12040" max="12040" width="54.7109375" style="6" customWidth="1"/>
    <col min="12041" max="12045" width="45.5703125" style="6" customWidth="1"/>
    <col min="12046" max="12288" width="12.42578125" style="6"/>
    <col min="12289" max="12289" width="186.7109375" style="6" customWidth="1"/>
    <col min="12290" max="12290" width="56.42578125" style="6" customWidth="1"/>
    <col min="12291" max="12295" width="45.5703125" style="6" customWidth="1"/>
    <col min="12296" max="12296" width="54.7109375" style="6" customWidth="1"/>
    <col min="12297" max="12301" width="45.5703125" style="6" customWidth="1"/>
    <col min="12302" max="12544" width="12.42578125" style="6"/>
    <col min="12545" max="12545" width="186.7109375" style="6" customWidth="1"/>
    <col min="12546" max="12546" width="56.42578125" style="6" customWidth="1"/>
    <col min="12547" max="12551" width="45.5703125" style="6" customWidth="1"/>
    <col min="12552" max="12552" width="54.7109375" style="6" customWidth="1"/>
    <col min="12553" max="12557" width="45.5703125" style="6" customWidth="1"/>
    <col min="12558" max="12800" width="12.42578125" style="6"/>
    <col min="12801" max="12801" width="186.7109375" style="6" customWidth="1"/>
    <col min="12802" max="12802" width="56.42578125" style="6" customWidth="1"/>
    <col min="12803" max="12807" width="45.5703125" style="6" customWidth="1"/>
    <col min="12808" max="12808" width="54.7109375" style="6" customWidth="1"/>
    <col min="12809" max="12813" width="45.5703125" style="6" customWidth="1"/>
    <col min="12814" max="13056" width="12.42578125" style="6"/>
    <col min="13057" max="13057" width="186.7109375" style="6" customWidth="1"/>
    <col min="13058" max="13058" width="56.42578125" style="6" customWidth="1"/>
    <col min="13059" max="13063" width="45.5703125" style="6" customWidth="1"/>
    <col min="13064" max="13064" width="54.7109375" style="6" customWidth="1"/>
    <col min="13065" max="13069" width="45.5703125" style="6" customWidth="1"/>
    <col min="13070" max="13312" width="12.42578125" style="6"/>
    <col min="13313" max="13313" width="186.7109375" style="6" customWidth="1"/>
    <col min="13314" max="13314" width="56.42578125" style="6" customWidth="1"/>
    <col min="13315" max="13319" width="45.5703125" style="6" customWidth="1"/>
    <col min="13320" max="13320" width="54.7109375" style="6" customWidth="1"/>
    <col min="13321" max="13325" width="45.5703125" style="6" customWidth="1"/>
    <col min="13326" max="13568" width="12.42578125" style="6"/>
    <col min="13569" max="13569" width="186.7109375" style="6" customWidth="1"/>
    <col min="13570" max="13570" width="56.42578125" style="6" customWidth="1"/>
    <col min="13571" max="13575" width="45.5703125" style="6" customWidth="1"/>
    <col min="13576" max="13576" width="54.7109375" style="6" customWidth="1"/>
    <col min="13577" max="13581" width="45.5703125" style="6" customWidth="1"/>
    <col min="13582" max="13824" width="12.42578125" style="6"/>
    <col min="13825" max="13825" width="186.7109375" style="6" customWidth="1"/>
    <col min="13826" max="13826" width="56.42578125" style="6" customWidth="1"/>
    <col min="13827" max="13831" width="45.5703125" style="6" customWidth="1"/>
    <col min="13832" max="13832" width="54.7109375" style="6" customWidth="1"/>
    <col min="13833" max="13837" width="45.5703125" style="6" customWidth="1"/>
    <col min="13838" max="14080" width="12.42578125" style="6"/>
    <col min="14081" max="14081" width="186.7109375" style="6" customWidth="1"/>
    <col min="14082" max="14082" width="56.42578125" style="6" customWidth="1"/>
    <col min="14083" max="14087" width="45.5703125" style="6" customWidth="1"/>
    <col min="14088" max="14088" width="54.7109375" style="6" customWidth="1"/>
    <col min="14089" max="14093" width="45.5703125" style="6" customWidth="1"/>
    <col min="14094" max="14336" width="12.42578125" style="6"/>
    <col min="14337" max="14337" width="186.7109375" style="6" customWidth="1"/>
    <col min="14338" max="14338" width="56.42578125" style="6" customWidth="1"/>
    <col min="14339" max="14343" width="45.5703125" style="6" customWidth="1"/>
    <col min="14344" max="14344" width="54.7109375" style="6" customWidth="1"/>
    <col min="14345" max="14349" width="45.5703125" style="6" customWidth="1"/>
    <col min="14350" max="14592" width="12.42578125" style="6"/>
    <col min="14593" max="14593" width="186.7109375" style="6" customWidth="1"/>
    <col min="14594" max="14594" width="56.42578125" style="6" customWidth="1"/>
    <col min="14595" max="14599" width="45.5703125" style="6" customWidth="1"/>
    <col min="14600" max="14600" width="54.7109375" style="6" customWidth="1"/>
    <col min="14601" max="14605" width="45.5703125" style="6" customWidth="1"/>
    <col min="14606" max="14848" width="12.42578125" style="6"/>
    <col min="14849" max="14849" width="186.7109375" style="6" customWidth="1"/>
    <col min="14850" max="14850" width="56.42578125" style="6" customWidth="1"/>
    <col min="14851" max="14855" width="45.5703125" style="6" customWidth="1"/>
    <col min="14856" max="14856" width="54.7109375" style="6" customWidth="1"/>
    <col min="14857" max="14861" width="45.5703125" style="6" customWidth="1"/>
    <col min="14862" max="15104" width="12.42578125" style="6"/>
    <col min="15105" max="15105" width="186.7109375" style="6" customWidth="1"/>
    <col min="15106" max="15106" width="56.42578125" style="6" customWidth="1"/>
    <col min="15107" max="15111" width="45.5703125" style="6" customWidth="1"/>
    <col min="15112" max="15112" width="54.7109375" style="6" customWidth="1"/>
    <col min="15113" max="15117" width="45.5703125" style="6" customWidth="1"/>
    <col min="15118" max="15360" width="12.42578125" style="6"/>
    <col min="15361" max="15361" width="186.7109375" style="6" customWidth="1"/>
    <col min="15362" max="15362" width="56.42578125" style="6" customWidth="1"/>
    <col min="15363" max="15367" width="45.5703125" style="6" customWidth="1"/>
    <col min="15368" max="15368" width="54.7109375" style="6" customWidth="1"/>
    <col min="15369" max="15373" width="45.5703125" style="6" customWidth="1"/>
    <col min="15374" max="15616" width="12.42578125" style="6"/>
    <col min="15617" max="15617" width="186.7109375" style="6" customWidth="1"/>
    <col min="15618" max="15618" width="56.42578125" style="6" customWidth="1"/>
    <col min="15619" max="15623" width="45.5703125" style="6" customWidth="1"/>
    <col min="15624" max="15624" width="54.7109375" style="6" customWidth="1"/>
    <col min="15625" max="15629" width="45.5703125" style="6" customWidth="1"/>
    <col min="15630" max="15872" width="12.42578125" style="6"/>
    <col min="15873" max="15873" width="186.7109375" style="6" customWidth="1"/>
    <col min="15874" max="15874" width="56.42578125" style="6" customWidth="1"/>
    <col min="15875" max="15879" width="45.5703125" style="6" customWidth="1"/>
    <col min="15880" max="15880" width="54.7109375" style="6" customWidth="1"/>
    <col min="15881" max="15885" width="45.5703125" style="6" customWidth="1"/>
    <col min="15886" max="16128" width="12.42578125" style="6"/>
    <col min="16129" max="16129" width="186.7109375" style="6" customWidth="1"/>
    <col min="16130" max="16130" width="56.42578125" style="6" customWidth="1"/>
    <col min="16131" max="16135" width="45.5703125" style="6" customWidth="1"/>
    <col min="16136" max="16136" width="54.7109375" style="6" customWidth="1"/>
    <col min="16137" max="16141" width="45.5703125" style="6" customWidth="1"/>
    <col min="16142" max="16384" width="12.42578125" style="6"/>
  </cols>
  <sheetData>
    <row r="1" spans="1:17" s="196" customFormat="1" ht="19.5" customHeight="1" thickBot="1" x14ac:dyDescent="0.3">
      <c r="A1" s="186" t="s">
        <v>0</v>
      </c>
      <c r="B1" s="187"/>
      <c r="C1" s="188"/>
      <c r="D1" s="187"/>
      <c r="E1" s="189"/>
      <c r="F1" s="190"/>
      <c r="G1" s="189"/>
      <c r="H1" s="190"/>
      <c r="I1" s="191"/>
      <c r="J1" s="192" t="s">
        <v>1</v>
      </c>
      <c r="K1" s="193" t="s">
        <v>100</v>
      </c>
      <c r="L1" s="194"/>
      <c r="M1" s="193"/>
      <c r="N1" s="195"/>
      <c r="O1" s="195"/>
      <c r="P1" s="195"/>
      <c r="Q1" s="195"/>
    </row>
    <row r="2" spans="1:17" s="196" customFormat="1" ht="19.5" customHeight="1" thickBot="1" x14ac:dyDescent="0.3">
      <c r="A2" s="186" t="s">
        <v>2</v>
      </c>
      <c r="B2" s="187"/>
      <c r="C2" s="188"/>
      <c r="D2" s="187"/>
      <c r="E2" s="188"/>
      <c r="F2" s="187"/>
      <c r="G2" s="188"/>
      <c r="H2" s="187"/>
      <c r="I2" s="188"/>
      <c r="J2" s="187"/>
      <c r="K2" s="188"/>
      <c r="L2" s="187"/>
      <c r="M2" s="189"/>
      <c r="O2" s="221" t="s">
        <v>182</v>
      </c>
    </row>
    <row r="3" spans="1:17" s="196" customFormat="1" ht="19.5" customHeight="1" thickBot="1" x14ac:dyDescent="0.3">
      <c r="A3" s="197" t="s">
        <v>3</v>
      </c>
      <c r="B3" s="198"/>
      <c r="C3" s="199"/>
      <c r="D3" s="198"/>
      <c r="E3" s="199"/>
      <c r="F3" s="198"/>
      <c r="G3" s="199"/>
      <c r="H3" s="198"/>
      <c r="I3" s="199"/>
      <c r="J3" s="198"/>
      <c r="K3" s="199"/>
      <c r="L3" s="198"/>
      <c r="M3" s="200"/>
      <c r="N3" s="195"/>
      <c r="O3" s="195"/>
      <c r="P3" s="195"/>
      <c r="Q3" s="195"/>
    </row>
    <row r="4" spans="1:17" ht="15" customHeight="1" thickTop="1" x14ac:dyDescent="0.2">
      <c r="A4" s="7"/>
      <c r="B4" s="8"/>
      <c r="C4" s="9"/>
      <c r="D4" s="8"/>
      <c r="E4" s="9"/>
      <c r="F4" s="8"/>
      <c r="G4" s="10"/>
      <c r="H4" s="8" t="s">
        <v>4</v>
      </c>
      <c r="I4" s="9"/>
      <c r="J4" s="8"/>
      <c r="K4" s="9"/>
      <c r="L4" s="8"/>
      <c r="M4" s="10"/>
    </row>
    <row r="5" spans="1:17" ht="15" customHeight="1" x14ac:dyDescent="0.2">
      <c r="A5" s="11"/>
      <c r="B5" s="3"/>
      <c r="C5" s="12"/>
      <c r="D5" s="3"/>
      <c r="E5" s="12"/>
      <c r="F5" s="3"/>
      <c r="G5" s="13"/>
      <c r="H5" s="3"/>
      <c r="I5" s="12"/>
      <c r="J5" s="3"/>
      <c r="K5" s="12"/>
      <c r="L5" s="3"/>
      <c r="M5" s="13"/>
    </row>
    <row r="6" spans="1:17" ht="15" customHeight="1" x14ac:dyDescent="0.25">
      <c r="A6" s="14"/>
      <c r="B6" s="15" t="s">
        <v>128</v>
      </c>
      <c r="C6" s="16"/>
      <c r="D6" s="17"/>
      <c r="E6" s="16"/>
      <c r="F6" s="17"/>
      <c r="G6" s="18"/>
      <c r="H6" s="15" t="s">
        <v>129</v>
      </c>
      <c r="I6" s="16"/>
      <c r="J6" s="17"/>
      <c r="K6" s="16"/>
      <c r="L6" s="17"/>
      <c r="M6" s="19" t="s">
        <v>4</v>
      </c>
    </row>
    <row r="7" spans="1:17" ht="15" customHeight="1" x14ac:dyDescent="0.2">
      <c r="A7" s="11" t="s">
        <v>4</v>
      </c>
      <c r="B7" s="3" t="s">
        <v>4</v>
      </c>
      <c r="C7" s="12"/>
      <c r="D7" s="3" t="s">
        <v>4</v>
      </c>
      <c r="E7" s="12"/>
      <c r="F7" s="3" t="s">
        <v>4</v>
      </c>
      <c r="G7" s="13"/>
      <c r="H7" s="3" t="s">
        <v>4</v>
      </c>
      <c r="I7" s="12"/>
      <c r="J7" s="3" t="s">
        <v>4</v>
      </c>
      <c r="K7" s="12"/>
      <c r="L7" s="3" t="s">
        <v>4</v>
      </c>
      <c r="M7" s="13"/>
    </row>
    <row r="8" spans="1:17" ht="15" customHeight="1" x14ac:dyDescent="0.2">
      <c r="A8" s="11" t="s">
        <v>4</v>
      </c>
      <c r="B8" s="3" t="s">
        <v>4</v>
      </c>
      <c r="C8" s="12"/>
      <c r="D8" s="3" t="s">
        <v>4</v>
      </c>
      <c r="E8" s="12"/>
      <c r="F8" s="3" t="s">
        <v>4</v>
      </c>
      <c r="G8" s="13"/>
      <c r="H8" s="3" t="s">
        <v>4</v>
      </c>
      <c r="I8" s="12"/>
      <c r="J8" s="3" t="s">
        <v>4</v>
      </c>
      <c r="K8" s="12"/>
      <c r="L8" s="3" t="s">
        <v>4</v>
      </c>
      <c r="M8" s="13"/>
    </row>
    <row r="9" spans="1:17" ht="15" customHeight="1" x14ac:dyDescent="0.25">
      <c r="A9" s="20" t="s">
        <v>4</v>
      </c>
      <c r="B9" s="21" t="s">
        <v>4</v>
      </c>
      <c r="C9" s="22" t="s">
        <v>5</v>
      </c>
      <c r="D9" s="23" t="s">
        <v>4</v>
      </c>
      <c r="E9" s="22" t="s">
        <v>5</v>
      </c>
      <c r="F9" s="23" t="s">
        <v>4</v>
      </c>
      <c r="G9" s="24" t="s">
        <v>5</v>
      </c>
      <c r="H9" s="21" t="s">
        <v>4</v>
      </c>
      <c r="I9" s="22" t="s">
        <v>5</v>
      </c>
      <c r="J9" s="23" t="s">
        <v>4</v>
      </c>
      <c r="K9" s="22" t="s">
        <v>5</v>
      </c>
      <c r="L9" s="23" t="s">
        <v>4</v>
      </c>
      <c r="M9" s="24" t="s">
        <v>5</v>
      </c>
      <c r="N9" s="25"/>
    </row>
    <row r="10" spans="1:17" ht="15" customHeight="1" x14ac:dyDescent="0.25">
      <c r="A10" s="26" t="s">
        <v>6</v>
      </c>
      <c r="B10" s="27" t="s">
        <v>7</v>
      </c>
      <c r="C10" s="28" t="s">
        <v>8</v>
      </c>
      <c r="D10" s="29" t="s">
        <v>9</v>
      </c>
      <c r="E10" s="28" t="s">
        <v>8</v>
      </c>
      <c r="F10" s="29" t="s">
        <v>8</v>
      </c>
      <c r="G10" s="30" t="s">
        <v>8</v>
      </c>
      <c r="H10" s="27" t="s">
        <v>7</v>
      </c>
      <c r="I10" s="28" t="s">
        <v>8</v>
      </c>
      <c r="J10" s="29" t="s">
        <v>9</v>
      </c>
      <c r="K10" s="28" t="s">
        <v>8</v>
      </c>
      <c r="L10" s="29" t="s">
        <v>8</v>
      </c>
      <c r="M10" s="30" t="s">
        <v>8</v>
      </c>
      <c r="N10" s="25"/>
    </row>
    <row r="11" spans="1:17" ht="15" customHeight="1" x14ac:dyDescent="0.2">
      <c r="A11" s="31" t="s">
        <v>10</v>
      </c>
      <c r="B11" s="32" t="s">
        <v>4</v>
      </c>
      <c r="C11" s="33"/>
      <c r="D11" s="34" t="s">
        <v>4</v>
      </c>
      <c r="E11" s="33"/>
      <c r="F11" s="34" t="s">
        <v>4</v>
      </c>
      <c r="G11" s="35"/>
      <c r="H11" s="32" t="s">
        <v>4</v>
      </c>
      <c r="I11" s="33"/>
      <c r="J11" s="34" t="s">
        <v>4</v>
      </c>
      <c r="K11" s="33"/>
      <c r="L11" s="34" t="s">
        <v>4</v>
      </c>
      <c r="M11" s="35" t="s">
        <v>10</v>
      </c>
      <c r="N11" s="25"/>
    </row>
    <row r="12" spans="1:17" ht="15" customHeight="1" x14ac:dyDescent="0.25">
      <c r="A12" s="14" t="s">
        <v>11</v>
      </c>
      <c r="B12" s="36" t="s">
        <v>4</v>
      </c>
      <c r="C12" s="37" t="s">
        <v>4</v>
      </c>
      <c r="D12" s="38"/>
      <c r="E12" s="39"/>
      <c r="F12" s="38"/>
      <c r="G12" s="40"/>
      <c r="H12" s="36"/>
      <c r="I12" s="39"/>
      <c r="J12" s="38"/>
      <c r="K12" s="39"/>
      <c r="L12" s="38"/>
      <c r="M12" s="40"/>
      <c r="N12" s="25"/>
    </row>
    <row r="13" spans="1:17" s="5" customFormat="1" ht="15" customHeight="1" x14ac:dyDescent="0.2">
      <c r="A13" s="41" t="s">
        <v>12</v>
      </c>
      <c r="B13" s="4">
        <v>12329806</v>
      </c>
      <c r="C13" s="42">
        <f t="shared" ref="C13:C76" si="0">IF(ISBLANK(B13),"  ",IF(F13&gt;0,B13/F13,IF(B13&gt;0,1,0)))</f>
        <v>1</v>
      </c>
      <c r="D13" s="43">
        <v>0</v>
      </c>
      <c r="E13" s="44">
        <f>IF(ISBLANK(D13),"  ",IF(F13&gt;0,D13/F13,IF(D13&gt;0,1,0)))</f>
        <v>0</v>
      </c>
      <c r="F13" s="45">
        <f>D13+B13</f>
        <v>12329806</v>
      </c>
      <c r="G13" s="46">
        <f>IF(ISBLANK(F13),"  ",IF(F76&gt;0,F13/F76,IF(F13&gt;0,1,0)))</f>
        <v>0.22477578991383987</v>
      </c>
      <c r="H13" s="4">
        <v>14183422</v>
      </c>
      <c r="I13" s="42">
        <f>IF(ISBLANK(H13),"  ",IF(L13&gt;0,H13/L13,IF(H13&gt;0,1,0)))</f>
        <v>1</v>
      </c>
      <c r="J13" s="43">
        <v>0</v>
      </c>
      <c r="K13" s="44">
        <f>IF(ISBLANK(J13),"  ",IF(L13&gt;0,J13/L13,IF(J13&gt;0,1,0)))</f>
        <v>0</v>
      </c>
      <c r="L13" s="45">
        <f t="shared" ref="L13:L34" si="1">J13+H13</f>
        <v>14183422</v>
      </c>
      <c r="M13" s="47">
        <f>IF(ISBLANK(L13),"  ",IF(L76&gt;0,L13/L76,IF(L13&gt;0,1,0)))</f>
        <v>0.24790078432929138</v>
      </c>
      <c r="N13" s="25"/>
    </row>
    <row r="14" spans="1:17" ht="15" customHeight="1" x14ac:dyDescent="0.2">
      <c r="A14" s="11" t="s">
        <v>13</v>
      </c>
      <c r="B14" s="3">
        <v>0</v>
      </c>
      <c r="C14" s="48">
        <f t="shared" si="0"/>
        <v>0</v>
      </c>
      <c r="D14" s="93">
        <v>0</v>
      </c>
      <c r="E14" s="49">
        <f>IF(ISBLANK(D14),"  ",IF(F14&gt;0,D14/F14,IF(D14&gt;0,1,0)))</f>
        <v>0</v>
      </c>
      <c r="F14" s="50">
        <f>D14+B14</f>
        <v>0</v>
      </c>
      <c r="G14" s="51">
        <f>IF(ISBLANK(F14),"  ",IF(F76&gt;0,F14/F76,IF(F14&gt;0,1,0)))</f>
        <v>0</v>
      </c>
      <c r="H14" s="3">
        <v>0</v>
      </c>
      <c r="I14" s="48">
        <f>IF(ISBLANK(H14),"  ",IF(L14&gt;0,H14/L14,IF(H14&gt;0,1,0)))</f>
        <v>0</v>
      </c>
      <c r="J14" s="93">
        <v>0</v>
      </c>
      <c r="K14" s="49">
        <f>IF(ISBLANK(J14),"  ",IF(L14&gt;0,J14/L14,IF(J14&gt;0,1,0)))</f>
        <v>0</v>
      </c>
      <c r="L14" s="50">
        <f t="shared" si="1"/>
        <v>0</v>
      </c>
      <c r="M14" s="51">
        <f>IF(ISBLANK(L14),"  ",IF(L76&gt;0,L14/L76,IF(L14&gt;0,1,0)))</f>
        <v>0</v>
      </c>
      <c r="N14" s="25"/>
    </row>
    <row r="15" spans="1:17" ht="15" customHeight="1" x14ac:dyDescent="0.2">
      <c r="A15" s="31" t="s">
        <v>14</v>
      </c>
      <c r="B15" s="79">
        <v>652200</v>
      </c>
      <c r="C15" s="53">
        <f t="shared" si="0"/>
        <v>1</v>
      </c>
      <c r="D15" s="80">
        <v>0</v>
      </c>
      <c r="E15" s="55">
        <f>IF(ISBLANK(D15),"  ",IF(F15&gt;0,D15/F15,IF(D15&gt;0,1,0)))</f>
        <v>0</v>
      </c>
      <c r="F15" s="38">
        <f>D15+B15</f>
        <v>652200</v>
      </c>
      <c r="G15" s="56">
        <f>IF(ISBLANK(F15),"  ",IF(F76&gt;0,F15/F76,IF(F15&gt;0,1,0)))</f>
        <v>1.18897872506515E-2</v>
      </c>
      <c r="H15" s="79">
        <v>745685</v>
      </c>
      <c r="I15" s="53">
        <f>IF(ISBLANK(H15),"  ",IF(L15&gt;0,H15/L15,IF(H15&gt;0,1,0)))</f>
        <v>1</v>
      </c>
      <c r="J15" s="80">
        <v>0</v>
      </c>
      <c r="K15" s="55">
        <f>IF(ISBLANK(J15),"  ",IF(L15&gt;0,J15/L15,IF(J15&gt;0,1,0)))</f>
        <v>0</v>
      </c>
      <c r="L15" s="38">
        <f t="shared" si="1"/>
        <v>745685</v>
      </c>
      <c r="M15" s="56">
        <f>IF(ISBLANK(L15),"  ",IF(L76&gt;0,L15/L76,IF(L15&gt;0,1,0)))</f>
        <v>1.3033236715553386E-2</v>
      </c>
      <c r="N15" s="25"/>
    </row>
    <row r="16" spans="1:17" ht="15" customHeight="1" x14ac:dyDescent="0.2">
      <c r="A16" s="57" t="s">
        <v>15</v>
      </c>
      <c r="B16" s="3">
        <v>0</v>
      </c>
      <c r="C16" s="42">
        <f t="shared" si="0"/>
        <v>0</v>
      </c>
      <c r="D16" s="93">
        <v>0</v>
      </c>
      <c r="E16" s="44">
        <f>IF(ISBLANK(D16),"  ",IF(F16&gt;0,D16/F16,IF(D16&gt;0,1,0)))</f>
        <v>0</v>
      </c>
      <c r="F16" s="58">
        <f t="shared" ref="F16:F39" si="2">D16+B16</f>
        <v>0</v>
      </c>
      <c r="G16" s="46">
        <f>IF(ISBLANK(F16),"  ",IF(F76&gt;0,F16/F76,IF(F16&gt;0,1,0)))</f>
        <v>0</v>
      </c>
      <c r="H16" s="3">
        <v>0</v>
      </c>
      <c r="I16" s="42">
        <f t="shared" ref="I16:I34" si="3">IF(ISBLANK(H16),"  ",IF(L16&gt;0,H16/L16,IF(H16&gt;0,1,0)))</f>
        <v>0</v>
      </c>
      <c r="J16" s="93">
        <v>0</v>
      </c>
      <c r="K16" s="44">
        <f t="shared" ref="K16:K34" si="4">IF(ISBLANK(J16),"  ",IF(L16&gt;0,J16/L16,IF(J16&gt;0,1,0)))</f>
        <v>0</v>
      </c>
      <c r="L16" s="58">
        <f t="shared" si="1"/>
        <v>0</v>
      </c>
      <c r="M16" s="46">
        <f>IF(ISBLANK(L16),"  ",IF(L76&gt;0,L16/L76,IF(L16&gt;0,1,0)))</f>
        <v>0</v>
      </c>
      <c r="N16" s="25"/>
    </row>
    <row r="17" spans="1:14" ht="15" customHeight="1" x14ac:dyDescent="0.2">
      <c r="A17" s="59" t="s">
        <v>16</v>
      </c>
      <c r="B17" s="32">
        <v>652200</v>
      </c>
      <c r="C17" s="48">
        <f t="shared" si="0"/>
        <v>1</v>
      </c>
      <c r="D17" s="80">
        <v>0</v>
      </c>
      <c r="E17" s="44">
        <f t="shared" ref="E17:E34" si="5">IF(ISBLANK(D17),"  ",IF(F17&gt;0,D17/F17,IF(D17&gt;0,1,0)))</f>
        <v>0</v>
      </c>
      <c r="F17" s="34">
        <f t="shared" si="2"/>
        <v>652200</v>
      </c>
      <c r="G17" s="51">
        <f>IF(ISBLANK(F17),"  ",IF(F76&gt;0,F17/F76,IF(F17&gt;0,1,0)))</f>
        <v>1.18897872506515E-2</v>
      </c>
      <c r="H17" s="32">
        <v>745685</v>
      </c>
      <c r="I17" s="48">
        <f t="shared" si="3"/>
        <v>1</v>
      </c>
      <c r="J17" s="80">
        <v>0</v>
      </c>
      <c r="K17" s="49">
        <f t="shared" si="4"/>
        <v>0</v>
      </c>
      <c r="L17" s="34">
        <f t="shared" si="1"/>
        <v>745685</v>
      </c>
      <c r="M17" s="51">
        <f>IF(ISBLANK(L17),"  ",IF(L76&gt;0,L17/L76,IF(L17&gt;0,1,0)))</f>
        <v>1.3033236715553386E-2</v>
      </c>
      <c r="N17" s="25"/>
    </row>
    <row r="18" spans="1:14" ht="15" customHeight="1" x14ac:dyDescent="0.2">
      <c r="A18" s="59" t="s">
        <v>17</v>
      </c>
      <c r="B18" s="32">
        <v>0</v>
      </c>
      <c r="C18" s="48">
        <f t="shared" si="0"/>
        <v>0</v>
      </c>
      <c r="D18" s="80">
        <v>0</v>
      </c>
      <c r="E18" s="44">
        <f t="shared" si="5"/>
        <v>0</v>
      </c>
      <c r="F18" s="34">
        <f t="shared" si="2"/>
        <v>0</v>
      </c>
      <c r="G18" s="51">
        <f>IF(ISBLANK(F18),"  ",IF(F76&gt;0,F18/F76,IF(F18&gt;0,1,0)))</f>
        <v>0</v>
      </c>
      <c r="H18" s="32">
        <v>0</v>
      </c>
      <c r="I18" s="48">
        <f t="shared" si="3"/>
        <v>0</v>
      </c>
      <c r="J18" s="80">
        <v>0</v>
      </c>
      <c r="K18" s="49">
        <f t="shared" si="4"/>
        <v>0</v>
      </c>
      <c r="L18" s="34">
        <f t="shared" si="1"/>
        <v>0</v>
      </c>
      <c r="M18" s="51">
        <f>IF(ISBLANK(L18),"  ",IF(L76&gt;0,L18/L76,IF(L18&gt;0,1,0)))</f>
        <v>0</v>
      </c>
      <c r="N18" s="25"/>
    </row>
    <row r="19" spans="1:14" ht="15" customHeight="1" x14ac:dyDescent="0.2">
      <c r="A19" s="59" t="s">
        <v>18</v>
      </c>
      <c r="B19" s="32">
        <v>0</v>
      </c>
      <c r="C19" s="48">
        <f t="shared" si="0"/>
        <v>0</v>
      </c>
      <c r="D19" s="80">
        <v>0</v>
      </c>
      <c r="E19" s="44">
        <f t="shared" si="5"/>
        <v>0</v>
      </c>
      <c r="F19" s="34">
        <f t="shared" si="2"/>
        <v>0</v>
      </c>
      <c r="G19" s="51">
        <f>IF(ISBLANK(F19),"  ",IF(F76&gt;0,F19/F76,IF(F19&gt;0,1,0)))</f>
        <v>0</v>
      </c>
      <c r="H19" s="32">
        <v>0</v>
      </c>
      <c r="I19" s="48">
        <f t="shared" si="3"/>
        <v>0</v>
      </c>
      <c r="J19" s="80">
        <v>0</v>
      </c>
      <c r="K19" s="49">
        <f t="shared" si="4"/>
        <v>0</v>
      </c>
      <c r="L19" s="34">
        <f t="shared" si="1"/>
        <v>0</v>
      </c>
      <c r="M19" s="51">
        <f>IF(ISBLANK(L19),"  ",IF(L76&gt;0,L19/L76,IF(L19&gt;0,1,0)))</f>
        <v>0</v>
      </c>
      <c r="N19" s="25"/>
    </row>
    <row r="20" spans="1:14" ht="15" customHeight="1" x14ac:dyDescent="0.2">
      <c r="A20" s="59" t="s">
        <v>19</v>
      </c>
      <c r="B20" s="32">
        <v>0</v>
      </c>
      <c r="C20" s="48">
        <f t="shared" si="0"/>
        <v>0</v>
      </c>
      <c r="D20" s="80">
        <v>0</v>
      </c>
      <c r="E20" s="44">
        <f t="shared" si="5"/>
        <v>0</v>
      </c>
      <c r="F20" s="34">
        <f>D20+B20</f>
        <v>0</v>
      </c>
      <c r="G20" s="51">
        <f>IF(ISBLANK(F20),"  ",IF(F76&gt;0,F20/F76,IF(F20&gt;0,1,0)))</f>
        <v>0</v>
      </c>
      <c r="H20" s="32">
        <v>0</v>
      </c>
      <c r="I20" s="48">
        <f t="shared" si="3"/>
        <v>0</v>
      </c>
      <c r="J20" s="80">
        <v>0</v>
      </c>
      <c r="K20" s="49">
        <f t="shared" si="4"/>
        <v>0</v>
      </c>
      <c r="L20" s="34">
        <f t="shared" si="1"/>
        <v>0</v>
      </c>
      <c r="M20" s="51">
        <f>IF(ISBLANK(L20),"  ",IF(L76&gt;0,L20/L76,IF(L20&gt;0,1,0)))</f>
        <v>0</v>
      </c>
      <c r="N20" s="25"/>
    </row>
    <row r="21" spans="1:14" ht="15" customHeight="1" x14ac:dyDescent="0.2">
      <c r="A21" s="59" t="s">
        <v>20</v>
      </c>
      <c r="B21" s="32">
        <v>0</v>
      </c>
      <c r="C21" s="48">
        <f t="shared" si="0"/>
        <v>0</v>
      </c>
      <c r="D21" s="80">
        <v>0</v>
      </c>
      <c r="E21" s="44">
        <f t="shared" si="5"/>
        <v>0</v>
      </c>
      <c r="F21" s="34">
        <f t="shared" si="2"/>
        <v>0</v>
      </c>
      <c r="G21" s="51">
        <f>IF(ISBLANK(F21),"  ",IF(F76&gt;0,F21/F76,IF(F21&gt;0,1,0)))</f>
        <v>0</v>
      </c>
      <c r="H21" s="32">
        <v>0</v>
      </c>
      <c r="I21" s="48">
        <f t="shared" si="3"/>
        <v>0</v>
      </c>
      <c r="J21" s="80">
        <v>0</v>
      </c>
      <c r="K21" s="49">
        <f t="shared" si="4"/>
        <v>0</v>
      </c>
      <c r="L21" s="34">
        <f t="shared" si="1"/>
        <v>0</v>
      </c>
      <c r="M21" s="51">
        <f>IF(ISBLANK(L21),"  ",IF(L76&gt;0,L21/L76,IF(L21&gt;0,1,0)))</f>
        <v>0</v>
      </c>
      <c r="N21" s="25"/>
    </row>
    <row r="22" spans="1:14" ht="15" customHeight="1" x14ac:dyDescent="0.2">
      <c r="A22" s="59" t="s">
        <v>21</v>
      </c>
      <c r="B22" s="32">
        <v>0</v>
      </c>
      <c r="C22" s="48">
        <f t="shared" si="0"/>
        <v>0</v>
      </c>
      <c r="D22" s="80">
        <v>0</v>
      </c>
      <c r="E22" s="44">
        <f t="shared" si="5"/>
        <v>0</v>
      </c>
      <c r="F22" s="34">
        <f t="shared" si="2"/>
        <v>0</v>
      </c>
      <c r="G22" s="51">
        <f>IF(ISBLANK(F22),"  ",IF(F76&gt;0,F22/F76,IF(F22&gt;0,1,0)))</f>
        <v>0</v>
      </c>
      <c r="H22" s="32">
        <v>0</v>
      </c>
      <c r="I22" s="48">
        <f t="shared" si="3"/>
        <v>0</v>
      </c>
      <c r="J22" s="80">
        <v>0</v>
      </c>
      <c r="K22" s="49">
        <f t="shared" si="4"/>
        <v>0</v>
      </c>
      <c r="L22" s="34">
        <f t="shared" si="1"/>
        <v>0</v>
      </c>
      <c r="M22" s="51">
        <f>IF(ISBLANK(L22),"  ",IF(L76&gt;0,L22/L76,IF(L22&gt;0,1,0)))</f>
        <v>0</v>
      </c>
      <c r="N22" s="25"/>
    </row>
    <row r="23" spans="1:14" ht="15" customHeight="1" x14ac:dyDescent="0.2">
      <c r="A23" s="59" t="s">
        <v>22</v>
      </c>
      <c r="B23" s="32">
        <v>0</v>
      </c>
      <c r="C23" s="48">
        <f t="shared" si="0"/>
        <v>0</v>
      </c>
      <c r="D23" s="80">
        <v>0</v>
      </c>
      <c r="E23" s="44">
        <f t="shared" si="5"/>
        <v>0</v>
      </c>
      <c r="F23" s="34">
        <f t="shared" si="2"/>
        <v>0</v>
      </c>
      <c r="G23" s="51">
        <f>IF(ISBLANK(F23),"  ",IF(F76&gt;0,F23/F76,IF(F23&gt;0,1,0)))</f>
        <v>0</v>
      </c>
      <c r="H23" s="32">
        <v>0</v>
      </c>
      <c r="I23" s="48">
        <f t="shared" si="3"/>
        <v>0</v>
      </c>
      <c r="J23" s="80">
        <v>0</v>
      </c>
      <c r="K23" s="49">
        <f t="shared" si="4"/>
        <v>0</v>
      </c>
      <c r="L23" s="34">
        <f t="shared" si="1"/>
        <v>0</v>
      </c>
      <c r="M23" s="51">
        <f>IF(ISBLANK(L23),"  ",IF(L76&gt;0,L23/L76,IF(L23&gt;0,1,0)))</f>
        <v>0</v>
      </c>
      <c r="N23" s="25"/>
    </row>
    <row r="24" spans="1:14" ht="15" customHeight="1" x14ac:dyDescent="0.2">
      <c r="A24" s="59" t="s">
        <v>23</v>
      </c>
      <c r="B24" s="32">
        <v>0</v>
      </c>
      <c r="C24" s="48">
        <f t="shared" si="0"/>
        <v>0</v>
      </c>
      <c r="D24" s="80">
        <v>0</v>
      </c>
      <c r="E24" s="44">
        <f t="shared" si="5"/>
        <v>0</v>
      </c>
      <c r="F24" s="34">
        <f t="shared" si="2"/>
        <v>0</v>
      </c>
      <c r="G24" s="51">
        <f>IF(ISBLANK(F24),"  ",IF(F76&gt;0,F24/F76,IF(F24&gt;0,1,0)))</f>
        <v>0</v>
      </c>
      <c r="H24" s="32">
        <v>0</v>
      </c>
      <c r="I24" s="48">
        <f t="shared" si="3"/>
        <v>0</v>
      </c>
      <c r="J24" s="80">
        <v>0</v>
      </c>
      <c r="K24" s="49">
        <f t="shared" si="4"/>
        <v>0</v>
      </c>
      <c r="L24" s="34">
        <f t="shared" si="1"/>
        <v>0</v>
      </c>
      <c r="M24" s="51">
        <f>IF(ISBLANK(L24),"  ",IF(L76&gt;0,L24/L76,IF(L24&gt;0,1,0)))</f>
        <v>0</v>
      </c>
      <c r="N24" s="25"/>
    </row>
    <row r="25" spans="1:14" ht="15" customHeight="1" x14ac:dyDescent="0.2">
      <c r="A25" s="59" t="s">
        <v>24</v>
      </c>
      <c r="B25" s="32">
        <v>0</v>
      </c>
      <c r="C25" s="48">
        <f t="shared" si="0"/>
        <v>0</v>
      </c>
      <c r="D25" s="80">
        <v>0</v>
      </c>
      <c r="E25" s="44">
        <f t="shared" si="5"/>
        <v>0</v>
      </c>
      <c r="F25" s="34">
        <f t="shared" si="2"/>
        <v>0</v>
      </c>
      <c r="G25" s="51">
        <f>IF(ISBLANK(F25),"  ",IF(F76&gt;0,F25/F76,IF(F25&gt;0,1,0)))</f>
        <v>0</v>
      </c>
      <c r="H25" s="32">
        <v>0</v>
      </c>
      <c r="I25" s="48">
        <f t="shared" si="3"/>
        <v>0</v>
      </c>
      <c r="J25" s="80">
        <v>0</v>
      </c>
      <c r="K25" s="49">
        <f t="shared" si="4"/>
        <v>0</v>
      </c>
      <c r="L25" s="34">
        <f t="shared" si="1"/>
        <v>0</v>
      </c>
      <c r="M25" s="51">
        <f>IF(ISBLANK(L25),"  ",IF(L76&gt;0,L25/L76,IF(L25&gt;0,1,0)))</f>
        <v>0</v>
      </c>
      <c r="N25" s="25"/>
    </row>
    <row r="26" spans="1:14" ht="15" customHeight="1" x14ac:dyDescent="0.2">
      <c r="A26" s="59" t="s">
        <v>25</v>
      </c>
      <c r="B26" s="32">
        <v>0</v>
      </c>
      <c r="C26" s="48">
        <f t="shared" si="0"/>
        <v>0</v>
      </c>
      <c r="D26" s="80">
        <v>0</v>
      </c>
      <c r="E26" s="44">
        <f t="shared" si="5"/>
        <v>0</v>
      </c>
      <c r="F26" s="34">
        <f t="shared" si="2"/>
        <v>0</v>
      </c>
      <c r="G26" s="51">
        <f>IF(ISBLANK(F26),"  ",IF(F76&gt;0,F26/F76,IF(F26&gt;0,1,0)))</f>
        <v>0</v>
      </c>
      <c r="H26" s="32">
        <v>0</v>
      </c>
      <c r="I26" s="48">
        <f t="shared" si="3"/>
        <v>0</v>
      </c>
      <c r="J26" s="80">
        <v>0</v>
      </c>
      <c r="K26" s="49">
        <f t="shared" si="4"/>
        <v>0</v>
      </c>
      <c r="L26" s="34">
        <f t="shared" si="1"/>
        <v>0</v>
      </c>
      <c r="M26" s="51">
        <f>IF(ISBLANK(L26),"  ",IF(L76&gt;0,L26/L76,IF(L26&gt;0,1,0)))</f>
        <v>0</v>
      </c>
      <c r="N26" s="25"/>
    </row>
    <row r="27" spans="1:14" ht="15" customHeight="1" x14ac:dyDescent="0.2">
      <c r="A27" s="59" t="s">
        <v>26</v>
      </c>
      <c r="B27" s="32">
        <v>0</v>
      </c>
      <c r="C27" s="48">
        <f t="shared" si="0"/>
        <v>0</v>
      </c>
      <c r="D27" s="80">
        <v>0</v>
      </c>
      <c r="E27" s="44">
        <f t="shared" si="5"/>
        <v>0</v>
      </c>
      <c r="F27" s="34">
        <f t="shared" si="2"/>
        <v>0</v>
      </c>
      <c r="G27" s="51">
        <f>IF(ISBLANK(F27),"  ",IF(F76&gt;0,F27/F76,IF(F27&gt;0,1,0)))</f>
        <v>0</v>
      </c>
      <c r="H27" s="32">
        <v>0</v>
      </c>
      <c r="I27" s="48">
        <f t="shared" si="3"/>
        <v>0</v>
      </c>
      <c r="J27" s="80">
        <v>0</v>
      </c>
      <c r="K27" s="49">
        <f t="shared" si="4"/>
        <v>0</v>
      </c>
      <c r="L27" s="34">
        <f t="shared" si="1"/>
        <v>0</v>
      </c>
      <c r="M27" s="51">
        <f>IF(ISBLANK(L27),"  ",IF(L76&gt;0,L27/L76,IF(L27&gt;0,1,0)))</f>
        <v>0</v>
      </c>
      <c r="N27" s="25"/>
    </row>
    <row r="28" spans="1:14" ht="15" customHeight="1" x14ac:dyDescent="0.2">
      <c r="A28" s="60" t="s">
        <v>27</v>
      </c>
      <c r="B28" s="32">
        <v>0</v>
      </c>
      <c r="C28" s="48">
        <f t="shared" si="0"/>
        <v>0</v>
      </c>
      <c r="D28" s="80">
        <v>0</v>
      </c>
      <c r="E28" s="44">
        <f t="shared" si="5"/>
        <v>0</v>
      </c>
      <c r="F28" s="34">
        <f t="shared" si="2"/>
        <v>0</v>
      </c>
      <c r="G28" s="51">
        <f>IF(ISBLANK(F28),"  ",IF(F76&gt;0,F28/F76,IF(F28&gt;0,1,0)))</f>
        <v>0</v>
      </c>
      <c r="H28" s="32">
        <v>0</v>
      </c>
      <c r="I28" s="48">
        <f t="shared" si="3"/>
        <v>0</v>
      </c>
      <c r="J28" s="80">
        <v>0</v>
      </c>
      <c r="K28" s="49">
        <f t="shared" si="4"/>
        <v>0</v>
      </c>
      <c r="L28" s="34">
        <f t="shared" si="1"/>
        <v>0</v>
      </c>
      <c r="M28" s="51">
        <f>IF(ISBLANK(L28),"  ",IF(L76&gt;0,L28/L76,IF(L28&gt;0,1,0)))</f>
        <v>0</v>
      </c>
      <c r="N28" s="25"/>
    </row>
    <row r="29" spans="1:14" ht="15" customHeight="1" x14ac:dyDescent="0.2">
      <c r="A29" s="60" t="s">
        <v>28</v>
      </c>
      <c r="B29" s="32">
        <v>0</v>
      </c>
      <c r="C29" s="48">
        <f t="shared" si="0"/>
        <v>0</v>
      </c>
      <c r="D29" s="80">
        <v>0</v>
      </c>
      <c r="E29" s="44">
        <f t="shared" si="5"/>
        <v>0</v>
      </c>
      <c r="F29" s="34">
        <f t="shared" si="2"/>
        <v>0</v>
      </c>
      <c r="G29" s="51">
        <f>IF(ISBLANK(F29),"  ",IF(F76&gt;0,F29/F76,IF(F29&gt;0,1,0)))</f>
        <v>0</v>
      </c>
      <c r="H29" s="32">
        <v>0</v>
      </c>
      <c r="I29" s="48">
        <f t="shared" si="3"/>
        <v>0</v>
      </c>
      <c r="J29" s="80">
        <v>0</v>
      </c>
      <c r="K29" s="49">
        <f t="shared" si="4"/>
        <v>0</v>
      </c>
      <c r="L29" s="34">
        <f t="shared" si="1"/>
        <v>0</v>
      </c>
      <c r="M29" s="51">
        <f>IF(ISBLANK(L29),"  ",IF(L76&gt;0,L29/L76,IF(L29&gt;0,1,0)))</f>
        <v>0</v>
      </c>
      <c r="N29" s="25"/>
    </row>
    <row r="30" spans="1:14" ht="15" customHeight="1" x14ac:dyDescent="0.2">
      <c r="A30" s="60" t="s">
        <v>29</v>
      </c>
      <c r="B30" s="32">
        <v>0</v>
      </c>
      <c r="C30" s="48">
        <f t="shared" si="0"/>
        <v>0</v>
      </c>
      <c r="D30" s="80">
        <v>0</v>
      </c>
      <c r="E30" s="44">
        <f>IF(ISBLANK(D30),"  ",IF(F30&gt;0,D30/F30,IF(D30&gt;0,1,0)))</f>
        <v>0</v>
      </c>
      <c r="F30" s="34">
        <f t="shared" si="2"/>
        <v>0</v>
      </c>
      <c r="G30" s="51">
        <f>IF(ISBLANK(F30),"  ",IF(F76&gt;0,F30/F76,IF(F30&gt;0,1,0)))</f>
        <v>0</v>
      </c>
      <c r="H30" s="32">
        <v>0</v>
      </c>
      <c r="I30" s="48">
        <f t="shared" si="3"/>
        <v>0</v>
      </c>
      <c r="J30" s="80">
        <v>0</v>
      </c>
      <c r="K30" s="49">
        <f>IF(ISBLANK(J30),"  ",IF(L30&gt;0,J30/L30,IF(J30&gt;0,1,0)))</f>
        <v>0</v>
      </c>
      <c r="L30" s="34">
        <f t="shared" si="1"/>
        <v>0</v>
      </c>
      <c r="M30" s="51">
        <f>IF(ISBLANK(L30),"  ",IF(L76&gt;0,L30/L76,IF(L30&gt;0,1,0)))</f>
        <v>0</v>
      </c>
      <c r="N30" s="25"/>
    </row>
    <row r="31" spans="1:14" ht="15" customHeight="1" x14ac:dyDescent="0.2">
      <c r="A31" s="60" t="s">
        <v>30</v>
      </c>
      <c r="B31" s="32">
        <v>0</v>
      </c>
      <c r="C31" s="48">
        <f t="shared" si="0"/>
        <v>0</v>
      </c>
      <c r="D31" s="80">
        <v>0</v>
      </c>
      <c r="E31" s="44">
        <f>IF(ISBLANK(D31),"  ",IF(F31&gt;0,D31/F31,IF(D31&gt;0,1,0)))</f>
        <v>0</v>
      </c>
      <c r="F31" s="34">
        <f t="shared" si="2"/>
        <v>0</v>
      </c>
      <c r="G31" s="51">
        <f>IF(ISBLANK(F31),"  ",IF(F76&gt;0,F31/F76,IF(F31&gt;0,1,0)))</f>
        <v>0</v>
      </c>
      <c r="H31" s="32">
        <v>0</v>
      </c>
      <c r="I31" s="48">
        <f t="shared" si="3"/>
        <v>0</v>
      </c>
      <c r="J31" s="80">
        <v>0</v>
      </c>
      <c r="K31" s="49">
        <f>IF(ISBLANK(J31),"  ",IF(L31&gt;0,J31/L31,IF(J31&gt;0,1,0)))</f>
        <v>0</v>
      </c>
      <c r="L31" s="34">
        <f t="shared" si="1"/>
        <v>0</v>
      </c>
      <c r="M31" s="51">
        <f>IF(ISBLANK(L31),"  ",IF(L76&gt;0,L31/L76,IF(L31&gt;0,1,0)))</f>
        <v>0</v>
      </c>
      <c r="N31" s="25"/>
    </row>
    <row r="32" spans="1:14" ht="15" customHeight="1" x14ac:dyDescent="0.2">
      <c r="A32" s="60" t="s">
        <v>31</v>
      </c>
      <c r="B32" s="32">
        <v>0</v>
      </c>
      <c r="C32" s="48">
        <f t="shared" si="0"/>
        <v>0</v>
      </c>
      <c r="D32" s="80">
        <v>0</v>
      </c>
      <c r="E32" s="44">
        <f>IF(ISBLANK(D32),"  ",IF(F32&gt;0,D32/F32,IF(D32&gt;0,1,0)))</f>
        <v>0</v>
      </c>
      <c r="F32" s="34">
        <f t="shared" si="2"/>
        <v>0</v>
      </c>
      <c r="G32" s="51">
        <f>IF(ISBLANK(F32),"  ",IF(F76&gt;0,F32/F76,IF(F32&gt;0,1,0)))</f>
        <v>0</v>
      </c>
      <c r="H32" s="32">
        <v>0</v>
      </c>
      <c r="I32" s="48">
        <f t="shared" si="3"/>
        <v>0</v>
      </c>
      <c r="J32" s="80">
        <v>0</v>
      </c>
      <c r="K32" s="49">
        <f>IF(ISBLANK(J32),"  ",IF(L32&gt;0,J32/L32,IF(J32&gt;0,1,0)))</f>
        <v>0</v>
      </c>
      <c r="L32" s="34">
        <f t="shared" si="1"/>
        <v>0</v>
      </c>
      <c r="M32" s="51">
        <f>IF(ISBLANK(L32),"  ",IF(L76&gt;0,L32/L76,IF(L32&gt;0,1,0)))</f>
        <v>0</v>
      </c>
      <c r="N32" s="25"/>
    </row>
    <row r="33" spans="1:14" ht="15" customHeight="1" x14ac:dyDescent="0.2">
      <c r="A33" s="61" t="s">
        <v>75</v>
      </c>
      <c r="B33" s="32">
        <v>0</v>
      </c>
      <c r="C33" s="48">
        <f>IF(ISBLANK(B33),"  ",IF(F33&gt;0,B33/F33,IF(B33&gt;0,1,0)))</f>
        <v>0</v>
      </c>
      <c r="D33" s="80">
        <v>0</v>
      </c>
      <c r="E33" s="44">
        <f>IF(ISBLANK(D33),"  ",IF(F33&gt;0,D33/F33,IF(D33&gt;0,1,0)))</f>
        <v>0</v>
      </c>
      <c r="F33" s="34">
        <f t="shared" si="2"/>
        <v>0</v>
      </c>
      <c r="G33" s="51">
        <f>IF(ISBLANK(F33),"  ",IF(F76&gt;0,F33/F76,IF(F33&gt;0,1,0)))</f>
        <v>0</v>
      </c>
      <c r="H33" s="32">
        <v>0</v>
      </c>
      <c r="I33" s="48">
        <f>IF(ISBLANK(H33),"  ",IF(L33&gt;0,H33/L33,IF(H33&gt;0,1,0)))</f>
        <v>0</v>
      </c>
      <c r="J33" s="80">
        <v>0</v>
      </c>
      <c r="K33" s="49">
        <f>IF(ISBLANK(J33),"  ",IF(L33&gt;0,J33/L33,IF(J33&gt;0,1,0)))</f>
        <v>0</v>
      </c>
      <c r="L33" s="34">
        <f t="shared" si="1"/>
        <v>0</v>
      </c>
      <c r="M33" s="51">
        <f>IF(ISBLANK(L33),"  ",IF(L76&gt;0,L33/L76,IF(L33&gt;0,1,0)))</f>
        <v>0</v>
      </c>
      <c r="N33" s="25"/>
    </row>
    <row r="34" spans="1:14" ht="15" customHeight="1" x14ac:dyDescent="0.2">
      <c r="A34" s="60" t="s">
        <v>32</v>
      </c>
      <c r="B34" s="32">
        <v>0</v>
      </c>
      <c r="C34" s="48">
        <f t="shared" si="0"/>
        <v>0</v>
      </c>
      <c r="D34" s="80">
        <v>0</v>
      </c>
      <c r="E34" s="44">
        <f t="shared" si="5"/>
        <v>0</v>
      </c>
      <c r="F34" s="34">
        <f t="shared" si="2"/>
        <v>0</v>
      </c>
      <c r="G34" s="51">
        <f>IF(ISBLANK(F34),"  ",IF(F76&gt;0,F34/F76,IF(F34&gt;0,1,0)))</f>
        <v>0</v>
      </c>
      <c r="H34" s="32">
        <v>0</v>
      </c>
      <c r="I34" s="48">
        <f t="shared" si="3"/>
        <v>0</v>
      </c>
      <c r="J34" s="80">
        <v>0</v>
      </c>
      <c r="K34" s="49">
        <f t="shared" si="4"/>
        <v>0</v>
      </c>
      <c r="L34" s="34">
        <f t="shared" si="1"/>
        <v>0</v>
      </c>
      <c r="M34" s="51">
        <f>IF(ISBLANK(L34),"  ",IF(L76&gt;0,L34/L76,IF(L34&gt;0,1,0)))</f>
        <v>0</v>
      </c>
      <c r="N34" s="25"/>
    </row>
    <row r="35" spans="1:14" ht="15" customHeight="1" x14ac:dyDescent="0.25">
      <c r="A35" s="62" t="s">
        <v>33</v>
      </c>
      <c r="B35" s="121"/>
      <c r="C35" s="64" t="s">
        <v>4</v>
      </c>
      <c r="D35" s="80"/>
      <c r="E35" s="66" t="s">
        <v>4</v>
      </c>
      <c r="F35" s="34"/>
      <c r="G35" s="67" t="s">
        <v>4</v>
      </c>
      <c r="H35" s="121" t="s">
        <v>4</v>
      </c>
      <c r="I35" s="64" t="s">
        <v>4</v>
      </c>
      <c r="J35" s="80"/>
      <c r="K35" s="66" t="s">
        <v>4</v>
      </c>
      <c r="L35" s="34"/>
      <c r="M35" s="67" t="s">
        <v>4</v>
      </c>
      <c r="N35" s="25"/>
    </row>
    <row r="36" spans="1:14" ht="15" customHeight="1" x14ac:dyDescent="0.2">
      <c r="A36" s="57" t="s">
        <v>34</v>
      </c>
      <c r="B36" s="32">
        <v>0</v>
      </c>
      <c r="C36" s="48">
        <f t="shared" si="0"/>
        <v>0</v>
      </c>
      <c r="D36" s="80">
        <v>0</v>
      </c>
      <c r="E36" s="49">
        <f>IF(ISBLANK(D36),"  ",IF(F36&gt;0,D36/F36,IF(D36&gt;0,1,0)))</f>
        <v>0</v>
      </c>
      <c r="F36" s="34">
        <f t="shared" si="2"/>
        <v>0</v>
      </c>
      <c r="G36" s="51">
        <f>IF(ISBLANK(F36),"  ",IF(F76&gt;0,F36/F76,IF(F36&gt;0,1,0)))</f>
        <v>0</v>
      </c>
      <c r="H36" s="32">
        <v>0</v>
      </c>
      <c r="I36" s="48">
        <f>IF(ISBLANK(H36),"  ",IF(L36&gt;0,H36/L36,IF(H36&gt;0,1,0)))</f>
        <v>0</v>
      </c>
      <c r="J36" s="80">
        <v>0</v>
      </c>
      <c r="K36" s="49">
        <f>IF(ISBLANK(J36),"  ",IF(L36&gt;0,J36/L36,IF(J36&gt;0,1,0)))</f>
        <v>0</v>
      </c>
      <c r="L36" s="34">
        <f>J36+H36</f>
        <v>0</v>
      </c>
      <c r="M36" s="51">
        <f>IF(ISBLANK(L36),"  ",IF(L76&gt;0,L36/L76,IF(L36&gt;0,1,0)))</f>
        <v>0</v>
      </c>
      <c r="N36" s="25"/>
    </row>
    <row r="37" spans="1:14" ht="15" customHeight="1" x14ac:dyDescent="0.25">
      <c r="A37" s="62" t="s">
        <v>35</v>
      </c>
      <c r="B37" s="121"/>
      <c r="C37" s="64" t="s">
        <v>4</v>
      </c>
      <c r="D37" s="80"/>
      <c r="E37" s="66" t="s">
        <v>4</v>
      </c>
      <c r="F37" s="34"/>
      <c r="G37" s="67" t="s">
        <v>4</v>
      </c>
      <c r="H37" s="121"/>
      <c r="I37" s="64" t="s">
        <v>4</v>
      </c>
      <c r="J37" s="80"/>
      <c r="K37" s="66" t="s">
        <v>4</v>
      </c>
      <c r="L37" s="34"/>
      <c r="M37" s="67" t="s">
        <v>4</v>
      </c>
      <c r="N37" s="25"/>
    </row>
    <row r="38" spans="1:14" ht="15" customHeight="1" x14ac:dyDescent="0.2">
      <c r="A38" s="59" t="s">
        <v>34</v>
      </c>
      <c r="B38" s="69">
        <v>0</v>
      </c>
      <c r="C38" s="48">
        <f t="shared" si="0"/>
        <v>0</v>
      </c>
      <c r="D38" s="70">
        <v>0</v>
      </c>
      <c r="E38" s="49">
        <f>IF(ISBLANK(D38),"  ",IF(F38&gt;0,D38/F38,IF(D38&gt;0,1,0)))</f>
        <v>0</v>
      </c>
      <c r="F38" s="68">
        <f t="shared" si="2"/>
        <v>0</v>
      </c>
      <c r="G38" s="51">
        <f>IF(ISBLANK(F38),"  ",IF(F76&gt;0,F38/F76,IF(F38&gt;0,1,0)))</f>
        <v>0</v>
      </c>
      <c r="H38" s="69">
        <v>0</v>
      </c>
      <c r="I38" s="48">
        <f>IF(ISBLANK(H38),"  ",IF(L38&gt;0,H38/L38,IF(H38&gt;0,1,0)))</f>
        <v>0</v>
      </c>
      <c r="J38" s="70">
        <v>0</v>
      </c>
      <c r="K38" s="49">
        <f>IF(ISBLANK(J38),"  ",IF(L38&gt;0,J38/L38,IF(J38&gt;0,1,0)))</f>
        <v>0</v>
      </c>
      <c r="L38" s="68">
        <f>J38+H38</f>
        <v>0</v>
      </c>
      <c r="M38" s="51">
        <f>IF(ISBLANK(L38),"  ",IF(L76&gt;0,L38/L76,IF(L38&gt;0,1,0)))</f>
        <v>0</v>
      </c>
      <c r="N38" s="25"/>
    </row>
    <row r="39" spans="1:14" ht="15" customHeight="1" x14ac:dyDescent="0.2">
      <c r="A39" s="59" t="s">
        <v>36</v>
      </c>
      <c r="B39" s="69"/>
      <c r="C39" s="48" t="str">
        <f t="shared" si="0"/>
        <v xml:space="preserve">  </v>
      </c>
      <c r="D39" s="70"/>
      <c r="E39" s="44" t="str">
        <f>IF(ISBLANK(D39),"  ",IF(F39&gt;0,D39/F39,IF(D39&gt;0,1,0)))</f>
        <v xml:space="preserve">  </v>
      </c>
      <c r="F39" s="34">
        <f t="shared" si="2"/>
        <v>0</v>
      </c>
      <c r="G39" s="51">
        <f>IF(ISBLANK(F39),"  ",IF(F76&gt;0,F39/F76,IF(F39&gt;0,1,0)))</f>
        <v>0</v>
      </c>
      <c r="H39" s="69"/>
      <c r="I39" s="48" t="str">
        <f>IF(ISBLANK(H39),"  ",IF(L39&gt;0,H39/L39,IF(H39&gt;0,1,0)))</f>
        <v xml:space="preserve">  </v>
      </c>
      <c r="J39" s="70"/>
      <c r="K39" s="49" t="str">
        <f>IF(ISBLANK(J39),"  ",IF(L39&gt;0,J39/L39,IF(J39&gt;0,1,0)))</f>
        <v xml:space="preserve">  </v>
      </c>
      <c r="L39" s="34">
        <f>J39+H39</f>
        <v>0</v>
      </c>
      <c r="M39" s="51">
        <f>IF(ISBLANK(L39),"  ",IF(L76&gt;0,L39/L76,IF(L39&gt;0,1,0)))</f>
        <v>0</v>
      </c>
      <c r="N39" s="25"/>
    </row>
    <row r="40" spans="1:14" s="77" customFormat="1" ht="15" customHeight="1" x14ac:dyDescent="0.25">
      <c r="A40" s="62" t="s">
        <v>37</v>
      </c>
      <c r="B40" s="71">
        <v>12982006</v>
      </c>
      <c r="C40" s="84">
        <f t="shared" si="0"/>
        <v>1</v>
      </c>
      <c r="D40" s="122">
        <v>0</v>
      </c>
      <c r="E40" s="73">
        <f>IF(ISBLANK(D40),"  ",IF(F40&gt;0,D40/F40,IF(D40&gt;0,1,0)))</f>
        <v>0</v>
      </c>
      <c r="F40" s="71">
        <f>F39+F38+F36+F34+F29+F28+F26+F27+F25+F24+F23+F22+F21+F20+F19+F18+F17+F16+F14+F13+F30+F31+F32+F33</f>
        <v>12982006</v>
      </c>
      <c r="G40" s="74">
        <f>IF(ISBLANK(F40),"  ",IF(F76&gt;0,F40/F76,IF(F40&gt;0,1,0)))</f>
        <v>0.23666557716449138</v>
      </c>
      <c r="H40" s="71">
        <v>14929107</v>
      </c>
      <c r="I40" s="84">
        <f>IF(ISBLANK(H40),"  ",IF(L40&gt;0,H40/L40,IF(H40&gt;0,1,0)))</f>
        <v>1</v>
      </c>
      <c r="J40" s="122">
        <v>0</v>
      </c>
      <c r="K40" s="75">
        <f>IF(ISBLANK(J40),"  ",IF(L40&gt;0,J40/L40,IF(J40&gt;0,1,0)))</f>
        <v>0</v>
      </c>
      <c r="L40" s="71">
        <f>L39+L38+L36+L34+L29+L28+L26+L27+L25+L24+L23+L22+L21+L20+L19+L18+L17+L16+L14+L13+L30+L31+L32+L33</f>
        <v>14929107</v>
      </c>
      <c r="M40" s="74">
        <f>IF(ISBLANK(L40),"  ",IF(L76&gt;0,L40/L76,IF(L40&gt;0,1,0)))</f>
        <v>0.26093402104484476</v>
      </c>
      <c r="N40" s="76"/>
    </row>
    <row r="41" spans="1:14" ht="15" customHeight="1" x14ac:dyDescent="0.25">
      <c r="A41" s="78" t="s">
        <v>38</v>
      </c>
      <c r="B41" s="79"/>
      <c r="C41" s="64" t="s">
        <v>4</v>
      </c>
      <c r="D41" s="80"/>
      <c r="E41" s="66" t="s">
        <v>4</v>
      </c>
      <c r="F41" s="34"/>
      <c r="G41" s="67" t="s">
        <v>4</v>
      </c>
      <c r="H41" s="79"/>
      <c r="I41" s="64" t="s">
        <v>4</v>
      </c>
      <c r="J41" s="80"/>
      <c r="K41" s="66" t="s">
        <v>4</v>
      </c>
      <c r="L41" s="34"/>
      <c r="M41" s="67" t="s">
        <v>4</v>
      </c>
      <c r="N41" s="25"/>
    </row>
    <row r="42" spans="1:14" ht="15" customHeight="1" x14ac:dyDescent="0.2">
      <c r="A42" s="11" t="s">
        <v>39</v>
      </c>
      <c r="B42" s="36">
        <v>0</v>
      </c>
      <c r="C42" s="42">
        <f t="shared" si="0"/>
        <v>0</v>
      </c>
      <c r="D42" s="123">
        <v>0</v>
      </c>
      <c r="E42" s="44">
        <f t="shared" ref="E42:E48" si="6">IF(ISBLANK(D42),"  ",IF(F42&gt;0,D42/F42,IF(D42&gt;0,1,0)))</f>
        <v>0</v>
      </c>
      <c r="F42" s="38">
        <f>D42+B42</f>
        <v>0</v>
      </c>
      <c r="G42" s="46">
        <f>IF(ISBLANK(F42),"  ",IF(D76&gt;0,F42/D76,IF(F42&gt;0,1,0)))</f>
        <v>0</v>
      </c>
      <c r="H42" s="36">
        <v>0</v>
      </c>
      <c r="I42" s="42">
        <f t="shared" ref="I42:I48" si="7">IF(ISBLANK(H42),"  ",IF(L42&gt;0,H42/L42,IF(H42&gt;0,1,0)))</f>
        <v>0</v>
      </c>
      <c r="J42" s="123">
        <v>0</v>
      </c>
      <c r="K42" s="44">
        <f t="shared" ref="K42:K48" si="8">IF(ISBLANK(J42),"  ",IF(L42&gt;0,J42/L42,IF(J42&gt;0,1,0)))</f>
        <v>0</v>
      </c>
      <c r="L42" s="38">
        <f>J42+H42</f>
        <v>0</v>
      </c>
      <c r="M42" s="46">
        <f>IF(ISBLANK(L42),"  ",IF(J76&gt;0,L42/J76,IF(L42&gt;0,1,0)))</f>
        <v>0</v>
      </c>
      <c r="N42" s="25"/>
    </row>
    <row r="43" spans="1:14" ht="15" customHeight="1" x14ac:dyDescent="0.2">
      <c r="A43" s="81" t="s">
        <v>40</v>
      </c>
      <c r="B43" s="32">
        <v>0</v>
      </c>
      <c r="C43" s="48">
        <f t="shared" si="0"/>
        <v>0</v>
      </c>
      <c r="D43" s="80">
        <v>0</v>
      </c>
      <c r="E43" s="49">
        <f t="shared" si="6"/>
        <v>0</v>
      </c>
      <c r="F43" s="34">
        <f>D43+B43</f>
        <v>0</v>
      </c>
      <c r="G43" s="51">
        <f>IF(ISBLANK(F43),"  ",IF(D76&gt;0,F43/D76,IF(F43&gt;0,1,0)))</f>
        <v>0</v>
      </c>
      <c r="H43" s="32">
        <v>0</v>
      </c>
      <c r="I43" s="48">
        <f t="shared" si="7"/>
        <v>0</v>
      </c>
      <c r="J43" s="80">
        <v>0</v>
      </c>
      <c r="K43" s="49">
        <f t="shared" si="8"/>
        <v>0</v>
      </c>
      <c r="L43" s="34">
        <f>J43+H43</f>
        <v>0</v>
      </c>
      <c r="M43" s="51">
        <f>IF(ISBLANK(L43),"  ",IF(J76&gt;0,L43/J76,IF(L43&gt;0,1,0)))</f>
        <v>0</v>
      </c>
      <c r="N43" s="25"/>
    </row>
    <row r="44" spans="1:14" ht="15" customHeight="1" x14ac:dyDescent="0.2">
      <c r="A44" s="82" t="s">
        <v>41</v>
      </c>
      <c r="B44" s="32">
        <v>0</v>
      </c>
      <c r="C44" s="48">
        <f t="shared" si="0"/>
        <v>0</v>
      </c>
      <c r="D44" s="80">
        <v>0</v>
      </c>
      <c r="E44" s="49">
        <f t="shared" si="6"/>
        <v>0</v>
      </c>
      <c r="F44" s="68">
        <f>D44+B44</f>
        <v>0</v>
      </c>
      <c r="G44" s="51">
        <f>IF(ISBLANK(F44),"  ",IF(D76&gt;0,F44/D76,IF(F44&gt;0,1,0)))</f>
        <v>0</v>
      </c>
      <c r="H44" s="32">
        <v>0</v>
      </c>
      <c r="I44" s="48">
        <f t="shared" si="7"/>
        <v>0</v>
      </c>
      <c r="J44" s="80">
        <v>0</v>
      </c>
      <c r="K44" s="49">
        <f t="shared" si="8"/>
        <v>0</v>
      </c>
      <c r="L44" s="68">
        <f>J44+H44</f>
        <v>0</v>
      </c>
      <c r="M44" s="51">
        <f>IF(ISBLANK(L44),"  ",IF(J76&gt;0,L44/J76,IF(L44&gt;0,1,0)))</f>
        <v>0</v>
      </c>
      <c r="N44" s="25"/>
    </row>
    <row r="45" spans="1:14" ht="15" customHeight="1" x14ac:dyDescent="0.2">
      <c r="A45" s="31" t="s">
        <v>42</v>
      </c>
      <c r="B45" s="32">
        <v>0</v>
      </c>
      <c r="C45" s="48">
        <f t="shared" si="0"/>
        <v>0</v>
      </c>
      <c r="D45" s="80">
        <v>0</v>
      </c>
      <c r="E45" s="49">
        <f t="shared" si="6"/>
        <v>0</v>
      </c>
      <c r="F45" s="68">
        <f>D45+B45</f>
        <v>0</v>
      </c>
      <c r="G45" s="51">
        <f>IF(ISBLANK(F45),"  ",IF(D76&gt;0,F45/D76,IF(F45&gt;0,1,0)))</f>
        <v>0</v>
      </c>
      <c r="H45" s="32">
        <v>0</v>
      </c>
      <c r="I45" s="48">
        <f t="shared" si="7"/>
        <v>0</v>
      </c>
      <c r="J45" s="80">
        <v>0</v>
      </c>
      <c r="K45" s="49">
        <f t="shared" si="8"/>
        <v>0</v>
      </c>
      <c r="L45" s="68">
        <f>J45+H45</f>
        <v>0</v>
      </c>
      <c r="M45" s="51">
        <f>IF(ISBLANK(L45),"  ",IF(J76&gt;0,L45/J76,IF(L45&gt;0,1,0)))</f>
        <v>0</v>
      </c>
      <c r="N45" s="25"/>
    </row>
    <row r="46" spans="1:14" ht="15" customHeight="1" x14ac:dyDescent="0.2">
      <c r="A46" s="81" t="s">
        <v>43</v>
      </c>
      <c r="B46" s="32">
        <v>0</v>
      </c>
      <c r="C46" s="48">
        <f t="shared" si="0"/>
        <v>0</v>
      </c>
      <c r="D46" s="80">
        <v>0</v>
      </c>
      <c r="E46" s="49">
        <f t="shared" si="6"/>
        <v>0</v>
      </c>
      <c r="F46" s="68">
        <f>D46+B46</f>
        <v>0</v>
      </c>
      <c r="G46" s="51">
        <f>IF(ISBLANK(F46),"  ",IF(F76&gt;0,F46/F76,IF(F46&gt;0,1,0)))</f>
        <v>0</v>
      </c>
      <c r="H46" s="32">
        <v>0</v>
      </c>
      <c r="I46" s="48">
        <f t="shared" si="7"/>
        <v>0</v>
      </c>
      <c r="J46" s="80">
        <v>0</v>
      </c>
      <c r="K46" s="49">
        <f t="shared" si="8"/>
        <v>0</v>
      </c>
      <c r="L46" s="68">
        <f>J46+H46</f>
        <v>0</v>
      </c>
      <c r="M46" s="51">
        <f>IF(ISBLANK(L46),"  ",IF(L76&gt;0,L46/L76,IF(L46&gt;0,1,0)))</f>
        <v>0</v>
      </c>
      <c r="N46" s="25"/>
    </row>
    <row r="47" spans="1:14" s="77" customFormat="1" ht="15" customHeight="1" x14ac:dyDescent="0.25">
      <c r="A47" s="78" t="s">
        <v>44</v>
      </c>
      <c r="B47" s="106">
        <v>0</v>
      </c>
      <c r="C47" s="84">
        <f t="shared" si="0"/>
        <v>0</v>
      </c>
      <c r="D47" s="107">
        <v>0</v>
      </c>
      <c r="E47" s="75">
        <f t="shared" si="6"/>
        <v>0</v>
      </c>
      <c r="F47" s="86">
        <f>F46+F45+F44+F43+F42</f>
        <v>0</v>
      </c>
      <c r="G47" s="74">
        <f>IF(ISBLANK(F47),"  ",IF(F76&gt;0,F47/F76,IF(F47&gt;0,1,0)))</f>
        <v>0</v>
      </c>
      <c r="H47" s="106">
        <v>0</v>
      </c>
      <c r="I47" s="84">
        <f t="shared" si="7"/>
        <v>0</v>
      </c>
      <c r="J47" s="107">
        <v>0</v>
      </c>
      <c r="K47" s="75">
        <f t="shared" si="8"/>
        <v>0</v>
      </c>
      <c r="L47" s="86">
        <f>L46+L45+L44+L43+L42</f>
        <v>0</v>
      </c>
      <c r="M47" s="74">
        <f>IF(ISBLANK(L47),"  ",IF(L76&gt;0,L47/L76,IF(L47&gt;0,1,0)))</f>
        <v>0</v>
      </c>
      <c r="N47" s="76"/>
    </row>
    <row r="48" spans="1:14" s="77" customFormat="1" ht="15" customHeight="1" x14ac:dyDescent="0.25">
      <c r="A48" s="87" t="s">
        <v>45</v>
      </c>
      <c r="B48" s="124">
        <v>0</v>
      </c>
      <c r="C48" s="84">
        <f t="shared" si="0"/>
        <v>0</v>
      </c>
      <c r="D48" s="111">
        <v>0</v>
      </c>
      <c r="E48" s="75">
        <f t="shared" si="6"/>
        <v>0</v>
      </c>
      <c r="F48" s="90">
        <f>D48+B48</f>
        <v>0</v>
      </c>
      <c r="G48" s="74">
        <f>IF(ISBLANK(F48),"  ",IF(F76&gt;0,F48/F76,IF(F48&gt;0,1,0)))</f>
        <v>0</v>
      </c>
      <c r="H48" s="124">
        <v>0</v>
      </c>
      <c r="I48" s="84">
        <f t="shared" si="7"/>
        <v>0</v>
      </c>
      <c r="J48" s="111">
        <v>0</v>
      </c>
      <c r="K48" s="75">
        <f t="shared" si="8"/>
        <v>0</v>
      </c>
      <c r="L48" s="90">
        <f>J48+H48</f>
        <v>0</v>
      </c>
      <c r="M48" s="74">
        <f>IF(ISBLANK(L48),"  ",IF(L76&gt;0,L48/L76,IF(L48&gt;0,1,0)))</f>
        <v>0</v>
      </c>
      <c r="N48" s="76"/>
    </row>
    <row r="49" spans="1:14" ht="15" customHeight="1" x14ac:dyDescent="0.25">
      <c r="A49" s="14" t="s">
        <v>46</v>
      </c>
      <c r="B49" s="91"/>
      <c r="C49" s="92" t="s">
        <v>4</v>
      </c>
      <c r="D49" s="93"/>
      <c r="E49" s="94" t="s">
        <v>4</v>
      </c>
      <c r="F49" s="38"/>
      <c r="G49" s="95" t="s">
        <v>4</v>
      </c>
      <c r="H49" s="91"/>
      <c r="I49" s="92" t="s">
        <v>4</v>
      </c>
      <c r="J49" s="93"/>
      <c r="K49" s="94" t="s">
        <v>4</v>
      </c>
      <c r="L49" s="38"/>
      <c r="M49" s="95" t="s">
        <v>4</v>
      </c>
      <c r="N49" s="25"/>
    </row>
    <row r="50" spans="1:14" ht="15" customHeight="1" x14ac:dyDescent="0.2">
      <c r="A50" s="11" t="s">
        <v>47</v>
      </c>
      <c r="B50" s="91">
        <v>14830903</v>
      </c>
      <c r="C50" s="42">
        <f t="shared" si="0"/>
        <v>1</v>
      </c>
      <c r="D50" s="93">
        <v>0</v>
      </c>
      <c r="E50" s="44">
        <f t="shared" ref="E50:E67" si="9">IF(ISBLANK(D50),"  ",IF(F50&gt;0,D50/F50,IF(D50&gt;0,1,0)))</f>
        <v>0</v>
      </c>
      <c r="F50" s="96">
        <f t="shared" ref="F50:F55" si="10">D50+B50</f>
        <v>14830903</v>
      </c>
      <c r="G50" s="46">
        <f>IF(ISBLANK(F50),"  ",IF(F76&gt;0,F50/F76,IF(F50&gt;0,1,0)))</f>
        <v>0.27037148329507676</v>
      </c>
      <c r="H50" s="91">
        <v>15510000</v>
      </c>
      <c r="I50" s="42">
        <f t="shared" ref="I50:I67" si="11">IF(ISBLANK(H50),"  ",IF(L50&gt;0,H50/L50,IF(H50&gt;0,1,0)))</f>
        <v>1</v>
      </c>
      <c r="J50" s="93">
        <v>0</v>
      </c>
      <c r="K50" s="44">
        <f t="shared" ref="K50:K67" si="12">IF(ISBLANK(J50),"  ",IF(L50&gt;0,J50/L50,IF(J50&gt;0,1,0)))</f>
        <v>0</v>
      </c>
      <c r="L50" s="96">
        <f t="shared" ref="L50:L66" si="13">J50+H50</f>
        <v>15510000</v>
      </c>
      <c r="M50" s="46">
        <f>IF(ISBLANK(L50),"  ",IF(L76&gt;0,L50/L76,IF(L50&gt;0,1,0)))</f>
        <v>0.27108698908819812</v>
      </c>
      <c r="N50" s="25"/>
    </row>
    <row r="51" spans="1:14" ht="15" customHeight="1" x14ac:dyDescent="0.2">
      <c r="A51" s="31" t="s">
        <v>48</v>
      </c>
      <c r="B51" s="79">
        <v>805020</v>
      </c>
      <c r="C51" s="48">
        <f t="shared" si="0"/>
        <v>1</v>
      </c>
      <c r="D51" s="80">
        <v>0</v>
      </c>
      <c r="E51" s="49">
        <f t="shared" si="9"/>
        <v>0</v>
      </c>
      <c r="F51" s="97">
        <f t="shared" si="10"/>
        <v>805020</v>
      </c>
      <c r="G51" s="51">
        <f>IF(ISBLANK(F51),"  ",IF(F76&gt;0,F51/F76,IF(F51&gt;0,1,0)))</f>
        <v>1.4675738320330376E-2</v>
      </c>
      <c r="H51" s="79">
        <v>840000</v>
      </c>
      <c r="I51" s="48">
        <f t="shared" si="11"/>
        <v>1</v>
      </c>
      <c r="J51" s="80">
        <v>0</v>
      </c>
      <c r="K51" s="49">
        <f t="shared" si="12"/>
        <v>0</v>
      </c>
      <c r="L51" s="97">
        <f t="shared" si="13"/>
        <v>840000</v>
      </c>
      <c r="M51" s="51">
        <f>IF(ISBLANK(L51),"  ",IF(L76&gt;0,L51/L76,IF(L51&gt;0,1,0)))</f>
        <v>1.4681693799747673E-2</v>
      </c>
      <c r="N51" s="25"/>
    </row>
    <row r="52" spans="1:14" ht="15" customHeight="1" x14ac:dyDescent="0.2">
      <c r="A52" s="98" t="s">
        <v>49</v>
      </c>
      <c r="B52" s="125">
        <v>0</v>
      </c>
      <c r="C52" s="48">
        <f t="shared" si="0"/>
        <v>0</v>
      </c>
      <c r="D52" s="126">
        <v>863863</v>
      </c>
      <c r="E52" s="49">
        <f t="shared" si="9"/>
        <v>1</v>
      </c>
      <c r="F52" s="99">
        <f t="shared" si="10"/>
        <v>863863</v>
      </c>
      <c r="G52" s="51">
        <f>IF(ISBLANK(F52),"  ",IF(F76&gt;0,F52/F76,IF(F52&gt;0,1,0)))</f>
        <v>1.5748462563185458E-2</v>
      </c>
      <c r="H52" s="125">
        <v>0</v>
      </c>
      <c r="I52" s="48">
        <f t="shared" si="11"/>
        <v>0</v>
      </c>
      <c r="J52" s="126">
        <v>900000</v>
      </c>
      <c r="K52" s="49">
        <f t="shared" si="12"/>
        <v>1</v>
      </c>
      <c r="L52" s="99">
        <f t="shared" si="13"/>
        <v>900000</v>
      </c>
      <c r="M52" s="51">
        <f>IF(ISBLANK(L52),"  ",IF(L76&gt;0,L52/L76,IF(L52&gt;0,1,0)))</f>
        <v>1.5730386214015363E-2</v>
      </c>
      <c r="N52" s="25"/>
    </row>
    <row r="53" spans="1:14" ht="15" customHeight="1" x14ac:dyDescent="0.2">
      <c r="A53" s="98" t="s">
        <v>50</v>
      </c>
      <c r="B53" s="125">
        <v>370227</v>
      </c>
      <c r="C53" s="48">
        <f t="shared" si="0"/>
        <v>1</v>
      </c>
      <c r="D53" s="126">
        <v>0</v>
      </c>
      <c r="E53" s="49">
        <f t="shared" si="9"/>
        <v>0</v>
      </c>
      <c r="F53" s="99">
        <f t="shared" si="10"/>
        <v>370227</v>
      </c>
      <c r="G53" s="51">
        <f>IF(ISBLANK(F53),"  ",IF(F76&gt;0,F53/F76,IF(F53&gt;0,1,0)))</f>
        <v>6.749341098508054E-3</v>
      </c>
      <c r="H53" s="125">
        <v>385000</v>
      </c>
      <c r="I53" s="48">
        <f t="shared" si="11"/>
        <v>1</v>
      </c>
      <c r="J53" s="126">
        <v>0</v>
      </c>
      <c r="K53" s="49">
        <f t="shared" si="12"/>
        <v>0</v>
      </c>
      <c r="L53" s="99">
        <f t="shared" si="13"/>
        <v>385000</v>
      </c>
      <c r="M53" s="51">
        <f>IF(ISBLANK(L53),"  ",IF(L76&gt;0,L53/L76,IF(L53&gt;0,1,0)))</f>
        <v>6.729109658217684E-3</v>
      </c>
      <c r="N53" s="25"/>
    </row>
    <row r="54" spans="1:14" ht="15" customHeight="1" x14ac:dyDescent="0.2">
      <c r="A54" s="98" t="s">
        <v>51</v>
      </c>
      <c r="B54" s="125">
        <v>0</v>
      </c>
      <c r="C54" s="48">
        <f>IF(ISBLANK(B54),"  ",IF(F54&gt;0,B54/F54,IF(B54&gt;0,1,0)))</f>
        <v>0</v>
      </c>
      <c r="D54" s="126">
        <v>0</v>
      </c>
      <c r="E54" s="49">
        <f>IF(ISBLANK(D54),"  ",IF(F54&gt;0,D54/F54,IF(D54&gt;0,1,0)))</f>
        <v>0</v>
      </c>
      <c r="F54" s="99">
        <f t="shared" si="10"/>
        <v>0</v>
      </c>
      <c r="G54" s="51">
        <f>IF(ISBLANK(F54),"  ",IF(F76&gt;0,F54/F76,IF(F54&gt;0,1,0)))</f>
        <v>0</v>
      </c>
      <c r="H54" s="125">
        <v>0</v>
      </c>
      <c r="I54" s="48">
        <f>IF(ISBLANK(H54),"  ",IF(L54&gt;0,H54/L54,IF(H54&gt;0,1,0)))</f>
        <v>0</v>
      </c>
      <c r="J54" s="126">
        <v>0</v>
      </c>
      <c r="K54" s="49">
        <f>IF(ISBLANK(J54),"  ",IF(L54&gt;0,J54/L54,IF(J54&gt;0,1,0)))</f>
        <v>0</v>
      </c>
      <c r="L54" s="99">
        <f t="shared" si="13"/>
        <v>0</v>
      </c>
      <c r="M54" s="51">
        <f>IF(ISBLANK(L54),"  ",IF(L76&gt;0,L54/L76,IF(L54&gt;0,1,0)))</f>
        <v>0</v>
      </c>
      <c r="N54" s="25"/>
    </row>
    <row r="55" spans="1:14" ht="15" customHeight="1" x14ac:dyDescent="0.2">
      <c r="A55" s="31" t="s">
        <v>52</v>
      </c>
      <c r="B55" s="79">
        <v>1443850</v>
      </c>
      <c r="C55" s="48">
        <f t="shared" si="0"/>
        <v>0.44206332755794953</v>
      </c>
      <c r="D55" s="80">
        <v>1822311</v>
      </c>
      <c r="E55" s="49">
        <f t="shared" si="9"/>
        <v>0.55793667244205047</v>
      </c>
      <c r="F55" s="97">
        <f t="shared" si="10"/>
        <v>3266161</v>
      </c>
      <c r="G55" s="51">
        <f>IF(ISBLANK(F55),"  ",IF(F76&gt;0,F55/F76,IF(F55&gt;0,1,0)))</f>
        <v>5.9543022717533201E-2</v>
      </c>
      <c r="H55" s="79">
        <v>1515000</v>
      </c>
      <c r="I55" s="48">
        <f t="shared" si="11"/>
        <v>0.44298245614035087</v>
      </c>
      <c r="J55" s="80">
        <v>1905000</v>
      </c>
      <c r="K55" s="49">
        <f t="shared" si="12"/>
        <v>0.55701754385964908</v>
      </c>
      <c r="L55" s="97">
        <f t="shared" si="13"/>
        <v>3420000</v>
      </c>
      <c r="M55" s="51">
        <f>IF(ISBLANK(L55),"  ",IF(L76&gt;0,L55/L76,IF(L55&gt;0,1,0)))</f>
        <v>5.9775467613258387E-2</v>
      </c>
      <c r="N55" s="25"/>
    </row>
    <row r="56" spans="1:14" s="77" customFormat="1" ht="15" customHeight="1" x14ac:dyDescent="0.25">
      <c r="A56" s="87" t="s">
        <v>53</v>
      </c>
      <c r="B56" s="127">
        <v>17450000</v>
      </c>
      <c r="C56" s="84">
        <f t="shared" si="0"/>
        <v>0.86659958341639276</v>
      </c>
      <c r="D56" s="107">
        <v>2686174</v>
      </c>
      <c r="E56" s="75">
        <f t="shared" si="9"/>
        <v>0.13340041658360718</v>
      </c>
      <c r="F56" s="100">
        <f>F55+F53+F52+F51+F50+F54</f>
        <v>20136174</v>
      </c>
      <c r="G56" s="74">
        <f>IF(ISBLANK(F56),"  ",IF(F76&gt;0,F56/F76,IF(F56&gt;0,1,0)))</f>
        <v>0.3670880479946339</v>
      </c>
      <c r="H56" s="127">
        <v>18250000</v>
      </c>
      <c r="I56" s="84">
        <f t="shared" si="11"/>
        <v>0.8667774875326526</v>
      </c>
      <c r="J56" s="107">
        <v>2805000</v>
      </c>
      <c r="K56" s="75">
        <f t="shared" si="12"/>
        <v>0.13322251246734743</v>
      </c>
      <c r="L56" s="97">
        <f t="shared" si="13"/>
        <v>21055000</v>
      </c>
      <c r="M56" s="74">
        <f>IF(ISBLANK(L56),"  ",IF(L76&gt;0,L56/L76,IF(L56&gt;0,1,0)))</f>
        <v>0.36800364637343724</v>
      </c>
      <c r="N56" s="76"/>
    </row>
    <row r="57" spans="1:14" ht="15" customHeight="1" x14ac:dyDescent="0.2">
      <c r="A57" s="41" t="s">
        <v>54</v>
      </c>
      <c r="B57" s="128">
        <v>0</v>
      </c>
      <c r="C57" s="48">
        <f t="shared" si="0"/>
        <v>0</v>
      </c>
      <c r="D57" s="129">
        <v>0</v>
      </c>
      <c r="E57" s="49">
        <f t="shared" si="9"/>
        <v>0</v>
      </c>
      <c r="F57" s="101">
        <f t="shared" ref="F57:F66" si="14">D57+B57</f>
        <v>0</v>
      </c>
      <c r="G57" s="51">
        <f>IF(ISBLANK(F57),"  ",IF(F76&gt;0,F57/F76,IF(F57&gt;0,1,0)))</f>
        <v>0</v>
      </c>
      <c r="H57" s="128">
        <v>0</v>
      </c>
      <c r="I57" s="48">
        <f t="shared" si="11"/>
        <v>0</v>
      </c>
      <c r="J57" s="129">
        <v>0</v>
      </c>
      <c r="K57" s="49">
        <f t="shared" si="12"/>
        <v>0</v>
      </c>
      <c r="L57" s="101">
        <f t="shared" si="13"/>
        <v>0</v>
      </c>
      <c r="M57" s="51">
        <f>IF(ISBLANK(L57),"  ",IF(L76&gt;0,L57/L76,IF(L57&gt;0,1,0)))</f>
        <v>0</v>
      </c>
      <c r="N57" s="25"/>
    </row>
    <row r="58" spans="1:14" ht="15" customHeight="1" x14ac:dyDescent="0.2">
      <c r="A58" s="102" t="s">
        <v>55</v>
      </c>
      <c r="B58" s="32">
        <v>0</v>
      </c>
      <c r="C58" s="48">
        <f t="shared" si="0"/>
        <v>0</v>
      </c>
      <c r="D58" s="80">
        <v>0</v>
      </c>
      <c r="E58" s="49">
        <f t="shared" si="9"/>
        <v>0</v>
      </c>
      <c r="F58" s="34">
        <f t="shared" si="14"/>
        <v>0</v>
      </c>
      <c r="G58" s="51">
        <f>IF(ISBLANK(F58),"  ",IF(F76&gt;0,F58/F76,IF(F58&gt;0,1,0)))</f>
        <v>0</v>
      </c>
      <c r="H58" s="32">
        <v>0</v>
      </c>
      <c r="I58" s="48">
        <f t="shared" si="11"/>
        <v>0</v>
      </c>
      <c r="J58" s="80">
        <v>0</v>
      </c>
      <c r="K58" s="49">
        <f t="shared" si="12"/>
        <v>0</v>
      </c>
      <c r="L58" s="34">
        <f t="shared" si="13"/>
        <v>0</v>
      </c>
      <c r="M58" s="51">
        <f>IF(ISBLANK(L58),"  ",IF(L76&gt;0,L58/L76,IF(L58&gt;0,1,0)))</f>
        <v>0</v>
      </c>
      <c r="N58" s="25"/>
    </row>
    <row r="59" spans="1:14" ht="15" customHeight="1" x14ac:dyDescent="0.2">
      <c r="A59" s="82" t="s">
        <v>56</v>
      </c>
      <c r="B59" s="32">
        <v>0</v>
      </c>
      <c r="C59" s="48">
        <f t="shared" si="0"/>
        <v>0</v>
      </c>
      <c r="D59" s="80">
        <v>0</v>
      </c>
      <c r="E59" s="49">
        <f t="shared" si="9"/>
        <v>0</v>
      </c>
      <c r="F59" s="34">
        <f t="shared" si="14"/>
        <v>0</v>
      </c>
      <c r="G59" s="51">
        <f>IF(ISBLANK(F59),"  ",IF(F76&gt;0,F59/F76,IF(F59&gt;0,1,0)))</f>
        <v>0</v>
      </c>
      <c r="H59" s="32">
        <v>0</v>
      </c>
      <c r="I59" s="48">
        <f t="shared" si="11"/>
        <v>0</v>
      </c>
      <c r="J59" s="80">
        <v>0</v>
      </c>
      <c r="K59" s="49">
        <f t="shared" si="12"/>
        <v>0</v>
      </c>
      <c r="L59" s="34">
        <f t="shared" si="13"/>
        <v>0</v>
      </c>
      <c r="M59" s="51">
        <f>IF(ISBLANK(L59),"  ",IF(L76&gt;0,L59/L76,IF(L59&gt;0,1,0)))</f>
        <v>0</v>
      </c>
      <c r="N59" s="25"/>
    </row>
    <row r="60" spans="1:14" ht="15" customHeight="1" x14ac:dyDescent="0.2">
      <c r="A60" s="81" t="s">
        <v>57</v>
      </c>
      <c r="B60" s="69">
        <v>0</v>
      </c>
      <c r="C60" s="48">
        <f t="shared" si="0"/>
        <v>0</v>
      </c>
      <c r="D60" s="70">
        <v>2001538</v>
      </c>
      <c r="E60" s="49">
        <f t="shared" si="9"/>
        <v>1</v>
      </c>
      <c r="F60" s="68">
        <f t="shared" si="14"/>
        <v>2001538</v>
      </c>
      <c r="G60" s="51">
        <f>IF(ISBLANK(F60),"  ",IF(F76&gt;0,F60/F76,IF(F60&gt;0,1,0)))</f>
        <v>3.6488593980519013E-2</v>
      </c>
      <c r="H60" s="69">
        <v>0</v>
      </c>
      <c r="I60" s="48">
        <f t="shared" si="11"/>
        <v>0</v>
      </c>
      <c r="J60" s="70">
        <v>2000000</v>
      </c>
      <c r="K60" s="49">
        <f t="shared" si="12"/>
        <v>1</v>
      </c>
      <c r="L60" s="68">
        <f t="shared" si="13"/>
        <v>2000000</v>
      </c>
      <c r="M60" s="51">
        <f>IF(ISBLANK(L60),"  ",IF(L76&gt;0,L60/L76,IF(L60&gt;0,1,0)))</f>
        <v>3.4956413808923031E-2</v>
      </c>
      <c r="N60" s="25"/>
    </row>
    <row r="61" spans="1:14" ht="15" customHeight="1" x14ac:dyDescent="0.2">
      <c r="A61" s="103" t="s">
        <v>58</v>
      </c>
      <c r="B61" s="32">
        <v>0</v>
      </c>
      <c r="C61" s="48">
        <f t="shared" si="0"/>
        <v>0</v>
      </c>
      <c r="D61" s="80">
        <v>0</v>
      </c>
      <c r="E61" s="49">
        <f t="shared" si="9"/>
        <v>0</v>
      </c>
      <c r="F61" s="34">
        <f t="shared" si="14"/>
        <v>0</v>
      </c>
      <c r="G61" s="51">
        <f>IF(ISBLANK(F61),"  ",IF(F76&gt;0,F61/F76,IF(F61&gt;0,1,0)))</f>
        <v>0</v>
      </c>
      <c r="H61" s="32">
        <v>0</v>
      </c>
      <c r="I61" s="48">
        <f t="shared" si="11"/>
        <v>0</v>
      </c>
      <c r="J61" s="80">
        <v>0</v>
      </c>
      <c r="K61" s="49">
        <f t="shared" si="12"/>
        <v>0</v>
      </c>
      <c r="L61" s="34">
        <f t="shared" si="13"/>
        <v>0</v>
      </c>
      <c r="M61" s="51">
        <f>IF(ISBLANK(L61),"  ",IF(L76&gt;0,L61/L76,IF(L61&gt;0,1,0)))</f>
        <v>0</v>
      </c>
      <c r="N61" s="25"/>
    </row>
    <row r="62" spans="1:14" ht="15" customHeight="1" x14ac:dyDescent="0.2">
      <c r="A62" s="103" t="s">
        <v>59</v>
      </c>
      <c r="B62" s="32">
        <v>0</v>
      </c>
      <c r="C62" s="48">
        <f t="shared" si="0"/>
        <v>0</v>
      </c>
      <c r="D62" s="80">
        <v>0</v>
      </c>
      <c r="E62" s="49">
        <f t="shared" si="9"/>
        <v>0</v>
      </c>
      <c r="F62" s="34">
        <f t="shared" si="14"/>
        <v>0</v>
      </c>
      <c r="G62" s="51">
        <f>IF(ISBLANK(F62),"  ",IF(F76&gt;0,F62/F76,IF(F62&gt;0,1,0)))</f>
        <v>0</v>
      </c>
      <c r="H62" s="32">
        <v>0</v>
      </c>
      <c r="I62" s="48">
        <f t="shared" si="11"/>
        <v>0</v>
      </c>
      <c r="J62" s="80">
        <v>0</v>
      </c>
      <c r="K62" s="49">
        <f t="shared" si="12"/>
        <v>0</v>
      </c>
      <c r="L62" s="34">
        <f t="shared" si="13"/>
        <v>0</v>
      </c>
      <c r="M62" s="51">
        <f>IF(ISBLANK(L62),"  ",IF(L76&gt;0,L62/L76,IF(L62&gt;0,1,0)))</f>
        <v>0</v>
      </c>
      <c r="N62" s="25"/>
    </row>
    <row r="63" spans="1:14" ht="15" customHeight="1" x14ac:dyDescent="0.2">
      <c r="A63" s="104" t="s">
        <v>60</v>
      </c>
      <c r="B63" s="32">
        <v>0</v>
      </c>
      <c r="C63" s="48">
        <f t="shared" si="0"/>
        <v>0</v>
      </c>
      <c r="D63" s="80">
        <v>0</v>
      </c>
      <c r="E63" s="49">
        <f t="shared" si="9"/>
        <v>0</v>
      </c>
      <c r="F63" s="34">
        <f t="shared" si="14"/>
        <v>0</v>
      </c>
      <c r="G63" s="51">
        <f>IF(ISBLANK(F63),"  ",IF(F76&gt;0,F63/F76,IF(F63&gt;0,1,0)))</f>
        <v>0</v>
      </c>
      <c r="H63" s="32">
        <v>0</v>
      </c>
      <c r="I63" s="48">
        <f t="shared" si="11"/>
        <v>0</v>
      </c>
      <c r="J63" s="80">
        <v>0</v>
      </c>
      <c r="K63" s="49">
        <f t="shared" si="12"/>
        <v>0</v>
      </c>
      <c r="L63" s="34">
        <f t="shared" si="13"/>
        <v>0</v>
      </c>
      <c r="M63" s="51">
        <f>IF(ISBLANK(L63),"  ",IF(L76&gt;0,L63/L76,IF(L63&gt;0,1,0)))</f>
        <v>0</v>
      </c>
      <c r="N63" s="25"/>
    </row>
    <row r="64" spans="1:14" ht="15" customHeight="1" x14ac:dyDescent="0.2">
      <c r="A64" s="104" t="s">
        <v>61</v>
      </c>
      <c r="B64" s="32">
        <v>0</v>
      </c>
      <c r="C64" s="48">
        <f t="shared" si="0"/>
        <v>0</v>
      </c>
      <c r="D64" s="80">
        <v>25753</v>
      </c>
      <c r="E64" s="49">
        <f t="shared" si="9"/>
        <v>1</v>
      </c>
      <c r="F64" s="34">
        <f t="shared" si="14"/>
        <v>25753</v>
      </c>
      <c r="G64" s="51">
        <f>IF(ISBLANK(F64),"  ",IF(F76&gt;0,F64/F76,IF(F64&gt;0,1,0)))</f>
        <v>4.6948434692736595E-4</v>
      </c>
      <c r="H64" s="32">
        <v>0</v>
      </c>
      <c r="I64" s="48">
        <f t="shared" si="11"/>
        <v>0</v>
      </c>
      <c r="J64" s="80">
        <v>30000</v>
      </c>
      <c r="K64" s="49">
        <f t="shared" si="12"/>
        <v>1</v>
      </c>
      <c r="L64" s="34">
        <f t="shared" si="13"/>
        <v>30000</v>
      </c>
      <c r="M64" s="51">
        <f>IF(ISBLANK(L64),"  ",IF(L76&gt;0,L64/L76,IF(L64&gt;0,1,0)))</f>
        <v>5.2434620713384553E-4</v>
      </c>
      <c r="N64" s="25"/>
    </row>
    <row r="65" spans="1:14" ht="15" customHeight="1" x14ac:dyDescent="0.2">
      <c r="A65" s="82" t="s">
        <v>62</v>
      </c>
      <c r="B65" s="32">
        <v>0</v>
      </c>
      <c r="C65" s="48">
        <f t="shared" si="0"/>
        <v>0</v>
      </c>
      <c r="D65" s="80">
        <v>183130</v>
      </c>
      <c r="E65" s="49">
        <f t="shared" si="9"/>
        <v>1</v>
      </c>
      <c r="F65" s="34">
        <f t="shared" si="14"/>
        <v>183130</v>
      </c>
      <c r="G65" s="51">
        <f>IF(ISBLANK(F65),"  ",IF(F76&gt;0,F65/F76,IF(F65&gt;0,1,0)))</f>
        <v>3.3385107930263866E-3</v>
      </c>
      <c r="H65" s="32">
        <v>0</v>
      </c>
      <c r="I65" s="48">
        <f t="shared" si="11"/>
        <v>0</v>
      </c>
      <c r="J65" s="80">
        <v>200000</v>
      </c>
      <c r="K65" s="49">
        <f t="shared" si="12"/>
        <v>1</v>
      </c>
      <c r="L65" s="34">
        <f t="shared" si="13"/>
        <v>200000</v>
      </c>
      <c r="M65" s="51">
        <f>IF(ISBLANK(L65),"  ",IF(L76&gt;0,L65/L76,IF(L65&gt;0,1,0)))</f>
        <v>3.4956413808923032E-3</v>
      </c>
      <c r="N65" s="25"/>
    </row>
    <row r="66" spans="1:14" ht="15" customHeight="1" x14ac:dyDescent="0.2">
      <c r="A66" s="81" t="s">
        <v>63</v>
      </c>
      <c r="B66" s="32">
        <v>0</v>
      </c>
      <c r="C66" s="48">
        <f t="shared" si="0"/>
        <v>0</v>
      </c>
      <c r="D66" s="80">
        <v>0</v>
      </c>
      <c r="E66" s="49">
        <f t="shared" si="9"/>
        <v>0</v>
      </c>
      <c r="F66" s="34">
        <f t="shared" si="14"/>
        <v>0</v>
      </c>
      <c r="G66" s="51">
        <f>IF(ISBLANK(F66),"  ",IF(F76&gt;0,F66/F76,IF(F66&gt;0,1,0)))</f>
        <v>0</v>
      </c>
      <c r="H66" s="32">
        <v>0</v>
      </c>
      <c r="I66" s="48">
        <f t="shared" si="11"/>
        <v>0</v>
      </c>
      <c r="J66" s="80">
        <v>0</v>
      </c>
      <c r="K66" s="49">
        <f t="shared" si="12"/>
        <v>0</v>
      </c>
      <c r="L66" s="34">
        <f t="shared" si="13"/>
        <v>0</v>
      </c>
      <c r="M66" s="51">
        <f>IF(ISBLANK(L66),"  ",IF(L76&gt;0,L66/L76,IF(L66&gt;0,1,0)))</f>
        <v>0</v>
      </c>
      <c r="N66" s="25"/>
    </row>
    <row r="67" spans="1:14" s="77" customFormat="1" ht="15" customHeight="1" x14ac:dyDescent="0.25">
      <c r="A67" s="105" t="s">
        <v>64</v>
      </c>
      <c r="B67" s="106">
        <v>17450000</v>
      </c>
      <c r="C67" s="84">
        <f t="shared" si="0"/>
        <v>0.7808795926180252</v>
      </c>
      <c r="D67" s="107">
        <v>4896595</v>
      </c>
      <c r="E67" s="75">
        <f t="shared" si="9"/>
        <v>0.21912040738197475</v>
      </c>
      <c r="F67" s="106">
        <f>F66+F65+F64+F63+F62+F61+F60+F59+F58+F57+F56</f>
        <v>22346595</v>
      </c>
      <c r="G67" s="74">
        <f>IF(ISBLANK(F67),"  ",IF(F76&gt;0,F67/F76,IF(F67&gt;0,1,0)))</f>
        <v>0.40738463711510664</v>
      </c>
      <c r="H67" s="106">
        <v>18250000</v>
      </c>
      <c r="I67" s="84">
        <f t="shared" si="11"/>
        <v>0.78376637320163201</v>
      </c>
      <c r="J67" s="107">
        <v>5035000</v>
      </c>
      <c r="K67" s="75">
        <f t="shared" si="12"/>
        <v>0.21623362679836805</v>
      </c>
      <c r="L67" s="106">
        <f>L66+L65+L64+L63+L62+L61+L60+L59+L58+L57+L56</f>
        <v>23285000</v>
      </c>
      <c r="M67" s="74">
        <f>IF(ISBLANK(L67),"  ",IF(L76&gt;0,L67/L76,IF(L67&gt;0,1,0)))</f>
        <v>0.40698004777038643</v>
      </c>
      <c r="N67" s="76"/>
    </row>
    <row r="68" spans="1:14" ht="15" customHeight="1" x14ac:dyDescent="0.25">
      <c r="A68" s="14" t="s">
        <v>65</v>
      </c>
      <c r="B68" s="79"/>
      <c r="C68" s="64" t="s">
        <v>4</v>
      </c>
      <c r="D68" s="80"/>
      <c r="E68" s="66" t="s">
        <v>4</v>
      </c>
      <c r="F68" s="34"/>
      <c r="G68" s="67" t="s">
        <v>4</v>
      </c>
      <c r="H68" s="79"/>
      <c r="I68" s="64" t="s">
        <v>4</v>
      </c>
      <c r="J68" s="80"/>
      <c r="K68" s="66" t="s">
        <v>4</v>
      </c>
      <c r="L68" s="34"/>
      <c r="M68" s="67" t="s">
        <v>4</v>
      </c>
    </row>
    <row r="69" spans="1:14" ht="15" customHeight="1" x14ac:dyDescent="0.2">
      <c r="A69" s="108" t="s">
        <v>66</v>
      </c>
      <c r="B69" s="3">
        <v>0</v>
      </c>
      <c r="C69" s="42">
        <f t="shared" si="0"/>
        <v>0</v>
      </c>
      <c r="D69" s="93">
        <v>0</v>
      </c>
      <c r="E69" s="44">
        <f>IF(ISBLANK(D69),"  ",IF(F69&gt;0,D69/F69,IF(D69&gt;0,1,0)))</f>
        <v>0</v>
      </c>
      <c r="F69" s="58">
        <f>D69+B69</f>
        <v>0</v>
      </c>
      <c r="G69" s="46">
        <f>IF(ISBLANK(F69),"  ",IF(F76&gt;0,F69/F76,IF(F69&gt;0,1,0)))</f>
        <v>0</v>
      </c>
      <c r="H69" s="3">
        <v>0</v>
      </c>
      <c r="I69" s="42">
        <f>IF(ISBLANK(H69),"  ",IF(L69&gt;0,H69/L69,IF(H69&gt;0,1,0)))</f>
        <v>0</v>
      </c>
      <c r="J69" s="93">
        <v>0</v>
      </c>
      <c r="K69" s="44">
        <f>IF(ISBLANK(J69),"  ",IF(L69&gt;0,J69/L69,IF(J69&gt;0,1,0)))</f>
        <v>0</v>
      </c>
      <c r="L69" s="58">
        <f>J69+H69</f>
        <v>0</v>
      </c>
      <c r="M69" s="46">
        <f>IF(ISBLANK(L69),"  ",IF(L76&gt;0,L69/L76,IF(L69&gt;0,1,0)))</f>
        <v>0</v>
      </c>
    </row>
    <row r="70" spans="1:14" ht="15" customHeight="1" x14ac:dyDescent="0.2">
      <c r="A70" s="31" t="s">
        <v>67</v>
      </c>
      <c r="B70" s="32">
        <v>0</v>
      </c>
      <c r="C70" s="48">
        <f t="shared" si="0"/>
        <v>0</v>
      </c>
      <c r="D70" s="80">
        <v>0</v>
      </c>
      <c r="E70" s="49">
        <f>IF(ISBLANK(D70),"  ",IF(F70&gt;0,D70/F70,IF(D70&gt;0,1,0)))</f>
        <v>0</v>
      </c>
      <c r="F70" s="34">
        <f>D70+B70</f>
        <v>0</v>
      </c>
      <c r="G70" s="51">
        <f>IF(ISBLANK(F70),"  ",IF(F76&gt;0,F70/F76,IF(F70&gt;0,1,0)))</f>
        <v>0</v>
      </c>
      <c r="H70" s="32">
        <v>0</v>
      </c>
      <c r="I70" s="48">
        <f>IF(ISBLANK(H70),"  ",IF(L70&gt;0,H70/L70,IF(H70&gt;0,1,0)))</f>
        <v>0</v>
      </c>
      <c r="J70" s="80">
        <v>0</v>
      </c>
      <c r="K70" s="49">
        <f>IF(ISBLANK(J70),"  ",IF(L70&gt;0,J70/L70,IF(J70&gt;0,1,0)))</f>
        <v>0</v>
      </c>
      <c r="L70" s="34">
        <f>J70+H70</f>
        <v>0</v>
      </c>
      <c r="M70" s="51">
        <f>IF(ISBLANK(L70),"  ",IF(L76&gt;0,L70/L76,IF(L70&gt;0,1,0)))</f>
        <v>0</v>
      </c>
    </row>
    <row r="71" spans="1:14" ht="15" customHeight="1" x14ac:dyDescent="0.25">
      <c r="A71" s="109" t="s">
        <v>68</v>
      </c>
      <c r="B71" s="79"/>
      <c r="C71" s="64" t="s">
        <v>4</v>
      </c>
      <c r="D71" s="80"/>
      <c r="E71" s="66" t="s">
        <v>4</v>
      </c>
      <c r="F71" s="34"/>
      <c r="G71" s="67" t="s">
        <v>4</v>
      </c>
      <c r="H71" s="79"/>
      <c r="I71" s="64" t="s">
        <v>4</v>
      </c>
      <c r="J71" s="80"/>
      <c r="K71" s="66" t="s">
        <v>4</v>
      </c>
      <c r="L71" s="34"/>
      <c r="M71" s="67" t="s">
        <v>4</v>
      </c>
    </row>
    <row r="72" spans="1:14" ht="15" customHeight="1" x14ac:dyDescent="0.2">
      <c r="A72" s="82" t="s">
        <v>69</v>
      </c>
      <c r="B72" s="3">
        <v>0</v>
      </c>
      <c r="C72" s="42">
        <f t="shared" si="0"/>
        <v>0</v>
      </c>
      <c r="D72" s="93">
        <v>14602972</v>
      </c>
      <c r="E72" s="44">
        <f>IF(ISBLANK(D72),"  ",IF(F72&gt;0,D72/F72,IF(D72&gt;0,1,0)))</f>
        <v>1</v>
      </c>
      <c r="F72" s="58">
        <f>D72+B72</f>
        <v>14602972</v>
      </c>
      <c r="G72" s="46">
        <f>IF(ISBLANK(F72),"  ",IF(F76&gt;0,F72/F76,IF(F72&gt;0,1,0)))</f>
        <v>0.26621623782155907</v>
      </c>
      <c r="H72" s="3">
        <v>0</v>
      </c>
      <c r="I72" s="42">
        <f>IF(ISBLANK(H72),"  ",IF(L72&gt;0,H72/L72,IF(H72&gt;0,1,0)))</f>
        <v>0</v>
      </c>
      <c r="J72" s="93">
        <v>14000000</v>
      </c>
      <c r="K72" s="44">
        <f>IF(ISBLANK(J72),"  ",IF(L72&gt;0,J72/L72,IF(J72&gt;0,1,0)))</f>
        <v>1</v>
      </c>
      <c r="L72" s="58">
        <f>J72+H72</f>
        <v>14000000</v>
      </c>
      <c r="M72" s="46">
        <f>IF(ISBLANK(L72),"  ",IF(L76&gt;0,L72/L76,IF(L72&gt;0,1,0)))</f>
        <v>0.24469489666246125</v>
      </c>
    </row>
    <row r="73" spans="1:14" ht="15" customHeight="1" x14ac:dyDescent="0.2">
      <c r="A73" s="31" t="s">
        <v>70</v>
      </c>
      <c r="B73" s="32">
        <v>0</v>
      </c>
      <c r="C73" s="48">
        <f t="shared" si="0"/>
        <v>0</v>
      </c>
      <c r="D73" s="80">
        <v>4922226</v>
      </c>
      <c r="E73" s="49">
        <f>IF(ISBLANK(D73),"  ",IF(F73&gt;0,D73/F73,IF(D73&gt;0,1,0)))</f>
        <v>1</v>
      </c>
      <c r="F73" s="34">
        <f>D73+B73</f>
        <v>4922226</v>
      </c>
      <c r="G73" s="51">
        <f>IF(ISBLANK(F73),"  ",IF(F76&gt;0,F73/F76,IF(F73&gt;0,1,0)))</f>
        <v>8.9733547898842886E-2</v>
      </c>
      <c r="H73" s="32">
        <v>0</v>
      </c>
      <c r="I73" s="48">
        <f>IF(ISBLANK(H73),"  ",IF(L73&gt;0,H73/L73,IF(H73&gt;0,1,0)))</f>
        <v>0</v>
      </c>
      <c r="J73" s="80">
        <v>5000000</v>
      </c>
      <c r="K73" s="49">
        <f>IF(ISBLANK(J73),"  ",IF(L73&gt;0,J73/L73,IF(J73&gt;0,1,0)))</f>
        <v>1</v>
      </c>
      <c r="L73" s="34">
        <f>J73+H73</f>
        <v>5000000</v>
      </c>
      <c r="M73" s="51">
        <f>IF(ISBLANK(L73),"  ",IF(L76&gt;0,L73/L76,IF(L73&gt;0,1,0)))</f>
        <v>8.7391034522307579E-2</v>
      </c>
    </row>
    <row r="74" spans="1:14" s="77" customFormat="1" ht="15" customHeight="1" x14ac:dyDescent="0.25">
      <c r="A74" s="78" t="s">
        <v>71</v>
      </c>
      <c r="B74" s="110">
        <v>0</v>
      </c>
      <c r="C74" s="84">
        <f t="shared" si="0"/>
        <v>0</v>
      </c>
      <c r="D74" s="111">
        <v>19525198</v>
      </c>
      <c r="E74" s="75">
        <f>IF(ISBLANK(D74),"  ",IF(F74&gt;0,D74/F74,IF(D74&gt;0,1,0)))</f>
        <v>1</v>
      </c>
      <c r="F74" s="112">
        <f>F73+F72+F71+F70+F69</f>
        <v>19525198</v>
      </c>
      <c r="G74" s="74">
        <f>IF(ISBLANK(F74),"  ",IF(F76&gt;0,F74/F76,IF(F74&gt;0,1,0)))</f>
        <v>0.35594978572040198</v>
      </c>
      <c r="H74" s="110">
        <v>0</v>
      </c>
      <c r="I74" s="84">
        <f>IF(ISBLANK(H74),"  ",IF(L74&gt;0,H74/L74,IF(H74&gt;0,1,0)))</f>
        <v>0</v>
      </c>
      <c r="J74" s="111">
        <v>19000000</v>
      </c>
      <c r="K74" s="75">
        <f>IF(ISBLANK(J74),"  ",IF(L74&gt;0,J74/L74,IF(J74&gt;0,1,0)))</f>
        <v>1</v>
      </c>
      <c r="L74" s="112">
        <f>L73+L72+L71+L70+L69</f>
        <v>19000000</v>
      </c>
      <c r="M74" s="74">
        <f>IF(ISBLANK(L74),"  ",IF(L76&gt;0,L74/L76,IF(L74&gt;0,1,0)))</f>
        <v>0.33208593118476881</v>
      </c>
    </row>
    <row r="75" spans="1:14" s="77" customFormat="1" ht="15" customHeight="1" x14ac:dyDescent="0.25">
      <c r="A75" s="78" t="s">
        <v>72</v>
      </c>
      <c r="B75" s="110">
        <v>0</v>
      </c>
      <c r="C75" s="84">
        <f>IF(ISBLANK(B75),"  ",IF(F75&gt;0,B75/F75,IF(B75&gt;0,1,0)))</f>
        <v>0</v>
      </c>
      <c r="D75" s="111">
        <v>0</v>
      </c>
      <c r="E75" s="75">
        <f>IF(ISBLANK(D75),"  ",IF(F75&gt;0,D75/F75,IF(D75&gt;0,1,0)))</f>
        <v>0</v>
      </c>
      <c r="F75" s="113">
        <f>D75+B75</f>
        <v>0</v>
      </c>
      <c r="G75" s="74">
        <f>IF(ISBLANK(F75),"  ",IF(F76&gt;0,F75/F76,IF(F75&gt;0,1,0)))</f>
        <v>0</v>
      </c>
      <c r="H75" s="110">
        <v>0</v>
      </c>
      <c r="I75" s="84">
        <f>IF(ISBLANK(H75),"  ",IF(L75&gt;0,H75/L75,IF(H75&gt;0,1,0)))</f>
        <v>0</v>
      </c>
      <c r="J75" s="111">
        <v>0</v>
      </c>
      <c r="K75" s="75">
        <f>IF(ISBLANK(J75),"  ",IF(L75&gt;0,J75/L75,IF(J75&gt;0,1,0)))</f>
        <v>0</v>
      </c>
      <c r="L75" s="113">
        <f>J75+H75</f>
        <v>0</v>
      </c>
      <c r="M75" s="74">
        <f>IF(ISBLANK(L75),"  ",IF(L76&gt;0,L75/L76,IF(L75&gt;0,1,0)))</f>
        <v>0</v>
      </c>
    </row>
    <row r="76" spans="1:14" s="77" customFormat="1" ht="15" customHeight="1" thickBot="1" x14ac:dyDescent="0.3">
      <c r="A76" s="114" t="s">
        <v>73</v>
      </c>
      <c r="B76" s="115">
        <v>30432006</v>
      </c>
      <c r="C76" s="116">
        <f t="shared" si="0"/>
        <v>0.55478392663377796</v>
      </c>
      <c r="D76" s="115">
        <v>24421793</v>
      </c>
      <c r="E76" s="117">
        <f>IF(ISBLANK(D76),"  ",IF(F76&gt;0,D76/F76,IF(D76&gt;0,1,0)))</f>
        <v>0.4452160733662221</v>
      </c>
      <c r="F76" s="115">
        <f>F74+F67+F47+F40+F48+F75</f>
        <v>54853799</v>
      </c>
      <c r="G76" s="118">
        <f>IF(ISBLANK(F76),"  ",IF(F76&gt;0,F76/F76,IF(F76&gt;0,1,0)))</f>
        <v>1</v>
      </c>
      <c r="H76" s="115">
        <v>33179107</v>
      </c>
      <c r="I76" s="116">
        <f>IF(ISBLANK(H76),"  ",IF(L76&gt;0,H76/L76,IF(H76&gt;0,1,0)))</f>
        <v>0.57991129705126743</v>
      </c>
      <c r="J76" s="115">
        <v>24035000</v>
      </c>
      <c r="K76" s="117">
        <f>IF(ISBLANK(J76),"  ",IF(L76&gt;0,J76/L76,IF(J76&gt;0,1,0)))</f>
        <v>0.42008870294873257</v>
      </c>
      <c r="L76" s="115">
        <f>L74+L67+L47+L40+L48+L75</f>
        <v>57214107</v>
      </c>
      <c r="M76" s="118">
        <f>IF(ISBLANK(L76),"  ",IF(L76&gt;0,L76/L76,IF(L76&gt;0,1,0)))</f>
        <v>1</v>
      </c>
    </row>
    <row r="77" spans="1:14" ht="15" thickTop="1" x14ac:dyDescent="0.2">
      <c r="A77" s="119"/>
      <c r="B77" s="1"/>
      <c r="C77" s="2"/>
      <c r="D77" s="1"/>
      <c r="E77" s="2"/>
      <c r="F77" s="1"/>
      <c r="G77" s="2"/>
      <c r="H77" s="1"/>
      <c r="I77" s="2"/>
      <c r="J77" s="1"/>
      <c r="K77" s="2"/>
      <c r="L77" s="1"/>
      <c r="M77" s="2"/>
    </row>
    <row r="78" spans="1:14" ht="16.5" customHeight="1" x14ac:dyDescent="0.2">
      <c r="A78" s="2" t="s">
        <v>4</v>
      </c>
      <c r="B78" s="1"/>
      <c r="C78" s="2"/>
      <c r="D78" s="1"/>
      <c r="E78" s="2"/>
      <c r="F78" s="1"/>
      <c r="G78" s="2"/>
      <c r="H78" s="1"/>
      <c r="I78" s="2"/>
      <c r="J78" s="1"/>
      <c r="K78" s="2"/>
      <c r="L78" s="1"/>
      <c r="M78" s="2"/>
    </row>
    <row r="79" spans="1:14" x14ac:dyDescent="0.2">
      <c r="A79" s="2" t="s">
        <v>74</v>
      </c>
      <c r="B79" s="1"/>
      <c r="C79" s="2"/>
      <c r="D79" s="1"/>
      <c r="E79" s="2"/>
      <c r="F79" s="1"/>
      <c r="G79" s="2"/>
      <c r="H79" s="1"/>
      <c r="I79" s="2"/>
      <c r="J79" s="1"/>
      <c r="K79" s="2"/>
      <c r="L79" s="1"/>
      <c r="M79" s="2"/>
    </row>
  </sheetData>
  <hyperlinks>
    <hyperlink ref="O2" location="Home!A1" tooltip="Home" display="Home"/>
  </hyperlinks>
  <printOptions horizontalCentered="1" verticalCentered="1"/>
  <pageMargins left="0.25" right="0.25" top="0.75" bottom="0.75" header="0.3" footer="0.3"/>
  <pageSetup scale="44" orientation="landscape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9"/>
  <sheetViews>
    <sheetView zoomScale="75" zoomScaleNormal="75" workbookViewId="0">
      <pane xSplit="1" ySplit="10" topLeftCell="B11" activePane="bottomRight" state="frozen"/>
      <selection activeCell="A4" sqref="A4:XFD76"/>
      <selection pane="topRight" activeCell="A4" sqref="A4:XFD76"/>
      <selection pane="bottomLeft" activeCell="A4" sqref="A4:XFD76"/>
      <selection pane="bottomRight" activeCell="O8" sqref="O8"/>
    </sheetView>
  </sheetViews>
  <sheetFormatPr defaultColWidth="12.42578125" defaultRowHeight="14.25" x14ac:dyDescent="0.2"/>
  <cols>
    <col min="1" max="1" width="63.42578125" style="6" customWidth="1"/>
    <col min="2" max="2" width="20.7109375" style="120" customWidth="1"/>
    <col min="3" max="3" width="20.7109375" style="6" customWidth="1"/>
    <col min="4" max="4" width="20.7109375" style="120" customWidth="1"/>
    <col min="5" max="5" width="20.7109375" style="6" customWidth="1"/>
    <col min="6" max="6" width="20.7109375" style="120" customWidth="1"/>
    <col min="7" max="7" width="20.7109375" style="6" customWidth="1"/>
    <col min="8" max="8" width="20.7109375" style="120" customWidth="1"/>
    <col min="9" max="9" width="20.7109375" style="6" customWidth="1"/>
    <col min="10" max="10" width="20.7109375" style="120" customWidth="1"/>
    <col min="11" max="11" width="20.7109375" style="6" customWidth="1"/>
    <col min="12" max="12" width="20.7109375" style="120" customWidth="1"/>
    <col min="13" max="13" width="20.7109375" style="6" customWidth="1"/>
    <col min="14" max="256" width="12.42578125" style="6"/>
    <col min="257" max="257" width="186.7109375" style="6" customWidth="1"/>
    <col min="258" max="258" width="56.42578125" style="6" customWidth="1"/>
    <col min="259" max="263" width="45.5703125" style="6" customWidth="1"/>
    <col min="264" max="264" width="54.7109375" style="6" customWidth="1"/>
    <col min="265" max="269" width="45.5703125" style="6" customWidth="1"/>
    <col min="270" max="512" width="12.42578125" style="6"/>
    <col min="513" max="513" width="186.7109375" style="6" customWidth="1"/>
    <col min="514" max="514" width="56.42578125" style="6" customWidth="1"/>
    <col min="515" max="519" width="45.5703125" style="6" customWidth="1"/>
    <col min="520" max="520" width="54.7109375" style="6" customWidth="1"/>
    <col min="521" max="525" width="45.5703125" style="6" customWidth="1"/>
    <col min="526" max="768" width="12.42578125" style="6"/>
    <col min="769" max="769" width="186.7109375" style="6" customWidth="1"/>
    <col min="770" max="770" width="56.42578125" style="6" customWidth="1"/>
    <col min="771" max="775" width="45.5703125" style="6" customWidth="1"/>
    <col min="776" max="776" width="54.7109375" style="6" customWidth="1"/>
    <col min="777" max="781" width="45.5703125" style="6" customWidth="1"/>
    <col min="782" max="1024" width="12.42578125" style="6"/>
    <col min="1025" max="1025" width="186.7109375" style="6" customWidth="1"/>
    <col min="1026" max="1026" width="56.42578125" style="6" customWidth="1"/>
    <col min="1027" max="1031" width="45.5703125" style="6" customWidth="1"/>
    <col min="1032" max="1032" width="54.7109375" style="6" customWidth="1"/>
    <col min="1033" max="1037" width="45.5703125" style="6" customWidth="1"/>
    <col min="1038" max="1280" width="12.42578125" style="6"/>
    <col min="1281" max="1281" width="186.7109375" style="6" customWidth="1"/>
    <col min="1282" max="1282" width="56.42578125" style="6" customWidth="1"/>
    <col min="1283" max="1287" width="45.5703125" style="6" customWidth="1"/>
    <col min="1288" max="1288" width="54.7109375" style="6" customWidth="1"/>
    <col min="1289" max="1293" width="45.5703125" style="6" customWidth="1"/>
    <col min="1294" max="1536" width="12.42578125" style="6"/>
    <col min="1537" max="1537" width="186.7109375" style="6" customWidth="1"/>
    <col min="1538" max="1538" width="56.42578125" style="6" customWidth="1"/>
    <col min="1539" max="1543" width="45.5703125" style="6" customWidth="1"/>
    <col min="1544" max="1544" width="54.7109375" style="6" customWidth="1"/>
    <col min="1545" max="1549" width="45.5703125" style="6" customWidth="1"/>
    <col min="1550" max="1792" width="12.42578125" style="6"/>
    <col min="1793" max="1793" width="186.7109375" style="6" customWidth="1"/>
    <col min="1794" max="1794" width="56.42578125" style="6" customWidth="1"/>
    <col min="1795" max="1799" width="45.5703125" style="6" customWidth="1"/>
    <col min="1800" max="1800" width="54.7109375" style="6" customWidth="1"/>
    <col min="1801" max="1805" width="45.5703125" style="6" customWidth="1"/>
    <col min="1806" max="2048" width="12.42578125" style="6"/>
    <col min="2049" max="2049" width="186.7109375" style="6" customWidth="1"/>
    <col min="2050" max="2050" width="56.42578125" style="6" customWidth="1"/>
    <col min="2051" max="2055" width="45.5703125" style="6" customWidth="1"/>
    <col min="2056" max="2056" width="54.7109375" style="6" customWidth="1"/>
    <col min="2057" max="2061" width="45.5703125" style="6" customWidth="1"/>
    <col min="2062" max="2304" width="12.42578125" style="6"/>
    <col min="2305" max="2305" width="186.7109375" style="6" customWidth="1"/>
    <col min="2306" max="2306" width="56.42578125" style="6" customWidth="1"/>
    <col min="2307" max="2311" width="45.5703125" style="6" customWidth="1"/>
    <col min="2312" max="2312" width="54.7109375" style="6" customWidth="1"/>
    <col min="2313" max="2317" width="45.5703125" style="6" customWidth="1"/>
    <col min="2318" max="2560" width="12.42578125" style="6"/>
    <col min="2561" max="2561" width="186.7109375" style="6" customWidth="1"/>
    <col min="2562" max="2562" width="56.42578125" style="6" customWidth="1"/>
    <col min="2563" max="2567" width="45.5703125" style="6" customWidth="1"/>
    <col min="2568" max="2568" width="54.7109375" style="6" customWidth="1"/>
    <col min="2569" max="2573" width="45.5703125" style="6" customWidth="1"/>
    <col min="2574" max="2816" width="12.42578125" style="6"/>
    <col min="2817" max="2817" width="186.7109375" style="6" customWidth="1"/>
    <col min="2818" max="2818" width="56.42578125" style="6" customWidth="1"/>
    <col min="2819" max="2823" width="45.5703125" style="6" customWidth="1"/>
    <col min="2824" max="2824" width="54.7109375" style="6" customWidth="1"/>
    <col min="2825" max="2829" width="45.5703125" style="6" customWidth="1"/>
    <col min="2830" max="3072" width="12.42578125" style="6"/>
    <col min="3073" max="3073" width="186.7109375" style="6" customWidth="1"/>
    <col min="3074" max="3074" width="56.42578125" style="6" customWidth="1"/>
    <col min="3075" max="3079" width="45.5703125" style="6" customWidth="1"/>
    <col min="3080" max="3080" width="54.7109375" style="6" customWidth="1"/>
    <col min="3081" max="3085" width="45.5703125" style="6" customWidth="1"/>
    <col min="3086" max="3328" width="12.42578125" style="6"/>
    <col min="3329" max="3329" width="186.7109375" style="6" customWidth="1"/>
    <col min="3330" max="3330" width="56.42578125" style="6" customWidth="1"/>
    <col min="3331" max="3335" width="45.5703125" style="6" customWidth="1"/>
    <col min="3336" max="3336" width="54.7109375" style="6" customWidth="1"/>
    <col min="3337" max="3341" width="45.5703125" style="6" customWidth="1"/>
    <col min="3342" max="3584" width="12.42578125" style="6"/>
    <col min="3585" max="3585" width="186.7109375" style="6" customWidth="1"/>
    <col min="3586" max="3586" width="56.42578125" style="6" customWidth="1"/>
    <col min="3587" max="3591" width="45.5703125" style="6" customWidth="1"/>
    <col min="3592" max="3592" width="54.7109375" style="6" customWidth="1"/>
    <col min="3593" max="3597" width="45.5703125" style="6" customWidth="1"/>
    <col min="3598" max="3840" width="12.42578125" style="6"/>
    <col min="3841" max="3841" width="186.7109375" style="6" customWidth="1"/>
    <col min="3842" max="3842" width="56.42578125" style="6" customWidth="1"/>
    <col min="3843" max="3847" width="45.5703125" style="6" customWidth="1"/>
    <col min="3848" max="3848" width="54.7109375" style="6" customWidth="1"/>
    <col min="3849" max="3853" width="45.5703125" style="6" customWidth="1"/>
    <col min="3854" max="4096" width="12.42578125" style="6"/>
    <col min="4097" max="4097" width="186.7109375" style="6" customWidth="1"/>
    <col min="4098" max="4098" width="56.42578125" style="6" customWidth="1"/>
    <col min="4099" max="4103" width="45.5703125" style="6" customWidth="1"/>
    <col min="4104" max="4104" width="54.7109375" style="6" customWidth="1"/>
    <col min="4105" max="4109" width="45.5703125" style="6" customWidth="1"/>
    <col min="4110" max="4352" width="12.42578125" style="6"/>
    <col min="4353" max="4353" width="186.7109375" style="6" customWidth="1"/>
    <col min="4354" max="4354" width="56.42578125" style="6" customWidth="1"/>
    <col min="4355" max="4359" width="45.5703125" style="6" customWidth="1"/>
    <col min="4360" max="4360" width="54.7109375" style="6" customWidth="1"/>
    <col min="4361" max="4365" width="45.5703125" style="6" customWidth="1"/>
    <col min="4366" max="4608" width="12.42578125" style="6"/>
    <col min="4609" max="4609" width="186.7109375" style="6" customWidth="1"/>
    <col min="4610" max="4610" width="56.42578125" style="6" customWidth="1"/>
    <col min="4611" max="4615" width="45.5703125" style="6" customWidth="1"/>
    <col min="4616" max="4616" width="54.7109375" style="6" customWidth="1"/>
    <col min="4617" max="4621" width="45.5703125" style="6" customWidth="1"/>
    <col min="4622" max="4864" width="12.42578125" style="6"/>
    <col min="4865" max="4865" width="186.7109375" style="6" customWidth="1"/>
    <col min="4866" max="4866" width="56.42578125" style="6" customWidth="1"/>
    <col min="4867" max="4871" width="45.5703125" style="6" customWidth="1"/>
    <col min="4872" max="4872" width="54.7109375" style="6" customWidth="1"/>
    <col min="4873" max="4877" width="45.5703125" style="6" customWidth="1"/>
    <col min="4878" max="5120" width="12.42578125" style="6"/>
    <col min="5121" max="5121" width="186.7109375" style="6" customWidth="1"/>
    <col min="5122" max="5122" width="56.42578125" style="6" customWidth="1"/>
    <col min="5123" max="5127" width="45.5703125" style="6" customWidth="1"/>
    <col min="5128" max="5128" width="54.7109375" style="6" customWidth="1"/>
    <col min="5129" max="5133" width="45.5703125" style="6" customWidth="1"/>
    <col min="5134" max="5376" width="12.42578125" style="6"/>
    <col min="5377" max="5377" width="186.7109375" style="6" customWidth="1"/>
    <col min="5378" max="5378" width="56.42578125" style="6" customWidth="1"/>
    <col min="5379" max="5383" width="45.5703125" style="6" customWidth="1"/>
    <col min="5384" max="5384" width="54.7109375" style="6" customWidth="1"/>
    <col min="5385" max="5389" width="45.5703125" style="6" customWidth="1"/>
    <col min="5390" max="5632" width="12.42578125" style="6"/>
    <col min="5633" max="5633" width="186.7109375" style="6" customWidth="1"/>
    <col min="5634" max="5634" width="56.42578125" style="6" customWidth="1"/>
    <col min="5635" max="5639" width="45.5703125" style="6" customWidth="1"/>
    <col min="5640" max="5640" width="54.7109375" style="6" customWidth="1"/>
    <col min="5641" max="5645" width="45.5703125" style="6" customWidth="1"/>
    <col min="5646" max="5888" width="12.42578125" style="6"/>
    <col min="5889" max="5889" width="186.7109375" style="6" customWidth="1"/>
    <col min="5890" max="5890" width="56.42578125" style="6" customWidth="1"/>
    <col min="5891" max="5895" width="45.5703125" style="6" customWidth="1"/>
    <col min="5896" max="5896" width="54.7109375" style="6" customWidth="1"/>
    <col min="5897" max="5901" width="45.5703125" style="6" customWidth="1"/>
    <col min="5902" max="6144" width="12.42578125" style="6"/>
    <col min="6145" max="6145" width="186.7109375" style="6" customWidth="1"/>
    <col min="6146" max="6146" width="56.42578125" style="6" customWidth="1"/>
    <col min="6147" max="6151" width="45.5703125" style="6" customWidth="1"/>
    <col min="6152" max="6152" width="54.7109375" style="6" customWidth="1"/>
    <col min="6153" max="6157" width="45.5703125" style="6" customWidth="1"/>
    <col min="6158" max="6400" width="12.42578125" style="6"/>
    <col min="6401" max="6401" width="186.7109375" style="6" customWidth="1"/>
    <col min="6402" max="6402" width="56.42578125" style="6" customWidth="1"/>
    <col min="6403" max="6407" width="45.5703125" style="6" customWidth="1"/>
    <col min="6408" max="6408" width="54.7109375" style="6" customWidth="1"/>
    <col min="6409" max="6413" width="45.5703125" style="6" customWidth="1"/>
    <col min="6414" max="6656" width="12.42578125" style="6"/>
    <col min="6657" max="6657" width="186.7109375" style="6" customWidth="1"/>
    <col min="6658" max="6658" width="56.42578125" style="6" customWidth="1"/>
    <col min="6659" max="6663" width="45.5703125" style="6" customWidth="1"/>
    <col min="6664" max="6664" width="54.7109375" style="6" customWidth="1"/>
    <col min="6665" max="6669" width="45.5703125" style="6" customWidth="1"/>
    <col min="6670" max="6912" width="12.42578125" style="6"/>
    <col min="6913" max="6913" width="186.7109375" style="6" customWidth="1"/>
    <col min="6914" max="6914" width="56.42578125" style="6" customWidth="1"/>
    <col min="6915" max="6919" width="45.5703125" style="6" customWidth="1"/>
    <col min="6920" max="6920" width="54.7109375" style="6" customWidth="1"/>
    <col min="6921" max="6925" width="45.5703125" style="6" customWidth="1"/>
    <col min="6926" max="7168" width="12.42578125" style="6"/>
    <col min="7169" max="7169" width="186.7109375" style="6" customWidth="1"/>
    <col min="7170" max="7170" width="56.42578125" style="6" customWidth="1"/>
    <col min="7171" max="7175" width="45.5703125" style="6" customWidth="1"/>
    <col min="7176" max="7176" width="54.7109375" style="6" customWidth="1"/>
    <col min="7177" max="7181" width="45.5703125" style="6" customWidth="1"/>
    <col min="7182" max="7424" width="12.42578125" style="6"/>
    <col min="7425" max="7425" width="186.7109375" style="6" customWidth="1"/>
    <col min="7426" max="7426" width="56.42578125" style="6" customWidth="1"/>
    <col min="7427" max="7431" width="45.5703125" style="6" customWidth="1"/>
    <col min="7432" max="7432" width="54.7109375" style="6" customWidth="1"/>
    <col min="7433" max="7437" width="45.5703125" style="6" customWidth="1"/>
    <col min="7438" max="7680" width="12.42578125" style="6"/>
    <col min="7681" max="7681" width="186.7109375" style="6" customWidth="1"/>
    <col min="7682" max="7682" width="56.42578125" style="6" customWidth="1"/>
    <col min="7683" max="7687" width="45.5703125" style="6" customWidth="1"/>
    <col min="7688" max="7688" width="54.7109375" style="6" customWidth="1"/>
    <col min="7689" max="7693" width="45.5703125" style="6" customWidth="1"/>
    <col min="7694" max="7936" width="12.42578125" style="6"/>
    <col min="7937" max="7937" width="186.7109375" style="6" customWidth="1"/>
    <col min="7938" max="7938" width="56.42578125" style="6" customWidth="1"/>
    <col min="7939" max="7943" width="45.5703125" style="6" customWidth="1"/>
    <col min="7944" max="7944" width="54.7109375" style="6" customWidth="1"/>
    <col min="7945" max="7949" width="45.5703125" style="6" customWidth="1"/>
    <col min="7950" max="8192" width="12.42578125" style="6"/>
    <col min="8193" max="8193" width="186.7109375" style="6" customWidth="1"/>
    <col min="8194" max="8194" width="56.42578125" style="6" customWidth="1"/>
    <col min="8195" max="8199" width="45.5703125" style="6" customWidth="1"/>
    <col min="8200" max="8200" width="54.7109375" style="6" customWidth="1"/>
    <col min="8201" max="8205" width="45.5703125" style="6" customWidth="1"/>
    <col min="8206" max="8448" width="12.42578125" style="6"/>
    <col min="8449" max="8449" width="186.7109375" style="6" customWidth="1"/>
    <col min="8450" max="8450" width="56.42578125" style="6" customWidth="1"/>
    <col min="8451" max="8455" width="45.5703125" style="6" customWidth="1"/>
    <col min="8456" max="8456" width="54.7109375" style="6" customWidth="1"/>
    <col min="8457" max="8461" width="45.5703125" style="6" customWidth="1"/>
    <col min="8462" max="8704" width="12.42578125" style="6"/>
    <col min="8705" max="8705" width="186.7109375" style="6" customWidth="1"/>
    <col min="8706" max="8706" width="56.42578125" style="6" customWidth="1"/>
    <col min="8707" max="8711" width="45.5703125" style="6" customWidth="1"/>
    <col min="8712" max="8712" width="54.7109375" style="6" customWidth="1"/>
    <col min="8713" max="8717" width="45.5703125" style="6" customWidth="1"/>
    <col min="8718" max="8960" width="12.42578125" style="6"/>
    <col min="8961" max="8961" width="186.7109375" style="6" customWidth="1"/>
    <col min="8962" max="8962" width="56.42578125" style="6" customWidth="1"/>
    <col min="8963" max="8967" width="45.5703125" style="6" customWidth="1"/>
    <col min="8968" max="8968" width="54.7109375" style="6" customWidth="1"/>
    <col min="8969" max="8973" width="45.5703125" style="6" customWidth="1"/>
    <col min="8974" max="9216" width="12.42578125" style="6"/>
    <col min="9217" max="9217" width="186.7109375" style="6" customWidth="1"/>
    <col min="9218" max="9218" width="56.42578125" style="6" customWidth="1"/>
    <col min="9219" max="9223" width="45.5703125" style="6" customWidth="1"/>
    <col min="9224" max="9224" width="54.7109375" style="6" customWidth="1"/>
    <col min="9225" max="9229" width="45.5703125" style="6" customWidth="1"/>
    <col min="9230" max="9472" width="12.42578125" style="6"/>
    <col min="9473" max="9473" width="186.7109375" style="6" customWidth="1"/>
    <col min="9474" max="9474" width="56.42578125" style="6" customWidth="1"/>
    <col min="9475" max="9479" width="45.5703125" style="6" customWidth="1"/>
    <col min="9480" max="9480" width="54.7109375" style="6" customWidth="1"/>
    <col min="9481" max="9485" width="45.5703125" style="6" customWidth="1"/>
    <col min="9486" max="9728" width="12.42578125" style="6"/>
    <col min="9729" max="9729" width="186.7109375" style="6" customWidth="1"/>
    <col min="9730" max="9730" width="56.42578125" style="6" customWidth="1"/>
    <col min="9731" max="9735" width="45.5703125" style="6" customWidth="1"/>
    <col min="9736" max="9736" width="54.7109375" style="6" customWidth="1"/>
    <col min="9737" max="9741" width="45.5703125" style="6" customWidth="1"/>
    <col min="9742" max="9984" width="12.42578125" style="6"/>
    <col min="9985" max="9985" width="186.7109375" style="6" customWidth="1"/>
    <col min="9986" max="9986" width="56.42578125" style="6" customWidth="1"/>
    <col min="9987" max="9991" width="45.5703125" style="6" customWidth="1"/>
    <col min="9992" max="9992" width="54.7109375" style="6" customWidth="1"/>
    <col min="9993" max="9997" width="45.5703125" style="6" customWidth="1"/>
    <col min="9998" max="10240" width="12.42578125" style="6"/>
    <col min="10241" max="10241" width="186.7109375" style="6" customWidth="1"/>
    <col min="10242" max="10242" width="56.42578125" style="6" customWidth="1"/>
    <col min="10243" max="10247" width="45.5703125" style="6" customWidth="1"/>
    <col min="10248" max="10248" width="54.7109375" style="6" customWidth="1"/>
    <col min="10249" max="10253" width="45.5703125" style="6" customWidth="1"/>
    <col min="10254" max="10496" width="12.42578125" style="6"/>
    <col min="10497" max="10497" width="186.7109375" style="6" customWidth="1"/>
    <col min="10498" max="10498" width="56.42578125" style="6" customWidth="1"/>
    <col min="10499" max="10503" width="45.5703125" style="6" customWidth="1"/>
    <col min="10504" max="10504" width="54.7109375" style="6" customWidth="1"/>
    <col min="10505" max="10509" width="45.5703125" style="6" customWidth="1"/>
    <col min="10510" max="10752" width="12.42578125" style="6"/>
    <col min="10753" max="10753" width="186.7109375" style="6" customWidth="1"/>
    <col min="10754" max="10754" width="56.42578125" style="6" customWidth="1"/>
    <col min="10755" max="10759" width="45.5703125" style="6" customWidth="1"/>
    <col min="10760" max="10760" width="54.7109375" style="6" customWidth="1"/>
    <col min="10761" max="10765" width="45.5703125" style="6" customWidth="1"/>
    <col min="10766" max="11008" width="12.42578125" style="6"/>
    <col min="11009" max="11009" width="186.7109375" style="6" customWidth="1"/>
    <col min="11010" max="11010" width="56.42578125" style="6" customWidth="1"/>
    <col min="11011" max="11015" width="45.5703125" style="6" customWidth="1"/>
    <col min="11016" max="11016" width="54.7109375" style="6" customWidth="1"/>
    <col min="11017" max="11021" width="45.5703125" style="6" customWidth="1"/>
    <col min="11022" max="11264" width="12.42578125" style="6"/>
    <col min="11265" max="11265" width="186.7109375" style="6" customWidth="1"/>
    <col min="11266" max="11266" width="56.42578125" style="6" customWidth="1"/>
    <col min="11267" max="11271" width="45.5703125" style="6" customWidth="1"/>
    <col min="11272" max="11272" width="54.7109375" style="6" customWidth="1"/>
    <col min="11273" max="11277" width="45.5703125" style="6" customWidth="1"/>
    <col min="11278" max="11520" width="12.42578125" style="6"/>
    <col min="11521" max="11521" width="186.7109375" style="6" customWidth="1"/>
    <col min="11522" max="11522" width="56.42578125" style="6" customWidth="1"/>
    <col min="11523" max="11527" width="45.5703125" style="6" customWidth="1"/>
    <col min="11528" max="11528" width="54.7109375" style="6" customWidth="1"/>
    <col min="11529" max="11533" width="45.5703125" style="6" customWidth="1"/>
    <col min="11534" max="11776" width="12.42578125" style="6"/>
    <col min="11777" max="11777" width="186.7109375" style="6" customWidth="1"/>
    <col min="11778" max="11778" width="56.42578125" style="6" customWidth="1"/>
    <col min="11779" max="11783" width="45.5703125" style="6" customWidth="1"/>
    <col min="11784" max="11784" width="54.7109375" style="6" customWidth="1"/>
    <col min="11785" max="11789" width="45.5703125" style="6" customWidth="1"/>
    <col min="11790" max="12032" width="12.42578125" style="6"/>
    <col min="12033" max="12033" width="186.7109375" style="6" customWidth="1"/>
    <col min="12034" max="12034" width="56.42578125" style="6" customWidth="1"/>
    <col min="12035" max="12039" width="45.5703125" style="6" customWidth="1"/>
    <col min="12040" max="12040" width="54.7109375" style="6" customWidth="1"/>
    <col min="12041" max="12045" width="45.5703125" style="6" customWidth="1"/>
    <col min="12046" max="12288" width="12.42578125" style="6"/>
    <col min="12289" max="12289" width="186.7109375" style="6" customWidth="1"/>
    <col min="12290" max="12290" width="56.42578125" style="6" customWidth="1"/>
    <col min="12291" max="12295" width="45.5703125" style="6" customWidth="1"/>
    <col min="12296" max="12296" width="54.7109375" style="6" customWidth="1"/>
    <col min="12297" max="12301" width="45.5703125" style="6" customWidth="1"/>
    <col min="12302" max="12544" width="12.42578125" style="6"/>
    <col min="12545" max="12545" width="186.7109375" style="6" customWidth="1"/>
    <col min="12546" max="12546" width="56.42578125" style="6" customWidth="1"/>
    <col min="12547" max="12551" width="45.5703125" style="6" customWidth="1"/>
    <col min="12552" max="12552" width="54.7109375" style="6" customWidth="1"/>
    <col min="12553" max="12557" width="45.5703125" style="6" customWidth="1"/>
    <col min="12558" max="12800" width="12.42578125" style="6"/>
    <col min="12801" max="12801" width="186.7109375" style="6" customWidth="1"/>
    <col min="12802" max="12802" width="56.42578125" style="6" customWidth="1"/>
    <col min="12803" max="12807" width="45.5703125" style="6" customWidth="1"/>
    <col min="12808" max="12808" width="54.7109375" style="6" customWidth="1"/>
    <col min="12809" max="12813" width="45.5703125" style="6" customWidth="1"/>
    <col min="12814" max="13056" width="12.42578125" style="6"/>
    <col min="13057" max="13057" width="186.7109375" style="6" customWidth="1"/>
    <col min="13058" max="13058" width="56.42578125" style="6" customWidth="1"/>
    <col min="13059" max="13063" width="45.5703125" style="6" customWidth="1"/>
    <col min="13064" max="13064" width="54.7109375" style="6" customWidth="1"/>
    <col min="13065" max="13069" width="45.5703125" style="6" customWidth="1"/>
    <col min="13070" max="13312" width="12.42578125" style="6"/>
    <col min="13313" max="13313" width="186.7109375" style="6" customWidth="1"/>
    <col min="13314" max="13314" width="56.42578125" style="6" customWidth="1"/>
    <col min="13315" max="13319" width="45.5703125" style="6" customWidth="1"/>
    <col min="13320" max="13320" width="54.7109375" style="6" customWidth="1"/>
    <col min="13321" max="13325" width="45.5703125" style="6" customWidth="1"/>
    <col min="13326" max="13568" width="12.42578125" style="6"/>
    <col min="13569" max="13569" width="186.7109375" style="6" customWidth="1"/>
    <col min="13570" max="13570" width="56.42578125" style="6" customWidth="1"/>
    <col min="13571" max="13575" width="45.5703125" style="6" customWidth="1"/>
    <col min="13576" max="13576" width="54.7109375" style="6" customWidth="1"/>
    <col min="13577" max="13581" width="45.5703125" style="6" customWidth="1"/>
    <col min="13582" max="13824" width="12.42578125" style="6"/>
    <col min="13825" max="13825" width="186.7109375" style="6" customWidth="1"/>
    <col min="13826" max="13826" width="56.42578125" style="6" customWidth="1"/>
    <col min="13827" max="13831" width="45.5703125" style="6" customWidth="1"/>
    <col min="13832" max="13832" width="54.7109375" style="6" customWidth="1"/>
    <col min="13833" max="13837" width="45.5703125" style="6" customWidth="1"/>
    <col min="13838" max="14080" width="12.42578125" style="6"/>
    <col min="14081" max="14081" width="186.7109375" style="6" customWidth="1"/>
    <col min="14082" max="14082" width="56.42578125" style="6" customWidth="1"/>
    <col min="14083" max="14087" width="45.5703125" style="6" customWidth="1"/>
    <col min="14088" max="14088" width="54.7109375" style="6" customWidth="1"/>
    <col min="14089" max="14093" width="45.5703125" style="6" customWidth="1"/>
    <col min="14094" max="14336" width="12.42578125" style="6"/>
    <col min="14337" max="14337" width="186.7109375" style="6" customWidth="1"/>
    <col min="14338" max="14338" width="56.42578125" style="6" customWidth="1"/>
    <col min="14339" max="14343" width="45.5703125" style="6" customWidth="1"/>
    <col min="14344" max="14344" width="54.7109375" style="6" customWidth="1"/>
    <col min="14345" max="14349" width="45.5703125" style="6" customWidth="1"/>
    <col min="14350" max="14592" width="12.42578125" style="6"/>
    <col min="14593" max="14593" width="186.7109375" style="6" customWidth="1"/>
    <col min="14594" max="14594" width="56.42578125" style="6" customWidth="1"/>
    <col min="14595" max="14599" width="45.5703125" style="6" customWidth="1"/>
    <col min="14600" max="14600" width="54.7109375" style="6" customWidth="1"/>
    <col min="14601" max="14605" width="45.5703125" style="6" customWidth="1"/>
    <col min="14606" max="14848" width="12.42578125" style="6"/>
    <col min="14849" max="14849" width="186.7109375" style="6" customWidth="1"/>
    <col min="14850" max="14850" width="56.42578125" style="6" customWidth="1"/>
    <col min="14851" max="14855" width="45.5703125" style="6" customWidth="1"/>
    <col min="14856" max="14856" width="54.7109375" style="6" customWidth="1"/>
    <col min="14857" max="14861" width="45.5703125" style="6" customWidth="1"/>
    <col min="14862" max="15104" width="12.42578125" style="6"/>
    <col min="15105" max="15105" width="186.7109375" style="6" customWidth="1"/>
    <col min="15106" max="15106" width="56.42578125" style="6" customWidth="1"/>
    <col min="15107" max="15111" width="45.5703125" style="6" customWidth="1"/>
    <col min="15112" max="15112" width="54.7109375" style="6" customWidth="1"/>
    <col min="15113" max="15117" width="45.5703125" style="6" customWidth="1"/>
    <col min="15118" max="15360" width="12.42578125" style="6"/>
    <col min="15361" max="15361" width="186.7109375" style="6" customWidth="1"/>
    <col min="15362" max="15362" width="56.42578125" style="6" customWidth="1"/>
    <col min="15363" max="15367" width="45.5703125" style="6" customWidth="1"/>
    <col min="15368" max="15368" width="54.7109375" style="6" customWidth="1"/>
    <col min="15369" max="15373" width="45.5703125" style="6" customWidth="1"/>
    <col min="15374" max="15616" width="12.42578125" style="6"/>
    <col min="15617" max="15617" width="186.7109375" style="6" customWidth="1"/>
    <col min="15618" max="15618" width="56.42578125" style="6" customWidth="1"/>
    <col min="15619" max="15623" width="45.5703125" style="6" customWidth="1"/>
    <col min="15624" max="15624" width="54.7109375" style="6" customWidth="1"/>
    <col min="15625" max="15629" width="45.5703125" style="6" customWidth="1"/>
    <col min="15630" max="15872" width="12.42578125" style="6"/>
    <col min="15873" max="15873" width="186.7109375" style="6" customWidth="1"/>
    <col min="15874" max="15874" width="56.42578125" style="6" customWidth="1"/>
    <col min="15875" max="15879" width="45.5703125" style="6" customWidth="1"/>
    <col min="15880" max="15880" width="54.7109375" style="6" customWidth="1"/>
    <col min="15881" max="15885" width="45.5703125" style="6" customWidth="1"/>
    <col min="15886" max="16128" width="12.42578125" style="6"/>
    <col min="16129" max="16129" width="186.7109375" style="6" customWidth="1"/>
    <col min="16130" max="16130" width="56.42578125" style="6" customWidth="1"/>
    <col min="16131" max="16135" width="45.5703125" style="6" customWidth="1"/>
    <col min="16136" max="16136" width="54.7109375" style="6" customWidth="1"/>
    <col min="16137" max="16141" width="45.5703125" style="6" customWidth="1"/>
    <col min="16142" max="16384" width="12.42578125" style="6"/>
  </cols>
  <sheetData>
    <row r="1" spans="1:17" s="196" customFormat="1" ht="19.5" customHeight="1" thickBot="1" x14ac:dyDescent="0.3">
      <c r="A1" s="186" t="s">
        <v>0</v>
      </c>
      <c r="B1" s="187"/>
      <c r="C1" s="188"/>
      <c r="D1" s="187"/>
      <c r="E1" s="189"/>
      <c r="F1" s="190"/>
      <c r="G1" s="189"/>
      <c r="H1" s="190"/>
      <c r="I1" s="191"/>
      <c r="J1" s="192" t="s">
        <v>1</v>
      </c>
      <c r="K1" s="193" t="s">
        <v>101</v>
      </c>
      <c r="L1" s="194"/>
      <c r="M1" s="193"/>
      <c r="N1" s="195"/>
      <c r="O1" s="195"/>
      <c r="P1" s="195"/>
      <c r="Q1" s="195"/>
    </row>
    <row r="2" spans="1:17" s="196" customFormat="1" ht="19.5" customHeight="1" thickBot="1" x14ac:dyDescent="0.3">
      <c r="A2" s="186" t="s">
        <v>2</v>
      </c>
      <c r="B2" s="187"/>
      <c r="C2" s="188"/>
      <c r="D2" s="187"/>
      <c r="E2" s="188"/>
      <c r="F2" s="187"/>
      <c r="G2" s="188"/>
      <c r="H2" s="187"/>
      <c r="I2" s="188"/>
      <c r="J2" s="187"/>
      <c r="K2" s="188"/>
      <c r="L2" s="187"/>
      <c r="M2" s="189"/>
      <c r="O2" s="221" t="s">
        <v>182</v>
      </c>
    </row>
    <row r="3" spans="1:17" s="196" customFormat="1" ht="19.5" customHeight="1" thickBot="1" x14ac:dyDescent="0.3">
      <c r="A3" s="197" t="s">
        <v>3</v>
      </c>
      <c r="B3" s="198"/>
      <c r="C3" s="199"/>
      <c r="D3" s="198"/>
      <c r="E3" s="199"/>
      <c r="F3" s="198"/>
      <c r="G3" s="199"/>
      <c r="H3" s="198"/>
      <c r="I3" s="199"/>
      <c r="J3" s="198"/>
      <c r="K3" s="199"/>
      <c r="L3" s="198"/>
      <c r="M3" s="200"/>
      <c r="N3" s="195"/>
      <c r="O3" s="195"/>
      <c r="P3" s="195"/>
      <c r="Q3" s="195"/>
    </row>
    <row r="4" spans="1:17" ht="15" customHeight="1" thickTop="1" x14ac:dyDescent="0.2">
      <c r="A4" s="7"/>
      <c r="B4" s="8"/>
      <c r="C4" s="9"/>
      <c r="D4" s="8"/>
      <c r="E4" s="9"/>
      <c r="F4" s="8"/>
      <c r="G4" s="10"/>
      <c r="H4" s="8" t="s">
        <v>4</v>
      </c>
      <c r="I4" s="9"/>
      <c r="J4" s="8"/>
      <c r="K4" s="9"/>
      <c r="L4" s="8"/>
      <c r="M4" s="10"/>
    </row>
    <row r="5" spans="1:17" ht="15" customHeight="1" x14ac:dyDescent="0.2">
      <c r="A5" s="11"/>
      <c r="B5" s="3"/>
      <c r="C5" s="12"/>
      <c r="D5" s="3"/>
      <c r="E5" s="12"/>
      <c r="F5" s="3"/>
      <c r="G5" s="13"/>
      <c r="H5" s="3"/>
      <c r="I5" s="12"/>
      <c r="J5" s="3"/>
      <c r="K5" s="12"/>
      <c r="L5" s="3"/>
      <c r="M5" s="13"/>
    </row>
    <row r="6" spans="1:17" ht="15" customHeight="1" x14ac:dyDescent="0.25">
      <c r="A6" s="14"/>
      <c r="B6" s="15" t="s">
        <v>128</v>
      </c>
      <c r="C6" s="16"/>
      <c r="D6" s="17"/>
      <c r="E6" s="16"/>
      <c r="F6" s="17"/>
      <c r="G6" s="18"/>
      <c r="H6" s="15" t="s">
        <v>129</v>
      </c>
      <c r="I6" s="16"/>
      <c r="J6" s="17"/>
      <c r="K6" s="16"/>
      <c r="L6" s="17"/>
      <c r="M6" s="19" t="s">
        <v>4</v>
      </c>
    </row>
    <row r="7" spans="1:17" ht="15" customHeight="1" x14ac:dyDescent="0.2">
      <c r="A7" s="11" t="s">
        <v>4</v>
      </c>
      <c r="B7" s="3" t="s">
        <v>4</v>
      </c>
      <c r="C7" s="12"/>
      <c r="D7" s="3" t="s">
        <v>4</v>
      </c>
      <c r="E7" s="12"/>
      <c r="F7" s="3" t="s">
        <v>4</v>
      </c>
      <c r="G7" s="13"/>
      <c r="H7" s="3" t="s">
        <v>4</v>
      </c>
      <c r="I7" s="12"/>
      <c r="J7" s="3" t="s">
        <v>4</v>
      </c>
      <c r="K7" s="12"/>
      <c r="L7" s="3" t="s">
        <v>4</v>
      </c>
      <c r="M7" s="13"/>
    </row>
    <row r="8" spans="1:17" ht="15" customHeight="1" x14ac:dyDescent="0.2">
      <c r="A8" s="11" t="s">
        <v>4</v>
      </c>
      <c r="B8" s="3" t="s">
        <v>4</v>
      </c>
      <c r="C8" s="12"/>
      <c r="D8" s="3" t="s">
        <v>4</v>
      </c>
      <c r="E8" s="12"/>
      <c r="F8" s="3" t="s">
        <v>4</v>
      </c>
      <c r="G8" s="13"/>
      <c r="H8" s="3" t="s">
        <v>4</v>
      </c>
      <c r="I8" s="12"/>
      <c r="J8" s="3" t="s">
        <v>4</v>
      </c>
      <c r="K8" s="12"/>
      <c r="L8" s="3" t="s">
        <v>4</v>
      </c>
      <c r="M8" s="13"/>
    </row>
    <row r="9" spans="1:17" ht="15" customHeight="1" x14ac:dyDescent="0.25">
      <c r="A9" s="20" t="s">
        <v>4</v>
      </c>
      <c r="B9" s="21" t="s">
        <v>4</v>
      </c>
      <c r="C9" s="22" t="s">
        <v>5</v>
      </c>
      <c r="D9" s="23" t="s">
        <v>4</v>
      </c>
      <c r="E9" s="22" t="s">
        <v>5</v>
      </c>
      <c r="F9" s="23" t="s">
        <v>4</v>
      </c>
      <c r="G9" s="24" t="s">
        <v>5</v>
      </c>
      <c r="H9" s="21" t="s">
        <v>4</v>
      </c>
      <c r="I9" s="22" t="s">
        <v>5</v>
      </c>
      <c r="J9" s="23" t="s">
        <v>4</v>
      </c>
      <c r="K9" s="22" t="s">
        <v>5</v>
      </c>
      <c r="L9" s="23" t="s">
        <v>4</v>
      </c>
      <c r="M9" s="24" t="s">
        <v>5</v>
      </c>
      <c r="N9" s="25"/>
    </row>
    <row r="10" spans="1:17" ht="15" customHeight="1" x14ac:dyDescent="0.25">
      <c r="A10" s="26" t="s">
        <v>6</v>
      </c>
      <c r="B10" s="27" t="s">
        <v>7</v>
      </c>
      <c r="C10" s="28" t="s">
        <v>8</v>
      </c>
      <c r="D10" s="29" t="s">
        <v>9</v>
      </c>
      <c r="E10" s="28" t="s">
        <v>8</v>
      </c>
      <c r="F10" s="29" t="s">
        <v>8</v>
      </c>
      <c r="G10" s="30" t="s">
        <v>8</v>
      </c>
      <c r="H10" s="27" t="s">
        <v>7</v>
      </c>
      <c r="I10" s="28" t="s">
        <v>8</v>
      </c>
      <c r="J10" s="29" t="s">
        <v>9</v>
      </c>
      <c r="K10" s="28" t="s">
        <v>8</v>
      </c>
      <c r="L10" s="29" t="s">
        <v>8</v>
      </c>
      <c r="M10" s="30" t="s">
        <v>8</v>
      </c>
      <c r="N10" s="25"/>
    </row>
    <row r="11" spans="1:17" ht="15" customHeight="1" x14ac:dyDescent="0.2">
      <c r="A11" s="31" t="s">
        <v>10</v>
      </c>
      <c r="B11" s="32" t="s">
        <v>4</v>
      </c>
      <c r="C11" s="33"/>
      <c r="D11" s="34" t="s">
        <v>4</v>
      </c>
      <c r="E11" s="33"/>
      <c r="F11" s="34" t="s">
        <v>4</v>
      </c>
      <c r="G11" s="35"/>
      <c r="H11" s="32" t="s">
        <v>4</v>
      </c>
      <c r="I11" s="33"/>
      <c r="J11" s="34" t="s">
        <v>4</v>
      </c>
      <c r="K11" s="33"/>
      <c r="L11" s="34" t="s">
        <v>4</v>
      </c>
      <c r="M11" s="35" t="s">
        <v>10</v>
      </c>
      <c r="N11" s="25"/>
    </row>
    <row r="12" spans="1:17" ht="15" customHeight="1" x14ac:dyDescent="0.25">
      <c r="A12" s="14" t="s">
        <v>11</v>
      </c>
      <c r="B12" s="36" t="s">
        <v>4</v>
      </c>
      <c r="C12" s="37" t="s">
        <v>4</v>
      </c>
      <c r="D12" s="38"/>
      <c r="E12" s="39"/>
      <c r="F12" s="38"/>
      <c r="G12" s="40"/>
      <c r="H12" s="36"/>
      <c r="I12" s="39"/>
      <c r="J12" s="38"/>
      <c r="K12" s="39"/>
      <c r="L12" s="38"/>
      <c r="M12" s="40"/>
      <c r="N12" s="25"/>
    </row>
    <row r="13" spans="1:17" s="5" customFormat="1" ht="15" customHeight="1" x14ac:dyDescent="0.2">
      <c r="A13" s="41" t="s">
        <v>12</v>
      </c>
      <c r="B13" s="4">
        <v>7746573</v>
      </c>
      <c r="C13" s="42">
        <f t="shared" ref="C13:C76" si="0">IF(ISBLANK(B13),"  ",IF(F13&gt;0,B13/F13,IF(B13&gt;0,1,0)))</f>
        <v>1</v>
      </c>
      <c r="D13" s="43">
        <v>0</v>
      </c>
      <c r="E13" s="44">
        <f>IF(ISBLANK(D13),"  ",IF(F13&gt;0,D13/F13,IF(D13&gt;0,1,0)))</f>
        <v>0</v>
      </c>
      <c r="F13" s="45">
        <f>D13+B13</f>
        <v>7746573</v>
      </c>
      <c r="G13" s="46">
        <f>IF(ISBLANK(F13),"  ",IF(F76&gt;0,F13/F76,IF(F13&gt;0,1,0)))</f>
        <v>0.2539349216149473</v>
      </c>
      <c r="H13" s="4">
        <v>8697261</v>
      </c>
      <c r="I13" s="42">
        <f>IF(ISBLANK(H13),"  ",IF(L13&gt;0,H13/L13,IF(H13&gt;0,1,0)))</f>
        <v>1</v>
      </c>
      <c r="J13" s="43">
        <v>0</v>
      </c>
      <c r="K13" s="44">
        <f>IF(ISBLANK(J13),"  ",IF(L13&gt;0,J13/L13,IF(J13&gt;0,1,0)))</f>
        <v>0</v>
      </c>
      <c r="L13" s="45">
        <f t="shared" ref="L13:L34" si="1">J13+H13</f>
        <v>8697261</v>
      </c>
      <c r="M13" s="47">
        <f>IF(ISBLANK(L13),"  ",IF(L76&gt;0,L13/L76,IF(L13&gt;0,1,0)))</f>
        <v>0.28462254773224294</v>
      </c>
      <c r="N13" s="25"/>
    </row>
    <row r="14" spans="1:17" ht="15" customHeight="1" x14ac:dyDescent="0.2">
      <c r="A14" s="11" t="s">
        <v>13</v>
      </c>
      <c r="B14" s="3">
        <v>0</v>
      </c>
      <c r="C14" s="48">
        <f t="shared" si="0"/>
        <v>0</v>
      </c>
      <c r="D14" s="93">
        <v>0</v>
      </c>
      <c r="E14" s="49">
        <f>IF(ISBLANK(D14),"  ",IF(F14&gt;0,D14/F14,IF(D14&gt;0,1,0)))</f>
        <v>0</v>
      </c>
      <c r="F14" s="50">
        <f>D14+B14</f>
        <v>0</v>
      </c>
      <c r="G14" s="51">
        <f>IF(ISBLANK(F14),"  ",IF(F76&gt;0,F14/F76,IF(F14&gt;0,1,0)))</f>
        <v>0</v>
      </c>
      <c r="H14" s="3">
        <v>0</v>
      </c>
      <c r="I14" s="48">
        <f>IF(ISBLANK(H14),"  ",IF(L14&gt;0,H14/L14,IF(H14&gt;0,1,0)))</f>
        <v>0</v>
      </c>
      <c r="J14" s="93">
        <v>0</v>
      </c>
      <c r="K14" s="49">
        <f>IF(ISBLANK(J14),"  ",IF(L14&gt;0,J14/L14,IF(J14&gt;0,1,0)))</f>
        <v>0</v>
      </c>
      <c r="L14" s="50">
        <f t="shared" si="1"/>
        <v>0</v>
      </c>
      <c r="M14" s="51">
        <f>IF(ISBLANK(L14),"  ",IF(L76&gt;0,L14/L76,IF(L14&gt;0,1,0)))</f>
        <v>0</v>
      </c>
      <c r="N14" s="25"/>
    </row>
    <row r="15" spans="1:17" ht="15" customHeight="1" x14ac:dyDescent="0.2">
      <c r="A15" s="31" t="s">
        <v>14</v>
      </c>
      <c r="B15" s="79">
        <v>740999</v>
      </c>
      <c r="C15" s="53">
        <f t="shared" si="0"/>
        <v>1</v>
      </c>
      <c r="D15" s="80">
        <v>0</v>
      </c>
      <c r="E15" s="55">
        <f>IF(ISBLANK(D15),"  ",IF(F15&gt;0,D15/F15,IF(D15&gt;0,1,0)))</f>
        <v>0</v>
      </c>
      <c r="F15" s="38">
        <f>D15+B15</f>
        <v>740999</v>
      </c>
      <c r="G15" s="56">
        <f>IF(ISBLANK(F15),"  ",IF(F76&gt;0,F15/F76,IF(F15&gt;0,1,0)))</f>
        <v>2.4290163273715269E-2</v>
      </c>
      <c r="H15" s="79">
        <v>791414</v>
      </c>
      <c r="I15" s="53">
        <f>IF(ISBLANK(H15),"  ",IF(L15&gt;0,H15/L15,IF(H15&gt;0,1,0)))</f>
        <v>1</v>
      </c>
      <c r="J15" s="80">
        <v>0</v>
      </c>
      <c r="K15" s="55">
        <f>IF(ISBLANK(J15),"  ",IF(L15&gt;0,J15/L15,IF(J15&gt;0,1,0)))</f>
        <v>0</v>
      </c>
      <c r="L15" s="38">
        <f t="shared" si="1"/>
        <v>791414</v>
      </c>
      <c r="M15" s="56">
        <f>IF(ISBLANK(L15),"  ",IF(L76&gt;0,L15/L76,IF(L15&gt;0,1,0)))</f>
        <v>2.5899449147377008E-2</v>
      </c>
      <c r="N15" s="25"/>
    </row>
    <row r="16" spans="1:17" ht="15" customHeight="1" x14ac:dyDescent="0.2">
      <c r="A16" s="57" t="s">
        <v>15</v>
      </c>
      <c r="B16" s="3">
        <v>0</v>
      </c>
      <c r="C16" s="42">
        <f t="shared" si="0"/>
        <v>0</v>
      </c>
      <c r="D16" s="93">
        <v>0</v>
      </c>
      <c r="E16" s="44">
        <f>IF(ISBLANK(D16),"  ",IF(F16&gt;0,D16/F16,IF(D16&gt;0,1,0)))</f>
        <v>0</v>
      </c>
      <c r="F16" s="58">
        <f t="shared" ref="F16:F39" si="2">D16+B16</f>
        <v>0</v>
      </c>
      <c r="G16" s="46">
        <f>IF(ISBLANK(F16),"  ",IF(F76&gt;0,F16/F76,IF(F16&gt;0,1,0)))</f>
        <v>0</v>
      </c>
      <c r="H16" s="3">
        <v>0</v>
      </c>
      <c r="I16" s="42">
        <f t="shared" ref="I16:I34" si="3">IF(ISBLANK(H16),"  ",IF(L16&gt;0,H16/L16,IF(H16&gt;0,1,0)))</f>
        <v>0</v>
      </c>
      <c r="J16" s="93">
        <v>0</v>
      </c>
      <c r="K16" s="44">
        <f t="shared" ref="K16:K34" si="4">IF(ISBLANK(J16),"  ",IF(L16&gt;0,J16/L16,IF(J16&gt;0,1,0)))</f>
        <v>0</v>
      </c>
      <c r="L16" s="58">
        <f t="shared" si="1"/>
        <v>0</v>
      </c>
      <c r="M16" s="46">
        <f>IF(ISBLANK(L16),"  ",IF(L76&gt;0,L16/L76,IF(L16&gt;0,1,0)))</f>
        <v>0</v>
      </c>
      <c r="N16" s="25"/>
    </row>
    <row r="17" spans="1:14" ht="15" customHeight="1" x14ac:dyDescent="0.2">
      <c r="A17" s="59" t="s">
        <v>16</v>
      </c>
      <c r="B17" s="32">
        <v>252415</v>
      </c>
      <c r="C17" s="48">
        <f t="shared" si="0"/>
        <v>1</v>
      </c>
      <c r="D17" s="80">
        <v>0</v>
      </c>
      <c r="E17" s="44">
        <f t="shared" ref="E17:E34" si="5">IF(ISBLANK(D17),"  ",IF(F17&gt;0,D17/F17,IF(D17&gt;0,1,0)))</f>
        <v>0</v>
      </c>
      <c r="F17" s="34">
        <f t="shared" si="2"/>
        <v>252415</v>
      </c>
      <c r="G17" s="51">
        <f>IF(ISBLANK(F17),"  ",IF(F76&gt;0,F17/F76,IF(F17&gt;0,1,0)))</f>
        <v>8.2742372968584842E-3</v>
      </c>
      <c r="H17" s="32">
        <v>273903</v>
      </c>
      <c r="I17" s="48">
        <f t="shared" si="3"/>
        <v>1</v>
      </c>
      <c r="J17" s="80">
        <v>0</v>
      </c>
      <c r="K17" s="49">
        <f t="shared" si="4"/>
        <v>0</v>
      </c>
      <c r="L17" s="34">
        <f t="shared" si="1"/>
        <v>273903</v>
      </c>
      <c r="M17" s="51">
        <f>IF(ISBLANK(L17),"  ",IF(L76&gt;0,L17/L76,IF(L17&gt;0,1,0)))</f>
        <v>8.9636231097933623E-3</v>
      </c>
      <c r="N17" s="25"/>
    </row>
    <row r="18" spans="1:14" ht="15" customHeight="1" x14ac:dyDescent="0.2">
      <c r="A18" s="59" t="s">
        <v>17</v>
      </c>
      <c r="B18" s="32">
        <v>0</v>
      </c>
      <c r="C18" s="48">
        <f t="shared" si="0"/>
        <v>0</v>
      </c>
      <c r="D18" s="80">
        <v>0</v>
      </c>
      <c r="E18" s="44">
        <f t="shared" si="5"/>
        <v>0</v>
      </c>
      <c r="F18" s="34">
        <f t="shared" si="2"/>
        <v>0</v>
      </c>
      <c r="G18" s="51">
        <f>IF(ISBLANK(F18),"  ",IF(F76&gt;0,F18/F76,IF(F18&gt;0,1,0)))</f>
        <v>0</v>
      </c>
      <c r="H18" s="32">
        <v>0</v>
      </c>
      <c r="I18" s="48">
        <f t="shared" si="3"/>
        <v>0</v>
      </c>
      <c r="J18" s="80">
        <v>0</v>
      </c>
      <c r="K18" s="49">
        <f t="shared" si="4"/>
        <v>0</v>
      </c>
      <c r="L18" s="34">
        <f t="shared" si="1"/>
        <v>0</v>
      </c>
      <c r="M18" s="51">
        <f>IF(ISBLANK(L18),"  ",IF(L76&gt;0,L18/L76,IF(L18&gt;0,1,0)))</f>
        <v>0</v>
      </c>
      <c r="N18" s="25"/>
    </row>
    <row r="19" spans="1:14" ht="15" customHeight="1" x14ac:dyDescent="0.2">
      <c r="A19" s="59" t="s">
        <v>18</v>
      </c>
      <c r="B19" s="32">
        <v>130811</v>
      </c>
      <c r="C19" s="48">
        <f t="shared" si="0"/>
        <v>1</v>
      </c>
      <c r="D19" s="80">
        <v>0</v>
      </c>
      <c r="E19" s="44">
        <f t="shared" si="5"/>
        <v>0</v>
      </c>
      <c r="F19" s="34">
        <f t="shared" si="2"/>
        <v>130811</v>
      </c>
      <c r="G19" s="51">
        <f>IF(ISBLANK(F19),"  ",IF(F76&gt;0,F19/F76,IF(F19&gt;0,1,0)))</f>
        <v>4.2880227206756934E-3</v>
      </c>
      <c r="H19" s="32">
        <v>130811</v>
      </c>
      <c r="I19" s="48">
        <f t="shared" si="3"/>
        <v>1</v>
      </c>
      <c r="J19" s="80">
        <v>0</v>
      </c>
      <c r="K19" s="49">
        <f t="shared" si="4"/>
        <v>0</v>
      </c>
      <c r="L19" s="34">
        <f t="shared" si="1"/>
        <v>130811</v>
      </c>
      <c r="M19" s="51">
        <f>IF(ISBLANK(L19),"  ",IF(L76&gt;0,L19/L76,IF(L19&gt;0,1,0)))</f>
        <v>4.2808603871267552E-3</v>
      </c>
      <c r="N19" s="25"/>
    </row>
    <row r="20" spans="1:14" ht="15" customHeight="1" x14ac:dyDescent="0.2">
      <c r="A20" s="59" t="s">
        <v>19</v>
      </c>
      <c r="B20" s="32">
        <v>357773</v>
      </c>
      <c r="C20" s="48">
        <f t="shared" si="0"/>
        <v>1</v>
      </c>
      <c r="D20" s="80">
        <v>0</v>
      </c>
      <c r="E20" s="44">
        <f t="shared" si="5"/>
        <v>0</v>
      </c>
      <c r="F20" s="34">
        <f>D20+B20</f>
        <v>357773</v>
      </c>
      <c r="G20" s="51">
        <f>IF(ISBLANK(F20),"  ",IF(F76&gt;0,F20/F76,IF(F20&gt;0,1,0)))</f>
        <v>1.1727903256181093E-2</v>
      </c>
      <c r="H20" s="32">
        <v>386700</v>
      </c>
      <c r="I20" s="48">
        <f t="shared" si="3"/>
        <v>1</v>
      </c>
      <c r="J20" s="80">
        <v>0</v>
      </c>
      <c r="K20" s="49">
        <f t="shared" si="4"/>
        <v>0</v>
      </c>
      <c r="L20" s="34">
        <f t="shared" si="1"/>
        <v>386700</v>
      </c>
      <c r="M20" s="51">
        <f>IF(ISBLANK(L20),"  ",IF(L76&gt;0,L20/L76,IF(L20&gt;0,1,0)))</f>
        <v>1.2654965650456889E-2</v>
      </c>
      <c r="N20" s="25"/>
    </row>
    <row r="21" spans="1:14" ht="15" customHeight="1" x14ac:dyDescent="0.2">
      <c r="A21" s="59" t="s">
        <v>20</v>
      </c>
      <c r="B21" s="32">
        <v>0</v>
      </c>
      <c r="C21" s="48">
        <f t="shared" si="0"/>
        <v>0</v>
      </c>
      <c r="D21" s="80">
        <v>0</v>
      </c>
      <c r="E21" s="44">
        <f t="shared" si="5"/>
        <v>0</v>
      </c>
      <c r="F21" s="34">
        <f t="shared" si="2"/>
        <v>0</v>
      </c>
      <c r="G21" s="51">
        <f>IF(ISBLANK(F21),"  ",IF(F76&gt;0,F21/F76,IF(F21&gt;0,1,0)))</f>
        <v>0</v>
      </c>
      <c r="H21" s="32">
        <v>0</v>
      </c>
      <c r="I21" s="48">
        <f t="shared" si="3"/>
        <v>0</v>
      </c>
      <c r="J21" s="80">
        <v>0</v>
      </c>
      <c r="K21" s="49">
        <f t="shared" si="4"/>
        <v>0</v>
      </c>
      <c r="L21" s="34">
        <f t="shared" si="1"/>
        <v>0</v>
      </c>
      <c r="M21" s="51">
        <f>IF(ISBLANK(L21),"  ",IF(L76&gt;0,L21/L76,IF(L21&gt;0,1,0)))</f>
        <v>0</v>
      </c>
      <c r="N21" s="25"/>
    </row>
    <row r="22" spans="1:14" ht="15" customHeight="1" x14ac:dyDescent="0.2">
      <c r="A22" s="59" t="s">
        <v>21</v>
      </c>
      <c r="B22" s="32">
        <v>0</v>
      </c>
      <c r="C22" s="48">
        <f t="shared" si="0"/>
        <v>0</v>
      </c>
      <c r="D22" s="80">
        <v>0</v>
      </c>
      <c r="E22" s="44">
        <f t="shared" si="5"/>
        <v>0</v>
      </c>
      <c r="F22" s="34">
        <f t="shared" si="2"/>
        <v>0</v>
      </c>
      <c r="G22" s="51">
        <f>IF(ISBLANK(F22),"  ",IF(F76&gt;0,F22/F76,IF(F22&gt;0,1,0)))</f>
        <v>0</v>
      </c>
      <c r="H22" s="32">
        <v>0</v>
      </c>
      <c r="I22" s="48">
        <f t="shared" si="3"/>
        <v>0</v>
      </c>
      <c r="J22" s="80">
        <v>0</v>
      </c>
      <c r="K22" s="49">
        <f t="shared" si="4"/>
        <v>0</v>
      </c>
      <c r="L22" s="34">
        <f t="shared" si="1"/>
        <v>0</v>
      </c>
      <c r="M22" s="51">
        <f>IF(ISBLANK(L22),"  ",IF(L76&gt;0,L22/L76,IF(L22&gt;0,1,0)))</f>
        <v>0</v>
      </c>
      <c r="N22" s="25"/>
    </row>
    <row r="23" spans="1:14" ht="15" customHeight="1" x14ac:dyDescent="0.2">
      <c r="A23" s="59" t="s">
        <v>22</v>
      </c>
      <c r="B23" s="32">
        <v>0</v>
      </c>
      <c r="C23" s="48">
        <f t="shared" si="0"/>
        <v>0</v>
      </c>
      <c r="D23" s="80">
        <v>0</v>
      </c>
      <c r="E23" s="44">
        <f t="shared" si="5"/>
        <v>0</v>
      </c>
      <c r="F23" s="34">
        <f t="shared" si="2"/>
        <v>0</v>
      </c>
      <c r="G23" s="51">
        <f>IF(ISBLANK(F23),"  ",IF(F76&gt;0,F23/F76,IF(F23&gt;0,1,0)))</f>
        <v>0</v>
      </c>
      <c r="H23" s="32">
        <v>0</v>
      </c>
      <c r="I23" s="48">
        <f t="shared" si="3"/>
        <v>0</v>
      </c>
      <c r="J23" s="80">
        <v>0</v>
      </c>
      <c r="K23" s="49">
        <f t="shared" si="4"/>
        <v>0</v>
      </c>
      <c r="L23" s="34">
        <f t="shared" si="1"/>
        <v>0</v>
      </c>
      <c r="M23" s="51">
        <f>IF(ISBLANK(L23),"  ",IF(L76&gt;0,L23/L76,IF(L23&gt;0,1,0)))</f>
        <v>0</v>
      </c>
      <c r="N23" s="25"/>
    </row>
    <row r="24" spans="1:14" ht="15" customHeight="1" x14ac:dyDescent="0.2">
      <c r="A24" s="59" t="s">
        <v>23</v>
      </c>
      <c r="B24" s="32">
        <v>0</v>
      </c>
      <c r="C24" s="48">
        <f t="shared" si="0"/>
        <v>0</v>
      </c>
      <c r="D24" s="80">
        <v>0</v>
      </c>
      <c r="E24" s="44">
        <f t="shared" si="5"/>
        <v>0</v>
      </c>
      <c r="F24" s="34">
        <f t="shared" si="2"/>
        <v>0</v>
      </c>
      <c r="G24" s="51">
        <f>IF(ISBLANK(F24),"  ",IF(F76&gt;0,F24/F76,IF(F24&gt;0,1,0)))</f>
        <v>0</v>
      </c>
      <c r="H24" s="32">
        <v>0</v>
      </c>
      <c r="I24" s="48">
        <f t="shared" si="3"/>
        <v>0</v>
      </c>
      <c r="J24" s="80">
        <v>0</v>
      </c>
      <c r="K24" s="49">
        <f t="shared" si="4"/>
        <v>0</v>
      </c>
      <c r="L24" s="34">
        <f t="shared" si="1"/>
        <v>0</v>
      </c>
      <c r="M24" s="51">
        <f>IF(ISBLANK(L24),"  ",IF(L76&gt;0,L24/L76,IF(L24&gt;0,1,0)))</f>
        <v>0</v>
      </c>
      <c r="N24" s="25"/>
    </row>
    <row r="25" spans="1:14" ht="15" customHeight="1" x14ac:dyDescent="0.2">
      <c r="A25" s="59" t="s">
        <v>24</v>
      </c>
      <c r="B25" s="32">
        <v>0</v>
      </c>
      <c r="C25" s="48">
        <f t="shared" si="0"/>
        <v>0</v>
      </c>
      <c r="D25" s="80">
        <v>0</v>
      </c>
      <c r="E25" s="44">
        <f t="shared" si="5"/>
        <v>0</v>
      </c>
      <c r="F25" s="34">
        <f t="shared" si="2"/>
        <v>0</v>
      </c>
      <c r="G25" s="51">
        <f>IF(ISBLANK(F25),"  ",IF(F76&gt;0,F25/F76,IF(F25&gt;0,1,0)))</f>
        <v>0</v>
      </c>
      <c r="H25" s="32">
        <v>0</v>
      </c>
      <c r="I25" s="48">
        <f t="shared" si="3"/>
        <v>0</v>
      </c>
      <c r="J25" s="80">
        <v>0</v>
      </c>
      <c r="K25" s="49">
        <f t="shared" si="4"/>
        <v>0</v>
      </c>
      <c r="L25" s="34">
        <f t="shared" si="1"/>
        <v>0</v>
      </c>
      <c r="M25" s="51">
        <f>IF(ISBLANK(L25),"  ",IF(L76&gt;0,L25/L76,IF(L25&gt;0,1,0)))</f>
        <v>0</v>
      </c>
      <c r="N25" s="25"/>
    </row>
    <row r="26" spans="1:14" ht="15" customHeight="1" x14ac:dyDescent="0.2">
      <c r="A26" s="59" t="s">
        <v>25</v>
      </c>
      <c r="B26" s="32">
        <v>0</v>
      </c>
      <c r="C26" s="48">
        <f t="shared" si="0"/>
        <v>0</v>
      </c>
      <c r="D26" s="80">
        <v>0</v>
      </c>
      <c r="E26" s="44">
        <f t="shared" si="5"/>
        <v>0</v>
      </c>
      <c r="F26" s="34">
        <f t="shared" si="2"/>
        <v>0</v>
      </c>
      <c r="G26" s="51">
        <f>IF(ISBLANK(F26),"  ",IF(F76&gt;0,F26/F76,IF(F26&gt;0,1,0)))</f>
        <v>0</v>
      </c>
      <c r="H26" s="32">
        <v>0</v>
      </c>
      <c r="I26" s="48">
        <f t="shared" si="3"/>
        <v>0</v>
      </c>
      <c r="J26" s="80">
        <v>0</v>
      </c>
      <c r="K26" s="49">
        <f t="shared" si="4"/>
        <v>0</v>
      </c>
      <c r="L26" s="34">
        <f t="shared" si="1"/>
        <v>0</v>
      </c>
      <c r="M26" s="51">
        <f>IF(ISBLANK(L26),"  ",IF(L76&gt;0,L26/L76,IF(L26&gt;0,1,0)))</f>
        <v>0</v>
      </c>
      <c r="N26" s="25"/>
    </row>
    <row r="27" spans="1:14" ht="15" customHeight="1" x14ac:dyDescent="0.2">
      <c r="A27" s="59" t="s">
        <v>26</v>
      </c>
      <c r="B27" s="32">
        <v>0</v>
      </c>
      <c r="C27" s="48">
        <f t="shared" si="0"/>
        <v>0</v>
      </c>
      <c r="D27" s="80">
        <v>0</v>
      </c>
      <c r="E27" s="44">
        <f t="shared" si="5"/>
        <v>0</v>
      </c>
      <c r="F27" s="34">
        <f t="shared" si="2"/>
        <v>0</v>
      </c>
      <c r="G27" s="51">
        <f>IF(ISBLANK(F27),"  ",IF(F76&gt;0,F27/F76,IF(F27&gt;0,1,0)))</f>
        <v>0</v>
      </c>
      <c r="H27" s="32">
        <v>0</v>
      </c>
      <c r="I27" s="48">
        <f t="shared" si="3"/>
        <v>0</v>
      </c>
      <c r="J27" s="80">
        <v>0</v>
      </c>
      <c r="K27" s="49">
        <f t="shared" si="4"/>
        <v>0</v>
      </c>
      <c r="L27" s="34">
        <f t="shared" si="1"/>
        <v>0</v>
      </c>
      <c r="M27" s="51">
        <f>IF(ISBLANK(L27),"  ",IF(L76&gt;0,L27/L76,IF(L27&gt;0,1,0)))</f>
        <v>0</v>
      </c>
      <c r="N27" s="25"/>
    </row>
    <row r="28" spans="1:14" ht="15" customHeight="1" x14ac:dyDescent="0.2">
      <c r="A28" s="60" t="s">
        <v>27</v>
      </c>
      <c r="B28" s="32">
        <v>0</v>
      </c>
      <c r="C28" s="48">
        <f t="shared" si="0"/>
        <v>0</v>
      </c>
      <c r="D28" s="80">
        <v>0</v>
      </c>
      <c r="E28" s="44">
        <f t="shared" si="5"/>
        <v>0</v>
      </c>
      <c r="F28" s="34">
        <f t="shared" si="2"/>
        <v>0</v>
      </c>
      <c r="G28" s="51">
        <f>IF(ISBLANK(F28),"  ",IF(F76&gt;0,F28/F76,IF(F28&gt;0,1,0)))</f>
        <v>0</v>
      </c>
      <c r="H28" s="32">
        <v>0</v>
      </c>
      <c r="I28" s="48">
        <f t="shared" si="3"/>
        <v>0</v>
      </c>
      <c r="J28" s="80">
        <v>0</v>
      </c>
      <c r="K28" s="49">
        <f t="shared" si="4"/>
        <v>0</v>
      </c>
      <c r="L28" s="34">
        <f t="shared" si="1"/>
        <v>0</v>
      </c>
      <c r="M28" s="51">
        <f>IF(ISBLANK(L28),"  ",IF(L76&gt;0,L28/L76,IF(L28&gt;0,1,0)))</f>
        <v>0</v>
      </c>
      <c r="N28" s="25"/>
    </row>
    <row r="29" spans="1:14" ht="15" customHeight="1" x14ac:dyDescent="0.2">
      <c r="A29" s="60" t="s">
        <v>28</v>
      </c>
      <c r="B29" s="32">
        <v>0</v>
      </c>
      <c r="C29" s="48">
        <f t="shared" si="0"/>
        <v>0</v>
      </c>
      <c r="D29" s="80">
        <v>0</v>
      </c>
      <c r="E29" s="44">
        <f t="shared" si="5"/>
        <v>0</v>
      </c>
      <c r="F29" s="34">
        <f t="shared" si="2"/>
        <v>0</v>
      </c>
      <c r="G29" s="51">
        <f>IF(ISBLANK(F29),"  ",IF(F76&gt;0,F29/F76,IF(F29&gt;0,1,0)))</f>
        <v>0</v>
      </c>
      <c r="H29" s="32">
        <v>0</v>
      </c>
      <c r="I29" s="48">
        <f t="shared" si="3"/>
        <v>0</v>
      </c>
      <c r="J29" s="80">
        <v>0</v>
      </c>
      <c r="K29" s="49">
        <f t="shared" si="4"/>
        <v>0</v>
      </c>
      <c r="L29" s="34">
        <f t="shared" si="1"/>
        <v>0</v>
      </c>
      <c r="M29" s="51">
        <f>IF(ISBLANK(L29),"  ",IF(L76&gt;0,L29/L76,IF(L29&gt;0,1,0)))</f>
        <v>0</v>
      </c>
      <c r="N29" s="25"/>
    </row>
    <row r="30" spans="1:14" ht="15" customHeight="1" x14ac:dyDescent="0.2">
      <c r="A30" s="60" t="s">
        <v>29</v>
      </c>
      <c r="B30" s="32">
        <v>0</v>
      </c>
      <c r="C30" s="48">
        <f t="shared" si="0"/>
        <v>0</v>
      </c>
      <c r="D30" s="80">
        <v>0</v>
      </c>
      <c r="E30" s="44">
        <f>IF(ISBLANK(D30),"  ",IF(F30&gt;0,D30/F30,IF(D30&gt;0,1,0)))</f>
        <v>0</v>
      </c>
      <c r="F30" s="34">
        <f t="shared" si="2"/>
        <v>0</v>
      </c>
      <c r="G30" s="51">
        <f>IF(ISBLANK(F30),"  ",IF(F76&gt;0,F30/F76,IF(F30&gt;0,1,0)))</f>
        <v>0</v>
      </c>
      <c r="H30" s="32">
        <v>0</v>
      </c>
      <c r="I30" s="48">
        <f t="shared" si="3"/>
        <v>0</v>
      </c>
      <c r="J30" s="80">
        <v>0</v>
      </c>
      <c r="K30" s="49">
        <f>IF(ISBLANK(J30),"  ",IF(L30&gt;0,J30/L30,IF(J30&gt;0,1,0)))</f>
        <v>0</v>
      </c>
      <c r="L30" s="34">
        <f t="shared" si="1"/>
        <v>0</v>
      </c>
      <c r="M30" s="51">
        <f>IF(ISBLANK(L30),"  ",IF(L76&gt;0,L30/L76,IF(L30&gt;0,1,0)))</f>
        <v>0</v>
      </c>
      <c r="N30" s="25"/>
    </row>
    <row r="31" spans="1:14" ht="15" customHeight="1" x14ac:dyDescent="0.2">
      <c r="A31" s="60" t="s">
        <v>30</v>
      </c>
      <c r="B31" s="32">
        <v>0</v>
      </c>
      <c r="C31" s="48">
        <f t="shared" si="0"/>
        <v>0</v>
      </c>
      <c r="D31" s="80">
        <v>0</v>
      </c>
      <c r="E31" s="44">
        <f>IF(ISBLANK(D31),"  ",IF(F31&gt;0,D31/F31,IF(D31&gt;0,1,0)))</f>
        <v>0</v>
      </c>
      <c r="F31" s="34">
        <f t="shared" si="2"/>
        <v>0</v>
      </c>
      <c r="G31" s="51">
        <f>IF(ISBLANK(F31),"  ",IF(F76&gt;0,F31/F76,IF(F31&gt;0,1,0)))</f>
        <v>0</v>
      </c>
      <c r="H31" s="32">
        <v>0</v>
      </c>
      <c r="I31" s="48">
        <f t="shared" si="3"/>
        <v>0</v>
      </c>
      <c r="J31" s="80">
        <v>0</v>
      </c>
      <c r="K31" s="49">
        <f>IF(ISBLANK(J31),"  ",IF(L31&gt;0,J31/L31,IF(J31&gt;0,1,0)))</f>
        <v>0</v>
      </c>
      <c r="L31" s="34">
        <f t="shared" si="1"/>
        <v>0</v>
      </c>
      <c r="M31" s="51">
        <f>IF(ISBLANK(L31),"  ",IF(L76&gt;0,L31/L76,IF(L31&gt;0,1,0)))</f>
        <v>0</v>
      </c>
      <c r="N31" s="25"/>
    </row>
    <row r="32" spans="1:14" ht="15" customHeight="1" x14ac:dyDescent="0.2">
      <c r="A32" s="60" t="s">
        <v>31</v>
      </c>
      <c r="B32" s="32">
        <v>0</v>
      </c>
      <c r="C32" s="48">
        <f t="shared" si="0"/>
        <v>0</v>
      </c>
      <c r="D32" s="80">
        <v>0</v>
      </c>
      <c r="E32" s="44">
        <f>IF(ISBLANK(D32),"  ",IF(F32&gt;0,D32/F32,IF(D32&gt;0,1,0)))</f>
        <v>0</v>
      </c>
      <c r="F32" s="34">
        <f t="shared" si="2"/>
        <v>0</v>
      </c>
      <c r="G32" s="51">
        <f>IF(ISBLANK(F32),"  ",IF(F76&gt;0,F32/F76,IF(F32&gt;0,1,0)))</f>
        <v>0</v>
      </c>
      <c r="H32" s="32">
        <v>0</v>
      </c>
      <c r="I32" s="48">
        <f t="shared" si="3"/>
        <v>0</v>
      </c>
      <c r="J32" s="80">
        <v>0</v>
      </c>
      <c r="K32" s="49">
        <f>IF(ISBLANK(J32),"  ",IF(L32&gt;0,J32/L32,IF(J32&gt;0,1,0)))</f>
        <v>0</v>
      </c>
      <c r="L32" s="34">
        <f t="shared" si="1"/>
        <v>0</v>
      </c>
      <c r="M32" s="51">
        <f>IF(ISBLANK(L32),"  ",IF(L76&gt;0,L32/L76,IF(L32&gt;0,1,0)))</f>
        <v>0</v>
      </c>
      <c r="N32" s="25"/>
    </row>
    <row r="33" spans="1:14" ht="15" customHeight="1" x14ac:dyDescent="0.2">
      <c r="A33" s="61" t="s">
        <v>75</v>
      </c>
      <c r="B33" s="32">
        <v>0</v>
      </c>
      <c r="C33" s="48">
        <f>IF(ISBLANK(B33),"  ",IF(F33&gt;0,B33/F33,IF(B33&gt;0,1,0)))</f>
        <v>0</v>
      </c>
      <c r="D33" s="80">
        <v>0</v>
      </c>
      <c r="E33" s="44">
        <f>IF(ISBLANK(D33),"  ",IF(F33&gt;0,D33/F33,IF(D33&gt;0,1,0)))</f>
        <v>0</v>
      </c>
      <c r="F33" s="34">
        <f t="shared" si="2"/>
        <v>0</v>
      </c>
      <c r="G33" s="51">
        <f>IF(ISBLANK(F33),"  ",IF(F76&gt;0,F33/F76,IF(F33&gt;0,1,0)))</f>
        <v>0</v>
      </c>
      <c r="H33" s="32">
        <v>0</v>
      </c>
      <c r="I33" s="48">
        <f>IF(ISBLANK(H33),"  ",IF(L33&gt;0,H33/L33,IF(H33&gt;0,1,0)))</f>
        <v>0</v>
      </c>
      <c r="J33" s="80">
        <v>0</v>
      </c>
      <c r="K33" s="49">
        <f>IF(ISBLANK(J33),"  ",IF(L33&gt;0,J33/L33,IF(J33&gt;0,1,0)))</f>
        <v>0</v>
      </c>
      <c r="L33" s="34">
        <f t="shared" si="1"/>
        <v>0</v>
      </c>
      <c r="M33" s="51">
        <f>IF(ISBLANK(L33),"  ",IF(L76&gt;0,L33/L76,IF(L33&gt;0,1,0)))</f>
        <v>0</v>
      </c>
      <c r="N33" s="25"/>
    </row>
    <row r="34" spans="1:14" ht="15" customHeight="1" x14ac:dyDescent="0.2">
      <c r="A34" s="60" t="s">
        <v>32</v>
      </c>
      <c r="B34" s="32">
        <v>0</v>
      </c>
      <c r="C34" s="48">
        <f t="shared" si="0"/>
        <v>0</v>
      </c>
      <c r="D34" s="80">
        <v>0</v>
      </c>
      <c r="E34" s="44">
        <f t="shared" si="5"/>
        <v>0</v>
      </c>
      <c r="F34" s="34">
        <f t="shared" si="2"/>
        <v>0</v>
      </c>
      <c r="G34" s="51">
        <f>IF(ISBLANK(F34),"  ",IF(F76&gt;0,F34/F76,IF(F34&gt;0,1,0)))</f>
        <v>0</v>
      </c>
      <c r="H34" s="32">
        <v>0</v>
      </c>
      <c r="I34" s="48">
        <f t="shared" si="3"/>
        <v>0</v>
      </c>
      <c r="J34" s="80">
        <v>0</v>
      </c>
      <c r="K34" s="49">
        <f t="shared" si="4"/>
        <v>0</v>
      </c>
      <c r="L34" s="34">
        <f t="shared" si="1"/>
        <v>0</v>
      </c>
      <c r="M34" s="51">
        <f>IF(ISBLANK(L34),"  ",IF(L76&gt;0,L34/L76,IF(L34&gt;0,1,0)))</f>
        <v>0</v>
      </c>
      <c r="N34" s="25"/>
    </row>
    <row r="35" spans="1:14" ht="15" customHeight="1" x14ac:dyDescent="0.25">
      <c r="A35" s="62" t="s">
        <v>33</v>
      </c>
      <c r="B35" s="121"/>
      <c r="C35" s="64" t="s">
        <v>4</v>
      </c>
      <c r="D35" s="80"/>
      <c r="E35" s="66" t="s">
        <v>4</v>
      </c>
      <c r="F35" s="34"/>
      <c r="G35" s="67" t="s">
        <v>4</v>
      </c>
      <c r="H35" s="121" t="s">
        <v>4</v>
      </c>
      <c r="I35" s="64" t="s">
        <v>4</v>
      </c>
      <c r="J35" s="80"/>
      <c r="K35" s="66" t="s">
        <v>4</v>
      </c>
      <c r="L35" s="34"/>
      <c r="M35" s="67" t="s">
        <v>4</v>
      </c>
      <c r="N35" s="25"/>
    </row>
    <row r="36" spans="1:14" ht="15" customHeight="1" x14ac:dyDescent="0.2">
      <c r="A36" s="57" t="s">
        <v>34</v>
      </c>
      <c r="B36" s="32">
        <v>0</v>
      </c>
      <c r="C36" s="48">
        <f t="shared" si="0"/>
        <v>0</v>
      </c>
      <c r="D36" s="80">
        <v>0</v>
      </c>
      <c r="E36" s="49">
        <f>IF(ISBLANK(D36),"  ",IF(F36&gt;0,D36/F36,IF(D36&gt;0,1,0)))</f>
        <v>0</v>
      </c>
      <c r="F36" s="34">
        <f t="shared" si="2"/>
        <v>0</v>
      </c>
      <c r="G36" s="51">
        <f>IF(ISBLANK(F36),"  ",IF(F76&gt;0,F36/F76,IF(F36&gt;0,1,0)))</f>
        <v>0</v>
      </c>
      <c r="H36" s="32">
        <v>0</v>
      </c>
      <c r="I36" s="48">
        <f>IF(ISBLANK(H36),"  ",IF(L36&gt;0,H36/L36,IF(H36&gt;0,1,0)))</f>
        <v>0</v>
      </c>
      <c r="J36" s="80">
        <v>0</v>
      </c>
      <c r="K36" s="49">
        <f>IF(ISBLANK(J36),"  ",IF(L36&gt;0,J36/L36,IF(J36&gt;0,1,0)))</f>
        <v>0</v>
      </c>
      <c r="L36" s="34">
        <f>J36+H36</f>
        <v>0</v>
      </c>
      <c r="M36" s="51">
        <f>IF(ISBLANK(L36),"  ",IF(L76&gt;0,L36/L76,IF(L36&gt;0,1,0)))</f>
        <v>0</v>
      </c>
      <c r="N36" s="25"/>
    </row>
    <row r="37" spans="1:14" ht="15" customHeight="1" x14ac:dyDescent="0.25">
      <c r="A37" s="62" t="s">
        <v>35</v>
      </c>
      <c r="B37" s="121"/>
      <c r="C37" s="64" t="s">
        <v>4</v>
      </c>
      <c r="D37" s="80"/>
      <c r="E37" s="66" t="s">
        <v>4</v>
      </c>
      <c r="F37" s="34"/>
      <c r="G37" s="67" t="s">
        <v>4</v>
      </c>
      <c r="H37" s="121"/>
      <c r="I37" s="64" t="s">
        <v>4</v>
      </c>
      <c r="J37" s="80"/>
      <c r="K37" s="66" t="s">
        <v>4</v>
      </c>
      <c r="L37" s="34"/>
      <c r="M37" s="67" t="s">
        <v>4</v>
      </c>
      <c r="N37" s="25"/>
    </row>
    <row r="38" spans="1:14" ht="15" customHeight="1" x14ac:dyDescent="0.2">
      <c r="A38" s="59" t="s">
        <v>34</v>
      </c>
      <c r="B38" s="69">
        <v>0</v>
      </c>
      <c r="C38" s="48">
        <f t="shared" si="0"/>
        <v>0</v>
      </c>
      <c r="D38" s="70">
        <v>0</v>
      </c>
      <c r="E38" s="49">
        <f>IF(ISBLANK(D38),"  ",IF(F38&gt;0,D38/F38,IF(D38&gt;0,1,0)))</f>
        <v>0</v>
      </c>
      <c r="F38" s="68">
        <f t="shared" si="2"/>
        <v>0</v>
      </c>
      <c r="G38" s="51">
        <f>IF(ISBLANK(F38),"  ",IF(F76&gt;0,F38/F76,IF(F38&gt;0,1,0)))</f>
        <v>0</v>
      </c>
      <c r="H38" s="69">
        <v>0</v>
      </c>
      <c r="I38" s="48">
        <f>IF(ISBLANK(H38),"  ",IF(L38&gt;0,H38/L38,IF(H38&gt;0,1,0)))</f>
        <v>0</v>
      </c>
      <c r="J38" s="70">
        <v>0</v>
      </c>
      <c r="K38" s="49">
        <f>IF(ISBLANK(J38),"  ",IF(L38&gt;0,J38/L38,IF(J38&gt;0,1,0)))</f>
        <v>0</v>
      </c>
      <c r="L38" s="68">
        <f>J38+H38</f>
        <v>0</v>
      </c>
      <c r="M38" s="51">
        <f>IF(ISBLANK(L38),"  ",IF(L76&gt;0,L38/L76,IF(L38&gt;0,1,0)))</f>
        <v>0</v>
      </c>
      <c r="N38" s="25"/>
    </row>
    <row r="39" spans="1:14" ht="15" customHeight="1" x14ac:dyDescent="0.2">
      <c r="A39" s="59" t="s">
        <v>36</v>
      </c>
      <c r="B39" s="69"/>
      <c r="C39" s="48" t="str">
        <f t="shared" si="0"/>
        <v xml:space="preserve">  </v>
      </c>
      <c r="D39" s="70"/>
      <c r="E39" s="44" t="str">
        <f>IF(ISBLANK(D39),"  ",IF(F39&gt;0,D39/F39,IF(D39&gt;0,1,0)))</f>
        <v xml:space="preserve">  </v>
      </c>
      <c r="F39" s="34">
        <f t="shared" si="2"/>
        <v>0</v>
      </c>
      <c r="G39" s="51">
        <f>IF(ISBLANK(F39),"  ",IF(F76&gt;0,F39/F76,IF(F39&gt;0,1,0)))</f>
        <v>0</v>
      </c>
      <c r="H39" s="69"/>
      <c r="I39" s="48" t="str">
        <f>IF(ISBLANK(H39),"  ",IF(L39&gt;0,H39/L39,IF(H39&gt;0,1,0)))</f>
        <v xml:space="preserve">  </v>
      </c>
      <c r="J39" s="70"/>
      <c r="K39" s="49" t="str">
        <f>IF(ISBLANK(J39),"  ",IF(L39&gt;0,J39/L39,IF(J39&gt;0,1,0)))</f>
        <v xml:space="preserve">  </v>
      </c>
      <c r="L39" s="34">
        <f>J39+H39</f>
        <v>0</v>
      </c>
      <c r="M39" s="51">
        <f>IF(ISBLANK(L39),"  ",IF(L76&gt;0,L39/L76,IF(L39&gt;0,1,0)))</f>
        <v>0</v>
      </c>
      <c r="N39" s="25"/>
    </row>
    <row r="40" spans="1:14" s="77" customFormat="1" ht="15" customHeight="1" x14ac:dyDescent="0.25">
      <c r="A40" s="62" t="s">
        <v>37</v>
      </c>
      <c r="B40" s="71">
        <v>8487572</v>
      </c>
      <c r="C40" s="84">
        <f t="shared" si="0"/>
        <v>1</v>
      </c>
      <c r="D40" s="122">
        <v>0</v>
      </c>
      <c r="E40" s="73">
        <f>IF(ISBLANK(D40),"  ",IF(F40&gt;0,D40/F40,IF(D40&gt;0,1,0)))</f>
        <v>0</v>
      </c>
      <c r="F40" s="71">
        <f>F39+F38+F36+F34+F29+F28+F26+F27+F25+F24+F23+F22+F21+F20+F19+F18+F17+F16+F14+F13+F30+F31+F32+F33</f>
        <v>8487572</v>
      </c>
      <c r="G40" s="74">
        <f>IF(ISBLANK(F40),"  ",IF(F76&gt;0,F40/F76,IF(F40&gt;0,1,0)))</f>
        <v>0.27822508488866254</v>
      </c>
      <c r="H40" s="71">
        <v>9488675</v>
      </c>
      <c r="I40" s="84">
        <f>IF(ISBLANK(H40),"  ",IF(L40&gt;0,H40/L40,IF(H40&gt;0,1,0)))</f>
        <v>1</v>
      </c>
      <c r="J40" s="122">
        <v>0</v>
      </c>
      <c r="K40" s="75">
        <f>IF(ISBLANK(J40),"  ",IF(L40&gt;0,J40/L40,IF(J40&gt;0,1,0)))</f>
        <v>0</v>
      </c>
      <c r="L40" s="71">
        <f>L39+L38+L36+L34+L29+L28+L26+L27+L25+L24+L23+L22+L21+L20+L19+L18+L17+L16+L14+L13+L30+L31+L32+L33</f>
        <v>9488675</v>
      </c>
      <c r="M40" s="74">
        <f>IF(ISBLANK(L40),"  ",IF(L76&gt;0,L40/L76,IF(L40&gt;0,1,0)))</f>
        <v>0.3105219968796199</v>
      </c>
      <c r="N40" s="76"/>
    </row>
    <row r="41" spans="1:14" ht="15" customHeight="1" x14ac:dyDescent="0.25">
      <c r="A41" s="78" t="s">
        <v>38</v>
      </c>
      <c r="B41" s="79"/>
      <c r="C41" s="64" t="s">
        <v>4</v>
      </c>
      <c r="D41" s="80"/>
      <c r="E41" s="66" t="s">
        <v>4</v>
      </c>
      <c r="F41" s="34"/>
      <c r="G41" s="67" t="s">
        <v>4</v>
      </c>
      <c r="H41" s="79"/>
      <c r="I41" s="64" t="s">
        <v>4</v>
      </c>
      <c r="J41" s="80"/>
      <c r="K41" s="66" t="s">
        <v>4</v>
      </c>
      <c r="L41" s="34"/>
      <c r="M41" s="67" t="s">
        <v>4</v>
      </c>
      <c r="N41" s="25"/>
    </row>
    <row r="42" spans="1:14" ht="15" customHeight="1" x14ac:dyDescent="0.2">
      <c r="A42" s="11" t="s">
        <v>39</v>
      </c>
      <c r="B42" s="36">
        <v>0</v>
      </c>
      <c r="C42" s="42">
        <f t="shared" si="0"/>
        <v>0</v>
      </c>
      <c r="D42" s="123">
        <v>0</v>
      </c>
      <c r="E42" s="44">
        <f t="shared" ref="E42:E48" si="6">IF(ISBLANK(D42),"  ",IF(F42&gt;0,D42/F42,IF(D42&gt;0,1,0)))</f>
        <v>0</v>
      </c>
      <c r="F42" s="38">
        <f>D42+B42</f>
        <v>0</v>
      </c>
      <c r="G42" s="46">
        <f>IF(ISBLANK(F42),"  ",IF(D76&gt;0,F42/D76,IF(F42&gt;0,1,0)))</f>
        <v>0</v>
      </c>
      <c r="H42" s="36">
        <v>0</v>
      </c>
      <c r="I42" s="42">
        <f t="shared" ref="I42:I48" si="7">IF(ISBLANK(H42),"  ",IF(L42&gt;0,H42/L42,IF(H42&gt;0,1,0)))</f>
        <v>0</v>
      </c>
      <c r="J42" s="123">
        <v>0</v>
      </c>
      <c r="K42" s="44">
        <f t="shared" ref="K42:K48" si="8">IF(ISBLANK(J42),"  ",IF(L42&gt;0,J42/L42,IF(J42&gt;0,1,0)))</f>
        <v>0</v>
      </c>
      <c r="L42" s="38">
        <f>J42+H42</f>
        <v>0</v>
      </c>
      <c r="M42" s="46">
        <f>IF(ISBLANK(L42),"  ",IF(J76&gt;0,L42/J76,IF(L42&gt;0,1,0)))</f>
        <v>0</v>
      </c>
      <c r="N42" s="25"/>
    </row>
    <row r="43" spans="1:14" ht="15" customHeight="1" x14ac:dyDescent="0.2">
      <c r="A43" s="81" t="s">
        <v>40</v>
      </c>
      <c r="B43" s="32">
        <v>0</v>
      </c>
      <c r="C43" s="48">
        <f t="shared" si="0"/>
        <v>0</v>
      </c>
      <c r="D43" s="80">
        <v>0</v>
      </c>
      <c r="E43" s="49">
        <f t="shared" si="6"/>
        <v>0</v>
      </c>
      <c r="F43" s="34">
        <f>D43+B43</f>
        <v>0</v>
      </c>
      <c r="G43" s="51">
        <f>IF(ISBLANK(F43),"  ",IF(D76&gt;0,F43/D76,IF(F43&gt;0,1,0)))</f>
        <v>0</v>
      </c>
      <c r="H43" s="32">
        <v>0</v>
      </c>
      <c r="I43" s="48">
        <f t="shared" si="7"/>
        <v>0</v>
      </c>
      <c r="J43" s="80">
        <v>0</v>
      </c>
      <c r="K43" s="49">
        <f t="shared" si="8"/>
        <v>0</v>
      </c>
      <c r="L43" s="34">
        <f>J43+H43</f>
        <v>0</v>
      </c>
      <c r="M43" s="51">
        <f>IF(ISBLANK(L43),"  ",IF(J76&gt;0,L43/J76,IF(L43&gt;0,1,0)))</f>
        <v>0</v>
      </c>
      <c r="N43" s="25"/>
    </row>
    <row r="44" spans="1:14" ht="15" customHeight="1" x14ac:dyDescent="0.2">
      <c r="A44" s="82" t="s">
        <v>41</v>
      </c>
      <c r="B44" s="32">
        <v>0</v>
      </c>
      <c r="C44" s="48">
        <f t="shared" si="0"/>
        <v>0</v>
      </c>
      <c r="D44" s="80">
        <v>0</v>
      </c>
      <c r="E44" s="49">
        <f t="shared" si="6"/>
        <v>0</v>
      </c>
      <c r="F44" s="68">
        <f>D44+B44</f>
        <v>0</v>
      </c>
      <c r="G44" s="51">
        <f>IF(ISBLANK(F44),"  ",IF(D76&gt;0,F44/D76,IF(F44&gt;0,1,0)))</f>
        <v>0</v>
      </c>
      <c r="H44" s="32">
        <v>0</v>
      </c>
      <c r="I44" s="48">
        <f t="shared" si="7"/>
        <v>0</v>
      </c>
      <c r="J44" s="80">
        <v>0</v>
      </c>
      <c r="K44" s="49">
        <f t="shared" si="8"/>
        <v>0</v>
      </c>
      <c r="L44" s="68">
        <f>J44+H44</f>
        <v>0</v>
      </c>
      <c r="M44" s="51">
        <f>IF(ISBLANK(L44),"  ",IF(J76&gt;0,L44/J76,IF(L44&gt;0,1,0)))</f>
        <v>0</v>
      </c>
      <c r="N44" s="25"/>
    </row>
    <row r="45" spans="1:14" ht="15" customHeight="1" x14ac:dyDescent="0.2">
      <c r="A45" s="31" t="s">
        <v>42</v>
      </c>
      <c r="B45" s="32">
        <v>0</v>
      </c>
      <c r="C45" s="48">
        <f t="shared" si="0"/>
        <v>0</v>
      </c>
      <c r="D45" s="80">
        <v>0</v>
      </c>
      <c r="E45" s="49">
        <f t="shared" si="6"/>
        <v>0</v>
      </c>
      <c r="F45" s="68">
        <f>D45+B45</f>
        <v>0</v>
      </c>
      <c r="G45" s="51">
        <f>IF(ISBLANK(F45),"  ",IF(D76&gt;0,F45/D76,IF(F45&gt;0,1,0)))</f>
        <v>0</v>
      </c>
      <c r="H45" s="32">
        <v>0</v>
      </c>
      <c r="I45" s="48">
        <f t="shared" si="7"/>
        <v>0</v>
      </c>
      <c r="J45" s="80">
        <v>0</v>
      </c>
      <c r="K45" s="49">
        <f t="shared" si="8"/>
        <v>0</v>
      </c>
      <c r="L45" s="68">
        <f>J45+H45</f>
        <v>0</v>
      </c>
      <c r="M45" s="51">
        <f>IF(ISBLANK(L45),"  ",IF(J76&gt;0,L45/J76,IF(L45&gt;0,1,0)))</f>
        <v>0</v>
      </c>
      <c r="N45" s="25"/>
    </row>
    <row r="46" spans="1:14" ht="15" customHeight="1" x14ac:dyDescent="0.2">
      <c r="A46" s="81" t="s">
        <v>43</v>
      </c>
      <c r="B46" s="32">
        <v>0</v>
      </c>
      <c r="C46" s="48">
        <f t="shared" si="0"/>
        <v>0</v>
      </c>
      <c r="D46" s="80">
        <v>0</v>
      </c>
      <c r="E46" s="49">
        <f t="shared" si="6"/>
        <v>0</v>
      </c>
      <c r="F46" s="68">
        <f>D46+B46</f>
        <v>0</v>
      </c>
      <c r="G46" s="51">
        <f>IF(ISBLANK(F46),"  ",IF(F76&gt;0,F46/F76,IF(F46&gt;0,1,0)))</f>
        <v>0</v>
      </c>
      <c r="H46" s="32">
        <v>0</v>
      </c>
      <c r="I46" s="48">
        <f t="shared" si="7"/>
        <v>0</v>
      </c>
      <c r="J46" s="80">
        <v>0</v>
      </c>
      <c r="K46" s="49">
        <f t="shared" si="8"/>
        <v>0</v>
      </c>
      <c r="L46" s="68">
        <f>J46+H46</f>
        <v>0</v>
      </c>
      <c r="M46" s="51">
        <f>IF(ISBLANK(L46),"  ",IF(L76&gt;0,L46/L76,IF(L46&gt;0,1,0)))</f>
        <v>0</v>
      </c>
      <c r="N46" s="25"/>
    </row>
    <row r="47" spans="1:14" s="77" customFormat="1" ht="15" customHeight="1" x14ac:dyDescent="0.25">
      <c r="A47" s="78" t="s">
        <v>44</v>
      </c>
      <c r="B47" s="106">
        <v>0</v>
      </c>
      <c r="C47" s="84">
        <f t="shared" si="0"/>
        <v>0</v>
      </c>
      <c r="D47" s="107">
        <v>0</v>
      </c>
      <c r="E47" s="75">
        <f t="shared" si="6"/>
        <v>0</v>
      </c>
      <c r="F47" s="86">
        <f>F46+F45+F44+F43+F42</f>
        <v>0</v>
      </c>
      <c r="G47" s="74">
        <f>IF(ISBLANK(F47),"  ",IF(F76&gt;0,F47/F76,IF(F47&gt;0,1,0)))</f>
        <v>0</v>
      </c>
      <c r="H47" s="106">
        <v>0</v>
      </c>
      <c r="I47" s="84">
        <f t="shared" si="7"/>
        <v>0</v>
      </c>
      <c r="J47" s="107">
        <v>0</v>
      </c>
      <c r="K47" s="75">
        <f t="shared" si="8"/>
        <v>0</v>
      </c>
      <c r="L47" s="86">
        <f>L46+L45+L44+L43+L42</f>
        <v>0</v>
      </c>
      <c r="M47" s="74">
        <f>IF(ISBLANK(L47),"  ",IF(L76&gt;0,L47/L76,IF(L47&gt;0,1,0)))</f>
        <v>0</v>
      </c>
      <c r="N47" s="76"/>
    </row>
    <row r="48" spans="1:14" s="77" customFormat="1" ht="15" customHeight="1" x14ac:dyDescent="0.25">
      <c r="A48" s="87" t="s">
        <v>45</v>
      </c>
      <c r="B48" s="124">
        <v>0</v>
      </c>
      <c r="C48" s="84">
        <f t="shared" si="0"/>
        <v>0</v>
      </c>
      <c r="D48" s="111">
        <v>0</v>
      </c>
      <c r="E48" s="75">
        <f t="shared" si="6"/>
        <v>0</v>
      </c>
      <c r="F48" s="90">
        <f>D48+B48</f>
        <v>0</v>
      </c>
      <c r="G48" s="74">
        <f>IF(ISBLANK(F48),"  ",IF(F76&gt;0,F48/F76,IF(F48&gt;0,1,0)))</f>
        <v>0</v>
      </c>
      <c r="H48" s="124">
        <v>0</v>
      </c>
      <c r="I48" s="84">
        <f t="shared" si="7"/>
        <v>0</v>
      </c>
      <c r="J48" s="111">
        <v>0</v>
      </c>
      <c r="K48" s="75">
        <f t="shared" si="8"/>
        <v>0</v>
      </c>
      <c r="L48" s="90">
        <f>J48+H48</f>
        <v>0</v>
      </c>
      <c r="M48" s="74">
        <f>IF(ISBLANK(L48),"  ",IF(L76&gt;0,L48/L76,IF(L48&gt;0,1,0)))</f>
        <v>0</v>
      </c>
      <c r="N48" s="76"/>
    </row>
    <row r="49" spans="1:14" ht="15" customHeight="1" x14ac:dyDescent="0.25">
      <c r="A49" s="14" t="s">
        <v>46</v>
      </c>
      <c r="B49" s="91"/>
      <c r="C49" s="92" t="s">
        <v>4</v>
      </c>
      <c r="D49" s="93"/>
      <c r="E49" s="94" t="s">
        <v>4</v>
      </c>
      <c r="F49" s="38"/>
      <c r="G49" s="95" t="s">
        <v>4</v>
      </c>
      <c r="H49" s="91"/>
      <c r="I49" s="92" t="s">
        <v>4</v>
      </c>
      <c r="J49" s="93"/>
      <c r="K49" s="94" t="s">
        <v>4</v>
      </c>
      <c r="L49" s="38"/>
      <c r="M49" s="95" t="s">
        <v>4</v>
      </c>
      <c r="N49" s="25"/>
    </row>
    <row r="50" spans="1:14" ht="15" customHeight="1" x14ac:dyDescent="0.2">
      <c r="A50" s="11" t="s">
        <v>47</v>
      </c>
      <c r="B50" s="91">
        <v>7686546</v>
      </c>
      <c r="C50" s="42">
        <f t="shared" si="0"/>
        <v>1</v>
      </c>
      <c r="D50" s="93">
        <v>0</v>
      </c>
      <c r="E50" s="44">
        <f t="shared" ref="E50:E67" si="9">IF(ISBLANK(D50),"  ",IF(F50&gt;0,D50/F50,IF(D50&gt;0,1,0)))</f>
        <v>0</v>
      </c>
      <c r="F50" s="96">
        <f t="shared" ref="F50:F55" si="10">D50+B50</f>
        <v>7686546</v>
      </c>
      <c r="G50" s="46">
        <f>IF(ISBLANK(F50),"  ",IF(F76&gt;0,F50/F76,IF(F50&gt;0,1,0)))</f>
        <v>0.25196721905282332</v>
      </c>
      <c r="H50" s="91">
        <v>8102000</v>
      </c>
      <c r="I50" s="42">
        <f t="shared" ref="I50:I67" si="11">IF(ISBLANK(H50),"  ",IF(L50&gt;0,H50/L50,IF(H50&gt;0,1,0)))</f>
        <v>1</v>
      </c>
      <c r="J50" s="93">
        <v>0</v>
      </c>
      <c r="K50" s="44">
        <f t="shared" ref="K50:K67" si="12">IF(ISBLANK(J50),"  ",IF(L50&gt;0,J50/L50,IF(J50&gt;0,1,0)))</f>
        <v>0</v>
      </c>
      <c r="L50" s="96">
        <f t="shared" ref="L50:L66" si="13">J50+H50</f>
        <v>8102000</v>
      </c>
      <c r="M50" s="46">
        <f>IF(ISBLANK(L50),"  ",IF(L76&gt;0,L50/L76,IF(L50&gt;0,1,0)))</f>
        <v>0.26514231109387565</v>
      </c>
      <c r="N50" s="25"/>
    </row>
    <row r="51" spans="1:14" ht="15" customHeight="1" x14ac:dyDescent="0.2">
      <c r="A51" s="31" t="s">
        <v>48</v>
      </c>
      <c r="B51" s="79">
        <v>70325</v>
      </c>
      <c r="C51" s="48">
        <f t="shared" si="0"/>
        <v>1</v>
      </c>
      <c r="D51" s="80">
        <v>0</v>
      </c>
      <c r="E51" s="49">
        <f t="shared" si="9"/>
        <v>0</v>
      </c>
      <c r="F51" s="97">
        <f t="shared" si="10"/>
        <v>70325</v>
      </c>
      <c r="G51" s="51">
        <f>IF(ISBLANK(F51),"  ",IF(F76&gt;0,F51/F76,IF(F51&gt;0,1,0)))</f>
        <v>2.3052740047206899E-3</v>
      </c>
      <c r="H51" s="79">
        <v>71000</v>
      </c>
      <c r="I51" s="48">
        <f t="shared" si="11"/>
        <v>1</v>
      </c>
      <c r="J51" s="80">
        <v>0</v>
      </c>
      <c r="K51" s="49">
        <f t="shared" si="12"/>
        <v>0</v>
      </c>
      <c r="L51" s="97">
        <f t="shared" si="13"/>
        <v>71000</v>
      </c>
      <c r="M51" s="51">
        <f>IF(ISBLANK(L51),"  ",IF(L76&gt;0,L51/L76,IF(L51&gt;0,1,0)))</f>
        <v>2.3235132174358394E-3</v>
      </c>
      <c r="N51" s="25"/>
    </row>
    <row r="52" spans="1:14" ht="15" customHeight="1" x14ac:dyDescent="0.2">
      <c r="A52" s="98" t="s">
        <v>49</v>
      </c>
      <c r="B52" s="125">
        <v>0</v>
      </c>
      <c r="C52" s="48">
        <f t="shared" si="0"/>
        <v>0</v>
      </c>
      <c r="D52" s="126">
        <v>403105</v>
      </c>
      <c r="E52" s="49">
        <f t="shared" si="9"/>
        <v>1</v>
      </c>
      <c r="F52" s="99">
        <f t="shared" si="10"/>
        <v>403105</v>
      </c>
      <c r="G52" s="51">
        <f>IF(ISBLANK(F52),"  ",IF(F76&gt;0,F52/F76,IF(F52&gt;0,1,0)))</f>
        <v>1.3213899433671293E-2</v>
      </c>
      <c r="H52" s="125">
        <v>0</v>
      </c>
      <c r="I52" s="48">
        <f t="shared" si="11"/>
        <v>0</v>
      </c>
      <c r="J52" s="126">
        <v>430000</v>
      </c>
      <c r="K52" s="49">
        <f t="shared" si="12"/>
        <v>1</v>
      </c>
      <c r="L52" s="99">
        <f t="shared" si="13"/>
        <v>430000</v>
      </c>
      <c r="M52" s="51">
        <f>IF(ISBLANK(L52),"  ",IF(L76&gt;0,L52/L76,IF(L52&gt;0,1,0)))</f>
        <v>1.4071981457710015E-2</v>
      </c>
      <c r="N52" s="25"/>
    </row>
    <row r="53" spans="1:14" ht="15" customHeight="1" x14ac:dyDescent="0.2">
      <c r="A53" s="98" t="s">
        <v>50</v>
      </c>
      <c r="B53" s="125">
        <v>188160</v>
      </c>
      <c r="C53" s="48">
        <f t="shared" si="0"/>
        <v>1</v>
      </c>
      <c r="D53" s="126">
        <v>0</v>
      </c>
      <c r="E53" s="49">
        <f t="shared" si="9"/>
        <v>0</v>
      </c>
      <c r="F53" s="99">
        <f t="shared" si="10"/>
        <v>188160</v>
      </c>
      <c r="G53" s="51">
        <f>IF(ISBLANK(F53),"  ",IF(F76&gt;0,F53/F76,IF(F53&gt;0,1,0)))</f>
        <v>6.1679396619729113E-3</v>
      </c>
      <c r="H53" s="125">
        <v>200000</v>
      </c>
      <c r="I53" s="48">
        <f t="shared" si="11"/>
        <v>1</v>
      </c>
      <c r="J53" s="126">
        <v>0</v>
      </c>
      <c r="K53" s="49">
        <f t="shared" si="12"/>
        <v>0</v>
      </c>
      <c r="L53" s="99">
        <f t="shared" si="13"/>
        <v>200000</v>
      </c>
      <c r="M53" s="51">
        <f>IF(ISBLANK(L53),"  ",IF(L76&gt;0,L53/L76,IF(L53&gt;0,1,0)))</f>
        <v>6.5451076547488433E-3</v>
      </c>
      <c r="N53" s="25"/>
    </row>
    <row r="54" spans="1:14" ht="15" customHeight="1" x14ac:dyDescent="0.2">
      <c r="A54" s="98" t="s">
        <v>51</v>
      </c>
      <c r="B54" s="125">
        <v>0</v>
      </c>
      <c r="C54" s="48">
        <f>IF(ISBLANK(B54),"  ",IF(F54&gt;0,B54/F54,IF(B54&gt;0,1,0)))</f>
        <v>0</v>
      </c>
      <c r="D54" s="126">
        <v>0</v>
      </c>
      <c r="E54" s="49">
        <f>IF(ISBLANK(D54),"  ",IF(F54&gt;0,D54/F54,IF(D54&gt;0,1,0)))</f>
        <v>0</v>
      </c>
      <c r="F54" s="99">
        <f t="shared" si="10"/>
        <v>0</v>
      </c>
      <c r="G54" s="51">
        <f>IF(ISBLANK(F54),"  ",IF(F76&gt;0,F54/F76,IF(F54&gt;0,1,0)))</f>
        <v>0</v>
      </c>
      <c r="H54" s="125">
        <v>0</v>
      </c>
      <c r="I54" s="48">
        <f>IF(ISBLANK(H54),"  ",IF(L54&gt;0,H54/L54,IF(H54&gt;0,1,0)))</f>
        <v>0</v>
      </c>
      <c r="J54" s="126">
        <v>0</v>
      </c>
      <c r="K54" s="49">
        <f>IF(ISBLANK(J54),"  ",IF(L54&gt;0,J54/L54,IF(J54&gt;0,1,0)))</f>
        <v>0</v>
      </c>
      <c r="L54" s="99">
        <f t="shared" si="13"/>
        <v>0</v>
      </c>
      <c r="M54" s="51">
        <f>IF(ISBLANK(L54),"  ",IF(L76&gt;0,L54/L76,IF(L54&gt;0,1,0)))</f>
        <v>0</v>
      </c>
      <c r="N54" s="25"/>
    </row>
    <row r="55" spans="1:14" ht="15" customHeight="1" x14ac:dyDescent="0.2">
      <c r="A55" s="31" t="s">
        <v>52</v>
      </c>
      <c r="B55" s="79">
        <v>1079827</v>
      </c>
      <c r="C55" s="48">
        <f t="shared" si="0"/>
        <v>0.43901849011176031</v>
      </c>
      <c r="D55" s="80">
        <v>1379812</v>
      </c>
      <c r="E55" s="49">
        <f t="shared" si="9"/>
        <v>0.56098150988823969</v>
      </c>
      <c r="F55" s="97">
        <f t="shared" si="10"/>
        <v>2459639</v>
      </c>
      <c r="G55" s="51">
        <f>IF(ISBLANK(F55),"  ",IF(F76&gt;0,F55/F76,IF(F55&gt;0,1,0)))</f>
        <v>8.0627683579057127E-2</v>
      </c>
      <c r="H55" s="79">
        <v>1172000</v>
      </c>
      <c r="I55" s="48">
        <f t="shared" si="11"/>
        <v>0.43661289721715157</v>
      </c>
      <c r="J55" s="80">
        <v>1512300</v>
      </c>
      <c r="K55" s="49">
        <f t="shared" si="12"/>
        <v>0.56338710278284843</v>
      </c>
      <c r="L55" s="97">
        <f t="shared" si="13"/>
        <v>2684300</v>
      </c>
      <c r="M55" s="51">
        <f>IF(ISBLANK(L55),"  ",IF(L76&gt;0,L55/L76,IF(L55&gt;0,1,0)))</f>
        <v>8.7845162388211606E-2</v>
      </c>
      <c r="N55" s="25"/>
    </row>
    <row r="56" spans="1:14" s="77" customFormat="1" ht="15" customHeight="1" x14ac:dyDescent="0.25">
      <c r="A56" s="87" t="s">
        <v>53</v>
      </c>
      <c r="B56" s="127">
        <v>9024858</v>
      </c>
      <c r="C56" s="84">
        <f t="shared" si="0"/>
        <v>0.83503385294382981</v>
      </c>
      <c r="D56" s="107">
        <v>1782917</v>
      </c>
      <c r="E56" s="75">
        <f t="shared" si="9"/>
        <v>0.16496614705617021</v>
      </c>
      <c r="F56" s="100">
        <f>F55+F53+F52+F51+F50+F54</f>
        <v>10807775</v>
      </c>
      <c r="G56" s="74">
        <f>IF(ISBLANK(F56),"  ",IF(F76&gt;0,F56/F76,IF(F56&gt;0,1,0)))</f>
        <v>0.35428201573224533</v>
      </c>
      <c r="H56" s="127">
        <v>9545000</v>
      </c>
      <c r="I56" s="84">
        <f t="shared" si="11"/>
        <v>0.83091762206958986</v>
      </c>
      <c r="J56" s="107">
        <v>1942300</v>
      </c>
      <c r="K56" s="75">
        <f t="shared" si="12"/>
        <v>0.16908237793041012</v>
      </c>
      <c r="L56" s="97">
        <f t="shared" si="13"/>
        <v>11487300</v>
      </c>
      <c r="M56" s="74">
        <f>IF(ISBLANK(L56),"  ",IF(L76&gt;0,L56/L76,IF(L56&gt;0,1,0)))</f>
        <v>0.37592807581198195</v>
      </c>
      <c r="N56" s="76"/>
    </row>
    <row r="57" spans="1:14" ht="15" customHeight="1" x14ac:dyDescent="0.2">
      <c r="A57" s="41" t="s">
        <v>54</v>
      </c>
      <c r="B57" s="128">
        <v>0</v>
      </c>
      <c r="C57" s="48">
        <f t="shared" si="0"/>
        <v>0</v>
      </c>
      <c r="D57" s="129">
        <v>0</v>
      </c>
      <c r="E57" s="49">
        <f t="shared" si="9"/>
        <v>0</v>
      </c>
      <c r="F57" s="101">
        <f t="shared" ref="F57:F66" si="14">D57+B57</f>
        <v>0</v>
      </c>
      <c r="G57" s="51">
        <f>IF(ISBLANK(F57),"  ",IF(F76&gt;0,F57/F76,IF(F57&gt;0,1,0)))</f>
        <v>0</v>
      </c>
      <c r="H57" s="128">
        <v>0</v>
      </c>
      <c r="I57" s="48">
        <f t="shared" si="11"/>
        <v>0</v>
      </c>
      <c r="J57" s="129">
        <v>0</v>
      </c>
      <c r="K57" s="49">
        <f t="shared" si="12"/>
        <v>0</v>
      </c>
      <c r="L57" s="101">
        <f t="shared" si="13"/>
        <v>0</v>
      </c>
      <c r="M57" s="51">
        <f>IF(ISBLANK(L57),"  ",IF(L76&gt;0,L57/L76,IF(L57&gt;0,1,0)))</f>
        <v>0</v>
      </c>
      <c r="N57" s="25"/>
    </row>
    <row r="58" spans="1:14" ht="15" customHeight="1" x14ac:dyDescent="0.2">
      <c r="A58" s="102" t="s">
        <v>55</v>
      </c>
      <c r="B58" s="32">
        <v>0</v>
      </c>
      <c r="C58" s="48">
        <f t="shared" si="0"/>
        <v>0</v>
      </c>
      <c r="D58" s="80">
        <v>0</v>
      </c>
      <c r="E58" s="49">
        <f t="shared" si="9"/>
        <v>0</v>
      </c>
      <c r="F58" s="34">
        <f t="shared" si="14"/>
        <v>0</v>
      </c>
      <c r="G58" s="51">
        <f>IF(ISBLANK(F58),"  ",IF(F76&gt;0,F58/F76,IF(F58&gt;0,1,0)))</f>
        <v>0</v>
      </c>
      <c r="H58" s="32">
        <v>0</v>
      </c>
      <c r="I58" s="48">
        <f t="shared" si="11"/>
        <v>0</v>
      </c>
      <c r="J58" s="80">
        <v>0</v>
      </c>
      <c r="K58" s="49">
        <f t="shared" si="12"/>
        <v>0</v>
      </c>
      <c r="L58" s="34">
        <f t="shared" si="13"/>
        <v>0</v>
      </c>
      <c r="M58" s="51">
        <f>IF(ISBLANK(L58),"  ",IF(L76&gt;0,L58/L76,IF(L58&gt;0,1,0)))</f>
        <v>0</v>
      </c>
      <c r="N58" s="25"/>
    </row>
    <row r="59" spans="1:14" ht="15" customHeight="1" x14ac:dyDescent="0.2">
      <c r="A59" s="82" t="s">
        <v>56</v>
      </c>
      <c r="B59" s="32">
        <v>10923</v>
      </c>
      <c r="C59" s="48">
        <f t="shared" si="0"/>
        <v>1</v>
      </c>
      <c r="D59" s="80">
        <v>0</v>
      </c>
      <c r="E59" s="49">
        <f t="shared" si="9"/>
        <v>0</v>
      </c>
      <c r="F59" s="34">
        <f t="shared" si="14"/>
        <v>10923</v>
      </c>
      <c r="G59" s="51">
        <f>IF(ISBLANK(F59),"  ",IF(F76&gt;0,F59/F76,IF(F59&gt;0,1,0)))</f>
        <v>3.5805912482849762E-4</v>
      </c>
      <c r="H59" s="32">
        <v>13000</v>
      </c>
      <c r="I59" s="48">
        <f t="shared" si="11"/>
        <v>1</v>
      </c>
      <c r="J59" s="80">
        <v>0</v>
      </c>
      <c r="K59" s="49">
        <f t="shared" si="12"/>
        <v>0</v>
      </c>
      <c r="L59" s="34">
        <f t="shared" si="13"/>
        <v>13000</v>
      </c>
      <c r="M59" s="51">
        <f>IF(ISBLANK(L59),"  ",IF(L76&gt;0,L59/L76,IF(L59&gt;0,1,0)))</f>
        <v>4.2543199755867487E-4</v>
      </c>
      <c r="N59" s="25"/>
    </row>
    <row r="60" spans="1:14" ht="15" customHeight="1" x14ac:dyDescent="0.2">
      <c r="A60" s="81" t="s">
        <v>57</v>
      </c>
      <c r="B60" s="69">
        <v>0</v>
      </c>
      <c r="C60" s="48">
        <f t="shared" si="0"/>
        <v>0</v>
      </c>
      <c r="D60" s="70">
        <v>3013230</v>
      </c>
      <c r="E60" s="49">
        <f t="shared" si="9"/>
        <v>1</v>
      </c>
      <c r="F60" s="68">
        <f t="shared" si="14"/>
        <v>3013230</v>
      </c>
      <c r="G60" s="51">
        <f>IF(ISBLANK(F60),"  ",IF(F76&gt;0,F60/F76,IF(F60&gt;0,1,0)))</f>
        <v>9.8774557970060781E-2</v>
      </c>
      <c r="H60" s="69">
        <v>0</v>
      </c>
      <c r="I60" s="48">
        <f t="shared" si="11"/>
        <v>0</v>
      </c>
      <c r="J60" s="70">
        <v>1174000</v>
      </c>
      <c r="K60" s="49">
        <f t="shared" si="12"/>
        <v>1</v>
      </c>
      <c r="L60" s="68">
        <f t="shared" si="13"/>
        <v>1174000</v>
      </c>
      <c r="M60" s="51">
        <f>IF(ISBLANK(L60),"  ",IF(L76&gt;0,L60/L76,IF(L60&gt;0,1,0)))</f>
        <v>3.841978193337571E-2</v>
      </c>
      <c r="N60" s="25"/>
    </row>
    <row r="61" spans="1:14" ht="15" customHeight="1" x14ac:dyDescent="0.2">
      <c r="A61" s="103" t="s">
        <v>58</v>
      </c>
      <c r="B61" s="32">
        <v>0</v>
      </c>
      <c r="C61" s="48">
        <f t="shared" si="0"/>
        <v>0</v>
      </c>
      <c r="D61" s="80">
        <v>0</v>
      </c>
      <c r="E61" s="49">
        <f t="shared" si="9"/>
        <v>0</v>
      </c>
      <c r="F61" s="34">
        <f t="shared" si="14"/>
        <v>0</v>
      </c>
      <c r="G61" s="51">
        <f>IF(ISBLANK(F61),"  ",IF(F76&gt;0,F61/F76,IF(F61&gt;0,1,0)))</f>
        <v>0</v>
      </c>
      <c r="H61" s="32">
        <v>0</v>
      </c>
      <c r="I61" s="48">
        <f t="shared" si="11"/>
        <v>0</v>
      </c>
      <c r="J61" s="80">
        <v>0</v>
      </c>
      <c r="K61" s="49">
        <f t="shared" si="12"/>
        <v>0</v>
      </c>
      <c r="L61" s="34">
        <f t="shared" si="13"/>
        <v>0</v>
      </c>
      <c r="M61" s="51">
        <f>IF(ISBLANK(L61),"  ",IF(L76&gt;0,L61/L76,IF(L61&gt;0,1,0)))</f>
        <v>0</v>
      </c>
      <c r="N61" s="25"/>
    </row>
    <row r="62" spans="1:14" ht="15" customHeight="1" x14ac:dyDescent="0.2">
      <c r="A62" s="103" t="s">
        <v>59</v>
      </c>
      <c r="B62" s="32">
        <v>0</v>
      </c>
      <c r="C62" s="48">
        <f t="shared" si="0"/>
        <v>0</v>
      </c>
      <c r="D62" s="80">
        <v>0</v>
      </c>
      <c r="E62" s="49">
        <f t="shared" si="9"/>
        <v>0</v>
      </c>
      <c r="F62" s="34">
        <f t="shared" si="14"/>
        <v>0</v>
      </c>
      <c r="G62" s="51">
        <f>IF(ISBLANK(F62),"  ",IF(F76&gt;0,F62/F76,IF(F62&gt;0,1,0)))</f>
        <v>0</v>
      </c>
      <c r="H62" s="32">
        <v>0</v>
      </c>
      <c r="I62" s="48">
        <f t="shared" si="11"/>
        <v>0</v>
      </c>
      <c r="J62" s="80">
        <v>0</v>
      </c>
      <c r="K62" s="49">
        <f t="shared" si="12"/>
        <v>0</v>
      </c>
      <c r="L62" s="34">
        <f t="shared" si="13"/>
        <v>0</v>
      </c>
      <c r="M62" s="51">
        <f>IF(ISBLANK(L62),"  ",IF(L76&gt;0,L62/L76,IF(L62&gt;0,1,0)))</f>
        <v>0</v>
      </c>
      <c r="N62" s="25"/>
    </row>
    <row r="63" spans="1:14" ht="15" customHeight="1" x14ac:dyDescent="0.2">
      <c r="A63" s="104" t="s">
        <v>60</v>
      </c>
      <c r="B63" s="32">
        <v>0</v>
      </c>
      <c r="C63" s="48">
        <f t="shared" si="0"/>
        <v>0</v>
      </c>
      <c r="D63" s="80">
        <v>0</v>
      </c>
      <c r="E63" s="49">
        <f t="shared" si="9"/>
        <v>0</v>
      </c>
      <c r="F63" s="34">
        <f t="shared" si="14"/>
        <v>0</v>
      </c>
      <c r="G63" s="51">
        <f>IF(ISBLANK(F63),"  ",IF(F76&gt;0,F63/F76,IF(F63&gt;0,1,0)))</f>
        <v>0</v>
      </c>
      <c r="H63" s="32">
        <v>0</v>
      </c>
      <c r="I63" s="48">
        <f t="shared" si="11"/>
        <v>0</v>
      </c>
      <c r="J63" s="80">
        <v>0</v>
      </c>
      <c r="K63" s="49">
        <f t="shared" si="12"/>
        <v>0</v>
      </c>
      <c r="L63" s="34">
        <f t="shared" si="13"/>
        <v>0</v>
      </c>
      <c r="M63" s="51">
        <f>IF(ISBLANK(L63),"  ",IF(L76&gt;0,L63/L76,IF(L63&gt;0,1,0)))</f>
        <v>0</v>
      </c>
      <c r="N63" s="25"/>
    </row>
    <row r="64" spans="1:14" ht="15" customHeight="1" x14ac:dyDescent="0.2">
      <c r="A64" s="104" t="s">
        <v>61</v>
      </c>
      <c r="B64" s="32">
        <v>0</v>
      </c>
      <c r="C64" s="48">
        <f t="shared" si="0"/>
        <v>0</v>
      </c>
      <c r="D64" s="80">
        <v>34521</v>
      </c>
      <c r="E64" s="49">
        <f t="shared" si="9"/>
        <v>1</v>
      </c>
      <c r="F64" s="34">
        <f t="shared" si="14"/>
        <v>34521</v>
      </c>
      <c r="G64" s="51">
        <f>IF(ISBLANK(F64),"  ",IF(F76&gt;0,F64/F76,IF(F64&gt;0,1,0)))</f>
        <v>1.1316084453176385E-3</v>
      </c>
      <c r="H64" s="32">
        <v>0</v>
      </c>
      <c r="I64" s="48">
        <f t="shared" si="11"/>
        <v>0</v>
      </c>
      <c r="J64" s="80">
        <v>50000</v>
      </c>
      <c r="K64" s="49">
        <f t="shared" si="12"/>
        <v>1</v>
      </c>
      <c r="L64" s="34">
        <f t="shared" si="13"/>
        <v>50000</v>
      </c>
      <c r="M64" s="51">
        <f>IF(ISBLANK(L64),"  ",IF(L76&gt;0,L64/L76,IF(L64&gt;0,1,0)))</f>
        <v>1.6362769136872108E-3</v>
      </c>
      <c r="N64" s="25"/>
    </row>
    <row r="65" spans="1:14" ht="15" customHeight="1" x14ac:dyDescent="0.2">
      <c r="A65" s="82" t="s">
        <v>62</v>
      </c>
      <c r="B65" s="32">
        <v>0</v>
      </c>
      <c r="C65" s="48">
        <f t="shared" si="0"/>
        <v>0</v>
      </c>
      <c r="D65" s="80">
        <v>984142</v>
      </c>
      <c r="E65" s="49">
        <f t="shared" si="9"/>
        <v>1</v>
      </c>
      <c r="F65" s="34">
        <f t="shared" si="14"/>
        <v>984142</v>
      </c>
      <c r="G65" s="51">
        <f>IF(ISBLANK(F65),"  ",IF(F76&gt;0,F65/F76,IF(F65&gt;0,1,0)))</f>
        <v>3.2260461707128749E-2</v>
      </c>
      <c r="H65" s="32">
        <v>0</v>
      </c>
      <c r="I65" s="48">
        <f t="shared" si="11"/>
        <v>0</v>
      </c>
      <c r="J65" s="80">
        <v>862200</v>
      </c>
      <c r="K65" s="49">
        <f t="shared" si="12"/>
        <v>1</v>
      </c>
      <c r="L65" s="34">
        <f t="shared" si="13"/>
        <v>862200</v>
      </c>
      <c r="M65" s="51">
        <f>IF(ISBLANK(L65),"  ",IF(L76&gt;0,L65/L76,IF(L65&gt;0,1,0)))</f>
        <v>2.8215959099622264E-2</v>
      </c>
      <c r="N65" s="25"/>
    </row>
    <row r="66" spans="1:14" ht="15" customHeight="1" x14ac:dyDescent="0.2">
      <c r="A66" s="81" t="s">
        <v>63</v>
      </c>
      <c r="B66" s="32">
        <v>28884</v>
      </c>
      <c r="C66" s="48">
        <f t="shared" si="0"/>
        <v>3.5792220731086219E-2</v>
      </c>
      <c r="D66" s="80">
        <v>778107</v>
      </c>
      <c r="E66" s="49">
        <f t="shared" si="9"/>
        <v>0.96420777926891377</v>
      </c>
      <c r="F66" s="34">
        <f t="shared" si="14"/>
        <v>806991</v>
      </c>
      <c r="G66" s="51">
        <f>IF(ISBLANK(F66),"  ",IF(F76&gt;0,F66/F76,IF(F66&gt;0,1,0)))</f>
        <v>2.6453400275059425E-2</v>
      </c>
      <c r="H66" s="32">
        <v>42000</v>
      </c>
      <c r="I66" s="48">
        <f t="shared" si="11"/>
        <v>5.0359712230215826E-2</v>
      </c>
      <c r="J66" s="80">
        <v>792000</v>
      </c>
      <c r="K66" s="49">
        <f t="shared" si="12"/>
        <v>0.94964028776978415</v>
      </c>
      <c r="L66" s="34">
        <f t="shared" si="13"/>
        <v>834000</v>
      </c>
      <c r="M66" s="51">
        <f>IF(ISBLANK(L66),"  ",IF(L76&gt;0,L66/L76,IF(L66&gt;0,1,0)))</f>
        <v>2.729309892030268E-2</v>
      </c>
      <c r="N66" s="25"/>
    </row>
    <row r="67" spans="1:14" s="77" customFormat="1" ht="15" customHeight="1" x14ac:dyDescent="0.25">
      <c r="A67" s="105" t="s">
        <v>64</v>
      </c>
      <c r="B67" s="106">
        <v>9064665</v>
      </c>
      <c r="C67" s="84">
        <f t="shared" si="0"/>
        <v>0.57893134457159479</v>
      </c>
      <c r="D67" s="107">
        <v>6592917</v>
      </c>
      <c r="E67" s="75">
        <f t="shared" si="9"/>
        <v>0.42106865542840521</v>
      </c>
      <c r="F67" s="106">
        <f>F66+F65+F64+F63+F62+F61+F60+F59+F58+F57+F56</f>
        <v>15657582</v>
      </c>
      <c r="G67" s="74">
        <f>IF(ISBLANK(F67),"  ",IF(F76&gt;0,F67/F76,IF(F67&gt;0,1,0)))</f>
        <v>0.51326010325464044</v>
      </c>
      <c r="H67" s="106">
        <v>9600000</v>
      </c>
      <c r="I67" s="84">
        <f t="shared" si="11"/>
        <v>0.66571894178426549</v>
      </c>
      <c r="J67" s="107">
        <v>4820500</v>
      </c>
      <c r="K67" s="75">
        <f t="shared" si="12"/>
        <v>0.33428105821573456</v>
      </c>
      <c r="L67" s="106">
        <f>L66+L65+L64+L63+L62+L61+L60+L59+L58+L57+L56</f>
        <v>14420500</v>
      </c>
      <c r="M67" s="74">
        <f>IF(ISBLANK(L67),"  ",IF(L76&gt;0,L67/L76,IF(L67&gt;0,1,0)))</f>
        <v>0.47191862467652851</v>
      </c>
      <c r="N67" s="76"/>
    </row>
    <row r="68" spans="1:14" ht="15" customHeight="1" x14ac:dyDescent="0.25">
      <c r="A68" s="14" t="s">
        <v>65</v>
      </c>
      <c r="B68" s="79"/>
      <c r="C68" s="64" t="s">
        <v>4</v>
      </c>
      <c r="D68" s="80"/>
      <c r="E68" s="66" t="s">
        <v>4</v>
      </c>
      <c r="F68" s="34"/>
      <c r="G68" s="67" t="s">
        <v>4</v>
      </c>
      <c r="H68" s="79"/>
      <c r="I68" s="64" t="s">
        <v>4</v>
      </c>
      <c r="J68" s="80"/>
      <c r="K68" s="66" t="s">
        <v>4</v>
      </c>
      <c r="L68" s="34"/>
      <c r="M68" s="67" t="s">
        <v>4</v>
      </c>
    </row>
    <row r="69" spans="1:14" ht="15" customHeight="1" x14ac:dyDescent="0.2">
      <c r="A69" s="108" t="s">
        <v>66</v>
      </c>
      <c r="B69" s="3">
        <v>0</v>
      </c>
      <c r="C69" s="42">
        <f t="shared" si="0"/>
        <v>0</v>
      </c>
      <c r="D69" s="93">
        <v>0</v>
      </c>
      <c r="E69" s="44">
        <f>IF(ISBLANK(D69),"  ",IF(F69&gt;0,D69/F69,IF(D69&gt;0,1,0)))</f>
        <v>0</v>
      </c>
      <c r="F69" s="58">
        <f>D69+B69</f>
        <v>0</v>
      </c>
      <c r="G69" s="46">
        <f>IF(ISBLANK(F69),"  ",IF(F76&gt;0,F69/F76,IF(F69&gt;0,1,0)))</f>
        <v>0</v>
      </c>
      <c r="H69" s="3">
        <v>0</v>
      </c>
      <c r="I69" s="42">
        <f>IF(ISBLANK(H69),"  ",IF(L69&gt;0,H69/L69,IF(H69&gt;0,1,0)))</f>
        <v>0</v>
      </c>
      <c r="J69" s="93">
        <v>0</v>
      </c>
      <c r="K69" s="44">
        <f>IF(ISBLANK(J69),"  ",IF(L69&gt;0,J69/L69,IF(J69&gt;0,1,0)))</f>
        <v>0</v>
      </c>
      <c r="L69" s="58">
        <f>J69+H69</f>
        <v>0</v>
      </c>
      <c r="M69" s="46">
        <f>IF(ISBLANK(L69),"  ",IF(L76&gt;0,L69/L76,IF(L69&gt;0,1,0)))</f>
        <v>0</v>
      </c>
    </row>
    <row r="70" spans="1:14" ht="15" customHeight="1" x14ac:dyDescent="0.2">
      <c r="A70" s="31" t="s">
        <v>67</v>
      </c>
      <c r="B70" s="32">
        <v>0</v>
      </c>
      <c r="C70" s="48">
        <f t="shared" si="0"/>
        <v>0</v>
      </c>
      <c r="D70" s="80">
        <v>0</v>
      </c>
      <c r="E70" s="49">
        <f>IF(ISBLANK(D70),"  ",IF(F70&gt;0,D70/F70,IF(D70&gt;0,1,0)))</f>
        <v>0</v>
      </c>
      <c r="F70" s="34">
        <f>D70+B70</f>
        <v>0</v>
      </c>
      <c r="G70" s="51">
        <f>IF(ISBLANK(F70),"  ",IF(F76&gt;0,F70/F76,IF(F70&gt;0,1,0)))</f>
        <v>0</v>
      </c>
      <c r="H70" s="32">
        <v>0</v>
      </c>
      <c r="I70" s="48">
        <f>IF(ISBLANK(H70),"  ",IF(L70&gt;0,H70/L70,IF(H70&gt;0,1,0)))</f>
        <v>0</v>
      </c>
      <c r="J70" s="80">
        <v>0</v>
      </c>
      <c r="K70" s="49">
        <f>IF(ISBLANK(J70),"  ",IF(L70&gt;0,J70/L70,IF(J70&gt;0,1,0)))</f>
        <v>0</v>
      </c>
      <c r="L70" s="34">
        <f>J70+H70</f>
        <v>0</v>
      </c>
      <c r="M70" s="51">
        <f>IF(ISBLANK(L70),"  ",IF(L76&gt;0,L70/L76,IF(L70&gt;0,1,0)))</f>
        <v>0</v>
      </c>
    </row>
    <row r="71" spans="1:14" ht="15" customHeight="1" x14ac:dyDescent="0.25">
      <c r="A71" s="109" t="s">
        <v>68</v>
      </c>
      <c r="B71" s="79"/>
      <c r="C71" s="64" t="s">
        <v>4</v>
      </c>
      <c r="D71" s="80"/>
      <c r="E71" s="66" t="s">
        <v>4</v>
      </c>
      <c r="F71" s="34"/>
      <c r="G71" s="67" t="s">
        <v>4</v>
      </c>
      <c r="H71" s="79"/>
      <c r="I71" s="64" t="s">
        <v>4</v>
      </c>
      <c r="J71" s="80"/>
      <c r="K71" s="66" t="s">
        <v>4</v>
      </c>
      <c r="L71" s="34"/>
      <c r="M71" s="67" t="s">
        <v>4</v>
      </c>
    </row>
    <row r="72" spans="1:14" ht="15" customHeight="1" x14ac:dyDescent="0.2">
      <c r="A72" s="82" t="s">
        <v>69</v>
      </c>
      <c r="B72" s="3">
        <v>0</v>
      </c>
      <c r="C72" s="42">
        <f t="shared" si="0"/>
        <v>0</v>
      </c>
      <c r="D72" s="93">
        <v>5394233</v>
      </c>
      <c r="E72" s="44">
        <f>IF(ISBLANK(D72),"  ",IF(F72&gt;0,D72/F72,IF(D72&gt;0,1,0)))</f>
        <v>1</v>
      </c>
      <c r="F72" s="58">
        <f>D72+B72</f>
        <v>5394233</v>
      </c>
      <c r="G72" s="46">
        <f>IF(ISBLANK(F72),"  ",IF(F76&gt;0,F72/F76,IF(F72&gt;0,1,0)))</f>
        <v>0.1768245305411518</v>
      </c>
      <c r="H72" s="3">
        <v>0</v>
      </c>
      <c r="I72" s="42">
        <f>IF(ISBLANK(H72),"  ",IF(L72&gt;0,H72/L72,IF(H72&gt;0,1,0)))</f>
        <v>0</v>
      </c>
      <c r="J72" s="93">
        <v>5500000</v>
      </c>
      <c r="K72" s="44">
        <f>IF(ISBLANK(J72),"  ",IF(L72&gt;0,J72/L72,IF(J72&gt;0,1,0)))</f>
        <v>1</v>
      </c>
      <c r="L72" s="58">
        <f>J72+H72</f>
        <v>5500000</v>
      </c>
      <c r="M72" s="46">
        <f>IF(ISBLANK(L72),"  ",IF(L76&gt;0,L72/L76,IF(L72&gt;0,1,0)))</f>
        <v>0.1799904605055932</v>
      </c>
    </row>
    <row r="73" spans="1:14" ht="15" customHeight="1" x14ac:dyDescent="0.2">
      <c r="A73" s="31" t="s">
        <v>70</v>
      </c>
      <c r="B73" s="32">
        <v>0</v>
      </c>
      <c r="C73" s="48">
        <f t="shared" si="0"/>
        <v>0</v>
      </c>
      <c r="D73" s="80">
        <v>966748</v>
      </c>
      <c r="E73" s="49">
        <f>IF(ISBLANK(D73),"  ",IF(F73&gt;0,D73/F73,IF(D73&gt;0,1,0)))</f>
        <v>1</v>
      </c>
      <c r="F73" s="34">
        <f>D73+B73</f>
        <v>966748</v>
      </c>
      <c r="G73" s="51">
        <f>IF(ISBLANK(F73),"  ",IF(F76&gt;0,F73/F76,IF(F73&gt;0,1,0)))</f>
        <v>3.1690281315545216E-2</v>
      </c>
      <c r="H73" s="32">
        <v>0</v>
      </c>
      <c r="I73" s="48">
        <f>IF(ISBLANK(H73),"  ",IF(L73&gt;0,H73/L73,IF(H73&gt;0,1,0)))</f>
        <v>0</v>
      </c>
      <c r="J73" s="80">
        <v>1148000</v>
      </c>
      <c r="K73" s="49">
        <f>IF(ISBLANK(J73),"  ",IF(L73&gt;0,J73/L73,IF(J73&gt;0,1,0)))</f>
        <v>1</v>
      </c>
      <c r="L73" s="34">
        <f>J73+H73</f>
        <v>1148000</v>
      </c>
      <c r="M73" s="51">
        <f>IF(ISBLANK(L73),"  ",IF(L76&gt;0,L73/L76,IF(L73&gt;0,1,0)))</f>
        <v>3.756891793825836E-2</v>
      </c>
    </row>
    <row r="74" spans="1:14" s="77" customFormat="1" ht="15" customHeight="1" x14ac:dyDescent="0.25">
      <c r="A74" s="78" t="s">
        <v>71</v>
      </c>
      <c r="B74" s="110">
        <v>0</v>
      </c>
      <c r="C74" s="84">
        <f t="shared" si="0"/>
        <v>0</v>
      </c>
      <c r="D74" s="111">
        <v>6360981</v>
      </c>
      <c r="E74" s="75">
        <f>IF(ISBLANK(D74),"  ",IF(F74&gt;0,D74/F74,IF(D74&gt;0,1,0)))</f>
        <v>1</v>
      </c>
      <c r="F74" s="112">
        <f>F73+F72+F71+F70+F69</f>
        <v>6360981</v>
      </c>
      <c r="G74" s="74">
        <f>IF(ISBLANK(F74),"  ",IF(F76&gt;0,F74/F76,IF(F74&gt;0,1,0)))</f>
        <v>0.20851481185669701</v>
      </c>
      <c r="H74" s="110">
        <v>0</v>
      </c>
      <c r="I74" s="84">
        <f>IF(ISBLANK(H74),"  ",IF(L74&gt;0,H74/L74,IF(H74&gt;0,1,0)))</f>
        <v>0</v>
      </c>
      <c r="J74" s="111">
        <v>6648000</v>
      </c>
      <c r="K74" s="75">
        <f>IF(ISBLANK(J74),"  ",IF(L74&gt;0,J74/L74,IF(J74&gt;0,1,0)))</f>
        <v>1</v>
      </c>
      <c r="L74" s="112">
        <f>L73+L72+L71+L70+L69</f>
        <v>6648000</v>
      </c>
      <c r="M74" s="74">
        <f>IF(ISBLANK(L74),"  ",IF(L76&gt;0,L74/L76,IF(L74&gt;0,1,0)))</f>
        <v>0.21755937844385156</v>
      </c>
    </row>
    <row r="75" spans="1:14" s="77" customFormat="1" ht="15" customHeight="1" x14ac:dyDescent="0.25">
      <c r="A75" s="78" t="s">
        <v>72</v>
      </c>
      <c r="B75" s="110">
        <v>0</v>
      </c>
      <c r="C75" s="84">
        <f>IF(ISBLANK(B75),"  ",IF(F75&gt;0,B75/F75,IF(B75&gt;0,1,0)))</f>
        <v>0</v>
      </c>
      <c r="D75" s="111">
        <v>0</v>
      </c>
      <c r="E75" s="75">
        <f>IF(ISBLANK(D75),"  ",IF(F75&gt;0,D75/F75,IF(D75&gt;0,1,0)))</f>
        <v>0</v>
      </c>
      <c r="F75" s="113">
        <f>D75+B75</f>
        <v>0</v>
      </c>
      <c r="G75" s="74">
        <f>IF(ISBLANK(F75),"  ",IF(F76&gt;0,F75/F76,IF(F75&gt;0,1,0)))</f>
        <v>0</v>
      </c>
      <c r="H75" s="110">
        <v>0</v>
      </c>
      <c r="I75" s="84">
        <f>IF(ISBLANK(H75),"  ",IF(L75&gt;0,H75/L75,IF(H75&gt;0,1,0)))</f>
        <v>0</v>
      </c>
      <c r="J75" s="111">
        <v>0</v>
      </c>
      <c r="K75" s="75">
        <f>IF(ISBLANK(J75),"  ",IF(L75&gt;0,J75/L75,IF(J75&gt;0,1,0)))</f>
        <v>0</v>
      </c>
      <c r="L75" s="113">
        <f>J75+H75</f>
        <v>0</v>
      </c>
      <c r="M75" s="74">
        <f>IF(ISBLANK(L75),"  ",IF(L76&gt;0,L75/L76,IF(L75&gt;0,1,0)))</f>
        <v>0</v>
      </c>
    </row>
    <row r="76" spans="1:14" s="77" customFormat="1" ht="15" customHeight="1" thickBot="1" x14ac:dyDescent="0.3">
      <c r="A76" s="114" t="s">
        <v>73</v>
      </c>
      <c r="B76" s="115">
        <v>17552237</v>
      </c>
      <c r="C76" s="116">
        <f t="shared" si="0"/>
        <v>0.57536744658082706</v>
      </c>
      <c r="D76" s="115">
        <v>12953898</v>
      </c>
      <c r="E76" s="117">
        <f>IF(ISBLANK(D76),"  ",IF(F76&gt;0,D76/F76,IF(D76&gt;0,1,0)))</f>
        <v>0.42463255341917289</v>
      </c>
      <c r="F76" s="115">
        <f>F74+F67+F47+F40+F48+F75</f>
        <v>30506135</v>
      </c>
      <c r="G76" s="118">
        <f>IF(ISBLANK(F76),"  ",IF(F76&gt;0,F76/F76,IF(F76&gt;0,1,0)))</f>
        <v>1</v>
      </c>
      <c r="H76" s="115">
        <v>19088675</v>
      </c>
      <c r="I76" s="116">
        <f>IF(ISBLANK(H76),"  ",IF(L76&gt;0,H76/L76,IF(H76&gt;0,1,0)))</f>
        <v>0.62468716430756444</v>
      </c>
      <c r="J76" s="115">
        <v>11468500</v>
      </c>
      <c r="K76" s="117">
        <f>IF(ISBLANK(J76),"  ",IF(L76&gt;0,J76/L76,IF(J76&gt;0,1,0)))</f>
        <v>0.37531283569243556</v>
      </c>
      <c r="L76" s="115">
        <f>L74+L67+L47+L40+L48+L75</f>
        <v>30557175</v>
      </c>
      <c r="M76" s="118">
        <f>IF(ISBLANK(L76),"  ",IF(L76&gt;0,L76/L76,IF(L76&gt;0,1,0)))</f>
        <v>1</v>
      </c>
    </row>
    <row r="77" spans="1:14" ht="15" thickTop="1" x14ac:dyDescent="0.2">
      <c r="A77" s="119"/>
      <c r="B77" s="1"/>
      <c r="C77" s="2"/>
      <c r="D77" s="1"/>
      <c r="E77" s="2"/>
      <c r="F77" s="1"/>
      <c r="G77" s="2"/>
      <c r="H77" s="1"/>
      <c r="I77" s="2"/>
      <c r="J77" s="1"/>
      <c r="K77" s="2"/>
      <c r="L77" s="1"/>
      <c r="M77" s="2"/>
    </row>
    <row r="78" spans="1:14" ht="16.5" customHeight="1" x14ac:dyDescent="0.2">
      <c r="A78" s="2" t="s">
        <v>4</v>
      </c>
      <c r="B78" s="1"/>
      <c r="C78" s="2"/>
      <c r="D78" s="1"/>
      <c r="E78" s="2"/>
      <c r="F78" s="1"/>
      <c r="G78" s="2"/>
      <c r="H78" s="1"/>
      <c r="I78" s="2"/>
      <c r="J78" s="1"/>
      <c r="K78" s="2"/>
      <c r="L78" s="1"/>
      <c r="M78" s="2"/>
    </row>
    <row r="79" spans="1:14" x14ac:dyDescent="0.2">
      <c r="A79" s="2" t="s">
        <v>74</v>
      </c>
      <c r="B79" s="1"/>
      <c r="C79" s="2"/>
      <c r="D79" s="1"/>
      <c r="E79" s="2"/>
      <c r="F79" s="1"/>
      <c r="G79" s="2"/>
      <c r="H79" s="1"/>
      <c r="I79" s="2"/>
      <c r="J79" s="1"/>
      <c r="K79" s="2"/>
      <c r="L79" s="1"/>
      <c r="M79" s="2"/>
    </row>
  </sheetData>
  <hyperlinks>
    <hyperlink ref="O2" location="Home!A1" tooltip="Home" display="Home"/>
  </hyperlinks>
  <printOptions horizontalCentered="1" verticalCentered="1"/>
  <pageMargins left="0.25" right="0.25" top="0.75" bottom="0.75" header="0.3" footer="0.3"/>
  <pageSetup scale="44" orientation="landscape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9"/>
  <sheetViews>
    <sheetView zoomScale="75" zoomScaleNormal="75" workbookViewId="0">
      <pane xSplit="1" ySplit="10" topLeftCell="B11" activePane="bottomRight" state="frozen"/>
      <selection activeCell="A4" sqref="A4:XFD76"/>
      <selection pane="topRight" activeCell="A4" sqref="A4:XFD76"/>
      <selection pane="bottomLeft" activeCell="A4" sqref="A4:XFD76"/>
      <selection pane="bottomRight" activeCell="O2" sqref="O2"/>
    </sheetView>
  </sheetViews>
  <sheetFormatPr defaultColWidth="11.5703125" defaultRowHeight="14.25" x14ac:dyDescent="0.2"/>
  <cols>
    <col min="1" max="1" width="63.42578125" style="6" customWidth="1"/>
    <col min="2" max="2" width="20.7109375" style="120" customWidth="1"/>
    <col min="3" max="3" width="20.7109375" style="6" customWidth="1"/>
    <col min="4" max="4" width="20.7109375" style="120" customWidth="1"/>
    <col min="5" max="5" width="20.7109375" style="6" customWidth="1"/>
    <col min="6" max="6" width="20.7109375" style="120" customWidth="1"/>
    <col min="7" max="7" width="20.7109375" style="6" customWidth="1"/>
    <col min="8" max="8" width="20.7109375" style="120" customWidth="1"/>
    <col min="9" max="9" width="20.7109375" style="6" customWidth="1"/>
    <col min="10" max="10" width="20.7109375" style="120" customWidth="1"/>
    <col min="11" max="11" width="20.7109375" style="6" customWidth="1"/>
    <col min="12" max="12" width="20.7109375" style="120" customWidth="1"/>
    <col min="13" max="13" width="20.7109375" style="6" customWidth="1"/>
    <col min="14" max="19" width="11.5703125" style="6" customWidth="1"/>
    <col min="20" max="16384" width="11.5703125" style="6"/>
  </cols>
  <sheetData>
    <row r="1" spans="1:17" s="196" customFormat="1" ht="19.5" customHeight="1" thickBot="1" x14ac:dyDescent="0.3">
      <c r="A1" s="186" t="s">
        <v>0</v>
      </c>
      <c r="B1" s="187"/>
      <c r="C1" s="188"/>
      <c r="D1" s="187"/>
      <c r="E1" s="189"/>
      <c r="F1" s="190"/>
      <c r="G1" s="189"/>
      <c r="H1" s="190"/>
      <c r="I1" s="191"/>
      <c r="J1" s="192" t="s">
        <v>1</v>
      </c>
      <c r="K1" s="201" t="s">
        <v>105</v>
      </c>
      <c r="L1" s="194"/>
      <c r="M1" s="193"/>
      <c r="N1" s="195"/>
      <c r="O1" s="195"/>
      <c r="P1" s="195"/>
      <c r="Q1" s="195"/>
    </row>
    <row r="2" spans="1:17" s="196" customFormat="1" ht="19.5" customHeight="1" thickBot="1" x14ac:dyDescent="0.3">
      <c r="A2" s="186" t="s">
        <v>2</v>
      </c>
      <c r="B2" s="187"/>
      <c r="C2" s="188"/>
      <c r="D2" s="187"/>
      <c r="E2" s="188"/>
      <c r="F2" s="187"/>
      <c r="G2" s="188"/>
      <c r="H2" s="187"/>
      <c r="I2" s="188"/>
      <c r="J2" s="187"/>
      <c r="K2" s="188"/>
      <c r="L2" s="187"/>
      <c r="M2" s="189"/>
      <c r="O2" s="221" t="s">
        <v>182</v>
      </c>
    </row>
    <row r="3" spans="1:17" s="196" customFormat="1" ht="19.5" customHeight="1" thickBot="1" x14ac:dyDescent="0.3">
      <c r="A3" s="197" t="s">
        <v>3</v>
      </c>
      <c r="B3" s="198"/>
      <c r="C3" s="199"/>
      <c r="D3" s="198"/>
      <c r="E3" s="199"/>
      <c r="F3" s="198"/>
      <c r="G3" s="199"/>
      <c r="H3" s="198"/>
      <c r="I3" s="199"/>
      <c r="J3" s="198"/>
      <c r="K3" s="199"/>
      <c r="L3" s="198"/>
      <c r="M3" s="200"/>
      <c r="N3" s="195"/>
      <c r="O3" s="195"/>
      <c r="P3" s="195"/>
      <c r="Q3" s="195"/>
    </row>
    <row r="4" spans="1:17" ht="15" customHeight="1" thickTop="1" x14ac:dyDescent="0.2">
      <c r="A4" s="7"/>
      <c r="B4" s="8"/>
      <c r="C4" s="9"/>
      <c r="D4" s="8"/>
      <c r="E4" s="9"/>
      <c r="F4" s="8"/>
      <c r="G4" s="10"/>
      <c r="H4" s="8" t="s">
        <v>4</v>
      </c>
      <c r="I4" s="9"/>
      <c r="J4" s="8"/>
      <c r="K4" s="9"/>
      <c r="L4" s="8"/>
      <c r="M4" s="10"/>
    </row>
    <row r="5" spans="1:17" ht="15" customHeight="1" x14ac:dyDescent="0.2">
      <c r="A5" s="11"/>
      <c r="B5" s="3"/>
      <c r="C5" s="12"/>
      <c r="D5" s="3"/>
      <c r="E5" s="12"/>
      <c r="F5" s="3"/>
      <c r="G5" s="13"/>
      <c r="H5" s="3"/>
      <c r="I5" s="12"/>
      <c r="J5" s="3"/>
      <c r="K5" s="12"/>
      <c r="L5" s="3"/>
      <c r="M5" s="13"/>
    </row>
    <row r="6" spans="1:17" ht="15" customHeight="1" x14ac:dyDescent="0.25">
      <c r="A6" s="14"/>
      <c r="B6" s="15" t="s">
        <v>128</v>
      </c>
      <c r="C6" s="16"/>
      <c r="D6" s="17"/>
      <c r="E6" s="16"/>
      <c r="F6" s="17"/>
      <c r="G6" s="18"/>
      <c r="H6" s="15" t="s">
        <v>129</v>
      </c>
      <c r="I6" s="16"/>
      <c r="J6" s="17"/>
      <c r="K6" s="16"/>
      <c r="L6" s="17"/>
      <c r="M6" s="19" t="s">
        <v>4</v>
      </c>
    </row>
    <row r="7" spans="1:17" ht="15" customHeight="1" x14ac:dyDescent="0.2">
      <c r="A7" s="11" t="s">
        <v>4</v>
      </c>
      <c r="B7" s="3" t="s">
        <v>4</v>
      </c>
      <c r="C7" s="12"/>
      <c r="D7" s="3" t="s">
        <v>4</v>
      </c>
      <c r="E7" s="12"/>
      <c r="F7" s="3" t="s">
        <v>4</v>
      </c>
      <c r="G7" s="13"/>
      <c r="H7" s="3" t="s">
        <v>4</v>
      </c>
      <c r="I7" s="12"/>
      <c r="J7" s="3" t="s">
        <v>4</v>
      </c>
      <c r="K7" s="12"/>
      <c r="L7" s="3" t="s">
        <v>4</v>
      </c>
      <c r="M7" s="13"/>
    </row>
    <row r="8" spans="1:17" ht="15" customHeight="1" x14ac:dyDescent="0.2">
      <c r="A8" s="11" t="s">
        <v>4</v>
      </c>
      <c r="B8" s="3" t="s">
        <v>4</v>
      </c>
      <c r="C8" s="12"/>
      <c r="D8" s="3" t="s">
        <v>4</v>
      </c>
      <c r="E8" s="12"/>
      <c r="F8" s="3" t="s">
        <v>4</v>
      </c>
      <c r="G8" s="13"/>
      <c r="H8" s="3" t="s">
        <v>4</v>
      </c>
      <c r="I8" s="12"/>
      <c r="J8" s="3" t="s">
        <v>4</v>
      </c>
      <c r="K8" s="12"/>
      <c r="L8" s="3" t="s">
        <v>4</v>
      </c>
      <c r="M8" s="13"/>
    </row>
    <row r="9" spans="1:17" ht="15" customHeight="1" x14ac:dyDescent="0.25">
      <c r="A9" s="20" t="s">
        <v>4</v>
      </c>
      <c r="B9" s="21" t="s">
        <v>4</v>
      </c>
      <c r="C9" s="22" t="s">
        <v>5</v>
      </c>
      <c r="D9" s="23" t="s">
        <v>4</v>
      </c>
      <c r="E9" s="22" t="s">
        <v>5</v>
      </c>
      <c r="F9" s="23" t="s">
        <v>4</v>
      </c>
      <c r="G9" s="24" t="s">
        <v>5</v>
      </c>
      <c r="H9" s="21" t="s">
        <v>4</v>
      </c>
      <c r="I9" s="22" t="s">
        <v>5</v>
      </c>
      <c r="J9" s="23" t="s">
        <v>4</v>
      </c>
      <c r="K9" s="22" t="s">
        <v>5</v>
      </c>
      <c r="L9" s="23" t="s">
        <v>4</v>
      </c>
      <c r="M9" s="24" t="s">
        <v>5</v>
      </c>
      <c r="N9" s="25"/>
    </row>
    <row r="10" spans="1:17" ht="15" customHeight="1" x14ac:dyDescent="0.25">
      <c r="A10" s="26" t="s">
        <v>6</v>
      </c>
      <c r="B10" s="27" t="s">
        <v>7</v>
      </c>
      <c r="C10" s="28" t="s">
        <v>8</v>
      </c>
      <c r="D10" s="29" t="s">
        <v>9</v>
      </c>
      <c r="E10" s="28" t="s">
        <v>8</v>
      </c>
      <c r="F10" s="29" t="s">
        <v>8</v>
      </c>
      <c r="G10" s="30" t="s">
        <v>8</v>
      </c>
      <c r="H10" s="27" t="s">
        <v>7</v>
      </c>
      <c r="I10" s="28" t="s">
        <v>8</v>
      </c>
      <c r="J10" s="29" t="s">
        <v>9</v>
      </c>
      <c r="K10" s="28" t="s">
        <v>8</v>
      </c>
      <c r="L10" s="29" t="s">
        <v>8</v>
      </c>
      <c r="M10" s="30" t="s">
        <v>8</v>
      </c>
      <c r="N10" s="25"/>
    </row>
    <row r="11" spans="1:17" ht="15" customHeight="1" x14ac:dyDescent="0.2">
      <c r="A11" s="31" t="s">
        <v>10</v>
      </c>
      <c r="B11" s="32" t="s">
        <v>4</v>
      </c>
      <c r="C11" s="33"/>
      <c r="D11" s="34" t="s">
        <v>4</v>
      </c>
      <c r="E11" s="33"/>
      <c r="F11" s="34" t="s">
        <v>4</v>
      </c>
      <c r="G11" s="35"/>
      <c r="H11" s="32" t="s">
        <v>4</v>
      </c>
      <c r="I11" s="33"/>
      <c r="J11" s="34" t="s">
        <v>4</v>
      </c>
      <c r="K11" s="33"/>
      <c r="L11" s="34" t="s">
        <v>4</v>
      </c>
      <c r="M11" s="35" t="s">
        <v>10</v>
      </c>
      <c r="N11" s="25"/>
    </row>
    <row r="12" spans="1:17" ht="15" customHeight="1" x14ac:dyDescent="0.25">
      <c r="A12" s="14" t="s">
        <v>11</v>
      </c>
      <c r="B12" s="36" t="s">
        <v>4</v>
      </c>
      <c r="C12" s="37" t="s">
        <v>4</v>
      </c>
      <c r="D12" s="38"/>
      <c r="E12" s="39"/>
      <c r="F12" s="38"/>
      <c r="G12" s="40"/>
      <c r="H12" s="36"/>
      <c r="I12" s="39"/>
      <c r="J12" s="38"/>
      <c r="K12" s="39"/>
      <c r="L12" s="38"/>
      <c r="M12" s="40"/>
      <c r="N12" s="25"/>
    </row>
    <row r="13" spans="1:17" s="5" customFormat="1" ht="15" customHeight="1" x14ac:dyDescent="0.2">
      <c r="A13" s="41" t="s">
        <v>12</v>
      </c>
      <c r="B13" s="4">
        <v>4232144</v>
      </c>
      <c r="C13" s="42">
        <f t="shared" ref="C13:C76" si="0">IF(ISBLANK(B13),"  ",IF(F13&gt;0,B13/F13,IF(B13&gt;0,1,0)))</f>
        <v>1</v>
      </c>
      <c r="D13" s="43">
        <v>0</v>
      </c>
      <c r="E13" s="44">
        <f>IF(ISBLANK(D13),"  ",IF(F13&gt;0,D13/F13,IF(D13&gt;0,1,0)))</f>
        <v>0</v>
      </c>
      <c r="F13" s="45">
        <f>D13+B13</f>
        <v>4232144</v>
      </c>
      <c r="G13" s="46">
        <f>IF(ISBLANK(F13),"  ",IF(F76&gt;0,F13/F76,IF(F13&gt;0,1,0)))</f>
        <v>0.35024154009669878</v>
      </c>
      <c r="H13" s="4">
        <v>3824986</v>
      </c>
      <c r="I13" s="42">
        <f>IF(ISBLANK(H13),"  ",IF(L13&gt;0,H13/L13,IF(H13&gt;0,1,0)))</f>
        <v>1</v>
      </c>
      <c r="J13" s="43">
        <v>0</v>
      </c>
      <c r="K13" s="44">
        <f>IF(ISBLANK(J13),"  ",IF(L13&gt;0,J13/L13,IF(J13&gt;0,1,0)))</f>
        <v>0</v>
      </c>
      <c r="L13" s="45">
        <f t="shared" ref="L13:L34" si="1">J13+H13</f>
        <v>3824986</v>
      </c>
      <c r="M13" s="47">
        <f>IF(ISBLANK(L13),"  ",IF(L76&gt;0,L13/L76,IF(L13&gt;0,1,0)))</f>
        <v>0.32641108883542841</v>
      </c>
      <c r="N13" s="25"/>
    </row>
    <row r="14" spans="1:17" ht="15" customHeight="1" x14ac:dyDescent="0.2">
      <c r="A14" s="11" t="s">
        <v>13</v>
      </c>
      <c r="B14" s="3">
        <v>0</v>
      </c>
      <c r="C14" s="48">
        <f t="shared" si="0"/>
        <v>0</v>
      </c>
      <c r="D14" s="93">
        <v>0</v>
      </c>
      <c r="E14" s="49">
        <f>IF(ISBLANK(D14),"  ",IF(F14&gt;0,D14/F14,IF(D14&gt;0,1,0)))</f>
        <v>0</v>
      </c>
      <c r="F14" s="50">
        <f>D14+B14</f>
        <v>0</v>
      </c>
      <c r="G14" s="51">
        <f>IF(ISBLANK(F14),"  ",IF(F76&gt;0,F14/F76,IF(F14&gt;0,1,0)))</f>
        <v>0</v>
      </c>
      <c r="H14" s="3">
        <v>0</v>
      </c>
      <c r="I14" s="48">
        <f>IF(ISBLANK(H14),"  ",IF(L14&gt;0,H14/L14,IF(H14&gt;0,1,0)))</f>
        <v>0</v>
      </c>
      <c r="J14" s="93">
        <v>0</v>
      </c>
      <c r="K14" s="49">
        <f>IF(ISBLANK(J14),"  ",IF(L14&gt;0,J14/L14,IF(J14&gt;0,1,0)))</f>
        <v>0</v>
      </c>
      <c r="L14" s="50">
        <f t="shared" si="1"/>
        <v>0</v>
      </c>
      <c r="M14" s="51">
        <f>IF(ISBLANK(L14),"  ",IF(L76&gt;0,L14/L76,IF(L14&gt;0,1,0)))</f>
        <v>0</v>
      </c>
      <c r="N14" s="25"/>
    </row>
    <row r="15" spans="1:17" ht="15" customHeight="1" x14ac:dyDescent="0.2">
      <c r="A15" s="31" t="s">
        <v>14</v>
      </c>
      <c r="B15" s="79">
        <v>232139</v>
      </c>
      <c r="C15" s="53">
        <f t="shared" si="0"/>
        <v>1</v>
      </c>
      <c r="D15" s="80">
        <v>0</v>
      </c>
      <c r="E15" s="55">
        <f>IF(ISBLANK(D15),"  ",IF(F15&gt;0,D15/F15,IF(D15&gt;0,1,0)))</f>
        <v>0</v>
      </c>
      <c r="F15" s="38">
        <f>D15+B15</f>
        <v>232139</v>
      </c>
      <c r="G15" s="56">
        <f>IF(ISBLANK(F15),"  ",IF(F76&gt;0,F15/F76,IF(F15&gt;0,1,0)))</f>
        <v>1.9211236875802798E-2</v>
      </c>
      <c r="H15" s="79">
        <v>217783</v>
      </c>
      <c r="I15" s="53">
        <f>IF(ISBLANK(H15),"  ",IF(L15&gt;0,H15/L15,IF(H15&gt;0,1,0)))</f>
        <v>1</v>
      </c>
      <c r="J15" s="80">
        <v>0</v>
      </c>
      <c r="K15" s="55">
        <f>IF(ISBLANK(J15),"  ",IF(L15&gt;0,J15/L15,IF(J15&gt;0,1,0)))</f>
        <v>0</v>
      </c>
      <c r="L15" s="38">
        <f t="shared" si="1"/>
        <v>217783</v>
      </c>
      <c r="M15" s="56">
        <f>IF(ISBLANK(L15),"  ",IF(L76&gt;0,L15/L76,IF(L15&gt;0,1,0)))</f>
        <v>1.8584848718360303E-2</v>
      </c>
      <c r="N15" s="25"/>
    </row>
    <row r="16" spans="1:17" ht="15" customHeight="1" x14ac:dyDescent="0.2">
      <c r="A16" s="57" t="s">
        <v>15</v>
      </c>
      <c r="B16" s="3">
        <v>0</v>
      </c>
      <c r="C16" s="42">
        <f t="shared" si="0"/>
        <v>0</v>
      </c>
      <c r="D16" s="93">
        <v>0</v>
      </c>
      <c r="E16" s="44">
        <f>IF(ISBLANK(D16),"  ",IF(F16&gt;0,D16/F16,IF(D16&gt;0,1,0)))</f>
        <v>0</v>
      </c>
      <c r="F16" s="58">
        <f t="shared" ref="F16:F39" si="2">D16+B16</f>
        <v>0</v>
      </c>
      <c r="G16" s="46">
        <f>IF(ISBLANK(F16),"  ",IF(F76&gt;0,F16/F76,IF(F16&gt;0,1,0)))</f>
        <v>0</v>
      </c>
      <c r="H16" s="3">
        <v>0</v>
      </c>
      <c r="I16" s="42">
        <f t="shared" ref="I16:I34" si="3">IF(ISBLANK(H16),"  ",IF(L16&gt;0,H16/L16,IF(H16&gt;0,1,0)))</f>
        <v>0</v>
      </c>
      <c r="J16" s="93">
        <v>0</v>
      </c>
      <c r="K16" s="44">
        <f t="shared" ref="K16:K34" si="4">IF(ISBLANK(J16),"  ",IF(L16&gt;0,J16/L16,IF(J16&gt;0,1,0)))</f>
        <v>0</v>
      </c>
      <c r="L16" s="58">
        <f t="shared" si="1"/>
        <v>0</v>
      </c>
      <c r="M16" s="46">
        <f>IF(ISBLANK(L16),"  ",IF(L76&gt;0,L16/L76,IF(L16&gt;0,1,0)))</f>
        <v>0</v>
      </c>
      <c r="N16" s="25"/>
    </row>
    <row r="17" spans="1:14" ht="15" customHeight="1" x14ac:dyDescent="0.2">
      <c r="A17" s="59" t="s">
        <v>16</v>
      </c>
      <c r="B17" s="32">
        <v>232139</v>
      </c>
      <c r="C17" s="48">
        <f t="shared" si="0"/>
        <v>1</v>
      </c>
      <c r="D17" s="80">
        <v>0</v>
      </c>
      <c r="E17" s="44">
        <f t="shared" ref="E17:E34" si="5">IF(ISBLANK(D17),"  ",IF(F17&gt;0,D17/F17,IF(D17&gt;0,1,0)))</f>
        <v>0</v>
      </c>
      <c r="F17" s="34">
        <f t="shared" si="2"/>
        <v>232139</v>
      </c>
      <c r="G17" s="51">
        <f>IF(ISBLANK(F17),"  ",IF(F76&gt;0,F17/F76,IF(F17&gt;0,1,0)))</f>
        <v>1.9211236875802798E-2</v>
      </c>
      <c r="H17" s="32">
        <v>217783</v>
      </c>
      <c r="I17" s="48">
        <f t="shared" si="3"/>
        <v>1</v>
      </c>
      <c r="J17" s="80">
        <v>0</v>
      </c>
      <c r="K17" s="49">
        <f t="shared" si="4"/>
        <v>0</v>
      </c>
      <c r="L17" s="34">
        <f t="shared" si="1"/>
        <v>217783</v>
      </c>
      <c r="M17" s="51">
        <f>IF(ISBLANK(L17),"  ",IF(L76&gt;0,L17/L76,IF(L17&gt;0,1,0)))</f>
        <v>1.8584848718360303E-2</v>
      </c>
      <c r="N17" s="25"/>
    </row>
    <row r="18" spans="1:14" ht="15" customHeight="1" x14ac:dyDescent="0.2">
      <c r="A18" s="59" t="s">
        <v>17</v>
      </c>
      <c r="B18" s="32">
        <v>0</v>
      </c>
      <c r="C18" s="48">
        <f t="shared" si="0"/>
        <v>0</v>
      </c>
      <c r="D18" s="80">
        <v>0</v>
      </c>
      <c r="E18" s="44">
        <f t="shared" si="5"/>
        <v>0</v>
      </c>
      <c r="F18" s="34">
        <f t="shared" si="2"/>
        <v>0</v>
      </c>
      <c r="G18" s="51">
        <f>IF(ISBLANK(F18),"  ",IF(F76&gt;0,F18/F76,IF(F18&gt;0,1,0)))</f>
        <v>0</v>
      </c>
      <c r="H18" s="32">
        <v>0</v>
      </c>
      <c r="I18" s="48">
        <f t="shared" si="3"/>
        <v>0</v>
      </c>
      <c r="J18" s="80">
        <v>0</v>
      </c>
      <c r="K18" s="49">
        <f t="shared" si="4"/>
        <v>0</v>
      </c>
      <c r="L18" s="34">
        <f t="shared" si="1"/>
        <v>0</v>
      </c>
      <c r="M18" s="51">
        <f>IF(ISBLANK(L18),"  ",IF(L76&gt;0,L18/L76,IF(L18&gt;0,1,0)))</f>
        <v>0</v>
      </c>
      <c r="N18" s="25"/>
    </row>
    <row r="19" spans="1:14" ht="15" customHeight="1" x14ac:dyDescent="0.2">
      <c r="A19" s="59" t="s">
        <v>18</v>
      </c>
      <c r="B19" s="32">
        <v>0</v>
      </c>
      <c r="C19" s="48">
        <f t="shared" si="0"/>
        <v>0</v>
      </c>
      <c r="D19" s="80">
        <v>0</v>
      </c>
      <c r="E19" s="44">
        <f t="shared" si="5"/>
        <v>0</v>
      </c>
      <c r="F19" s="34">
        <f t="shared" si="2"/>
        <v>0</v>
      </c>
      <c r="G19" s="51">
        <f>IF(ISBLANK(F19),"  ",IF(F76&gt;0,F19/F76,IF(F19&gt;0,1,0)))</f>
        <v>0</v>
      </c>
      <c r="H19" s="32">
        <v>0</v>
      </c>
      <c r="I19" s="48">
        <f t="shared" si="3"/>
        <v>0</v>
      </c>
      <c r="J19" s="80">
        <v>0</v>
      </c>
      <c r="K19" s="49">
        <f t="shared" si="4"/>
        <v>0</v>
      </c>
      <c r="L19" s="34">
        <f t="shared" si="1"/>
        <v>0</v>
      </c>
      <c r="M19" s="51">
        <f>IF(ISBLANK(L19),"  ",IF(L76&gt;0,L19/L76,IF(L19&gt;0,1,0)))</f>
        <v>0</v>
      </c>
      <c r="N19" s="25"/>
    </row>
    <row r="20" spans="1:14" ht="15" customHeight="1" x14ac:dyDescent="0.2">
      <c r="A20" s="59" t="s">
        <v>19</v>
      </c>
      <c r="B20" s="32">
        <v>0</v>
      </c>
      <c r="C20" s="48">
        <f t="shared" si="0"/>
        <v>0</v>
      </c>
      <c r="D20" s="80">
        <v>0</v>
      </c>
      <c r="E20" s="44">
        <f t="shared" si="5"/>
        <v>0</v>
      </c>
      <c r="F20" s="34">
        <f>D20+B20</f>
        <v>0</v>
      </c>
      <c r="G20" s="51">
        <f>IF(ISBLANK(F20),"  ",IF(F76&gt;0,F20/F76,IF(F20&gt;0,1,0)))</f>
        <v>0</v>
      </c>
      <c r="H20" s="32">
        <v>0</v>
      </c>
      <c r="I20" s="48">
        <f t="shared" si="3"/>
        <v>0</v>
      </c>
      <c r="J20" s="80">
        <v>0</v>
      </c>
      <c r="K20" s="49">
        <f t="shared" si="4"/>
        <v>0</v>
      </c>
      <c r="L20" s="34">
        <f t="shared" si="1"/>
        <v>0</v>
      </c>
      <c r="M20" s="51">
        <f>IF(ISBLANK(L20),"  ",IF(L76&gt;0,L20/L76,IF(L20&gt;0,1,0)))</f>
        <v>0</v>
      </c>
      <c r="N20" s="25"/>
    </row>
    <row r="21" spans="1:14" ht="15" customHeight="1" x14ac:dyDescent="0.2">
      <c r="A21" s="59" t="s">
        <v>20</v>
      </c>
      <c r="B21" s="32">
        <v>0</v>
      </c>
      <c r="C21" s="48">
        <f t="shared" si="0"/>
        <v>0</v>
      </c>
      <c r="D21" s="80">
        <v>0</v>
      </c>
      <c r="E21" s="44">
        <f t="shared" si="5"/>
        <v>0</v>
      </c>
      <c r="F21" s="34">
        <f t="shared" si="2"/>
        <v>0</v>
      </c>
      <c r="G21" s="51">
        <f>IF(ISBLANK(F21),"  ",IF(F76&gt;0,F21/F76,IF(F21&gt;0,1,0)))</f>
        <v>0</v>
      </c>
      <c r="H21" s="32">
        <v>0</v>
      </c>
      <c r="I21" s="48">
        <f t="shared" si="3"/>
        <v>0</v>
      </c>
      <c r="J21" s="80">
        <v>0</v>
      </c>
      <c r="K21" s="49">
        <f t="shared" si="4"/>
        <v>0</v>
      </c>
      <c r="L21" s="34">
        <f t="shared" si="1"/>
        <v>0</v>
      </c>
      <c r="M21" s="51">
        <f>IF(ISBLANK(L21),"  ",IF(L76&gt;0,L21/L76,IF(L21&gt;0,1,0)))</f>
        <v>0</v>
      </c>
      <c r="N21" s="25"/>
    </row>
    <row r="22" spans="1:14" ht="15" customHeight="1" x14ac:dyDescent="0.2">
      <c r="A22" s="59" t="s">
        <v>21</v>
      </c>
      <c r="B22" s="32">
        <v>0</v>
      </c>
      <c r="C22" s="48">
        <f t="shared" si="0"/>
        <v>0</v>
      </c>
      <c r="D22" s="80">
        <v>0</v>
      </c>
      <c r="E22" s="44">
        <f t="shared" si="5"/>
        <v>0</v>
      </c>
      <c r="F22" s="34">
        <f t="shared" si="2"/>
        <v>0</v>
      </c>
      <c r="G22" s="51">
        <f>IF(ISBLANK(F22),"  ",IF(F76&gt;0,F22/F76,IF(F22&gt;0,1,0)))</f>
        <v>0</v>
      </c>
      <c r="H22" s="32">
        <v>0</v>
      </c>
      <c r="I22" s="48">
        <f t="shared" si="3"/>
        <v>0</v>
      </c>
      <c r="J22" s="80">
        <v>0</v>
      </c>
      <c r="K22" s="49">
        <f t="shared" si="4"/>
        <v>0</v>
      </c>
      <c r="L22" s="34">
        <f t="shared" si="1"/>
        <v>0</v>
      </c>
      <c r="M22" s="51">
        <f>IF(ISBLANK(L22),"  ",IF(L76&gt;0,L22/L76,IF(L22&gt;0,1,0)))</f>
        <v>0</v>
      </c>
      <c r="N22" s="25"/>
    </row>
    <row r="23" spans="1:14" ht="15" customHeight="1" x14ac:dyDescent="0.2">
      <c r="A23" s="59" t="s">
        <v>22</v>
      </c>
      <c r="B23" s="32">
        <v>0</v>
      </c>
      <c r="C23" s="48">
        <f t="shared" si="0"/>
        <v>0</v>
      </c>
      <c r="D23" s="80">
        <v>0</v>
      </c>
      <c r="E23" s="44">
        <f t="shared" si="5"/>
        <v>0</v>
      </c>
      <c r="F23" s="34">
        <f t="shared" si="2"/>
        <v>0</v>
      </c>
      <c r="G23" s="51">
        <f>IF(ISBLANK(F23),"  ",IF(F76&gt;0,F23/F76,IF(F23&gt;0,1,0)))</f>
        <v>0</v>
      </c>
      <c r="H23" s="32">
        <v>0</v>
      </c>
      <c r="I23" s="48">
        <f t="shared" si="3"/>
        <v>0</v>
      </c>
      <c r="J23" s="80">
        <v>0</v>
      </c>
      <c r="K23" s="49">
        <f t="shared" si="4"/>
        <v>0</v>
      </c>
      <c r="L23" s="34">
        <f t="shared" si="1"/>
        <v>0</v>
      </c>
      <c r="M23" s="51">
        <f>IF(ISBLANK(L23),"  ",IF(L76&gt;0,L23/L76,IF(L23&gt;0,1,0)))</f>
        <v>0</v>
      </c>
      <c r="N23" s="25"/>
    </row>
    <row r="24" spans="1:14" ht="15" customHeight="1" x14ac:dyDescent="0.2">
      <c r="A24" s="59" t="s">
        <v>23</v>
      </c>
      <c r="B24" s="32">
        <v>0</v>
      </c>
      <c r="C24" s="48">
        <f t="shared" si="0"/>
        <v>0</v>
      </c>
      <c r="D24" s="80">
        <v>0</v>
      </c>
      <c r="E24" s="44">
        <f t="shared" si="5"/>
        <v>0</v>
      </c>
      <c r="F24" s="34">
        <f t="shared" si="2"/>
        <v>0</v>
      </c>
      <c r="G24" s="51">
        <f>IF(ISBLANK(F24),"  ",IF(F76&gt;0,F24/F76,IF(F24&gt;0,1,0)))</f>
        <v>0</v>
      </c>
      <c r="H24" s="32">
        <v>0</v>
      </c>
      <c r="I24" s="48">
        <f t="shared" si="3"/>
        <v>0</v>
      </c>
      <c r="J24" s="80">
        <v>0</v>
      </c>
      <c r="K24" s="49">
        <f t="shared" si="4"/>
        <v>0</v>
      </c>
      <c r="L24" s="34">
        <f t="shared" si="1"/>
        <v>0</v>
      </c>
      <c r="M24" s="51">
        <f>IF(ISBLANK(L24),"  ",IF(L76&gt;0,L24/L76,IF(L24&gt;0,1,0)))</f>
        <v>0</v>
      </c>
      <c r="N24" s="25"/>
    </row>
    <row r="25" spans="1:14" ht="15" customHeight="1" x14ac:dyDescent="0.2">
      <c r="A25" s="59" t="s">
        <v>24</v>
      </c>
      <c r="B25" s="32">
        <v>0</v>
      </c>
      <c r="C25" s="48">
        <f t="shared" si="0"/>
        <v>0</v>
      </c>
      <c r="D25" s="80">
        <v>0</v>
      </c>
      <c r="E25" s="44">
        <f t="shared" si="5"/>
        <v>0</v>
      </c>
      <c r="F25" s="34">
        <f t="shared" si="2"/>
        <v>0</v>
      </c>
      <c r="G25" s="51">
        <f>IF(ISBLANK(F25),"  ",IF(F76&gt;0,F25/F76,IF(F25&gt;0,1,0)))</f>
        <v>0</v>
      </c>
      <c r="H25" s="32">
        <v>0</v>
      </c>
      <c r="I25" s="48">
        <f t="shared" si="3"/>
        <v>0</v>
      </c>
      <c r="J25" s="80">
        <v>0</v>
      </c>
      <c r="K25" s="49">
        <f t="shared" si="4"/>
        <v>0</v>
      </c>
      <c r="L25" s="34">
        <f t="shared" si="1"/>
        <v>0</v>
      </c>
      <c r="M25" s="51">
        <f>IF(ISBLANK(L25),"  ",IF(L76&gt;0,L25/L76,IF(L25&gt;0,1,0)))</f>
        <v>0</v>
      </c>
      <c r="N25" s="25"/>
    </row>
    <row r="26" spans="1:14" ht="15" customHeight="1" x14ac:dyDescent="0.2">
      <c r="A26" s="59" t="s">
        <v>25</v>
      </c>
      <c r="B26" s="32">
        <v>0</v>
      </c>
      <c r="C26" s="48">
        <f t="shared" si="0"/>
        <v>0</v>
      </c>
      <c r="D26" s="80">
        <v>0</v>
      </c>
      <c r="E26" s="44">
        <f t="shared" si="5"/>
        <v>0</v>
      </c>
      <c r="F26" s="34">
        <f t="shared" si="2"/>
        <v>0</v>
      </c>
      <c r="G26" s="51">
        <f>IF(ISBLANK(F26),"  ",IF(F76&gt;0,F26/F76,IF(F26&gt;0,1,0)))</f>
        <v>0</v>
      </c>
      <c r="H26" s="32">
        <v>0</v>
      </c>
      <c r="I26" s="48">
        <f t="shared" si="3"/>
        <v>0</v>
      </c>
      <c r="J26" s="80">
        <v>0</v>
      </c>
      <c r="K26" s="49">
        <f t="shared" si="4"/>
        <v>0</v>
      </c>
      <c r="L26" s="34">
        <f t="shared" si="1"/>
        <v>0</v>
      </c>
      <c r="M26" s="51">
        <f>IF(ISBLANK(L26),"  ",IF(L76&gt;0,L26/L76,IF(L26&gt;0,1,0)))</f>
        <v>0</v>
      </c>
      <c r="N26" s="25"/>
    </row>
    <row r="27" spans="1:14" ht="15" customHeight="1" x14ac:dyDescent="0.2">
      <c r="A27" s="59" t="s">
        <v>26</v>
      </c>
      <c r="B27" s="32">
        <v>0</v>
      </c>
      <c r="C27" s="48">
        <f t="shared" si="0"/>
        <v>0</v>
      </c>
      <c r="D27" s="80">
        <v>0</v>
      </c>
      <c r="E27" s="44">
        <f t="shared" si="5"/>
        <v>0</v>
      </c>
      <c r="F27" s="34">
        <f t="shared" si="2"/>
        <v>0</v>
      </c>
      <c r="G27" s="51">
        <f>IF(ISBLANK(F27),"  ",IF(F76&gt;0,F27/F76,IF(F27&gt;0,1,0)))</f>
        <v>0</v>
      </c>
      <c r="H27" s="32">
        <v>0</v>
      </c>
      <c r="I27" s="48">
        <f t="shared" si="3"/>
        <v>0</v>
      </c>
      <c r="J27" s="80">
        <v>0</v>
      </c>
      <c r="K27" s="49">
        <f t="shared" si="4"/>
        <v>0</v>
      </c>
      <c r="L27" s="34">
        <f t="shared" si="1"/>
        <v>0</v>
      </c>
      <c r="M27" s="51">
        <f>IF(ISBLANK(L27),"  ",IF(L76&gt;0,L27/L76,IF(L27&gt;0,1,0)))</f>
        <v>0</v>
      </c>
      <c r="N27" s="25"/>
    </row>
    <row r="28" spans="1:14" ht="15" customHeight="1" x14ac:dyDescent="0.2">
      <c r="A28" s="60" t="s">
        <v>27</v>
      </c>
      <c r="B28" s="32">
        <v>0</v>
      </c>
      <c r="C28" s="48">
        <f t="shared" si="0"/>
        <v>0</v>
      </c>
      <c r="D28" s="80">
        <v>0</v>
      </c>
      <c r="E28" s="44">
        <f t="shared" si="5"/>
        <v>0</v>
      </c>
      <c r="F28" s="34">
        <f t="shared" si="2"/>
        <v>0</v>
      </c>
      <c r="G28" s="51">
        <f>IF(ISBLANK(F28),"  ",IF(F76&gt;0,F28/F76,IF(F28&gt;0,1,0)))</f>
        <v>0</v>
      </c>
      <c r="H28" s="32">
        <v>0</v>
      </c>
      <c r="I28" s="48">
        <f t="shared" si="3"/>
        <v>0</v>
      </c>
      <c r="J28" s="80">
        <v>0</v>
      </c>
      <c r="K28" s="49">
        <f t="shared" si="4"/>
        <v>0</v>
      </c>
      <c r="L28" s="34">
        <f t="shared" si="1"/>
        <v>0</v>
      </c>
      <c r="M28" s="51">
        <f>IF(ISBLANK(L28),"  ",IF(L76&gt;0,L28/L76,IF(L28&gt;0,1,0)))</f>
        <v>0</v>
      </c>
      <c r="N28" s="25"/>
    </row>
    <row r="29" spans="1:14" ht="15" customHeight="1" x14ac:dyDescent="0.2">
      <c r="A29" s="60" t="s">
        <v>28</v>
      </c>
      <c r="B29" s="32">
        <v>0</v>
      </c>
      <c r="C29" s="48">
        <f t="shared" si="0"/>
        <v>0</v>
      </c>
      <c r="D29" s="80">
        <v>0</v>
      </c>
      <c r="E29" s="44">
        <f t="shared" si="5"/>
        <v>0</v>
      </c>
      <c r="F29" s="34">
        <f t="shared" si="2"/>
        <v>0</v>
      </c>
      <c r="G29" s="51">
        <f>IF(ISBLANK(F29),"  ",IF(F76&gt;0,F29/F76,IF(F29&gt;0,1,0)))</f>
        <v>0</v>
      </c>
      <c r="H29" s="32">
        <v>0</v>
      </c>
      <c r="I29" s="48">
        <f t="shared" si="3"/>
        <v>0</v>
      </c>
      <c r="J29" s="80">
        <v>0</v>
      </c>
      <c r="K29" s="49">
        <f t="shared" si="4"/>
        <v>0</v>
      </c>
      <c r="L29" s="34">
        <f t="shared" si="1"/>
        <v>0</v>
      </c>
      <c r="M29" s="51">
        <f>IF(ISBLANK(L29),"  ",IF(L76&gt;0,L29/L76,IF(L29&gt;0,1,0)))</f>
        <v>0</v>
      </c>
      <c r="N29" s="25"/>
    </row>
    <row r="30" spans="1:14" ht="15" customHeight="1" x14ac:dyDescent="0.2">
      <c r="A30" s="60" t="s">
        <v>29</v>
      </c>
      <c r="B30" s="32">
        <v>0</v>
      </c>
      <c r="C30" s="48">
        <f t="shared" si="0"/>
        <v>0</v>
      </c>
      <c r="D30" s="80">
        <v>0</v>
      </c>
      <c r="E30" s="44">
        <f>IF(ISBLANK(D30),"  ",IF(F30&gt;0,D30/F30,IF(D30&gt;0,1,0)))</f>
        <v>0</v>
      </c>
      <c r="F30" s="34">
        <f t="shared" si="2"/>
        <v>0</v>
      </c>
      <c r="G30" s="51">
        <f>IF(ISBLANK(F30),"  ",IF(F76&gt;0,F30/F76,IF(F30&gt;0,1,0)))</f>
        <v>0</v>
      </c>
      <c r="H30" s="32">
        <v>0</v>
      </c>
      <c r="I30" s="48">
        <f t="shared" si="3"/>
        <v>0</v>
      </c>
      <c r="J30" s="80">
        <v>0</v>
      </c>
      <c r="K30" s="49">
        <f>IF(ISBLANK(J30),"  ",IF(L30&gt;0,J30/L30,IF(J30&gt;0,1,0)))</f>
        <v>0</v>
      </c>
      <c r="L30" s="34">
        <f t="shared" si="1"/>
        <v>0</v>
      </c>
      <c r="M30" s="51">
        <f>IF(ISBLANK(L30),"  ",IF(L76&gt;0,L30/L76,IF(L30&gt;0,1,0)))</f>
        <v>0</v>
      </c>
      <c r="N30" s="25"/>
    </row>
    <row r="31" spans="1:14" ht="15" customHeight="1" x14ac:dyDescent="0.2">
      <c r="A31" s="60" t="s">
        <v>30</v>
      </c>
      <c r="B31" s="32">
        <v>0</v>
      </c>
      <c r="C31" s="48">
        <f t="shared" si="0"/>
        <v>0</v>
      </c>
      <c r="D31" s="80">
        <v>0</v>
      </c>
      <c r="E31" s="44">
        <f>IF(ISBLANK(D31),"  ",IF(F31&gt;0,D31/F31,IF(D31&gt;0,1,0)))</f>
        <v>0</v>
      </c>
      <c r="F31" s="34">
        <f t="shared" si="2"/>
        <v>0</v>
      </c>
      <c r="G31" s="51">
        <f>IF(ISBLANK(F31),"  ",IF(F76&gt;0,F31/F76,IF(F31&gt;0,1,0)))</f>
        <v>0</v>
      </c>
      <c r="H31" s="32">
        <v>0</v>
      </c>
      <c r="I31" s="48">
        <f t="shared" si="3"/>
        <v>0</v>
      </c>
      <c r="J31" s="80">
        <v>0</v>
      </c>
      <c r="K31" s="49">
        <f>IF(ISBLANK(J31),"  ",IF(L31&gt;0,J31/L31,IF(J31&gt;0,1,0)))</f>
        <v>0</v>
      </c>
      <c r="L31" s="34">
        <f t="shared" si="1"/>
        <v>0</v>
      </c>
      <c r="M31" s="51">
        <f>IF(ISBLANK(L31),"  ",IF(L76&gt;0,L31/L76,IF(L31&gt;0,1,0)))</f>
        <v>0</v>
      </c>
      <c r="N31" s="25"/>
    </row>
    <row r="32" spans="1:14" ht="15" customHeight="1" x14ac:dyDescent="0.2">
      <c r="A32" s="60" t="s">
        <v>31</v>
      </c>
      <c r="B32" s="32">
        <v>0</v>
      </c>
      <c r="C32" s="48">
        <f t="shared" si="0"/>
        <v>0</v>
      </c>
      <c r="D32" s="80">
        <v>0</v>
      </c>
      <c r="E32" s="44">
        <f>IF(ISBLANK(D32),"  ",IF(F32&gt;0,D32/F32,IF(D32&gt;0,1,0)))</f>
        <v>0</v>
      </c>
      <c r="F32" s="34">
        <f t="shared" si="2"/>
        <v>0</v>
      </c>
      <c r="G32" s="51">
        <f>IF(ISBLANK(F32),"  ",IF(F76&gt;0,F32/F76,IF(F32&gt;0,1,0)))</f>
        <v>0</v>
      </c>
      <c r="H32" s="32">
        <v>0</v>
      </c>
      <c r="I32" s="48">
        <f t="shared" si="3"/>
        <v>0</v>
      </c>
      <c r="J32" s="80">
        <v>0</v>
      </c>
      <c r="K32" s="49">
        <f>IF(ISBLANK(J32),"  ",IF(L32&gt;0,J32/L32,IF(J32&gt;0,1,0)))</f>
        <v>0</v>
      </c>
      <c r="L32" s="34">
        <f t="shared" si="1"/>
        <v>0</v>
      </c>
      <c r="M32" s="51">
        <f>IF(ISBLANK(L32),"  ",IF(L76&gt;0,L32/L76,IF(L32&gt;0,1,0)))</f>
        <v>0</v>
      </c>
      <c r="N32" s="25"/>
    </row>
    <row r="33" spans="1:14" ht="15" customHeight="1" x14ac:dyDescent="0.2">
      <c r="A33" s="61" t="s">
        <v>75</v>
      </c>
      <c r="B33" s="32">
        <v>0</v>
      </c>
      <c r="C33" s="48">
        <f>IF(ISBLANK(B33),"  ",IF(F33&gt;0,B33/F33,IF(B33&gt;0,1,0)))</f>
        <v>0</v>
      </c>
      <c r="D33" s="80">
        <v>0</v>
      </c>
      <c r="E33" s="44">
        <f>IF(ISBLANK(D33),"  ",IF(F33&gt;0,D33/F33,IF(D33&gt;0,1,0)))</f>
        <v>0</v>
      </c>
      <c r="F33" s="34">
        <f t="shared" si="2"/>
        <v>0</v>
      </c>
      <c r="G33" s="51">
        <f>IF(ISBLANK(F33),"  ",IF(F76&gt;0,F33/F76,IF(F33&gt;0,1,0)))</f>
        <v>0</v>
      </c>
      <c r="H33" s="32">
        <v>0</v>
      </c>
      <c r="I33" s="48">
        <f>IF(ISBLANK(H33),"  ",IF(L33&gt;0,H33/L33,IF(H33&gt;0,1,0)))</f>
        <v>0</v>
      </c>
      <c r="J33" s="80">
        <v>0</v>
      </c>
      <c r="K33" s="49">
        <f>IF(ISBLANK(J33),"  ",IF(L33&gt;0,J33/L33,IF(J33&gt;0,1,0)))</f>
        <v>0</v>
      </c>
      <c r="L33" s="34">
        <f t="shared" si="1"/>
        <v>0</v>
      </c>
      <c r="M33" s="51">
        <f>IF(ISBLANK(L33),"  ",IF(L76&gt;0,L33/L76,IF(L33&gt;0,1,0)))</f>
        <v>0</v>
      </c>
      <c r="N33" s="25"/>
    </row>
    <row r="34" spans="1:14" ht="15" customHeight="1" x14ac:dyDescent="0.2">
      <c r="A34" s="60" t="s">
        <v>32</v>
      </c>
      <c r="B34" s="32">
        <v>0</v>
      </c>
      <c r="C34" s="48">
        <f t="shared" si="0"/>
        <v>0</v>
      </c>
      <c r="D34" s="80">
        <v>0</v>
      </c>
      <c r="E34" s="44">
        <f t="shared" si="5"/>
        <v>0</v>
      </c>
      <c r="F34" s="34">
        <f t="shared" si="2"/>
        <v>0</v>
      </c>
      <c r="G34" s="51">
        <f>IF(ISBLANK(F34),"  ",IF(F76&gt;0,F34/F76,IF(F34&gt;0,1,0)))</f>
        <v>0</v>
      </c>
      <c r="H34" s="32">
        <v>0</v>
      </c>
      <c r="I34" s="48">
        <f t="shared" si="3"/>
        <v>0</v>
      </c>
      <c r="J34" s="80">
        <v>0</v>
      </c>
      <c r="K34" s="49">
        <f t="shared" si="4"/>
        <v>0</v>
      </c>
      <c r="L34" s="34">
        <f t="shared" si="1"/>
        <v>0</v>
      </c>
      <c r="M34" s="51">
        <f>IF(ISBLANK(L34),"  ",IF(L76&gt;0,L34/L76,IF(L34&gt;0,1,0)))</f>
        <v>0</v>
      </c>
      <c r="N34" s="25"/>
    </row>
    <row r="35" spans="1:14" ht="15" customHeight="1" x14ac:dyDescent="0.25">
      <c r="A35" s="62" t="s">
        <v>33</v>
      </c>
      <c r="B35" s="121"/>
      <c r="C35" s="64" t="s">
        <v>4</v>
      </c>
      <c r="D35" s="80"/>
      <c r="E35" s="66" t="s">
        <v>4</v>
      </c>
      <c r="F35" s="34"/>
      <c r="G35" s="67" t="s">
        <v>4</v>
      </c>
      <c r="H35" s="121" t="s">
        <v>4</v>
      </c>
      <c r="I35" s="64" t="s">
        <v>4</v>
      </c>
      <c r="J35" s="80"/>
      <c r="K35" s="66" t="s">
        <v>4</v>
      </c>
      <c r="L35" s="34"/>
      <c r="M35" s="67" t="s">
        <v>4</v>
      </c>
      <c r="N35" s="25"/>
    </row>
    <row r="36" spans="1:14" ht="15" customHeight="1" x14ac:dyDescent="0.2">
      <c r="A36" s="57" t="s">
        <v>34</v>
      </c>
      <c r="B36" s="32">
        <v>0</v>
      </c>
      <c r="C36" s="48">
        <f t="shared" si="0"/>
        <v>0</v>
      </c>
      <c r="D36" s="80">
        <v>0</v>
      </c>
      <c r="E36" s="49">
        <f>IF(ISBLANK(D36),"  ",IF(F36&gt;0,D36/F36,IF(D36&gt;0,1,0)))</f>
        <v>0</v>
      </c>
      <c r="F36" s="34">
        <f t="shared" si="2"/>
        <v>0</v>
      </c>
      <c r="G36" s="51">
        <f>IF(ISBLANK(F36),"  ",IF(F76&gt;0,F36/F76,IF(F36&gt;0,1,0)))</f>
        <v>0</v>
      </c>
      <c r="H36" s="32">
        <v>0</v>
      </c>
      <c r="I36" s="48">
        <f>IF(ISBLANK(H36),"  ",IF(L36&gt;0,H36/L36,IF(H36&gt;0,1,0)))</f>
        <v>0</v>
      </c>
      <c r="J36" s="80">
        <v>0</v>
      </c>
      <c r="K36" s="49">
        <f>IF(ISBLANK(J36),"  ",IF(L36&gt;0,J36/L36,IF(J36&gt;0,1,0)))</f>
        <v>0</v>
      </c>
      <c r="L36" s="34">
        <f>J36+H36</f>
        <v>0</v>
      </c>
      <c r="M36" s="51">
        <f>IF(ISBLANK(L36),"  ",IF(L76&gt;0,L36/L76,IF(L36&gt;0,1,0)))</f>
        <v>0</v>
      </c>
      <c r="N36" s="25"/>
    </row>
    <row r="37" spans="1:14" ht="15" customHeight="1" x14ac:dyDescent="0.25">
      <c r="A37" s="62" t="s">
        <v>35</v>
      </c>
      <c r="B37" s="121"/>
      <c r="C37" s="64" t="s">
        <v>4</v>
      </c>
      <c r="D37" s="80"/>
      <c r="E37" s="66" t="s">
        <v>4</v>
      </c>
      <c r="F37" s="34"/>
      <c r="G37" s="67" t="s">
        <v>4</v>
      </c>
      <c r="H37" s="121"/>
      <c r="I37" s="64" t="s">
        <v>4</v>
      </c>
      <c r="J37" s="80"/>
      <c r="K37" s="66" t="s">
        <v>4</v>
      </c>
      <c r="L37" s="34"/>
      <c r="M37" s="67" t="s">
        <v>4</v>
      </c>
      <c r="N37" s="25"/>
    </row>
    <row r="38" spans="1:14" ht="15" customHeight="1" x14ac:dyDescent="0.2">
      <c r="A38" s="59" t="s">
        <v>34</v>
      </c>
      <c r="B38" s="69">
        <v>0</v>
      </c>
      <c r="C38" s="48">
        <f t="shared" si="0"/>
        <v>0</v>
      </c>
      <c r="D38" s="70">
        <v>0</v>
      </c>
      <c r="E38" s="49">
        <f>IF(ISBLANK(D38),"  ",IF(F38&gt;0,D38/F38,IF(D38&gt;0,1,0)))</f>
        <v>0</v>
      </c>
      <c r="F38" s="68">
        <f t="shared" si="2"/>
        <v>0</v>
      </c>
      <c r="G38" s="51">
        <f>IF(ISBLANK(F38),"  ",IF(F76&gt;0,F38/F76,IF(F38&gt;0,1,0)))</f>
        <v>0</v>
      </c>
      <c r="H38" s="69">
        <v>0</v>
      </c>
      <c r="I38" s="48">
        <f>IF(ISBLANK(H38),"  ",IF(L38&gt;0,H38/L38,IF(H38&gt;0,1,0)))</f>
        <v>0</v>
      </c>
      <c r="J38" s="70">
        <v>0</v>
      </c>
      <c r="K38" s="49">
        <f>IF(ISBLANK(J38),"  ",IF(L38&gt;0,J38/L38,IF(J38&gt;0,1,0)))</f>
        <v>0</v>
      </c>
      <c r="L38" s="68">
        <f>J38+H38</f>
        <v>0</v>
      </c>
      <c r="M38" s="51">
        <f>IF(ISBLANK(L38),"  ",IF(L76&gt;0,L38/L76,IF(L38&gt;0,1,0)))</f>
        <v>0</v>
      </c>
      <c r="N38" s="25"/>
    </row>
    <row r="39" spans="1:14" ht="15" customHeight="1" x14ac:dyDescent="0.2">
      <c r="A39" s="59" t="s">
        <v>108</v>
      </c>
      <c r="B39" s="69"/>
      <c r="C39" s="48" t="str">
        <f t="shared" si="0"/>
        <v xml:space="preserve">  </v>
      </c>
      <c r="D39" s="70"/>
      <c r="E39" s="44" t="str">
        <f>IF(ISBLANK(D39),"  ",IF(F39&gt;0,D39/F39,IF(D39&gt;0,1,0)))</f>
        <v xml:space="preserve">  </v>
      </c>
      <c r="F39" s="34">
        <f t="shared" si="2"/>
        <v>0</v>
      </c>
      <c r="G39" s="51">
        <f>IF(ISBLANK(F39),"  ",IF(F76&gt;0,F39/F76,IF(F39&gt;0,1,0)))</f>
        <v>0</v>
      </c>
      <c r="H39" s="69"/>
      <c r="I39" s="48" t="str">
        <f>IF(ISBLANK(H39),"  ",IF(L39&gt;0,H39/L39,IF(H39&gt;0,1,0)))</f>
        <v xml:space="preserve">  </v>
      </c>
      <c r="J39" s="70"/>
      <c r="K39" s="49" t="str">
        <f>IF(ISBLANK(J39),"  ",IF(L39&gt;0,J39/L39,IF(J39&gt;0,1,0)))</f>
        <v xml:space="preserve">  </v>
      </c>
      <c r="L39" s="34">
        <f>J39+H39</f>
        <v>0</v>
      </c>
      <c r="M39" s="51">
        <f>IF(ISBLANK(L39),"  ",IF(L76&gt;0,L39/L76,IF(L39&gt;0,1,0)))</f>
        <v>0</v>
      </c>
      <c r="N39" s="25"/>
    </row>
    <row r="40" spans="1:14" s="77" customFormat="1" ht="15" customHeight="1" x14ac:dyDescent="0.25">
      <c r="A40" s="62" t="s">
        <v>37</v>
      </c>
      <c r="B40" s="71">
        <v>4464283</v>
      </c>
      <c r="C40" s="84">
        <f t="shared" si="0"/>
        <v>1</v>
      </c>
      <c r="D40" s="122">
        <v>0</v>
      </c>
      <c r="E40" s="73">
        <f>IF(ISBLANK(D40),"  ",IF(F40&gt;0,D40/F40,IF(D40&gt;0,1,0)))</f>
        <v>0</v>
      </c>
      <c r="F40" s="71">
        <f>F39+F38+F36+F34+F29+F28+F26+F27+F25+F24+F23+F22+F21+F20+F19+F18+F17+F16+F14+F13+F30+F31+F32+F33</f>
        <v>4464283</v>
      </c>
      <c r="G40" s="74">
        <f>IF(ISBLANK(F40),"  ",IF(F76&gt;0,F40/F76,IF(F40&gt;0,1,0)))</f>
        <v>0.36945277697250162</v>
      </c>
      <c r="H40" s="71">
        <v>4042769</v>
      </c>
      <c r="I40" s="84">
        <f>IF(ISBLANK(H40),"  ",IF(L40&gt;0,H40/L40,IF(H40&gt;0,1,0)))</f>
        <v>1</v>
      </c>
      <c r="J40" s="122">
        <v>0</v>
      </c>
      <c r="K40" s="75">
        <f>IF(ISBLANK(J40),"  ",IF(L40&gt;0,J40/L40,IF(J40&gt;0,1,0)))</f>
        <v>0</v>
      </c>
      <c r="L40" s="71">
        <f>L39+L38+L36+L34+L29+L28+L26+L27+L25+L24+L23+L22+L21+L20+L19+L18+L17+L16+L14+L13+L30+L31+L32+L33</f>
        <v>4042769</v>
      </c>
      <c r="M40" s="74">
        <f>IF(ISBLANK(L40),"  ",IF(L76&gt;0,L40/L76,IF(L40&gt;0,1,0)))</f>
        <v>0.34499593755378871</v>
      </c>
      <c r="N40" s="76"/>
    </row>
    <row r="41" spans="1:14" ht="15" customHeight="1" x14ac:dyDescent="0.25">
      <c r="A41" s="78" t="s">
        <v>38</v>
      </c>
      <c r="B41" s="79"/>
      <c r="C41" s="64" t="s">
        <v>4</v>
      </c>
      <c r="D41" s="80"/>
      <c r="E41" s="66" t="s">
        <v>4</v>
      </c>
      <c r="F41" s="34"/>
      <c r="G41" s="67" t="s">
        <v>4</v>
      </c>
      <c r="H41" s="79"/>
      <c r="I41" s="64" t="s">
        <v>4</v>
      </c>
      <c r="J41" s="80"/>
      <c r="K41" s="66" t="s">
        <v>4</v>
      </c>
      <c r="L41" s="34"/>
      <c r="M41" s="67" t="s">
        <v>4</v>
      </c>
      <c r="N41" s="25"/>
    </row>
    <row r="42" spans="1:14" ht="15" customHeight="1" x14ac:dyDescent="0.2">
      <c r="A42" s="11" t="s">
        <v>39</v>
      </c>
      <c r="B42" s="36">
        <v>0</v>
      </c>
      <c r="C42" s="42">
        <f t="shared" si="0"/>
        <v>0</v>
      </c>
      <c r="D42" s="123">
        <v>0</v>
      </c>
      <c r="E42" s="44">
        <f t="shared" ref="E42:E48" si="6">IF(ISBLANK(D42),"  ",IF(F42&gt;0,D42/F42,IF(D42&gt;0,1,0)))</f>
        <v>0</v>
      </c>
      <c r="F42" s="38">
        <f>D42+B42</f>
        <v>0</v>
      </c>
      <c r="G42" s="46">
        <f>IF(ISBLANK(F42),"  ",IF(D76&gt;0,F42/D76,IF(F42&gt;0,1,0)))</f>
        <v>0</v>
      </c>
      <c r="H42" s="36">
        <v>0</v>
      </c>
      <c r="I42" s="42">
        <f t="shared" ref="I42:I48" si="7">IF(ISBLANK(H42),"  ",IF(L42&gt;0,H42/L42,IF(H42&gt;0,1,0)))</f>
        <v>0</v>
      </c>
      <c r="J42" s="123">
        <v>0</v>
      </c>
      <c r="K42" s="44">
        <f t="shared" ref="K42:K48" si="8">IF(ISBLANK(J42),"  ",IF(L42&gt;0,J42/L42,IF(J42&gt;0,1,0)))</f>
        <v>0</v>
      </c>
      <c r="L42" s="38">
        <f>J42+H42</f>
        <v>0</v>
      </c>
      <c r="M42" s="46">
        <f>IF(ISBLANK(L42),"  ",IF(J76&gt;0,L42/J76,IF(L42&gt;0,1,0)))</f>
        <v>0</v>
      </c>
      <c r="N42" s="25"/>
    </row>
    <row r="43" spans="1:14" ht="15" customHeight="1" x14ac:dyDescent="0.2">
      <c r="A43" s="81" t="s">
        <v>40</v>
      </c>
      <c r="B43" s="32">
        <v>0</v>
      </c>
      <c r="C43" s="48">
        <f t="shared" si="0"/>
        <v>0</v>
      </c>
      <c r="D43" s="80">
        <v>0</v>
      </c>
      <c r="E43" s="49">
        <f t="shared" si="6"/>
        <v>0</v>
      </c>
      <c r="F43" s="34">
        <f>D43+B43</f>
        <v>0</v>
      </c>
      <c r="G43" s="51">
        <f>IF(ISBLANK(F43),"  ",IF(D76&gt;0,F43/D76,IF(F43&gt;0,1,0)))</f>
        <v>0</v>
      </c>
      <c r="H43" s="32">
        <v>0</v>
      </c>
      <c r="I43" s="48">
        <f t="shared" si="7"/>
        <v>0</v>
      </c>
      <c r="J43" s="80">
        <v>0</v>
      </c>
      <c r="K43" s="49">
        <f t="shared" si="8"/>
        <v>0</v>
      </c>
      <c r="L43" s="34">
        <f>J43+H43</f>
        <v>0</v>
      </c>
      <c r="M43" s="51">
        <f>IF(ISBLANK(L43),"  ",IF(J76&gt;0,L43/J76,IF(L43&gt;0,1,0)))</f>
        <v>0</v>
      </c>
      <c r="N43" s="25"/>
    </row>
    <row r="44" spans="1:14" ht="15" customHeight="1" x14ac:dyDescent="0.2">
      <c r="A44" s="82" t="s">
        <v>41</v>
      </c>
      <c r="B44" s="32">
        <v>0</v>
      </c>
      <c r="C44" s="48">
        <f t="shared" si="0"/>
        <v>0</v>
      </c>
      <c r="D44" s="80">
        <v>0</v>
      </c>
      <c r="E44" s="49">
        <f t="shared" si="6"/>
        <v>0</v>
      </c>
      <c r="F44" s="68">
        <f>D44+B44</f>
        <v>0</v>
      </c>
      <c r="G44" s="51">
        <f>IF(ISBLANK(F44),"  ",IF(D76&gt;0,F44/D76,IF(F44&gt;0,1,0)))</f>
        <v>0</v>
      </c>
      <c r="H44" s="32">
        <v>0</v>
      </c>
      <c r="I44" s="48">
        <f t="shared" si="7"/>
        <v>0</v>
      </c>
      <c r="J44" s="80">
        <v>0</v>
      </c>
      <c r="K44" s="49">
        <f t="shared" si="8"/>
        <v>0</v>
      </c>
      <c r="L44" s="68">
        <f>J44+H44</f>
        <v>0</v>
      </c>
      <c r="M44" s="51">
        <f>IF(ISBLANK(L44),"  ",IF(J76&gt;0,L44/J76,IF(L44&gt;0,1,0)))</f>
        <v>0</v>
      </c>
      <c r="N44" s="25"/>
    </row>
    <row r="45" spans="1:14" ht="15" customHeight="1" x14ac:dyDescent="0.2">
      <c r="A45" s="31" t="s">
        <v>42</v>
      </c>
      <c r="B45" s="32">
        <v>0</v>
      </c>
      <c r="C45" s="48">
        <f t="shared" si="0"/>
        <v>0</v>
      </c>
      <c r="D45" s="80">
        <v>0</v>
      </c>
      <c r="E45" s="49">
        <f t="shared" si="6"/>
        <v>0</v>
      </c>
      <c r="F45" s="68">
        <f>D45+B45</f>
        <v>0</v>
      </c>
      <c r="G45" s="51">
        <f>IF(ISBLANK(F45),"  ",IF(D76&gt;0,F45/D76,IF(F45&gt;0,1,0)))</f>
        <v>0</v>
      </c>
      <c r="H45" s="32">
        <v>0</v>
      </c>
      <c r="I45" s="48">
        <f t="shared" si="7"/>
        <v>0</v>
      </c>
      <c r="J45" s="80">
        <v>0</v>
      </c>
      <c r="K45" s="49">
        <f t="shared" si="8"/>
        <v>0</v>
      </c>
      <c r="L45" s="68">
        <f>J45+H45</f>
        <v>0</v>
      </c>
      <c r="M45" s="51">
        <f>IF(ISBLANK(L45),"  ",IF(J76&gt;0,L45/J76,IF(L45&gt;0,1,0)))</f>
        <v>0</v>
      </c>
      <c r="N45" s="25"/>
    </row>
    <row r="46" spans="1:14" ht="15" customHeight="1" x14ac:dyDescent="0.2">
      <c r="A46" s="81" t="s">
        <v>43</v>
      </c>
      <c r="B46" s="32">
        <v>0</v>
      </c>
      <c r="C46" s="48">
        <f t="shared" si="0"/>
        <v>0</v>
      </c>
      <c r="D46" s="80">
        <v>2863</v>
      </c>
      <c r="E46" s="49">
        <f t="shared" si="6"/>
        <v>1</v>
      </c>
      <c r="F46" s="68">
        <f>D46+B46</f>
        <v>2863</v>
      </c>
      <c r="G46" s="51">
        <f>IF(ISBLANK(F46),"  ",IF(F76&gt;0,F46/F76,IF(F46&gt;0,1,0)))</f>
        <v>2.3693464336205211E-4</v>
      </c>
      <c r="H46" s="32">
        <v>0</v>
      </c>
      <c r="I46" s="48">
        <f t="shared" si="7"/>
        <v>0</v>
      </c>
      <c r="J46" s="80">
        <v>3000</v>
      </c>
      <c r="K46" s="49">
        <f t="shared" si="8"/>
        <v>1</v>
      </c>
      <c r="L46" s="68">
        <f>J46+H46</f>
        <v>3000</v>
      </c>
      <c r="M46" s="51">
        <f>IF(ISBLANK(L46),"  ",IF(L76&gt;0,L46/L76,IF(L46&gt;0,1,0)))</f>
        <v>2.5600963415455251E-4</v>
      </c>
      <c r="N46" s="25"/>
    </row>
    <row r="47" spans="1:14" s="77" customFormat="1" ht="15" customHeight="1" x14ac:dyDescent="0.25">
      <c r="A47" s="78" t="s">
        <v>44</v>
      </c>
      <c r="B47" s="106">
        <v>0</v>
      </c>
      <c r="C47" s="84">
        <f t="shared" si="0"/>
        <v>0</v>
      </c>
      <c r="D47" s="107">
        <v>2863</v>
      </c>
      <c r="E47" s="75">
        <f t="shared" si="6"/>
        <v>1</v>
      </c>
      <c r="F47" s="86">
        <f>F46+F45+F44+F43+F42</f>
        <v>2863</v>
      </c>
      <c r="G47" s="74">
        <f>IF(ISBLANK(F47),"  ",IF(F76&gt;0,F47/F76,IF(F47&gt;0,1,0)))</f>
        <v>2.3693464336205211E-4</v>
      </c>
      <c r="H47" s="106">
        <v>0</v>
      </c>
      <c r="I47" s="84">
        <f t="shared" si="7"/>
        <v>0</v>
      </c>
      <c r="J47" s="107">
        <v>3000</v>
      </c>
      <c r="K47" s="75">
        <f t="shared" si="8"/>
        <v>1</v>
      </c>
      <c r="L47" s="86">
        <f>L46+L45+L44+L43+L42</f>
        <v>3000</v>
      </c>
      <c r="M47" s="74">
        <f>IF(ISBLANK(L47),"  ",IF(L76&gt;0,L47/L76,IF(L47&gt;0,1,0)))</f>
        <v>2.5600963415455251E-4</v>
      </c>
      <c r="N47" s="76"/>
    </row>
    <row r="48" spans="1:14" s="77" customFormat="1" ht="15" customHeight="1" x14ac:dyDescent="0.25">
      <c r="A48" s="87" t="s">
        <v>87</v>
      </c>
      <c r="B48" s="124">
        <v>106304</v>
      </c>
      <c r="C48" s="84">
        <f t="shared" si="0"/>
        <v>1</v>
      </c>
      <c r="D48" s="111">
        <v>0</v>
      </c>
      <c r="E48" s="75">
        <f t="shared" si="6"/>
        <v>0</v>
      </c>
      <c r="F48" s="90">
        <f>D48+B48</f>
        <v>106304</v>
      </c>
      <c r="G48" s="74">
        <f>IF(ISBLANK(F48),"  ",IF(F76&gt;0,F48/F76,IF(F48&gt;0,1,0)))</f>
        <v>8.7974503415856053E-3</v>
      </c>
      <c r="H48" s="124">
        <v>0</v>
      </c>
      <c r="I48" s="84">
        <f t="shared" si="7"/>
        <v>0</v>
      </c>
      <c r="J48" s="111">
        <v>0</v>
      </c>
      <c r="K48" s="75">
        <f t="shared" si="8"/>
        <v>0</v>
      </c>
      <c r="L48" s="90">
        <f>J48+H48</f>
        <v>0</v>
      </c>
      <c r="M48" s="74">
        <f>IF(ISBLANK(L48),"  ",IF(L76&gt;0,L48/L76,IF(L48&gt;0,1,0)))</f>
        <v>0</v>
      </c>
      <c r="N48" s="76"/>
    </row>
    <row r="49" spans="1:14" ht="15" customHeight="1" x14ac:dyDescent="0.25">
      <c r="A49" s="14" t="s">
        <v>46</v>
      </c>
      <c r="B49" s="91"/>
      <c r="C49" s="92" t="s">
        <v>4</v>
      </c>
      <c r="D49" s="93"/>
      <c r="E49" s="94" t="s">
        <v>4</v>
      </c>
      <c r="F49" s="38"/>
      <c r="G49" s="95" t="s">
        <v>4</v>
      </c>
      <c r="H49" s="91"/>
      <c r="I49" s="92" t="s">
        <v>4</v>
      </c>
      <c r="J49" s="93"/>
      <c r="K49" s="94" t="s">
        <v>4</v>
      </c>
      <c r="L49" s="38"/>
      <c r="M49" s="95" t="s">
        <v>4</v>
      </c>
      <c r="N49" s="25"/>
    </row>
    <row r="50" spans="1:14" ht="15" customHeight="1" x14ac:dyDescent="0.2">
      <c r="A50" s="11" t="s">
        <v>47</v>
      </c>
      <c r="B50" s="91">
        <v>1900951</v>
      </c>
      <c r="C50" s="42">
        <f t="shared" si="0"/>
        <v>0.98759371601974411</v>
      </c>
      <c r="D50" s="93">
        <v>23880</v>
      </c>
      <c r="E50" s="44">
        <f t="shared" ref="E50:E67" si="9">IF(ISBLANK(D50),"  ",IF(F50&gt;0,D50/F50,IF(D50&gt;0,1,0)))</f>
        <v>1.2406283980255929E-2</v>
      </c>
      <c r="F50" s="96">
        <f t="shared" ref="F50:F55" si="10">D50+B50</f>
        <v>1924831</v>
      </c>
      <c r="G50" s="46">
        <f>IF(ISBLANK(F50),"  ",IF(F76&gt;0,F50/F76,IF(F50&gt;0,1,0)))</f>
        <v>0.15929414827705976</v>
      </c>
      <c r="H50" s="91">
        <v>2210000</v>
      </c>
      <c r="I50" s="42">
        <f t="shared" ref="I50:I67" si="11">IF(ISBLANK(H50),"  ",IF(L50&gt;0,H50/L50,IF(H50&gt;0,1,0)))</f>
        <v>0.98837209302325579</v>
      </c>
      <c r="J50" s="93">
        <v>26000</v>
      </c>
      <c r="K50" s="44">
        <f t="shared" ref="K50:K67" si="12">IF(ISBLANK(J50),"  ",IF(L50&gt;0,J50/L50,IF(J50&gt;0,1,0)))</f>
        <v>1.1627906976744186E-2</v>
      </c>
      <c r="L50" s="96">
        <f t="shared" ref="L50:L66" si="13">J50+H50</f>
        <v>2236000</v>
      </c>
      <c r="M50" s="46">
        <f>IF(ISBLANK(L50),"  ",IF(L76&gt;0,L50/L76,IF(L50&gt;0,1,0)))</f>
        <v>0.19081251398985979</v>
      </c>
      <c r="N50" s="25"/>
    </row>
    <row r="51" spans="1:14" ht="15" customHeight="1" x14ac:dyDescent="0.2">
      <c r="A51" s="31" t="s">
        <v>48</v>
      </c>
      <c r="B51" s="79">
        <v>0</v>
      </c>
      <c r="C51" s="48">
        <f t="shared" si="0"/>
        <v>0</v>
      </c>
      <c r="D51" s="80">
        <v>0</v>
      </c>
      <c r="E51" s="49">
        <f t="shared" si="9"/>
        <v>0</v>
      </c>
      <c r="F51" s="97">
        <f t="shared" si="10"/>
        <v>0</v>
      </c>
      <c r="G51" s="51">
        <f>IF(ISBLANK(F51),"  ",IF(F76&gt;0,F51/F76,IF(F51&gt;0,1,0)))</f>
        <v>0</v>
      </c>
      <c r="H51" s="79">
        <v>0</v>
      </c>
      <c r="I51" s="48">
        <f t="shared" si="11"/>
        <v>0</v>
      </c>
      <c r="J51" s="80">
        <v>0</v>
      </c>
      <c r="K51" s="49">
        <f t="shared" si="12"/>
        <v>0</v>
      </c>
      <c r="L51" s="97">
        <f t="shared" si="13"/>
        <v>0</v>
      </c>
      <c r="M51" s="51">
        <f>IF(ISBLANK(L51),"  ",IF(L76&gt;0,L51/L76,IF(L51&gt;0,1,0)))</f>
        <v>0</v>
      </c>
      <c r="N51" s="25"/>
    </row>
    <row r="52" spans="1:14" ht="15" customHeight="1" x14ac:dyDescent="0.2">
      <c r="A52" s="98" t="s">
        <v>49</v>
      </c>
      <c r="B52" s="125">
        <v>0</v>
      </c>
      <c r="C52" s="48">
        <f t="shared" si="0"/>
        <v>0</v>
      </c>
      <c r="D52" s="126">
        <v>158802</v>
      </c>
      <c r="E52" s="49">
        <f t="shared" si="9"/>
        <v>1</v>
      </c>
      <c r="F52" s="99">
        <f t="shared" si="10"/>
        <v>158802</v>
      </c>
      <c r="G52" s="51">
        <f>IF(ISBLANK(F52),"  ",IF(F76&gt;0,F52/F76,IF(F52&gt;0,1,0)))</f>
        <v>1.3142052125456025E-2</v>
      </c>
      <c r="H52" s="125">
        <v>0</v>
      </c>
      <c r="I52" s="48">
        <f t="shared" si="11"/>
        <v>0</v>
      </c>
      <c r="J52" s="126">
        <v>166800</v>
      </c>
      <c r="K52" s="49">
        <f t="shared" si="12"/>
        <v>1</v>
      </c>
      <c r="L52" s="99">
        <f t="shared" si="13"/>
        <v>166800</v>
      </c>
      <c r="M52" s="51">
        <f>IF(ISBLANK(L52),"  ",IF(L76&gt;0,L52/L76,IF(L52&gt;0,1,0)))</f>
        <v>1.4234135658993119E-2</v>
      </c>
      <c r="N52" s="25"/>
    </row>
    <row r="53" spans="1:14" ht="15" customHeight="1" x14ac:dyDescent="0.2">
      <c r="A53" s="98" t="s">
        <v>50</v>
      </c>
      <c r="B53" s="125">
        <v>68058</v>
      </c>
      <c r="C53" s="48">
        <f t="shared" si="0"/>
        <v>1</v>
      </c>
      <c r="D53" s="126">
        <v>0</v>
      </c>
      <c r="E53" s="49">
        <f t="shared" si="9"/>
        <v>0</v>
      </c>
      <c r="F53" s="99">
        <f t="shared" si="10"/>
        <v>68058</v>
      </c>
      <c r="G53" s="51">
        <f>IF(ISBLANK(F53),"  ",IF(F76&gt;0,F53/F76,IF(F53&gt;0,1,0)))</f>
        <v>5.6323080537668676E-3</v>
      </c>
      <c r="H53" s="125">
        <v>150000</v>
      </c>
      <c r="I53" s="48">
        <f t="shared" si="11"/>
        <v>1</v>
      </c>
      <c r="J53" s="126">
        <v>0</v>
      </c>
      <c r="K53" s="49">
        <f t="shared" si="12"/>
        <v>0</v>
      </c>
      <c r="L53" s="99">
        <f t="shared" si="13"/>
        <v>150000</v>
      </c>
      <c r="M53" s="51">
        <f>IF(ISBLANK(L53),"  ",IF(L76&gt;0,L53/L76,IF(L53&gt;0,1,0)))</f>
        <v>1.2800481707727625E-2</v>
      </c>
      <c r="N53" s="25"/>
    </row>
    <row r="54" spans="1:14" ht="15" customHeight="1" x14ac:dyDescent="0.2">
      <c r="A54" s="98" t="s">
        <v>51</v>
      </c>
      <c r="B54" s="125">
        <v>0</v>
      </c>
      <c r="C54" s="48">
        <f>IF(ISBLANK(B54),"  ",IF(F54&gt;0,B54/F54,IF(B54&gt;0,1,0)))</f>
        <v>0</v>
      </c>
      <c r="D54" s="126">
        <v>0</v>
      </c>
      <c r="E54" s="49">
        <f>IF(ISBLANK(D54),"  ",IF(F54&gt;0,D54/F54,IF(D54&gt;0,1,0)))</f>
        <v>0</v>
      </c>
      <c r="F54" s="99">
        <f t="shared" si="10"/>
        <v>0</v>
      </c>
      <c r="G54" s="51">
        <f>IF(ISBLANK(F54),"  ",IF(F76&gt;0,F54/F76,IF(F54&gt;0,1,0)))</f>
        <v>0</v>
      </c>
      <c r="H54" s="125">
        <v>0</v>
      </c>
      <c r="I54" s="48">
        <f>IF(ISBLANK(H54),"  ",IF(L54&gt;0,H54/L54,IF(H54&gt;0,1,0)))</f>
        <v>0</v>
      </c>
      <c r="J54" s="126">
        <v>0</v>
      </c>
      <c r="K54" s="49">
        <f>IF(ISBLANK(J54),"  ",IF(L54&gt;0,J54/L54,IF(J54&gt;0,1,0)))</f>
        <v>0</v>
      </c>
      <c r="L54" s="99">
        <f t="shared" si="13"/>
        <v>0</v>
      </c>
      <c r="M54" s="51">
        <f>IF(ISBLANK(L54),"  ",IF(L76&gt;0,L54/L76,IF(L54&gt;0,1,0)))</f>
        <v>0</v>
      </c>
      <c r="N54" s="25"/>
    </row>
    <row r="55" spans="1:14" ht="15" customHeight="1" x14ac:dyDescent="0.2">
      <c r="A55" s="31" t="s">
        <v>52</v>
      </c>
      <c r="B55" s="79">
        <v>197454</v>
      </c>
      <c r="C55" s="48">
        <f t="shared" si="0"/>
        <v>0.27848586866226532</v>
      </c>
      <c r="D55" s="80">
        <v>511573</v>
      </c>
      <c r="E55" s="49">
        <f t="shared" si="9"/>
        <v>0.72151413133773468</v>
      </c>
      <c r="F55" s="97">
        <f t="shared" si="10"/>
        <v>709027</v>
      </c>
      <c r="G55" s="51">
        <f>IF(ISBLANK(F55),"  ",IF(F76&gt;0,F55/F76,IF(F55&gt;0,1,0)))</f>
        <v>5.8677282353847615E-2</v>
      </c>
      <c r="H55" s="79">
        <v>303000</v>
      </c>
      <c r="I55" s="48">
        <f t="shared" si="11"/>
        <v>0.35864142367625212</v>
      </c>
      <c r="J55" s="80">
        <v>541855</v>
      </c>
      <c r="K55" s="49">
        <f t="shared" si="12"/>
        <v>0.64135857632374782</v>
      </c>
      <c r="L55" s="97">
        <f t="shared" si="13"/>
        <v>844855</v>
      </c>
      <c r="M55" s="51">
        <f>IF(ISBLANK(L55),"  ",IF(L76&gt;0,L55/L76,IF(L55&gt;0,1,0)))</f>
        <v>7.209700648788149E-2</v>
      </c>
      <c r="N55" s="25"/>
    </row>
    <row r="56" spans="1:14" s="77" customFormat="1" ht="15" customHeight="1" x14ac:dyDescent="0.25">
      <c r="A56" s="87" t="s">
        <v>53</v>
      </c>
      <c r="B56" s="127">
        <v>2166463</v>
      </c>
      <c r="C56" s="84">
        <f t="shared" si="0"/>
        <v>0.75731442246317182</v>
      </c>
      <c r="D56" s="107">
        <v>694255</v>
      </c>
      <c r="E56" s="75">
        <f t="shared" si="9"/>
        <v>0.24268557753682818</v>
      </c>
      <c r="F56" s="100">
        <f>F55+F53+F52+F51+F50+F54</f>
        <v>2860718</v>
      </c>
      <c r="G56" s="74">
        <f>IF(ISBLANK(F56),"  ",IF(F76&gt;0,F56/F76,IF(F56&gt;0,1,0)))</f>
        <v>0.23674579081013028</v>
      </c>
      <c r="H56" s="127">
        <v>2663000</v>
      </c>
      <c r="I56" s="84">
        <f t="shared" si="11"/>
        <v>0.7837758689449047</v>
      </c>
      <c r="J56" s="107">
        <v>734655</v>
      </c>
      <c r="K56" s="75">
        <f t="shared" si="12"/>
        <v>0.21622413105509536</v>
      </c>
      <c r="L56" s="97">
        <f t="shared" si="13"/>
        <v>3397655</v>
      </c>
      <c r="M56" s="74">
        <f>IF(ISBLANK(L56),"  ",IF(L76&gt;0,L56/L76,IF(L56&gt;0,1,0)))</f>
        <v>0.28994413784446205</v>
      </c>
      <c r="N56" s="76"/>
    </row>
    <row r="57" spans="1:14" ht="15" customHeight="1" x14ac:dyDescent="0.2">
      <c r="A57" s="41" t="s">
        <v>54</v>
      </c>
      <c r="B57" s="128">
        <v>0</v>
      </c>
      <c r="C57" s="48">
        <f t="shared" si="0"/>
        <v>0</v>
      </c>
      <c r="D57" s="129">
        <v>0</v>
      </c>
      <c r="E57" s="49">
        <f t="shared" si="9"/>
        <v>0</v>
      </c>
      <c r="F57" s="101">
        <f t="shared" ref="F57:F66" si="14">D57+B57</f>
        <v>0</v>
      </c>
      <c r="G57" s="51">
        <f>IF(ISBLANK(F57),"  ",IF(F76&gt;0,F57/F76,IF(F57&gt;0,1,0)))</f>
        <v>0</v>
      </c>
      <c r="H57" s="128">
        <v>0</v>
      </c>
      <c r="I57" s="48">
        <f t="shared" si="11"/>
        <v>0</v>
      </c>
      <c r="J57" s="129">
        <v>0</v>
      </c>
      <c r="K57" s="49">
        <f t="shared" si="12"/>
        <v>0</v>
      </c>
      <c r="L57" s="101">
        <f t="shared" si="13"/>
        <v>0</v>
      </c>
      <c r="M57" s="51">
        <f>IF(ISBLANK(L57),"  ",IF(L76&gt;0,L57/L76,IF(L57&gt;0,1,0)))</f>
        <v>0</v>
      </c>
      <c r="N57" s="25"/>
    </row>
    <row r="58" spans="1:14" ht="15" customHeight="1" x14ac:dyDescent="0.2">
      <c r="A58" s="102" t="s">
        <v>55</v>
      </c>
      <c r="B58" s="32">
        <v>0</v>
      </c>
      <c r="C58" s="48">
        <f t="shared" si="0"/>
        <v>0</v>
      </c>
      <c r="D58" s="80">
        <v>0</v>
      </c>
      <c r="E58" s="49">
        <f t="shared" si="9"/>
        <v>0</v>
      </c>
      <c r="F58" s="34">
        <f t="shared" si="14"/>
        <v>0</v>
      </c>
      <c r="G58" s="51">
        <f>IF(ISBLANK(F58),"  ",IF(F76&gt;0,F58/F76,IF(F58&gt;0,1,0)))</f>
        <v>0</v>
      </c>
      <c r="H58" s="32">
        <v>0</v>
      </c>
      <c r="I58" s="48">
        <f t="shared" si="11"/>
        <v>0</v>
      </c>
      <c r="J58" s="80">
        <v>0</v>
      </c>
      <c r="K58" s="49">
        <f t="shared" si="12"/>
        <v>0</v>
      </c>
      <c r="L58" s="34">
        <f t="shared" si="13"/>
        <v>0</v>
      </c>
      <c r="M58" s="51">
        <f>IF(ISBLANK(L58),"  ",IF(L76&gt;0,L58/L76,IF(L58&gt;0,1,0)))</f>
        <v>0</v>
      </c>
      <c r="N58" s="25"/>
    </row>
    <row r="59" spans="1:14" ht="15" customHeight="1" x14ac:dyDescent="0.2">
      <c r="A59" s="82" t="s">
        <v>56</v>
      </c>
      <c r="B59" s="32">
        <v>22705</v>
      </c>
      <c r="C59" s="48">
        <f t="shared" si="0"/>
        <v>1</v>
      </c>
      <c r="D59" s="80">
        <v>0</v>
      </c>
      <c r="E59" s="49">
        <f t="shared" si="9"/>
        <v>0</v>
      </c>
      <c r="F59" s="34">
        <f t="shared" si="14"/>
        <v>22705</v>
      </c>
      <c r="G59" s="51">
        <f>IF(ISBLANK(F59),"  ",IF(F76&gt;0,F59/F76,IF(F59&gt;0,1,0)))</f>
        <v>1.8790084098970986E-3</v>
      </c>
      <c r="H59" s="32">
        <v>27000</v>
      </c>
      <c r="I59" s="48">
        <f t="shared" si="11"/>
        <v>1</v>
      </c>
      <c r="J59" s="80">
        <v>0</v>
      </c>
      <c r="K59" s="49">
        <f t="shared" si="12"/>
        <v>0</v>
      </c>
      <c r="L59" s="34">
        <f t="shared" si="13"/>
        <v>27000</v>
      </c>
      <c r="M59" s="51">
        <f>IF(ISBLANK(L59),"  ",IF(L76&gt;0,L59/L76,IF(L59&gt;0,1,0)))</f>
        <v>2.3040867073909725E-3</v>
      </c>
      <c r="N59" s="25"/>
    </row>
    <row r="60" spans="1:14" ht="15" customHeight="1" x14ac:dyDescent="0.2">
      <c r="A60" s="81" t="s">
        <v>57</v>
      </c>
      <c r="B60" s="69">
        <v>0</v>
      </c>
      <c r="C60" s="48">
        <f t="shared" si="0"/>
        <v>0</v>
      </c>
      <c r="D60" s="70">
        <v>609448</v>
      </c>
      <c r="E60" s="49">
        <f t="shared" si="9"/>
        <v>1</v>
      </c>
      <c r="F60" s="68">
        <f t="shared" si="14"/>
        <v>609448</v>
      </c>
      <c r="G60" s="51">
        <f>IF(ISBLANK(F60),"  ",IF(F76&gt;0,F60/F76,IF(F60&gt;0,1,0)))</f>
        <v>5.0436376013872138E-2</v>
      </c>
      <c r="H60" s="69">
        <v>0</v>
      </c>
      <c r="I60" s="48">
        <f t="shared" si="11"/>
        <v>0</v>
      </c>
      <c r="J60" s="70">
        <v>280000</v>
      </c>
      <c r="K60" s="49">
        <f t="shared" si="12"/>
        <v>1</v>
      </c>
      <c r="L60" s="68">
        <f t="shared" si="13"/>
        <v>280000</v>
      </c>
      <c r="M60" s="51">
        <f>IF(ISBLANK(L60),"  ",IF(L76&gt;0,L60/L76,IF(L60&gt;0,1,0)))</f>
        <v>2.3894232521091567E-2</v>
      </c>
      <c r="N60" s="25"/>
    </row>
    <row r="61" spans="1:14" ht="15" customHeight="1" x14ac:dyDescent="0.2">
      <c r="A61" s="103" t="s">
        <v>58</v>
      </c>
      <c r="B61" s="32">
        <v>0</v>
      </c>
      <c r="C61" s="48">
        <f t="shared" si="0"/>
        <v>0</v>
      </c>
      <c r="D61" s="80">
        <v>0</v>
      </c>
      <c r="E61" s="49">
        <f t="shared" si="9"/>
        <v>0</v>
      </c>
      <c r="F61" s="34">
        <f t="shared" si="14"/>
        <v>0</v>
      </c>
      <c r="G61" s="51">
        <f>IF(ISBLANK(F61),"  ",IF(F76&gt;0,F61/F76,IF(F61&gt;0,1,0)))</f>
        <v>0</v>
      </c>
      <c r="H61" s="32">
        <v>0</v>
      </c>
      <c r="I61" s="48">
        <f t="shared" si="11"/>
        <v>0</v>
      </c>
      <c r="J61" s="80">
        <v>0</v>
      </c>
      <c r="K61" s="49">
        <f t="shared" si="12"/>
        <v>0</v>
      </c>
      <c r="L61" s="34">
        <f t="shared" si="13"/>
        <v>0</v>
      </c>
      <c r="M61" s="51">
        <f>IF(ISBLANK(L61),"  ",IF(L76&gt;0,L61/L76,IF(L61&gt;0,1,0)))</f>
        <v>0</v>
      </c>
      <c r="N61" s="25"/>
    </row>
    <row r="62" spans="1:14" ht="15" customHeight="1" x14ac:dyDescent="0.2">
      <c r="A62" s="103" t="s">
        <v>59</v>
      </c>
      <c r="B62" s="32">
        <v>0</v>
      </c>
      <c r="C62" s="48">
        <f t="shared" si="0"/>
        <v>0</v>
      </c>
      <c r="D62" s="80">
        <v>0</v>
      </c>
      <c r="E62" s="49">
        <f t="shared" si="9"/>
        <v>0</v>
      </c>
      <c r="F62" s="34">
        <f t="shared" si="14"/>
        <v>0</v>
      </c>
      <c r="G62" s="51">
        <f>IF(ISBLANK(F62),"  ",IF(F76&gt;0,F62/F76,IF(F62&gt;0,1,0)))</f>
        <v>0</v>
      </c>
      <c r="H62" s="32">
        <v>0</v>
      </c>
      <c r="I62" s="48">
        <f t="shared" si="11"/>
        <v>0</v>
      </c>
      <c r="J62" s="80">
        <v>0</v>
      </c>
      <c r="K62" s="49">
        <f t="shared" si="12"/>
        <v>0</v>
      </c>
      <c r="L62" s="34">
        <f t="shared" si="13"/>
        <v>0</v>
      </c>
      <c r="M62" s="51">
        <f>IF(ISBLANK(L62),"  ",IF(L76&gt;0,L62/L76,IF(L62&gt;0,1,0)))</f>
        <v>0</v>
      </c>
      <c r="N62" s="25"/>
    </row>
    <row r="63" spans="1:14" ht="15" customHeight="1" x14ac:dyDescent="0.2">
      <c r="A63" s="104" t="s">
        <v>60</v>
      </c>
      <c r="B63" s="32">
        <v>0</v>
      </c>
      <c r="C63" s="48">
        <f t="shared" si="0"/>
        <v>0</v>
      </c>
      <c r="D63" s="80">
        <v>0</v>
      </c>
      <c r="E63" s="49">
        <f t="shared" si="9"/>
        <v>0</v>
      </c>
      <c r="F63" s="34">
        <f t="shared" si="14"/>
        <v>0</v>
      </c>
      <c r="G63" s="51">
        <f>IF(ISBLANK(F63),"  ",IF(F76&gt;0,F63/F76,IF(F63&gt;0,1,0)))</f>
        <v>0</v>
      </c>
      <c r="H63" s="32">
        <v>0</v>
      </c>
      <c r="I63" s="48">
        <f t="shared" si="11"/>
        <v>0</v>
      </c>
      <c r="J63" s="80">
        <v>0</v>
      </c>
      <c r="K63" s="49">
        <f t="shared" si="12"/>
        <v>0</v>
      </c>
      <c r="L63" s="34">
        <f t="shared" si="13"/>
        <v>0</v>
      </c>
      <c r="M63" s="51">
        <f>IF(ISBLANK(L63),"  ",IF(L76&gt;0,L63/L76,IF(L63&gt;0,1,0)))</f>
        <v>0</v>
      </c>
      <c r="N63" s="25"/>
    </row>
    <row r="64" spans="1:14" ht="15" customHeight="1" x14ac:dyDescent="0.2">
      <c r="A64" s="104" t="s">
        <v>61</v>
      </c>
      <c r="B64" s="32">
        <v>0</v>
      </c>
      <c r="C64" s="48">
        <f t="shared" si="0"/>
        <v>0</v>
      </c>
      <c r="D64" s="80">
        <v>0</v>
      </c>
      <c r="E64" s="49">
        <f t="shared" si="9"/>
        <v>0</v>
      </c>
      <c r="F64" s="34">
        <f t="shared" si="14"/>
        <v>0</v>
      </c>
      <c r="G64" s="51">
        <f>IF(ISBLANK(F64),"  ",IF(F76&gt;0,F64/F76,IF(F64&gt;0,1,0)))</f>
        <v>0</v>
      </c>
      <c r="H64" s="32">
        <v>0</v>
      </c>
      <c r="I64" s="48">
        <f t="shared" si="11"/>
        <v>0</v>
      </c>
      <c r="J64" s="80">
        <v>0</v>
      </c>
      <c r="K64" s="49">
        <f t="shared" si="12"/>
        <v>0</v>
      </c>
      <c r="L64" s="34">
        <f t="shared" si="13"/>
        <v>0</v>
      </c>
      <c r="M64" s="51">
        <f>IF(ISBLANK(L64),"  ",IF(L76&gt;0,L64/L76,IF(L64&gt;0,1,0)))</f>
        <v>0</v>
      </c>
      <c r="N64" s="25"/>
    </row>
    <row r="65" spans="1:14" ht="15" customHeight="1" x14ac:dyDescent="0.2">
      <c r="A65" s="82" t="s">
        <v>62</v>
      </c>
      <c r="B65" s="32">
        <v>0</v>
      </c>
      <c r="C65" s="48">
        <f t="shared" si="0"/>
        <v>0</v>
      </c>
      <c r="D65" s="80">
        <v>150520</v>
      </c>
      <c r="E65" s="49">
        <f t="shared" si="9"/>
        <v>1</v>
      </c>
      <c r="F65" s="34">
        <f t="shared" si="14"/>
        <v>150520</v>
      </c>
      <c r="G65" s="51">
        <f>IF(ISBLANK(F65),"  ",IF(F76&gt;0,F65/F76,IF(F65&gt;0,1,0)))</f>
        <v>1.2456654739383892E-2</v>
      </c>
      <c r="H65" s="32">
        <v>0</v>
      </c>
      <c r="I65" s="48">
        <f t="shared" si="11"/>
        <v>0</v>
      </c>
      <c r="J65" s="80">
        <v>0</v>
      </c>
      <c r="K65" s="49">
        <f t="shared" si="12"/>
        <v>0</v>
      </c>
      <c r="L65" s="34">
        <f t="shared" si="13"/>
        <v>0</v>
      </c>
      <c r="M65" s="51">
        <f>IF(ISBLANK(L65),"  ",IF(L76&gt;0,L65/L76,IF(L65&gt;0,1,0)))</f>
        <v>0</v>
      </c>
      <c r="N65" s="25"/>
    </row>
    <row r="66" spans="1:14" ht="15" customHeight="1" x14ac:dyDescent="0.2">
      <c r="A66" s="81" t="s">
        <v>63</v>
      </c>
      <c r="B66" s="32">
        <v>0</v>
      </c>
      <c r="C66" s="48">
        <f t="shared" si="0"/>
        <v>0</v>
      </c>
      <c r="D66" s="80">
        <v>37467</v>
      </c>
      <c r="E66" s="49">
        <f t="shared" si="9"/>
        <v>1</v>
      </c>
      <c r="F66" s="34">
        <f t="shared" si="14"/>
        <v>37467</v>
      </c>
      <c r="G66" s="51">
        <f>IF(ISBLANK(F66),"  ",IF(F76&gt;0,F66/F76,IF(F66&gt;0,1,0)))</f>
        <v>3.1006742168515566E-3</v>
      </c>
      <c r="H66" s="32">
        <v>40000</v>
      </c>
      <c r="I66" s="48">
        <f t="shared" si="11"/>
        <v>1</v>
      </c>
      <c r="J66" s="80">
        <v>0</v>
      </c>
      <c r="K66" s="49">
        <f t="shared" si="12"/>
        <v>0</v>
      </c>
      <c r="L66" s="34">
        <f t="shared" si="13"/>
        <v>40000</v>
      </c>
      <c r="M66" s="51">
        <f>IF(ISBLANK(L66),"  ",IF(L76&gt;0,L66/L76,IF(L66&gt;0,1,0)))</f>
        <v>3.4134617887273669E-3</v>
      </c>
      <c r="N66" s="25"/>
    </row>
    <row r="67" spans="1:14" s="77" customFormat="1" ht="15" customHeight="1" x14ac:dyDescent="0.25">
      <c r="A67" s="105" t="s">
        <v>64</v>
      </c>
      <c r="B67" s="106">
        <v>2189168</v>
      </c>
      <c r="C67" s="84">
        <f t="shared" si="0"/>
        <v>0.59474394285245447</v>
      </c>
      <c r="D67" s="107">
        <v>1491690</v>
      </c>
      <c r="E67" s="75">
        <f t="shared" si="9"/>
        <v>0.40525605714754548</v>
      </c>
      <c r="F67" s="106">
        <f>F66+F65+F64+F63+F62+F61+F60+F59+F58+F57+F56</f>
        <v>3680858</v>
      </c>
      <c r="G67" s="74">
        <f>IF(ISBLANK(F67),"  ",IF(F76&gt;0,F67/F76,IF(F67&gt;0,1,0)))</f>
        <v>0.30461850419013498</v>
      </c>
      <c r="H67" s="106">
        <v>2730000</v>
      </c>
      <c r="I67" s="84">
        <f t="shared" si="11"/>
        <v>0.72903912376440549</v>
      </c>
      <c r="J67" s="107">
        <v>1014655</v>
      </c>
      <c r="K67" s="75">
        <f t="shared" si="12"/>
        <v>0.27096087623559445</v>
      </c>
      <c r="L67" s="106">
        <f>L66+L65+L64+L63+L62+L61+L60+L59+L58+L57+L56</f>
        <v>3744655</v>
      </c>
      <c r="M67" s="74">
        <f>IF(ISBLANK(L67),"  ",IF(L76&gt;0,L67/L76,IF(L67&gt;0,1,0)))</f>
        <v>0.31955591886167195</v>
      </c>
      <c r="N67" s="76"/>
    </row>
    <row r="68" spans="1:14" ht="15" customHeight="1" x14ac:dyDescent="0.25">
      <c r="A68" s="14" t="s">
        <v>65</v>
      </c>
      <c r="B68" s="79"/>
      <c r="C68" s="64" t="s">
        <v>4</v>
      </c>
      <c r="D68" s="80"/>
      <c r="E68" s="66" t="s">
        <v>4</v>
      </c>
      <c r="F68" s="34"/>
      <c r="G68" s="67" t="s">
        <v>4</v>
      </c>
      <c r="H68" s="79"/>
      <c r="I68" s="64" t="s">
        <v>4</v>
      </c>
      <c r="J68" s="80"/>
      <c r="K68" s="66" t="s">
        <v>4</v>
      </c>
      <c r="L68" s="34"/>
      <c r="M68" s="67" t="s">
        <v>4</v>
      </c>
    </row>
    <row r="69" spans="1:14" ht="15" customHeight="1" x14ac:dyDescent="0.2">
      <c r="A69" s="108" t="s">
        <v>66</v>
      </c>
      <c r="B69" s="3">
        <v>0</v>
      </c>
      <c r="C69" s="42">
        <f t="shared" si="0"/>
        <v>0</v>
      </c>
      <c r="D69" s="93">
        <v>0</v>
      </c>
      <c r="E69" s="44">
        <f>IF(ISBLANK(D69),"  ",IF(F69&gt;0,D69/F69,IF(D69&gt;0,1,0)))</f>
        <v>0</v>
      </c>
      <c r="F69" s="58">
        <f>D69+B69</f>
        <v>0</v>
      </c>
      <c r="G69" s="46">
        <f>IF(ISBLANK(F69),"  ",IF(F76&gt;0,F69/F76,IF(F69&gt;0,1,0)))</f>
        <v>0</v>
      </c>
      <c r="H69" s="3">
        <v>0</v>
      </c>
      <c r="I69" s="42">
        <f>IF(ISBLANK(H69),"  ",IF(L69&gt;0,H69/L69,IF(H69&gt;0,1,0)))</f>
        <v>0</v>
      </c>
      <c r="J69" s="93">
        <v>0</v>
      </c>
      <c r="K69" s="44">
        <f>IF(ISBLANK(J69),"  ",IF(L69&gt;0,J69/L69,IF(J69&gt;0,1,0)))</f>
        <v>0</v>
      </c>
      <c r="L69" s="58">
        <f>J69+H69</f>
        <v>0</v>
      </c>
      <c r="M69" s="46">
        <f>IF(ISBLANK(L69),"  ",IF(L76&gt;0,L69/L76,IF(L69&gt;0,1,0)))</f>
        <v>0</v>
      </c>
    </row>
    <row r="70" spans="1:14" ht="15" customHeight="1" x14ac:dyDescent="0.2">
      <c r="A70" s="31" t="s">
        <v>67</v>
      </c>
      <c r="B70" s="32">
        <v>0</v>
      </c>
      <c r="C70" s="48">
        <f t="shared" si="0"/>
        <v>0</v>
      </c>
      <c r="D70" s="80">
        <v>0</v>
      </c>
      <c r="E70" s="49">
        <f>IF(ISBLANK(D70),"  ",IF(F70&gt;0,D70/F70,IF(D70&gt;0,1,0)))</f>
        <v>0</v>
      </c>
      <c r="F70" s="34">
        <f>D70+B70</f>
        <v>0</v>
      </c>
      <c r="G70" s="51">
        <f>IF(ISBLANK(F70),"  ",IF(F76&gt;0,F70/F76,IF(F70&gt;0,1,0)))</f>
        <v>0</v>
      </c>
      <c r="H70" s="32">
        <v>0</v>
      </c>
      <c r="I70" s="48">
        <f>IF(ISBLANK(H70),"  ",IF(L70&gt;0,H70/L70,IF(H70&gt;0,1,0)))</f>
        <v>0</v>
      </c>
      <c r="J70" s="80">
        <v>0</v>
      </c>
      <c r="K70" s="49">
        <f>IF(ISBLANK(J70),"  ",IF(L70&gt;0,J70/L70,IF(J70&gt;0,1,0)))</f>
        <v>0</v>
      </c>
      <c r="L70" s="34">
        <f>J70+H70</f>
        <v>0</v>
      </c>
      <c r="M70" s="51">
        <f>IF(ISBLANK(L70),"  ",IF(L76&gt;0,L70/L76,IF(L70&gt;0,1,0)))</f>
        <v>0</v>
      </c>
    </row>
    <row r="71" spans="1:14" ht="15" customHeight="1" x14ac:dyDescent="0.25">
      <c r="A71" s="109" t="s">
        <v>68</v>
      </c>
      <c r="B71" s="79"/>
      <c r="C71" s="64" t="s">
        <v>4</v>
      </c>
      <c r="D71" s="80"/>
      <c r="E71" s="66" t="s">
        <v>4</v>
      </c>
      <c r="F71" s="34"/>
      <c r="G71" s="67" t="s">
        <v>4</v>
      </c>
      <c r="H71" s="79"/>
      <c r="I71" s="64" t="s">
        <v>4</v>
      </c>
      <c r="J71" s="80"/>
      <c r="K71" s="66" t="s">
        <v>4</v>
      </c>
      <c r="L71" s="34"/>
      <c r="M71" s="67" t="s">
        <v>4</v>
      </c>
    </row>
    <row r="72" spans="1:14" ht="15" customHeight="1" x14ac:dyDescent="0.2">
      <c r="A72" s="82" t="s">
        <v>69</v>
      </c>
      <c r="B72" s="3">
        <v>0</v>
      </c>
      <c r="C72" s="42">
        <f t="shared" si="0"/>
        <v>0</v>
      </c>
      <c r="D72" s="93">
        <v>3047304</v>
      </c>
      <c r="E72" s="44">
        <f>IF(ISBLANK(D72),"  ",IF(F72&gt;0,D72/F72,IF(D72&gt;0,1,0)))</f>
        <v>1</v>
      </c>
      <c r="F72" s="58">
        <f>D72+B72</f>
        <v>3047304</v>
      </c>
      <c r="G72" s="46">
        <f>IF(ISBLANK(F72),"  ",IF(F76&gt;0,F72/F76,IF(F72&gt;0,1,0)))</f>
        <v>0.25218717654759165</v>
      </c>
      <c r="H72" s="3">
        <v>0</v>
      </c>
      <c r="I72" s="42">
        <f>IF(ISBLANK(H72),"  ",IF(L72&gt;0,H72/L72,IF(H72&gt;0,1,0)))</f>
        <v>0</v>
      </c>
      <c r="J72" s="93">
        <v>3199700</v>
      </c>
      <c r="K72" s="44">
        <f>IF(ISBLANK(J72),"  ",IF(L72&gt;0,J72/L72,IF(J72&gt;0,1,0)))</f>
        <v>1</v>
      </c>
      <c r="L72" s="58">
        <f>J72+H72</f>
        <v>3199700</v>
      </c>
      <c r="M72" s="46">
        <f>IF(ISBLANK(L72),"  ",IF(L76&gt;0,L72/L76,IF(L72&gt;0,1,0)))</f>
        <v>0.27305134213477389</v>
      </c>
    </row>
    <row r="73" spans="1:14" ht="15" customHeight="1" x14ac:dyDescent="0.2">
      <c r="A73" s="31" t="s">
        <v>70</v>
      </c>
      <c r="B73" s="32">
        <v>0</v>
      </c>
      <c r="C73" s="48">
        <f t="shared" si="0"/>
        <v>0</v>
      </c>
      <c r="D73" s="80">
        <v>781889</v>
      </c>
      <c r="E73" s="49">
        <f>IF(ISBLANK(D73),"  ",IF(F73&gt;0,D73/F73,IF(D73&gt;0,1,0)))</f>
        <v>1</v>
      </c>
      <c r="F73" s="34">
        <f>D73+B73</f>
        <v>781889</v>
      </c>
      <c r="G73" s="51">
        <f>IF(ISBLANK(F73),"  ",IF(F76&gt;0,F73/F76,IF(F73&gt;0,1,0)))</f>
        <v>6.4707157304824153E-2</v>
      </c>
      <c r="H73" s="32">
        <v>0</v>
      </c>
      <c r="I73" s="48">
        <f>IF(ISBLANK(H73),"  ",IF(L73&gt;0,H73/L73,IF(H73&gt;0,1,0)))</f>
        <v>0</v>
      </c>
      <c r="J73" s="80">
        <v>728185</v>
      </c>
      <c r="K73" s="49">
        <f>IF(ISBLANK(J73),"  ",IF(L73&gt;0,J73/L73,IF(J73&gt;0,1,0)))</f>
        <v>1</v>
      </c>
      <c r="L73" s="34">
        <f>J73+H73</f>
        <v>728185</v>
      </c>
      <c r="M73" s="51">
        <f>IF(ISBLANK(L73),"  ",IF(L76&gt;0,L73/L76,IF(L73&gt;0,1,0)))</f>
        <v>6.2140791815610941E-2</v>
      </c>
    </row>
    <row r="74" spans="1:14" s="77" customFormat="1" ht="15" customHeight="1" x14ac:dyDescent="0.25">
      <c r="A74" s="78" t="s">
        <v>71</v>
      </c>
      <c r="B74" s="110">
        <v>0</v>
      </c>
      <c r="C74" s="84">
        <f t="shared" si="0"/>
        <v>0</v>
      </c>
      <c r="D74" s="111">
        <v>3829193</v>
      </c>
      <c r="E74" s="75">
        <f>IF(ISBLANK(D74),"  ",IF(F74&gt;0,D74/F74,IF(D74&gt;0,1,0)))</f>
        <v>1</v>
      </c>
      <c r="F74" s="112">
        <f>F73+F72+F71+F70+F69</f>
        <v>3829193</v>
      </c>
      <c r="G74" s="74">
        <f>IF(ISBLANK(F74),"  ",IF(F76&gt;0,F74/F76,IF(F74&gt;0,1,0)))</f>
        <v>0.31689433385241578</v>
      </c>
      <c r="H74" s="110">
        <v>0</v>
      </c>
      <c r="I74" s="84">
        <f>IF(ISBLANK(H74),"  ",IF(L74&gt;0,H74/L74,IF(H74&gt;0,1,0)))</f>
        <v>0</v>
      </c>
      <c r="J74" s="111">
        <v>3927885</v>
      </c>
      <c r="K74" s="75">
        <f>IF(ISBLANK(J74),"  ",IF(L74&gt;0,J74/L74,IF(J74&gt;0,1,0)))</f>
        <v>1</v>
      </c>
      <c r="L74" s="112">
        <f>L73+L72+L71+L70+L69</f>
        <v>3927885</v>
      </c>
      <c r="M74" s="74">
        <f>IF(ISBLANK(L74),"  ",IF(L76&gt;0,L74/L76,IF(L74&gt;0,1,0)))</f>
        <v>0.33519213395038483</v>
      </c>
    </row>
    <row r="75" spans="1:14" s="77" customFormat="1" ht="15" customHeight="1" x14ac:dyDescent="0.25">
      <c r="A75" s="78" t="s">
        <v>72</v>
      </c>
      <c r="B75" s="110">
        <v>0</v>
      </c>
      <c r="C75" s="84">
        <f>IF(ISBLANK(B75),"  ",IF(F75&gt;0,B75/F75,IF(B75&gt;0,1,0)))</f>
        <v>0</v>
      </c>
      <c r="D75" s="111">
        <v>0</v>
      </c>
      <c r="E75" s="75">
        <f>IF(ISBLANK(D75),"  ",IF(F75&gt;0,D75/F75,IF(D75&gt;0,1,0)))</f>
        <v>0</v>
      </c>
      <c r="F75" s="113">
        <f>D75+B75</f>
        <v>0</v>
      </c>
      <c r="G75" s="74">
        <f>IF(ISBLANK(F75),"  ",IF(F76&gt;0,F75/F76,IF(F75&gt;0,1,0)))</f>
        <v>0</v>
      </c>
      <c r="H75" s="110">
        <v>0</v>
      </c>
      <c r="I75" s="84">
        <f>IF(ISBLANK(H75),"  ",IF(L75&gt;0,H75/L75,IF(H75&gt;0,1,0)))</f>
        <v>0</v>
      </c>
      <c r="J75" s="111">
        <v>0</v>
      </c>
      <c r="K75" s="75">
        <f>IF(ISBLANK(J75),"  ",IF(L75&gt;0,J75/L75,IF(J75&gt;0,1,0)))</f>
        <v>0</v>
      </c>
      <c r="L75" s="113">
        <f>J75+H75</f>
        <v>0</v>
      </c>
      <c r="M75" s="74">
        <f>IF(ISBLANK(L75),"  ",IF(L76&gt;0,L75/L76,IF(L75&gt;0,1,0)))</f>
        <v>0</v>
      </c>
    </row>
    <row r="76" spans="1:14" s="77" customFormat="1" ht="15" customHeight="1" thickBot="1" x14ac:dyDescent="0.3">
      <c r="A76" s="114" t="s">
        <v>73</v>
      </c>
      <c r="B76" s="115">
        <v>6759755</v>
      </c>
      <c r="C76" s="116">
        <f t="shared" si="0"/>
        <v>0.55942023756194503</v>
      </c>
      <c r="D76" s="115">
        <v>5323746</v>
      </c>
      <c r="E76" s="117">
        <f>IF(ISBLANK(D76),"  ",IF(F76&gt;0,D76/F76,IF(D76&gt;0,1,0)))</f>
        <v>0.44057976243805502</v>
      </c>
      <c r="F76" s="115">
        <f>F74+F67+F47+F40+F48+F75</f>
        <v>12083501</v>
      </c>
      <c r="G76" s="118">
        <f>IF(ISBLANK(F76),"  ",IF(F76&gt;0,F76/F76,IF(F76&gt;0,1,0)))</f>
        <v>1</v>
      </c>
      <c r="H76" s="115">
        <v>6772769</v>
      </c>
      <c r="I76" s="116">
        <f>IF(ISBLANK(H76),"  ",IF(L76&gt;0,H76/L76,IF(H76&gt;0,1,0)))</f>
        <v>0.5779647046344315</v>
      </c>
      <c r="J76" s="115">
        <v>4945540</v>
      </c>
      <c r="K76" s="117">
        <f>IF(ISBLANK(J76),"  ",IF(L76&gt;0,J76/L76,IF(J76&gt;0,1,0)))</f>
        <v>0.42203529536556855</v>
      </c>
      <c r="L76" s="115">
        <f>L74+L67+L47+L40+L48+L75</f>
        <v>11718309</v>
      </c>
      <c r="M76" s="118">
        <f>IF(ISBLANK(L76),"  ",IF(L76&gt;0,L76/L76,IF(L76&gt;0,1,0)))</f>
        <v>1</v>
      </c>
    </row>
    <row r="77" spans="1:14" ht="15" thickTop="1" x14ac:dyDescent="0.2">
      <c r="A77" s="119"/>
      <c r="B77" s="1"/>
      <c r="C77" s="2"/>
      <c r="D77" s="1"/>
      <c r="E77" s="2"/>
      <c r="F77" s="1"/>
      <c r="G77" s="2"/>
      <c r="H77" s="1"/>
      <c r="I77" s="2"/>
      <c r="J77" s="1"/>
      <c r="K77" s="2"/>
      <c r="L77" s="1"/>
      <c r="M77" s="2"/>
    </row>
    <row r="78" spans="1:14" x14ac:dyDescent="0.2">
      <c r="A78" s="2" t="s">
        <v>4</v>
      </c>
      <c r="B78" s="1"/>
      <c r="C78" s="2"/>
      <c r="D78" s="1"/>
      <c r="E78" s="2"/>
      <c r="F78" s="1"/>
      <c r="G78" s="2"/>
      <c r="H78" s="1"/>
      <c r="I78" s="2"/>
      <c r="J78" s="1"/>
      <c r="K78" s="2"/>
      <c r="L78" s="1"/>
      <c r="M78" s="2"/>
    </row>
    <row r="79" spans="1:14" x14ac:dyDescent="0.2">
      <c r="A79" s="2" t="s">
        <v>74</v>
      </c>
      <c r="B79" s="1"/>
      <c r="C79" s="2"/>
      <c r="D79" s="1"/>
      <c r="E79" s="2"/>
      <c r="F79" s="1"/>
      <c r="G79" s="2"/>
      <c r="H79" s="1"/>
      <c r="I79" s="2"/>
      <c r="J79" s="1"/>
      <c r="K79" s="2"/>
      <c r="L79" s="1"/>
      <c r="M79" s="2"/>
    </row>
    <row r="80" spans="1:14" x14ac:dyDescent="0.2">
      <c r="B80" s="6"/>
      <c r="D80" s="6"/>
      <c r="F80" s="6"/>
      <c r="H80" s="6"/>
      <c r="J80" s="6"/>
      <c r="L80" s="6"/>
    </row>
    <row r="81" spans="1:12" x14ac:dyDescent="0.2">
      <c r="A81" s="6" t="s">
        <v>109</v>
      </c>
      <c r="B81" s="6"/>
      <c r="D81" s="6"/>
      <c r="F81" s="6"/>
      <c r="H81" s="6"/>
      <c r="J81" s="6"/>
      <c r="L81" s="6"/>
    </row>
    <row r="89" spans="1:12" x14ac:dyDescent="0.2">
      <c r="A89" s="6" t="s">
        <v>4</v>
      </c>
    </row>
  </sheetData>
  <hyperlinks>
    <hyperlink ref="O2" location="Home!A1" tooltip="Home" display="Home"/>
  </hyperlinks>
  <printOptions horizontalCentered="1" verticalCentered="1"/>
  <pageMargins left="0.25" right="0.25" top="0.75" bottom="0.75" header="0.3" footer="0.3"/>
  <pageSetup scale="4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9"/>
  <sheetViews>
    <sheetView zoomScale="75" zoomScaleNormal="75" workbookViewId="0">
      <pane xSplit="1" ySplit="10" topLeftCell="B11" activePane="bottomRight" state="frozen"/>
      <selection activeCell="A4" sqref="A4:XFD76"/>
      <selection pane="topRight" activeCell="A4" sqref="A4:XFD76"/>
      <selection pane="bottomLeft" activeCell="A4" sqref="A4:XFD76"/>
      <selection pane="bottomRight" activeCell="A4" sqref="A4:XFD76"/>
    </sheetView>
  </sheetViews>
  <sheetFormatPr defaultColWidth="12.42578125" defaultRowHeight="14.25" x14ac:dyDescent="0.2"/>
  <cols>
    <col min="1" max="1" width="63.42578125" style="6" customWidth="1"/>
    <col min="2" max="2" width="20.7109375" style="120" customWidth="1"/>
    <col min="3" max="3" width="20.7109375" style="6" customWidth="1"/>
    <col min="4" max="4" width="20.7109375" style="120" customWidth="1"/>
    <col min="5" max="5" width="20.7109375" style="6" customWidth="1"/>
    <col min="6" max="6" width="20.7109375" style="120" customWidth="1"/>
    <col min="7" max="7" width="20.7109375" style="6" customWidth="1"/>
    <col min="8" max="8" width="20.7109375" style="120" customWidth="1"/>
    <col min="9" max="9" width="20.7109375" style="6" customWidth="1"/>
    <col min="10" max="10" width="20.7109375" style="120" customWidth="1"/>
    <col min="11" max="11" width="20.7109375" style="6" customWidth="1"/>
    <col min="12" max="12" width="20.7109375" style="120" customWidth="1"/>
    <col min="13" max="13" width="20.7109375" style="6" customWidth="1"/>
    <col min="14" max="256" width="12.42578125" style="6"/>
    <col min="257" max="257" width="186.7109375" style="6" customWidth="1"/>
    <col min="258" max="258" width="56.42578125" style="6" customWidth="1"/>
    <col min="259" max="263" width="45.5703125" style="6" customWidth="1"/>
    <col min="264" max="264" width="54.7109375" style="6" customWidth="1"/>
    <col min="265" max="269" width="45.5703125" style="6" customWidth="1"/>
    <col min="270" max="512" width="12.42578125" style="6"/>
    <col min="513" max="513" width="186.7109375" style="6" customWidth="1"/>
    <col min="514" max="514" width="56.42578125" style="6" customWidth="1"/>
    <col min="515" max="519" width="45.5703125" style="6" customWidth="1"/>
    <col min="520" max="520" width="54.7109375" style="6" customWidth="1"/>
    <col min="521" max="525" width="45.5703125" style="6" customWidth="1"/>
    <col min="526" max="768" width="12.42578125" style="6"/>
    <col min="769" max="769" width="186.7109375" style="6" customWidth="1"/>
    <col min="770" max="770" width="56.42578125" style="6" customWidth="1"/>
    <col min="771" max="775" width="45.5703125" style="6" customWidth="1"/>
    <col min="776" max="776" width="54.7109375" style="6" customWidth="1"/>
    <col min="777" max="781" width="45.5703125" style="6" customWidth="1"/>
    <col min="782" max="1024" width="12.42578125" style="6"/>
    <col min="1025" max="1025" width="186.7109375" style="6" customWidth="1"/>
    <col min="1026" max="1026" width="56.42578125" style="6" customWidth="1"/>
    <col min="1027" max="1031" width="45.5703125" style="6" customWidth="1"/>
    <col min="1032" max="1032" width="54.7109375" style="6" customWidth="1"/>
    <col min="1033" max="1037" width="45.5703125" style="6" customWidth="1"/>
    <col min="1038" max="1280" width="12.42578125" style="6"/>
    <col min="1281" max="1281" width="186.7109375" style="6" customWidth="1"/>
    <col min="1282" max="1282" width="56.42578125" style="6" customWidth="1"/>
    <col min="1283" max="1287" width="45.5703125" style="6" customWidth="1"/>
    <col min="1288" max="1288" width="54.7109375" style="6" customWidth="1"/>
    <col min="1289" max="1293" width="45.5703125" style="6" customWidth="1"/>
    <col min="1294" max="1536" width="12.42578125" style="6"/>
    <col min="1537" max="1537" width="186.7109375" style="6" customWidth="1"/>
    <col min="1538" max="1538" width="56.42578125" style="6" customWidth="1"/>
    <col min="1539" max="1543" width="45.5703125" style="6" customWidth="1"/>
    <col min="1544" max="1544" width="54.7109375" style="6" customWidth="1"/>
    <col min="1545" max="1549" width="45.5703125" style="6" customWidth="1"/>
    <col min="1550" max="1792" width="12.42578125" style="6"/>
    <col min="1793" max="1793" width="186.7109375" style="6" customWidth="1"/>
    <col min="1794" max="1794" width="56.42578125" style="6" customWidth="1"/>
    <col min="1795" max="1799" width="45.5703125" style="6" customWidth="1"/>
    <col min="1800" max="1800" width="54.7109375" style="6" customWidth="1"/>
    <col min="1801" max="1805" width="45.5703125" style="6" customWidth="1"/>
    <col min="1806" max="2048" width="12.42578125" style="6"/>
    <col min="2049" max="2049" width="186.7109375" style="6" customWidth="1"/>
    <col min="2050" max="2050" width="56.42578125" style="6" customWidth="1"/>
    <col min="2051" max="2055" width="45.5703125" style="6" customWidth="1"/>
    <col min="2056" max="2056" width="54.7109375" style="6" customWidth="1"/>
    <col min="2057" max="2061" width="45.5703125" style="6" customWidth="1"/>
    <col min="2062" max="2304" width="12.42578125" style="6"/>
    <col min="2305" max="2305" width="186.7109375" style="6" customWidth="1"/>
    <col min="2306" max="2306" width="56.42578125" style="6" customWidth="1"/>
    <col min="2307" max="2311" width="45.5703125" style="6" customWidth="1"/>
    <col min="2312" max="2312" width="54.7109375" style="6" customWidth="1"/>
    <col min="2313" max="2317" width="45.5703125" style="6" customWidth="1"/>
    <col min="2318" max="2560" width="12.42578125" style="6"/>
    <col min="2561" max="2561" width="186.7109375" style="6" customWidth="1"/>
    <col min="2562" max="2562" width="56.42578125" style="6" customWidth="1"/>
    <col min="2563" max="2567" width="45.5703125" style="6" customWidth="1"/>
    <col min="2568" max="2568" width="54.7109375" style="6" customWidth="1"/>
    <col min="2569" max="2573" width="45.5703125" style="6" customWidth="1"/>
    <col min="2574" max="2816" width="12.42578125" style="6"/>
    <col min="2817" max="2817" width="186.7109375" style="6" customWidth="1"/>
    <col min="2818" max="2818" width="56.42578125" style="6" customWidth="1"/>
    <col min="2819" max="2823" width="45.5703125" style="6" customWidth="1"/>
    <col min="2824" max="2824" width="54.7109375" style="6" customWidth="1"/>
    <col min="2825" max="2829" width="45.5703125" style="6" customWidth="1"/>
    <col min="2830" max="3072" width="12.42578125" style="6"/>
    <col min="3073" max="3073" width="186.7109375" style="6" customWidth="1"/>
    <col min="3074" max="3074" width="56.42578125" style="6" customWidth="1"/>
    <col min="3075" max="3079" width="45.5703125" style="6" customWidth="1"/>
    <col min="3080" max="3080" width="54.7109375" style="6" customWidth="1"/>
    <col min="3081" max="3085" width="45.5703125" style="6" customWidth="1"/>
    <col min="3086" max="3328" width="12.42578125" style="6"/>
    <col min="3329" max="3329" width="186.7109375" style="6" customWidth="1"/>
    <col min="3330" max="3330" width="56.42578125" style="6" customWidth="1"/>
    <col min="3331" max="3335" width="45.5703125" style="6" customWidth="1"/>
    <col min="3336" max="3336" width="54.7109375" style="6" customWidth="1"/>
    <col min="3337" max="3341" width="45.5703125" style="6" customWidth="1"/>
    <col min="3342" max="3584" width="12.42578125" style="6"/>
    <col min="3585" max="3585" width="186.7109375" style="6" customWidth="1"/>
    <col min="3586" max="3586" width="56.42578125" style="6" customWidth="1"/>
    <col min="3587" max="3591" width="45.5703125" style="6" customWidth="1"/>
    <col min="3592" max="3592" width="54.7109375" style="6" customWidth="1"/>
    <col min="3593" max="3597" width="45.5703125" style="6" customWidth="1"/>
    <col min="3598" max="3840" width="12.42578125" style="6"/>
    <col min="3841" max="3841" width="186.7109375" style="6" customWidth="1"/>
    <col min="3842" max="3842" width="56.42578125" style="6" customWidth="1"/>
    <col min="3843" max="3847" width="45.5703125" style="6" customWidth="1"/>
    <col min="3848" max="3848" width="54.7109375" style="6" customWidth="1"/>
    <col min="3849" max="3853" width="45.5703125" style="6" customWidth="1"/>
    <col min="3854" max="4096" width="12.42578125" style="6"/>
    <col min="4097" max="4097" width="186.7109375" style="6" customWidth="1"/>
    <col min="4098" max="4098" width="56.42578125" style="6" customWidth="1"/>
    <col min="4099" max="4103" width="45.5703125" style="6" customWidth="1"/>
    <col min="4104" max="4104" width="54.7109375" style="6" customWidth="1"/>
    <col min="4105" max="4109" width="45.5703125" style="6" customWidth="1"/>
    <col min="4110" max="4352" width="12.42578125" style="6"/>
    <col min="4353" max="4353" width="186.7109375" style="6" customWidth="1"/>
    <col min="4354" max="4354" width="56.42578125" style="6" customWidth="1"/>
    <col min="4355" max="4359" width="45.5703125" style="6" customWidth="1"/>
    <col min="4360" max="4360" width="54.7109375" style="6" customWidth="1"/>
    <col min="4361" max="4365" width="45.5703125" style="6" customWidth="1"/>
    <col min="4366" max="4608" width="12.42578125" style="6"/>
    <col min="4609" max="4609" width="186.7109375" style="6" customWidth="1"/>
    <col min="4610" max="4610" width="56.42578125" style="6" customWidth="1"/>
    <col min="4611" max="4615" width="45.5703125" style="6" customWidth="1"/>
    <col min="4616" max="4616" width="54.7109375" style="6" customWidth="1"/>
    <col min="4617" max="4621" width="45.5703125" style="6" customWidth="1"/>
    <col min="4622" max="4864" width="12.42578125" style="6"/>
    <col min="4865" max="4865" width="186.7109375" style="6" customWidth="1"/>
    <col min="4866" max="4866" width="56.42578125" style="6" customWidth="1"/>
    <col min="4867" max="4871" width="45.5703125" style="6" customWidth="1"/>
    <col min="4872" max="4872" width="54.7109375" style="6" customWidth="1"/>
    <col min="4873" max="4877" width="45.5703125" style="6" customWidth="1"/>
    <col min="4878" max="5120" width="12.42578125" style="6"/>
    <col min="5121" max="5121" width="186.7109375" style="6" customWidth="1"/>
    <col min="5122" max="5122" width="56.42578125" style="6" customWidth="1"/>
    <col min="5123" max="5127" width="45.5703125" style="6" customWidth="1"/>
    <col min="5128" max="5128" width="54.7109375" style="6" customWidth="1"/>
    <col min="5129" max="5133" width="45.5703125" style="6" customWidth="1"/>
    <col min="5134" max="5376" width="12.42578125" style="6"/>
    <col min="5377" max="5377" width="186.7109375" style="6" customWidth="1"/>
    <col min="5378" max="5378" width="56.42578125" style="6" customWidth="1"/>
    <col min="5379" max="5383" width="45.5703125" style="6" customWidth="1"/>
    <col min="5384" max="5384" width="54.7109375" style="6" customWidth="1"/>
    <col min="5385" max="5389" width="45.5703125" style="6" customWidth="1"/>
    <col min="5390" max="5632" width="12.42578125" style="6"/>
    <col min="5633" max="5633" width="186.7109375" style="6" customWidth="1"/>
    <col min="5634" max="5634" width="56.42578125" style="6" customWidth="1"/>
    <col min="5635" max="5639" width="45.5703125" style="6" customWidth="1"/>
    <col min="5640" max="5640" width="54.7109375" style="6" customWidth="1"/>
    <col min="5641" max="5645" width="45.5703125" style="6" customWidth="1"/>
    <col min="5646" max="5888" width="12.42578125" style="6"/>
    <col min="5889" max="5889" width="186.7109375" style="6" customWidth="1"/>
    <col min="5890" max="5890" width="56.42578125" style="6" customWidth="1"/>
    <col min="5891" max="5895" width="45.5703125" style="6" customWidth="1"/>
    <col min="5896" max="5896" width="54.7109375" style="6" customWidth="1"/>
    <col min="5897" max="5901" width="45.5703125" style="6" customWidth="1"/>
    <col min="5902" max="6144" width="12.42578125" style="6"/>
    <col min="6145" max="6145" width="186.7109375" style="6" customWidth="1"/>
    <col min="6146" max="6146" width="56.42578125" style="6" customWidth="1"/>
    <col min="6147" max="6151" width="45.5703125" style="6" customWidth="1"/>
    <col min="6152" max="6152" width="54.7109375" style="6" customWidth="1"/>
    <col min="6153" max="6157" width="45.5703125" style="6" customWidth="1"/>
    <col min="6158" max="6400" width="12.42578125" style="6"/>
    <col min="6401" max="6401" width="186.7109375" style="6" customWidth="1"/>
    <col min="6402" max="6402" width="56.42578125" style="6" customWidth="1"/>
    <col min="6403" max="6407" width="45.5703125" style="6" customWidth="1"/>
    <col min="6408" max="6408" width="54.7109375" style="6" customWidth="1"/>
    <col min="6409" max="6413" width="45.5703125" style="6" customWidth="1"/>
    <col min="6414" max="6656" width="12.42578125" style="6"/>
    <col min="6657" max="6657" width="186.7109375" style="6" customWidth="1"/>
    <col min="6658" max="6658" width="56.42578125" style="6" customWidth="1"/>
    <col min="6659" max="6663" width="45.5703125" style="6" customWidth="1"/>
    <col min="6664" max="6664" width="54.7109375" style="6" customWidth="1"/>
    <col min="6665" max="6669" width="45.5703125" style="6" customWidth="1"/>
    <col min="6670" max="6912" width="12.42578125" style="6"/>
    <col min="6913" max="6913" width="186.7109375" style="6" customWidth="1"/>
    <col min="6914" max="6914" width="56.42578125" style="6" customWidth="1"/>
    <col min="6915" max="6919" width="45.5703125" style="6" customWidth="1"/>
    <col min="6920" max="6920" width="54.7109375" style="6" customWidth="1"/>
    <col min="6921" max="6925" width="45.5703125" style="6" customWidth="1"/>
    <col min="6926" max="7168" width="12.42578125" style="6"/>
    <col min="7169" max="7169" width="186.7109375" style="6" customWidth="1"/>
    <col min="7170" max="7170" width="56.42578125" style="6" customWidth="1"/>
    <col min="7171" max="7175" width="45.5703125" style="6" customWidth="1"/>
    <col min="7176" max="7176" width="54.7109375" style="6" customWidth="1"/>
    <col min="7177" max="7181" width="45.5703125" style="6" customWidth="1"/>
    <col min="7182" max="7424" width="12.42578125" style="6"/>
    <col min="7425" max="7425" width="186.7109375" style="6" customWidth="1"/>
    <col min="7426" max="7426" width="56.42578125" style="6" customWidth="1"/>
    <col min="7427" max="7431" width="45.5703125" style="6" customWidth="1"/>
    <col min="7432" max="7432" width="54.7109375" style="6" customWidth="1"/>
    <col min="7433" max="7437" width="45.5703125" style="6" customWidth="1"/>
    <col min="7438" max="7680" width="12.42578125" style="6"/>
    <col min="7681" max="7681" width="186.7109375" style="6" customWidth="1"/>
    <col min="7682" max="7682" width="56.42578125" style="6" customWidth="1"/>
    <col min="7683" max="7687" width="45.5703125" style="6" customWidth="1"/>
    <col min="7688" max="7688" width="54.7109375" style="6" customWidth="1"/>
    <col min="7689" max="7693" width="45.5703125" style="6" customWidth="1"/>
    <col min="7694" max="7936" width="12.42578125" style="6"/>
    <col min="7937" max="7937" width="186.7109375" style="6" customWidth="1"/>
    <col min="7938" max="7938" width="56.42578125" style="6" customWidth="1"/>
    <col min="7939" max="7943" width="45.5703125" style="6" customWidth="1"/>
    <col min="7944" max="7944" width="54.7109375" style="6" customWidth="1"/>
    <col min="7945" max="7949" width="45.5703125" style="6" customWidth="1"/>
    <col min="7950" max="8192" width="12.42578125" style="6"/>
    <col min="8193" max="8193" width="186.7109375" style="6" customWidth="1"/>
    <col min="8194" max="8194" width="56.42578125" style="6" customWidth="1"/>
    <col min="8195" max="8199" width="45.5703125" style="6" customWidth="1"/>
    <col min="8200" max="8200" width="54.7109375" style="6" customWidth="1"/>
    <col min="8201" max="8205" width="45.5703125" style="6" customWidth="1"/>
    <col min="8206" max="8448" width="12.42578125" style="6"/>
    <col min="8449" max="8449" width="186.7109375" style="6" customWidth="1"/>
    <col min="8450" max="8450" width="56.42578125" style="6" customWidth="1"/>
    <col min="8451" max="8455" width="45.5703125" style="6" customWidth="1"/>
    <col min="8456" max="8456" width="54.7109375" style="6" customWidth="1"/>
    <col min="8457" max="8461" width="45.5703125" style="6" customWidth="1"/>
    <col min="8462" max="8704" width="12.42578125" style="6"/>
    <col min="8705" max="8705" width="186.7109375" style="6" customWidth="1"/>
    <col min="8706" max="8706" width="56.42578125" style="6" customWidth="1"/>
    <col min="8707" max="8711" width="45.5703125" style="6" customWidth="1"/>
    <col min="8712" max="8712" width="54.7109375" style="6" customWidth="1"/>
    <col min="8713" max="8717" width="45.5703125" style="6" customWidth="1"/>
    <col min="8718" max="8960" width="12.42578125" style="6"/>
    <col min="8961" max="8961" width="186.7109375" style="6" customWidth="1"/>
    <col min="8962" max="8962" width="56.42578125" style="6" customWidth="1"/>
    <col min="8963" max="8967" width="45.5703125" style="6" customWidth="1"/>
    <col min="8968" max="8968" width="54.7109375" style="6" customWidth="1"/>
    <col min="8969" max="8973" width="45.5703125" style="6" customWidth="1"/>
    <col min="8974" max="9216" width="12.42578125" style="6"/>
    <col min="9217" max="9217" width="186.7109375" style="6" customWidth="1"/>
    <col min="9218" max="9218" width="56.42578125" style="6" customWidth="1"/>
    <col min="9219" max="9223" width="45.5703125" style="6" customWidth="1"/>
    <col min="9224" max="9224" width="54.7109375" style="6" customWidth="1"/>
    <col min="9225" max="9229" width="45.5703125" style="6" customWidth="1"/>
    <col min="9230" max="9472" width="12.42578125" style="6"/>
    <col min="9473" max="9473" width="186.7109375" style="6" customWidth="1"/>
    <col min="9474" max="9474" width="56.42578125" style="6" customWidth="1"/>
    <col min="9475" max="9479" width="45.5703125" style="6" customWidth="1"/>
    <col min="9480" max="9480" width="54.7109375" style="6" customWidth="1"/>
    <col min="9481" max="9485" width="45.5703125" style="6" customWidth="1"/>
    <col min="9486" max="9728" width="12.42578125" style="6"/>
    <col min="9729" max="9729" width="186.7109375" style="6" customWidth="1"/>
    <col min="9730" max="9730" width="56.42578125" style="6" customWidth="1"/>
    <col min="9731" max="9735" width="45.5703125" style="6" customWidth="1"/>
    <col min="9736" max="9736" width="54.7109375" style="6" customWidth="1"/>
    <col min="9737" max="9741" width="45.5703125" style="6" customWidth="1"/>
    <col min="9742" max="9984" width="12.42578125" style="6"/>
    <col min="9985" max="9985" width="186.7109375" style="6" customWidth="1"/>
    <col min="9986" max="9986" width="56.42578125" style="6" customWidth="1"/>
    <col min="9987" max="9991" width="45.5703125" style="6" customWidth="1"/>
    <col min="9992" max="9992" width="54.7109375" style="6" customWidth="1"/>
    <col min="9993" max="9997" width="45.5703125" style="6" customWidth="1"/>
    <col min="9998" max="10240" width="12.42578125" style="6"/>
    <col min="10241" max="10241" width="186.7109375" style="6" customWidth="1"/>
    <col min="10242" max="10242" width="56.42578125" style="6" customWidth="1"/>
    <col min="10243" max="10247" width="45.5703125" style="6" customWidth="1"/>
    <col min="10248" max="10248" width="54.7109375" style="6" customWidth="1"/>
    <col min="10249" max="10253" width="45.5703125" style="6" customWidth="1"/>
    <col min="10254" max="10496" width="12.42578125" style="6"/>
    <col min="10497" max="10497" width="186.7109375" style="6" customWidth="1"/>
    <col min="10498" max="10498" width="56.42578125" style="6" customWidth="1"/>
    <col min="10499" max="10503" width="45.5703125" style="6" customWidth="1"/>
    <col min="10504" max="10504" width="54.7109375" style="6" customWidth="1"/>
    <col min="10505" max="10509" width="45.5703125" style="6" customWidth="1"/>
    <col min="10510" max="10752" width="12.42578125" style="6"/>
    <col min="10753" max="10753" width="186.7109375" style="6" customWidth="1"/>
    <col min="10754" max="10754" width="56.42578125" style="6" customWidth="1"/>
    <col min="10755" max="10759" width="45.5703125" style="6" customWidth="1"/>
    <col min="10760" max="10760" width="54.7109375" style="6" customWidth="1"/>
    <col min="10761" max="10765" width="45.5703125" style="6" customWidth="1"/>
    <col min="10766" max="11008" width="12.42578125" style="6"/>
    <col min="11009" max="11009" width="186.7109375" style="6" customWidth="1"/>
    <col min="11010" max="11010" width="56.42578125" style="6" customWidth="1"/>
    <col min="11011" max="11015" width="45.5703125" style="6" customWidth="1"/>
    <col min="11016" max="11016" width="54.7109375" style="6" customWidth="1"/>
    <col min="11017" max="11021" width="45.5703125" style="6" customWidth="1"/>
    <col min="11022" max="11264" width="12.42578125" style="6"/>
    <col min="11265" max="11265" width="186.7109375" style="6" customWidth="1"/>
    <col min="11266" max="11266" width="56.42578125" style="6" customWidth="1"/>
    <col min="11267" max="11271" width="45.5703125" style="6" customWidth="1"/>
    <col min="11272" max="11272" width="54.7109375" style="6" customWidth="1"/>
    <col min="11273" max="11277" width="45.5703125" style="6" customWidth="1"/>
    <col min="11278" max="11520" width="12.42578125" style="6"/>
    <col min="11521" max="11521" width="186.7109375" style="6" customWidth="1"/>
    <col min="11522" max="11522" width="56.42578125" style="6" customWidth="1"/>
    <col min="11523" max="11527" width="45.5703125" style="6" customWidth="1"/>
    <col min="11528" max="11528" width="54.7109375" style="6" customWidth="1"/>
    <col min="11529" max="11533" width="45.5703125" style="6" customWidth="1"/>
    <col min="11534" max="11776" width="12.42578125" style="6"/>
    <col min="11777" max="11777" width="186.7109375" style="6" customWidth="1"/>
    <col min="11778" max="11778" width="56.42578125" style="6" customWidth="1"/>
    <col min="11779" max="11783" width="45.5703125" style="6" customWidth="1"/>
    <col min="11784" max="11784" width="54.7109375" style="6" customWidth="1"/>
    <col min="11785" max="11789" width="45.5703125" style="6" customWidth="1"/>
    <col min="11790" max="12032" width="12.42578125" style="6"/>
    <col min="12033" max="12033" width="186.7109375" style="6" customWidth="1"/>
    <col min="12034" max="12034" width="56.42578125" style="6" customWidth="1"/>
    <col min="12035" max="12039" width="45.5703125" style="6" customWidth="1"/>
    <col min="12040" max="12040" width="54.7109375" style="6" customWidth="1"/>
    <col min="12041" max="12045" width="45.5703125" style="6" customWidth="1"/>
    <col min="12046" max="12288" width="12.42578125" style="6"/>
    <col min="12289" max="12289" width="186.7109375" style="6" customWidth="1"/>
    <col min="12290" max="12290" width="56.42578125" style="6" customWidth="1"/>
    <col min="12291" max="12295" width="45.5703125" style="6" customWidth="1"/>
    <col min="12296" max="12296" width="54.7109375" style="6" customWidth="1"/>
    <col min="12297" max="12301" width="45.5703125" style="6" customWidth="1"/>
    <col min="12302" max="12544" width="12.42578125" style="6"/>
    <col min="12545" max="12545" width="186.7109375" style="6" customWidth="1"/>
    <col min="12546" max="12546" width="56.42578125" style="6" customWidth="1"/>
    <col min="12547" max="12551" width="45.5703125" style="6" customWidth="1"/>
    <col min="12552" max="12552" width="54.7109375" style="6" customWidth="1"/>
    <col min="12553" max="12557" width="45.5703125" style="6" customWidth="1"/>
    <col min="12558" max="12800" width="12.42578125" style="6"/>
    <col min="12801" max="12801" width="186.7109375" style="6" customWidth="1"/>
    <col min="12802" max="12802" width="56.42578125" style="6" customWidth="1"/>
    <col min="12803" max="12807" width="45.5703125" style="6" customWidth="1"/>
    <col min="12808" max="12808" width="54.7109375" style="6" customWidth="1"/>
    <col min="12809" max="12813" width="45.5703125" style="6" customWidth="1"/>
    <col min="12814" max="13056" width="12.42578125" style="6"/>
    <col min="13057" max="13057" width="186.7109375" style="6" customWidth="1"/>
    <col min="13058" max="13058" width="56.42578125" style="6" customWidth="1"/>
    <col min="13059" max="13063" width="45.5703125" style="6" customWidth="1"/>
    <col min="13064" max="13064" width="54.7109375" style="6" customWidth="1"/>
    <col min="13065" max="13069" width="45.5703125" style="6" customWidth="1"/>
    <col min="13070" max="13312" width="12.42578125" style="6"/>
    <col min="13313" max="13313" width="186.7109375" style="6" customWidth="1"/>
    <col min="13314" max="13314" width="56.42578125" style="6" customWidth="1"/>
    <col min="13315" max="13319" width="45.5703125" style="6" customWidth="1"/>
    <col min="13320" max="13320" width="54.7109375" style="6" customWidth="1"/>
    <col min="13321" max="13325" width="45.5703125" style="6" customWidth="1"/>
    <col min="13326" max="13568" width="12.42578125" style="6"/>
    <col min="13569" max="13569" width="186.7109375" style="6" customWidth="1"/>
    <col min="13570" max="13570" width="56.42578125" style="6" customWidth="1"/>
    <col min="13571" max="13575" width="45.5703125" style="6" customWidth="1"/>
    <col min="13576" max="13576" width="54.7109375" style="6" customWidth="1"/>
    <col min="13577" max="13581" width="45.5703125" style="6" customWidth="1"/>
    <col min="13582" max="13824" width="12.42578125" style="6"/>
    <col min="13825" max="13825" width="186.7109375" style="6" customWidth="1"/>
    <col min="13826" max="13826" width="56.42578125" style="6" customWidth="1"/>
    <col min="13827" max="13831" width="45.5703125" style="6" customWidth="1"/>
    <col min="13832" max="13832" width="54.7109375" style="6" customWidth="1"/>
    <col min="13833" max="13837" width="45.5703125" style="6" customWidth="1"/>
    <col min="13838" max="14080" width="12.42578125" style="6"/>
    <col min="14081" max="14081" width="186.7109375" style="6" customWidth="1"/>
    <col min="14082" max="14082" width="56.42578125" style="6" customWidth="1"/>
    <col min="14083" max="14087" width="45.5703125" style="6" customWidth="1"/>
    <col min="14088" max="14088" width="54.7109375" style="6" customWidth="1"/>
    <col min="14089" max="14093" width="45.5703125" style="6" customWidth="1"/>
    <col min="14094" max="14336" width="12.42578125" style="6"/>
    <col min="14337" max="14337" width="186.7109375" style="6" customWidth="1"/>
    <col min="14338" max="14338" width="56.42578125" style="6" customWidth="1"/>
    <col min="14339" max="14343" width="45.5703125" style="6" customWidth="1"/>
    <col min="14344" max="14344" width="54.7109375" style="6" customWidth="1"/>
    <col min="14345" max="14349" width="45.5703125" style="6" customWidth="1"/>
    <col min="14350" max="14592" width="12.42578125" style="6"/>
    <col min="14593" max="14593" width="186.7109375" style="6" customWidth="1"/>
    <col min="14594" max="14594" width="56.42578125" style="6" customWidth="1"/>
    <col min="14595" max="14599" width="45.5703125" style="6" customWidth="1"/>
    <col min="14600" max="14600" width="54.7109375" style="6" customWidth="1"/>
    <col min="14601" max="14605" width="45.5703125" style="6" customWidth="1"/>
    <col min="14606" max="14848" width="12.42578125" style="6"/>
    <col min="14849" max="14849" width="186.7109375" style="6" customWidth="1"/>
    <col min="14850" max="14850" width="56.42578125" style="6" customWidth="1"/>
    <col min="14851" max="14855" width="45.5703125" style="6" customWidth="1"/>
    <col min="14856" max="14856" width="54.7109375" style="6" customWidth="1"/>
    <col min="14857" max="14861" width="45.5703125" style="6" customWidth="1"/>
    <col min="14862" max="15104" width="12.42578125" style="6"/>
    <col min="15105" max="15105" width="186.7109375" style="6" customWidth="1"/>
    <col min="15106" max="15106" width="56.42578125" style="6" customWidth="1"/>
    <col min="15107" max="15111" width="45.5703125" style="6" customWidth="1"/>
    <col min="15112" max="15112" width="54.7109375" style="6" customWidth="1"/>
    <col min="15113" max="15117" width="45.5703125" style="6" customWidth="1"/>
    <col min="15118" max="15360" width="12.42578125" style="6"/>
    <col min="15361" max="15361" width="186.7109375" style="6" customWidth="1"/>
    <col min="15362" max="15362" width="56.42578125" style="6" customWidth="1"/>
    <col min="15363" max="15367" width="45.5703125" style="6" customWidth="1"/>
    <col min="15368" max="15368" width="54.7109375" style="6" customWidth="1"/>
    <col min="15369" max="15373" width="45.5703125" style="6" customWidth="1"/>
    <col min="15374" max="15616" width="12.42578125" style="6"/>
    <col min="15617" max="15617" width="186.7109375" style="6" customWidth="1"/>
    <col min="15618" max="15618" width="56.42578125" style="6" customWidth="1"/>
    <col min="15619" max="15623" width="45.5703125" style="6" customWidth="1"/>
    <col min="15624" max="15624" width="54.7109375" style="6" customWidth="1"/>
    <col min="15625" max="15629" width="45.5703125" style="6" customWidth="1"/>
    <col min="15630" max="15872" width="12.42578125" style="6"/>
    <col min="15873" max="15873" width="186.7109375" style="6" customWidth="1"/>
    <col min="15874" max="15874" width="56.42578125" style="6" customWidth="1"/>
    <col min="15875" max="15879" width="45.5703125" style="6" customWidth="1"/>
    <col min="15880" max="15880" width="54.7109375" style="6" customWidth="1"/>
    <col min="15881" max="15885" width="45.5703125" style="6" customWidth="1"/>
    <col min="15886" max="16128" width="12.42578125" style="6"/>
    <col min="16129" max="16129" width="186.7109375" style="6" customWidth="1"/>
    <col min="16130" max="16130" width="56.42578125" style="6" customWidth="1"/>
    <col min="16131" max="16135" width="45.5703125" style="6" customWidth="1"/>
    <col min="16136" max="16136" width="54.7109375" style="6" customWidth="1"/>
    <col min="16137" max="16141" width="45.5703125" style="6" customWidth="1"/>
    <col min="16142" max="16384" width="12.42578125" style="6"/>
  </cols>
  <sheetData>
    <row r="1" spans="1:17" s="196" customFormat="1" ht="19.5" customHeight="1" thickBot="1" x14ac:dyDescent="0.3">
      <c r="A1" s="186" t="s">
        <v>0</v>
      </c>
      <c r="B1" s="187"/>
      <c r="C1" s="188"/>
      <c r="D1" s="187"/>
      <c r="E1" s="189"/>
      <c r="F1" s="190"/>
      <c r="G1" s="189"/>
      <c r="H1" s="190"/>
      <c r="I1" s="191"/>
      <c r="J1" s="192" t="s">
        <v>1</v>
      </c>
      <c r="K1" s="193" t="s">
        <v>122</v>
      </c>
      <c r="L1" s="194"/>
      <c r="M1" s="193"/>
      <c r="N1" s="195"/>
      <c r="O1" s="195"/>
      <c r="P1" s="195"/>
      <c r="Q1" s="195"/>
    </row>
    <row r="2" spans="1:17" s="196" customFormat="1" ht="19.5" customHeight="1" thickBot="1" x14ac:dyDescent="0.3">
      <c r="A2" s="186" t="s">
        <v>2</v>
      </c>
      <c r="B2" s="187"/>
      <c r="C2" s="188"/>
      <c r="D2" s="187"/>
      <c r="E2" s="188"/>
      <c r="F2" s="187"/>
      <c r="G2" s="188"/>
      <c r="H2" s="187"/>
      <c r="I2" s="188"/>
      <c r="J2" s="187"/>
      <c r="K2" s="188"/>
      <c r="L2" s="187"/>
      <c r="M2" s="189"/>
      <c r="O2" s="221" t="s">
        <v>182</v>
      </c>
    </row>
    <row r="3" spans="1:17" s="196" customFormat="1" ht="19.5" customHeight="1" thickBot="1" x14ac:dyDescent="0.3">
      <c r="A3" s="197" t="s">
        <v>3</v>
      </c>
      <c r="B3" s="198"/>
      <c r="C3" s="199"/>
      <c r="D3" s="198"/>
      <c r="E3" s="199"/>
      <c r="F3" s="198"/>
      <c r="G3" s="199"/>
      <c r="H3" s="198"/>
      <c r="I3" s="199"/>
      <c r="J3" s="198"/>
      <c r="K3" s="199"/>
      <c r="L3" s="198"/>
      <c r="M3" s="200"/>
      <c r="N3" s="195"/>
      <c r="O3" s="195"/>
      <c r="P3" s="195"/>
      <c r="Q3" s="195"/>
    </row>
    <row r="4" spans="1:17" ht="15" customHeight="1" thickTop="1" x14ac:dyDescent="0.2">
      <c r="A4" s="7"/>
      <c r="B4" s="8"/>
      <c r="C4" s="9"/>
      <c r="D4" s="8"/>
      <c r="E4" s="9"/>
      <c r="F4" s="8"/>
      <c r="G4" s="10"/>
      <c r="H4" s="8" t="s">
        <v>4</v>
      </c>
      <c r="I4" s="9"/>
      <c r="J4" s="8"/>
      <c r="K4" s="9"/>
      <c r="L4" s="8"/>
      <c r="M4" s="10"/>
    </row>
    <row r="5" spans="1:17" ht="15" customHeight="1" x14ac:dyDescent="0.2">
      <c r="A5" s="11"/>
      <c r="B5" s="3"/>
      <c r="C5" s="12"/>
      <c r="D5" s="3"/>
      <c r="E5" s="12"/>
      <c r="F5" s="3"/>
      <c r="G5" s="13"/>
      <c r="H5" s="3"/>
      <c r="I5" s="12"/>
      <c r="J5" s="3"/>
      <c r="K5" s="12"/>
      <c r="L5" s="3"/>
      <c r="M5" s="13"/>
    </row>
    <row r="6" spans="1:17" ht="15" customHeight="1" x14ac:dyDescent="0.25">
      <c r="A6" s="14"/>
      <c r="B6" s="15" t="s">
        <v>128</v>
      </c>
      <c r="C6" s="16"/>
      <c r="D6" s="17"/>
      <c r="E6" s="16"/>
      <c r="F6" s="17"/>
      <c r="G6" s="18"/>
      <c r="H6" s="15" t="s">
        <v>129</v>
      </c>
      <c r="I6" s="16"/>
      <c r="J6" s="17"/>
      <c r="K6" s="16"/>
      <c r="L6" s="17"/>
      <c r="M6" s="19" t="s">
        <v>4</v>
      </c>
    </row>
    <row r="7" spans="1:17" ht="15" customHeight="1" x14ac:dyDescent="0.2">
      <c r="A7" s="11" t="s">
        <v>4</v>
      </c>
      <c r="B7" s="3" t="s">
        <v>4</v>
      </c>
      <c r="C7" s="12"/>
      <c r="D7" s="3" t="s">
        <v>4</v>
      </c>
      <c r="E7" s="12"/>
      <c r="F7" s="3" t="s">
        <v>4</v>
      </c>
      <c r="G7" s="13"/>
      <c r="H7" s="3" t="s">
        <v>4</v>
      </c>
      <c r="I7" s="12"/>
      <c r="J7" s="3" t="s">
        <v>4</v>
      </c>
      <c r="K7" s="12"/>
      <c r="L7" s="3" t="s">
        <v>4</v>
      </c>
      <c r="M7" s="13"/>
    </row>
    <row r="8" spans="1:17" ht="15" customHeight="1" x14ac:dyDescent="0.2">
      <c r="A8" s="11" t="s">
        <v>4</v>
      </c>
      <c r="B8" s="3" t="s">
        <v>4</v>
      </c>
      <c r="C8" s="12"/>
      <c r="D8" s="3" t="s">
        <v>4</v>
      </c>
      <c r="E8" s="12"/>
      <c r="F8" s="3" t="s">
        <v>4</v>
      </c>
      <c r="G8" s="13"/>
      <c r="H8" s="3" t="s">
        <v>4</v>
      </c>
      <c r="I8" s="12"/>
      <c r="J8" s="3" t="s">
        <v>4</v>
      </c>
      <c r="K8" s="12"/>
      <c r="L8" s="3" t="s">
        <v>4</v>
      </c>
      <c r="M8" s="13"/>
    </row>
    <row r="9" spans="1:17" ht="15" customHeight="1" x14ac:dyDescent="0.25">
      <c r="A9" s="20" t="s">
        <v>4</v>
      </c>
      <c r="B9" s="21" t="s">
        <v>4</v>
      </c>
      <c r="C9" s="22" t="s">
        <v>5</v>
      </c>
      <c r="D9" s="23" t="s">
        <v>4</v>
      </c>
      <c r="E9" s="22" t="s">
        <v>5</v>
      </c>
      <c r="F9" s="23" t="s">
        <v>4</v>
      </c>
      <c r="G9" s="24" t="s">
        <v>5</v>
      </c>
      <c r="H9" s="21" t="s">
        <v>4</v>
      </c>
      <c r="I9" s="22" t="s">
        <v>5</v>
      </c>
      <c r="J9" s="23" t="s">
        <v>4</v>
      </c>
      <c r="K9" s="22" t="s">
        <v>5</v>
      </c>
      <c r="L9" s="23" t="s">
        <v>4</v>
      </c>
      <c r="M9" s="24" t="s">
        <v>5</v>
      </c>
      <c r="N9" s="25"/>
    </row>
    <row r="10" spans="1:17" ht="15" customHeight="1" x14ac:dyDescent="0.25">
      <c r="A10" s="26" t="s">
        <v>6</v>
      </c>
      <c r="B10" s="27" t="s">
        <v>7</v>
      </c>
      <c r="C10" s="28" t="s">
        <v>8</v>
      </c>
      <c r="D10" s="29" t="s">
        <v>9</v>
      </c>
      <c r="E10" s="28" t="s">
        <v>8</v>
      </c>
      <c r="F10" s="29" t="s">
        <v>8</v>
      </c>
      <c r="G10" s="30" t="s">
        <v>8</v>
      </c>
      <c r="H10" s="27" t="s">
        <v>7</v>
      </c>
      <c r="I10" s="28" t="s">
        <v>8</v>
      </c>
      <c r="J10" s="29" t="s">
        <v>9</v>
      </c>
      <c r="K10" s="28" t="s">
        <v>8</v>
      </c>
      <c r="L10" s="29" t="s">
        <v>8</v>
      </c>
      <c r="M10" s="30" t="s">
        <v>8</v>
      </c>
      <c r="N10" s="25"/>
    </row>
    <row r="11" spans="1:17" ht="15" customHeight="1" x14ac:dyDescent="0.2">
      <c r="A11" s="31" t="s">
        <v>10</v>
      </c>
      <c r="B11" s="32" t="s">
        <v>4</v>
      </c>
      <c r="C11" s="33"/>
      <c r="D11" s="34" t="s">
        <v>4</v>
      </c>
      <c r="E11" s="33"/>
      <c r="F11" s="34" t="s">
        <v>4</v>
      </c>
      <c r="G11" s="35"/>
      <c r="H11" s="32" t="s">
        <v>4</v>
      </c>
      <c r="I11" s="33"/>
      <c r="J11" s="34" t="s">
        <v>4</v>
      </c>
      <c r="K11" s="33"/>
      <c r="L11" s="34" t="s">
        <v>4</v>
      </c>
      <c r="M11" s="35" t="s">
        <v>10</v>
      </c>
      <c r="N11" s="25"/>
    </row>
    <row r="12" spans="1:17" ht="15" customHeight="1" x14ac:dyDescent="0.25">
      <c r="A12" s="14" t="s">
        <v>11</v>
      </c>
      <c r="B12" s="36" t="s">
        <v>4</v>
      </c>
      <c r="C12" s="37" t="s">
        <v>4</v>
      </c>
      <c r="D12" s="38"/>
      <c r="E12" s="39"/>
      <c r="F12" s="38"/>
      <c r="G12" s="40"/>
      <c r="H12" s="36"/>
      <c r="I12" s="39"/>
      <c r="J12" s="38"/>
      <c r="K12" s="39"/>
      <c r="L12" s="38"/>
      <c r="M12" s="40"/>
      <c r="N12" s="25"/>
    </row>
    <row r="13" spans="1:17" s="5" customFormat="1" ht="15" customHeight="1" x14ac:dyDescent="0.2">
      <c r="A13" s="41" t="s">
        <v>12</v>
      </c>
      <c r="B13" s="4">
        <f>BOR!B13+ULSBoard!B13+SUBoard!B13+LCTCBoard!B13+Online!B13</f>
        <v>25522979.039999999</v>
      </c>
      <c r="C13" s="42">
        <f t="shared" ref="C13:C76" si="0">IF(ISBLANK(B13),"  ",IF(F13&gt;0,B13/F13,IF(B13&gt;0,1,0)))</f>
        <v>1</v>
      </c>
      <c r="D13" s="43">
        <f>BOR!D13+ULSBoard!D13+SUBoard!D13+LCTCBoard!D13+Online!D13</f>
        <v>0</v>
      </c>
      <c r="E13" s="44">
        <f>IF(ISBLANK(D13),"  ",IF(F13&gt;0,D13/F13,IF(D13&gt;0,1,0)))</f>
        <v>0</v>
      </c>
      <c r="F13" s="45">
        <f>D13+B13</f>
        <v>25522979.039999999</v>
      </c>
      <c r="G13" s="46">
        <f>IF(ISBLANK(F13),"  ",IF(F76&gt;0,F13/F76,IF(F13&gt;0,1,0)))</f>
        <v>0.22175960242874546</v>
      </c>
      <c r="H13" s="175">
        <f>BOR!H13+ULSBoard!H13+SUBoard!H13+LCTCBoard!H13+Online!H13</f>
        <v>25641986</v>
      </c>
      <c r="I13" s="42">
        <f>IF(ISBLANK(H13),"  ",IF(L13&gt;0,H13/L13,IF(H13&gt;0,1,0)))</f>
        <v>1</v>
      </c>
      <c r="J13" s="43">
        <f>BOR!J13+ULSBoard!J13+SUBoard!J13+LCTCBoard!J13+Online!J13</f>
        <v>0</v>
      </c>
      <c r="K13" s="44">
        <f>IF(ISBLANK(J13),"  ",IF(L13&gt;0,J13/L13,IF(J13&gt;0,1,0)))</f>
        <v>0</v>
      </c>
      <c r="L13" s="45">
        <f t="shared" ref="L13:L34" si="1">J13+H13</f>
        <v>25641986</v>
      </c>
      <c r="M13" s="47">
        <f>IF(ISBLANK(L13),"  ",IF(L76&gt;0,L13/L76,IF(L13&gt;0,1,0)))</f>
        <v>0.19756756000224149</v>
      </c>
      <c r="N13" s="25"/>
    </row>
    <row r="14" spans="1:17" ht="15" customHeight="1" x14ac:dyDescent="0.2">
      <c r="A14" s="11" t="s">
        <v>13</v>
      </c>
      <c r="B14" s="4">
        <f>BOR!B14+ULSBoard!B14+SUBoard!B14+LCTCBoard!B14+Online!B14</f>
        <v>0</v>
      </c>
      <c r="C14" s="48">
        <f t="shared" si="0"/>
        <v>0</v>
      </c>
      <c r="D14" s="43">
        <f>BOR!D14+ULSBoard!D14+SUBoard!D14+LCTCBoard!D14+Online!D14</f>
        <v>0</v>
      </c>
      <c r="E14" s="49">
        <f>IF(ISBLANK(D14),"  ",IF(F14&gt;0,D14/F14,IF(D14&gt;0,1,0)))</f>
        <v>0</v>
      </c>
      <c r="F14" s="50">
        <f>D14+B14</f>
        <v>0</v>
      </c>
      <c r="G14" s="51">
        <f>IF(ISBLANK(F14),"  ",IF(F76&gt;0,F14/F76,IF(F14&gt;0,1,0)))</f>
        <v>0</v>
      </c>
      <c r="H14" s="175">
        <f>BOR!H14+ULSBoard!H14+SUBoard!H14+LCTCBoard!H14+Online!H14</f>
        <v>0</v>
      </c>
      <c r="I14" s="48">
        <f>IF(ISBLANK(H14),"  ",IF(L14&gt;0,H14/L14,IF(H14&gt;0,1,0)))</f>
        <v>0</v>
      </c>
      <c r="J14" s="43">
        <f>BOR!J14+ULSBoard!J14+SUBoard!J14+LCTCBoard!J14+Online!J14</f>
        <v>0</v>
      </c>
      <c r="K14" s="49">
        <f>IF(ISBLANK(J14),"  ",IF(L14&gt;0,J14/L14,IF(J14&gt;0,1,0)))</f>
        <v>0</v>
      </c>
      <c r="L14" s="50">
        <f t="shared" si="1"/>
        <v>0</v>
      </c>
      <c r="M14" s="51">
        <f>IF(ISBLANK(L14),"  ",IF(L76&gt;0,L14/L76,IF(L14&gt;0,1,0)))</f>
        <v>0</v>
      </c>
      <c r="N14" s="25"/>
    </row>
    <row r="15" spans="1:17" ht="15" customHeight="1" x14ac:dyDescent="0.2">
      <c r="A15" s="31" t="s">
        <v>14</v>
      </c>
      <c r="B15" s="4">
        <f>BOR!B15+ULSBoard!B15+SUBoard!B15+LCTCBoard!B15+Online!B15</f>
        <v>31284800.960000001</v>
      </c>
      <c r="C15" s="53">
        <f t="shared" si="0"/>
        <v>1</v>
      </c>
      <c r="D15" s="43">
        <f>BOR!D15+ULSBoard!D15+SUBoard!D15+LCTCBoard!D15+Online!D15</f>
        <v>0</v>
      </c>
      <c r="E15" s="55">
        <f>IF(ISBLANK(D15),"  ",IF(F15&gt;0,D15/F15,IF(D15&gt;0,1,0)))</f>
        <v>0</v>
      </c>
      <c r="F15" s="38">
        <f>D15+B15</f>
        <v>31284800.960000001</v>
      </c>
      <c r="G15" s="56">
        <f>IF(ISBLANK(F15),"  ",IF(F76&gt;0,F15/F76,IF(F15&gt;0,1,0)))</f>
        <v>0.27182191436505737</v>
      </c>
      <c r="H15" s="175">
        <f>BOR!H15+ULSBoard!H15+SUBoard!H15+LCTCBoard!H15+Online!H15</f>
        <v>32472000</v>
      </c>
      <c r="I15" s="53">
        <f>IF(ISBLANK(H15),"  ",IF(L15&gt;0,H15/L15,IF(H15&gt;0,1,0)))</f>
        <v>1</v>
      </c>
      <c r="J15" s="43">
        <f>BOR!J15+ULSBoard!J15+SUBoard!J15+LCTCBoard!J15+Online!J15</f>
        <v>0</v>
      </c>
      <c r="K15" s="55">
        <f>IF(ISBLANK(J15),"  ",IF(L15&gt;0,J15/L15,IF(J15&gt;0,1,0)))</f>
        <v>0</v>
      </c>
      <c r="L15" s="38">
        <f t="shared" si="1"/>
        <v>32472000</v>
      </c>
      <c r="M15" s="56">
        <f>IF(ISBLANK(L15),"  ",IF(L76&gt;0,L15/L76,IF(L15&gt;0,1,0)))</f>
        <v>0.25019176784484576</v>
      </c>
      <c r="N15" s="25"/>
    </row>
    <row r="16" spans="1:17" ht="15" customHeight="1" x14ac:dyDescent="0.2">
      <c r="A16" s="57" t="s">
        <v>15</v>
      </c>
      <c r="B16" s="4">
        <f>BOR!B16+ULSBoard!B16+SUBoard!B16+LCTCBoard!B16+Online!B16</f>
        <v>0</v>
      </c>
      <c r="C16" s="42">
        <f t="shared" si="0"/>
        <v>0</v>
      </c>
      <c r="D16" s="43">
        <f>BOR!D16+ULSBoard!D16+SUBoard!D16+LCTCBoard!D16+Online!D16</f>
        <v>0</v>
      </c>
      <c r="E16" s="44">
        <f>IF(ISBLANK(D16),"  ",IF(F16&gt;0,D16/F16,IF(D16&gt;0,1,0)))</f>
        <v>0</v>
      </c>
      <c r="F16" s="58">
        <f t="shared" ref="F16:F39" si="2">D16+B16</f>
        <v>0</v>
      </c>
      <c r="G16" s="46">
        <f>IF(ISBLANK(F16),"  ",IF(F76&gt;0,F16/F76,IF(F16&gt;0,1,0)))</f>
        <v>0</v>
      </c>
      <c r="H16" s="175">
        <f>BOR!H16+ULSBoard!H16+SUBoard!H16+LCTCBoard!H16+Online!H16</f>
        <v>342000</v>
      </c>
      <c r="I16" s="42">
        <f t="shared" ref="I16:I34" si="3">IF(ISBLANK(H16),"  ",IF(L16&gt;0,H16/L16,IF(H16&gt;0,1,0)))</f>
        <v>1</v>
      </c>
      <c r="J16" s="43">
        <f>BOR!J16+ULSBoard!J16+SUBoard!J16+LCTCBoard!J16+Online!J16</f>
        <v>0</v>
      </c>
      <c r="K16" s="44">
        <f t="shared" ref="K16:K34" si="4">IF(ISBLANK(J16),"  ",IF(L16&gt;0,J16/L16,IF(J16&gt;0,1,0)))</f>
        <v>0</v>
      </c>
      <c r="L16" s="58">
        <f t="shared" si="1"/>
        <v>342000</v>
      </c>
      <c r="M16" s="46">
        <f>IF(ISBLANK(L16),"  ",IF(L76&gt;0,L16/L76,IF(L16&gt;0,1,0)))</f>
        <v>2.6350574218692185E-3</v>
      </c>
      <c r="N16" s="25"/>
    </row>
    <row r="17" spans="1:14" ht="15" customHeight="1" x14ac:dyDescent="0.2">
      <c r="A17" s="59" t="s">
        <v>16</v>
      </c>
      <c r="B17" s="4">
        <f>BOR!B17+ULSBoard!B17+SUBoard!B17+LCTCBoard!B17+Online!B17</f>
        <v>0</v>
      </c>
      <c r="C17" s="48">
        <f t="shared" si="0"/>
        <v>0</v>
      </c>
      <c r="D17" s="43">
        <f>BOR!D17+ULSBoard!D17+SUBoard!D17+LCTCBoard!D17+Online!D17</f>
        <v>0</v>
      </c>
      <c r="E17" s="44">
        <f t="shared" ref="E17:E34" si="5">IF(ISBLANK(D17),"  ",IF(F17&gt;0,D17/F17,IF(D17&gt;0,1,0)))</f>
        <v>0</v>
      </c>
      <c r="F17" s="34">
        <f t="shared" si="2"/>
        <v>0</v>
      </c>
      <c r="G17" s="51">
        <f>IF(ISBLANK(F17),"  ",IF(F76&gt;0,F17/F76,IF(F17&gt;0,1,0)))</f>
        <v>0</v>
      </c>
      <c r="H17" s="175">
        <f>BOR!H17+ULSBoard!H17+SUBoard!H17+LCTCBoard!H17+Online!H17</f>
        <v>0</v>
      </c>
      <c r="I17" s="48">
        <f t="shared" si="3"/>
        <v>0</v>
      </c>
      <c r="J17" s="43">
        <f>BOR!J17+ULSBoard!J17+SUBoard!J17+LCTCBoard!J17+Online!J17</f>
        <v>0</v>
      </c>
      <c r="K17" s="49">
        <f t="shared" si="4"/>
        <v>0</v>
      </c>
      <c r="L17" s="34">
        <f t="shared" si="1"/>
        <v>0</v>
      </c>
      <c r="M17" s="51">
        <f>IF(ISBLANK(L17),"  ",IF(L76&gt;0,L17/L76,IF(L17&gt;0,1,0)))</f>
        <v>0</v>
      </c>
      <c r="N17" s="25"/>
    </row>
    <row r="18" spans="1:14" ht="15" customHeight="1" x14ac:dyDescent="0.2">
      <c r="A18" s="59" t="s">
        <v>17</v>
      </c>
      <c r="B18" s="4">
        <f>BOR!B18+ULSBoard!B18+SUBoard!B18+LCTCBoard!B18+Online!B18</f>
        <v>0</v>
      </c>
      <c r="C18" s="48">
        <f t="shared" si="0"/>
        <v>0</v>
      </c>
      <c r="D18" s="43">
        <f>BOR!D18+ULSBoard!D18+SUBoard!D18+LCTCBoard!D18+Online!D18</f>
        <v>0</v>
      </c>
      <c r="E18" s="44">
        <f t="shared" si="5"/>
        <v>0</v>
      </c>
      <c r="F18" s="34">
        <f t="shared" si="2"/>
        <v>0</v>
      </c>
      <c r="G18" s="51">
        <f>IF(ISBLANK(F18),"  ",IF(F76&gt;0,F18/F76,IF(F18&gt;0,1,0)))</f>
        <v>0</v>
      </c>
      <c r="H18" s="175">
        <f>BOR!H18+ULSBoard!H18+SUBoard!H18+LCTCBoard!H18+Online!H18</f>
        <v>0</v>
      </c>
      <c r="I18" s="48">
        <f t="shared" si="3"/>
        <v>0</v>
      </c>
      <c r="J18" s="43">
        <f>BOR!J18+ULSBoard!J18+SUBoard!J18+LCTCBoard!J18+Online!J18</f>
        <v>0</v>
      </c>
      <c r="K18" s="49">
        <f t="shared" si="4"/>
        <v>0</v>
      </c>
      <c r="L18" s="34">
        <f t="shared" si="1"/>
        <v>0</v>
      </c>
      <c r="M18" s="51">
        <f>IF(ISBLANK(L18),"  ",IF(L76&gt;0,L18/L76,IF(L18&gt;0,1,0)))</f>
        <v>0</v>
      </c>
      <c r="N18" s="25"/>
    </row>
    <row r="19" spans="1:14" ht="15" customHeight="1" x14ac:dyDescent="0.2">
      <c r="A19" s="59" t="s">
        <v>18</v>
      </c>
      <c r="B19" s="4">
        <f>BOR!B19+ULSBoard!B19+SUBoard!B19+LCTCBoard!B19+Online!B19</f>
        <v>0</v>
      </c>
      <c r="C19" s="48">
        <f t="shared" si="0"/>
        <v>0</v>
      </c>
      <c r="D19" s="43">
        <f>BOR!D19+ULSBoard!D19+SUBoard!D19+LCTCBoard!D19+Online!D19</f>
        <v>0</v>
      </c>
      <c r="E19" s="44">
        <f t="shared" si="5"/>
        <v>0</v>
      </c>
      <c r="F19" s="34">
        <f t="shared" si="2"/>
        <v>0</v>
      </c>
      <c r="G19" s="51">
        <f>IF(ISBLANK(F19),"  ",IF(F76&gt;0,F19/F76,IF(F19&gt;0,1,0)))</f>
        <v>0</v>
      </c>
      <c r="H19" s="175">
        <f>BOR!H19+ULSBoard!H19+SUBoard!H19+LCTCBoard!H19+Online!H19</f>
        <v>0</v>
      </c>
      <c r="I19" s="48">
        <f t="shared" si="3"/>
        <v>0</v>
      </c>
      <c r="J19" s="43">
        <f>BOR!J19+ULSBoard!J19+SUBoard!J19+LCTCBoard!J19+Online!J19</f>
        <v>0</v>
      </c>
      <c r="K19" s="49">
        <f t="shared" si="4"/>
        <v>0</v>
      </c>
      <c r="L19" s="34">
        <f t="shared" si="1"/>
        <v>0</v>
      </c>
      <c r="M19" s="51">
        <f>IF(ISBLANK(L19),"  ",IF(L76&gt;0,L19/L76,IF(L19&gt;0,1,0)))</f>
        <v>0</v>
      </c>
      <c r="N19" s="25"/>
    </row>
    <row r="20" spans="1:14" ht="15" customHeight="1" x14ac:dyDescent="0.2">
      <c r="A20" s="59" t="s">
        <v>19</v>
      </c>
      <c r="B20" s="4">
        <f>BOR!B20+ULSBoard!B20+SUBoard!B20+LCTCBoard!B20+Online!B20</f>
        <v>0</v>
      </c>
      <c r="C20" s="48">
        <f t="shared" si="0"/>
        <v>0</v>
      </c>
      <c r="D20" s="43">
        <f>BOR!D20+ULSBoard!D20+SUBoard!D20+LCTCBoard!D20+Online!D20</f>
        <v>0</v>
      </c>
      <c r="E20" s="44">
        <f t="shared" si="5"/>
        <v>0</v>
      </c>
      <c r="F20" s="34">
        <f>D20+B20</f>
        <v>0</v>
      </c>
      <c r="G20" s="51">
        <f>IF(ISBLANK(F20),"  ",IF(F76&gt;0,F20/F76,IF(F20&gt;0,1,0)))</f>
        <v>0</v>
      </c>
      <c r="H20" s="175">
        <f>BOR!H20+ULSBoard!H20+SUBoard!H20+LCTCBoard!H20+Online!H20</f>
        <v>0</v>
      </c>
      <c r="I20" s="48">
        <f t="shared" si="3"/>
        <v>0</v>
      </c>
      <c r="J20" s="43">
        <f>BOR!J20+ULSBoard!J20+SUBoard!J20+LCTCBoard!J20+Online!J20</f>
        <v>0</v>
      </c>
      <c r="K20" s="49">
        <f t="shared" si="4"/>
        <v>0</v>
      </c>
      <c r="L20" s="34">
        <f t="shared" si="1"/>
        <v>0</v>
      </c>
      <c r="M20" s="51">
        <f>IF(ISBLANK(L20),"  ",IF(L76&gt;0,L20/L76,IF(L20&gt;0,1,0)))</f>
        <v>0</v>
      </c>
      <c r="N20" s="25"/>
    </row>
    <row r="21" spans="1:14" ht="15" customHeight="1" x14ac:dyDescent="0.2">
      <c r="A21" s="59" t="s">
        <v>20</v>
      </c>
      <c r="B21" s="4">
        <f>BOR!B21+ULSBoard!B21+SUBoard!B21+LCTCBoard!B21+Online!B21</f>
        <v>0</v>
      </c>
      <c r="C21" s="48">
        <f t="shared" si="0"/>
        <v>0</v>
      </c>
      <c r="D21" s="43">
        <f>BOR!D21+ULSBoard!D21+SUBoard!D21+LCTCBoard!D21+Online!D21</f>
        <v>0</v>
      </c>
      <c r="E21" s="44">
        <f t="shared" si="5"/>
        <v>0</v>
      </c>
      <c r="F21" s="34">
        <f t="shared" si="2"/>
        <v>0</v>
      </c>
      <c r="G21" s="51">
        <f>IF(ISBLANK(F21),"  ",IF(F76&gt;0,F21/F76,IF(F21&gt;0,1,0)))</f>
        <v>0</v>
      </c>
      <c r="H21" s="175">
        <f>BOR!H21+ULSBoard!H21+SUBoard!H21+LCTCBoard!H21+Online!H21</f>
        <v>0</v>
      </c>
      <c r="I21" s="48">
        <f t="shared" si="3"/>
        <v>0</v>
      </c>
      <c r="J21" s="43">
        <f>BOR!J21+ULSBoard!J21+SUBoard!J21+LCTCBoard!J21+Online!J21</f>
        <v>0</v>
      </c>
      <c r="K21" s="49">
        <f t="shared" si="4"/>
        <v>0</v>
      </c>
      <c r="L21" s="34">
        <f t="shared" si="1"/>
        <v>0</v>
      </c>
      <c r="M21" s="51">
        <f>IF(ISBLANK(L21),"  ",IF(L76&gt;0,L21/L76,IF(L21&gt;0,1,0)))</f>
        <v>0</v>
      </c>
      <c r="N21" s="25"/>
    </row>
    <row r="22" spans="1:14" ht="15" customHeight="1" x14ac:dyDescent="0.2">
      <c r="A22" s="59" t="s">
        <v>21</v>
      </c>
      <c r="B22" s="4">
        <f>BOR!B22+ULSBoard!B22+SUBoard!B22+LCTCBoard!B22+Online!B22</f>
        <v>0</v>
      </c>
      <c r="C22" s="48">
        <f t="shared" si="0"/>
        <v>0</v>
      </c>
      <c r="D22" s="43">
        <f>BOR!D22+ULSBoard!D22+SUBoard!D22+LCTCBoard!D22+Online!D22</f>
        <v>0</v>
      </c>
      <c r="E22" s="44">
        <f t="shared" si="5"/>
        <v>0</v>
      </c>
      <c r="F22" s="34">
        <f t="shared" si="2"/>
        <v>0</v>
      </c>
      <c r="G22" s="51">
        <f>IF(ISBLANK(F22),"  ",IF(F76&gt;0,F22/F76,IF(F22&gt;0,1,0)))</f>
        <v>0</v>
      </c>
      <c r="H22" s="175">
        <f>BOR!H22+ULSBoard!H22+SUBoard!H22+LCTCBoard!H22+Online!H22</f>
        <v>0</v>
      </c>
      <c r="I22" s="48">
        <f t="shared" si="3"/>
        <v>0</v>
      </c>
      <c r="J22" s="43">
        <f>BOR!J22+ULSBoard!J22+SUBoard!J22+LCTCBoard!J22+Online!J22</f>
        <v>0</v>
      </c>
      <c r="K22" s="49">
        <f t="shared" si="4"/>
        <v>0</v>
      </c>
      <c r="L22" s="34">
        <f t="shared" si="1"/>
        <v>0</v>
      </c>
      <c r="M22" s="51">
        <f>IF(ISBLANK(L22),"  ",IF(L76&gt;0,L22/L76,IF(L22&gt;0,1,0)))</f>
        <v>0</v>
      </c>
      <c r="N22" s="25"/>
    </row>
    <row r="23" spans="1:14" ht="15" customHeight="1" x14ac:dyDescent="0.2">
      <c r="A23" s="59" t="s">
        <v>22</v>
      </c>
      <c r="B23" s="4">
        <f>BOR!B23+ULSBoard!B23+SUBoard!B23+LCTCBoard!B23+Online!B23</f>
        <v>0</v>
      </c>
      <c r="C23" s="48">
        <f t="shared" si="0"/>
        <v>0</v>
      </c>
      <c r="D23" s="43">
        <f>BOR!D23+ULSBoard!D23+SUBoard!D23+LCTCBoard!D23+Online!D23</f>
        <v>0</v>
      </c>
      <c r="E23" s="44">
        <f t="shared" si="5"/>
        <v>0</v>
      </c>
      <c r="F23" s="34">
        <f t="shared" si="2"/>
        <v>0</v>
      </c>
      <c r="G23" s="51">
        <f>IF(ISBLANK(F23),"  ",IF(F76&gt;0,F23/F76,IF(F23&gt;0,1,0)))</f>
        <v>0</v>
      </c>
      <c r="H23" s="175">
        <f>BOR!H23+ULSBoard!H23+SUBoard!H23+LCTCBoard!H23+Online!H23</f>
        <v>0</v>
      </c>
      <c r="I23" s="48">
        <f t="shared" si="3"/>
        <v>0</v>
      </c>
      <c r="J23" s="43">
        <f>BOR!J23+ULSBoard!J23+SUBoard!J23+LCTCBoard!J23+Online!J23</f>
        <v>0</v>
      </c>
      <c r="K23" s="49">
        <f t="shared" si="4"/>
        <v>0</v>
      </c>
      <c r="L23" s="34">
        <f t="shared" si="1"/>
        <v>0</v>
      </c>
      <c r="M23" s="51">
        <f>IF(ISBLANK(L23),"  ",IF(L76&gt;0,L23/L76,IF(L23&gt;0,1,0)))</f>
        <v>0</v>
      </c>
      <c r="N23" s="25"/>
    </row>
    <row r="24" spans="1:14" ht="15" customHeight="1" x14ac:dyDescent="0.2">
      <c r="A24" s="59" t="s">
        <v>23</v>
      </c>
      <c r="B24" s="4">
        <f>BOR!B24+ULSBoard!B24+SUBoard!B24+LCTCBoard!B24+Online!B24</f>
        <v>0</v>
      </c>
      <c r="C24" s="48">
        <f t="shared" si="0"/>
        <v>0</v>
      </c>
      <c r="D24" s="43">
        <f>BOR!D24+ULSBoard!D24+SUBoard!D24+LCTCBoard!D24+Online!D24</f>
        <v>0</v>
      </c>
      <c r="E24" s="44">
        <f t="shared" si="5"/>
        <v>0</v>
      </c>
      <c r="F24" s="34">
        <f t="shared" si="2"/>
        <v>0</v>
      </c>
      <c r="G24" s="51">
        <f>IF(ISBLANK(F24),"  ",IF(F76&gt;0,F24/F76,IF(F24&gt;0,1,0)))</f>
        <v>0</v>
      </c>
      <c r="H24" s="175">
        <f>BOR!H24+ULSBoard!H24+SUBoard!H24+LCTCBoard!H24+Online!H24</f>
        <v>0</v>
      </c>
      <c r="I24" s="48">
        <f t="shared" si="3"/>
        <v>0</v>
      </c>
      <c r="J24" s="43">
        <f>BOR!J24+ULSBoard!J24+SUBoard!J24+LCTCBoard!J24+Online!J24</f>
        <v>0</v>
      </c>
      <c r="K24" s="49">
        <f t="shared" si="4"/>
        <v>0</v>
      </c>
      <c r="L24" s="34">
        <f t="shared" si="1"/>
        <v>0</v>
      </c>
      <c r="M24" s="51">
        <f>IF(ISBLANK(L24),"  ",IF(L76&gt;0,L24/L76,IF(L24&gt;0,1,0)))</f>
        <v>0</v>
      </c>
      <c r="N24" s="25"/>
    </row>
    <row r="25" spans="1:14" ht="15" customHeight="1" x14ac:dyDescent="0.2">
      <c r="A25" s="59" t="s">
        <v>24</v>
      </c>
      <c r="B25" s="4">
        <f>BOR!B25+ULSBoard!B25+SUBoard!B25+LCTCBoard!B25+Online!B25</f>
        <v>0</v>
      </c>
      <c r="C25" s="48">
        <f t="shared" si="0"/>
        <v>0</v>
      </c>
      <c r="D25" s="43">
        <f>BOR!D25+ULSBoard!D25+SUBoard!D25+LCTCBoard!D25+Online!D25</f>
        <v>0</v>
      </c>
      <c r="E25" s="44">
        <f t="shared" si="5"/>
        <v>0</v>
      </c>
      <c r="F25" s="34">
        <f t="shared" si="2"/>
        <v>0</v>
      </c>
      <c r="G25" s="51">
        <f>IF(ISBLANK(F25),"  ",IF(F76&gt;0,F25/F76,IF(F25&gt;0,1,0)))</f>
        <v>0</v>
      </c>
      <c r="H25" s="175">
        <f>BOR!H25+ULSBoard!H25+SUBoard!H25+LCTCBoard!H25+Online!H25</f>
        <v>0</v>
      </c>
      <c r="I25" s="48">
        <f t="shared" si="3"/>
        <v>0</v>
      </c>
      <c r="J25" s="43">
        <f>BOR!J25+ULSBoard!J25+SUBoard!J25+LCTCBoard!J25+Online!J25</f>
        <v>0</v>
      </c>
      <c r="K25" s="49">
        <f t="shared" si="4"/>
        <v>0</v>
      </c>
      <c r="L25" s="34">
        <f t="shared" si="1"/>
        <v>0</v>
      </c>
      <c r="M25" s="51">
        <f>IF(ISBLANK(L25),"  ",IF(L76&gt;0,L25/L76,IF(L25&gt;0,1,0)))</f>
        <v>0</v>
      </c>
      <c r="N25" s="25"/>
    </row>
    <row r="26" spans="1:14" ht="15" customHeight="1" x14ac:dyDescent="0.2">
      <c r="A26" s="59" t="s">
        <v>25</v>
      </c>
      <c r="B26" s="4">
        <f>BOR!B26+ULSBoard!B26+SUBoard!B26+LCTCBoard!B26+Online!B26</f>
        <v>0</v>
      </c>
      <c r="C26" s="48">
        <f t="shared" si="0"/>
        <v>0</v>
      </c>
      <c r="D26" s="43">
        <f>BOR!D26+ULSBoard!D26+SUBoard!D26+LCTCBoard!D26+Online!D26</f>
        <v>0</v>
      </c>
      <c r="E26" s="44">
        <f t="shared" si="5"/>
        <v>0</v>
      </c>
      <c r="F26" s="34">
        <f t="shared" si="2"/>
        <v>0</v>
      </c>
      <c r="G26" s="51">
        <f>IF(ISBLANK(F26),"  ",IF(F76&gt;0,F26/F76,IF(F26&gt;0,1,0)))</f>
        <v>0</v>
      </c>
      <c r="H26" s="175">
        <f>BOR!H26+ULSBoard!H26+SUBoard!H26+LCTCBoard!H26+Online!H26</f>
        <v>0</v>
      </c>
      <c r="I26" s="48">
        <f t="shared" si="3"/>
        <v>0</v>
      </c>
      <c r="J26" s="43">
        <f>BOR!J26+ULSBoard!J26+SUBoard!J26+LCTCBoard!J26+Online!J26</f>
        <v>0</v>
      </c>
      <c r="K26" s="49">
        <f t="shared" si="4"/>
        <v>0</v>
      </c>
      <c r="L26" s="34">
        <f t="shared" si="1"/>
        <v>0</v>
      </c>
      <c r="M26" s="51">
        <f>IF(ISBLANK(L26),"  ",IF(L76&gt;0,L26/L76,IF(L26&gt;0,1,0)))</f>
        <v>0</v>
      </c>
      <c r="N26" s="25"/>
    </row>
    <row r="27" spans="1:14" ht="15" customHeight="1" x14ac:dyDescent="0.2">
      <c r="A27" s="59" t="s">
        <v>26</v>
      </c>
      <c r="B27" s="4">
        <f>BOR!B27+ULSBoard!B27+SUBoard!B27+LCTCBoard!B27+Online!B27</f>
        <v>21080178.609999999</v>
      </c>
      <c r="C27" s="48">
        <f t="shared" si="0"/>
        <v>1</v>
      </c>
      <c r="D27" s="43">
        <f>BOR!D27+ULSBoard!D27+SUBoard!D27+LCTCBoard!D27+Online!D27</f>
        <v>0</v>
      </c>
      <c r="E27" s="44">
        <f t="shared" si="5"/>
        <v>0</v>
      </c>
      <c r="F27" s="34">
        <f t="shared" si="2"/>
        <v>21080178.609999999</v>
      </c>
      <c r="G27" s="51">
        <f>IF(ISBLANK(F27),"  ",IF(F76&gt;0,F27/F76,IF(F27&gt;0,1,0)))</f>
        <v>0.18315777403391012</v>
      </c>
      <c r="H27" s="175">
        <f>BOR!H27+ULSBoard!H27+SUBoard!H27+LCTCBoard!H27+Online!H27</f>
        <v>21730000</v>
      </c>
      <c r="I27" s="48">
        <f t="shared" si="3"/>
        <v>1</v>
      </c>
      <c r="J27" s="43">
        <f>BOR!J27+ULSBoard!J27+SUBoard!J27+LCTCBoard!J27+Online!J27</f>
        <v>0</v>
      </c>
      <c r="K27" s="49">
        <f t="shared" si="4"/>
        <v>0</v>
      </c>
      <c r="L27" s="34">
        <f t="shared" si="1"/>
        <v>21730000</v>
      </c>
      <c r="M27" s="51">
        <f>IF(ISBLANK(L27),"  ",IF(L76&gt;0,L27/L76,IF(L27&gt;0,1,0)))</f>
        <v>0.16742630929011146</v>
      </c>
      <c r="N27" s="25"/>
    </row>
    <row r="28" spans="1:14" ht="15" customHeight="1" x14ac:dyDescent="0.2">
      <c r="A28" s="60" t="s">
        <v>27</v>
      </c>
      <c r="B28" s="4">
        <f>BOR!B28+ULSBoard!B28+SUBoard!B28+LCTCBoard!B28+Online!B28</f>
        <v>4622.3500000000004</v>
      </c>
      <c r="C28" s="48">
        <f t="shared" si="0"/>
        <v>1</v>
      </c>
      <c r="D28" s="43">
        <f>BOR!D28+ULSBoard!D28+SUBoard!D28+LCTCBoard!D28+Online!D28</f>
        <v>0</v>
      </c>
      <c r="E28" s="44">
        <f t="shared" si="5"/>
        <v>0</v>
      </c>
      <c r="F28" s="34">
        <f t="shared" si="2"/>
        <v>4622.3500000000004</v>
      </c>
      <c r="G28" s="51">
        <f>IF(ISBLANK(F28),"  ",IF(F76&gt;0,F28/F76,IF(F28&gt;0,1,0)))</f>
        <v>4.0161867338449675E-5</v>
      </c>
      <c r="H28" s="175">
        <f>BOR!H28+ULSBoard!H28+SUBoard!H28+LCTCBoard!H28+Online!H28</f>
        <v>200000</v>
      </c>
      <c r="I28" s="48">
        <f t="shared" si="3"/>
        <v>1</v>
      </c>
      <c r="J28" s="43">
        <f>BOR!J28+ULSBoard!J28+SUBoard!J28+LCTCBoard!J28+Online!J28</f>
        <v>0</v>
      </c>
      <c r="K28" s="49">
        <f t="shared" si="4"/>
        <v>0</v>
      </c>
      <c r="L28" s="34">
        <f t="shared" si="1"/>
        <v>200000</v>
      </c>
      <c r="M28" s="51">
        <f>IF(ISBLANK(L28),"  ",IF(L76&gt;0,L28/L76,IF(L28&gt;0,1,0)))</f>
        <v>1.5409692525550985E-3</v>
      </c>
      <c r="N28" s="25"/>
    </row>
    <row r="29" spans="1:14" ht="15" customHeight="1" x14ac:dyDescent="0.2">
      <c r="A29" s="60" t="s">
        <v>28</v>
      </c>
      <c r="B29" s="4">
        <f>BOR!B29+ULSBoard!B29+SUBoard!B29+LCTCBoard!B29+Online!B29</f>
        <v>10000000</v>
      </c>
      <c r="C29" s="48">
        <f t="shared" si="0"/>
        <v>1</v>
      </c>
      <c r="D29" s="43">
        <f>BOR!D29+ULSBoard!D29+SUBoard!D29+LCTCBoard!D29+Online!D29</f>
        <v>0</v>
      </c>
      <c r="E29" s="44">
        <f t="shared" si="5"/>
        <v>0</v>
      </c>
      <c r="F29" s="34">
        <f t="shared" si="2"/>
        <v>10000000</v>
      </c>
      <c r="G29" s="51">
        <f>IF(ISBLANK(F29),"  ",IF(F76&gt;0,F29/F76,IF(F29&gt;0,1,0)))</f>
        <v>8.6886253395890997E-2</v>
      </c>
      <c r="H29" s="175">
        <f>BOR!H29+ULSBoard!H29+SUBoard!H29+LCTCBoard!H29+Online!H29</f>
        <v>10000000</v>
      </c>
      <c r="I29" s="48">
        <f t="shared" si="3"/>
        <v>1</v>
      </c>
      <c r="J29" s="43">
        <f>BOR!J29+ULSBoard!J29+SUBoard!J29+LCTCBoard!J29+Online!J29</f>
        <v>0</v>
      </c>
      <c r="K29" s="49">
        <f t="shared" si="4"/>
        <v>0</v>
      </c>
      <c r="L29" s="34">
        <f t="shared" si="1"/>
        <v>10000000</v>
      </c>
      <c r="M29" s="51">
        <f>IF(ISBLANK(L29),"  ",IF(L76&gt;0,L29/L76,IF(L29&gt;0,1,0)))</f>
        <v>7.7048462627754929E-2</v>
      </c>
      <c r="N29" s="25"/>
    </row>
    <row r="30" spans="1:14" ht="15" customHeight="1" x14ac:dyDescent="0.2">
      <c r="A30" s="60" t="s">
        <v>29</v>
      </c>
      <c r="B30" s="4">
        <f>BOR!B30+ULSBoard!B30+SUBoard!B30+LCTCBoard!B30+Online!B30</f>
        <v>0</v>
      </c>
      <c r="C30" s="48">
        <f t="shared" si="0"/>
        <v>0</v>
      </c>
      <c r="D30" s="43">
        <f>BOR!D30+ULSBoard!D30+SUBoard!D30+LCTCBoard!D30+Online!D30</f>
        <v>0</v>
      </c>
      <c r="E30" s="44">
        <f>IF(ISBLANK(D30),"  ",IF(F30&gt;0,D30/F30,IF(D30&gt;0,1,0)))</f>
        <v>0</v>
      </c>
      <c r="F30" s="34">
        <f t="shared" si="2"/>
        <v>0</v>
      </c>
      <c r="G30" s="51">
        <f>IF(ISBLANK(F30),"  ",IF(F76&gt;0,F30/F76,IF(F30&gt;0,1,0)))</f>
        <v>0</v>
      </c>
      <c r="H30" s="175">
        <f>BOR!H30+ULSBoard!H30+SUBoard!H30+LCTCBoard!H30+Online!H30</f>
        <v>0</v>
      </c>
      <c r="I30" s="48">
        <f t="shared" si="3"/>
        <v>0</v>
      </c>
      <c r="J30" s="43">
        <f>BOR!J30+ULSBoard!J30+SUBoard!J30+LCTCBoard!J30+Online!J30</f>
        <v>0</v>
      </c>
      <c r="K30" s="49">
        <f>IF(ISBLANK(J30),"  ",IF(L30&gt;0,J30/L30,IF(J30&gt;0,1,0)))</f>
        <v>0</v>
      </c>
      <c r="L30" s="34">
        <f t="shared" si="1"/>
        <v>0</v>
      </c>
      <c r="M30" s="51">
        <f>IF(ISBLANK(L30),"  ",IF(L76&gt;0,L30/L76,IF(L30&gt;0,1,0)))</f>
        <v>0</v>
      </c>
      <c r="N30" s="25"/>
    </row>
    <row r="31" spans="1:14" ht="15" customHeight="1" x14ac:dyDescent="0.2">
      <c r="A31" s="60" t="s">
        <v>30</v>
      </c>
      <c r="B31" s="4">
        <f>BOR!B31+ULSBoard!B31+SUBoard!B31+LCTCBoard!B31+Online!B31</f>
        <v>0</v>
      </c>
      <c r="C31" s="48">
        <f t="shared" si="0"/>
        <v>0</v>
      </c>
      <c r="D31" s="43">
        <f>BOR!D31+ULSBoard!D31+SUBoard!D31+LCTCBoard!D31+Online!D31</f>
        <v>0</v>
      </c>
      <c r="E31" s="44">
        <f>IF(ISBLANK(D31),"  ",IF(F31&gt;0,D31/F31,IF(D31&gt;0,1,0)))</f>
        <v>0</v>
      </c>
      <c r="F31" s="34">
        <f t="shared" si="2"/>
        <v>0</v>
      </c>
      <c r="G31" s="51">
        <f>IF(ISBLANK(F31),"  ",IF(F76&gt;0,F31/F76,IF(F31&gt;0,1,0)))</f>
        <v>0</v>
      </c>
      <c r="H31" s="175">
        <f>BOR!H31+ULSBoard!H31+SUBoard!H31+LCTCBoard!H31+Online!H31</f>
        <v>0</v>
      </c>
      <c r="I31" s="48">
        <f t="shared" si="3"/>
        <v>0</v>
      </c>
      <c r="J31" s="43">
        <f>BOR!J31+ULSBoard!J31+SUBoard!J31+LCTCBoard!J31+Online!J31</f>
        <v>0</v>
      </c>
      <c r="K31" s="49">
        <f>IF(ISBLANK(J31),"  ",IF(L31&gt;0,J31/L31,IF(J31&gt;0,1,0)))</f>
        <v>0</v>
      </c>
      <c r="L31" s="34">
        <f t="shared" si="1"/>
        <v>0</v>
      </c>
      <c r="M31" s="51">
        <f>IF(ISBLANK(L31),"  ",IF(L76&gt;0,L31/L76,IF(L31&gt;0,1,0)))</f>
        <v>0</v>
      </c>
      <c r="N31" s="25"/>
    </row>
    <row r="32" spans="1:14" ht="15" customHeight="1" x14ac:dyDescent="0.2">
      <c r="A32" s="60" t="s">
        <v>31</v>
      </c>
      <c r="B32" s="4">
        <f>BOR!B32+ULSBoard!B32+SUBoard!B32+LCTCBoard!B32+Online!B32</f>
        <v>0</v>
      </c>
      <c r="C32" s="48">
        <f t="shared" si="0"/>
        <v>0</v>
      </c>
      <c r="D32" s="43">
        <f>BOR!D32+ULSBoard!D32+SUBoard!D32+LCTCBoard!D32+Online!D32</f>
        <v>0</v>
      </c>
      <c r="E32" s="44">
        <f>IF(ISBLANK(D32),"  ",IF(F32&gt;0,D32/F32,IF(D32&gt;0,1,0)))</f>
        <v>0</v>
      </c>
      <c r="F32" s="34">
        <f t="shared" si="2"/>
        <v>0</v>
      </c>
      <c r="G32" s="51">
        <f>IF(ISBLANK(F32),"  ",IF(F76&gt;0,F32/F76,IF(F32&gt;0,1,0)))</f>
        <v>0</v>
      </c>
      <c r="H32" s="175">
        <f>BOR!H32+ULSBoard!H32+SUBoard!H32+LCTCBoard!H32+Online!H32</f>
        <v>0</v>
      </c>
      <c r="I32" s="48">
        <f t="shared" si="3"/>
        <v>0</v>
      </c>
      <c r="J32" s="43">
        <f>BOR!J32+ULSBoard!J32+SUBoard!J32+LCTCBoard!J32+Online!J32</f>
        <v>0</v>
      </c>
      <c r="K32" s="49">
        <f>IF(ISBLANK(J32),"  ",IF(L32&gt;0,J32/L32,IF(J32&gt;0,1,0)))</f>
        <v>0</v>
      </c>
      <c r="L32" s="34">
        <f t="shared" si="1"/>
        <v>0</v>
      </c>
      <c r="M32" s="51">
        <f>IF(ISBLANK(L32),"  ",IF(L76&gt;0,L32/L76,IF(L32&gt;0,1,0)))</f>
        <v>0</v>
      </c>
      <c r="N32" s="25"/>
    </row>
    <row r="33" spans="1:14" ht="15" customHeight="1" x14ac:dyDescent="0.2">
      <c r="A33" s="61" t="s">
        <v>75</v>
      </c>
      <c r="B33" s="4">
        <f>BOR!B33+ULSBoard!B33+SUBoard!B33+LCTCBoard!B33+Online!B33</f>
        <v>200000</v>
      </c>
      <c r="C33" s="48">
        <f>IF(ISBLANK(B33),"  ",IF(F33&gt;0,B33/F33,IF(B33&gt;0,1,0)))</f>
        <v>1</v>
      </c>
      <c r="D33" s="43">
        <f>BOR!D33+ULSBoard!D33+SUBoard!D33+LCTCBoard!D33+Online!D33</f>
        <v>0</v>
      </c>
      <c r="E33" s="44">
        <f>IF(ISBLANK(D33),"  ",IF(F33&gt;0,D33/F33,IF(D33&gt;0,1,0)))</f>
        <v>0</v>
      </c>
      <c r="F33" s="34">
        <f t="shared" si="2"/>
        <v>200000</v>
      </c>
      <c r="G33" s="51">
        <f>IF(ISBLANK(F33),"  ",IF(F76&gt;0,F33/F76,IF(F33&gt;0,1,0)))</f>
        <v>1.7377250679178199E-3</v>
      </c>
      <c r="H33" s="175">
        <f>BOR!H33+ULSBoard!H33+SUBoard!H33+LCTCBoard!H33+Online!H33</f>
        <v>200000</v>
      </c>
      <c r="I33" s="48">
        <f>IF(ISBLANK(H33),"  ",IF(L33&gt;0,H33/L33,IF(H33&gt;0,1,0)))</f>
        <v>1</v>
      </c>
      <c r="J33" s="43">
        <f>BOR!J33+ULSBoard!J33+SUBoard!J33+LCTCBoard!J33+Online!J33</f>
        <v>0</v>
      </c>
      <c r="K33" s="49">
        <f>IF(ISBLANK(J33),"  ",IF(L33&gt;0,J33/L33,IF(J33&gt;0,1,0)))</f>
        <v>0</v>
      </c>
      <c r="L33" s="34">
        <f t="shared" si="1"/>
        <v>200000</v>
      </c>
      <c r="M33" s="51">
        <f>IF(ISBLANK(L33),"  ",IF(L76&gt;0,L33/L76,IF(L33&gt;0,1,0)))</f>
        <v>1.5409692525550985E-3</v>
      </c>
      <c r="N33" s="25"/>
    </row>
    <row r="34" spans="1:14" ht="15" customHeight="1" x14ac:dyDescent="0.2">
      <c r="A34" s="60" t="s">
        <v>32</v>
      </c>
      <c r="B34" s="4">
        <f>BOR!B34+ULSBoard!B34+SUBoard!B34+LCTCBoard!B34+Online!B34</f>
        <v>0</v>
      </c>
      <c r="C34" s="48">
        <f t="shared" si="0"/>
        <v>0</v>
      </c>
      <c r="D34" s="43">
        <f>BOR!D34+ULSBoard!D34+SUBoard!D34+LCTCBoard!D34+Online!D34</f>
        <v>0</v>
      </c>
      <c r="E34" s="44">
        <f t="shared" si="5"/>
        <v>0</v>
      </c>
      <c r="F34" s="34">
        <f t="shared" si="2"/>
        <v>0</v>
      </c>
      <c r="G34" s="51">
        <f>IF(ISBLANK(F34),"  ",IF(F76&gt;0,F34/F76,IF(F34&gt;0,1,0)))</f>
        <v>0</v>
      </c>
      <c r="H34" s="175">
        <f>BOR!H34+ULSBoard!H34+SUBoard!H34+LCTCBoard!H34+Online!H34</f>
        <v>0</v>
      </c>
      <c r="I34" s="48">
        <f t="shared" si="3"/>
        <v>0</v>
      </c>
      <c r="J34" s="43">
        <f>BOR!J34+ULSBoard!J34+SUBoard!J34+LCTCBoard!J34+Online!J34</f>
        <v>0</v>
      </c>
      <c r="K34" s="49">
        <f t="shared" si="4"/>
        <v>0</v>
      </c>
      <c r="L34" s="34">
        <f t="shared" si="1"/>
        <v>0</v>
      </c>
      <c r="M34" s="51">
        <f>IF(ISBLANK(L34),"  ",IF(L76&gt;0,L34/L76,IF(L34&gt;0,1,0)))</f>
        <v>0</v>
      </c>
      <c r="N34" s="25"/>
    </row>
    <row r="35" spans="1:14" ht="15" customHeight="1" x14ac:dyDescent="0.25">
      <c r="A35" s="62" t="s">
        <v>33</v>
      </c>
      <c r="B35" s="4"/>
      <c r="C35" s="64" t="s">
        <v>4</v>
      </c>
      <c r="D35" s="43"/>
      <c r="E35" s="66" t="s">
        <v>4</v>
      </c>
      <c r="F35" s="34"/>
      <c r="G35" s="67" t="s">
        <v>4</v>
      </c>
      <c r="H35" s="175"/>
      <c r="I35" s="64" t="s">
        <v>4</v>
      </c>
      <c r="J35" s="43"/>
      <c r="K35" s="66" t="s">
        <v>4</v>
      </c>
      <c r="L35" s="34"/>
      <c r="M35" s="67" t="s">
        <v>4</v>
      </c>
      <c r="N35" s="25"/>
    </row>
    <row r="36" spans="1:14" ht="15" customHeight="1" x14ac:dyDescent="0.2">
      <c r="A36" s="57" t="s">
        <v>34</v>
      </c>
      <c r="B36" s="4">
        <f>BOR!B36+ULSBoard!B36+SUBoard!B36+LCTCBoard!B36+Online!B36</f>
        <v>0</v>
      </c>
      <c r="C36" s="48">
        <f t="shared" si="0"/>
        <v>0</v>
      </c>
      <c r="D36" s="43">
        <f>BOR!D36+ULSBoard!D36+SUBoard!D36+LCTCBoard!D36+Online!D36</f>
        <v>0</v>
      </c>
      <c r="E36" s="49">
        <f>IF(ISBLANK(D36),"  ",IF(F36&gt;0,D36/F36,IF(D36&gt;0,1,0)))</f>
        <v>0</v>
      </c>
      <c r="F36" s="34">
        <f t="shared" si="2"/>
        <v>0</v>
      </c>
      <c r="G36" s="51">
        <f>IF(ISBLANK(F36),"  ",IF(F76&gt;0,F36/F76,IF(F36&gt;0,1,0)))</f>
        <v>0</v>
      </c>
      <c r="H36" s="175">
        <f>BOR!H36+ULSBoard!H36+SUBoard!H36+LCTCBoard!H36+Online!H36</f>
        <v>0</v>
      </c>
      <c r="I36" s="48">
        <f>IF(ISBLANK(H36),"  ",IF(L36&gt;0,H36/L36,IF(H36&gt;0,1,0)))</f>
        <v>0</v>
      </c>
      <c r="J36" s="43">
        <f>BOR!J36+ULSBoard!J36+SUBoard!J36+LCTCBoard!J36+Online!J36</f>
        <v>0</v>
      </c>
      <c r="K36" s="49">
        <f>IF(ISBLANK(J36),"  ",IF(L36&gt;0,J36/L36,IF(J36&gt;0,1,0)))</f>
        <v>0</v>
      </c>
      <c r="L36" s="34">
        <f>J36+H36</f>
        <v>0</v>
      </c>
      <c r="M36" s="51">
        <f>IF(ISBLANK(L36),"  ",IF(L76&gt;0,L36/L76,IF(L36&gt;0,1,0)))</f>
        <v>0</v>
      </c>
      <c r="N36" s="25"/>
    </row>
    <row r="37" spans="1:14" ht="15" customHeight="1" x14ac:dyDescent="0.25">
      <c r="A37" s="62" t="s">
        <v>35</v>
      </c>
      <c r="B37" s="63"/>
      <c r="C37" s="64" t="s">
        <v>4</v>
      </c>
      <c r="D37" s="65"/>
      <c r="E37" s="66" t="s">
        <v>4</v>
      </c>
      <c r="F37" s="34"/>
      <c r="G37" s="67" t="s">
        <v>4</v>
      </c>
      <c r="H37" s="176"/>
      <c r="I37" s="64" t="s">
        <v>4</v>
      </c>
      <c r="J37" s="65"/>
      <c r="K37" s="66" t="s">
        <v>4</v>
      </c>
      <c r="L37" s="34"/>
      <c r="M37" s="67" t="s">
        <v>4</v>
      </c>
      <c r="N37" s="25"/>
    </row>
    <row r="38" spans="1:14" ht="15" customHeight="1" x14ac:dyDescent="0.2">
      <c r="A38" s="59" t="s">
        <v>34</v>
      </c>
      <c r="B38" s="4">
        <f>BOR!B38+ULSBoard!B38+SUBoard!B38+LCTCBoard!B38+Online!B38</f>
        <v>0</v>
      </c>
      <c r="C38" s="48">
        <f t="shared" si="0"/>
        <v>0</v>
      </c>
      <c r="D38" s="43">
        <f>BOR!D38+ULSBoard!D38+SUBoard!D38+LCTCBoard!D38+Online!D38</f>
        <v>0</v>
      </c>
      <c r="E38" s="49">
        <f>IF(ISBLANK(D38),"  ",IF(F38&gt;0,D38/F38,IF(D38&gt;0,1,0)))</f>
        <v>0</v>
      </c>
      <c r="F38" s="68">
        <f t="shared" si="2"/>
        <v>0</v>
      </c>
      <c r="G38" s="51">
        <f>IF(ISBLANK(F38),"  ",IF(F76&gt;0,F38/F76,IF(F38&gt;0,1,0)))</f>
        <v>0</v>
      </c>
      <c r="H38" s="175">
        <f>BOR!H38+ULSBoard!H38+SUBoard!H38+LCTCBoard!H38+Online!H38</f>
        <v>0</v>
      </c>
      <c r="I38" s="48">
        <f>IF(ISBLANK(H38),"  ",IF(L38&gt;0,H38/L38,IF(H38&gt;0,1,0)))</f>
        <v>0</v>
      </c>
      <c r="J38" s="43">
        <f>BOR!J38+ULSBoard!J38+SUBoard!J38+LCTCBoard!J38+Online!J38</f>
        <v>0</v>
      </c>
      <c r="K38" s="49">
        <f>IF(ISBLANK(J38),"  ",IF(L38&gt;0,J38/L38,IF(J38&gt;0,1,0)))</f>
        <v>0</v>
      </c>
      <c r="L38" s="68">
        <f>J38+H38</f>
        <v>0</v>
      </c>
      <c r="M38" s="51">
        <f>IF(ISBLANK(L38),"  ",IF(L76&gt;0,L38/L76,IF(L38&gt;0,1,0)))</f>
        <v>0</v>
      </c>
      <c r="N38" s="25"/>
    </row>
    <row r="39" spans="1:14" ht="15" customHeight="1" x14ac:dyDescent="0.2">
      <c r="A39" s="59" t="s">
        <v>36</v>
      </c>
      <c r="B39" s="69"/>
      <c r="C39" s="48" t="str">
        <f t="shared" si="0"/>
        <v xml:space="preserve">  </v>
      </c>
      <c r="D39" s="70"/>
      <c r="E39" s="44" t="str">
        <f>IF(ISBLANK(D39),"  ",IF(F39&gt;0,D39/F39,IF(D39&gt;0,1,0)))</f>
        <v xml:space="preserve">  </v>
      </c>
      <c r="F39" s="34">
        <f t="shared" si="2"/>
        <v>0</v>
      </c>
      <c r="G39" s="51">
        <f>IF(ISBLANK(F39),"  ",IF(F76&gt;0,F39/F76,IF(F39&gt;0,1,0)))</f>
        <v>0</v>
      </c>
      <c r="H39" s="177"/>
      <c r="I39" s="48" t="str">
        <f>IF(ISBLANK(H39),"  ",IF(L39&gt;0,H39/L39,IF(H39&gt;0,1,0)))</f>
        <v xml:space="preserve">  </v>
      </c>
      <c r="J39" s="70"/>
      <c r="K39" s="49" t="str">
        <f>IF(ISBLANK(J39),"  ",IF(L39&gt;0,J39/L39,IF(J39&gt;0,1,0)))</f>
        <v xml:space="preserve">  </v>
      </c>
      <c r="L39" s="34">
        <f>J39+H39</f>
        <v>0</v>
      </c>
      <c r="M39" s="51">
        <f>IF(ISBLANK(L39),"  ",IF(L76&gt;0,L39/L76,IF(L39&gt;0,1,0)))</f>
        <v>0</v>
      </c>
      <c r="N39" s="25"/>
    </row>
    <row r="40" spans="1:14" s="77" customFormat="1" ht="15" customHeight="1" x14ac:dyDescent="0.25">
      <c r="A40" s="62" t="s">
        <v>37</v>
      </c>
      <c r="B40" s="71">
        <f>B39+B38+B36+B34+B29+B28+B26+B27+B25+B24+B23+B22+B21+B20+B19+B18+B17+B16+B14+B13+B30+B31+B32</f>
        <v>56607780</v>
      </c>
      <c r="C40" s="84">
        <f t="shared" si="0"/>
        <v>1</v>
      </c>
      <c r="D40" s="122">
        <f>D39+D38+D36+D34+D29+D28+D26+D27+D25+D24+D23+D22+D21+D20+D19+D18+D17+D16+D14+D13+D30+D31+D32</f>
        <v>0</v>
      </c>
      <c r="E40" s="73">
        <f>IF(ISBLANK(D40),"  ",IF(F40&gt;0,D40/F40,IF(D40&gt;0,1,0)))</f>
        <v>0</v>
      </c>
      <c r="F40" s="71">
        <f>F39+F38+F36+F34+F29+F28+F26+F27+F25+F24+F23+F22+F21+F20+F19+F18+F17+F16+F14+F13+F30+F31+F32</f>
        <v>56607780</v>
      </c>
      <c r="G40" s="74">
        <f>IF(ISBLANK(F40),"  ",IF(F76&gt;0,F40/F76,IF(F40&gt;0,1,0)))</f>
        <v>0.49184379172588505</v>
      </c>
      <c r="H40" s="178">
        <f>H39+H38+H36+H34+H29+H28+H26+H27+H25+H24+H23+H22+H21+H20+H19+H18+H17+H16+H14+H13+H30+H31+H32</f>
        <v>57913986</v>
      </c>
      <c r="I40" s="84">
        <f>IF(ISBLANK(H40),"  ",IF(L40&gt;0,H40/L40,IF(H40&gt;0,1,0)))</f>
        <v>1</v>
      </c>
      <c r="J40" s="122">
        <f>J39+J38+J36+J34+J29+J28+J26+J27+J25+J24+J23+J22+J21+J20+J19+J18+J17+J16+J14+J13+J30+J31+J32</f>
        <v>0</v>
      </c>
      <c r="K40" s="75">
        <f>IF(ISBLANK(J40),"  ",IF(L40&gt;0,J40/L40,IF(J40&gt;0,1,0)))</f>
        <v>0</v>
      </c>
      <c r="L40" s="71">
        <f>L39+L38+L36+L34+L29+L28+L26+L27+L25+L24+L23+L22+L21+L20+L19+L18+L17+L16+L14+L13+L30+L31+L32</f>
        <v>57913986</v>
      </c>
      <c r="M40" s="74">
        <f>IF(ISBLANK(L40),"  ",IF(L76&gt;0,L40/L76,IF(L40&gt;0,1,0)))</f>
        <v>0.44621835859453218</v>
      </c>
      <c r="N40" s="76"/>
    </row>
    <row r="41" spans="1:14" ht="15" customHeight="1" x14ac:dyDescent="0.25">
      <c r="A41" s="78" t="s">
        <v>38</v>
      </c>
      <c r="B41" s="79"/>
      <c r="C41" s="64" t="s">
        <v>4</v>
      </c>
      <c r="D41" s="80"/>
      <c r="E41" s="66" t="s">
        <v>4</v>
      </c>
      <c r="F41" s="34"/>
      <c r="G41" s="67" t="s">
        <v>4</v>
      </c>
      <c r="H41" s="179"/>
      <c r="I41" s="64" t="s">
        <v>4</v>
      </c>
      <c r="J41" s="80"/>
      <c r="K41" s="66" t="s">
        <v>4</v>
      </c>
      <c r="L41" s="34"/>
      <c r="M41" s="67" t="s">
        <v>4</v>
      </c>
      <c r="N41" s="25"/>
    </row>
    <row r="42" spans="1:14" ht="15" customHeight="1" x14ac:dyDescent="0.2">
      <c r="A42" s="11" t="s">
        <v>39</v>
      </c>
      <c r="B42" s="4">
        <f>BOR!B42+ULSBoard!B42+SUBoard!B42+LCTCBoard!B42+Online!B42</f>
        <v>0</v>
      </c>
      <c r="C42" s="42">
        <f t="shared" si="0"/>
        <v>0</v>
      </c>
      <c r="D42" s="43">
        <f>BOR!D42+ULSBoard!D42+SUBoard!D42+LCTCBoard!D42+Online!D42</f>
        <v>0</v>
      </c>
      <c r="E42" s="44">
        <f t="shared" ref="E42:E48" si="6">IF(ISBLANK(D42),"  ",IF(F42&gt;0,D42/F42,IF(D42&gt;0,1,0)))</f>
        <v>0</v>
      </c>
      <c r="F42" s="38">
        <f>D42+B42</f>
        <v>0</v>
      </c>
      <c r="G42" s="46">
        <f>IF(ISBLANK(F42),"  ",IF(D76&gt;0,F42/D76,IF(F42&gt;0,1,0)))</f>
        <v>0</v>
      </c>
      <c r="H42" s="175">
        <f>BOR!H42+ULSBoard!H42+SUBoard!H42+LCTCBoard!H42+Online!H42</f>
        <v>0</v>
      </c>
      <c r="I42" s="42">
        <f t="shared" ref="I42:I48" si="7">IF(ISBLANK(H42),"  ",IF(L42&gt;0,H42/L42,IF(H42&gt;0,1,0)))</f>
        <v>0</v>
      </c>
      <c r="J42" s="43">
        <f>BOR!J42+ULSBoard!J42+SUBoard!J42+LCTCBoard!J42+Online!J42</f>
        <v>0</v>
      </c>
      <c r="K42" s="44">
        <f t="shared" ref="K42:K48" si="8">IF(ISBLANK(J42),"  ",IF(L42&gt;0,J42/L42,IF(J42&gt;0,1,0)))</f>
        <v>0</v>
      </c>
      <c r="L42" s="38">
        <f>J42+H42</f>
        <v>0</v>
      </c>
      <c r="M42" s="46">
        <f>IF(ISBLANK(L42),"  ",IF(J76&gt;0,L42/J76,IF(L42&gt;0,1,0)))</f>
        <v>0</v>
      </c>
      <c r="N42" s="25"/>
    </row>
    <row r="43" spans="1:14" ht="15" customHeight="1" x14ac:dyDescent="0.2">
      <c r="A43" s="81" t="s">
        <v>40</v>
      </c>
      <c r="B43" s="4">
        <f>BOR!B43+ULSBoard!B43+SUBoard!B43+LCTCBoard!B43+Online!B43</f>
        <v>0</v>
      </c>
      <c r="C43" s="48">
        <f t="shared" si="0"/>
        <v>0</v>
      </c>
      <c r="D43" s="43">
        <f>BOR!D43+ULSBoard!D43+SUBoard!D43+LCTCBoard!D43+Online!D43</f>
        <v>0</v>
      </c>
      <c r="E43" s="49">
        <f t="shared" si="6"/>
        <v>0</v>
      </c>
      <c r="F43" s="34">
        <f>D43+B43</f>
        <v>0</v>
      </c>
      <c r="G43" s="51">
        <f>IF(ISBLANK(F43),"  ",IF(D76&gt;0,F43/D76,IF(F43&gt;0,1,0)))</f>
        <v>0</v>
      </c>
      <c r="H43" s="175">
        <f>BOR!H43+ULSBoard!H43+SUBoard!H43+LCTCBoard!H43+Online!H43</f>
        <v>0</v>
      </c>
      <c r="I43" s="48">
        <f t="shared" si="7"/>
        <v>0</v>
      </c>
      <c r="J43" s="43">
        <f>BOR!J43+ULSBoard!J43+SUBoard!J43+LCTCBoard!J43+Online!J43</f>
        <v>0</v>
      </c>
      <c r="K43" s="49">
        <f t="shared" si="8"/>
        <v>0</v>
      </c>
      <c r="L43" s="34">
        <f>J43+H43</f>
        <v>0</v>
      </c>
      <c r="M43" s="51">
        <f>IF(ISBLANK(L43),"  ",IF(J76&gt;0,L43/J76,IF(L43&gt;0,1,0)))</f>
        <v>0</v>
      </c>
      <c r="N43" s="25"/>
    </row>
    <row r="44" spans="1:14" ht="15" customHeight="1" x14ac:dyDescent="0.2">
      <c r="A44" s="82" t="s">
        <v>41</v>
      </c>
      <c r="B44" s="4">
        <f>BOR!B44+ULSBoard!B44+SUBoard!B44+LCTCBoard!B44+Online!B44</f>
        <v>0</v>
      </c>
      <c r="C44" s="48">
        <f t="shared" si="0"/>
        <v>0</v>
      </c>
      <c r="D44" s="43">
        <f>BOR!D44+ULSBoard!D44+SUBoard!D44+LCTCBoard!D44+Online!D44</f>
        <v>0</v>
      </c>
      <c r="E44" s="49">
        <f t="shared" si="6"/>
        <v>0</v>
      </c>
      <c r="F44" s="68">
        <f>D44+B44</f>
        <v>0</v>
      </c>
      <c r="G44" s="51">
        <f>IF(ISBLANK(F44),"  ",IF(D76&gt;0,F44/D76,IF(F44&gt;0,1,0)))</f>
        <v>0</v>
      </c>
      <c r="H44" s="175">
        <f>BOR!H44+ULSBoard!H44+SUBoard!H44+LCTCBoard!H44+Online!H44</f>
        <v>0</v>
      </c>
      <c r="I44" s="48">
        <f t="shared" si="7"/>
        <v>0</v>
      </c>
      <c r="J44" s="43">
        <f>BOR!J44+ULSBoard!J44+SUBoard!J44+LCTCBoard!J44+Online!J44</f>
        <v>0</v>
      </c>
      <c r="K44" s="49">
        <f t="shared" si="8"/>
        <v>0</v>
      </c>
      <c r="L44" s="68">
        <f>J44+H44</f>
        <v>0</v>
      </c>
      <c r="M44" s="51">
        <f>IF(ISBLANK(L44),"  ",IF(J76&gt;0,L44/J76,IF(L44&gt;0,1,0)))</f>
        <v>0</v>
      </c>
      <c r="N44" s="25"/>
    </row>
    <row r="45" spans="1:14" ht="15" customHeight="1" x14ac:dyDescent="0.2">
      <c r="A45" s="31" t="s">
        <v>42</v>
      </c>
      <c r="B45" s="4">
        <f>BOR!B45+ULSBoard!B45+SUBoard!B45+LCTCBoard!B45+Online!B45</f>
        <v>0</v>
      </c>
      <c r="C45" s="48">
        <f t="shared" si="0"/>
        <v>0</v>
      </c>
      <c r="D45" s="43">
        <f>BOR!D45+ULSBoard!D45+SUBoard!D45+LCTCBoard!D45+Online!D45</f>
        <v>0</v>
      </c>
      <c r="E45" s="49">
        <f t="shared" si="6"/>
        <v>0</v>
      </c>
      <c r="F45" s="68">
        <f>D45+B45</f>
        <v>0</v>
      </c>
      <c r="G45" s="51">
        <f>IF(ISBLANK(F45),"  ",IF(D76&gt;0,F45/D76,IF(F45&gt;0,1,0)))</f>
        <v>0</v>
      </c>
      <c r="H45" s="175">
        <f>BOR!H45+ULSBoard!H45+SUBoard!H45+LCTCBoard!H45+Online!H45</f>
        <v>0</v>
      </c>
      <c r="I45" s="48">
        <f t="shared" si="7"/>
        <v>0</v>
      </c>
      <c r="J45" s="43">
        <f>BOR!J45+ULSBoard!J45+SUBoard!J45+LCTCBoard!J45+Online!J45</f>
        <v>0</v>
      </c>
      <c r="K45" s="49">
        <f t="shared" si="8"/>
        <v>0</v>
      </c>
      <c r="L45" s="68">
        <f>J45+H45</f>
        <v>0</v>
      </c>
      <c r="M45" s="51">
        <f>IF(ISBLANK(L45),"  ",IF(J76&gt;0,L45/J76,IF(L45&gt;0,1,0)))</f>
        <v>0</v>
      </c>
      <c r="N45" s="25"/>
    </row>
    <row r="46" spans="1:14" ht="15" customHeight="1" x14ac:dyDescent="0.2">
      <c r="A46" s="81" t="s">
        <v>43</v>
      </c>
      <c r="B46" s="4">
        <f>BOR!B46+ULSBoard!B46+SUBoard!B46+LCTCBoard!B46+Online!B46</f>
        <v>3382191.13</v>
      </c>
      <c r="C46" s="48">
        <f t="shared" si="0"/>
        <v>1</v>
      </c>
      <c r="D46" s="43">
        <f>BOR!D46+ULSBoard!D46+SUBoard!D46+LCTCBoard!D46+Online!D46</f>
        <v>0</v>
      </c>
      <c r="E46" s="49">
        <f t="shared" si="6"/>
        <v>0</v>
      </c>
      <c r="F46" s="68">
        <f>D46+B46</f>
        <v>3382191.13</v>
      </c>
      <c r="G46" s="51">
        <f>IF(ISBLANK(F46),"  ",IF(F76&gt;0,F46/F76,IF(F46&gt;0,1,0)))</f>
        <v>2.938659155545149E-2</v>
      </c>
      <c r="H46" s="175">
        <f>BOR!H46+ULSBoard!H46+SUBoard!H46+LCTCBoard!H46+Online!H46</f>
        <v>11167888</v>
      </c>
      <c r="I46" s="48">
        <f t="shared" si="7"/>
        <v>1</v>
      </c>
      <c r="J46" s="43">
        <f>BOR!J46+ULSBoard!J46+SUBoard!J46+LCTCBoard!J46+Online!J46</f>
        <v>0</v>
      </c>
      <c r="K46" s="49">
        <f t="shared" si="8"/>
        <v>0</v>
      </c>
      <c r="L46" s="68">
        <f>J46+H46</f>
        <v>11167888</v>
      </c>
      <c r="M46" s="51">
        <f>IF(ISBLANK(L46),"  ",IF(L76&gt;0,L46/L76,IF(L46&gt;0,1,0)))</f>
        <v>8.6046860119895263E-2</v>
      </c>
      <c r="N46" s="25"/>
    </row>
    <row r="47" spans="1:14" s="77" customFormat="1" ht="15" customHeight="1" x14ac:dyDescent="0.25">
      <c r="A47" s="78" t="s">
        <v>44</v>
      </c>
      <c r="B47" s="83">
        <f>B46+B45+B44+B43+B42</f>
        <v>3382191.13</v>
      </c>
      <c r="C47" s="84">
        <f t="shared" si="0"/>
        <v>1</v>
      </c>
      <c r="D47" s="85">
        <f>D46+D45+D44+D43+D42</f>
        <v>0</v>
      </c>
      <c r="E47" s="75">
        <f t="shared" si="6"/>
        <v>0</v>
      </c>
      <c r="F47" s="86">
        <f>F46+F45+F44+F43+F42</f>
        <v>3382191.13</v>
      </c>
      <c r="G47" s="74">
        <f>IF(ISBLANK(F47),"  ",IF(F76&gt;0,F47/F76,IF(F47&gt;0,1,0)))</f>
        <v>2.938659155545149E-2</v>
      </c>
      <c r="H47" s="83">
        <f>H46+H45+H44+H43+H42</f>
        <v>11167888</v>
      </c>
      <c r="I47" s="84">
        <f t="shared" si="7"/>
        <v>1</v>
      </c>
      <c r="J47" s="85">
        <f>J46+J45+J44+J43+J42</f>
        <v>0</v>
      </c>
      <c r="K47" s="75">
        <f t="shared" si="8"/>
        <v>0</v>
      </c>
      <c r="L47" s="86">
        <f>L46+L45+L44+L43+L42</f>
        <v>11167888</v>
      </c>
      <c r="M47" s="74">
        <f>IF(ISBLANK(L47),"  ",IF(L76&gt;0,L47/L76,IF(L47&gt;0,1,0)))</f>
        <v>8.6046860119895263E-2</v>
      </c>
      <c r="N47" s="76"/>
    </row>
    <row r="48" spans="1:14" s="77" customFormat="1" ht="15" customHeight="1" x14ac:dyDescent="0.25">
      <c r="A48" s="87" t="s">
        <v>45</v>
      </c>
      <c r="B48" s="88">
        <f>BOR!B48+ULSBoard!B48+SUBoard!B48+LCTCBoard!B48+Online!B48</f>
        <v>0</v>
      </c>
      <c r="C48" s="84">
        <f t="shared" si="0"/>
        <v>0</v>
      </c>
      <c r="D48" s="89">
        <f>BOR!D48+ULSBoard!D48+SUBoard!D48+LCTCBoard!D48+Online!D48</f>
        <v>0</v>
      </c>
      <c r="E48" s="75">
        <f t="shared" si="6"/>
        <v>0</v>
      </c>
      <c r="F48" s="90">
        <f>D48+B48</f>
        <v>0</v>
      </c>
      <c r="G48" s="74">
        <f>IF(ISBLANK(F48),"  ",IF(F76&gt;0,F48/F76,IF(F48&gt;0,1,0)))</f>
        <v>0</v>
      </c>
      <c r="H48" s="180">
        <f>BOR!H48+ULSBoard!H48+SUBoard!H48+LCTCBoard!H48+Online!H48</f>
        <v>0</v>
      </c>
      <c r="I48" s="84">
        <f t="shared" si="7"/>
        <v>0</v>
      </c>
      <c r="J48" s="89">
        <f>BOR!J48+ULSBoard!J48+SUBoard!J48+LCTCBoard!J48+Online!J48</f>
        <v>0</v>
      </c>
      <c r="K48" s="75">
        <f t="shared" si="8"/>
        <v>0</v>
      </c>
      <c r="L48" s="90">
        <f>J48+H48</f>
        <v>0</v>
      </c>
      <c r="M48" s="74">
        <f>IF(ISBLANK(L48),"  ",IF(L76&gt;0,L48/L76,IF(L48&gt;0,1,0)))</f>
        <v>0</v>
      </c>
      <c r="N48" s="76"/>
    </row>
    <row r="49" spans="1:14" ht="15" customHeight="1" x14ac:dyDescent="0.25">
      <c r="A49" s="14" t="s">
        <v>46</v>
      </c>
      <c r="B49" s="91"/>
      <c r="C49" s="92" t="s">
        <v>4</v>
      </c>
      <c r="D49" s="93"/>
      <c r="E49" s="94" t="s">
        <v>4</v>
      </c>
      <c r="F49" s="38"/>
      <c r="G49" s="95" t="s">
        <v>4</v>
      </c>
      <c r="H49" s="181"/>
      <c r="I49" s="92" t="s">
        <v>4</v>
      </c>
      <c r="J49" s="93"/>
      <c r="K49" s="94" t="s">
        <v>4</v>
      </c>
      <c r="L49" s="38"/>
      <c r="M49" s="95" t="s">
        <v>4</v>
      </c>
      <c r="N49" s="25"/>
    </row>
    <row r="50" spans="1:14" ht="15" customHeight="1" x14ac:dyDescent="0.2">
      <c r="A50" s="11" t="s">
        <v>47</v>
      </c>
      <c r="B50" s="4">
        <f>BOR!B50+ULSBoard!B50+SUBoard!B50+LCTCBoard!B50+Online!B50</f>
        <v>0</v>
      </c>
      <c r="C50" s="42">
        <f t="shared" si="0"/>
        <v>0</v>
      </c>
      <c r="D50" s="43">
        <f>BOR!D50+ULSBoard!D50+SUBoard!D50+LCTCBoard!D50+Online!D50</f>
        <v>0</v>
      </c>
      <c r="E50" s="44">
        <f t="shared" ref="E50:E67" si="9">IF(ISBLANK(D50),"  ",IF(F50&gt;0,D50/F50,IF(D50&gt;0,1,0)))</f>
        <v>0</v>
      </c>
      <c r="F50" s="96">
        <f t="shared" ref="F50:F55" si="10">D50+B50</f>
        <v>0</v>
      </c>
      <c r="G50" s="46">
        <f>IF(ISBLANK(F50),"  ",IF(F76&gt;0,F50/F76,IF(F50&gt;0,1,0)))</f>
        <v>0</v>
      </c>
      <c r="H50" s="175">
        <f>BOR!H50+ULSBoard!H50+SUBoard!H50+LCTCBoard!H50+Online!H50</f>
        <v>0</v>
      </c>
      <c r="I50" s="42">
        <f t="shared" ref="I50:I67" si="11">IF(ISBLANK(H50),"  ",IF(L50&gt;0,H50/L50,IF(H50&gt;0,1,0)))</f>
        <v>0</v>
      </c>
      <c r="J50" s="43">
        <f>BOR!J50+ULSBoard!J50+SUBoard!J50+LCTCBoard!J50+Online!J50</f>
        <v>0</v>
      </c>
      <c r="K50" s="44">
        <f t="shared" ref="K50:K67" si="12">IF(ISBLANK(J50),"  ",IF(L50&gt;0,J50/L50,IF(J50&gt;0,1,0)))</f>
        <v>0</v>
      </c>
      <c r="L50" s="96">
        <f t="shared" ref="L50:L66" si="13">J50+H50</f>
        <v>0</v>
      </c>
      <c r="M50" s="46">
        <f>IF(ISBLANK(L50),"  ",IF(L76&gt;0,L50/L76,IF(L50&gt;0,1,0)))</f>
        <v>0</v>
      </c>
      <c r="N50" s="25"/>
    </row>
    <row r="51" spans="1:14" ht="15" customHeight="1" x14ac:dyDescent="0.2">
      <c r="A51" s="31" t="s">
        <v>48</v>
      </c>
      <c r="B51" s="4">
        <f>BOR!B51+ULSBoard!B51+SUBoard!B51+LCTCBoard!B51+Online!B51</f>
        <v>0</v>
      </c>
      <c r="C51" s="48">
        <f t="shared" si="0"/>
        <v>0</v>
      </c>
      <c r="D51" s="43">
        <f>BOR!D51+ULSBoard!D51+SUBoard!D51+LCTCBoard!D51+Online!D51</f>
        <v>0</v>
      </c>
      <c r="E51" s="49">
        <f t="shared" si="9"/>
        <v>0</v>
      </c>
      <c r="F51" s="97">
        <f t="shared" si="10"/>
        <v>0</v>
      </c>
      <c r="G51" s="51">
        <f>IF(ISBLANK(F51),"  ",IF(F76&gt;0,F51/F76,IF(F51&gt;0,1,0)))</f>
        <v>0</v>
      </c>
      <c r="H51" s="175">
        <f>BOR!H51+ULSBoard!H51+SUBoard!H51+LCTCBoard!H51+Online!H51</f>
        <v>0</v>
      </c>
      <c r="I51" s="48">
        <f t="shared" si="11"/>
        <v>0</v>
      </c>
      <c r="J51" s="43">
        <f>BOR!J51+ULSBoard!J51+SUBoard!J51+LCTCBoard!J51+Online!J51</f>
        <v>0</v>
      </c>
      <c r="K51" s="49">
        <f t="shared" si="12"/>
        <v>0</v>
      </c>
      <c r="L51" s="97">
        <f t="shared" si="13"/>
        <v>0</v>
      </c>
      <c r="M51" s="51">
        <f>IF(ISBLANK(L51),"  ",IF(L76&gt;0,L51/L76,IF(L51&gt;0,1,0)))</f>
        <v>0</v>
      </c>
      <c r="N51" s="25"/>
    </row>
    <row r="52" spans="1:14" ht="15" customHeight="1" x14ac:dyDescent="0.2">
      <c r="A52" s="98" t="s">
        <v>49</v>
      </c>
      <c r="B52" s="4">
        <f>BOR!B52+ULSBoard!B52+SUBoard!B52+LCTCBoard!B52+Online!B52</f>
        <v>0</v>
      </c>
      <c r="C52" s="48">
        <f t="shared" si="0"/>
        <v>0</v>
      </c>
      <c r="D52" s="43">
        <f>BOR!D52+ULSBoard!D52+SUBoard!D52+LCTCBoard!D52+Online!D52</f>
        <v>0</v>
      </c>
      <c r="E52" s="49">
        <f t="shared" si="9"/>
        <v>0</v>
      </c>
      <c r="F52" s="182">
        <f t="shared" si="10"/>
        <v>0</v>
      </c>
      <c r="G52" s="51">
        <f>IF(ISBLANK(F52),"  ",IF(F76&gt;0,F52/F76,IF(F52&gt;0,1,0)))</f>
        <v>0</v>
      </c>
      <c r="H52" s="175">
        <f>BOR!H52+ULSBoard!H52+SUBoard!H52+LCTCBoard!H52+Online!H52</f>
        <v>0</v>
      </c>
      <c r="I52" s="48">
        <f t="shared" si="11"/>
        <v>0</v>
      </c>
      <c r="J52" s="43">
        <f>BOR!J52+ULSBoard!J52+SUBoard!J52+LCTCBoard!J52+Online!J52</f>
        <v>0</v>
      </c>
      <c r="K52" s="49">
        <f t="shared" si="12"/>
        <v>0</v>
      </c>
      <c r="L52" s="182">
        <f t="shared" si="13"/>
        <v>0</v>
      </c>
      <c r="M52" s="51">
        <f>IF(ISBLANK(L52),"  ",IF(L76&gt;0,L52/L76,IF(L52&gt;0,1,0)))</f>
        <v>0</v>
      </c>
      <c r="N52" s="25"/>
    </row>
    <row r="53" spans="1:14" ht="15" customHeight="1" x14ac:dyDescent="0.2">
      <c r="A53" s="98" t="s">
        <v>50</v>
      </c>
      <c r="B53" s="4">
        <f>BOR!B53+ULSBoard!B53+SUBoard!B53+LCTCBoard!B53+Online!B53</f>
        <v>0</v>
      </c>
      <c r="C53" s="48">
        <f t="shared" si="0"/>
        <v>0</v>
      </c>
      <c r="D53" s="43">
        <f>BOR!D53+ULSBoard!D53+SUBoard!D53+LCTCBoard!D53+Online!D53</f>
        <v>0</v>
      </c>
      <c r="E53" s="49">
        <f t="shared" si="9"/>
        <v>0</v>
      </c>
      <c r="F53" s="182">
        <f t="shared" si="10"/>
        <v>0</v>
      </c>
      <c r="G53" s="51">
        <f>IF(ISBLANK(F53),"  ",IF(F76&gt;0,F53/F76,IF(F53&gt;0,1,0)))</f>
        <v>0</v>
      </c>
      <c r="H53" s="175">
        <f>BOR!H53+ULSBoard!H53+SUBoard!H53+LCTCBoard!H53+Online!H53</f>
        <v>0</v>
      </c>
      <c r="I53" s="48">
        <f t="shared" si="11"/>
        <v>0</v>
      </c>
      <c r="J53" s="43">
        <f>BOR!J53+ULSBoard!J53+SUBoard!J53+LCTCBoard!J53+Online!J53</f>
        <v>0</v>
      </c>
      <c r="K53" s="49">
        <f t="shared" si="12"/>
        <v>0</v>
      </c>
      <c r="L53" s="182">
        <f t="shared" si="13"/>
        <v>0</v>
      </c>
      <c r="M53" s="51">
        <f>IF(ISBLANK(L53),"  ",IF(L76&gt;0,L53/L76,IF(L53&gt;0,1,0)))</f>
        <v>0</v>
      </c>
      <c r="N53" s="25"/>
    </row>
    <row r="54" spans="1:14" ht="15" customHeight="1" x14ac:dyDescent="0.2">
      <c r="A54" s="98" t="s">
        <v>51</v>
      </c>
      <c r="B54" s="4">
        <f>BOR!B54+ULSBoard!B54+SUBoard!B54+LCTCBoard!B54+Online!B54</f>
        <v>0</v>
      </c>
      <c r="C54" s="48">
        <f>IF(ISBLANK(B54),"  ",IF(F54&gt;0,B54/F54,IF(B54&gt;0,1,0)))</f>
        <v>0</v>
      </c>
      <c r="D54" s="43">
        <f>BOR!D54+ULSBoard!D54+SUBoard!D54+LCTCBoard!D54+Online!D54</f>
        <v>0</v>
      </c>
      <c r="E54" s="49">
        <f>IF(ISBLANK(D54),"  ",IF(F54&gt;0,D54/F54,IF(D54&gt;0,1,0)))</f>
        <v>0</v>
      </c>
      <c r="F54" s="99">
        <f t="shared" si="10"/>
        <v>0</v>
      </c>
      <c r="G54" s="51">
        <f>IF(ISBLANK(F54),"  ",IF(F76&gt;0,F54/F76,IF(F54&gt;0,1,0)))</f>
        <v>0</v>
      </c>
      <c r="H54" s="175">
        <f>BOR!H54+ULSBoard!H54+SUBoard!H54+LCTCBoard!H54+Online!H54</f>
        <v>0</v>
      </c>
      <c r="I54" s="48">
        <f>IF(ISBLANK(H54),"  ",IF(L54&gt;0,H54/L54,IF(H54&gt;0,1,0)))</f>
        <v>0</v>
      </c>
      <c r="J54" s="43">
        <f>BOR!J54+ULSBoard!J54+SUBoard!J54+LCTCBoard!J54+Online!J54</f>
        <v>0</v>
      </c>
      <c r="K54" s="49">
        <f>IF(ISBLANK(J54),"  ",IF(L54&gt;0,J54/L54,IF(J54&gt;0,1,0)))</f>
        <v>0</v>
      </c>
      <c r="L54" s="99">
        <f t="shared" si="13"/>
        <v>0</v>
      </c>
      <c r="M54" s="51">
        <f>IF(ISBLANK(L54),"  ",IF(L76&gt;0,L54/L76,IF(L54&gt;0,1,0)))</f>
        <v>0</v>
      </c>
      <c r="N54" s="25"/>
    </row>
    <row r="55" spans="1:14" ht="15" customHeight="1" x14ac:dyDescent="0.2">
      <c r="A55" s="31" t="s">
        <v>52</v>
      </c>
      <c r="B55" s="4">
        <f>BOR!B55+ULSBoard!B55+SUBoard!B55+LCTCBoard!B55+Online!B55</f>
        <v>0</v>
      </c>
      <c r="C55" s="48">
        <f t="shared" si="0"/>
        <v>0</v>
      </c>
      <c r="D55" s="43">
        <f>BOR!D55+ULSBoard!D55+SUBoard!D55+LCTCBoard!D55+Online!D55</f>
        <v>0</v>
      </c>
      <c r="E55" s="49">
        <f t="shared" si="9"/>
        <v>0</v>
      </c>
      <c r="F55" s="97">
        <f t="shared" si="10"/>
        <v>0</v>
      </c>
      <c r="G55" s="51">
        <f>IF(ISBLANK(F55),"  ",IF(F76&gt;0,F55/F76,IF(F55&gt;0,1,0)))</f>
        <v>0</v>
      </c>
      <c r="H55" s="175">
        <f>BOR!H55+ULSBoard!H55+SUBoard!H55+LCTCBoard!H55+Online!H55</f>
        <v>0</v>
      </c>
      <c r="I55" s="48">
        <f t="shared" si="11"/>
        <v>0</v>
      </c>
      <c r="J55" s="43">
        <f>BOR!J55+ULSBoard!J55+SUBoard!J55+LCTCBoard!J55+Online!J55</f>
        <v>0</v>
      </c>
      <c r="K55" s="49">
        <f t="shared" si="12"/>
        <v>0</v>
      </c>
      <c r="L55" s="97">
        <f t="shared" si="13"/>
        <v>0</v>
      </c>
      <c r="M55" s="51">
        <f>IF(ISBLANK(L55),"  ",IF(L76&gt;0,L55/L76,IF(L55&gt;0,1,0)))</f>
        <v>0</v>
      </c>
      <c r="N55" s="25"/>
    </row>
    <row r="56" spans="1:14" s="77" customFormat="1" ht="15" customHeight="1" x14ac:dyDescent="0.25">
      <c r="A56" s="87" t="s">
        <v>53</v>
      </c>
      <c r="B56" s="83">
        <f>B55+B53+B52+B51+B50</f>
        <v>0</v>
      </c>
      <c r="C56" s="84">
        <f t="shared" si="0"/>
        <v>0</v>
      </c>
      <c r="D56" s="85">
        <f>D55+D53+D52+D51+D50+D54</f>
        <v>0</v>
      </c>
      <c r="E56" s="75">
        <f t="shared" si="9"/>
        <v>0</v>
      </c>
      <c r="F56" s="100">
        <f>F55+F53+F52+F51+F50+F54</f>
        <v>0</v>
      </c>
      <c r="G56" s="74">
        <f>IF(ISBLANK(F56),"  ",IF(F76&gt;0,F56/F76,IF(F56&gt;0,1,0)))</f>
        <v>0</v>
      </c>
      <c r="H56" s="83">
        <f>H55+H53+H52+H51+H50</f>
        <v>0</v>
      </c>
      <c r="I56" s="84">
        <f t="shared" si="11"/>
        <v>0</v>
      </c>
      <c r="J56" s="85">
        <f>J55+J53+J52+J51+J50+J54</f>
        <v>0</v>
      </c>
      <c r="K56" s="75">
        <f t="shared" si="12"/>
        <v>0</v>
      </c>
      <c r="L56" s="97">
        <f t="shared" si="13"/>
        <v>0</v>
      </c>
      <c r="M56" s="74">
        <f>IF(ISBLANK(L56),"  ",IF(L76&gt;0,L56/L76,IF(L56&gt;0,1,0)))</f>
        <v>0</v>
      </c>
      <c r="N56" s="76"/>
    </row>
    <row r="57" spans="1:14" ht="15" customHeight="1" x14ac:dyDescent="0.2">
      <c r="A57" s="41" t="s">
        <v>54</v>
      </c>
      <c r="B57" s="4">
        <f>BOR!B57+ULSBoard!B57+SUBoard!B57+LCTCBoard!B57+Online!B57</f>
        <v>0</v>
      </c>
      <c r="C57" s="48">
        <f t="shared" si="0"/>
        <v>0</v>
      </c>
      <c r="D57" s="43">
        <f>BOR!D57+ULSBoard!D57+SUBoard!D57+LCTCBoard!D57+Online!D57</f>
        <v>0</v>
      </c>
      <c r="E57" s="49">
        <f t="shared" si="9"/>
        <v>0</v>
      </c>
      <c r="F57" s="101">
        <f t="shared" ref="F57:F66" si="14">D57+B57</f>
        <v>0</v>
      </c>
      <c r="G57" s="51">
        <f>IF(ISBLANK(F57),"  ",IF(F76&gt;0,F57/F76,IF(F57&gt;0,1,0)))</f>
        <v>0</v>
      </c>
      <c r="H57" s="175">
        <f>BOR!H57+ULSBoard!H57+SUBoard!H57+LCTCBoard!H57+Online!H57</f>
        <v>0</v>
      </c>
      <c r="I57" s="48">
        <f t="shared" si="11"/>
        <v>0</v>
      </c>
      <c r="J57" s="43">
        <f>BOR!J57+ULSBoard!J57+SUBoard!J57+LCTCBoard!J57+Online!J57</f>
        <v>0</v>
      </c>
      <c r="K57" s="49">
        <f t="shared" si="12"/>
        <v>0</v>
      </c>
      <c r="L57" s="101">
        <f t="shared" si="13"/>
        <v>0</v>
      </c>
      <c r="M57" s="51">
        <f>IF(ISBLANK(L57),"  ",IF(L76&gt;0,L57/L76,IF(L57&gt;0,1,0)))</f>
        <v>0</v>
      </c>
      <c r="N57" s="25"/>
    </row>
    <row r="58" spans="1:14" ht="15" customHeight="1" x14ac:dyDescent="0.2">
      <c r="A58" s="102" t="s">
        <v>55</v>
      </c>
      <c r="B58" s="4">
        <f>BOR!B58+ULSBoard!B58+SUBoard!B58+LCTCBoard!B58+Online!B58</f>
        <v>0</v>
      </c>
      <c r="C58" s="48">
        <f t="shared" si="0"/>
        <v>0</v>
      </c>
      <c r="D58" s="43">
        <f>BOR!D58+ULSBoard!D58+SUBoard!D58+LCTCBoard!D58+Online!D58</f>
        <v>0</v>
      </c>
      <c r="E58" s="49">
        <f t="shared" si="9"/>
        <v>0</v>
      </c>
      <c r="F58" s="34">
        <f t="shared" si="14"/>
        <v>0</v>
      </c>
      <c r="G58" s="51">
        <f>IF(ISBLANK(F58),"  ",IF(F76&gt;0,F58/F76,IF(F58&gt;0,1,0)))</f>
        <v>0</v>
      </c>
      <c r="H58" s="175">
        <f>BOR!H58+ULSBoard!H58+SUBoard!H58+LCTCBoard!H58+Online!H58</f>
        <v>0</v>
      </c>
      <c r="I58" s="48">
        <f t="shared" si="11"/>
        <v>0</v>
      </c>
      <c r="J58" s="43">
        <f>BOR!J58+ULSBoard!J58+SUBoard!J58+LCTCBoard!J58+Online!J58</f>
        <v>0</v>
      </c>
      <c r="K58" s="49">
        <f t="shared" si="12"/>
        <v>0</v>
      </c>
      <c r="L58" s="34">
        <f t="shared" si="13"/>
        <v>0</v>
      </c>
      <c r="M58" s="51">
        <f>IF(ISBLANK(L58),"  ",IF(L76&gt;0,L58/L76,IF(L58&gt;0,1,0)))</f>
        <v>0</v>
      </c>
      <c r="N58" s="25"/>
    </row>
    <row r="59" spans="1:14" ht="15" customHeight="1" x14ac:dyDescent="0.2">
      <c r="A59" s="82" t="s">
        <v>56</v>
      </c>
      <c r="B59" s="4">
        <f>BOR!B59+ULSBoard!B59+SUBoard!B59+LCTCBoard!B59+Online!B59</f>
        <v>0</v>
      </c>
      <c r="C59" s="48">
        <f t="shared" si="0"/>
        <v>0</v>
      </c>
      <c r="D59" s="43">
        <f>BOR!D59+ULSBoard!D59+SUBoard!D59+LCTCBoard!D59+Online!D59</f>
        <v>0</v>
      </c>
      <c r="E59" s="49">
        <f t="shared" si="9"/>
        <v>0</v>
      </c>
      <c r="F59" s="34">
        <f t="shared" si="14"/>
        <v>0</v>
      </c>
      <c r="G59" s="51">
        <f>IF(ISBLANK(F59),"  ",IF(F76&gt;0,F59/F76,IF(F59&gt;0,1,0)))</f>
        <v>0</v>
      </c>
      <c r="H59" s="175">
        <f>BOR!H59+ULSBoard!H59+SUBoard!H59+LCTCBoard!H59+Online!H59</f>
        <v>0</v>
      </c>
      <c r="I59" s="48">
        <f t="shared" si="11"/>
        <v>0</v>
      </c>
      <c r="J59" s="43">
        <f>BOR!J59+ULSBoard!J59+SUBoard!J59+LCTCBoard!J59+Online!J59</f>
        <v>0</v>
      </c>
      <c r="K59" s="49">
        <f t="shared" si="12"/>
        <v>0</v>
      </c>
      <c r="L59" s="34">
        <f t="shared" si="13"/>
        <v>0</v>
      </c>
      <c r="M59" s="51">
        <f>IF(ISBLANK(L59),"  ",IF(L76&gt;0,L59/L76,IF(L59&gt;0,1,0)))</f>
        <v>0</v>
      </c>
      <c r="N59" s="25"/>
    </row>
    <row r="60" spans="1:14" ht="15" customHeight="1" x14ac:dyDescent="0.2">
      <c r="A60" s="81" t="s">
        <v>57</v>
      </c>
      <c r="B60" s="4">
        <f>BOR!B60+ULSBoard!B60+SUBoard!B60+LCTCBoard!B60+Online!B60</f>
        <v>0</v>
      </c>
      <c r="C60" s="48">
        <f t="shared" si="0"/>
        <v>0</v>
      </c>
      <c r="D60" s="43">
        <f>BOR!D60+ULSBoard!D60+SUBoard!D60+LCTCBoard!D60+Online!D60</f>
        <v>13001487</v>
      </c>
      <c r="E60" s="49">
        <f t="shared" si="9"/>
        <v>1</v>
      </c>
      <c r="F60" s="68">
        <f t="shared" si="14"/>
        <v>13001487</v>
      </c>
      <c r="G60" s="51">
        <f>IF(ISBLANK(F60),"  ",IF(F76&gt;0,F60/F76,IF(F60&gt;0,1,0)))</f>
        <v>0.11296504940053827</v>
      </c>
      <c r="H60" s="175">
        <f>BOR!H60+ULSBoard!H60+SUBoard!H60+LCTCBoard!H60+Online!H60</f>
        <v>0</v>
      </c>
      <c r="I60" s="48">
        <f t="shared" si="11"/>
        <v>0</v>
      </c>
      <c r="J60" s="43">
        <f>BOR!J60+ULSBoard!J60+SUBoard!J60+LCTCBoard!J60+Online!J60</f>
        <v>13001487</v>
      </c>
      <c r="K60" s="49">
        <f t="shared" si="12"/>
        <v>1</v>
      </c>
      <c r="L60" s="68">
        <f t="shared" si="13"/>
        <v>13001487</v>
      </c>
      <c r="M60" s="51">
        <f>IF(ISBLANK(L60),"  ",IF(L76&gt;0,L60/L76,IF(L60&gt;0,1,0)))</f>
        <v>0.10017445852247414</v>
      </c>
      <c r="N60" s="25"/>
    </row>
    <row r="61" spans="1:14" ht="15" customHeight="1" x14ac:dyDescent="0.2">
      <c r="A61" s="103" t="s">
        <v>58</v>
      </c>
      <c r="B61" s="4">
        <f>BOR!B61+ULSBoard!B61+SUBoard!B61+LCTCBoard!B61+Online!B61</f>
        <v>0</v>
      </c>
      <c r="C61" s="48">
        <f t="shared" si="0"/>
        <v>0</v>
      </c>
      <c r="D61" s="43">
        <f>BOR!D61+ULSBoard!D61+SUBoard!D61+LCTCBoard!D61+Online!D61</f>
        <v>0</v>
      </c>
      <c r="E61" s="49">
        <f t="shared" si="9"/>
        <v>0</v>
      </c>
      <c r="F61" s="34">
        <f t="shared" si="14"/>
        <v>0</v>
      </c>
      <c r="G61" s="51">
        <f>IF(ISBLANK(F61),"  ",IF(F76&gt;0,F61/F76,IF(F61&gt;0,1,0)))</f>
        <v>0</v>
      </c>
      <c r="H61" s="175">
        <f>BOR!H61+ULSBoard!H61+SUBoard!H61+LCTCBoard!H61+Online!H61</f>
        <v>0</v>
      </c>
      <c r="I61" s="48">
        <f t="shared" si="11"/>
        <v>0</v>
      </c>
      <c r="J61" s="43">
        <f>BOR!J61+ULSBoard!J61+SUBoard!J61+LCTCBoard!J61+Online!J61</f>
        <v>0</v>
      </c>
      <c r="K61" s="49">
        <f t="shared" si="12"/>
        <v>0</v>
      </c>
      <c r="L61" s="34">
        <f t="shared" si="13"/>
        <v>0</v>
      </c>
      <c r="M61" s="51">
        <f>IF(ISBLANK(L61),"  ",IF(L76&gt;0,L61/L76,IF(L61&gt;0,1,0)))</f>
        <v>0</v>
      </c>
      <c r="N61" s="25"/>
    </row>
    <row r="62" spans="1:14" ht="15" customHeight="1" x14ac:dyDescent="0.2">
      <c r="A62" s="103" t="s">
        <v>59</v>
      </c>
      <c r="B62" s="4">
        <f>BOR!B62+ULSBoard!B62+SUBoard!B62+LCTCBoard!B62+Online!B62</f>
        <v>0</v>
      </c>
      <c r="C62" s="48">
        <f t="shared" si="0"/>
        <v>0</v>
      </c>
      <c r="D62" s="43">
        <f>BOR!D62+ULSBoard!D62+SUBoard!D62+LCTCBoard!D62+Online!D62</f>
        <v>0</v>
      </c>
      <c r="E62" s="49">
        <f t="shared" si="9"/>
        <v>0</v>
      </c>
      <c r="F62" s="34">
        <f t="shared" si="14"/>
        <v>0</v>
      </c>
      <c r="G62" s="51">
        <f>IF(ISBLANK(F62),"  ",IF(F76&gt;0,F62/F76,IF(F62&gt;0,1,0)))</f>
        <v>0</v>
      </c>
      <c r="H62" s="175">
        <f>BOR!H62+ULSBoard!H62+SUBoard!H62+LCTCBoard!H62+Online!H62</f>
        <v>0</v>
      </c>
      <c r="I62" s="48">
        <f t="shared" si="11"/>
        <v>0</v>
      </c>
      <c r="J62" s="43">
        <f>BOR!J62+ULSBoard!J62+SUBoard!J62+LCTCBoard!J62+Online!J62</f>
        <v>0</v>
      </c>
      <c r="K62" s="49">
        <f t="shared" si="12"/>
        <v>0</v>
      </c>
      <c r="L62" s="34">
        <f t="shared" si="13"/>
        <v>0</v>
      </c>
      <c r="M62" s="51">
        <f>IF(ISBLANK(L62),"  ",IF(L76&gt;0,L62/L76,IF(L62&gt;0,1,0)))</f>
        <v>0</v>
      </c>
      <c r="N62" s="25"/>
    </row>
    <row r="63" spans="1:14" ht="15" customHeight="1" x14ac:dyDescent="0.2">
      <c r="A63" s="104" t="s">
        <v>60</v>
      </c>
      <c r="B63" s="4">
        <f>BOR!B63+ULSBoard!B63+SUBoard!B63+LCTCBoard!B63+Online!B63</f>
        <v>0</v>
      </c>
      <c r="C63" s="48">
        <f t="shared" si="0"/>
        <v>0</v>
      </c>
      <c r="D63" s="43">
        <f>BOR!D63+ULSBoard!D63+SUBoard!D63+LCTCBoard!D63+Online!D63</f>
        <v>0</v>
      </c>
      <c r="E63" s="49">
        <f t="shared" si="9"/>
        <v>0</v>
      </c>
      <c r="F63" s="34">
        <f t="shared" si="14"/>
        <v>0</v>
      </c>
      <c r="G63" s="51">
        <f>IF(ISBLANK(F63),"  ",IF(F76&gt;0,F63/F76,IF(F63&gt;0,1,0)))</f>
        <v>0</v>
      </c>
      <c r="H63" s="175">
        <f>BOR!H63+ULSBoard!H63+SUBoard!H63+LCTCBoard!H63+Online!H63</f>
        <v>0</v>
      </c>
      <c r="I63" s="48">
        <f t="shared" si="11"/>
        <v>0</v>
      </c>
      <c r="J63" s="43">
        <f>BOR!J63+ULSBoard!J63+SUBoard!J63+LCTCBoard!J63+Online!J63</f>
        <v>0</v>
      </c>
      <c r="K63" s="49">
        <f t="shared" si="12"/>
        <v>0</v>
      </c>
      <c r="L63" s="34">
        <f t="shared" si="13"/>
        <v>0</v>
      </c>
      <c r="M63" s="51">
        <f>IF(ISBLANK(L63),"  ",IF(L76&gt;0,L63/L76,IF(L63&gt;0,1,0)))</f>
        <v>0</v>
      </c>
      <c r="N63" s="25"/>
    </row>
    <row r="64" spans="1:14" ht="15" customHeight="1" x14ac:dyDescent="0.2">
      <c r="A64" s="104" t="s">
        <v>61</v>
      </c>
      <c r="B64" s="4">
        <f>BOR!B64+ULSBoard!B64+SUBoard!B64+LCTCBoard!B64+Online!B64</f>
        <v>0</v>
      </c>
      <c r="C64" s="48">
        <f t="shared" si="0"/>
        <v>0</v>
      </c>
      <c r="D64" s="43">
        <f>BOR!D64+ULSBoard!D64+SUBoard!D64+LCTCBoard!D64+Online!D64</f>
        <v>0</v>
      </c>
      <c r="E64" s="49">
        <f t="shared" si="9"/>
        <v>0</v>
      </c>
      <c r="F64" s="34">
        <f t="shared" si="14"/>
        <v>0</v>
      </c>
      <c r="G64" s="51">
        <f>IF(ISBLANK(F64),"  ",IF(F76&gt;0,F64/F76,IF(F64&gt;0,1,0)))</f>
        <v>0</v>
      </c>
      <c r="H64" s="175">
        <f>BOR!H64+ULSBoard!H64+SUBoard!H64+LCTCBoard!H64+Online!H64</f>
        <v>0</v>
      </c>
      <c r="I64" s="48">
        <f t="shared" si="11"/>
        <v>0</v>
      </c>
      <c r="J64" s="43">
        <f>BOR!J64+ULSBoard!J64+SUBoard!J64+LCTCBoard!J64+Online!J64</f>
        <v>0</v>
      </c>
      <c r="K64" s="49">
        <f t="shared" si="12"/>
        <v>0</v>
      </c>
      <c r="L64" s="34">
        <f t="shared" si="13"/>
        <v>0</v>
      </c>
      <c r="M64" s="51">
        <f>IF(ISBLANK(L64),"  ",IF(L76&gt;0,L64/L76,IF(L64&gt;0,1,0)))</f>
        <v>0</v>
      </c>
      <c r="N64" s="25"/>
    </row>
    <row r="65" spans="1:14" ht="15" customHeight="1" x14ac:dyDescent="0.2">
      <c r="A65" s="82" t="s">
        <v>62</v>
      </c>
      <c r="B65" s="4">
        <f>BOR!B65+ULSBoard!B65+SUBoard!B65+LCTCBoard!B65+Online!B65</f>
        <v>0</v>
      </c>
      <c r="C65" s="48">
        <f t="shared" si="0"/>
        <v>0</v>
      </c>
      <c r="D65" s="43">
        <f>BOR!D65+ULSBoard!D65+SUBoard!D65+LCTCBoard!D65+Online!D65</f>
        <v>0</v>
      </c>
      <c r="E65" s="49">
        <f t="shared" si="9"/>
        <v>0</v>
      </c>
      <c r="F65" s="34">
        <f t="shared" si="14"/>
        <v>0</v>
      </c>
      <c r="G65" s="51">
        <f>IF(ISBLANK(F65),"  ",IF(F76&gt;0,F65/F76,IF(F65&gt;0,1,0)))</f>
        <v>0</v>
      </c>
      <c r="H65" s="175">
        <f>BOR!H65+ULSBoard!H65+SUBoard!H65+LCTCBoard!H65+Online!H65</f>
        <v>0</v>
      </c>
      <c r="I65" s="48">
        <f t="shared" si="11"/>
        <v>0</v>
      </c>
      <c r="J65" s="43">
        <f>BOR!J65+ULSBoard!J65+SUBoard!J65+LCTCBoard!J65+Online!J65</f>
        <v>0</v>
      </c>
      <c r="K65" s="49">
        <f t="shared" si="12"/>
        <v>0</v>
      </c>
      <c r="L65" s="34">
        <f t="shared" si="13"/>
        <v>0</v>
      </c>
      <c r="M65" s="51">
        <f>IF(ISBLANK(L65),"  ",IF(L76&gt;0,L65/L76,IF(L65&gt;0,1,0)))</f>
        <v>0</v>
      </c>
      <c r="N65" s="25"/>
    </row>
    <row r="66" spans="1:14" ht="15" customHeight="1" x14ac:dyDescent="0.2">
      <c r="A66" s="81" t="s">
        <v>63</v>
      </c>
      <c r="B66" s="4">
        <f>BOR!B66+ULSBoard!B66+SUBoard!B66+LCTCBoard!B66+Online!B66</f>
        <v>2938509.1</v>
      </c>
      <c r="C66" s="48">
        <f t="shared" si="0"/>
        <v>1</v>
      </c>
      <c r="D66" s="43">
        <f>BOR!D66+ULSBoard!D66+SUBoard!D66+LCTCBoard!D66+Online!D66</f>
        <v>0</v>
      </c>
      <c r="E66" s="49">
        <f t="shared" si="9"/>
        <v>0</v>
      </c>
      <c r="F66" s="34">
        <f t="shared" si="14"/>
        <v>2938509.1</v>
      </c>
      <c r="G66" s="51">
        <f>IF(ISBLANK(F66),"  ",IF(F76&gt;0,F66/F76,IF(F66&gt;0,1,0)))</f>
        <v>2.553160462687316E-2</v>
      </c>
      <c r="H66" s="175">
        <f>BOR!H66+ULSBoard!H66+SUBoard!H66+LCTCBoard!H66+Online!H66</f>
        <v>5144299</v>
      </c>
      <c r="I66" s="48">
        <f t="shared" si="11"/>
        <v>1</v>
      </c>
      <c r="J66" s="43">
        <f>BOR!J66+ULSBoard!J66+SUBoard!J66+LCTCBoard!J66+Online!J66</f>
        <v>0</v>
      </c>
      <c r="K66" s="49">
        <f t="shared" si="12"/>
        <v>0</v>
      </c>
      <c r="L66" s="34">
        <f t="shared" si="13"/>
        <v>5144299</v>
      </c>
      <c r="M66" s="51">
        <f>IF(ISBLANK(L66),"  ",IF(L76&gt;0,L66/L76,IF(L66&gt;0,1,0)))</f>
        <v>3.9636032924749702E-2</v>
      </c>
      <c r="N66" s="25"/>
    </row>
    <row r="67" spans="1:14" s="77" customFormat="1" ht="15" customHeight="1" x14ac:dyDescent="0.25">
      <c r="A67" s="105" t="s">
        <v>64</v>
      </c>
      <c r="B67" s="106">
        <f>B66+B65+B64+B63+B62+B61+B60+B59+B58+B57+B56</f>
        <v>2938509.1</v>
      </c>
      <c r="C67" s="84">
        <f t="shared" si="0"/>
        <v>0.1843481693198156</v>
      </c>
      <c r="D67" s="107">
        <f>D66+D65+D64+D63+D62+D61+D60+D59+D58+D57+D56</f>
        <v>13001487</v>
      </c>
      <c r="E67" s="75">
        <f t="shared" si="9"/>
        <v>0.81565183068018443</v>
      </c>
      <c r="F67" s="106">
        <f>F66+F65+F64+F63+F62+F61+F60+F59+F58+F57+F56</f>
        <v>15939996.1</v>
      </c>
      <c r="G67" s="74">
        <f>IF(ISBLANK(F67),"  ",IF(F76&gt;0,F67/F76,IF(F67&gt;0,1,0)))</f>
        <v>0.13849665402741143</v>
      </c>
      <c r="H67" s="183">
        <f>H66+H65+H64+H63+H62+H61+H60+H59+H58+H57+H56</f>
        <v>5144299</v>
      </c>
      <c r="I67" s="84">
        <f t="shared" si="11"/>
        <v>0.28349827337322286</v>
      </c>
      <c r="J67" s="107">
        <f>J66+J65+J64+J63+J62+J61+J60+J59+J58+J57+J56</f>
        <v>13001487</v>
      </c>
      <c r="K67" s="75">
        <f t="shared" si="12"/>
        <v>0.71650172662677714</v>
      </c>
      <c r="L67" s="106">
        <f>L66+L65+L64+L63+L62+L61+L60+L59+L58+L57+L56</f>
        <v>18145786</v>
      </c>
      <c r="M67" s="74">
        <f>IF(ISBLANK(L67),"  ",IF(L76&gt;0,L67/L76,IF(L67&gt;0,1,0)))</f>
        <v>0.13981049144722385</v>
      </c>
      <c r="N67" s="76"/>
    </row>
    <row r="68" spans="1:14" ht="15" customHeight="1" x14ac:dyDescent="0.25">
      <c r="A68" s="14" t="s">
        <v>65</v>
      </c>
      <c r="B68" s="79"/>
      <c r="C68" s="64" t="s">
        <v>4</v>
      </c>
      <c r="D68" s="80"/>
      <c r="E68" s="66" t="s">
        <v>4</v>
      </c>
      <c r="F68" s="34"/>
      <c r="G68" s="67" t="s">
        <v>4</v>
      </c>
      <c r="H68" s="179"/>
      <c r="I68" s="64" t="s">
        <v>4</v>
      </c>
      <c r="J68" s="80"/>
      <c r="K68" s="66" t="s">
        <v>4</v>
      </c>
      <c r="L68" s="34"/>
      <c r="M68" s="67" t="s">
        <v>4</v>
      </c>
    </row>
    <row r="69" spans="1:14" ht="15" customHeight="1" x14ac:dyDescent="0.2">
      <c r="A69" s="108" t="s">
        <v>66</v>
      </c>
      <c r="B69" s="4">
        <f>BOR!B69+ULSBoard!B69+SUBoard!B69+LCTCBoard!B69+Online!B69</f>
        <v>8774568.8100000005</v>
      </c>
      <c r="C69" s="42">
        <f t="shared" si="0"/>
        <v>1</v>
      </c>
      <c r="D69" s="43">
        <f>BOR!D69+ULSBoard!D69+SUBoard!D69+LCTCBoard!D69+Online!D69</f>
        <v>0</v>
      </c>
      <c r="E69" s="44">
        <f>IF(ISBLANK(D69),"  ",IF(F69&gt;0,D69/F69,IF(D69&gt;0,1,0)))</f>
        <v>0</v>
      </c>
      <c r="F69" s="58">
        <f>D69+B69</f>
        <v>8774568.8100000005</v>
      </c>
      <c r="G69" s="46">
        <f>IF(ISBLANK(F69),"  ",IF(F76&gt;0,F69/F76,IF(F69&gt;0,1,0)))</f>
        <v>7.6238940906534172E-2</v>
      </c>
      <c r="H69" s="175">
        <f>BOR!H69+ULSBoard!H69+SUBoard!H69+LCTCBoard!H69+Online!H69</f>
        <v>12172314</v>
      </c>
      <c r="I69" s="42">
        <f>IF(ISBLANK(H69),"  ",IF(L69&gt;0,H69/L69,IF(H69&gt;0,1,0)))</f>
        <v>1</v>
      </c>
      <c r="J69" s="43">
        <f>BOR!J69+ULSBoard!J69+SUBoard!J69+LCTCBoard!J69+Online!J69</f>
        <v>0</v>
      </c>
      <c r="K69" s="44">
        <f>IF(ISBLANK(J69),"  ",IF(L69&gt;0,J69/L69,IF(J69&gt;0,1,0)))</f>
        <v>0</v>
      </c>
      <c r="L69" s="58">
        <f>J69+H69</f>
        <v>12172314</v>
      </c>
      <c r="M69" s="46">
        <f>IF(ISBLANK(L69),"  ",IF(L76&gt;0,L69/L76,IF(L69&gt;0,1,0)))</f>
        <v>9.37858080322298E-2</v>
      </c>
    </row>
    <row r="70" spans="1:14" ht="15" customHeight="1" x14ac:dyDescent="0.2">
      <c r="A70" s="31" t="s">
        <v>67</v>
      </c>
      <c r="B70" s="4">
        <f>BOR!B70+ULSBoard!B70+SUBoard!B70+LCTCBoard!B70+Online!B70</f>
        <v>0</v>
      </c>
      <c r="C70" s="48">
        <f t="shared" si="0"/>
        <v>0</v>
      </c>
      <c r="D70" s="43">
        <f>BOR!D70+ULSBoard!D70+SUBoard!D70+LCTCBoard!D70+Online!D70</f>
        <v>0</v>
      </c>
      <c r="E70" s="49">
        <f>IF(ISBLANK(D70),"  ",IF(F70&gt;0,D70/F70,IF(D70&gt;0,1,0)))</f>
        <v>0</v>
      </c>
      <c r="F70" s="34">
        <f>D70+B70</f>
        <v>0</v>
      </c>
      <c r="G70" s="51">
        <f>IF(ISBLANK(F70),"  ",IF(F76&gt;0,F70/F76,IF(F70&gt;0,1,0)))</f>
        <v>0</v>
      </c>
      <c r="H70" s="175">
        <f>BOR!H70+ULSBoard!H70+SUBoard!H70+LCTCBoard!H70+Online!H70</f>
        <v>0</v>
      </c>
      <c r="I70" s="48">
        <f>IF(ISBLANK(H70),"  ",IF(L70&gt;0,H70/L70,IF(H70&gt;0,1,0)))</f>
        <v>0</v>
      </c>
      <c r="J70" s="43">
        <f>BOR!J70+ULSBoard!J70+SUBoard!J70+LCTCBoard!J70+Online!J70</f>
        <v>0</v>
      </c>
      <c r="K70" s="49">
        <f>IF(ISBLANK(J70),"  ",IF(L70&gt;0,J70/L70,IF(J70&gt;0,1,0)))</f>
        <v>0</v>
      </c>
      <c r="L70" s="34">
        <f>J70+H70</f>
        <v>0</v>
      </c>
      <c r="M70" s="51">
        <f>IF(ISBLANK(L70),"  ",IF(L76&gt;0,L70/L76,IF(L70&gt;0,1,0)))</f>
        <v>0</v>
      </c>
    </row>
    <row r="71" spans="1:14" ht="15" customHeight="1" x14ac:dyDescent="0.25">
      <c r="A71" s="109" t="s">
        <v>68</v>
      </c>
      <c r="B71" s="79"/>
      <c r="C71" s="64" t="s">
        <v>4</v>
      </c>
      <c r="D71" s="80"/>
      <c r="E71" s="66" t="s">
        <v>4</v>
      </c>
      <c r="F71" s="34"/>
      <c r="G71" s="67" t="s">
        <v>4</v>
      </c>
      <c r="H71" s="179"/>
      <c r="I71" s="64" t="s">
        <v>4</v>
      </c>
      <c r="J71" s="80"/>
      <c r="K71" s="66" t="s">
        <v>4</v>
      </c>
      <c r="L71" s="34"/>
      <c r="M71" s="67" t="s">
        <v>4</v>
      </c>
    </row>
    <row r="72" spans="1:14" ht="15" customHeight="1" x14ac:dyDescent="0.2">
      <c r="A72" s="82" t="s">
        <v>69</v>
      </c>
      <c r="B72" s="4">
        <f>BOR!B72+ULSBoard!B72+SUBoard!B72+LCTCBoard!B72+Online!B72</f>
        <v>0</v>
      </c>
      <c r="C72" s="42">
        <f t="shared" si="0"/>
        <v>0</v>
      </c>
      <c r="D72" s="43">
        <f>BOR!D72+ULSBoard!D72+SUBoard!D72+LCTCBoard!D72+Online!D72</f>
        <v>0</v>
      </c>
      <c r="E72" s="44">
        <f>IF(ISBLANK(D72),"  ",IF(F72&gt;0,D72/F72,IF(D72&gt;0,1,0)))</f>
        <v>0</v>
      </c>
      <c r="F72" s="58">
        <f>D72+B72</f>
        <v>0</v>
      </c>
      <c r="G72" s="46">
        <f>IF(ISBLANK(F72),"  ",IF(F76&gt;0,F72/F76,IF(F72&gt;0,1,0)))</f>
        <v>0</v>
      </c>
      <c r="H72" s="175">
        <f>BOR!H72+ULSBoard!H72+SUBoard!H72+LCTCBoard!H72+Online!H72</f>
        <v>0</v>
      </c>
      <c r="I72" s="42">
        <f>IF(ISBLANK(H72),"  ",IF(L72&gt;0,H72/L72,IF(H72&gt;0,1,0)))</f>
        <v>0</v>
      </c>
      <c r="J72" s="43">
        <f>BOR!J72+ULSBoard!J72+SUBoard!J72+LCTCBoard!J72+Online!J72</f>
        <v>0</v>
      </c>
      <c r="K72" s="44">
        <f>IF(ISBLANK(J72),"  ",IF(L72&gt;0,J72/L72,IF(J72&gt;0,1,0)))</f>
        <v>0</v>
      </c>
      <c r="L72" s="58">
        <f>J72+H72</f>
        <v>0</v>
      </c>
      <c r="M72" s="46">
        <f>IF(ISBLANK(L72),"  ",IF(L76&gt;0,L72/L76,IF(L72&gt;0,1,0)))</f>
        <v>0</v>
      </c>
    </row>
    <row r="73" spans="1:14" ht="15" customHeight="1" x14ac:dyDescent="0.2">
      <c r="A73" s="31" t="s">
        <v>70</v>
      </c>
      <c r="B73" s="4">
        <f>BOR!B73+ULSBoard!B73+SUBoard!B73+LCTCBoard!B73+Online!B73</f>
        <v>0</v>
      </c>
      <c r="C73" s="48">
        <f t="shared" si="0"/>
        <v>0</v>
      </c>
      <c r="D73" s="43">
        <f>BOR!D73+ULSBoard!D73+SUBoard!D73+LCTCBoard!D73+Online!D73</f>
        <v>30388469</v>
      </c>
      <c r="E73" s="49">
        <f>IF(ISBLANK(D73),"  ",IF(F73&gt;0,D73/F73,IF(D73&gt;0,1,0)))</f>
        <v>1</v>
      </c>
      <c r="F73" s="34">
        <f>D73+B73</f>
        <v>30388469</v>
      </c>
      <c r="G73" s="51">
        <f>IF(ISBLANK(F73),"  ",IF(F76&gt;0,F73/F76,IF(F73&gt;0,1,0)))</f>
        <v>0.2640340217847178</v>
      </c>
      <c r="H73" s="175">
        <f>BOR!H73+ULSBoard!H73+SUBoard!H73+LCTCBoard!H73+Online!H73</f>
        <v>0</v>
      </c>
      <c r="I73" s="48">
        <f>IF(ISBLANK(H73),"  ",IF(L73&gt;0,H73/L73,IF(H73&gt;0,1,0)))</f>
        <v>0</v>
      </c>
      <c r="J73" s="43">
        <f>BOR!J73+ULSBoard!J73+SUBoard!J73+LCTCBoard!J73+Online!J73</f>
        <v>30388469</v>
      </c>
      <c r="K73" s="49">
        <f>IF(ISBLANK(J73),"  ",IF(L73&gt;0,J73/L73,IF(J73&gt;0,1,0)))</f>
        <v>1</v>
      </c>
      <c r="L73" s="34">
        <f>J73+H73</f>
        <v>30388469</v>
      </c>
      <c r="M73" s="51">
        <f>IF(ISBLANK(L73),"  ",IF(L76&gt;0,L73/L76,IF(L73&gt;0,1,0)))</f>
        <v>0.2341384818061189</v>
      </c>
    </row>
    <row r="74" spans="1:14" s="77" customFormat="1" ht="15" customHeight="1" x14ac:dyDescent="0.25">
      <c r="A74" s="78" t="s">
        <v>71</v>
      </c>
      <c r="B74" s="110">
        <f>B73+B72+B70+B69</f>
        <v>8774568.8100000005</v>
      </c>
      <c r="C74" s="84">
        <f t="shared" si="0"/>
        <v>0.22405230290280181</v>
      </c>
      <c r="D74" s="111">
        <f>D73+D72+D70+D69</f>
        <v>30388469</v>
      </c>
      <c r="E74" s="75">
        <f>IF(ISBLANK(D74),"  ",IF(F74&gt;0,D74/F74,IF(D74&gt;0,1,0)))</f>
        <v>0.77594769709719813</v>
      </c>
      <c r="F74" s="112">
        <f>F73+F72+F71+F70+F69</f>
        <v>39163037.810000002</v>
      </c>
      <c r="G74" s="74">
        <f>IF(ISBLANK(F74),"  ",IF(F76&gt;0,F74/F76,IF(F74&gt;0,1,0)))</f>
        <v>0.34027296269125201</v>
      </c>
      <c r="H74" s="184">
        <f>H73+H72+H70+H69</f>
        <v>12172314</v>
      </c>
      <c r="I74" s="84">
        <f>IF(ISBLANK(H74),"  ",IF(L74&gt;0,H74/L74,IF(H74&gt;0,1,0)))</f>
        <v>0.28599835675015661</v>
      </c>
      <c r="J74" s="111">
        <f>J73+J72+J70+J69</f>
        <v>30388469</v>
      </c>
      <c r="K74" s="75">
        <f>IF(ISBLANK(J74),"  ",IF(L74&gt;0,J74/L74,IF(J74&gt;0,1,0)))</f>
        <v>0.71400164324984339</v>
      </c>
      <c r="L74" s="112">
        <f>L73+L72+L71+L70+L69</f>
        <v>42560783</v>
      </c>
      <c r="M74" s="74">
        <f>IF(ISBLANK(L74),"  ",IF(L76&gt;0,L74/L76,IF(L74&gt;0,1,0)))</f>
        <v>0.3279242898383487</v>
      </c>
    </row>
    <row r="75" spans="1:14" s="77" customFormat="1" ht="15" customHeight="1" x14ac:dyDescent="0.25">
      <c r="A75" s="78" t="s">
        <v>72</v>
      </c>
      <c r="B75" s="88">
        <f>BOR!B75+ULSBoard!B75+SUBoard!B75+LCTCBoard!B75+Online!B75</f>
        <v>0</v>
      </c>
      <c r="C75" s="84">
        <f>IF(ISBLANK(B75),"  ",IF(F75&gt;0,B75/F75,IF(B75&gt;0,1,0)))</f>
        <v>0</v>
      </c>
      <c r="D75" s="89">
        <f>BOR!D75+ULSBoard!D75+SUBoard!D75+LCTCBoard!D75+Online!D75</f>
        <v>0</v>
      </c>
      <c r="E75" s="75">
        <f>IF(ISBLANK(D75),"  ",IF(F75&gt;0,D75/F75,IF(D75&gt;0,1,0)))</f>
        <v>0</v>
      </c>
      <c r="F75" s="113">
        <f>D75+B75</f>
        <v>0</v>
      </c>
      <c r="G75" s="74">
        <f>IF(ISBLANK(F75),"  ",IF(F76&gt;0,F75/F76,IF(F75&gt;0,1,0)))</f>
        <v>0</v>
      </c>
      <c r="H75" s="180">
        <f>BOR!H75+ULSBoard!H75+SUBoard!H75+LCTCBoard!H75+Online!H75</f>
        <v>0</v>
      </c>
      <c r="I75" s="84">
        <f>IF(ISBLANK(H75),"  ",IF(L75&gt;0,H75/L75,IF(H75&gt;0,1,0)))</f>
        <v>0</v>
      </c>
      <c r="J75" s="89">
        <f>BOR!J75+ULSBoard!J75+SUBoard!J75+LCTCBoard!J75+Online!J75</f>
        <v>0</v>
      </c>
      <c r="K75" s="75">
        <f>IF(ISBLANK(J75),"  ",IF(L75&gt;0,J75/L75,IF(J75&gt;0,1,0)))</f>
        <v>0</v>
      </c>
      <c r="L75" s="113">
        <f>J75+H75</f>
        <v>0</v>
      </c>
      <c r="M75" s="74">
        <f>IF(ISBLANK(L75),"  ",IF(L76&gt;0,L75/L76,IF(L75&gt;0,1,0)))</f>
        <v>0</v>
      </c>
    </row>
    <row r="76" spans="1:14" s="77" customFormat="1" ht="15" customHeight="1" thickBot="1" x14ac:dyDescent="0.3">
      <c r="A76" s="114" t="s">
        <v>73</v>
      </c>
      <c r="B76" s="115">
        <f>B74+B67+B47+B40+B48+B75</f>
        <v>71703049.039999992</v>
      </c>
      <c r="C76" s="116">
        <f t="shared" si="0"/>
        <v>0.62300092881474378</v>
      </c>
      <c r="D76" s="115">
        <f>D74+D67+D47+D40+D48+D75</f>
        <v>43389956</v>
      </c>
      <c r="E76" s="117">
        <f>IF(ISBLANK(D76),"  ",IF(F76&gt;0,D76/F76,IF(D76&gt;0,1,0)))</f>
        <v>0.37699907118525611</v>
      </c>
      <c r="F76" s="115">
        <f>F74+F67+F47+F40+F48+F75</f>
        <v>115093005.04000001</v>
      </c>
      <c r="G76" s="118">
        <f>IF(ISBLANK(F76),"  ",IF(F76&gt;0,F76/F76,IF(F76&gt;0,1,0)))</f>
        <v>1</v>
      </c>
      <c r="H76" s="185">
        <f>H74+H67+H47+H40+H48+H75</f>
        <v>86398487</v>
      </c>
      <c r="I76" s="116">
        <f>IF(ISBLANK(H76),"  ",IF(L76&gt;0,H76/L76,IF(H76&gt;0,1,0)))</f>
        <v>0.66568705967140696</v>
      </c>
      <c r="J76" s="115">
        <f>J74+J67+J47+J40+J48+J75</f>
        <v>43389956</v>
      </c>
      <c r="K76" s="117">
        <f>IF(ISBLANK(J76),"  ",IF(L76&gt;0,J76/L76,IF(J76&gt;0,1,0)))</f>
        <v>0.33431294032859304</v>
      </c>
      <c r="L76" s="115">
        <f>L74+L67+L47+L40+L48+L75</f>
        <v>129788443</v>
      </c>
      <c r="M76" s="118">
        <f>IF(ISBLANK(L76),"  ",IF(L76&gt;0,L76/L76,IF(L76&gt;0,1,0)))</f>
        <v>1</v>
      </c>
    </row>
    <row r="77" spans="1:14" ht="15" thickTop="1" x14ac:dyDescent="0.2">
      <c r="A77" s="119"/>
      <c r="B77" s="1"/>
      <c r="C77" s="2"/>
      <c r="D77" s="1"/>
      <c r="E77" s="2"/>
      <c r="F77" s="1"/>
      <c r="G77" s="2"/>
      <c r="H77" s="1"/>
      <c r="I77" s="2"/>
      <c r="J77" s="1"/>
      <c r="K77" s="2"/>
      <c r="L77" s="1"/>
      <c r="M77" s="2"/>
    </row>
    <row r="78" spans="1:14" x14ac:dyDescent="0.2">
      <c r="A78" s="2" t="s">
        <v>4</v>
      </c>
      <c r="B78" s="1"/>
      <c r="C78" s="2"/>
      <c r="D78" s="1"/>
      <c r="E78" s="2"/>
      <c r="F78" s="1"/>
      <c r="G78" s="2"/>
      <c r="H78" s="1"/>
      <c r="I78" s="2"/>
      <c r="J78" s="1"/>
      <c r="K78" s="2"/>
      <c r="L78" s="1"/>
      <c r="M78" s="2"/>
    </row>
    <row r="79" spans="1:14" x14ac:dyDescent="0.2">
      <c r="A79" s="2" t="s">
        <v>74</v>
      </c>
      <c r="B79" s="1"/>
      <c r="C79" s="2"/>
      <c r="D79" s="1"/>
      <c r="E79" s="2"/>
      <c r="F79" s="1"/>
      <c r="G79" s="2"/>
      <c r="H79" s="1"/>
      <c r="I79" s="2"/>
      <c r="J79" s="1"/>
      <c r="K79" s="2"/>
      <c r="L79" s="1"/>
      <c r="M79" s="2"/>
    </row>
  </sheetData>
  <hyperlinks>
    <hyperlink ref="O2" location="Home!A1" tooltip="Home" display="Home"/>
  </hyperlinks>
  <printOptions horizontalCentered="1" verticalCentered="1"/>
  <pageMargins left="0.25" right="0.25" top="0.75" bottom="0.75" header="0.3" footer="0.3"/>
  <pageSetup scale="44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9"/>
  <sheetViews>
    <sheetView zoomScale="75" zoomScaleNormal="75" workbookViewId="0">
      <pane xSplit="1" ySplit="10" topLeftCell="B11" activePane="bottomRight" state="frozen"/>
      <selection activeCell="A4" sqref="A4:XFD76"/>
      <selection pane="topRight" activeCell="A4" sqref="A4:XFD76"/>
      <selection pane="bottomLeft" activeCell="A4" sqref="A4:XFD76"/>
      <selection pane="bottomRight" activeCell="A4" sqref="A4:XFD76"/>
    </sheetView>
  </sheetViews>
  <sheetFormatPr defaultColWidth="12.42578125" defaultRowHeight="14.25" x14ac:dyDescent="0.2"/>
  <cols>
    <col min="1" max="1" width="63.42578125" style="6" customWidth="1"/>
    <col min="2" max="2" width="20.7109375" style="120" customWidth="1"/>
    <col min="3" max="3" width="20.7109375" style="6" customWidth="1"/>
    <col min="4" max="4" width="20.7109375" style="120" customWidth="1"/>
    <col min="5" max="5" width="20.7109375" style="6" customWidth="1"/>
    <col min="6" max="6" width="20.7109375" style="120" customWidth="1"/>
    <col min="7" max="7" width="20.7109375" style="6" customWidth="1"/>
    <col min="8" max="8" width="20.7109375" style="120" customWidth="1"/>
    <col min="9" max="9" width="20.7109375" style="6" customWidth="1"/>
    <col min="10" max="10" width="20.7109375" style="120" customWidth="1"/>
    <col min="11" max="11" width="20.7109375" style="6" customWidth="1"/>
    <col min="12" max="12" width="20.7109375" style="120" customWidth="1"/>
    <col min="13" max="13" width="20.7109375" style="6" customWidth="1"/>
    <col min="14" max="256" width="12.42578125" style="6"/>
    <col min="257" max="257" width="186.7109375" style="6" customWidth="1"/>
    <col min="258" max="258" width="56.42578125" style="6" customWidth="1"/>
    <col min="259" max="263" width="45.5703125" style="6" customWidth="1"/>
    <col min="264" max="264" width="54.7109375" style="6" customWidth="1"/>
    <col min="265" max="269" width="45.5703125" style="6" customWidth="1"/>
    <col min="270" max="512" width="12.42578125" style="6"/>
    <col min="513" max="513" width="186.7109375" style="6" customWidth="1"/>
    <col min="514" max="514" width="56.42578125" style="6" customWidth="1"/>
    <col min="515" max="519" width="45.5703125" style="6" customWidth="1"/>
    <col min="520" max="520" width="54.7109375" style="6" customWidth="1"/>
    <col min="521" max="525" width="45.5703125" style="6" customWidth="1"/>
    <col min="526" max="768" width="12.42578125" style="6"/>
    <col min="769" max="769" width="186.7109375" style="6" customWidth="1"/>
    <col min="770" max="770" width="56.42578125" style="6" customWidth="1"/>
    <col min="771" max="775" width="45.5703125" style="6" customWidth="1"/>
    <col min="776" max="776" width="54.7109375" style="6" customWidth="1"/>
    <col min="777" max="781" width="45.5703125" style="6" customWidth="1"/>
    <col min="782" max="1024" width="12.42578125" style="6"/>
    <col min="1025" max="1025" width="186.7109375" style="6" customWidth="1"/>
    <col min="1026" max="1026" width="56.42578125" style="6" customWidth="1"/>
    <col min="1027" max="1031" width="45.5703125" style="6" customWidth="1"/>
    <col min="1032" max="1032" width="54.7109375" style="6" customWidth="1"/>
    <col min="1033" max="1037" width="45.5703125" style="6" customWidth="1"/>
    <col min="1038" max="1280" width="12.42578125" style="6"/>
    <col min="1281" max="1281" width="186.7109375" style="6" customWidth="1"/>
    <col min="1282" max="1282" width="56.42578125" style="6" customWidth="1"/>
    <col min="1283" max="1287" width="45.5703125" style="6" customWidth="1"/>
    <col min="1288" max="1288" width="54.7109375" style="6" customWidth="1"/>
    <col min="1289" max="1293" width="45.5703125" style="6" customWidth="1"/>
    <col min="1294" max="1536" width="12.42578125" style="6"/>
    <col min="1537" max="1537" width="186.7109375" style="6" customWidth="1"/>
    <col min="1538" max="1538" width="56.42578125" style="6" customWidth="1"/>
    <col min="1539" max="1543" width="45.5703125" style="6" customWidth="1"/>
    <col min="1544" max="1544" width="54.7109375" style="6" customWidth="1"/>
    <col min="1545" max="1549" width="45.5703125" style="6" customWidth="1"/>
    <col min="1550" max="1792" width="12.42578125" style="6"/>
    <col min="1793" max="1793" width="186.7109375" style="6" customWidth="1"/>
    <col min="1794" max="1794" width="56.42578125" style="6" customWidth="1"/>
    <col min="1795" max="1799" width="45.5703125" style="6" customWidth="1"/>
    <col min="1800" max="1800" width="54.7109375" style="6" customWidth="1"/>
    <col min="1801" max="1805" width="45.5703125" style="6" customWidth="1"/>
    <col min="1806" max="2048" width="12.42578125" style="6"/>
    <col min="2049" max="2049" width="186.7109375" style="6" customWidth="1"/>
    <col min="2050" max="2050" width="56.42578125" style="6" customWidth="1"/>
    <col min="2051" max="2055" width="45.5703125" style="6" customWidth="1"/>
    <col min="2056" max="2056" width="54.7109375" style="6" customWidth="1"/>
    <col min="2057" max="2061" width="45.5703125" style="6" customWidth="1"/>
    <col min="2062" max="2304" width="12.42578125" style="6"/>
    <col min="2305" max="2305" width="186.7109375" style="6" customWidth="1"/>
    <col min="2306" max="2306" width="56.42578125" style="6" customWidth="1"/>
    <col min="2307" max="2311" width="45.5703125" style="6" customWidth="1"/>
    <col min="2312" max="2312" width="54.7109375" style="6" customWidth="1"/>
    <col min="2313" max="2317" width="45.5703125" style="6" customWidth="1"/>
    <col min="2318" max="2560" width="12.42578125" style="6"/>
    <col min="2561" max="2561" width="186.7109375" style="6" customWidth="1"/>
    <col min="2562" max="2562" width="56.42578125" style="6" customWidth="1"/>
    <col min="2563" max="2567" width="45.5703125" style="6" customWidth="1"/>
    <col min="2568" max="2568" width="54.7109375" style="6" customWidth="1"/>
    <col min="2569" max="2573" width="45.5703125" style="6" customWidth="1"/>
    <col min="2574" max="2816" width="12.42578125" style="6"/>
    <col min="2817" max="2817" width="186.7109375" style="6" customWidth="1"/>
    <col min="2818" max="2818" width="56.42578125" style="6" customWidth="1"/>
    <col min="2819" max="2823" width="45.5703125" style="6" customWidth="1"/>
    <col min="2824" max="2824" width="54.7109375" style="6" customWidth="1"/>
    <col min="2825" max="2829" width="45.5703125" style="6" customWidth="1"/>
    <col min="2830" max="3072" width="12.42578125" style="6"/>
    <col min="3073" max="3073" width="186.7109375" style="6" customWidth="1"/>
    <col min="3074" max="3074" width="56.42578125" style="6" customWidth="1"/>
    <col min="3075" max="3079" width="45.5703125" style="6" customWidth="1"/>
    <col min="3080" max="3080" width="54.7109375" style="6" customWidth="1"/>
    <col min="3081" max="3085" width="45.5703125" style="6" customWidth="1"/>
    <col min="3086" max="3328" width="12.42578125" style="6"/>
    <col min="3329" max="3329" width="186.7109375" style="6" customWidth="1"/>
    <col min="3330" max="3330" width="56.42578125" style="6" customWidth="1"/>
    <col min="3331" max="3335" width="45.5703125" style="6" customWidth="1"/>
    <col min="3336" max="3336" width="54.7109375" style="6" customWidth="1"/>
    <col min="3337" max="3341" width="45.5703125" style="6" customWidth="1"/>
    <col min="3342" max="3584" width="12.42578125" style="6"/>
    <col min="3585" max="3585" width="186.7109375" style="6" customWidth="1"/>
    <col min="3586" max="3586" width="56.42578125" style="6" customWidth="1"/>
    <col min="3587" max="3591" width="45.5703125" style="6" customWidth="1"/>
    <col min="3592" max="3592" width="54.7109375" style="6" customWidth="1"/>
    <col min="3593" max="3597" width="45.5703125" style="6" customWidth="1"/>
    <col min="3598" max="3840" width="12.42578125" style="6"/>
    <col min="3841" max="3841" width="186.7109375" style="6" customWidth="1"/>
    <col min="3842" max="3842" width="56.42578125" style="6" customWidth="1"/>
    <col min="3843" max="3847" width="45.5703125" style="6" customWidth="1"/>
    <col min="3848" max="3848" width="54.7109375" style="6" customWidth="1"/>
    <col min="3849" max="3853" width="45.5703125" style="6" customWidth="1"/>
    <col min="3854" max="4096" width="12.42578125" style="6"/>
    <col min="4097" max="4097" width="186.7109375" style="6" customWidth="1"/>
    <col min="4098" max="4098" width="56.42578125" style="6" customWidth="1"/>
    <col min="4099" max="4103" width="45.5703125" style="6" customWidth="1"/>
    <col min="4104" max="4104" width="54.7109375" style="6" customWidth="1"/>
    <col min="4105" max="4109" width="45.5703125" style="6" customWidth="1"/>
    <col min="4110" max="4352" width="12.42578125" style="6"/>
    <col min="4353" max="4353" width="186.7109375" style="6" customWidth="1"/>
    <col min="4354" max="4354" width="56.42578125" style="6" customWidth="1"/>
    <col min="4355" max="4359" width="45.5703125" style="6" customWidth="1"/>
    <col min="4360" max="4360" width="54.7109375" style="6" customWidth="1"/>
    <col min="4361" max="4365" width="45.5703125" style="6" customWidth="1"/>
    <col min="4366" max="4608" width="12.42578125" style="6"/>
    <col min="4609" max="4609" width="186.7109375" style="6" customWidth="1"/>
    <col min="4610" max="4610" width="56.42578125" style="6" customWidth="1"/>
    <col min="4611" max="4615" width="45.5703125" style="6" customWidth="1"/>
    <col min="4616" max="4616" width="54.7109375" style="6" customWidth="1"/>
    <col min="4617" max="4621" width="45.5703125" style="6" customWidth="1"/>
    <col min="4622" max="4864" width="12.42578125" style="6"/>
    <col min="4865" max="4865" width="186.7109375" style="6" customWidth="1"/>
    <col min="4866" max="4866" width="56.42578125" style="6" customWidth="1"/>
    <col min="4867" max="4871" width="45.5703125" style="6" customWidth="1"/>
    <col min="4872" max="4872" width="54.7109375" style="6" customWidth="1"/>
    <col min="4873" max="4877" width="45.5703125" style="6" customWidth="1"/>
    <col min="4878" max="5120" width="12.42578125" style="6"/>
    <col min="5121" max="5121" width="186.7109375" style="6" customWidth="1"/>
    <col min="5122" max="5122" width="56.42578125" style="6" customWidth="1"/>
    <col min="5123" max="5127" width="45.5703125" style="6" customWidth="1"/>
    <col min="5128" max="5128" width="54.7109375" style="6" customWidth="1"/>
    <col min="5129" max="5133" width="45.5703125" style="6" customWidth="1"/>
    <col min="5134" max="5376" width="12.42578125" style="6"/>
    <col min="5377" max="5377" width="186.7109375" style="6" customWidth="1"/>
    <col min="5378" max="5378" width="56.42578125" style="6" customWidth="1"/>
    <col min="5379" max="5383" width="45.5703125" style="6" customWidth="1"/>
    <col min="5384" max="5384" width="54.7109375" style="6" customWidth="1"/>
    <col min="5385" max="5389" width="45.5703125" style="6" customWidth="1"/>
    <col min="5390" max="5632" width="12.42578125" style="6"/>
    <col min="5633" max="5633" width="186.7109375" style="6" customWidth="1"/>
    <col min="5634" max="5634" width="56.42578125" style="6" customWidth="1"/>
    <col min="5635" max="5639" width="45.5703125" style="6" customWidth="1"/>
    <col min="5640" max="5640" width="54.7109375" style="6" customWidth="1"/>
    <col min="5641" max="5645" width="45.5703125" style="6" customWidth="1"/>
    <col min="5646" max="5888" width="12.42578125" style="6"/>
    <col min="5889" max="5889" width="186.7109375" style="6" customWidth="1"/>
    <col min="5890" max="5890" width="56.42578125" style="6" customWidth="1"/>
    <col min="5891" max="5895" width="45.5703125" style="6" customWidth="1"/>
    <col min="5896" max="5896" width="54.7109375" style="6" customWidth="1"/>
    <col min="5897" max="5901" width="45.5703125" style="6" customWidth="1"/>
    <col min="5902" max="6144" width="12.42578125" style="6"/>
    <col min="6145" max="6145" width="186.7109375" style="6" customWidth="1"/>
    <col min="6146" max="6146" width="56.42578125" style="6" customWidth="1"/>
    <col min="6147" max="6151" width="45.5703125" style="6" customWidth="1"/>
    <col min="6152" max="6152" width="54.7109375" style="6" customWidth="1"/>
    <col min="6153" max="6157" width="45.5703125" style="6" customWidth="1"/>
    <col min="6158" max="6400" width="12.42578125" style="6"/>
    <col min="6401" max="6401" width="186.7109375" style="6" customWidth="1"/>
    <col min="6402" max="6402" width="56.42578125" style="6" customWidth="1"/>
    <col min="6403" max="6407" width="45.5703125" style="6" customWidth="1"/>
    <col min="6408" max="6408" width="54.7109375" style="6" customWidth="1"/>
    <col min="6409" max="6413" width="45.5703125" style="6" customWidth="1"/>
    <col min="6414" max="6656" width="12.42578125" style="6"/>
    <col min="6657" max="6657" width="186.7109375" style="6" customWidth="1"/>
    <col min="6658" max="6658" width="56.42578125" style="6" customWidth="1"/>
    <col min="6659" max="6663" width="45.5703125" style="6" customWidth="1"/>
    <col min="6664" max="6664" width="54.7109375" style="6" customWidth="1"/>
    <col min="6665" max="6669" width="45.5703125" style="6" customWidth="1"/>
    <col min="6670" max="6912" width="12.42578125" style="6"/>
    <col min="6913" max="6913" width="186.7109375" style="6" customWidth="1"/>
    <col min="6914" max="6914" width="56.42578125" style="6" customWidth="1"/>
    <col min="6915" max="6919" width="45.5703125" style="6" customWidth="1"/>
    <col min="6920" max="6920" width="54.7109375" style="6" customWidth="1"/>
    <col min="6921" max="6925" width="45.5703125" style="6" customWidth="1"/>
    <col min="6926" max="7168" width="12.42578125" style="6"/>
    <col min="7169" max="7169" width="186.7109375" style="6" customWidth="1"/>
    <col min="7170" max="7170" width="56.42578125" style="6" customWidth="1"/>
    <col min="7171" max="7175" width="45.5703125" style="6" customWidth="1"/>
    <col min="7176" max="7176" width="54.7109375" style="6" customWidth="1"/>
    <col min="7177" max="7181" width="45.5703125" style="6" customWidth="1"/>
    <col min="7182" max="7424" width="12.42578125" style="6"/>
    <col min="7425" max="7425" width="186.7109375" style="6" customWidth="1"/>
    <col min="7426" max="7426" width="56.42578125" style="6" customWidth="1"/>
    <col min="7427" max="7431" width="45.5703125" style="6" customWidth="1"/>
    <col min="7432" max="7432" width="54.7109375" style="6" customWidth="1"/>
    <col min="7433" max="7437" width="45.5703125" style="6" customWidth="1"/>
    <col min="7438" max="7680" width="12.42578125" style="6"/>
    <col min="7681" max="7681" width="186.7109375" style="6" customWidth="1"/>
    <col min="7682" max="7682" width="56.42578125" style="6" customWidth="1"/>
    <col min="7683" max="7687" width="45.5703125" style="6" customWidth="1"/>
    <col min="7688" max="7688" width="54.7109375" style="6" customWidth="1"/>
    <col min="7689" max="7693" width="45.5703125" style="6" customWidth="1"/>
    <col min="7694" max="7936" width="12.42578125" style="6"/>
    <col min="7937" max="7937" width="186.7109375" style="6" customWidth="1"/>
    <col min="7938" max="7938" width="56.42578125" style="6" customWidth="1"/>
    <col min="7939" max="7943" width="45.5703125" style="6" customWidth="1"/>
    <col min="7944" max="7944" width="54.7109375" style="6" customWidth="1"/>
    <col min="7945" max="7949" width="45.5703125" style="6" customWidth="1"/>
    <col min="7950" max="8192" width="12.42578125" style="6"/>
    <col min="8193" max="8193" width="186.7109375" style="6" customWidth="1"/>
    <col min="8194" max="8194" width="56.42578125" style="6" customWidth="1"/>
    <col min="8195" max="8199" width="45.5703125" style="6" customWidth="1"/>
    <col min="8200" max="8200" width="54.7109375" style="6" customWidth="1"/>
    <col min="8201" max="8205" width="45.5703125" style="6" customWidth="1"/>
    <col min="8206" max="8448" width="12.42578125" style="6"/>
    <col min="8449" max="8449" width="186.7109375" style="6" customWidth="1"/>
    <col min="8450" max="8450" width="56.42578125" style="6" customWidth="1"/>
    <col min="8451" max="8455" width="45.5703125" style="6" customWidth="1"/>
    <col min="8456" max="8456" width="54.7109375" style="6" customWidth="1"/>
    <col min="8457" max="8461" width="45.5703125" style="6" customWidth="1"/>
    <col min="8462" max="8704" width="12.42578125" style="6"/>
    <col min="8705" max="8705" width="186.7109375" style="6" customWidth="1"/>
    <col min="8706" max="8706" width="56.42578125" style="6" customWidth="1"/>
    <col min="8707" max="8711" width="45.5703125" style="6" customWidth="1"/>
    <col min="8712" max="8712" width="54.7109375" style="6" customWidth="1"/>
    <col min="8713" max="8717" width="45.5703125" style="6" customWidth="1"/>
    <col min="8718" max="8960" width="12.42578125" style="6"/>
    <col min="8961" max="8961" width="186.7109375" style="6" customWidth="1"/>
    <col min="8962" max="8962" width="56.42578125" style="6" customWidth="1"/>
    <col min="8963" max="8967" width="45.5703125" style="6" customWidth="1"/>
    <col min="8968" max="8968" width="54.7109375" style="6" customWidth="1"/>
    <col min="8969" max="8973" width="45.5703125" style="6" customWidth="1"/>
    <col min="8974" max="9216" width="12.42578125" style="6"/>
    <col min="9217" max="9217" width="186.7109375" style="6" customWidth="1"/>
    <col min="9218" max="9218" width="56.42578125" style="6" customWidth="1"/>
    <col min="9219" max="9223" width="45.5703125" style="6" customWidth="1"/>
    <col min="9224" max="9224" width="54.7109375" style="6" customWidth="1"/>
    <col min="9225" max="9229" width="45.5703125" style="6" customWidth="1"/>
    <col min="9230" max="9472" width="12.42578125" style="6"/>
    <col min="9473" max="9473" width="186.7109375" style="6" customWidth="1"/>
    <col min="9474" max="9474" width="56.42578125" style="6" customWidth="1"/>
    <col min="9475" max="9479" width="45.5703125" style="6" customWidth="1"/>
    <col min="9480" max="9480" width="54.7109375" style="6" customWidth="1"/>
    <col min="9481" max="9485" width="45.5703125" style="6" customWidth="1"/>
    <col min="9486" max="9728" width="12.42578125" style="6"/>
    <col min="9729" max="9729" width="186.7109375" style="6" customWidth="1"/>
    <col min="9730" max="9730" width="56.42578125" style="6" customWidth="1"/>
    <col min="9731" max="9735" width="45.5703125" style="6" customWidth="1"/>
    <col min="9736" max="9736" width="54.7109375" style="6" customWidth="1"/>
    <col min="9737" max="9741" width="45.5703125" style="6" customWidth="1"/>
    <col min="9742" max="9984" width="12.42578125" style="6"/>
    <col min="9985" max="9985" width="186.7109375" style="6" customWidth="1"/>
    <col min="9986" max="9986" width="56.42578125" style="6" customWidth="1"/>
    <col min="9987" max="9991" width="45.5703125" style="6" customWidth="1"/>
    <col min="9992" max="9992" width="54.7109375" style="6" customWidth="1"/>
    <col min="9993" max="9997" width="45.5703125" style="6" customWidth="1"/>
    <col min="9998" max="10240" width="12.42578125" style="6"/>
    <col min="10241" max="10241" width="186.7109375" style="6" customWidth="1"/>
    <col min="10242" max="10242" width="56.42578125" style="6" customWidth="1"/>
    <col min="10243" max="10247" width="45.5703125" style="6" customWidth="1"/>
    <col min="10248" max="10248" width="54.7109375" style="6" customWidth="1"/>
    <col min="10249" max="10253" width="45.5703125" style="6" customWidth="1"/>
    <col min="10254" max="10496" width="12.42578125" style="6"/>
    <col min="10497" max="10497" width="186.7109375" style="6" customWidth="1"/>
    <col min="10498" max="10498" width="56.42578125" style="6" customWidth="1"/>
    <col min="10499" max="10503" width="45.5703125" style="6" customWidth="1"/>
    <col min="10504" max="10504" width="54.7109375" style="6" customWidth="1"/>
    <col min="10505" max="10509" width="45.5703125" style="6" customWidth="1"/>
    <col min="10510" max="10752" width="12.42578125" style="6"/>
    <col min="10753" max="10753" width="186.7109375" style="6" customWidth="1"/>
    <col min="10754" max="10754" width="56.42578125" style="6" customWidth="1"/>
    <col min="10755" max="10759" width="45.5703125" style="6" customWidth="1"/>
    <col min="10760" max="10760" width="54.7109375" style="6" customWidth="1"/>
    <col min="10761" max="10765" width="45.5703125" style="6" customWidth="1"/>
    <col min="10766" max="11008" width="12.42578125" style="6"/>
    <col min="11009" max="11009" width="186.7109375" style="6" customWidth="1"/>
    <col min="11010" max="11010" width="56.42578125" style="6" customWidth="1"/>
    <col min="11011" max="11015" width="45.5703125" style="6" customWidth="1"/>
    <col min="11016" max="11016" width="54.7109375" style="6" customWidth="1"/>
    <col min="11017" max="11021" width="45.5703125" style="6" customWidth="1"/>
    <col min="11022" max="11264" width="12.42578125" style="6"/>
    <col min="11265" max="11265" width="186.7109375" style="6" customWidth="1"/>
    <col min="11266" max="11266" width="56.42578125" style="6" customWidth="1"/>
    <col min="11267" max="11271" width="45.5703125" style="6" customWidth="1"/>
    <col min="11272" max="11272" width="54.7109375" style="6" customWidth="1"/>
    <col min="11273" max="11277" width="45.5703125" style="6" customWidth="1"/>
    <col min="11278" max="11520" width="12.42578125" style="6"/>
    <col min="11521" max="11521" width="186.7109375" style="6" customWidth="1"/>
    <col min="11522" max="11522" width="56.42578125" style="6" customWidth="1"/>
    <col min="11523" max="11527" width="45.5703125" style="6" customWidth="1"/>
    <col min="11528" max="11528" width="54.7109375" style="6" customWidth="1"/>
    <col min="11529" max="11533" width="45.5703125" style="6" customWidth="1"/>
    <col min="11534" max="11776" width="12.42578125" style="6"/>
    <col min="11777" max="11777" width="186.7109375" style="6" customWidth="1"/>
    <col min="11778" max="11778" width="56.42578125" style="6" customWidth="1"/>
    <col min="11779" max="11783" width="45.5703125" style="6" customWidth="1"/>
    <col min="11784" max="11784" width="54.7109375" style="6" customWidth="1"/>
    <col min="11785" max="11789" width="45.5703125" style="6" customWidth="1"/>
    <col min="11790" max="12032" width="12.42578125" style="6"/>
    <col min="12033" max="12033" width="186.7109375" style="6" customWidth="1"/>
    <col min="12034" max="12034" width="56.42578125" style="6" customWidth="1"/>
    <col min="12035" max="12039" width="45.5703125" style="6" customWidth="1"/>
    <col min="12040" max="12040" width="54.7109375" style="6" customWidth="1"/>
    <col min="12041" max="12045" width="45.5703125" style="6" customWidth="1"/>
    <col min="12046" max="12288" width="12.42578125" style="6"/>
    <col min="12289" max="12289" width="186.7109375" style="6" customWidth="1"/>
    <col min="12290" max="12290" width="56.42578125" style="6" customWidth="1"/>
    <col min="12291" max="12295" width="45.5703125" style="6" customWidth="1"/>
    <col min="12296" max="12296" width="54.7109375" style="6" customWidth="1"/>
    <col min="12297" max="12301" width="45.5703125" style="6" customWidth="1"/>
    <col min="12302" max="12544" width="12.42578125" style="6"/>
    <col min="12545" max="12545" width="186.7109375" style="6" customWidth="1"/>
    <col min="12546" max="12546" width="56.42578125" style="6" customWidth="1"/>
    <col min="12547" max="12551" width="45.5703125" style="6" customWidth="1"/>
    <col min="12552" max="12552" width="54.7109375" style="6" customWidth="1"/>
    <col min="12553" max="12557" width="45.5703125" style="6" customWidth="1"/>
    <col min="12558" max="12800" width="12.42578125" style="6"/>
    <col min="12801" max="12801" width="186.7109375" style="6" customWidth="1"/>
    <col min="12802" max="12802" width="56.42578125" style="6" customWidth="1"/>
    <col min="12803" max="12807" width="45.5703125" style="6" customWidth="1"/>
    <col min="12808" max="12808" width="54.7109375" style="6" customWidth="1"/>
    <col min="12809" max="12813" width="45.5703125" style="6" customWidth="1"/>
    <col min="12814" max="13056" width="12.42578125" style="6"/>
    <col min="13057" max="13057" width="186.7109375" style="6" customWidth="1"/>
    <col min="13058" max="13058" width="56.42578125" style="6" customWidth="1"/>
    <col min="13059" max="13063" width="45.5703125" style="6" customWidth="1"/>
    <col min="13064" max="13064" width="54.7109375" style="6" customWidth="1"/>
    <col min="13065" max="13069" width="45.5703125" style="6" customWidth="1"/>
    <col min="13070" max="13312" width="12.42578125" style="6"/>
    <col min="13313" max="13313" width="186.7109375" style="6" customWidth="1"/>
    <col min="13314" max="13314" width="56.42578125" style="6" customWidth="1"/>
    <col min="13315" max="13319" width="45.5703125" style="6" customWidth="1"/>
    <col min="13320" max="13320" width="54.7109375" style="6" customWidth="1"/>
    <col min="13321" max="13325" width="45.5703125" style="6" customWidth="1"/>
    <col min="13326" max="13568" width="12.42578125" style="6"/>
    <col min="13569" max="13569" width="186.7109375" style="6" customWidth="1"/>
    <col min="13570" max="13570" width="56.42578125" style="6" customWidth="1"/>
    <col min="13571" max="13575" width="45.5703125" style="6" customWidth="1"/>
    <col min="13576" max="13576" width="54.7109375" style="6" customWidth="1"/>
    <col min="13577" max="13581" width="45.5703125" style="6" customWidth="1"/>
    <col min="13582" max="13824" width="12.42578125" style="6"/>
    <col min="13825" max="13825" width="186.7109375" style="6" customWidth="1"/>
    <col min="13826" max="13826" width="56.42578125" style="6" customWidth="1"/>
    <col min="13827" max="13831" width="45.5703125" style="6" customWidth="1"/>
    <col min="13832" max="13832" width="54.7109375" style="6" customWidth="1"/>
    <col min="13833" max="13837" width="45.5703125" style="6" customWidth="1"/>
    <col min="13838" max="14080" width="12.42578125" style="6"/>
    <col min="14081" max="14081" width="186.7109375" style="6" customWidth="1"/>
    <col min="14082" max="14082" width="56.42578125" style="6" customWidth="1"/>
    <col min="14083" max="14087" width="45.5703125" style="6" customWidth="1"/>
    <col min="14088" max="14088" width="54.7109375" style="6" customWidth="1"/>
    <col min="14089" max="14093" width="45.5703125" style="6" customWidth="1"/>
    <col min="14094" max="14336" width="12.42578125" style="6"/>
    <col min="14337" max="14337" width="186.7109375" style="6" customWidth="1"/>
    <col min="14338" max="14338" width="56.42578125" style="6" customWidth="1"/>
    <col min="14339" max="14343" width="45.5703125" style="6" customWidth="1"/>
    <col min="14344" max="14344" width="54.7109375" style="6" customWidth="1"/>
    <col min="14345" max="14349" width="45.5703125" style="6" customWidth="1"/>
    <col min="14350" max="14592" width="12.42578125" style="6"/>
    <col min="14593" max="14593" width="186.7109375" style="6" customWidth="1"/>
    <col min="14594" max="14594" width="56.42578125" style="6" customWidth="1"/>
    <col min="14595" max="14599" width="45.5703125" style="6" customWidth="1"/>
    <col min="14600" max="14600" width="54.7109375" style="6" customWidth="1"/>
    <col min="14601" max="14605" width="45.5703125" style="6" customWidth="1"/>
    <col min="14606" max="14848" width="12.42578125" style="6"/>
    <col min="14849" max="14849" width="186.7109375" style="6" customWidth="1"/>
    <col min="14850" max="14850" width="56.42578125" style="6" customWidth="1"/>
    <col min="14851" max="14855" width="45.5703125" style="6" customWidth="1"/>
    <col min="14856" max="14856" width="54.7109375" style="6" customWidth="1"/>
    <col min="14857" max="14861" width="45.5703125" style="6" customWidth="1"/>
    <col min="14862" max="15104" width="12.42578125" style="6"/>
    <col min="15105" max="15105" width="186.7109375" style="6" customWidth="1"/>
    <col min="15106" max="15106" width="56.42578125" style="6" customWidth="1"/>
    <col min="15107" max="15111" width="45.5703125" style="6" customWidth="1"/>
    <col min="15112" max="15112" width="54.7109375" style="6" customWidth="1"/>
    <col min="15113" max="15117" width="45.5703125" style="6" customWidth="1"/>
    <col min="15118" max="15360" width="12.42578125" style="6"/>
    <col min="15361" max="15361" width="186.7109375" style="6" customWidth="1"/>
    <col min="15362" max="15362" width="56.42578125" style="6" customWidth="1"/>
    <col min="15363" max="15367" width="45.5703125" style="6" customWidth="1"/>
    <col min="15368" max="15368" width="54.7109375" style="6" customWidth="1"/>
    <col min="15369" max="15373" width="45.5703125" style="6" customWidth="1"/>
    <col min="15374" max="15616" width="12.42578125" style="6"/>
    <col min="15617" max="15617" width="186.7109375" style="6" customWidth="1"/>
    <col min="15618" max="15618" width="56.42578125" style="6" customWidth="1"/>
    <col min="15619" max="15623" width="45.5703125" style="6" customWidth="1"/>
    <col min="15624" max="15624" width="54.7109375" style="6" customWidth="1"/>
    <col min="15625" max="15629" width="45.5703125" style="6" customWidth="1"/>
    <col min="15630" max="15872" width="12.42578125" style="6"/>
    <col min="15873" max="15873" width="186.7109375" style="6" customWidth="1"/>
    <col min="15874" max="15874" width="56.42578125" style="6" customWidth="1"/>
    <col min="15875" max="15879" width="45.5703125" style="6" customWidth="1"/>
    <col min="15880" max="15880" width="54.7109375" style="6" customWidth="1"/>
    <col min="15881" max="15885" width="45.5703125" style="6" customWidth="1"/>
    <col min="15886" max="16128" width="12.42578125" style="6"/>
    <col min="16129" max="16129" width="186.7109375" style="6" customWidth="1"/>
    <col min="16130" max="16130" width="56.42578125" style="6" customWidth="1"/>
    <col min="16131" max="16135" width="45.5703125" style="6" customWidth="1"/>
    <col min="16136" max="16136" width="54.7109375" style="6" customWidth="1"/>
    <col min="16137" max="16141" width="45.5703125" style="6" customWidth="1"/>
    <col min="16142" max="16384" width="12.42578125" style="6"/>
  </cols>
  <sheetData>
    <row r="1" spans="1:17" s="196" customFormat="1" ht="19.5" customHeight="1" thickBot="1" x14ac:dyDescent="0.3">
      <c r="A1" s="186" t="s">
        <v>0</v>
      </c>
      <c r="B1" s="187"/>
      <c r="C1" s="188"/>
      <c r="D1" s="187"/>
      <c r="E1" s="189"/>
      <c r="F1" s="190"/>
      <c r="G1" s="189"/>
      <c r="H1" s="190"/>
      <c r="I1" s="191"/>
      <c r="J1" s="192" t="s">
        <v>1</v>
      </c>
      <c r="K1" s="193" t="s">
        <v>123</v>
      </c>
      <c r="L1" s="194"/>
      <c r="M1" s="193"/>
      <c r="N1" s="195"/>
      <c r="O1" s="195"/>
      <c r="P1" s="195"/>
      <c r="Q1" s="195"/>
    </row>
    <row r="2" spans="1:17" s="196" customFormat="1" ht="19.5" customHeight="1" thickBot="1" x14ac:dyDescent="0.3">
      <c r="A2" s="186" t="s">
        <v>2</v>
      </c>
      <c r="B2" s="187"/>
      <c r="C2" s="188"/>
      <c r="D2" s="187"/>
      <c r="E2" s="188" t="s">
        <v>4</v>
      </c>
      <c r="F2" s="187"/>
      <c r="G2" s="188"/>
      <c r="H2" s="187"/>
      <c r="I2" s="188"/>
      <c r="J2" s="187"/>
      <c r="K2" s="188"/>
      <c r="L2" s="187"/>
      <c r="M2" s="189"/>
      <c r="O2" s="221" t="s">
        <v>182</v>
      </c>
    </row>
    <row r="3" spans="1:17" s="196" customFormat="1" ht="19.5" customHeight="1" thickBot="1" x14ac:dyDescent="0.3">
      <c r="A3" s="197" t="s">
        <v>3</v>
      </c>
      <c r="B3" s="198"/>
      <c r="C3" s="199"/>
      <c r="D3" s="198"/>
      <c r="E3" s="199"/>
      <c r="F3" s="198"/>
      <c r="G3" s="199"/>
      <c r="H3" s="198"/>
      <c r="I3" s="199"/>
      <c r="J3" s="198"/>
      <c r="K3" s="199"/>
      <c r="L3" s="198"/>
      <c r="M3" s="200"/>
      <c r="N3" s="195"/>
      <c r="O3" s="195"/>
      <c r="P3" s="195"/>
      <c r="Q3" s="195"/>
    </row>
    <row r="4" spans="1:17" ht="15" customHeight="1" thickTop="1" x14ac:dyDescent="0.2">
      <c r="A4" s="7"/>
      <c r="B4" s="8"/>
      <c r="C4" s="9"/>
      <c r="D4" s="8"/>
      <c r="E4" s="9"/>
      <c r="F4" s="8"/>
      <c r="G4" s="10"/>
      <c r="H4" s="8" t="s">
        <v>4</v>
      </c>
      <c r="I4" s="9"/>
      <c r="J4" s="8"/>
      <c r="K4" s="9"/>
      <c r="L4" s="8"/>
      <c r="M4" s="10"/>
    </row>
    <row r="5" spans="1:17" ht="15" customHeight="1" x14ac:dyDescent="0.2">
      <c r="A5" s="11"/>
      <c r="B5" s="3"/>
      <c r="C5" s="12"/>
      <c r="D5" s="3"/>
      <c r="E5" s="12"/>
      <c r="F5" s="3"/>
      <c r="G5" s="13"/>
      <c r="H5" s="3"/>
      <c r="I5" s="12"/>
      <c r="J5" s="3"/>
      <c r="K5" s="12"/>
      <c r="L5" s="3"/>
      <c r="M5" s="13"/>
    </row>
    <row r="6" spans="1:17" ht="15" customHeight="1" x14ac:dyDescent="0.25">
      <c r="A6" s="14"/>
      <c r="B6" s="15" t="s">
        <v>128</v>
      </c>
      <c r="C6" s="16"/>
      <c r="D6" s="17"/>
      <c r="E6" s="16"/>
      <c r="F6" s="17"/>
      <c r="G6" s="18"/>
      <c r="H6" s="15" t="s">
        <v>129</v>
      </c>
      <c r="I6" s="16"/>
      <c r="J6" s="17"/>
      <c r="K6" s="16"/>
      <c r="L6" s="17"/>
      <c r="M6" s="19" t="s">
        <v>4</v>
      </c>
    </row>
    <row r="7" spans="1:17" ht="15" customHeight="1" x14ac:dyDescent="0.2">
      <c r="A7" s="11" t="s">
        <v>4</v>
      </c>
      <c r="B7" s="3" t="s">
        <v>4</v>
      </c>
      <c r="C7" s="12"/>
      <c r="D7" s="3" t="s">
        <v>4</v>
      </c>
      <c r="E7" s="12"/>
      <c r="F7" s="3" t="s">
        <v>4</v>
      </c>
      <c r="G7" s="13"/>
      <c r="H7" s="3" t="s">
        <v>4</v>
      </c>
      <c r="I7" s="12"/>
      <c r="J7" s="3" t="s">
        <v>4</v>
      </c>
      <c r="K7" s="12"/>
      <c r="L7" s="3" t="s">
        <v>4</v>
      </c>
      <c r="M7" s="13"/>
    </row>
    <row r="8" spans="1:17" ht="15" customHeight="1" x14ac:dyDescent="0.2">
      <c r="A8" s="11" t="s">
        <v>4</v>
      </c>
      <c r="B8" s="3" t="s">
        <v>4</v>
      </c>
      <c r="C8" s="12"/>
      <c r="D8" s="3" t="s">
        <v>4</v>
      </c>
      <c r="E8" s="12"/>
      <c r="F8" s="3" t="s">
        <v>4</v>
      </c>
      <c r="G8" s="13"/>
      <c r="H8" s="3" t="s">
        <v>4</v>
      </c>
      <c r="I8" s="12"/>
      <c r="J8" s="3" t="s">
        <v>4</v>
      </c>
      <c r="K8" s="12"/>
      <c r="L8" s="3" t="s">
        <v>4</v>
      </c>
      <c r="M8" s="13"/>
    </row>
    <row r="9" spans="1:17" ht="15" customHeight="1" x14ac:dyDescent="0.25">
      <c r="A9" s="20" t="s">
        <v>4</v>
      </c>
      <c r="B9" s="21" t="s">
        <v>4</v>
      </c>
      <c r="C9" s="22" t="s">
        <v>5</v>
      </c>
      <c r="D9" s="23" t="s">
        <v>4</v>
      </c>
      <c r="E9" s="22" t="s">
        <v>5</v>
      </c>
      <c r="F9" s="23" t="s">
        <v>4</v>
      </c>
      <c r="G9" s="24" t="s">
        <v>5</v>
      </c>
      <c r="H9" s="21" t="s">
        <v>4</v>
      </c>
      <c r="I9" s="22" t="s">
        <v>5</v>
      </c>
      <c r="J9" s="23" t="s">
        <v>4</v>
      </c>
      <c r="K9" s="22" t="s">
        <v>5</v>
      </c>
      <c r="L9" s="23" t="s">
        <v>4</v>
      </c>
      <c r="M9" s="24" t="s">
        <v>5</v>
      </c>
      <c r="N9" s="25"/>
    </row>
    <row r="10" spans="1:17" ht="15" customHeight="1" x14ac:dyDescent="0.25">
      <c r="A10" s="26" t="s">
        <v>6</v>
      </c>
      <c r="B10" s="27" t="s">
        <v>7</v>
      </c>
      <c r="C10" s="28" t="s">
        <v>8</v>
      </c>
      <c r="D10" s="29" t="s">
        <v>9</v>
      </c>
      <c r="E10" s="28" t="s">
        <v>8</v>
      </c>
      <c r="F10" s="29" t="s">
        <v>8</v>
      </c>
      <c r="G10" s="30" t="s">
        <v>8</v>
      </c>
      <c r="H10" s="27" t="s">
        <v>7</v>
      </c>
      <c r="I10" s="28" t="s">
        <v>8</v>
      </c>
      <c r="J10" s="29" t="s">
        <v>9</v>
      </c>
      <c r="K10" s="28" t="s">
        <v>8</v>
      </c>
      <c r="L10" s="29" t="s">
        <v>8</v>
      </c>
      <c r="M10" s="30" t="s">
        <v>8</v>
      </c>
      <c r="N10" s="25"/>
    </row>
    <row r="11" spans="1:17" ht="15" customHeight="1" x14ac:dyDescent="0.2">
      <c r="A11" s="31" t="s">
        <v>10</v>
      </c>
      <c r="B11" s="32" t="s">
        <v>4</v>
      </c>
      <c r="C11" s="33"/>
      <c r="D11" s="34" t="s">
        <v>4</v>
      </c>
      <c r="E11" s="33"/>
      <c r="F11" s="34" t="s">
        <v>4</v>
      </c>
      <c r="G11" s="35"/>
      <c r="H11" s="32" t="s">
        <v>4</v>
      </c>
      <c r="I11" s="33"/>
      <c r="J11" s="34" t="s">
        <v>4</v>
      </c>
      <c r="K11" s="33"/>
      <c r="L11" s="34" t="s">
        <v>4</v>
      </c>
      <c r="M11" s="35" t="s">
        <v>10</v>
      </c>
      <c r="N11" s="25"/>
    </row>
    <row r="12" spans="1:17" ht="15" customHeight="1" x14ac:dyDescent="0.25">
      <c r="A12" s="14" t="s">
        <v>11</v>
      </c>
      <c r="B12" s="36" t="s">
        <v>4</v>
      </c>
      <c r="C12" s="37" t="s">
        <v>4</v>
      </c>
      <c r="D12" s="38"/>
      <c r="E12" s="39"/>
      <c r="F12" s="38"/>
      <c r="G12" s="40"/>
      <c r="H12" s="36"/>
      <c r="I12" s="39"/>
      <c r="J12" s="38"/>
      <c r="K12" s="39"/>
      <c r="L12" s="38"/>
      <c r="M12" s="40"/>
      <c r="N12" s="25"/>
    </row>
    <row r="13" spans="1:17" s="5" customFormat="1" ht="15" customHeight="1" x14ac:dyDescent="0.2">
      <c r="A13" s="41" t="s">
        <v>12</v>
      </c>
      <c r="B13" s="4">
        <f>HSCS!B13+HSCNO!B13+PBRC!B13+LSUAg!B13+SULaw!B13+SUAg!B13</f>
        <v>228430843.93000001</v>
      </c>
      <c r="C13" s="42">
        <f t="shared" ref="C13:C76" si="0">IF(ISBLANK(B13),"  ",IF(F13&gt;0,B13/F13,IF(B13&gt;0,1,0)))</f>
        <v>1</v>
      </c>
      <c r="D13" s="43">
        <f>HSCS!D13+HSCNO!D13+PBRC!D13+LSUAg!D13+SULaw!D13+SUAg!D13</f>
        <v>0</v>
      </c>
      <c r="E13" s="44">
        <f>IF(ISBLANK(D13),"  ",IF(F13&gt;0,D13/F13,IF(D13&gt;0,1,0)))</f>
        <v>0</v>
      </c>
      <c r="F13" s="45">
        <f>D13+B13</f>
        <v>228430843.93000001</v>
      </c>
      <c r="G13" s="46">
        <f>IF(ISBLANK(F13),"  ",IF(F76&gt;0,F13/F76,IF(F13&gt;0,1,0)))</f>
        <v>0.19795754988617958</v>
      </c>
      <c r="H13" s="4">
        <f>HSCS!H13+HSCNO!H13+PBRC!H13+LSUAg!H13+SULaw!H13+SUAg!H13</f>
        <v>225394622</v>
      </c>
      <c r="I13" s="42">
        <f>IF(ISBLANK(H13),"  ",IF(L13&gt;0,H13/L13,IF(H13&gt;0,1,0)))</f>
        <v>1</v>
      </c>
      <c r="J13" s="43">
        <f>HSCS!J13+HSCNO!J13+PBRC!J13+LSUAg!J13+SULaw!J13+SUAg!J13</f>
        <v>0</v>
      </c>
      <c r="K13" s="44">
        <f>IF(ISBLANK(J13),"  ",IF(L13&gt;0,J13/L13,IF(J13&gt;0,1,0)))</f>
        <v>0</v>
      </c>
      <c r="L13" s="45">
        <f t="shared" ref="L13:L34" si="1">J13+H13</f>
        <v>225394622</v>
      </c>
      <c r="M13" s="47">
        <f>IF(ISBLANK(L13),"  ",IF(L76&gt;0,L13/L76,IF(L13&gt;0,1,0)))</f>
        <v>0.19777651528495674</v>
      </c>
      <c r="N13" s="25"/>
    </row>
    <row r="14" spans="1:17" ht="15" customHeight="1" x14ac:dyDescent="0.2">
      <c r="A14" s="11" t="s">
        <v>13</v>
      </c>
      <c r="B14" s="4">
        <f>HSCS!B14+HSCNO!B14+PBRC!B14+LSUAg!B14+SULaw!B14+SUAg!B14</f>
        <v>0</v>
      </c>
      <c r="C14" s="48">
        <f t="shared" si="0"/>
        <v>0</v>
      </c>
      <c r="D14" s="43">
        <f>HSCS!D14+HSCNO!D14+PBRC!D14+LSUAg!D14+SULaw!D14+SUAg!D14</f>
        <v>0</v>
      </c>
      <c r="E14" s="49">
        <f>IF(ISBLANK(D14),"  ",IF(F14&gt;0,D14/F14,IF(D14&gt;0,1,0)))</f>
        <v>0</v>
      </c>
      <c r="F14" s="50">
        <f>D14+B14</f>
        <v>0</v>
      </c>
      <c r="G14" s="51">
        <f>IF(ISBLANK(F14),"  ",IF(F76&gt;0,F14/F76,IF(F14&gt;0,1,0)))</f>
        <v>0</v>
      </c>
      <c r="H14" s="4">
        <f>HSCS!H14+HSCNO!H14+PBRC!H14+LSUAg!H14+SULaw!H14+SUAg!H14</f>
        <v>0</v>
      </c>
      <c r="I14" s="48">
        <f>IF(ISBLANK(H14),"  ",IF(L14&gt;0,H14/L14,IF(H14&gt;0,1,0)))</f>
        <v>0</v>
      </c>
      <c r="J14" s="43">
        <f>HSCS!J14+HSCNO!J14+PBRC!J14+LSUAg!J14+SULaw!J14+SUAg!J14</f>
        <v>0</v>
      </c>
      <c r="K14" s="49">
        <f>IF(ISBLANK(J14),"  ",IF(L14&gt;0,J14/L14,IF(J14&gt;0,1,0)))</f>
        <v>0</v>
      </c>
      <c r="L14" s="50">
        <f t="shared" si="1"/>
        <v>0</v>
      </c>
      <c r="M14" s="51">
        <f>IF(ISBLANK(L14),"  ",IF(L76&gt;0,L14/L76,IF(L14&gt;0,1,0)))</f>
        <v>0</v>
      </c>
      <c r="N14" s="25"/>
    </row>
    <row r="15" spans="1:17" ht="15" customHeight="1" x14ac:dyDescent="0.2">
      <c r="A15" s="31" t="s">
        <v>14</v>
      </c>
      <c r="B15" s="4">
        <f>HSCS!B15+HSCNO!B15+PBRC!B15+LSUAg!B15+SULaw!B15+SUAg!B15</f>
        <v>17820683.509999998</v>
      </c>
      <c r="C15" s="53">
        <f t="shared" si="0"/>
        <v>1</v>
      </c>
      <c r="D15" s="43">
        <f>HSCS!D15+HSCNO!D15+PBRC!D15+LSUAg!D15+SULaw!D15+SUAg!D15</f>
        <v>0</v>
      </c>
      <c r="E15" s="55">
        <f>IF(ISBLANK(D15),"  ",IF(F15&gt;0,D15/F15,IF(D15&gt;0,1,0)))</f>
        <v>0</v>
      </c>
      <c r="F15" s="38">
        <f>D15+B15</f>
        <v>17820683.509999998</v>
      </c>
      <c r="G15" s="56">
        <f>IF(ISBLANK(F15),"  ",IF(F76&gt;0,F15/F76,IF(F15&gt;0,1,0)))</f>
        <v>1.5443356003262314E-2</v>
      </c>
      <c r="H15" s="4">
        <f>HSCS!H15+HSCNO!H15+PBRC!H15+LSUAg!H15+SULaw!H15+SUAg!H15</f>
        <v>17637675</v>
      </c>
      <c r="I15" s="53">
        <f>IF(ISBLANK(H15),"  ",IF(L15&gt;0,H15/L15,IF(H15&gt;0,1,0)))</f>
        <v>1</v>
      </c>
      <c r="J15" s="43">
        <f>HSCS!J15+HSCNO!J15+PBRC!J15+LSUAg!J15+SULaw!J15+SUAg!J15</f>
        <v>0</v>
      </c>
      <c r="K15" s="55">
        <f>IF(ISBLANK(J15),"  ",IF(L15&gt;0,J15/L15,IF(J15&gt;0,1,0)))</f>
        <v>0</v>
      </c>
      <c r="L15" s="38">
        <f t="shared" si="1"/>
        <v>17637675</v>
      </c>
      <c r="M15" s="56">
        <f>IF(ISBLANK(L15),"  ",IF(L76&gt;0,L15/L76,IF(L15&gt;0,1,0)))</f>
        <v>1.5476491267962016E-2</v>
      </c>
      <c r="N15" s="25"/>
    </row>
    <row r="16" spans="1:17" ht="15" customHeight="1" x14ac:dyDescent="0.2">
      <c r="A16" s="57" t="s">
        <v>15</v>
      </c>
      <c r="B16" s="4">
        <f>HSCS!B16+HSCNO!B16+PBRC!B16+LSUAg!B16+SULaw!B16+SUAg!B16</f>
        <v>0</v>
      </c>
      <c r="C16" s="42">
        <f t="shared" si="0"/>
        <v>0</v>
      </c>
      <c r="D16" s="43">
        <f>HSCS!D16+HSCNO!D16+PBRC!D16+LSUAg!D16+SULaw!D16+SUAg!D16</f>
        <v>0</v>
      </c>
      <c r="E16" s="44">
        <f>IF(ISBLANK(D16),"  ",IF(F16&gt;0,D16/F16,IF(D16&gt;0,1,0)))</f>
        <v>0</v>
      </c>
      <c r="F16" s="58">
        <f t="shared" ref="F16:F39" si="2">D16+B16</f>
        <v>0</v>
      </c>
      <c r="G16" s="46">
        <f>IF(ISBLANK(F16),"  ",IF(F76&gt;0,F16/F76,IF(F16&gt;0,1,0)))</f>
        <v>0</v>
      </c>
      <c r="H16" s="4">
        <f>HSCS!H16+HSCNO!H16+PBRC!H16+LSUAg!H16+SULaw!H16+SUAg!H16</f>
        <v>0</v>
      </c>
      <c r="I16" s="42">
        <f t="shared" ref="I16:I34" si="3">IF(ISBLANK(H16),"  ",IF(L16&gt;0,H16/L16,IF(H16&gt;0,1,0)))</f>
        <v>0</v>
      </c>
      <c r="J16" s="43">
        <f>HSCS!J16+HSCNO!J16+PBRC!J16+LSUAg!J16+SULaw!J16+SUAg!J16</f>
        <v>0</v>
      </c>
      <c r="K16" s="44">
        <f t="shared" ref="K16:K34" si="4">IF(ISBLANK(J16),"  ",IF(L16&gt;0,J16/L16,IF(J16&gt;0,1,0)))</f>
        <v>0</v>
      </c>
      <c r="L16" s="58">
        <f t="shared" si="1"/>
        <v>0</v>
      </c>
      <c r="M16" s="46">
        <f>IF(ISBLANK(L16),"  ",IF(L76&gt;0,L16/L76,IF(L16&gt;0,1,0)))</f>
        <v>0</v>
      </c>
      <c r="N16" s="25"/>
    </row>
    <row r="17" spans="1:14" ht="15" customHeight="1" x14ac:dyDescent="0.2">
      <c r="A17" s="59" t="s">
        <v>16</v>
      </c>
      <c r="B17" s="4">
        <f>HSCS!B17+HSCNO!B17+PBRC!B17+LSUAg!B17+SULaw!B17+SUAg!B17</f>
        <v>10052841.509999998</v>
      </c>
      <c r="C17" s="48">
        <f t="shared" si="0"/>
        <v>1</v>
      </c>
      <c r="D17" s="43">
        <f>HSCS!D17+HSCNO!D17+PBRC!D17+LSUAg!D17+SULaw!D17+SUAg!D17</f>
        <v>0</v>
      </c>
      <c r="E17" s="44">
        <f t="shared" ref="E17:E34" si="5">IF(ISBLANK(D17),"  ",IF(F17&gt;0,D17/F17,IF(D17&gt;0,1,0)))</f>
        <v>0</v>
      </c>
      <c r="F17" s="34">
        <f t="shared" si="2"/>
        <v>10052841.509999998</v>
      </c>
      <c r="G17" s="51">
        <f>IF(ISBLANK(F17),"  ",IF(F76&gt;0,F17/F76,IF(F17&gt;0,1,0)))</f>
        <v>8.7117651910593348E-3</v>
      </c>
      <c r="H17" s="4">
        <f>HSCS!H17+HSCNO!H17+PBRC!H17+LSUAg!H17+SULaw!H17+SUAg!H17</f>
        <v>10042559</v>
      </c>
      <c r="I17" s="48">
        <f t="shared" si="3"/>
        <v>1</v>
      </c>
      <c r="J17" s="43">
        <f>HSCS!J17+HSCNO!J17+PBRC!J17+LSUAg!J17+SULaw!J17+SUAg!J17</f>
        <v>0</v>
      </c>
      <c r="K17" s="49">
        <f t="shared" si="4"/>
        <v>0</v>
      </c>
      <c r="L17" s="34">
        <f t="shared" si="1"/>
        <v>10042559</v>
      </c>
      <c r="M17" s="51">
        <f>IF(ISBLANK(L17),"  ",IF(L76&gt;0,L17/L76,IF(L17&gt;0,1,0)))</f>
        <v>8.8120218039788884E-3</v>
      </c>
      <c r="N17" s="25"/>
    </row>
    <row r="18" spans="1:14" ht="15" customHeight="1" x14ac:dyDescent="0.2">
      <c r="A18" s="59" t="s">
        <v>17</v>
      </c>
      <c r="B18" s="4">
        <f>HSCS!B18+HSCNO!B18+PBRC!B18+LSUAg!B18+SULaw!B18+SUAg!B18</f>
        <v>7017842</v>
      </c>
      <c r="C18" s="48">
        <f t="shared" si="0"/>
        <v>1</v>
      </c>
      <c r="D18" s="43">
        <f>HSCS!D18+HSCNO!D18+PBRC!D18+LSUAg!D18+SULaw!D18+SUAg!D18</f>
        <v>0</v>
      </c>
      <c r="E18" s="44">
        <f t="shared" si="5"/>
        <v>0</v>
      </c>
      <c r="F18" s="34">
        <f t="shared" si="2"/>
        <v>7017842</v>
      </c>
      <c r="G18" s="51">
        <f>IF(ISBLANK(F18),"  ",IF(F76&gt;0,F18/F76,IF(F18&gt;0,1,0)))</f>
        <v>6.0816428460687263E-3</v>
      </c>
      <c r="H18" s="4">
        <f>HSCS!H18+HSCNO!H18+PBRC!H18+LSUAg!H18+SULaw!H18+SUAg!H18</f>
        <v>6845116</v>
      </c>
      <c r="I18" s="48">
        <f t="shared" si="3"/>
        <v>1</v>
      </c>
      <c r="J18" s="43">
        <f>HSCS!J18+HSCNO!J18+PBRC!J18+LSUAg!J18+SULaw!J18+SUAg!J18</f>
        <v>0</v>
      </c>
      <c r="K18" s="49">
        <f t="shared" si="4"/>
        <v>0</v>
      </c>
      <c r="L18" s="34">
        <f t="shared" si="1"/>
        <v>6845116</v>
      </c>
      <c r="M18" s="51">
        <f>IF(ISBLANK(L18),"  ",IF(L76&gt;0,L18/L76,IF(L18&gt;0,1,0)))</f>
        <v>6.0063686399815779E-3</v>
      </c>
      <c r="N18" s="25"/>
    </row>
    <row r="19" spans="1:14" ht="15" customHeight="1" x14ac:dyDescent="0.2">
      <c r="A19" s="59" t="s">
        <v>18</v>
      </c>
      <c r="B19" s="4">
        <f>HSCS!B19+HSCNO!B19+PBRC!B19+LSUAg!B19+SULaw!B19+SUAg!B19</f>
        <v>0</v>
      </c>
      <c r="C19" s="48">
        <f t="shared" si="0"/>
        <v>0</v>
      </c>
      <c r="D19" s="43">
        <f>HSCS!D19+HSCNO!D19+PBRC!D19+LSUAg!D19+SULaw!D19+SUAg!D19</f>
        <v>0</v>
      </c>
      <c r="E19" s="44">
        <f t="shared" si="5"/>
        <v>0</v>
      </c>
      <c r="F19" s="34">
        <f t="shared" si="2"/>
        <v>0</v>
      </c>
      <c r="G19" s="51">
        <f>IF(ISBLANK(F19),"  ",IF(F76&gt;0,F19/F76,IF(F19&gt;0,1,0)))</f>
        <v>0</v>
      </c>
      <c r="H19" s="4">
        <f>HSCS!H19+HSCNO!H19+PBRC!H19+LSUAg!H19+SULaw!H19+SUAg!H19</f>
        <v>0</v>
      </c>
      <c r="I19" s="48">
        <f t="shared" si="3"/>
        <v>0</v>
      </c>
      <c r="J19" s="43">
        <f>HSCS!J19+HSCNO!J19+PBRC!J19+LSUAg!J19+SULaw!J19+SUAg!J19</f>
        <v>0</v>
      </c>
      <c r="K19" s="49">
        <f t="shared" si="4"/>
        <v>0</v>
      </c>
      <c r="L19" s="34">
        <f t="shared" si="1"/>
        <v>0</v>
      </c>
      <c r="M19" s="51">
        <f>IF(ISBLANK(L19),"  ",IF(L76&gt;0,L19/L76,IF(L19&gt;0,1,0)))</f>
        <v>0</v>
      </c>
      <c r="N19" s="25"/>
    </row>
    <row r="20" spans="1:14" ht="15" customHeight="1" x14ac:dyDescent="0.2">
      <c r="A20" s="59" t="s">
        <v>19</v>
      </c>
      <c r="B20" s="4">
        <f>HSCS!B20+HSCNO!B20+PBRC!B20+LSUAg!B20+SULaw!B20+SUAg!B20</f>
        <v>0</v>
      </c>
      <c r="C20" s="48">
        <f t="shared" si="0"/>
        <v>0</v>
      </c>
      <c r="D20" s="43">
        <f>HSCS!D20+HSCNO!D20+PBRC!D20+LSUAg!D20+SULaw!D20+SUAg!D20</f>
        <v>0</v>
      </c>
      <c r="E20" s="44">
        <f t="shared" si="5"/>
        <v>0</v>
      </c>
      <c r="F20" s="34">
        <f>D20+B20</f>
        <v>0</v>
      </c>
      <c r="G20" s="51">
        <f>IF(ISBLANK(F20),"  ",IF(F76&gt;0,F20/F76,IF(F20&gt;0,1,0)))</f>
        <v>0</v>
      </c>
      <c r="H20" s="4">
        <f>HSCS!H20+HSCNO!H20+PBRC!H20+LSUAg!H20+SULaw!H20+SUAg!H20</f>
        <v>0</v>
      </c>
      <c r="I20" s="48">
        <f t="shared" si="3"/>
        <v>0</v>
      </c>
      <c r="J20" s="43">
        <f>HSCS!J20+HSCNO!J20+PBRC!J20+LSUAg!J20+SULaw!J20+SUAg!J20</f>
        <v>0</v>
      </c>
      <c r="K20" s="49">
        <f t="shared" si="4"/>
        <v>0</v>
      </c>
      <c r="L20" s="34">
        <f t="shared" si="1"/>
        <v>0</v>
      </c>
      <c r="M20" s="51">
        <f>IF(ISBLANK(L20),"  ",IF(L76&gt;0,L20/L76,IF(L20&gt;0,1,0)))</f>
        <v>0</v>
      </c>
      <c r="N20" s="25"/>
    </row>
    <row r="21" spans="1:14" ht="15" customHeight="1" x14ac:dyDescent="0.2">
      <c r="A21" s="59" t="s">
        <v>20</v>
      </c>
      <c r="B21" s="4">
        <f>HSCS!B21+HSCNO!B21+PBRC!B21+LSUAg!B21+SULaw!B21+SUAg!B21</f>
        <v>0</v>
      </c>
      <c r="C21" s="48">
        <f t="shared" si="0"/>
        <v>0</v>
      </c>
      <c r="D21" s="43">
        <f>HSCS!D21+HSCNO!D21+PBRC!D21+LSUAg!D21+SULaw!D21+SUAg!D21</f>
        <v>0</v>
      </c>
      <c r="E21" s="44">
        <f t="shared" si="5"/>
        <v>0</v>
      </c>
      <c r="F21" s="34">
        <f t="shared" si="2"/>
        <v>0</v>
      </c>
      <c r="G21" s="51">
        <f>IF(ISBLANK(F21),"  ",IF(F76&gt;0,F21/F76,IF(F21&gt;0,1,0)))</f>
        <v>0</v>
      </c>
      <c r="H21" s="4">
        <f>HSCS!H21+HSCNO!H21+PBRC!H21+LSUAg!H21+SULaw!H21+SUAg!H21</f>
        <v>0</v>
      </c>
      <c r="I21" s="48">
        <f t="shared" si="3"/>
        <v>0</v>
      </c>
      <c r="J21" s="43">
        <f>HSCS!J21+HSCNO!J21+PBRC!J21+LSUAg!J21+SULaw!J21+SUAg!J21</f>
        <v>0</v>
      </c>
      <c r="K21" s="49">
        <f t="shared" si="4"/>
        <v>0</v>
      </c>
      <c r="L21" s="34">
        <f t="shared" si="1"/>
        <v>0</v>
      </c>
      <c r="M21" s="51">
        <f>IF(ISBLANK(L21),"  ",IF(L76&gt;0,L21/L76,IF(L21&gt;0,1,0)))</f>
        <v>0</v>
      </c>
      <c r="N21" s="25"/>
    </row>
    <row r="22" spans="1:14" ht="15" customHeight="1" x14ac:dyDescent="0.2">
      <c r="A22" s="59" t="s">
        <v>21</v>
      </c>
      <c r="B22" s="4">
        <f>HSCS!B22+HSCNO!B22+PBRC!B22+LSUAg!B22+SULaw!B22+SUAg!B22</f>
        <v>750000</v>
      </c>
      <c r="C22" s="48">
        <f t="shared" si="0"/>
        <v>1</v>
      </c>
      <c r="D22" s="43">
        <f>HSCS!D22+HSCNO!D22+PBRC!D22+LSUAg!D22+SULaw!D22+SUAg!D22</f>
        <v>0</v>
      </c>
      <c r="E22" s="44">
        <f t="shared" si="5"/>
        <v>0</v>
      </c>
      <c r="F22" s="34">
        <f t="shared" si="2"/>
        <v>750000</v>
      </c>
      <c r="G22" s="51">
        <f>IF(ISBLANK(F22),"  ",IF(F76&gt;0,F22/F76,IF(F22&gt;0,1,0)))</f>
        <v>6.4994796613425387E-4</v>
      </c>
      <c r="H22" s="4">
        <f>HSCS!H22+HSCNO!H22+PBRC!H22+LSUAg!H22+SULaw!H22+SUAg!H22</f>
        <v>750000</v>
      </c>
      <c r="I22" s="48">
        <f t="shared" si="3"/>
        <v>1</v>
      </c>
      <c r="J22" s="43">
        <f>HSCS!J22+HSCNO!J22+PBRC!J22+LSUAg!J22+SULaw!J22+SUAg!J22</f>
        <v>0</v>
      </c>
      <c r="K22" s="49">
        <f t="shared" si="4"/>
        <v>0</v>
      </c>
      <c r="L22" s="34">
        <f t="shared" si="1"/>
        <v>750000</v>
      </c>
      <c r="M22" s="51">
        <f>IF(ISBLANK(L22),"  ",IF(L76&gt;0,L22/L76,IF(L22&gt;0,1,0)))</f>
        <v>6.5810082400154842E-4</v>
      </c>
      <c r="N22" s="25"/>
    </row>
    <row r="23" spans="1:14" ht="15" customHeight="1" x14ac:dyDescent="0.2">
      <c r="A23" s="59" t="s">
        <v>22</v>
      </c>
      <c r="B23" s="4">
        <f>HSCS!B23+HSCNO!B23+PBRC!B23+LSUAg!B23+SULaw!B23+SUAg!B23</f>
        <v>0</v>
      </c>
      <c r="C23" s="48">
        <f t="shared" si="0"/>
        <v>0</v>
      </c>
      <c r="D23" s="43">
        <f>HSCS!D23+HSCNO!D23+PBRC!D23+LSUAg!D23+SULaw!D23+SUAg!D23</f>
        <v>0</v>
      </c>
      <c r="E23" s="44">
        <f t="shared" si="5"/>
        <v>0</v>
      </c>
      <c r="F23" s="34">
        <f t="shared" si="2"/>
        <v>0</v>
      </c>
      <c r="G23" s="51">
        <f>IF(ISBLANK(F23),"  ",IF(F76&gt;0,F23/F76,IF(F23&gt;0,1,0)))</f>
        <v>0</v>
      </c>
      <c r="H23" s="4">
        <f>HSCS!H23+HSCNO!H23+PBRC!H23+LSUAg!H23+SULaw!H23+SUAg!H23</f>
        <v>0</v>
      </c>
      <c r="I23" s="48">
        <f t="shared" si="3"/>
        <v>0</v>
      </c>
      <c r="J23" s="43">
        <f>HSCS!J23+HSCNO!J23+PBRC!J23+LSUAg!J23+SULaw!J23+SUAg!J23</f>
        <v>0</v>
      </c>
      <c r="K23" s="49">
        <f t="shared" si="4"/>
        <v>0</v>
      </c>
      <c r="L23" s="34">
        <f t="shared" si="1"/>
        <v>0</v>
      </c>
      <c r="M23" s="51">
        <f>IF(ISBLANK(L23),"  ",IF(L76&gt;0,L23/L76,IF(L23&gt;0,1,0)))</f>
        <v>0</v>
      </c>
      <c r="N23" s="25"/>
    </row>
    <row r="24" spans="1:14" ht="15" customHeight="1" x14ac:dyDescent="0.2">
      <c r="A24" s="59" t="s">
        <v>23</v>
      </c>
      <c r="B24" s="4">
        <f>HSCS!B24+HSCNO!B24+PBRC!B24+LSUAg!B24+SULaw!B24+SUAg!B24</f>
        <v>0</v>
      </c>
      <c r="C24" s="48">
        <f t="shared" si="0"/>
        <v>0</v>
      </c>
      <c r="D24" s="43">
        <f>HSCS!D24+HSCNO!D24+PBRC!D24+LSUAg!D24+SULaw!D24+SUAg!D24</f>
        <v>0</v>
      </c>
      <c r="E24" s="44">
        <f t="shared" si="5"/>
        <v>0</v>
      </c>
      <c r="F24" s="34">
        <f t="shared" si="2"/>
        <v>0</v>
      </c>
      <c r="G24" s="51">
        <f>IF(ISBLANK(F24),"  ",IF(F76&gt;0,F24/F76,IF(F24&gt;0,1,0)))</f>
        <v>0</v>
      </c>
      <c r="H24" s="4">
        <f>HSCS!H24+HSCNO!H24+PBRC!H24+LSUAg!H24+SULaw!H24+SUAg!H24</f>
        <v>0</v>
      </c>
      <c r="I24" s="48">
        <f t="shared" si="3"/>
        <v>0</v>
      </c>
      <c r="J24" s="43">
        <f>HSCS!J24+HSCNO!J24+PBRC!J24+LSUAg!J24+SULaw!J24+SUAg!J24</f>
        <v>0</v>
      </c>
      <c r="K24" s="49">
        <f t="shared" si="4"/>
        <v>0</v>
      </c>
      <c r="L24" s="34">
        <f t="shared" si="1"/>
        <v>0</v>
      </c>
      <c r="M24" s="51">
        <f>IF(ISBLANK(L24),"  ",IF(L76&gt;0,L24/L76,IF(L24&gt;0,1,0)))</f>
        <v>0</v>
      </c>
      <c r="N24" s="25"/>
    </row>
    <row r="25" spans="1:14" ht="15" customHeight="1" x14ac:dyDescent="0.2">
      <c r="A25" s="59" t="s">
        <v>24</v>
      </c>
      <c r="B25" s="4">
        <f>HSCS!B25+HSCNO!B25+PBRC!B25+LSUAg!B25+SULaw!B25+SUAg!B25</f>
        <v>0</v>
      </c>
      <c r="C25" s="48">
        <f t="shared" si="0"/>
        <v>0</v>
      </c>
      <c r="D25" s="43">
        <f>HSCS!D25+HSCNO!D25+PBRC!D25+LSUAg!D25+SULaw!D25+SUAg!D25</f>
        <v>0</v>
      </c>
      <c r="E25" s="44">
        <f t="shared" si="5"/>
        <v>0</v>
      </c>
      <c r="F25" s="34">
        <f t="shared" si="2"/>
        <v>0</v>
      </c>
      <c r="G25" s="51">
        <f>IF(ISBLANK(F25),"  ",IF(F76&gt;0,F25/F76,IF(F25&gt;0,1,0)))</f>
        <v>0</v>
      </c>
      <c r="H25" s="4">
        <f>HSCS!H25+HSCNO!H25+PBRC!H25+LSUAg!H25+SULaw!H25+SUAg!H25</f>
        <v>0</v>
      </c>
      <c r="I25" s="48">
        <f t="shared" si="3"/>
        <v>0</v>
      </c>
      <c r="J25" s="43">
        <f>HSCS!J25+HSCNO!J25+PBRC!J25+LSUAg!J25+SULaw!J25+SUAg!J25</f>
        <v>0</v>
      </c>
      <c r="K25" s="49">
        <f t="shared" si="4"/>
        <v>0</v>
      </c>
      <c r="L25" s="34">
        <f t="shared" si="1"/>
        <v>0</v>
      </c>
      <c r="M25" s="51">
        <f>IF(ISBLANK(L25),"  ",IF(L76&gt;0,L25/L76,IF(L25&gt;0,1,0)))</f>
        <v>0</v>
      </c>
      <c r="N25" s="25"/>
    </row>
    <row r="26" spans="1:14" ht="15" customHeight="1" x14ac:dyDescent="0.2">
      <c r="A26" s="59" t="s">
        <v>25</v>
      </c>
      <c r="B26" s="4">
        <f>HSCS!B26+HSCNO!B26+PBRC!B26+LSUAg!B26+SULaw!B26+SUAg!B26</f>
        <v>0</v>
      </c>
      <c r="C26" s="48">
        <f t="shared" si="0"/>
        <v>0</v>
      </c>
      <c r="D26" s="43">
        <f>HSCS!D26+HSCNO!D26+PBRC!D26+LSUAg!D26+SULaw!D26+SUAg!D26</f>
        <v>0</v>
      </c>
      <c r="E26" s="44">
        <f t="shared" si="5"/>
        <v>0</v>
      </c>
      <c r="F26" s="34">
        <f t="shared" si="2"/>
        <v>0</v>
      </c>
      <c r="G26" s="51">
        <f>IF(ISBLANK(F26),"  ",IF(F76&gt;0,F26/F76,IF(F26&gt;0,1,0)))</f>
        <v>0</v>
      </c>
      <c r="H26" s="4">
        <f>HSCS!H26+HSCNO!H26+PBRC!H26+LSUAg!H26+SULaw!H26+SUAg!H26</f>
        <v>0</v>
      </c>
      <c r="I26" s="48">
        <f t="shared" si="3"/>
        <v>0</v>
      </c>
      <c r="J26" s="43">
        <f>HSCS!J26+HSCNO!J26+PBRC!J26+LSUAg!J26+SULaw!J26+SUAg!J26</f>
        <v>0</v>
      </c>
      <c r="K26" s="49">
        <f t="shared" si="4"/>
        <v>0</v>
      </c>
      <c r="L26" s="34">
        <f t="shared" si="1"/>
        <v>0</v>
      </c>
      <c r="M26" s="51">
        <f>IF(ISBLANK(L26),"  ",IF(L76&gt;0,L26/L76,IF(L26&gt;0,1,0)))</f>
        <v>0</v>
      </c>
      <c r="N26" s="25"/>
    </row>
    <row r="27" spans="1:14" ht="15" customHeight="1" x14ac:dyDescent="0.2">
      <c r="A27" s="59" t="s">
        <v>26</v>
      </c>
      <c r="B27" s="4">
        <f>HSCS!B27+HSCNO!B27+PBRC!B27+LSUAg!B27+SULaw!B27+SUAg!B27</f>
        <v>0</v>
      </c>
      <c r="C27" s="48">
        <f t="shared" si="0"/>
        <v>0</v>
      </c>
      <c r="D27" s="43">
        <f>HSCS!D27+HSCNO!D27+PBRC!D27+LSUAg!D27+SULaw!D27+SUAg!D27</f>
        <v>0</v>
      </c>
      <c r="E27" s="44">
        <f t="shared" si="5"/>
        <v>0</v>
      </c>
      <c r="F27" s="34">
        <f t="shared" si="2"/>
        <v>0</v>
      </c>
      <c r="G27" s="51">
        <f>IF(ISBLANK(F27),"  ",IF(F76&gt;0,F27/F76,IF(F27&gt;0,1,0)))</f>
        <v>0</v>
      </c>
      <c r="H27" s="4">
        <f>HSCS!H27+HSCNO!H27+PBRC!H27+LSUAg!H27+SULaw!H27+SUAg!H27</f>
        <v>0</v>
      </c>
      <c r="I27" s="48">
        <f t="shared" si="3"/>
        <v>0</v>
      </c>
      <c r="J27" s="43">
        <f>HSCS!J27+HSCNO!J27+PBRC!J27+LSUAg!J27+SULaw!J27+SUAg!J27</f>
        <v>0</v>
      </c>
      <c r="K27" s="49">
        <f t="shared" si="4"/>
        <v>0</v>
      </c>
      <c r="L27" s="34">
        <f t="shared" si="1"/>
        <v>0</v>
      </c>
      <c r="M27" s="51">
        <f>IF(ISBLANK(L27),"  ",IF(L76&gt;0,L27/L76,IF(L27&gt;0,1,0)))</f>
        <v>0</v>
      </c>
      <c r="N27" s="25"/>
    </row>
    <row r="28" spans="1:14" ht="15" customHeight="1" x14ac:dyDescent="0.2">
      <c r="A28" s="60" t="s">
        <v>27</v>
      </c>
      <c r="B28" s="4">
        <f>HSCS!B28+HSCNO!B28+PBRC!B28+LSUAg!B28+SULaw!B28+SUAg!B28</f>
        <v>0</v>
      </c>
      <c r="C28" s="48">
        <f t="shared" si="0"/>
        <v>0</v>
      </c>
      <c r="D28" s="43">
        <f>HSCS!D28+HSCNO!D28+PBRC!D28+LSUAg!D28+SULaw!D28+SUAg!D28</f>
        <v>0</v>
      </c>
      <c r="E28" s="44">
        <f t="shared" si="5"/>
        <v>0</v>
      </c>
      <c r="F28" s="34">
        <f t="shared" si="2"/>
        <v>0</v>
      </c>
      <c r="G28" s="51">
        <f>IF(ISBLANK(F28),"  ",IF(F76&gt;0,F28/F76,IF(F28&gt;0,1,0)))</f>
        <v>0</v>
      </c>
      <c r="H28" s="4">
        <f>HSCS!H28+HSCNO!H28+PBRC!H28+LSUAg!H28+SULaw!H28+SUAg!H28</f>
        <v>0</v>
      </c>
      <c r="I28" s="48">
        <f t="shared" si="3"/>
        <v>0</v>
      </c>
      <c r="J28" s="43">
        <f>HSCS!J28+HSCNO!J28+PBRC!J28+LSUAg!J28+SULaw!J28+SUAg!J28</f>
        <v>0</v>
      </c>
      <c r="K28" s="49">
        <f t="shared" si="4"/>
        <v>0</v>
      </c>
      <c r="L28" s="34">
        <f t="shared" si="1"/>
        <v>0</v>
      </c>
      <c r="M28" s="51">
        <f>IF(ISBLANK(L28),"  ",IF(L76&gt;0,L28/L76,IF(L28&gt;0,1,0)))</f>
        <v>0</v>
      </c>
      <c r="N28" s="25"/>
    </row>
    <row r="29" spans="1:14" ht="15" customHeight="1" x14ac:dyDescent="0.2">
      <c r="A29" s="60" t="s">
        <v>28</v>
      </c>
      <c r="B29" s="4">
        <f>HSCS!B29+HSCNO!B29+PBRC!B29+LSUAg!B29+SULaw!B29+SUAg!B29</f>
        <v>0</v>
      </c>
      <c r="C29" s="48">
        <f t="shared" si="0"/>
        <v>0</v>
      </c>
      <c r="D29" s="43">
        <f>HSCS!D29+HSCNO!D29+PBRC!D29+LSUAg!D29+SULaw!D29+SUAg!D29</f>
        <v>0</v>
      </c>
      <c r="E29" s="44">
        <f t="shared" si="5"/>
        <v>0</v>
      </c>
      <c r="F29" s="34">
        <f t="shared" si="2"/>
        <v>0</v>
      </c>
      <c r="G29" s="51">
        <f>IF(ISBLANK(F29),"  ",IF(F76&gt;0,F29/F76,IF(F29&gt;0,1,0)))</f>
        <v>0</v>
      </c>
      <c r="H29" s="4">
        <f>HSCS!H29+HSCNO!H29+PBRC!H29+LSUAg!H29+SULaw!H29+SUAg!H29</f>
        <v>0</v>
      </c>
      <c r="I29" s="48">
        <f t="shared" si="3"/>
        <v>0</v>
      </c>
      <c r="J29" s="43">
        <f>HSCS!J29+HSCNO!J29+PBRC!J29+LSUAg!J29+SULaw!J29+SUAg!J29</f>
        <v>0</v>
      </c>
      <c r="K29" s="49">
        <f t="shared" si="4"/>
        <v>0</v>
      </c>
      <c r="L29" s="34">
        <f t="shared" si="1"/>
        <v>0</v>
      </c>
      <c r="M29" s="51">
        <f>IF(ISBLANK(L29),"  ",IF(L76&gt;0,L29/L76,IF(L29&gt;0,1,0)))</f>
        <v>0</v>
      </c>
      <c r="N29" s="25"/>
    </row>
    <row r="30" spans="1:14" ht="15" customHeight="1" x14ac:dyDescent="0.2">
      <c r="A30" s="60" t="s">
        <v>29</v>
      </c>
      <c r="B30" s="4">
        <f>HSCS!B30+HSCNO!B30+PBRC!B30+LSUAg!B30+SULaw!B30+SUAg!B30</f>
        <v>0</v>
      </c>
      <c r="C30" s="48">
        <f t="shared" si="0"/>
        <v>0</v>
      </c>
      <c r="D30" s="43">
        <f>HSCS!D30+HSCNO!D30+PBRC!D30+LSUAg!D30+SULaw!D30+SUAg!D30</f>
        <v>0</v>
      </c>
      <c r="E30" s="44">
        <f>IF(ISBLANK(D30),"  ",IF(F30&gt;0,D30/F30,IF(D30&gt;0,1,0)))</f>
        <v>0</v>
      </c>
      <c r="F30" s="34">
        <f t="shared" si="2"/>
        <v>0</v>
      </c>
      <c r="G30" s="51">
        <f>IF(ISBLANK(F30),"  ",IF(F76&gt;0,F30/F76,IF(F30&gt;0,1,0)))</f>
        <v>0</v>
      </c>
      <c r="H30" s="4">
        <f>HSCS!H30+HSCNO!H30+PBRC!H30+LSUAg!H30+SULaw!H30+SUAg!H30</f>
        <v>0</v>
      </c>
      <c r="I30" s="48">
        <f t="shared" si="3"/>
        <v>0</v>
      </c>
      <c r="J30" s="43">
        <f>HSCS!J30+HSCNO!J30+PBRC!J30+LSUAg!J30+SULaw!J30+SUAg!J30</f>
        <v>0</v>
      </c>
      <c r="K30" s="49">
        <f>IF(ISBLANK(J30),"  ",IF(L30&gt;0,J30/L30,IF(J30&gt;0,1,0)))</f>
        <v>0</v>
      </c>
      <c r="L30" s="34">
        <f t="shared" si="1"/>
        <v>0</v>
      </c>
      <c r="M30" s="51">
        <f>IF(ISBLANK(L30),"  ",IF(L76&gt;0,L30/L76,IF(L30&gt;0,1,0)))</f>
        <v>0</v>
      </c>
      <c r="N30" s="25"/>
    </row>
    <row r="31" spans="1:14" ht="15" customHeight="1" x14ac:dyDescent="0.2">
      <c r="A31" s="60" t="s">
        <v>30</v>
      </c>
      <c r="B31" s="4">
        <f>HSCS!B31+HSCNO!B31+PBRC!B31+LSUAg!B31+SULaw!B31+SUAg!B31</f>
        <v>0</v>
      </c>
      <c r="C31" s="48">
        <f t="shared" si="0"/>
        <v>0</v>
      </c>
      <c r="D31" s="43">
        <f>HSCS!D31+HSCNO!D31+PBRC!D31+LSUAg!D31+SULaw!D31+SUAg!D31</f>
        <v>0</v>
      </c>
      <c r="E31" s="44">
        <f>IF(ISBLANK(D31),"  ",IF(F31&gt;0,D31/F31,IF(D31&gt;0,1,0)))</f>
        <v>0</v>
      </c>
      <c r="F31" s="34">
        <f t="shared" si="2"/>
        <v>0</v>
      </c>
      <c r="G31" s="51">
        <f>IF(ISBLANK(F31),"  ",IF(F76&gt;0,F31/F76,IF(F31&gt;0,1,0)))</f>
        <v>0</v>
      </c>
      <c r="H31" s="4">
        <f>HSCS!H31+HSCNO!H31+PBRC!H31+LSUAg!H31+SULaw!H31+SUAg!H31</f>
        <v>0</v>
      </c>
      <c r="I31" s="48">
        <f t="shared" si="3"/>
        <v>0</v>
      </c>
      <c r="J31" s="43">
        <f>HSCS!J31+HSCNO!J31+PBRC!J31+LSUAg!J31+SULaw!J31+SUAg!J31</f>
        <v>0</v>
      </c>
      <c r="K31" s="49">
        <f>IF(ISBLANK(J31),"  ",IF(L31&gt;0,J31/L31,IF(J31&gt;0,1,0)))</f>
        <v>0</v>
      </c>
      <c r="L31" s="34">
        <f t="shared" si="1"/>
        <v>0</v>
      </c>
      <c r="M31" s="51">
        <f>IF(ISBLANK(L31),"  ",IF(L76&gt;0,L31/L76,IF(L31&gt;0,1,0)))</f>
        <v>0</v>
      </c>
      <c r="N31" s="25"/>
    </row>
    <row r="32" spans="1:14" ht="15" customHeight="1" x14ac:dyDescent="0.2">
      <c r="A32" s="60" t="s">
        <v>31</v>
      </c>
      <c r="B32" s="4">
        <f>HSCS!B32+HSCNO!B32+PBRC!B32+LSUAg!B32+SULaw!B32+SUAg!B32</f>
        <v>0</v>
      </c>
      <c r="C32" s="48">
        <f t="shared" si="0"/>
        <v>0</v>
      </c>
      <c r="D32" s="43">
        <f>HSCS!D32+HSCNO!D32+PBRC!D32+LSUAg!D32+SULaw!D32+SUAg!D32</f>
        <v>0</v>
      </c>
      <c r="E32" s="44">
        <f>IF(ISBLANK(D32),"  ",IF(F32&gt;0,D32/F32,IF(D32&gt;0,1,0)))</f>
        <v>0</v>
      </c>
      <c r="F32" s="34">
        <f t="shared" si="2"/>
        <v>0</v>
      </c>
      <c r="G32" s="51">
        <f>IF(ISBLANK(F32),"  ",IF(F76&gt;0,F32/F76,IF(F32&gt;0,1,0)))</f>
        <v>0</v>
      </c>
      <c r="H32" s="4">
        <f>HSCS!H32+HSCNO!H32+PBRC!H32+LSUAg!H32+SULaw!H32+SUAg!H32</f>
        <v>0</v>
      </c>
      <c r="I32" s="48">
        <f t="shared" si="3"/>
        <v>0</v>
      </c>
      <c r="J32" s="43">
        <f>HSCS!J32+HSCNO!J32+PBRC!J32+LSUAg!J32+SULaw!J32+SUAg!J32</f>
        <v>0</v>
      </c>
      <c r="K32" s="49">
        <f>IF(ISBLANK(J32),"  ",IF(L32&gt;0,J32/L32,IF(J32&gt;0,1,0)))</f>
        <v>0</v>
      </c>
      <c r="L32" s="34">
        <f t="shared" si="1"/>
        <v>0</v>
      </c>
      <c r="M32" s="51">
        <f>IF(ISBLANK(L32),"  ",IF(L76&gt;0,L32/L76,IF(L32&gt;0,1,0)))</f>
        <v>0</v>
      </c>
      <c r="N32" s="25"/>
    </row>
    <row r="33" spans="1:14" ht="15" customHeight="1" x14ac:dyDescent="0.2">
      <c r="A33" s="61" t="s">
        <v>75</v>
      </c>
      <c r="B33" s="4">
        <f>HSCS!B33+HSCNO!B33+PBRC!B33+LSUAg!B33+SULaw!B33+SUAg!B33</f>
        <v>0</v>
      </c>
      <c r="C33" s="48">
        <f>IF(ISBLANK(B33),"  ",IF(F33&gt;0,B33/F33,IF(B33&gt;0,1,0)))</f>
        <v>0</v>
      </c>
      <c r="D33" s="43">
        <f>HSCS!D33+HSCNO!D33+PBRC!D33+LSUAg!D33+SULaw!D33+SUAg!D33</f>
        <v>0</v>
      </c>
      <c r="E33" s="44">
        <f>IF(ISBLANK(D33),"  ",IF(F33&gt;0,D33/F33,IF(D33&gt;0,1,0)))</f>
        <v>0</v>
      </c>
      <c r="F33" s="34">
        <f t="shared" si="2"/>
        <v>0</v>
      </c>
      <c r="G33" s="51">
        <f>IF(ISBLANK(F33),"  ",IF(F76&gt;0,F33/F76,IF(F33&gt;0,1,0)))</f>
        <v>0</v>
      </c>
      <c r="H33" s="4">
        <f>HSCS!H33+HSCNO!H33+PBRC!H33+LSUAg!H33+SULaw!H33+SUAg!H33</f>
        <v>0</v>
      </c>
      <c r="I33" s="48">
        <f>IF(ISBLANK(H33),"  ",IF(L33&gt;0,H33/L33,IF(H33&gt;0,1,0)))</f>
        <v>0</v>
      </c>
      <c r="J33" s="43">
        <f>HSCS!J33+HSCNO!J33+PBRC!J33+LSUAg!J33+SULaw!J33+SUAg!J33</f>
        <v>0</v>
      </c>
      <c r="K33" s="49">
        <f>IF(ISBLANK(J33),"  ",IF(L33&gt;0,J33/L33,IF(J33&gt;0,1,0)))</f>
        <v>0</v>
      </c>
      <c r="L33" s="34">
        <f t="shared" si="1"/>
        <v>0</v>
      </c>
      <c r="M33" s="51">
        <f>IF(ISBLANK(L33),"  ",IF(L76&gt;0,L33/L76,IF(L33&gt;0,1,0)))</f>
        <v>0</v>
      </c>
      <c r="N33" s="25"/>
    </row>
    <row r="34" spans="1:14" ht="15" customHeight="1" x14ac:dyDescent="0.2">
      <c r="A34" s="60" t="s">
        <v>32</v>
      </c>
      <c r="B34" s="4">
        <f>HSCS!B34+HSCNO!B34+PBRC!B34+LSUAg!B34+SULaw!B34+SUAg!B34</f>
        <v>0</v>
      </c>
      <c r="C34" s="48">
        <f t="shared" si="0"/>
        <v>0</v>
      </c>
      <c r="D34" s="43">
        <f>HSCS!D34+HSCNO!D34+PBRC!D34+LSUAg!D34+SULaw!D34+SUAg!D34</f>
        <v>0</v>
      </c>
      <c r="E34" s="44">
        <f t="shared" si="5"/>
        <v>0</v>
      </c>
      <c r="F34" s="34">
        <f t="shared" si="2"/>
        <v>0</v>
      </c>
      <c r="G34" s="51">
        <f>IF(ISBLANK(F34),"  ",IF(F76&gt;0,F34/F76,IF(F34&gt;0,1,0)))</f>
        <v>0</v>
      </c>
      <c r="H34" s="4">
        <f>HSCS!H34+HSCNO!H34+PBRC!H34+LSUAg!H34+SULaw!H34+SUAg!H34</f>
        <v>0</v>
      </c>
      <c r="I34" s="48">
        <f t="shared" si="3"/>
        <v>0</v>
      </c>
      <c r="J34" s="43">
        <f>HSCS!J34+HSCNO!J34+PBRC!J34+LSUAg!J34+SULaw!J34+SUAg!J34</f>
        <v>0</v>
      </c>
      <c r="K34" s="49">
        <f t="shared" si="4"/>
        <v>0</v>
      </c>
      <c r="L34" s="34">
        <f t="shared" si="1"/>
        <v>0</v>
      </c>
      <c r="M34" s="51">
        <f>IF(ISBLANK(L34),"  ",IF(L76&gt;0,L34/L76,IF(L34&gt;0,1,0)))</f>
        <v>0</v>
      </c>
      <c r="N34" s="25"/>
    </row>
    <row r="35" spans="1:14" ht="15" customHeight="1" x14ac:dyDescent="0.25">
      <c r="A35" s="62" t="s">
        <v>33</v>
      </c>
      <c r="B35" s="4"/>
      <c r="C35" s="64" t="s">
        <v>4</v>
      </c>
      <c r="D35" s="43"/>
      <c r="E35" s="66" t="s">
        <v>4</v>
      </c>
      <c r="F35" s="34"/>
      <c r="G35" s="67" t="s">
        <v>4</v>
      </c>
      <c r="H35" s="4"/>
      <c r="I35" s="64" t="s">
        <v>4</v>
      </c>
      <c r="J35" s="43"/>
      <c r="K35" s="66" t="s">
        <v>4</v>
      </c>
      <c r="L35" s="34"/>
      <c r="M35" s="67" t="s">
        <v>4</v>
      </c>
      <c r="N35" s="25"/>
    </row>
    <row r="36" spans="1:14" ht="15" customHeight="1" x14ac:dyDescent="0.2">
      <c r="A36" s="57" t="s">
        <v>34</v>
      </c>
      <c r="B36" s="4">
        <f>HSCS!B36+HSCNO!B36+PBRC!B36+LSUAg!B36+SULaw!B36+SUAg!B36</f>
        <v>0</v>
      </c>
      <c r="C36" s="48">
        <f t="shared" si="0"/>
        <v>0</v>
      </c>
      <c r="D36" s="43">
        <f>HSCS!D36+HSCNO!D36+PBRC!D36+LSUAg!D36+SULaw!D36+SUAg!D36</f>
        <v>0</v>
      </c>
      <c r="E36" s="49">
        <f>IF(ISBLANK(D36),"  ",IF(F36&gt;0,D36/F36,IF(D36&gt;0,1,0)))</f>
        <v>0</v>
      </c>
      <c r="F36" s="34">
        <f t="shared" si="2"/>
        <v>0</v>
      </c>
      <c r="G36" s="51">
        <f>IF(ISBLANK(F36),"  ",IF(F76&gt;0,F36/F76,IF(F36&gt;0,1,0)))</f>
        <v>0</v>
      </c>
      <c r="H36" s="4">
        <f>HSCS!H36+HSCNO!H36+PBRC!H36+LSUAg!H36+SULaw!H36+SUAg!H36</f>
        <v>0</v>
      </c>
      <c r="I36" s="48">
        <f>IF(ISBLANK(H36),"  ",IF(L36&gt;0,H36/L36,IF(H36&gt;0,1,0)))</f>
        <v>0</v>
      </c>
      <c r="J36" s="43">
        <f>HSCS!J36+HSCNO!J36+PBRC!J36+LSUAg!J36+SULaw!J36+SUAg!J36</f>
        <v>0</v>
      </c>
      <c r="K36" s="49">
        <f>IF(ISBLANK(J36),"  ",IF(L36&gt;0,J36/L36,IF(J36&gt;0,1,0)))</f>
        <v>0</v>
      </c>
      <c r="L36" s="34">
        <f>J36+H36</f>
        <v>0</v>
      </c>
      <c r="M36" s="51">
        <f>IF(ISBLANK(L36),"  ",IF(L76&gt;0,L36/L76,IF(L36&gt;0,1,0)))</f>
        <v>0</v>
      </c>
      <c r="N36" s="25"/>
    </row>
    <row r="37" spans="1:14" ht="15" customHeight="1" x14ac:dyDescent="0.25">
      <c r="A37" s="62" t="s">
        <v>35</v>
      </c>
      <c r="B37" s="63"/>
      <c r="C37" s="64" t="s">
        <v>4</v>
      </c>
      <c r="D37" s="65"/>
      <c r="E37" s="66" t="s">
        <v>4</v>
      </c>
      <c r="F37" s="34"/>
      <c r="G37" s="67" t="s">
        <v>4</v>
      </c>
      <c r="H37" s="63"/>
      <c r="I37" s="64" t="s">
        <v>4</v>
      </c>
      <c r="J37" s="65"/>
      <c r="K37" s="66" t="s">
        <v>4</v>
      </c>
      <c r="L37" s="34"/>
      <c r="M37" s="67" t="s">
        <v>4</v>
      </c>
      <c r="N37" s="25"/>
    </row>
    <row r="38" spans="1:14" ht="15" customHeight="1" x14ac:dyDescent="0.2">
      <c r="A38" s="59" t="s">
        <v>34</v>
      </c>
      <c r="B38" s="4">
        <f>HSCS!B38+HSCNO!B38+PBRC!B38+LSUAg!B38+SULaw!B38+SUAg!B38</f>
        <v>0</v>
      </c>
      <c r="C38" s="48">
        <f t="shared" si="0"/>
        <v>0</v>
      </c>
      <c r="D38" s="43">
        <f>HSCS!D38+HSCNO!D38+PBRC!D38+LSUAg!D38+SULaw!D38+SUAg!D38</f>
        <v>0</v>
      </c>
      <c r="E38" s="49">
        <f>IF(ISBLANK(D38),"  ",IF(F38&gt;0,D38/F38,IF(D38&gt;0,1,0)))</f>
        <v>0</v>
      </c>
      <c r="F38" s="68">
        <f t="shared" si="2"/>
        <v>0</v>
      </c>
      <c r="G38" s="51">
        <f>IF(ISBLANK(F38),"  ",IF(F76&gt;0,F38/F76,IF(F38&gt;0,1,0)))</f>
        <v>0</v>
      </c>
      <c r="H38" s="4">
        <f>HSCS!H38+HSCNO!H38+PBRC!H38+LSUAg!H38+SULaw!H38+SUAg!H38</f>
        <v>0</v>
      </c>
      <c r="I38" s="48">
        <f>IF(ISBLANK(H38),"  ",IF(L38&gt;0,H38/L38,IF(H38&gt;0,1,0)))</f>
        <v>0</v>
      </c>
      <c r="J38" s="43">
        <f>HSCS!J38+HSCNO!J38+PBRC!J38+LSUAg!J38+SULaw!J38+SUAg!J38</f>
        <v>0</v>
      </c>
      <c r="K38" s="49">
        <f>IF(ISBLANK(J38),"  ",IF(L38&gt;0,J38/L38,IF(J38&gt;0,1,0)))</f>
        <v>0</v>
      </c>
      <c r="L38" s="68">
        <f>J38+H38</f>
        <v>0</v>
      </c>
      <c r="M38" s="51">
        <f>IF(ISBLANK(L38),"  ",IF(L76&gt;0,L38/L76,IF(L38&gt;0,1,0)))</f>
        <v>0</v>
      </c>
      <c r="N38" s="25"/>
    </row>
    <row r="39" spans="1:14" ht="15" customHeight="1" x14ac:dyDescent="0.2">
      <c r="A39" s="59" t="s">
        <v>36</v>
      </c>
      <c r="B39" s="69"/>
      <c r="C39" s="48" t="str">
        <f t="shared" si="0"/>
        <v xml:space="preserve">  </v>
      </c>
      <c r="D39" s="70"/>
      <c r="E39" s="44" t="str">
        <f>IF(ISBLANK(D39),"  ",IF(F39&gt;0,D39/F39,IF(D39&gt;0,1,0)))</f>
        <v xml:space="preserve">  </v>
      </c>
      <c r="F39" s="34">
        <f t="shared" si="2"/>
        <v>0</v>
      </c>
      <c r="G39" s="51">
        <f>IF(ISBLANK(F39),"  ",IF(F76&gt;0,F39/F76,IF(F39&gt;0,1,0)))</f>
        <v>0</v>
      </c>
      <c r="H39" s="69"/>
      <c r="I39" s="48" t="str">
        <f>IF(ISBLANK(H39),"  ",IF(L39&gt;0,H39/L39,IF(H39&gt;0,1,0)))</f>
        <v xml:space="preserve">  </v>
      </c>
      <c r="J39" s="70"/>
      <c r="K39" s="49" t="str">
        <f>IF(ISBLANK(J39),"  ",IF(L39&gt;0,J39/L39,IF(J39&gt;0,1,0)))</f>
        <v xml:space="preserve">  </v>
      </c>
      <c r="L39" s="34">
        <f>J39+H39</f>
        <v>0</v>
      </c>
      <c r="M39" s="51">
        <f>IF(ISBLANK(L39),"  ",IF(L76&gt;0,L39/L76,IF(L39&gt;0,1,0)))</f>
        <v>0</v>
      </c>
      <c r="N39" s="25"/>
    </row>
    <row r="40" spans="1:14" s="77" customFormat="1" ht="15" customHeight="1" x14ac:dyDescent="0.25">
      <c r="A40" s="62" t="s">
        <v>37</v>
      </c>
      <c r="B40" s="71">
        <f>B39+B38+B36+B34+B29+B28+B26+B27+B25+B24+B23+B22+B21+B20+B19+B18+B17+B16+B14+B13+B30+B31+B32</f>
        <v>246251527.44</v>
      </c>
      <c r="C40" s="84">
        <f t="shared" si="0"/>
        <v>1</v>
      </c>
      <c r="D40" s="122">
        <f>D39+D38+D36+D34+D29+D28+D26+D27+D25+D24+D23+D22+D21+D20+D19+D18+D17+D16+D14+D13+D30+D31+D32</f>
        <v>0</v>
      </c>
      <c r="E40" s="73">
        <f>IF(ISBLANK(D40),"  ",IF(F40&gt;0,D40/F40,IF(D40&gt;0,1,0)))</f>
        <v>0</v>
      </c>
      <c r="F40" s="71">
        <f>F39+F38+F36+F34+F29+F28+F26+F27+F25+F24+F23+F22+F21+F20+F19+F18+F17+F16+F14+F13+F30+F31+F32</f>
        <v>246251527.44</v>
      </c>
      <c r="G40" s="74">
        <f>IF(ISBLANK(F40),"  ",IF(F76&gt;0,F40/F76,IF(F40&gt;0,1,0)))</f>
        <v>0.21340090588944188</v>
      </c>
      <c r="H40" s="71">
        <f>H39+H38+H36+H34+H29+H28+H26+H27+H25+H24+H23+H22+H21+H20+H19+H18+H17+H16+H14+H13+H30+H31+H32</f>
        <v>243032297</v>
      </c>
      <c r="I40" s="84">
        <f>IF(ISBLANK(H40),"  ",IF(L40&gt;0,H40/L40,IF(H40&gt;0,1,0)))</f>
        <v>1</v>
      </c>
      <c r="J40" s="122">
        <f>J39+J38+J36+J34+J29+J28+J26+J27+J25+J24+J23+J22+J21+J20+J19+J18+J17+J16+J14+J13+J30+J31+J32</f>
        <v>0</v>
      </c>
      <c r="K40" s="75">
        <f>IF(ISBLANK(J40),"  ",IF(L40&gt;0,J40/L40,IF(J40&gt;0,1,0)))</f>
        <v>0</v>
      </c>
      <c r="L40" s="71">
        <f>L39+L38+L36+L34+L29+L28+L26+L27+L25+L24+L23+L22+L21+L20+L19+L18+L17+L16+L14+L13+L30+L31+L32</f>
        <v>243032297</v>
      </c>
      <c r="M40" s="74">
        <f>IF(ISBLANK(L40),"  ",IF(L76&gt;0,L40/L76,IF(L40&gt;0,1,0)))</f>
        <v>0.21325300655291873</v>
      </c>
      <c r="N40" s="76"/>
    </row>
    <row r="41" spans="1:14" ht="15" customHeight="1" x14ac:dyDescent="0.25">
      <c r="A41" s="78" t="s">
        <v>38</v>
      </c>
      <c r="B41" s="79"/>
      <c r="C41" s="64" t="s">
        <v>4</v>
      </c>
      <c r="D41" s="80"/>
      <c r="E41" s="66" t="s">
        <v>4</v>
      </c>
      <c r="F41" s="34"/>
      <c r="G41" s="67" t="s">
        <v>4</v>
      </c>
      <c r="H41" s="79"/>
      <c r="I41" s="64" t="s">
        <v>4</v>
      </c>
      <c r="J41" s="80"/>
      <c r="K41" s="66" t="s">
        <v>4</v>
      </c>
      <c r="L41" s="34"/>
      <c r="M41" s="67" t="s">
        <v>4</v>
      </c>
      <c r="N41" s="25"/>
    </row>
    <row r="42" spans="1:14" ht="15" customHeight="1" x14ac:dyDescent="0.2">
      <c r="A42" s="11" t="s">
        <v>39</v>
      </c>
      <c r="B42" s="4">
        <f>HSCS!B42+HSCNO!B42+PBRC!B42+LSUAg!B42+SULaw!B42+SUAg!B42</f>
        <v>0</v>
      </c>
      <c r="C42" s="42">
        <f t="shared" si="0"/>
        <v>0</v>
      </c>
      <c r="D42" s="43">
        <f>HSCS!D42+HSCNO!D42+PBRC!D42+LSUAg!D42+SULaw!D42+SUAg!D42</f>
        <v>0</v>
      </c>
      <c r="E42" s="44">
        <f t="shared" ref="E42:E48" si="6">IF(ISBLANK(D42),"  ",IF(F42&gt;0,D42/F42,IF(D42&gt;0,1,0)))</f>
        <v>0</v>
      </c>
      <c r="F42" s="38">
        <f>D42+B42</f>
        <v>0</v>
      </c>
      <c r="G42" s="46">
        <f>IF(ISBLANK(F42),"  ",IF(D76&gt;0,F42/D76,IF(F42&gt;0,1,0)))</f>
        <v>0</v>
      </c>
      <c r="H42" s="4">
        <f>HSCS!H42+HSCNO!H42+PBRC!H42+LSUAg!H42+SULaw!H42+SUAg!H42</f>
        <v>0</v>
      </c>
      <c r="I42" s="42">
        <f t="shared" ref="I42:I48" si="7">IF(ISBLANK(H42),"  ",IF(L42&gt;0,H42/L42,IF(H42&gt;0,1,0)))</f>
        <v>0</v>
      </c>
      <c r="J42" s="43">
        <f>HSCS!J42+HSCNO!J42+PBRC!J42+LSUAg!J42+SULaw!J42+SUAg!J42</f>
        <v>0</v>
      </c>
      <c r="K42" s="44">
        <f t="shared" ref="K42:K48" si="8">IF(ISBLANK(J42),"  ",IF(L42&gt;0,J42/L42,IF(J42&gt;0,1,0)))</f>
        <v>0</v>
      </c>
      <c r="L42" s="38">
        <f>J42+H42</f>
        <v>0</v>
      </c>
      <c r="M42" s="46">
        <f>IF(ISBLANK(L42),"  ",IF(J76&gt;0,L42/J76,IF(L42&gt;0,1,0)))</f>
        <v>0</v>
      </c>
      <c r="N42" s="25"/>
    </row>
    <row r="43" spans="1:14" ht="15" customHeight="1" x14ac:dyDescent="0.2">
      <c r="A43" s="81" t="s">
        <v>40</v>
      </c>
      <c r="B43" s="4">
        <f>HSCS!B43+HSCNO!B43+PBRC!B43+LSUAg!B43+SULaw!B43+SUAg!B43</f>
        <v>0</v>
      </c>
      <c r="C43" s="48">
        <f t="shared" si="0"/>
        <v>0</v>
      </c>
      <c r="D43" s="43">
        <f>HSCS!D43+HSCNO!D43+PBRC!D43+LSUAg!D43+SULaw!D43+SUAg!D43</f>
        <v>0</v>
      </c>
      <c r="E43" s="49">
        <f t="shared" si="6"/>
        <v>0</v>
      </c>
      <c r="F43" s="34">
        <f>D43+B43</f>
        <v>0</v>
      </c>
      <c r="G43" s="51">
        <f>IF(ISBLANK(F43),"  ",IF(D76&gt;0,F43/D76,IF(F43&gt;0,1,0)))</f>
        <v>0</v>
      </c>
      <c r="H43" s="4">
        <f>HSCS!H43+HSCNO!H43+PBRC!H43+LSUAg!H43+SULaw!H43+SUAg!H43</f>
        <v>0</v>
      </c>
      <c r="I43" s="48">
        <f t="shared" si="7"/>
        <v>0</v>
      </c>
      <c r="J43" s="43">
        <f>HSCS!J43+HSCNO!J43+PBRC!J43+LSUAg!J43+SULaw!J43+SUAg!J43</f>
        <v>0</v>
      </c>
      <c r="K43" s="49">
        <f t="shared" si="8"/>
        <v>0</v>
      </c>
      <c r="L43" s="34">
        <f>J43+H43</f>
        <v>0</v>
      </c>
      <c r="M43" s="51">
        <f>IF(ISBLANK(L43),"  ",IF(J76&gt;0,L43/J76,IF(L43&gt;0,1,0)))</f>
        <v>0</v>
      </c>
      <c r="N43" s="25"/>
    </row>
    <row r="44" spans="1:14" ht="15" customHeight="1" x14ac:dyDescent="0.2">
      <c r="A44" s="82" t="s">
        <v>41</v>
      </c>
      <c r="B44" s="4">
        <f>HSCS!B44+HSCNO!B44+PBRC!B44+LSUAg!B44+SULaw!B44+SUAg!B44</f>
        <v>0</v>
      </c>
      <c r="C44" s="48">
        <f t="shared" si="0"/>
        <v>0</v>
      </c>
      <c r="D44" s="43">
        <f>HSCS!D44+HSCNO!D44+PBRC!D44+LSUAg!D44+SULaw!D44+SUAg!D44</f>
        <v>0</v>
      </c>
      <c r="E44" s="49">
        <f t="shared" si="6"/>
        <v>0</v>
      </c>
      <c r="F44" s="68">
        <f>D44+B44</f>
        <v>0</v>
      </c>
      <c r="G44" s="51">
        <f>IF(ISBLANK(F44),"  ",IF(D76&gt;0,F44/D76,IF(F44&gt;0,1,0)))</f>
        <v>0</v>
      </c>
      <c r="H44" s="4">
        <f>HSCS!H44+HSCNO!H44+PBRC!H44+LSUAg!H44+SULaw!H44+SUAg!H44</f>
        <v>0</v>
      </c>
      <c r="I44" s="48">
        <f t="shared" si="7"/>
        <v>0</v>
      </c>
      <c r="J44" s="43">
        <f>HSCS!J44+HSCNO!J44+PBRC!J44+LSUAg!J44+SULaw!J44+SUAg!J44</f>
        <v>0</v>
      </c>
      <c r="K44" s="49">
        <f t="shared" si="8"/>
        <v>0</v>
      </c>
      <c r="L44" s="68">
        <f>J44+H44</f>
        <v>0</v>
      </c>
      <c r="M44" s="51">
        <f>IF(ISBLANK(L44),"  ",IF(J76&gt;0,L44/J76,IF(L44&gt;0,1,0)))</f>
        <v>0</v>
      </c>
      <c r="N44" s="25"/>
    </row>
    <row r="45" spans="1:14" ht="15" customHeight="1" x14ac:dyDescent="0.2">
      <c r="A45" s="31" t="s">
        <v>42</v>
      </c>
      <c r="B45" s="4">
        <f>HSCS!B45+HSCNO!B45+PBRC!B45+LSUAg!B45+SULaw!B45+SUAg!B45</f>
        <v>0</v>
      </c>
      <c r="C45" s="48">
        <f t="shared" si="0"/>
        <v>0</v>
      </c>
      <c r="D45" s="43">
        <f>HSCS!D45+HSCNO!D45+PBRC!D45+LSUAg!D45+SULaw!D45+SUAg!D45</f>
        <v>0</v>
      </c>
      <c r="E45" s="49">
        <f t="shared" si="6"/>
        <v>0</v>
      </c>
      <c r="F45" s="68">
        <f>D45+B45</f>
        <v>0</v>
      </c>
      <c r="G45" s="51">
        <f>IF(ISBLANK(F45),"  ",IF(D76&gt;0,F45/D76,IF(F45&gt;0,1,0)))</f>
        <v>0</v>
      </c>
      <c r="H45" s="4">
        <f>HSCS!H45+HSCNO!H45+PBRC!H45+LSUAg!H45+SULaw!H45+SUAg!H45</f>
        <v>0</v>
      </c>
      <c r="I45" s="48">
        <f t="shared" si="7"/>
        <v>0</v>
      </c>
      <c r="J45" s="43">
        <f>HSCS!J45+HSCNO!J45+PBRC!J45+LSUAg!J45+SULaw!J45+SUAg!J45</f>
        <v>0</v>
      </c>
      <c r="K45" s="49">
        <f t="shared" si="8"/>
        <v>0</v>
      </c>
      <c r="L45" s="68">
        <f>J45+H45</f>
        <v>0</v>
      </c>
      <c r="M45" s="51">
        <f>IF(ISBLANK(L45),"  ",IF(J76&gt;0,L45/J76,IF(L45&gt;0,1,0)))</f>
        <v>0</v>
      </c>
      <c r="N45" s="25"/>
    </row>
    <row r="46" spans="1:14" ht="15" customHeight="1" x14ac:dyDescent="0.2">
      <c r="A46" s="81" t="s">
        <v>43</v>
      </c>
      <c r="B46" s="4">
        <f>HSCS!B46+HSCNO!B46+PBRC!B46+LSUAg!B46+SULaw!B46+SUAg!B46</f>
        <v>0</v>
      </c>
      <c r="C46" s="48">
        <f t="shared" si="0"/>
        <v>0</v>
      </c>
      <c r="D46" s="43">
        <f>HSCS!D46+HSCNO!D46+PBRC!D46+LSUAg!D46+SULaw!D46+SUAg!D46</f>
        <v>0</v>
      </c>
      <c r="E46" s="49">
        <f t="shared" si="6"/>
        <v>0</v>
      </c>
      <c r="F46" s="68">
        <f>D46+B46</f>
        <v>0</v>
      </c>
      <c r="G46" s="51">
        <f>IF(ISBLANK(F46),"  ",IF(F76&gt;0,F46/F76,IF(F46&gt;0,1,0)))</f>
        <v>0</v>
      </c>
      <c r="H46" s="4">
        <f>HSCS!H46+HSCNO!H46+PBRC!H46+LSUAg!H46+SULaw!H46+SUAg!H46</f>
        <v>0</v>
      </c>
      <c r="I46" s="48">
        <f t="shared" si="7"/>
        <v>0</v>
      </c>
      <c r="J46" s="43">
        <f>HSCS!J46+HSCNO!J46+PBRC!J46+LSUAg!J46+SULaw!J46+SUAg!J46</f>
        <v>0</v>
      </c>
      <c r="K46" s="49">
        <f t="shared" si="8"/>
        <v>0</v>
      </c>
      <c r="L46" s="68">
        <f>J46+H46</f>
        <v>0</v>
      </c>
      <c r="M46" s="51">
        <f>IF(ISBLANK(L46),"  ",IF(L76&gt;0,L46/L76,IF(L46&gt;0,1,0)))</f>
        <v>0</v>
      </c>
      <c r="N46" s="25"/>
    </row>
    <row r="47" spans="1:14" s="77" customFormat="1" ht="15" customHeight="1" x14ac:dyDescent="0.25">
      <c r="A47" s="78" t="s">
        <v>44</v>
      </c>
      <c r="B47" s="83">
        <f>B46+B45+B44+B43+B42</f>
        <v>0</v>
      </c>
      <c r="C47" s="84">
        <f t="shared" si="0"/>
        <v>0</v>
      </c>
      <c r="D47" s="85">
        <f>D46+D45+D44+D43+D42</f>
        <v>0</v>
      </c>
      <c r="E47" s="75">
        <f t="shared" si="6"/>
        <v>0</v>
      </c>
      <c r="F47" s="86">
        <f>F46+F45+F44+F43+F42</f>
        <v>0</v>
      </c>
      <c r="G47" s="74">
        <f>IF(ISBLANK(F47),"  ",IF(F76&gt;0,F47/F76,IF(F47&gt;0,1,0)))</f>
        <v>0</v>
      </c>
      <c r="H47" s="83">
        <f>H46+H45+H44+H43+H42</f>
        <v>0</v>
      </c>
      <c r="I47" s="84">
        <f t="shared" si="7"/>
        <v>0</v>
      </c>
      <c r="J47" s="85">
        <f>J46+J45+J44+J43+J42</f>
        <v>0</v>
      </c>
      <c r="K47" s="75">
        <f t="shared" si="8"/>
        <v>0</v>
      </c>
      <c r="L47" s="86">
        <f>L46+L45+L44+L43+L42</f>
        <v>0</v>
      </c>
      <c r="M47" s="74">
        <f>IF(ISBLANK(L47),"  ",IF(L76&gt;0,L47/L76,IF(L47&gt;0,1,0)))</f>
        <v>0</v>
      </c>
      <c r="N47" s="76"/>
    </row>
    <row r="48" spans="1:14" s="77" customFormat="1" ht="15" customHeight="1" x14ac:dyDescent="0.25">
      <c r="A48" s="87" t="s">
        <v>45</v>
      </c>
      <c r="B48" s="88">
        <f>HSCS!B48+HSCNO!B48+PBRC!B48+LSUAg!B48+SULaw!B48+SUAg!B48</f>
        <v>0</v>
      </c>
      <c r="C48" s="84">
        <f t="shared" si="0"/>
        <v>0</v>
      </c>
      <c r="D48" s="89">
        <f>HSCS!D48+HSCNO!D48+PBRC!D48+LSUAg!D48+SULaw!D48+SUAg!D48</f>
        <v>0</v>
      </c>
      <c r="E48" s="75">
        <f t="shared" si="6"/>
        <v>0</v>
      </c>
      <c r="F48" s="90">
        <f>D48+B48</f>
        <v>0</v>
      </c>
      <c r="G48" s="74">
        <f>IF(ISBLANK(F48),"  ",IF(F76&gt;0,F48/F76,IF(F48&gt;0,1,0)))</f>
        <v>0</v>
      </c>
      <c r="H48" s="88">
        <f>HSCS!H48+HSCNO!H48+PBRC!H48+LSUAg!H48+SULaw!H48+SUAg!H48</f>
        <v>0</v>
      </c>
      <c r="I48" s="84">
        <f t="shared" si="7"/>
        <v>0</v>
      </c>
      <c r="J48" s="89">
        <f>HSCS!J48+HSCNO!J48+PBRC!J48+LSUAg!J48+SULaw!J48+SUAg!J48</f>
        <v>0</v>
      </c>
      <c r="K48" s="75">
        <f t="shared" si="8"/>
        <v>0</v>
      </c>
      <c r="L48" s="90">
        <f>J48+H48</f>
        <v>0</v>
      </c>
      <c r="M48" s="74">
        <f>IF(ISBLANK(L48),"  ",IF(L76&gt;0,L48/L76,IF(L48&gt;0,1,0)))</f>
        <v>0</v>
      </c>
      <c r="N48" s="76"/>
    </row>
    <row r="49" spans="1:14" ht="15" customHeight="1" x14ac:dyDescent="0.25">
      <c r="A49" s="14" t="s">
        <v>46</v>
      </c>
      <c r="B49" s="91"/>
      <c r="C49" s="92" t="s">
        <v>4</v>
      </c>
      <c r="D49" s="93"/>
      <c r="E49" s="94" t="s">
        <v>4</v>
      </c>
      <c r="F49" s="38"/>
      <c r="G49" s="95" t="s">
        <v>4</v>
      </c>
      <c r="H49" s="91"/>
      <c r="I49" s="92" t="s">
        <v>4</v>
      </c>
      <c r="J49" s="93"/>
      <c r="K49" s="94" t="s">
        <v>4</v>
      </c>
      <c r="L49" s="38"/>
      <c r="M49" s="95" t="s">
        <v>4</v>
      </c>
      <c r="N49" s="25"/>
    </row>
    <row r="50" spans="1:14" ht="15" customHeight="1" x14ac:dyDescent="0.2">
      <c r="A50" s="11" t="s">
        <v>47</v>
      </c>
      <c r="B50" s="4">
        <f>HSCS!B50+HSCNO!B50+PBRC!B50+LSUAg!B50+SULaw!B50+SUAg!B50</f>
        <v>75668994.670000002</v>
      </c>
      <c r="C50" s="42">
        <f t="shared" si="0"/>
        <v>0.99742297120721257</v>
      </c>
      <c r="D50" s="43">
        <f>HSCS!D50+HSCNO!D50+PBRC!D50+LSUAg!D50+SULaw!D50+SUAg!D50</f>
        <v>195505</v>
      </c>
      <c r="E50" s="44">
        <f t="shared" ref="E50:E67" si="9">IF(ISBLANK(D50),"  ",IF(F50&gt;0,D50/F50,IF(D50&gt;0,1,0)))</f>
        <v>2.5770287927873972E-3</v>
      </c>
      <c r="F50" s="96">
        <f t="shared" ref="F50:F55" si="10">D50+B50</f>
        <v>75864499.670000002</v>
      </c>
      <c r="G50" s="46">
        <f>IF(ISBLANK(F50),"  ",IF(F76&gt;0,F50/F76,IF(F50&gt;0,1,0)))</f>
        <v>6.5743969683079037E-2</v>
      </c>
      <c r="H50" s="4">
        <f>HSCS!H50+HSCNO!H50+PBRC!H50+LSUAg!H50+SULaw!H50+SUAg!H50</f>
        <v>76117791</v>
      </c>
      <c r="I50" s="42">
        <f t="shared" ref="I50:I67" si="11">IF(ISBLANK(H50),"  ",IF(L50&gt;0,H50/L50,IF(H50&gt;0,1,0)))</f>
        <v>1</v>
      </c>
      <c r="J50" s="43">
        <f>HSCS!J50+HSCNO!J50+PBRC!J50+LSUAg!J50+SULaw!J50+SUAg!J50</f>
        <v>0</v>
      </c>
      <c r="K50" s="44">
        <f t="shared" ref="K50:K67" si="12">IF(ISBLANK(J50),"  ",IF(L50&gt;0,J50/L50,IF(J50&gt;0,1,0)))</f>
        <v>0</v>
      </c>
      <c r="L50" s="96">
        <f t="shared" ref="L50:L66" si="13">J50+H50</f>
        <v>76117791</v>
      </c>
      <c r="M50" s="46">
        <f>IF(ISBLANK(L50),"  ",IF(L76&gt;0,L50/L76,IF(L50&gt;0,1,0)))</f>
        <v>6.6790907971036872E-2</v>
      </c>
      <c r="N50" s="25"/>
    </row>
    <row r="51" spans="1:14" ht="15" customHeight="1" x14ac:dyDescent="0.2">
      <c r="A51" s="31" t="s">
        <v>48</v>
      </c>
      <c r="B51" s="4">
        <f>HSCS!B51+HSCNO!B51+PBRC!B51+LSUAg!B51+SULaw!B51+SUAg!B51</f>
        <v>7922531.3399999999</v>
      </c>
      <c r="C51" s="48">
        <f t="shared" si="0"/>
        <v>1</v>
      </c>
      <c r="D51" s="43">
        <f>HSCS!D51+HSCNO!D51+PBRC!D51+LSUAg!D51+SULaw!D51+SUAg!D51</f>
        <v>0</v>
      </c>
      <c r="E51" s="49">
        <f t="shared" si="9"/>
        <v>0</v>
      </c>
      <c r="F51" s="97">
        <f t="shared" si="10"/>
        <v>7922531.3399999999</v>
      </c>
      <c r="G51" s="51">
        <f>IF(ISBLANK(F51),"  ",IF(F76&gt;0,F51/F76,IF(F51&gt;0,1,0)))</f>
        <v>6.8656441747571807E-3</v>
      </c>
      <c r="H51" s="4">
        <f>HSCS!H51+HSCNO!H51+PBRC!H51+LSUAg!H51+SULaw!H51+SUAg!H51</f>
        <v>7214169</v>
      </c>
      <c r="I51" s="48">
        <f t="shared" si="11"/>
        <v>1</v>
      </c>
      <c r="J51" s="43">
        <f>HSCS!J51+HSCNO!J51+PBRC!J51+LSUAg!J51+SULaw!J51+SUAg!J51</f>
        <v>0</v>
      </c>
      <c r="K51" s="49">
        <f t="shared" si="12"/>
        <v>0</v>
      </c>
      <c r="L51" s="97">
        <f t="shared" si="13"/>
        <v>7214169</v>
      </c>
      <c r="M51" s="51">
        <f>IF(ISBLANK(L51),"  ",IF(L76&gt;0,L51/L76,IF(L51&gt;0,1,0)))</f>
        <v>6.3302007511819025E-3</v>
      </c>
      <c r="N51" s="25"/>
    </row>
    <row r="52" spans="1:14" ht="15" customHeight="1" x14ac:dyDescent="0.2">
      <c r="A52" s="98" t="s">
        <v>49</v>
      </c>
      <c r="B52" s="4">
        <f>HSCS!B52+HSCNO!B52+PBRC!B52+LSUAg!B52+SULaw!B52+SUAg!B52</f>
        <v>1001176.9000000001</v>
      </c>
      <c r="C52" s="48">
        <f t="shared" si="0"/>
        <v>1</v>
      </c>
      <c r="D52" s="43">
        <f>HSCS!D52+HSCNO!D52+PBRC!D52+LSUAg!D52+SULaw!D52+SUAg!D52</f>
        <v>0</v>
      </c>
      <c r="E52" s="49">
        <f t="shared" si="9"/>
        <v>0</v>
      </c>
      <c r="F52" s="99">
        <f t="shared" si="10"/>
        <v>1001176.9000000001</v>
      </c>
      <c r="G52" s="51">
        <f>IF(ISBLANK(F52),"  ",IF(F76&gt;0,F52/F76,IF(F52&gt;0,1,0)))</f>
        <v>8.6761718652746318E-4</v>
      </c>
      <c r="H52" s="4">
        <f>HSCS!H52+HSCNO!H52+PBRC!H52+LSUAg!H52+SULaw!H52+SUAg!H52</f>
        <v>1003473</v>
      </c>
      <c r="I52" s="48">
        <f t="shared" si="11"/>
        <v>1</v>
      </c>
      <c r="J52" s="43">
        <f>HSCS!J52+HSCNO!J52+PBRC!J52+LSUAg!J52+SULaw!J52+SUAg!J52</f>
        <v>0</v>
      </c>
      <c r="K52" s="49">
        <f t="shared" si="12"/>
        <v>0</v>
      </c>
      <c r="L52" s="99">
        <f t="shared" si="13"/>
        <v>1003473</v>
      </c>
      <c r="M52" s="51">
        <f>IF(ISBLANK(L52),"  ",IF(L76&gt;0,L52/L76,IF(L52&gt;0,1,0)))</f>
        <v>8.8051521088440782E-4</v>
      </c>
      <c r="N52" s="25"/>
    </row>
    <row r="53" spans="1:14" ht="15" customHeight="1" x14ac:dyDescent="0.2">
      <c r="A53" s="98" t="s">
        <v>50</v>
      </c>
      <c r="B53" s="4">
        <f>HSCS!B53+HSCNO!B53+PBRC!B53+LSUAg!B53+SULaw!B53+SUAg!B53</f>
        <v>1146774.29</v>
      </c>
      <c r="C53" s="48">
        <f t="shared" si="0"/>
        <v>7.1478519227696186E-2</v>
      </c>
      <c r="D53" s="43">
        <f>HSCS!D53+HSCNO!D53+PBRC!D53+LSUAg!D53+SULaw!D53+SUAg!D53</f>
        <v>0</v>
      </c>
      <c r="E53" s="49">
        <f t="shared" si="9"/>
        <v>0</v>
      </c>
      <c r="F53" s="4">
        <f>'ULS Summary'!F53-ULSBoard!F53+LSU!F53+LSUA!F53+LSUS!F53+SUBR!F53+SUNO!F53</f>
        <v>16043621.25</v>
      </c>
      <c r="G53" s="51">
        <f>IF(ISBLANK(F53),"  ",IF(F76&gt;0,F53/F76,IF(F53&gt;0,1,0)))</f>
        <v>1.3903358667821062E-2</v>
      </c>
      <c r="H53" s="4">
        <f>HSCS!H53+HSCNO!H53+PBRC!H53+LSUAg!H53+SULaw!H53+SUAg!H53</f>
        <v>1148815</v>
      </c>
      <c r="I53" s="48">
        <f t="shared" si="11"/>
        <v>6.9621446810284884E-2</v>
      </c>
      <c r="J53" s="43">
        <f>HSCS!J53+HSCNO!J53+PBRC!J53+LSUAg!J53+SULaw!J53+SUAg!J53</f>
        <v>0</v>
      </c>
      <c r="K53" s="49">
        <f t="shared" si="12"/>
        <v>0</v>
      </c>
      <c r="L53" s="4">
        <f>'ULS Summary'!L53-ULSBoard!L53+LSU!L53+LSUA!L53+LSUS!L53+SUBR!L53+SUNO!L53</f>
        <v>16500878</v>
      </c>
      <c r="M53" s="51">
        <f>IF(ISBLANK(L53),"  ",IF(L76&gt;0,L53/L76,IF(L53&gt;0,1,0)))</f>
        <v>1.447898854473203E-2</v>
      </c>
      <c r="N53" s="25"/>
    </row>
    <row r="54" spans="1:14" ht="15" customHeight="1" x14ac:dyDescent="0.2">
      <c r="A54" s="98" t="s">
        <v>51</v>
      </c>
      <c r="B54" s="4">
        <f>HSCS!B54+HSCNO!B54+PBRC!B54+LSUAg!B54+SULaw!B54+SUAg!B54</f>
        <v>0</v>
      </c>
      <c r="C54" s="48">
        <f>IF(ISBLANK(B54),"  ",IF(F54&gt;0,B54/F54,IF(B54&gt;0,1,0)))</f>
        <v>0</v>
      </c>
      <c r="D54" s="43">
        <f>HSCS!D54+HSCNO!D54+PBRC!D54+LSUAg!D54+SULaw!D54+SUAg!D54</f>
        <v>0</v>
      </c>
      <c r="E54" s="49">
        <f>IF(ISBLANK(D54),"  ",IF(F54&gt;0,D54/F54,IF(D54&gt;0,1,0)))</f>
        <v>0</v>
      </c>
      <c r="F54" s="99">
        <f t="shared" si="10"/>
        <v>0</v>
      </c>
      <c r="G54" s="51">
        <f>IF(ISBLANK(F54),"  ",IF(F76&gt;0,F54/F76,IF(F54&gt;0,1,0)))</f>
        <v>0</v>
      </c>
      <c r="H54" s="4">
        <f>HSCS!H54+HSCNO!H54+PBRC!H54+LSUAg!H54+SULaw!H54+SUAg!H54</f>
        <v>0</v>
      </c>
      <c r="I54" s="48">
        <f>IF(ISBLANK(H54),"  ",IF(L54&gt;0,H54/L54,IF(H54&gt;0,1,0)))</f>
        <v>0</v>
      </c>
      <c r="J54" s="43">
        <f>HSCS!J54+HSCNO!J54+PBRC!J54+LSUAg!J54+SULaw!J54+SUAg!J54</f>
        <v>0</v>
      </c>
      <c r="K54" s="49">
        <f>IF(ISBLANK(J54),"  ",IF(L54&gt;0,J54/L54,IF(J54&gt;0,1,0)))</f>
        <v>0</v>
      </c>
      <c r="L54" s="99">
        <f t="shared" si="13"/>
        <v>0</v>
      </c>
      <c r="M54" s="51">
        <f>IF(ISBLANK(L54),"  ",IF(L76&gt;0,L54/L76,IF(L54&gt;0,1,0)))</f>
        <v>0</v>
      </c>
      <c r="N54" s="25"/>
    </row>
    <row r="55" spans="1:14" ht="15" customHeight="1" x14ac:dyDescent="0.2">
      <c r="A55" s="31" t="s">
        <v>52</v>
      </c>
      <c r="B55" s="4">
        <f>HSCS!B55+HSCNO!B55+PBRC!B55+LSUAg!B55+SULaw!B55+SUAg!B55</f>
        <v>2341204.66</v>
      </c>
      <c r="C55" s="48">
        <f t="shared" si="0"/>
        <v>0.52289484327568181</v>
      </c>
      <c r="D55" s="43">
        <f>HSCS!D55+HSCNO!D55+PBRC!D55+LSUAg!D55+SULaw!D55+SUAg!D55</f>
        <v>2136186.33</v>
      </c>
      <c r="E55" s="49">
        <f t="shared" si="9"/>
        <v>0.47710515672431814</v>
      </c>
      <c r="F55" s="97">
        <f t="shared" si="10"/>
        <v>4477390.99</v>
      </c>
      <c r="G55" s="51">
        <f>IF(ISBLANK(F55),"  ",IF(F76&gt;0,F55/F76,IF(F55&gt;0,1,0)))</f>
        <v>3.8800948900511115E-3</v>
      </c>
      <c r="H55" s="4">
        <f>HSCS!H55+HSCNO!H55+PBRC!H55+LSUAg!H55+SULaw!H55+SUAg!H55</f>
        <v>4751954</v>
      </c>
      <c r="I55" s="48">
        <f t="shared" si="11"/>
        <v>0.69259118476797676</v>
      </c>
      <c r="J55" s="43">
        <f>HSCS!J55+HSCNO!J55+PBRC!J55+LSUAg!J55+SULaw!J55+SUAg!J55</f>
        <v>2109170</v>
      </c>
      <c r="K55" s="49">
        <f t="shared" si="12"/>
        <v>0.30740881523202318</v>
      </c>
      <c r="L55" s="97">
        <f t="shared" si="13"/>
        <v>6861124</v>
      </c>
      <c r="M55" s="51">
        <f>IF(ISBLANK(L55),"  ",IF(L76&gt;0,L55/L76,IF(L55&gt;0,1,0)))</f>
        <v>6.020415143969067E-3</v>
      </c>
      <c r="N55" s="25"/>
    </row>
    <row r="56" spans="1:14" s="77" customFormat="1" ht="15" customHeight="1" x14ac:dyDescent="0.25">
      <c r="A56" s="87" t="s">
        <v>53</v>
      </c>
      <c r="B56" s="83">
        <f>B55+B53+B52+B51+B50</f>
        <v>88080681.859999999</v>
      </c>
      <c r="C56" s="84">
        <f t="shared" si="0"/>
        <v>0.83640047599383915</v>
      </c>
      <c r="D56" s="85">
        <f>D55+D53+D52+D51+D50</f>
        <v>2331691.33</v>
      </c>
      <c r="E56" s="75">
        <f t="shared" si="9"/>
        <v>2.2141378757518031E-2</v>
      </c>
      <c r="F56" s="100">
        <f>F55+F53+F52+F51+F50+F54</f>
        <v>105309220.15000001</v>
      </c>
      <c r="G56" s="74">
        <f>IF(ISBLANK(F56),"  ",IF(F76&gt;0,F56/F76,IF(F56&gt;0,1,0)))</f>
        <v>9.1260684602235853E-2</v>
      </c>
      <c r="H56" s="83">
        <f>H55+H53+H52+H51+H50</f>
        <v>90236202</v>
      </c>
      <c r="I56" s="84">
        <f t="shared" si="11"/>
        <v>0.97715998155273009</v>
      </c>
      <c r="J56" s="85">
        <f>J55+J53+J52+J51+J50</f>
        <v>2109170</v>
      </c>
      <c r="K56" s="75">
        <f t="shared" si="12"/>
        <v>2.2840018447269884E-2</v>
      </c>
      <c r="L56" s="97">
        <f t="shared" si="13"/>
        <v>92345372</v>
      </c>
      <c r="M56" s="74">
        <f>IF(ISBLANK(L56),"  ",IF(L76&gt;0,L56/L76,IF(L56&gt;0,1,0)))</f>
        <v>8.1030087207906026E-2</v>
      </c>
      <c r="N56" s="76"/>
    </row>
    <row r="57" spans="1:14" ht="15" customHeight="1" x14ac:dyDescent="0.2">
      <c r="A57" s="41" t="s">
        <v>54</v>
      </c>
      <c r="B57" s="4">
        <f>HSCS!B57+HSCNO!B57+PBRC!B57+LSUAg!B57+SULaw!B57+SUAg!B57</f>
        <v>0</v>
      </c>
      <c r="C57" s="48">
        <f t="shared" si="0"/>
        <v>0</v>
      </c>
      <c r="D57" s="43">
        <f>HSCS!D57+HSCNO!D57+PBRC!D57+LSUAg!D57+SULaw!D57+SUAg!D57</f>
        <v>0</v>
      </c>
      <c r="E57" s="49">
        <f t="shared" si="9"/>
        <v>0</v>
      </c>
      <c r="F57" s="101">
        <f t="shared" ref="F57:F66" si="14">D57+B57</f>
        <v>0</v>
      </c>
      <c r="G57" s="51">
        <f>IF(ISBLANK(F57),"  ",IF(F76&gt;0,F57/F76,IF(F57&gt;0,1,0)))</f>
        <v>0</v>
      </c>
      <c r="H57" s="4">
        <f>HSCS!H57+HSCNO!H57+PBRC!H57+LSUAg!H57+SULaw!H57+SUAg!H57</f>
        <v>0</v>
      </c>
      <c r="I57" s="48">
        <f t="shared" si="11"/>
        <v>0</v>
      </c>
      <c r="J57" s="43">
        <f>HSCS!J57+HSCNO!J57+PBRC!J57+LSUAg!J57+SULaw!J57+SUAg!J57</f>
        <v>0</v>
      </c>
      <c r="K57" s="49">
        <f t="shared" si="12"/>
        <v>0</v>
      </c>
      <c r="L57" s="101">
        <f t="shared" si="13"/>
        <v>0</v>
      </c>
      <c r="M57" s="51">
        <f>IF(ISBLANK(L57),"  ",IF(L76&gt;0,L57/L76,IF(L57&gt;0,1,0)))</f>
        <v>0</v>
      </c>
      <c r="N57" s="25"/>
    </row>
    <row r="58" spans="1:14" ht="15" customHeight="1" x14ac:dyDescent="0.2">
      <c r="A58" s="102" t="s">
        <v>55</v>
      </c>
      <c r="B58" s="4">
        <f>HSCS!B58+HSCNO!B58+PBRC!B58+LSUAg!B58+SULaw!B58+SUAg!B58</f>
        <v>0</v>
      </c>
      <c r="C58" s="48">
        <f t="shared" si="0"/>
        <v>0</v>
      </c>
      <c r="D58" s="43">
        <f>HSCS!D58+HSCNO!D58+PBRC!D58+LSUAg!D58+SULaw!D58+SUAg!D58</f>
        <v>11751271.33</v>
      </c>
      <c r="E58" s="49">
        <f t="shared" si="9"/>
        <v>1</v>
      </c>
      <c r="F58" s="34">
        <f t="shared" si="14"/>
        <v>11751271.33</v>
      </c>
      <c r="G58" s="51">
        <f>IF(ISBLANK(F58),"  ",IF(F76&gt;0,F58/F76,IF(F58&gt;0,1,0)))</f>
        <v>1.0183619867233693E-2</v>
      </c>
      <c r="H58" s="4">
        <f>HSCS!H58+HSCNO!H58+PBRC!H58+LSUAg!H58+SULaw!H58+SUAg!H58</f>
        <v>0</v>
      </c>
      <c r="I58" s="48">
        <f t="shared" si="11"/>
        <v>0</v>
      </c>
      <c r="J58" s="43">
        <f>HSCS!J58+HSCNO!J58+PBRC!J58+LSUAg!J58+SULaw!J58+SUAg!J58</f>
        <v>12118000</v>
      </c>
      <c r="K58" s="49">
        <f t="shared" si="12"/>
        <v>1</v>
      </c>
      <c r="L58" s="34">
        <f t="shared" si="13"/>
        <v>12118000</v>
      </c>
      <c r="M58" s="51">
        <f>IF(ISBLANK(L58),"  ",IF(L76&gt;0,L58/L76,IF(L58&gt;0,1,0)))</f>
        <v>1.0633154380334353E-2</v>
      </c>
      <c r="N58" s="25"/>
    </row>
    <row r="59" spans="1:14" ht="15" customHeight="1" x14ac:dyDescent="0.2">
      <c r="A59" s="82" t="s">
        <v>56</v>
      </c>
      <c r="B59" s="4">
        <f>HSCS!B59+HSCNO!B59+PBRC!B59+LSUAg!B59+SULaw!B59+SUAg!B59</f>
        <v>5165591.01</v>
      </c>
      <c r="C59" s="48">
        <f t="shared" si="0"/>
        <v>0.19684984549308537</v>
      </c>
      <c r="D59" s="43">
        <f>HSCS!D59+HSCNO!D59+PBRC!D59+LSUAg!D59+SULaw!D59+SUAg!D59</f>
        <v>21075684.399999999</v>
      </c>
      <c r="E59" s="49">
        <f t="shared" si="9"/>
        <v>0.80315015450691474</v>
      </c>
      <c r="F59" s="34">
        <f t="shared" si="14"/>
        <v>26241275.409999996</v>
      </c>
      <c r="G59" s="51">
        <f>IF(ISBLANK(F59),"  ",IF(F76&gt;0,F59/F76,IF(F59&gt;0,1,0)))</f>
        <v>2.2740618108664411E-2</v>
      </c>
      <c r="H59" s="4">
        <f>HSCS!H59+HSCNO!H59+PBRC!H59+LSUAg!H59+SULaw!H59+SUAg!H59</f>
        <v>6312555</v>
      </c>
      <c r="I59" s="48">
        <f t="shared" si="11"/>
        <v>0.25214964436724574</v>
      </c>
      <c r="J59" s="43">
        <f>HSCS!J59+HSCNO!J59+PBRC!J59+LSUAg!J59+SULaw!J59+SUAg!J59</f>
        <v>18722400</v>
      </c>
      <c r="K59" s="49">
        <f t="shared" si="12"/>
        <v>0.74785035563275426</v>
      </c>
      <c r="L59" s="34">
        <f t="shared" si="13"/>
        <v>25034955</v>
      </c>
      <c r="M59" s="51">
        <f>IF(ISBLANK(L59),"  ",IF(L76&gt;0,L59/L76,IF(L59&gt;0,1,0)))</f>
        <v>2.1967366019122248E-2</v>
      </c>
      <c r="N59" s="25"/>
    </row>
    <row r="60" spans="1:14" ht="15" customHeight="1" x14ac:dyDescent="0.2">
      <c r="A60" s="81" t="s">
        <v>57</v>
      </c>
      <c r="B60" s="4">
        <f>HSCS!B60+HSCNO!B60+PBRC!B60+LSUAg!B60+SULaw!B60+SUAg!B60</f>
        <v>0</v>
      </c>
      <c r="C60" s="48">
        <f t="shared" si="0"/>
        <v>0</v>
      </c>
      <c r="D60" s="43">
        <f>HSCS!D60+HSCNO!D60+PBRC!D60+LSUAg!D60+SULaw!D60+SUAg!D60</f>
        <v>27498184.670000002</v>
      </c>
      <c r="E60" s="49">
        <f t="shared" si="9"/>
        <v>1</v>
      </c>
      <c r="F60" s="68">
        <f t="shared" si="14"/>
        <v>27498184.670000002</v>
      </c>
      <c r="G60" s="51">
        <f>IF(ISBLANK(F60),"  ",IF(F76&gt;0,F60/F76,IF(F60&gt;0,1,0)))</f>
        <v>2.3829852264867495E-2</v>
      </c>
      <c r="H60" s="4">
        <f>HSCS!H60+HSCNO!H60+PBRC!H60+LSUAg!H60+SULaw!H60+SUAg!H60</f>
        <v>0</v>
      </c>
      <c r="I60" s="48">
        <f t="shared" si="11"/>
        <v>0</v>
      </c>
      <c r="J60" s="43">
        <f>HSCS!J60+HSCNO!J60+PBRC!J60+LSUAg!J60+SULaw!J60+SUAg!J60</f>
        <v>29992240</v>
      </c>
      <c r="K60" s="49">
        <f t="shared" si="12"/>
        <v>1</v>
      </c>
      <c r="L60" s="68">
        <f t="shared" si="13"/>
        <v>29992240</v>
      </c>
      <c r="M60" s="51">
        <f>IF(ISBLANK(L60),"  ",IF(L76&gt;0,L60/L76,IF(L60&gt;0,1,0)))</f>
        <v>2.6317223810202937E-2</v>
      </c>
      <c r="N60" s="25"/>
    </row>
    <row r="61" spans="1:14" ht="15" customHeight="1" x14ac:dyDescent="0.2">
      <c r="A61" s="103" t="s">
        <v>58</v>
      </c>
      <c r="B61" s="4">
        <f>HSCS!B61+HSCNO!B61+PBRC!B61+LSUAg!B61+SULaw!B61+SUAg!B61</f>
        <v>0</v>
      </c>
      <c r="C61" s="48">
        <f t="shared" si="0"/>
        <v>0</v>
      </c>
      <c r="D61" s="43">
        <f>HSCS!D61+HSCNO!D61+PBRC!D61+LSUAg!D61+SULaw!D61+SUAg!D61</f>
        <v>0</v>
      </c>
      <c r="E61" s="49">
        <f t="shared" si="9"/>
        <v>0</v>
      </c>
      <c r="F61" s="34">
        <f t="shared" si="14"/>
        <v>0</v>
      </c>
      <c r="G61" s="51">
        <f>IF(ISBLANK(F61),"  ",IF(F76&gt;0,F61/F76,IF(F61&gt;0,1,0)))</f>
        <v>0</v>
      </c>
      <c r="H61" s="4">
        <f>HSCS!H61+HSCNO!H61+PBRC!H61+LSUAg!H61+SULaw!H61+SUAg!H61</f>
        <v>0</v>
      </c>
      <c r="I61" s="48">
        <f t="shared" si="11"/>
        <v>0</v>
      </c>
      <c r="J61" s="43">
        <f>HSCS!J61+HSCNO!J61+PBRC!J61+LSUAg!J61+SULaw!J61+SUAg!J61</f>
        <v>0</v>
      </c>
      <c r="K61" s="49">
        <f t="shared" si="12"/>
        <v>0</v>
      </c>
      <c r="L61" s="34">
        <f t="shared" si="13"/>
        <v>0</v>
      </c>
      <c r="M61" s="51">
        <f>IF(ISBLANK(L61),"  ",IF(L76&gt;0,L61/L76,IF(L61&gt;0,1,0)))</f>
        <v>0</v>
      </c>
      <c r="N61" s="25"/>
    </row>
    <row r="62" spans="1:14" ht="15" customHeight="1" x14ac:dyDescent="0.2">
      <c r="A62" s="103" t="s">
        <v>59</v>
      </c>
      <c r="B62" s="4">
        <f>HSCS!B62+HSCNO!B62+PBRC!B62+LSUAg!B62+SULaw!B62+SUAg!B62</f>
        <v>0</v>
      </c>
      <c r="C62" s="48">
        <f t="shared" si="0"/>
        <v>0</v>
      </c>
      <c r="D62" s="43">
        <f>HSCS!D62+HSCNO!D62+PBRC!D62+LSUAg!D62+SULaw!D62+SUAg!D62</f>
        <v>0</v>
      </c>
      <c r="E62" s="49">
        <f t="shared" si="9"/>
        <v>0</v>
      </c>
      <c r="F62" s="34">
        <f t="shared" si="14"/>
        <v>0</v>
      </c>
      <c r="G62" s="51">
        <f>IF(ISBLANK(F62),"  ",IF(F76&gt;0,F62/F76,IF(F62&gt;0,1,0)))</f>
        <v>0</v>
      </c>
      <c r="H62" s="4">
        <f>HSCS!H62+HSCNO!H62+PBRC!H62+LSUAg!H62+SULaw!H62+SUAg!H62</f>
        <v>0</v>
      </c>
      <c r="I62" s="48">
        <f t="shared" si="11"/>
        <v>0</v>
      </c>
      <c r="J62" s="43">
        <f>HSCS!J62+HSCNO!J62+PBRC!J62+LSUAg!J62+SULaw!J62+SUAg!J62</f>
        <v>0</v>
      </c>
      <c r="K62" s="49">
        <f t="shared" si="12"/>
        <v>0</v>
      </c>
      <c r="L62" s="34">
        <f t="shared" si="13"/>
        <v>0</v>
      </c>
      <c r="M62" s="51">
        <f>IF(ISBLANK(L62),"  ",IF(L76&gt;0,L62/L76,IF(L62&gt;0,1,0)))</f>
        <v>0</v>
      </c>
      <c r="N62" s="25"/>
    </row>
    <row r="63" spans="1:14" ht="15" customHeight="1" x14ac:dyDescent="0.2">
      <c r="A63" s="104" t="s">
        <v>60</v>
      </c>
      <c r="B63" s="4">
        <f>HSCS!B63+HSCNO!B63+PBRC!B63+LSUAg!B63+SULaw!B63+SUAg!B63</f>
        <v>0</v>
      </c>
      <c r="C63" s="48">
        <f t="shared" si="0"/>
        <v>0</v>
      </c>
      <c r="D63" s="43">
        <f>HSCS!D63+HSCNO!D63+PBRC!D63+LSUAg!D63+SULaw!D63+SUAg!D63</f>
        <v>19584351.420000002</v>
      </c>
      <c r="E63" s="49">
        <f t="shared" si="9"/>
        <v>1</v>
      </c>
      <c r="F63" s="34">
        <f t="shared" si="14"/>
        <v>19584351.420000002</v>
      </c>
      <c r="G63" s="51">
        <f>IF(ISBLANK(F63),"  ",IF(F76&gt;0,F63/F76,IF(F63&gt;0,1,0)))</f>
        <v>1.6971745831316651E-2</v>
      </c>
      <c r="H63" s="4">
        <f>HSCS!H63+HSCNO!H63+PBRC!H63+LSUAg!H63+SULaw!H63+SUAg!H63</f>
        <v>0</v>
      </c>
      <c r="I63" s="48">
        <f t="shared" si="11"/>
        <v>0</v>
      </c>
      <c r="J63" s="43">
        <f>HSCS!J63+HSCNO!J63+PBRC!J63+LSUAg!J63+SULaw!J63+SUAg!J63</f>
        <v>19270924</v>
      </c>
      <c r="K63" s="49">
        <f t="shared" si="12"/>
        <v>1</v>
      </c>
      <c r="L63" s="34">
        <f t="shared" si="13"/>
        <v>19270924</v>
      </c>
      <c r="M63" s="51">
        <f>IF(ISBLANK(L63),"  ",IF(L76&gt;0,L63/L76,IF(L63&gt;0,1,0)))</f>
        <v>1.6909614618228288E-2</v>
      </c>
      <c r="N63" s="25"/>
    </row>
    <row r="64" spans="1:14" ht="15" customHeight="1" x14ac:dyDescent="0.2">
      <c r="A64" s="104" t="s">
        <v>61</v>
      </c>
      <c r="B64" s="4">
        <f>HSCS!B64+HSCNO!B64+PBRC!B64+LSUAg!B64+SULaw!B64+SUAg!B64</f>
        <v>0</v>
      </c>
      <c r="C64" s="48">
        <f t="shared" si="0"/>
        <v>0</v>
      </c>
      <c r="D64" s="43">
        <f>HSCS!D64+HSCNO!D64+PBRC!D64+LSUAg!D64+SULaw!D64+SUAg!D64</f>
        <v>3596618.9</v>
      </c>
      <c r="E64" s="49">
        <f t="shared" si="9"/>
        <v>1</v>
      </c>
      <c r="F64" s="34">
        <f t="shared" si="14"/>
        <v>3596618.9</v>
      </c>
      <c r="G64" s="51">
        <f>IF(ISBLANK(F64),"  ",IF(F76&gt;0,F64/F76,IF(F64&gt;0,1,0)))</f>
        <v>3.1168201853533565E-3</v>
      </c>
      <c r="H64" s="4">
        <f>HSCS!H64+HSCNO!H64+PBRC!H64+LSUAg!H64+SULaw!H64+SUAg!H64</f>
        <v>0</v>
      </c>
      <c r="I64" s="48">
        <f t="shared" si="11"/>
        <v>0</v>
      </c>
      <c r="J64" s="43">
        <f>HSCS!J64+HSCNO!J64+PBRC!J64+LSUAg!J64+SULaw!J64+SUAg!J64</f>
        <v>3752227</v>
      </c>
      <c r="K64" s="49">
        <f t="shared" si="12"/>
        <v>1</v>
      </c>
      <c r="L64" s="34">
        <f t="shared" si="13"/>
        <v>3752227</v>
      </c>
      <c r="M64" s="51">
        <f>IF(ISBLANK(L64),"  ",IF(L76&gt;0,L64/L76,IF(L64&gt;0,1,0)))</f>
        <v>3.2924582407211442E-3</v>
      </c>
      <c r="N64" s="25"/>
    </row>
    <row r="65" spans="1:14" ht="15" customHeight="1" x14ac:dyDescent="0.2">
      <c r="A65" s="82" t="s">
        <v>62</v>
      </c>
      <c r="B65" s="4">
        <f>HSCS!B65+HSCNO!B65+PBRC!B65+LSUAg!B65+SULaw!B65+SUAg!B65</f>
        <v>0</v>
      </c>
      <c r="C65" s="48">
        <f t="shared" si="0"/>
        <v>0</v>
      </c>
      <c r="D65" s="43">
        <f>HSCS!D65+HSCNO!D65+PBRC!D65+LSUAg!D65+SULaw!D65+SUAg!D65</f>
        <v>558094911.58999991</v>
      </c>
      <c r="E65" s="49">
        <f t="shared" si="9"/>
        <v>1</v>
      </c>
      <c r="F65" s="34">
        <f t="shared" si="14"/>
        <v>558094911.58999991</v>
      </c>
      <c r="G65" s="51">
        <f>IF(ISBLANK(F65),"  ",IF(F76&gt;0,F65/F76,IF(F65&gt;0,1,0)))</f>
        <v>0.48364353693039558</v>
      </c>
      <c r="H65" s="4">
        <f>HSCS!H65+HSCNO!H65+PBRC!H65+LSUAg!H65+SULaw!H65+SUAg!H65</f>
        <v>0</v>
      </c>
      <c r="I65" s="48">
        <f t="shared" si="11"/>
        <v>0</v>
      </c>
      <c r="J65" s="43">
        <f>HSCS!J65+HSCNO!J65+PBRC!J65+LSUAg!J65+SULaw!J65+SUAg!J65</f>
        <v>574812095</v>
      </c>
      <c r="K65" s="49">
        <f t="shared" si="12"/>
        <v>1</v>
      </c>
      <c r="L65" s="34">
        <f t="shared" si="13"/>
        <v>574812095</v>
      </c>
      <c r="M65" s="51">
        <f>IF(ISBLANK(L65),"  ",IF(L76&gt;0,L65/L76,IF(L65&gt;0,1,0)))</f>
        <v>0.50437908448740842</v>
      </c>
      <c r="N65" s="25"/>
    </row>
    <row r="66" spans="1:14" ht="15" customHeight="1" x14ac:dyDescent="0.2">
      <c r="A66" s="81" t="s">
        <v>63</v>
      </c>
      <c r="B66" s="4">
        <f>HSCS!B66+HSCNO!B66+PBRC!B66+LSUAg!B66+SULaw!B66+SUAg!B66</f>
        <v>2562321.71</v>
      </c>
      <c r="C66" s="48">
        <f t="shared" si="0"/>
        <v>3.9967170695405438E-2</v>
      </c>
      <c r="D66" s="43">
        <f>HSCS!D66+HSCNO!D66+PBRC!D66+LSUAg!D66+SULaw!D66+SUAg!D66</f>
        <v>61548338.75</v>
      </c>
      <c r="E66" s="49">
        <f t="shared" si="9"/>
        <v>0.96003282930459455</v>
      </c>
      <c r="F66" s="34">
        <f t="shared" si="14"/>
        <v>64110660.460000001</v>
      </c>
      <c r="G66" s="51">
        <f>IF(ISBLANK(F66),"  ",IF(F76&gt;0,F66/F76,IF(F66&gt;0,1,0)))</f>
        <v>5.5558124498000974E-2</v>
      </c>
      <c r="H66" s="4">
        <f>HSCS!H66+HSCNO!H66+PBRC!H66+LSUAg!H66+SULaw!H66+SUAg!H66</f>
        <v>3507149</v>
      </c>
      <c r="I66" s="48">
        <f t="shared" si="11"/>
        <v>7.4063439282280374E-2</v>
      </c>
      <c r="J66" s="43">
        <f>HSCS!J66+HSCNO!J66+PBRC!J66+LSUAg!J66+SULaw!J66+SUAg!J66</f>
        <v>43846161</v>
      </c>
      <c r="K66" s="49">
        <f t="shared" si="12"/>
        <v>0.92593656071771968</v>
      </c>
      <c r="L66" s="34">
        <f t="shared" si="13"/>
        <v>47353310</v>
      </c>
      <c r="M66" s="51">
        <f>IF(ISBLANK(L66),"  ",IF(L76&gt;0,L66/L76,IF(L66&gt;0,1,0)))</f>
        <v>4.1551003106934353E-2</v>
      </c>
      <c r="N66" s="25"/>
    </row>
    <row r="67" spans="1:14" s="77" customFormat="1" ht="15" customHeight="1" x14ac:dyDescent="0.25">
      <c r="A67" s="105" t="s">
        <v>64</v>
      </c>
      <c r="B67" s="106">
        <f>B66+B65+B64+B63+B62+B61+B60+B59+B58+B57+B56</f>
        <v>95808594.579999998</v>
      </c>
      <c r="C67" s="84">
        <f t="shared" si="0"/>
        <v>0.11738566527690793</v>
      </c>
      <c r="D67" s="107">
        <f>D66+D65+D64+D63+D62+D61+D60+D59+D58+D57+D56</f>
        <v>705481052.38999987</v>
      </c>
      <c r="E67" s="75">
        <f t="shared" si="9"/>
        <v>0.86436256619863328</v>
      </c>
      <c r="F67" s="106">
        <f>F66+F65+F64+F63+F62+F61+F60+F59+F58+F57+F56</f>
        <v>816186493.92999983</v>
      </c>
      <c r="G67" s="74">
        <f>IF(ISBLANK(F67),"  ",IF(F76&gt;0,F67/F76,IF(F67&gt;0,1,0)))</f>
        <v>0.70730500228806792</v>
      </c>
      <c r="H67" s="106">
        <f>H66+H65+H64+H63+H62+H61+H60+H59+H58+H57+H56</f>
        <v>100055906</v>
      </c>
      <c r="I67" s="84">
        <f t="shared" si="11"/>
        <v>0.12434261451567447</v>
      </c>
      <c r="J67" s="107">
        <f>J66+J65+J64+J63+J62+J61+J60+J59+J58+J57+J56</f>
        <v>704623217</v>
      </c>
      <c r="K67" s="75">
        <f t="shared" si="12"/>
        <v>0.87565738548432548</v>
      </c>
      <c r="L67" s="106">
        <f>L66+L65+L64+L63+L62+L61+L60+L59+L58+L57+L56</f>
        <v>804679123</v>
      </c>
      <c r="M67" s="74">
        <f>IF(ISBLANK(L67),"  ",IF(L76&gt;0,L67/L76,IF(L67&gt;0,1,0)))</f>
        <v>0.70607999187085779</v>
      </c>
      <c r="N67" s="76"/>
    </row>
    <row r="68" spans="1:14" ht="15" customHeight="1" x14ac:dyDescent="0.25">
      <c r="A68" s="14" t="s">
        <v>65</v>
      </c>
      <c r="B68" s="79"/>
      <c r="C68" s="64" t="s">
        <v>4</v>
      </c>
      <c r="D68" s="80"/>
      <c r="E68" s="66" t="s">
        <v>4</v>
      </c>
      <c r="F68" s="34"/>
      <c r="G68" s="67" t="s">
        <v>4</v>
      </c>
      <c r="H68" s="79"/>
      <c r="I68" s="64" t="s">
        <v>4</v>
      </c>
      <c r="J68" s="80"/>
      <c r="K68" s="66" t="s">
        <v>4</v>
      </c>
      <c r="L68" s="34"/>
      <c r="M68" s="67" t="s">
        <v>4</v>
      </c>
    </row>
    <row r="69" spans="1:14" ht="15" customHeight="1" x14ac:dyDescent="0.2">
      <c r="A69" s="108" t="s">
        <v>66</v>
      </c>
      <c r="B69" s="4">
        <f>HSCS!B69+HSCNO!B69+PBRC!B69+LSUAg!B69+SULaw!B69+SUAg!B69</f>
        <v>3409751.46</v>
      </c>
      <c r="C69" s="42">
        <f t="shared" si="0"/>
        <v>1</v>
      </c>
      <c r="D69" s="43">
        <f>HSCS!D69+HSCNO!D69+PBRC!D69+LSUAg!D69+SULaw!D69+SUAg!D69</f>
        <v>0</v>
      </c>
      <c r="E69" s="44">
        <f>IF(ISBLANK(D69),"  ",IF(F69&gt;0,D69/F69,IF(D69&gt;0,1,0)))</f>
        <v>0</v>
      </c>
      <c r="F69" s="58">
        <f>D69+B69</f>
        <v>3409751.46</v>
      </c>
      <c r="G69" s="46">
        <f>IF(ISBLANK(F69),"  ",IF(F76&gt;0,F69/F76,IF(F69&gt;0,1,0)))</f>
        <v>2.9548813686004036E-3</v>
      </c>
      <c r="H69" s="4">
        <f>HSCS!H69+HSCNO!H69+PBRC!H69+LSUAg!H69+SULaw!H69+SUAg!H69</f>
        <v>3654209</v>
      </c>
      <c r="I69" s="42">
        <f>IF(ISBLANK(H69),"  ",IF(L69&gt;0,H69/L69,IF(H69&gt;0,1,0)))</f>
        <v>1</v>
      </c>
      <c r="J69" s="43">
        <f>HSCS!J69+HSCNO!J69+PBRC!J69+LSUAg!J69+SULaw!J69+SUAg!J69</f>
        <v>0</v>
      </c>
      <c r="K69" s="44">
        <f>IF(ISBLANK(J69),"  ",IF(L69&gt;0,J69/L69,IF(J69&gt;0,1,0)))</f>
        <v>0</v>
      </c>
      <c r="L69" s="58">
        <f>J69+H69</f>
        <v>3654209</v>
      </c>
      <c r="M69" s="46">
        <f>IF(ISBLANK(L69),"  ",IF(L76&gt;0,L69/L76,IF(L69&gt;0,1,0)))</f>
        <v>3.2064506052984993E-3</v>
      </c>
    </row>
    <row r="70" spans="1:14" ht="15" customHeight="1" x14ac:dyDescent="0.2">
      <c r="A70" s="31" t="s">
        <v>67</v>
      </c>
      <c r="B70" s="4">
        <f>HSCS!B70+HSCNO!B70+PBRC!B70+LSUAg!B70+SULaw!B70+SUAg!B70</f>
        <v>0</v>
      </c>
      <c r="C70" s="48">
        <f t="shared" si="0"/>
        <v>0</v>
      </c>
      <c r="D70" s="43">
        <f>HSCS!D70+HSCNO!D70+PBRC!D70+LSUAg!D70+SULaw!D70+SUAg!D70</f>
        <v>0</v>
      </c>
      <c r="E70" s="49">
        <f>IF(ISBLANK(D70),"  ",IF(F70&gt;0,D70/F70,IF(D70&gt;0,1,0)))</f>
        <v>0</v>
      </c>
      <c r="F70" s="34">
        <f>D70+B70</f>
        <v>0</v>
      </c>
      <c r="G70" s="51">
        <f>IF(ISBLANK(F70),"  ",IF(F76&gt;0,F70/F76,IF(F70&gt;0,1,0)))</f>
        <v>0</v>
      </c>
      <c r="H70" s="4">
        <f>HSCS!H70+HSCNO!H70+PBRC!H70+LSUAg!H70+SULaw!H70+SUAg!H70</f>
        <v>0</v>
      </c>
      <c r="I70" s="48">
        <f>IF(ISBLANK(H70),"  ",IF(L70&gt;0,H70/L70,IF(H70&gt;0,1,0)))</f>
        <v>0</v>
      </c>
      <c r="J70" s="43">
        <f>HSCS!J70+HSCNO!J70+PBRC!J70+LSUAg!J70+SULaw!J70+SUAg!J70</f>
        <v>0</v>
      </c>
      <c r="K70" s="49">
        <f>IF(ISBLANK(J70),"  ",IF(L70&gt;0,J70/L70,IF(J70&gt;0,1,0)))</f>
        <v>0</v>
      </c>
      <c r="L70" s="34">
        <f>J70+H70</f>
        <v>0</v>
      </c>
      <c r="M70" s="51">
        <f>IF(ISBLANK(L70),"  ",IF(L76&gt;0,L70/L76,IF(L70&gt;0,1,0)))</f>
        <v>0</v>
      </c>
    </row>
    <row r="71" spans="1:14" ht="15" customHeight="1" x14ac:dyDescent="0.25">
      <c r="A71" s="109" t="s">
        <v>68</v>
      </c>
      <c r="B71" s="79"/>
      <c r="C71" s="64" t="s">
        <v>4</v>
      </c>
      <c r="D71" s="80"/>
      <c r="E71" s="66" t="s">
        <v>4</v>
      </c>
      <c r="F71" s="34"/>
      <c r="G71" s="67" t="s">
        <v>4</v>
      </c>
      <c r="H71" s="79"/>
      <c r="I71" s="64" t="s">
        <v>4</v>
      </c>
      <c r="J71" s="80"/>
      <c r="K71" s="66" t="s">
        <v>4</v>
      </c>
      <c r="L71" s="34"/>
      <c r="M71" s="67" t="s">
        <v>4</v>
      </c>
    </row>
    <row r="72" spans="1:14" ht="15" customHeight="1" x14ac:dyDescent="0.2">
      <c r="A72" s="82" t="s">
        <v>69</v>
      </c>
      <c r="B72" s="4">
        <f>HSCS!B72+HSCNO!B72+PBRC!B72+LSUAg!B72+SULaw!B72+SUAg!B72</f>
        <v>0</v>
      </c>
      <c r="C72" s="42">
        <f t="shared" si="0"/>
        <v>0</v>
      </c>
      <c r="D72" s="43">
        <f>HSCS!D72+HSCNO!D72+PBRC!D72+LSUAg!D72+SULaw!D72+SUAg!D72</f>
        <v>0</v>
      </c>
      <c r="E72" s="44">
        <f>IF(ISBLANK(D72),"  ",IF(F72&gt;0,D72/F72,IF(D72&gt;0,1,0)))</f>
        <v>0</v>
      </c>
      <c r="F72" s="58">
        <f>D72+B72</f>
        <v>0</v>
      </c>
      <c r="G72" s="46">
        <f>IF(ISBLANK(F72),"  ",IF(F76&gt;0,F72/F76,IF(F72&gt;0,1,0)))</f>
        <v>0</v>
      </c>
      <c r="H72" s="4">
        <f>HSCS!H72+HSCNO!H72+PBRC!H72+LSUAg!H72+SULaw!H72+SUAg!H72</f>
        <v>0</v>
      </c>
      <c r="I72" s="42">
        <f>IF(ISBLANK(H72),"  ",IF(L72&gt;0,H72/L72,IF(H72&gt;0,1,0)))</f>
        <v>0</v>
      </c>
      <c r="J72" s="43">
        <f>HSCS!J72+HSCNO!J72+PBRC!J72+LSUAg!J72+SULaw!J72+SUAg!J72</f>
        <v>0</v>
      </c>
      <c r="K72" s="44">
        <f>IF(ISBLANK(J72),"  ",IF(L72&gt;0,J72/L72,IF(J72&gt;0,1,0)))</f>
        <v>0</v>
      </c>
      <c r="L72" s="58">
        <f>J72+H72</f>
        <v>0</v>
      </c>
      <c r="M72" s="46">
        <f>IF(ISBLANK(L72),"  ",IF(L76&gt;0,L72/L76,IF(L72&gt;0,1,0)))</f>
        <v>0</v>
      </c>
    </row>
    <row r="73" spans="1:14" ht="15" customHeight="1" x14ac:dyDescent="0.2">
      <c r="A73" s="31" t="s">
        <v>70</v>
      </c>
      <c r="B73" s="4">
        <f>HSCS!B73+HSCNO!B73+PBRC!B73+LSUAg!B73+SULaw!B73+SUAg!B73</f>
        <v>12263533</v>
      </c>
      <c r="C73" s="48">
        <f t="shared" si="0"/>
        <v>0.13921475448993484</v>
      </c>
      <c r="D73" s="43">
        <f>HSCS!D73+HSCNO!D73+PBRC!D73+LSUAg!D73+SULaw!D73+SUAg!D73</f>
        <v>75827223.219999999</v>
      </c>
      <c r="E73" s="49">
        <f>IF(ISBLANK(D73),"  ",IF(F73&gt;0,D73/F73,IF(D73&gt;0,1,0)))</f>
        <v>0.86078524551006519</v>
      </c>
      <c r="F73" s="34">
        <f>D73+B73</f>
        <v>88090756.219999999</v>
      </c>
      <c r="G73" s="51">
        <f>IF(ISBLANK(F73),"  ",IF(F76&gt;0,F73/F76,IF(F73&gt;0,1,0)))</f>
        <v>7.6339210453889833E-2</v>
      </c>
      <c r="H73" s="4">
        <f>HSCS!H73+HSCNO!H73+PBRC!H73+LSUAg!H73+SULaw!H73+SUAg!H73</f>
        <v>13018275</v>
      </c>
      <c r="I73" s="48">
        <f>IF(ISBLANK(H73),"  ",IF(L73&gt;0,H73/L73,IF(H73&gt;0,1,0)))</f>
        <v>0.14747011904239338</v>
      </c>
      <c r="J73" s="43">
        <f>HSCS!J73+HSCNO!J73+PBRC!J73+LSUAg!J73+SULaw!J73+SUAg!J73</f>
        <v>75259100</v>
      </c>
      <c r="K73" s="49">
        <f>IF(ISBLANK(J73),"  ",IF(L73&gt;0,J73/L73,IF(J73&gt;0,1,0)))</f>
        <v>0.85252988095760662</v>
      </c>
      <c r="L73" s="34">
        <f>J73+H73</f>
        <v>88277375</v>
      </c>
      <c r="M73" s="51">
        <f>IF(ISBLANK(L73),"  ",IF(L76&gt;0,L73/L76,IF(L73&gt;0,1,0)))</f>
        <v>7.7460550970924927E-2</v>
      </c>
    </row>
    <row r="74" spans="1:14" s="77" customFormat="1" ht="15" customHeight="1" x14ac:dyDescent="0.25">
      <c r="A74" s="78" t="s">
        <v>71</v>
      </c>
      <c r="B74" s="110">
        <f>B73+B72+B70+B69</f>
        <v>15673284.460000001</v>
      </c>
      <c r="C74" s="84">
        <f t="shared" si="0"/>
        <v>0.17129177594088735</v>
      </c>
      <c r="D74" s="111">
        <f>D73+D72+D70+D69</f>
        <v>75827223.219999999</v>
      </c>
      <c r="E74" s="75">
        <f>IF(ISBLANK(D74),"  ",IF(F74&gt;0,D74/F74,IF(D74&gt;0,1,0)))</f>
        <v>0.82870822405911271</v>
      </c>
      <c r="F74" s="112">
        <f>F73+F72+F71+F70+F69</f>
        <v>91500507.679999992</v>
      </c>
      <c r="G74" s="74">
        <f>IF(ISBLANK(F74),"  ",IF(F76&gt;0,F74/F76,IF(F74&gt;0,1,0)))</f>
        <v>7.929409182249024E-2</v>
      </c>
      <c r="H74" s="110">
        <f>H73+H72+H70+H69</f>
        <v>16672484</v>
      </c>
      <c r="I74" s="84">
        <f>IF(ISBLANK(H74),"  ",IF(L74&gt;0,H74/L74,IF(H74&gt;0,1,0)))</f>
        <v>0.18135751908723774</v>
      </c>
      <c r="J74" s="111">
        <f>J73+J72+J70+J69</f>
        <v>75259100</v>
      </c>
      <c r="K74" s="75">
        <f>IF(ISBLANK(J74),"  ",IF(L74&gt;0,J74/L74,IF(J74&gt;0,1,0)))</f>
        <v>0.81864248091276226</v>
      </c>
      <c r="L74" s="112">
        <f>L73+L72+L71+L70+L69</f>
        <v>91931584</v>
      </c>
      <c r="M74" s="74">
        <f>IF(ISBLANK(L74),"  ",IF(L76&gt;0,L74/L76,IF(L74&gt;0,1,0)))</f>
        <v>8.0667001576223432E-2</v>
      </c>
    </row>
    <row r="75" spans="1:14" s="77" customFormat="1" ht="15" customHeight="1" x14ac:dyDescent="0.25">
      <c r="A75" s="78" t="s">
        <v>72</v>
      </c>
      <c r="B75" s="88">
        <f>HSCS!B75+HSCNO!B75+PBRC!B75+LSUAg!B75+SULaw!B75+SUAg!B75</f>
        <v>0</v>
      </c>
      <c r="C75" s="84">
        <f>IF(ISBLANK(B75),"  ",IF(F75&gt;0,B75/F75,IF(B75&gt;0,1,0)))</f>
        <v>0</v>
      </c>
      <c r="D75" s="89">
        <f>HSCS!D75+HSCNO!D75+PBRC!D75+LSUAg!D75+SULaw!D75+SUAg!D75</f>
        <v>0</v>
      </c>
      <c r="E75" s="75">
        <f>IF(ISBLANK(D75),"  ",IF(F75&gt;0,D75/F75,IF(D75&gt;0,1,0)))</f>
        <v>0</v>
      </c>
      <c r="F75" s="113">
        <f>D75+B75</f>
        <v>0</v>
      </c>
      <c r="G75" s="74">
        <f>IF(ISBLANK(F75),"  ",IF(F76&gt;0,F75/F76,IF(F75&gt;0,1,0)))</f>
        <v>0</v>
      </c>
      <c r="H75" s="88">
        <f>HSCS!H75+HSCNO!H75+PBRC!H75+LSUAg!H75+SULaw!H75+SUAg!H75</f>
        <v>0</v>
      </c>
      <c r="I75" s="84">
        <f>IF(ISBLANK(H75),"  ",IF(L75&gt;0,H75/L75,IF(H75&gt;0,1,0)))</f>
        <v>0</v>
      </c>
      <c r="J75" s="89">
        <f>HSCS!J75+HSCNO!J75+PBRC!J75+LSUAg!J75+SULaw!J75+SUAg!J75</f>
        <v>0</v>
      </c>
      <c r="K75" s="75">
        <f>IF(ISBLANK(J75),"  ",IF(L75&gt;0,J75/L75,IF(J75&gt;0,1,0)))</f>
        <v>0</v>
      </c>
      <c r="L75" s="113">
        <f>J75+H75</f>
        <v>0</v>
      </c>
      <c r="M75" s="74">
        <f>IF(ISBLANK(L75),"  ",IF(L76&gt;0,L75/L76,IF(L75&gt;0,1,0)))</f>
        <v>0</v>
      </c>
    </row>
    <row r="76" spans="1:14" s="77" customFormat="1" ht="15" customHeight="1" thickBot="1" x14ac:dyDescent="0.3">
      <c r="A76" s="114" t="s">
        <v>73</v>
      </c>
      <c r="B76" s="115">
        <f>B74+B67+B47+B40+B48+B75</f>
        <v>357733406.48000002</v>
      </c>
      <c r="C76" s="116">
        <f t="shared" si="0"/>
        <v>0.3100107999466058</v>
      </c>
      <c r="D76" s="115">
        <f>D74+D67+D47+D40+D48+D75</f>
        <v>781308275.6099999</v>
      </c>
      <c r="E76" s="117">
        <f>IF(ISBLANK(D76),"  ",IF(F76&gt;0,D76/F76,IF(D76&gt;0,1,0)))</f>
        <v>0.67707963287544071</v>
      </c>
      <c r="F76" s="115">
        <f>F74+F67+F47+F40+F48+F75</f>
        <v>1153938529.0499997</v>
      </c>
      <c r="G76" s="118">
        <f>IF(ISBLANK(F76),"  ",IF(F76&gt;0,F76/F76,IF(F76&gt;0,1,0)))</f>
        <v>1</v>
      </c>
      <c r="H76" s="115">
        <f>H74+H67+H47+H40+H48+H75</f>
        <v>359760687</v>
      </c>
      <c r="I76" s="116">
        <f>IF(ISBLANK(H76),"  ",IF(L76&gt;0,H76/L76,IF(H76&gt;0,1,0)))</f>
        <v>0.31567840607741754</v>
      </c>
      <c r="J76" s="115">
        <f>J74+J67+J47+J40+J48+J75</f>
        <v>779882317</v>
      </c>
      <c r="K76" s="117">
        <f>IF(ISBLANK(J76),"  ",IF(L76&gt;0,J76/L76,IF(J76&gt;0,1,0)))</f>
        <v>0.68432159392258241</v>
      </c>
      <c r="L76" s="115">
        <f>L74+L67+L47+L40+L48+L75</f>
        <v>1139643004</v>
      </c>
      <c r="M76" s="118">
        <f>IF(ISBLANK(L76),"  ",IF(L76&gt;0,L76/L76,IF(L76&gt;0,1,0)))</f>
        <v>1</v>
      </c>
    </row>
    <row r="77" spans="1:14" ht="15" thickTop="1" x14ac:dyDescent="0.2">
      <c r="A77" s="119"/>
      <c r="B77" s="1"/>
      <c r="C77" s="2"/>
      <c r="D77" s="1"/>
      <c r="E77" s="2"/>
      <c r="F77" s="1"/>
      <c r="G77" s="2"/>
      <c r="H77" s="1"/>
      <c r="I77" s="2"/>
      <c r="J77" s="1"/>
      <c r="K77" s="2"/>
      <c r="L77" s="1"/>
      <c r="M77" s="2"/>
    </row>
    <row r="78" spans="1:14" x14ac:dyDescent="0.2">
      <c r="A78" s="2" t="s">
        <v>4</v>
      </c>
      <c r="B78" s="1"/>
      <c r="C78" s="2"/>
      <c r="D78" s="1"/>
      <c r="E78" s="2"/>
      <c r="F78" s="1"/>
      <c r="G78" s="2"/>
      <c r="H78" s="1"/>
      <c r="I78" s="2"/>
      <c r="J78" s="1"/>
      <c r="K78" s="2"/>
      <c r="L78" s="1"/>
      <c r="M78" s="2"/>
    </row>
    <row r="79" spans="1:14" x14ac:dyDescent="0.2">
      <c r="A79" s="2" t="s">
        <v>74</v>
      </c>
      <c r="B79" s="1"/>
      <c r="C79" s="2"/>
      <c r="D79" s="1"/>
      <c r="E79" s="2"/>
      <c r="F79" s="1"/>
      <c r="G79" s="2"/>
      <c r="H79" s="1"/>
      <c r="I79" s="2"/>
      <c r="J79" s="1"/>
      <c r="K79" s="2"/>
      <c r="L79" s="1"/>
      <c r="M79" s="2"/>
    </row>
  </sheetData>
  <hyperlinks>
    <hyperlink ref="O2" location="Home!A1" tooltip="Home" display="Home"/>
  </hyperlinks>
  <printOptions horizontalCentered="1" verticalCentered="1"/>
  <pageMargins left="0.25" right="0.25" top="0.75" bottom="0.75" header="0.3" footer="0.3"/>
  <pageSetup scale="44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9"/>
  <sheetViews>
    <sheetView zoomScale="75" zoomScaleNormal="75" workbookViewId="0">
      <pane xSplit="1" ySplit="10" topLeftCell="B39" activePane="bottomRight" state="frozen"/>
      <selection activeCell="A4" sqref="A4:XFD76"/>
      <selection pane="topRight" activeCell="A4" sqref="A4:XFD76"/>
      <selection pane="bottomLeft" activeCell="A4" sqref="A4:XFD76"/>
      <selection pane="bottomRight" activeCell="O2" sqref="O2"/>
    </sheetView>
  </sheetViews>
  <sheetFormatPr defaultColWidth="12.42578125" defaultRowHeight="14.25" x14ac:dyDescent="0.2"/>
  <cols>
    <col min="1" max="1" width="63.42578125" style="6" customWidth="1"/>
    <col min="2" max="2" width="20.7109375" style="120" customWidth="1"/>
    <col min="3" max="3" width="20.7109375" style="6" customWidth="1"/>
    <col min="4" max="4" width="20.7109375" style="120" customWidth="1"/>
    <col min="5" max="5" width="20.7109375" style="6" customWidth="1"/>
    <col min="6" max="6" width="20.7109375" style="120" customWidth="1"/>
    <col min="7" max="7" width="20.7109375" style="6" customWidth="1"/>
    <col min="8" max="8" width="20.7109375" style="120" customWidth="1"/>
    <col min="9" max="9" width="20.7109375" style="6" customWidth="1"/>
    <col min="10" max="10" width="20.7109375" style="120" customWidth="1"/>
    <col min="11" max="11" width="20.7109375" style="6" customWidth="1"/>
    <col min="12" max="12" width="20.7109375" style="120" customWidth="1"/>
    <col min="13" max="13" width="20.7109375" style="6" customWidth="1"/>
    <col min="14" max="256" width="12.42578125" style="6"/>
    <col min="257" max="257" width="186.7109375" style="6" customWidth="1"/>
    <col min="258" max="258" width="56.42578125" style="6" customWidth="1"/>
    <col min="259" max="263" width="45.5703125" style="6" customWidth="1"/>
    <col min="264" max="264" width="54.7109375" style="6" customWidth="1"/>
    <col min="265" max="269" width="45.5703125" style="6" customWidth="1"/>
    <col min="270" max="512" width="12.42578125" style="6"/>
    <col min="513" max="513" width="186.7109375" style="6" customWidth="1"/>
    <col min="514" max="514" width="56.42578125" style="6" customWidth="1"/>
    <col min="515" max="519" width="45.5703125" style="6" customWidth="1"/>
    <col min="520" max="520" width="54.7109375" style="6" customWidth="1"/>
    <col min="521" max="525" width="45.5703125" style="6" customWidth="1"/>
    <col min="526" max="768" width="12.42578125" style="6"/>
    <col min="769" max="769" width="186.7109375" style="6" customWidth="1"/>
    <col min="770" max="770" width="56.42578125" style="6" customWidth="1"/>
    <col min="771" max="775" width="45.5703125" style="6" customWidth="1"/>
    <col min="776" max="776" width="54.7109375" style="6" customWidth="1"/>
    <col min="777" max="781" width="45.5703125" style="6" customWidth="1"/>
    <col min="782" max="1024" width="12.42578125" style="6"/>
    <col min="1025" max="1025" width="186.7109375" style="6" customWidth="1"/>
    <col min="1026" max="1026" width="56.42578125" style="6" customWidth="1"/>
    <col min="1027" max="1031" width="45.5703125" style="6" customWidth="1"/>
    <col min="1032" max="1032" width="54.7109375" style="6" customWidth="1"/>
    <col min="1033" max="1037" width="45.5703125" style="6" customWidth="1"/>
    <col min="1038" max="1280" width="12.42578125" style="6"/>
    <col min="1281" max="1281" width="186.7109375" style="6" customWidth="1"/>
    <col min="1282" max="1282" width="56.42578125" style="6" customWidth="1"/>
    <col min="1283" max="1287" width="45.5703125" style="6" customWidth="1"/>
    <col min="1288" max="1288" width="54.7109375" style="6" customWidth="1"/>
    <col min="1289" max="1293" width="45.5703125" style="6" customWidth="1"/>
    <col min="1294" max="1536" width="12.42578125" style="6"/>
    <col min="1537" max="1537" width="186.7109375" style="6" customWidth="1"/>
    <col min="1538" max="1538" width="56.42578125" style="6" customWidth="1"/>
    <col min="1539" max="1543" width="45.5703125" style="6" customWidth="1"/>
    <col min="1544" max="1544" width="54.7109375" style="6" customWidth="1"/>
    <col min="1545" max="1549" width="45.5703125" style="6" customWidth="1"/>
    <col min="1550" max="1792" width="12.42578125" style="6"/>
    <col min="1793" max="1793" width="186.7109375" style="6" customWidth="1"/>
    <col min="1794" max="1794" width="56.42578125" style="6" customWidth="1"/>
    <col min="1795" max="1799" width="45.5703125" style="6" customWidth="1"/>
    <col min="1800" max="1800" width="54.7109375" style="6" customWidth="1"/>
    <col min="1801" max="1805" width="45.5703125" style="6" customWidth="1"/>
    <col min="1806" max="2048" width="12.42578125" style="6"/>
    <col min="2049" max="2049" width="186.7109375" style="6" customWidth="1"/>
    <col min="2050" max="2050" width="56.42578125" style="6" customWidth="1"/>
    <col min="2051" max="2055" width="45.5703125" style="6" customWidth="1"/>
    <col min="2056" max="2056" width="54.7109375" style="6" customWidth="1"/>
    <col min="2057" max="2061" width="45.5703125" style="6" customWidth="1"/>
    <col min="2062" max="2304" width="12.42578125" style="6"/>
    <col min="2305" max="2305" width="186.7109375" style="6" customWidth="1"/>
    <col min="2306" max="2306" width="56.42578125" style="6" customWidth="1"/>
    <col min="2307" max="2311" width="45.5703125" style="6" customWidth="1"/>
    <col min="2312" max="2312" width="54.7109375" style="6" customWidth="1"/>
    <col min="2313" max="2317" width="45.5703125" style="6" customWidth="1"/>
    <col min="2318" max="2560" width="12.42578125" style="6"/>
    <col min="2561" max="2561" width="186.7109375" style="6" customWidth="1"/>
    <col min="2562" max="2562" width="56.42578125" style="6" customWidth="1"/>
    <col min="2563" max="2567" width="45.5703125" style="6" customWidth="1"/>
    <col min="2568" max="2568" width="54.7109375" style="6" customWidth="1"/>
    <col min="2569" max="2573" width="45.5703125" style="6" customWidth="1"/>
    <col min="2574" max="2816" width="12.42578125" style="6"/>
    <col min="2817" max="2817" width="186.7109375" style="6" customWidth="1"/>
    <col min="2818" max="2818" width="56.42578125" style="6" customWidth="1"/>
    <col min="2819" max="2823" width="45.5703125" style="6" customWidth="1"/>
    <col min="2824" max="2824" width="54.7109375" style="6" customWidth="1"/>
    <col min="2825" max="2829" width="45.5703125" style="6" customWidth="1"/>
    <col min="2830" max="3072" width="12.42578125" style="6"/>
    <col min="3073" max="3073" width="186.7109375" style="6" customWidth="1"/>
    <col min="3074" max="3074" width="56.42578125" style="6" customWidth="1"/>
    <col min="3075" max="3079" width="45.5703125" style="6" customWidth="1"/>
    <col min="3080" max="3080" width="54.7109375" style="6" customWidth="1"/>
    <col min="3081" max="3085" width="45.5703125" style="6" customWidth="1"/>
    <col min="3086" max="3328" width="12.42578125" style="6"/>
    <col min="3329" max="3329" width="186.7109375" style="6" customWidth="1"/>
    <col min="3330" max="3330" width="56.42578125" style="6" customWidth="1"/>
    <col min="3331" max="3335" width="45.5703125" style="6" customWidth="1"/>
    <col min="3336" max="3336" width="54.7109375" style="6" customWidth="1"/>
    <col min="3337" max="3341" width="45.5703125" style="6" customWidth="1"/>
    <col min="3342" max="3584" width="12.42578125" style="6"/>
    <col min="3585" max="3585" width="186.7109375" style="6" customWidth="1"/>
    <col min="3586" max="3586" width="56.42578125" style="6" customWidth="1"/>
    <col min="3587" max="3591" width="45.5703125" style="6" customWidth="1"/>
    <col min="3592" max="3592" width="54.7109375" style="6" customWidth="1"/>
    <col min="3593" max="3597" width="45.5703125" style="6" customWidth="1"/>
    <col min="3598" max="3840" width="12.42578125" style="6"/>
    <col min="3841" max="3841" width="186.7109375" style="6" customWidth="1"/>
    <col min="3842" max="3842" width="56.42578125" style="6" customWidth="1"/>
    <col min="3843" max="3847" width="45.5703125" style="6" customWidth="1"/>
    <col min="3848" max="3848" width="54.7109375" style="6" customWidth="1"/>
    <col min="3849" max="3853" width="45.5703125" style="6" customWidth="1"/>
    <col min="3854" max="4096" width="12.42578125" style="6"/>
    <col min="4097" max="4097" width="186.7109375" style="6" customWidth="1"/>
    <col min="4098" max="4098" width="56.42578125" style="6" customWidth="1"/>
    <col min="4099" max="4103" width="45.5703125" style="6" customWidth="1"/>
    <col min="4104" max="4104" width="54.7109375" style="6" customWidth="1"/>
    <col min="4105" max="4109" width="45.5703125" style="6" customWidth="1"/>
    <col min="4110" max="4352" width="12.42578125" style="6"/>
    <col min="4353" max="4353" width="186.7109375" style="6" customWidth="1"/>
    <col min="4354" max="4354" width="56.42578125" style="6" customWidth="1"/>
    <col min="4355" max="4359" width="45.5703125" style="6" customWidth="1"/>
    <col min="4360" max="4360" width="54.7109375" style="6" customWidth="1"/>
    <col min="4361" max="4365" width="45.5703125" style="6" customWidth="1"/>
    <col min="4366" max="4608" width="12.42578125" style="6"/>
    <col min="4609" max="4609" width="186.7109375" style="6" customWidth="1"/>
    <col min="4610" max="4610" width="56.42578125" style="6" customWidth="1"/>
    <col min="4611" max="4615" width="45.5703125" style="6" customWidth="1"/>
    <col min="4616" max="4616" width="54.7109375" style="6" customWidth="1"/>
    <col min="4617" max="4621" width="45.5703125" style="6" customWidth="1"/>
    <col min="4622" max="4864" width="12.42578125" style="6"/>
    <col min="4865" max="4865" width="186.7109375" style="6" customWidth="1"/>
    <col min="4866" max="4866" width="56.42578125" style="6" customWidth="1"/>
    <col min="4867" max="4871" width="45.5703125" style="6" customWidth="1"/>
    <col min="4872" max="4872" width="54.7109375" style="6" customWidth="1"/>
    <col min="4873" max="4877" width="45.5703125" style="6" customWidth="1"/>
    <col min="4878" max="5120" width="12.42578125" style="6"/>
    <col min="5121" max="5121" width="186.7109375" style="6" customWidth="1"/>
    <col min="5122" max="5122" width="56.42578125" style="6" customWidth="1"/>
    <col min="5123" max="5127" width="45.5703125" style="6" customWidth="1"/>
    <col min="5128" max="5128" width="54.7109375" style="6" customWidth="1"/>
    <col min="5129" max="5133" width="45.5703125" style="6" customWidth="1"/>
    <col min="5134" max="5376" width="12.42578125" style="6"/>
    <col min="5377" max="5377" width="186.7109375" style="6" customWidth="1"/>
    <col min="5378" max="5378" width="56.42578125" style="6" customWidth="1"/>
    <col min="5379" max="5383" width="45.5703125" style="6" customWidth="1"/>
    <col min="5384" max="5384" width="54.7109375" style="6" customWidth="1"/>
    <col min="5385" max="5389" width="45.5703125" style="6" customWidth="1"/>
    <col min="5390" max="5632" width="12.42578125" style="6"/>
    <col min="5633" max="5633" width="186.7109375" style="6" customWidth="1"/>
    <col min="5634" max="5634" width="56.42578125" style="6" customWidth="1"/>
    <col min="5635" max="5639" width="45.5703125" style="6" customWidth="1"/>
    <col min="5640" max="5640" width="54.7109375" style="6" customWidth="1"/>
    <col min="5641" max="5645" width="45.5703125" style="6" customWidth="1"/>
    <col min="5646" max="5888" width="12.42578125" style="6"/>
    <col min="5889" max="5889" width="186.7109375" style="6" customWidth="1"/>
    <col min="5890" max="5890" width="56.42578125" style="6" customWidth="1"/>
    <col min="5891" max="5895" width="45.5703125" style="6" customWidth="1"/>
    <col min="5896" max="5896" width="54.7109375" style="6" customWidth="1"/>
    <col min="5897" max="5901" width="45.5703125" style="6" customWidth="1"/>
    <col min="5902" max="6144" width="12.42578125" style="6"/>
    <col min="6145" max="6145" width="186.7109375" style="6" customWidth="1"/>
    <col min="6146" max="6146" width="56.42578125" style="6" customWidth="1"/>
    <col min="6147" max="6151" width="45.5703125" style="6" customWidth="1"/>
    <col min="6152" max="6152" width="54.7109375" style="6" customWidth="1"/>
    <col min="6153" max="6157" width="45.5703125" style="6" customWidth="1"/>
    <col min="6158" max="6400" width="12.42578125" style="6"/>
    <col min="6401" max="6401" width="186.7109375" style="6" customWidth="1"/>
    <col min="6402" max="6402" width="56.42578125" style="6" customWidth="1"/>
    <col min="6403" max="6407" width="45.5703125" style="6" customWidth="1"/>
    <col min="6408" max="6408" width="54.7109375" style="6" customWidth="1"/>
    <col min="6409" max="6413" width="45.5703125" style="6" customWidth="1"/>
    <col min="6414" max="6656" width="12.42578125" style="6"/>
    <col min="6657" max="6657" width="186.7109375" style="6" customWidth="1"/>
    <col min="6658" max="6658" width="56.42578125" style="6" customWidth="1"/>
    <col min="6659" max="6663" width="45.5703125" style="6" customWidth="1"/>
    <col min="6664" max="6664" width="54.7109375" style="6" customWidth="1"/>
    <col min="6665" max="6669" width="45.5703125" style="6" customWidth="1"/>
    <col min="6670" max="6912" width="12.42578125" style="6"/>
    <col min="6913" max="6913" width="186.7109375" style="6" customWidth="1"/>
    <col min="6914" max="6914" width="56.42578125" style="6" customWidth="1"/>
    <col min="6915" max="6919" width="45.5703125" style="6" customWidth="1"/>
    <col min="6920" max="6920" width="54.7109375" style="6" customWidth="1"/>
    <col min="6921" max="6925" width="45.5703125" style="6" customWidth="1"/>
    <col min="6926" max="7168" width="12.42578125" style="6"/>
    <col min="7169" max="7169" width="186.7109375" style="6" customWidth="1"/>
    <col min="7170" max="7170" width="56.42578125" style="6" customWidth="1"/>
    <col min="7171" max="7175" width="45.5703125" style="6" customWidth="1"/>
    <col min="7176" max="7176" width="54.7109375" style="6" customWidth="1"/>
    <col min="7177" max="7181" width="45.5703125" style="6" customWidth="1"/>
    <col min="7182" max="7424" width="12.42578125" style="6"/>
    <col min="7425" max="7425" width="186.7109375" style="6" customWidth="1"/>
    <col min="7426" max="7426" width="56.42578125" style="6" customWidth="1"/>
    <col min="7427" max="7431" width="45.5703125" style="6" customWidth="1"/>
    <col min="7432" max="7432" width="54.7109375" style="6" customWidth="1"/>
    <col min="7433" max="7437" width="45.5703125" style="6" customWidth="1"/>
    <col min="7438" max="7680" width="12.42578125" style="6"/>
    <col min="7681" max="7681" width="186.7109375" style="6" customWidth="1"/>
    <col min="7682" max="7682" width="56.42578125" style="6" customWidth="1"/>
    <col min="7683" max="7687" width="45.5703125" style="6" customWidth="1"/>
    <col min="7688" max="7688" width="54.7109375" style="6" customWidth="1"/>
    <col min="7689" max="7693" width="45.5703125" style="6" customWidth="1"/>
    <col min="7694" max="7936" width="12.42578125" style="6"/>
    <col min="7937" max="7937" width="186.7109375" style="6" customWidth="1"/>
    <col min="7938" max="7938" width="56.42578125" style="6" customWidth="1"/>
    <col min="7939" max="7943" width="45.5703125" style="6" customWidth="1"/>
    <col min="7944" max="7944" width="54.7109375" style="6" customWidth="1"/>
    <col min="7945" max="7949" width="45.5703125" style="6" customWidth="1"/>
    <col min="7950" max="8192" width="12.42578125" style="6"/>
    <col min="8193" max="8193" width="186.7109375" style="6" customWidth="1"/>
    <col min="8194" max="8194" width="56.42578125" style="6" customWidth="1"/>
    <col min="8195" max="8199" width="45.5703125" style="6" customWidth="1"/>
    <col min="8200" max="8200" width="54.7109375" style="6" customWidth="1"/>
    <col min="8201" max="8205" width="45.5703125" style="6" customWidth="1"/>
    <col min="8206" max="8448" width="12.42578125" style="6"/>
    <col min="8449" max="8449" width="186.7109375" style="6" customWidth="1"/>
    <col min="8450" max="8450" width="56.42578125" style="6" customWidth="1"/>
    <col min="8451" max="8455" width="45.5703125" style="6" customWidth="1"/>
    <col min="8456" max="8456" width="54.7109375" style="6" customWidth="1"/>
    <col min="8457" max="8461" width="45.5703125" style="6" customWidth="1"/>
    <col min="8462" max="8704" width="12.42578125" style="6"/>
    <col min="8705" max="8705" width="186.7109375" style="6" customWidth="1"/>
    <col min="8706" max="8706" width="56.42578125" style="6" customWidth="1"/>
    <col min="8707" max="8711" width="45.5703125" style="6" customWidth="1"/>
    <col min="8712" max="8712" width="54.7109375" style="6" customWidth="1"/>
    <col min="8713" max="8717" width="45.5703125" style="6" customWidth="1"/>
    <col min="8718" max="8960" width="12.42578125" style="6"/>
    <col min="8961" max="8961" width="186.7109375" style="6" customWidth="1"/>
    <col min="8962" max="8962" width="56.42578125" style="6" customWidth="1"/>
    <col min="8963" max="8967" width="45.5703125" style="6" customWidth="1"/>
    <col min="8968" max="8968" width="54.7109375" style="6" customWidth="1"/>
    <col min="8969" max="8973" width="45.5703125" style="6" customWidth="1"/>
    <col min="8974" max="9216" width="12.42578125" style="6"/>
    <col min="9217" max="9217" width="186.7109375" style="6" customWidth="1"/>
    <col min="9218" max="9218" width="56.42578125" style="6" customWidth="1"/>
    <col min="9219" max="9223" width="45.5703125" style="6" customWidth="1"/>
    <col min="9224" max="9224" width="54.7109375" style="6" customWidth="1"/>
    <col min="9225" max="9229" width="45.5703125" style="6" customWidth="1"/>
    <col min="9230" max="9472" width="12.42578125" style="6"/>
    <col min="9473" max="9473" width="186.7109375" style="6" customWidth="1"/>
    <col min="9474" max="9474" width="56.42578125" style="6" customWidth="1"/>
    <col min="9475" max="9479" width="45.5703125" style="6" customWidth="1"/>
    <col min="9480" max="9480" width="54.7109375" style="6" customWidth="1"/>
    <col min="9481" max="9485" width="45.5703125" style="6" customWidth="1"/>
    <col min="9486" max="9728" width="12.42578125" style="6"/>
    <col min="9729" max="9729" width="186.7109375" style="6" customWidth="1"/>
    <col min="9730" max="9730" width="56.42578125" style="6" customWidth="1"/>
    <col min="9731" max="9735" width="45.5703125" style="6" customWidth="1"/>
    <col min="9736" max="9736" width="54.7109375" style="6" customWidth="1"/>
    <col min="9737" max="9741" width="45.5703125" style="6" customWidth="1"/>
    <col min="9742" max="9984" width="12.42578125" style="6"/>
    <col min="9985" max="9985" width="186.7109375" style="6" customWidth="1"/>
    <col min="9986" max="9986" width="56.42578125" style="6" customWidth="1"/>
    <col min="9987" max="9991" width="45.5703125" style="6" customWidth="1"/>
    <col min="9992" max="9992" width="54.7109375" style="6" customWidth="1"/>
    <col min="9993" max="9997" width="45.5703125" style="6" customWidth="1"/>
    <col min="9998" max="10240" width="12.42578125" style="6"/>
    <col min="10241" max="10241" width="186.7109375" style="6" customWidth="1"/>
    <col min="10242" max="10242" width="56.42578125" style="6" customWidth="1"/>
    <col min="10243" max="10247" width="45.5703125" style="6" customWidth="1"/>
    <col min="10248" max="10248" width="54.7109375" style="6" customWidth="1"/>
    <col min="10249" max="10253" width="45.5703125" style="6" customWidth="1"/>
    <col min="10254" max="10496" width="12.42578125" style="6"/>
    <col min="10497" max="10497" width="186.7109375" style="6" customWidth="1"/>
    <col min="10498" max="10498" width="56.42578125" style="6" customWidth="1"/>
    <col min="10499" max="10503" width="45.5703125" style="6" customWidth="1"/>
    <col min="10504" max="10504" width="54.7109375" style="6" customWidth="1"/>
    <col min="10505" max="10509" width="45.5703125" style="6" customWidth="1"/>
    <col min="10510" max="10752" width="12.42578125" style="6"/>
    <col min="10753" max="10753" width="186.7109375" style="6" customWidth="1"/>
    <col min="10754" max="10754" width="56.42578125" style="6" customWidth="1"/>
    <col min="10755" max="10759" width="45.5703125" style="6" customWidth="1"/>
    <col min="10760" max="10760" width="54.7109375" style="6" customWidth="1"/>
    <col min="10761" max="10765" width="45.5703125" style="6" customWidth="1"/>
    <col min="10766" max="11008" width="12.42578125" style="6"/>
    <col min="11009" max="11009" width="186.7109375" style="6" customWidth="1"/>
    <col min="11010" max="11010" width="56.42578125" style="6" customWidth="1"/>
    <col min="11011" max="11015" width="45.5703125" style="6" customWidth="1"/>
    <col min="11016" max="11016" width="54.7109375" style="6" customWidth="1"/>
    <col min="11017" max="11021" width="45.5703125" style="6" customWidth="1"/>
    <col min="11022" max="11264" width="12.42578125" style="6"/>
    <col min="11265" max="11265" width="186.7109375" style="6" customWidth="1"/>
    <col min="11266" max="11266" width="56.42578125" style="6" customWidth="1"/>
    <col min="11267" max="11271" width="45.5703125" style="6" customWidth="1"/>
    <col min="11272" max="11272" width="54.7109375" style="6" customWidth="1"/>
    <col min="11273" max="11277" width="45.5703125" style="6" customWidth="1"/>
    <col min="11278" max="11520" width="12.42578125" style="6"/>
    <col min="11521" max="11521" width="186.7109375" style="6" customWidth="1"/>
    <col min="11522" max="11522" width="56.42578125" style="6" customWidth="1"/>
    <col min="11523" max="11527" width="45.5703125" style="6" customWidth="1"/>
    <col min="11528" max="11528" width="54.7109375" style="6" customWidth="1"/>
    <col min="11529" max="11533" width="45.5703125" style="6" customWidth="1"/>
    <col min="11534" max="11776" width="12.42578125" style="6"/>
    <col min="11777" max="11777" width="186.7109375" style="6" customWidth="1"/>
    <col min="11778" max="11778" width="56.42578125" style="6" customWidth="1"/>
    <col min="11779" max="11783" width="45.5703125" style="6" customWidth="1"/>
    <col min="11784" max="11784" width="54.7109375" style="6" customWidth="1"/>
    <col min="11785" max="11789" width="45.5703125" style="6" customWidth="1"/>
    <col min="11790" max="12032" width="12.42578125" style="6"/>
    <col min="12033" max="12033" width="186.7109375" style="6" customWidth="1"/>
    <col min="12034" max="12034" width="56.42578125" style="6" customWidth="1"/>
    <col min="12035" max="12039" width="45.5703125" style="6" customWidth="1"/>
    <col min="12040" max="12040" width="54.7109375" style="6" customWidth="1"/>
    <col min="12041" max="12045" width="45.5703125" style="6" customWidth="1"/>
    <col min="12046" max="12288" width="12.42578125" style="6"/>
    <col min="12289" max="12289" width="186.7109375" style="6" customWidth="1"/>
    <col min="12290" max="12290" width="56.42578125" style="6" customWidth="1"/>
    <col min="12291" max="12295" width="45.5703125" style="6" customWidth="1"/>
    <col min="12296" max="12296" width="54.7109375" style="6" customWidth="1"/>
    <col min="12297" max="12301" width="45.5703125" style="6" customWidth="1"/>
    <col min="12302" max="12544" width="12.42578125" style="6"/>
    <col min="12545" max="12545" width="186.7109375" style="6" customWidth="1"/>
    <col min="12546" max="12546" width="56.42578125" style="6" customWidth="1"/>
    <col min="12547" max="12551" width="45.5703125" style="6" customWidth="1"/>
    <col min="12552" max="12552" width="54.7109375" style="6" customWidth="1"/>
    <col min="12553" max="12557" width="45.5703125" style="6" customWidth="1"/>
    <col min="12558" max="12800" width="12.42578125" style="6"/>
    <col min="12801" max="12801" width="186.7109375" style="6" customWidth="1"/>
    <col min="12802" max="12802" width="56.42578125" style="6" customWidth="1"/>
    <col min="12803" max="12807" width="45.5703125" style="6" customWidth="1"/>
    <col min="12808" max="12808" width="54.7109375" style="6" customWidth="1"/>
    <col min="12809" max="12813" width="45.5703125" style="6" customWidth="1"/>
    <col min="12814" max="13056" width="12.42578125" style="6"/>
    <col min="13057" max="13057" width="186.7109375" style="6" customWidth="1"/>
    <col min="13058" max="13058" width="56.42578125" style="6" customWidth="1"/>
    <col min="13059" max="13063" width="45.5703125" style="6" customWidth="1"/>
    <col min="13064" max="13064" width="54.7109375" style="6" customWidth="1"/>
    <col min="13065" max="13069" width="45.5703125" style="6" customWidth="1"/>
    <col min="13070" max="13312" width="12.42578125" style="6"/>
    <col min="13313" max="13313" width="186.7109375" style="6" customWidth="1"/>
    <col min="13314" max="13314" width="56.42578125" style="6" customWidth="1"/>
    <col min="13315" max="13319" width="45.5703125" style="6" customWidth="1"/>
    <col min="13320" max="13320" width="54.7109375" style="6" customWidth="1"/>
    <col min="13321" max="13325" width="45.5703125" style="6" customWidth="1"/>
    <col min="13326" max="13568" width="12.42578125" style="6"/>
    <col min="13569" max="13569" width="186.7109375" style="6" customWidth="1"/>
    <col min="13570" max="13570" width="56.42578125" style="6" customWidth="1"/>
    <col min="13571" max="13575" width="45.5703125" style="6" customWidth="1"/>
    <col min="13576" max="13576" width="54.7109375" style="6" customWidth="1"/>
    <col min="13577" max="13581" width="45.5703125" style="6" customWidth="1"/>
    <col min="13582" max="13824" width="12.42578125" style="6"/>
    <col min="13825" max="13825" width="186.7109375" style="6" customWidth="1"/>
    <col min="13826" max="13826" width="56.42578125" style="6" customWidth="1"/>
    <col min="13827" max="13831" width="45.5703125" style="6" customWidth="1"/>
    <col min="13832" max="13832" width="54.7109375" style="6" customWidth="1"/>
    <col min="13833" max="13837" width="45.5703125" style="6" customWidth="1"/>
    <col min="13838" max="14080" width="12.42578125" style="6"/>
    <col min="14081" max="14081" width="186.7109375" style="6" customWidth="1"/>
    <col min="14082" max="14082" width="56.42578125" style="6" customWidth="1"/>
    <col min="14083" max="14087" width="45.5703125" style="6" customWidth="1"/>
    <col min="14088" max="14088" width="54.7109375" style="6" customWidth="1"/>
    <col min="14089" max="14093" width="45.5703125" style="6" customWidth="1"/>
    <col min="14094" max="14336" width="12.42578125" style="6"/>
    <col min="14337" max="14337" width="186.7109375" style="6" customWidth="1"/>
    <col min="14338" max="14338" width="56.42578125" style="6" customWidth="1"/>
    <col min="14339" max="14343" width="45.5703125" style="6" customWidth="1"/>
    <col min="14344" max="14344" width="54.7109375" style="6" customWidth="1"/>
    <col min="14345" max="14349" width="45.5703125" style="6" customWidth="1"/>
    <col min="14350" max="14592" width="12.42578125" style="6"/>
    <col min="14593" max="14593" width="186.7109375" style="6" customWidth="1"/>
    <col min="14594" max="14594" width="56.42578125" style="6" customWidth="1"/>
    <col min="14595" max="14599" width="45.5703125" style="6" customWidth="1"/>
    <col min="14600" max="14600" width="54.7109375" style="6" customWidth="1"/>
    <col min="14601" max="14605" width="45.5703125" style="6" customWidth="1"/>
    <col min="14606" max="14848" width="12.42578125" style="6"/>
    <col min="14849" max="14849" width="186.7109375" style="6" customWidth="1"/>
    <col min="14850" max="14850" width="56.42578125" style="6" customWidth="1"/>
    <col min="14851" max="14855" width="45.5703125" style="6" customWidth="1"/>
    <col min="14856" max="14856" width="54.7109375" style="6" customWidth="1"/>
    <col min="14857" max="14861" width="45.5703125" style="6" customWidth="1"/>
    <col min="14862" max="15104" width="12.42578125" style="6"/>
    <col min="15105" max="15105" width="186.7109375" style="6" customWidth="1"/>
    <col min="15106" max="15106" width="56.42578125" style="6" customWidth="1"/>
    <col min="15107" max="15111" width="45.5703125" style="6" customWidth="1"/>
    <col min="15112" max="15112" width="54.7109375" style="6" customWidth="1"/>
    <col min="15113" max="15117" width="45.5703125" style="6" customWidth="1"/>
    <col min="15118" max="15360" width="12.42578125" style="6"/>
    <col min="15361" max="15361" width="186.7109375" style="6" customWidth="1"/>
    <col min="15362" max="15362" width="56.42578125" style="6" customWidth="1"/>
    <col min="15363" max="15367" width="45.5703125" style="6" customWidth="1"/>
    <col min="15368" max="15368" width="54.7109375" style="6" customWidth="1"/>
    <col min="15369" max="15373" width="45.5703125" style="6" customWidth="1"/>
    <col min="15374" max="15616" width="12.42578125" style="6"/>
    <col min="15617" max="15617" width="186.7109375" style="6" customWidth="1"/>
    <col min="15618" max="15618" width="56.42578125" style="6" customWidth="1"/>
    <col min="15619" max="15623" width="45.5703125" style="6" customWidth="1"/>
    <col min="15624" max="15624" width="54.7109375" style="6" customWidth="1"/>
    <col min="15625" max="15629" width="45.5703125" style="6" customWidth="1"/>
    <col min="15630" max="15872" width="12.42578125" style="6"/>
    <col min="15873" max="15873" width="186.7109375" style="6" customWidth="1"/>
    <col min="15874" max="15874" width="56.42578125" style="6" customWidth="1"/>
    <col min="15875" max="15879" width="45.5703125" style="6" customWidth="1"/>
    <col min="15880" max="15880" width="54.7109375" style="6" customWidth="1"/>
    <col min="15881" max="15885" width="45.5703125" style="6" customWidth="1"/>
    <col min="15886" max="16128" width="12.42578125" style="6"/>
    <col min="16129" max="16129" width="186.7109375" style="6" customWidth="1"/>
    <col min="16130" max="16130" width="56.42578125" style="6" customWidth="1"/>
    <col min="16131" max="16135" width="45.5703125" style="6" customWidth="1"/>
    <col min="16136" max="16136" width="54.7109375" style="6" customWidth="1"/>
    <col min="16137" max="16141" width="45.5703125" style="6" customWidth="1"/>
    <col min="16142" max="16384" width="12.42578125" style="6"/>
  </cols>
  <sheetData>
    <row r="1" spans="1:17" s="196" customFormat="1" ht="19.5" customHeight="1" thickBot="1" x14ac:dyDescent="0.3">
      <c r="A1" s="186" t="s">
        <v>0</v>
      </c>
      <c r="B1" s="187"/>
      <c r="C1" s="188"/>
      <c r="D1" s="187"/>
      <c r="E1" s="189"/>
      <c r="F1" s="190"/>
      <c r="G1" s="189"/>
      <c r="H1" s="190"/>
      <c r="I1" s="191"/>
      <c r="J1" s="192" t="s">
        <v>1</v>
      </c>
      <c r="K1" s="193" t="s">
        <v>124</v>
      </c>
      <c r="L1" s="194"/>
      <c r="M1" s="193"/>
      <c r="N1" s="195"/>
      <c r="O1" s="195"/>
      <c r="P1" s="195"/>
      <c r="Q1" s="195"/>
    </row>
    <row r="2" spans="1:17" s="196" customFormat="1" ht="19.5" customHeight="1" thickBot="1" x14ac:dyDescent="0.3">
      <c r="A2" s="186" t="s">
        <v>2</v>
      </c>
      <c r="B2" s="187"/>
      <c r="C2" s="188"/>
      <c r="D2" s="187"/>
      <c r="E2" s="188" t="s">
        <v>4</v>
      </c>
      <c r="F2" s="187"/>
      <c r="G2" s="188"/>
      <c r="H2" s="187"/>
      <c r="I2" s="188"/>
      <c r="J2" s="187"/>
      <c r="K2" s="188"/>
      <c r="L2" s="187"/>
      <c r="M2" s="189"/>
      <c r="O2" s="221" t="s">
        <v>182</v>
      </c>
    </row>
    <row r="3" spans="1:17" s="196" customFormat="1" ht="19.5" customHeight="1" thickBot="1" x14ac:dyDescent="0.3">
      <c r="A3" s="197" t="s">
        <v>3</v>
      </c>
      <c r="B3" s="198"/>
      <c r="C3" s="199"/>
      <c r="D3" s="198"/>
      <c r="E3" s="199"/>
      <c r="F3" s="198"/>
      <c r="G3" s="199"/>
      <c r="H3" s="198"/>
      <c r="I3" s="199"/>
      <c r="J3" s="198"/>
      <c r="K3" s="199"/>
      <c r="L3" s="198"/>
      <c r="M3" s="200"/>
      <c r="N3" s="195"/>
      <c r="O3" s="195"/>
      <c r="P3" s="195"/>
      <c r="Q3" s="195"/>
    </row>
    <row r="4" spans="1:17" ht="15" customHeight="1" thickTop="1" x14ac:dyDescent="0.2">
      <c r="A4" s="7"/>
      <c r="B4" s="8"/>
      <c r="C4" s="9"/>
      <c r="D4" s="8"/>
      <c r="E4" s="9"/>
      <c r="F4" s="8"/>
      <c r="G4" s="10"/>
      <c r="H4" s="8" t="s">
        <v>4</v>
      </c>
      <c r="I4" s="9"/>
      <c r="J4" s="8"/>
      <c r="K4" s="9"/>
      <c r="L4" s="8"/>
      <c r="M4" s="10"/>
    </row>
    <row r="5" spans="1:17" ht="15" customHeight="1" x14ac:dyDescent="0.2">
      <c r="A5" s="11"/>
      <c r="B5" s="3"/>
      <c r="C5" s="12"/>
      <c r="D5" s="3"/>
      <c r="E5" s="12"/>
      <c r="F5" s="3"/>
      <c r="G5" s="13"/>
      <c r="H5" s="3"/>
      <c r="I5" s="12"/>
      <c r="J5" s="3"/>
      <c r="K5" s="12"/>
      <c r="L5" s="3"/>
      <c r="M5" s="13"/>
    </row>
    <row r="6" spans="1:17" ht="15" customHeight="1" x14ac:dyDescent="0.25">
      <c r="A6" s="14"/>
      <c r="B6" s="15" t="s">
        <v>128</v>
      </c>
      <c r="C6" s="16"/>
      <c r="D6" s="17"/>
      <c r="E6" s="16"/>
      <c r="F6" s="17"/>
      <c r="G6" s="18"/>
      <c r="H6" s="15" t="s">
        <v>129</v>
      </c>
      <c r="I6" s="16"/>
      <c r="J6" s="17"/>
      <c r="K6" s="16"/>
      <c r="L6" s="17"/>
      <c r="M6" s="19" t="s">
        <v>4</v>
      </c>
    </row>
    <row r="7" spans="1:17" ht="15" customHeight="1" x14ac:dyDescent="0.2">
      <c r="A7" s="11" t="s">
        <v>4</v>
      </c>
      <c r="B7" s="3" t="s">
        <v>4</v>
      </c>
      <c r="C7" s="12"/>
      <c r="D7" s="3" t="s">
        <v>4</v>
      </c>
      <c r="E7" s="12"/>
      <c r="F7" s="3" t="s">
        <v>4</v>
      </c>
      <c r="G7" s="13"/>
      <c r="H7" s="3" t="s">
        <v>4</v>
      </c>
      <c r="I7" s="12"/>
      <c r="J7" s="3" t="s">
        <v>4</v>
      </c>
      <c r="K7" s="12"/>
      <c r="L7" s="3" t="s">
        <v>4</v>
      </c>
      <c r="M7" s="13"/>
    </row>
    <row r="8" spans="1:17" ht="15" customHeight="1" x14ac:dyDescent="0.2">
      <c r="A8" s="11" t="s">
        <v>4</v>
      </c>
      <c r="B8" s="3" t="s">
        <v>4</v>
      </c>
      <c r="C8" s="12"/>
      <c r="D8" s="3" t="s">
        <v>4</v>
      </c>
      <c r="E8" s="12"/>
      <c r="F8" s="3" t="s">
        <v>4</v>
      </c>
      <c r="G8" s="13"/>
      <c r="H8" s="3" t="s">
        <v>4</v>
      </c>
      <c r="I8" s="12"/>
      <c r="J8" s="3" t="s">
        <v>4</v>
      </c>
      <c r="K8" s="12"/>
      <c r="L8" s="3" t="s">
        <v>4</v>
      </c>
      <c r="M8" s="13"/>
    </row>
    <row r="9" spans="1:17" ht="15" customHeight="1" x14ac:dyDescent="0.25">
      <c r="A9" s="20" t="s">
        <v>4</v>
      </c>
      <c r="B9" s="21" t="s">
        <v>4</v>
      </c>
      <c r="C9" s="22" t="s">
        <v>5</v>
      </c>
      <c r="D9" s="23" t="s">
        <v>4</v>
      </c>
      <c r="E9" s="22" t="s">
        <v>5</v>
      </c>
      <c r="F9" s="23" t="s">
        <v>4</v>
      </c>
      <c r="G9" s="24" t="s">
        <v>5</v>
      </c>
      <c r="H9" s="21" t="s">
        <v>4</v>
      </c>
      <c r="I9" s="22" t="s">
        <v>5</v>
      </c>
      <c r="J9" s="23" t="s">
        <v>4</v>
      </c>
      <c r="K9" s="22" t="s">
        <v>5</v>
      </c>
      <c r="L9" s="23" t="s">
        <v>4</v>
      </c>
      <c r="M9" s="24" t="s">
        <v>5</v>
      </c>
      <c r="N9" s="25"/>
    </row>
    <row r="10" spans="1:17" ht="15" customHeight="1" x14ac:dyDescent="0.25">
      <c r="A10" s="26" t="s">
        <v>6</v>
      </c>
      <c r="B10" s="27" t="s">
        <v>7</v>
      </c>
      <c r="C10" s="28" t="s">
        <v>8</v>
      </c>
      <c r="D10" s="29" t="s">
        <v>9</v>
      </c>
      <c r="E10" s="28" t="s">
        <v>8</v>
      </c>
      <c r="F10" s="29" t="s">
        <v>8</v>
      </c>
      <c r="G10" s="30" t="s">
        <v>8</v>
      </c>
      <c r="H10" s="27" t="s">
        <v>7</v>
      </c>
      <c r="I10" s="28" t="s">
        <v>8</v>
      </c>
      <c r="J10" s="29" t="s">
        <v>9</v>
      </c>
      <c r="K10" s="28" t="s">
        <v>8</v>
      </c>
      <c r="L10" s="29" t="s">
        <v>8</v>
      </c>
      <c r="M10" s="30" t="s">
        <v>8</v>
      </c>
      <c r="N10" s="25"/>
    </row>
    <row r="11" spans="1:17" ht="15" customHeight="1" x14ac:dyDescent="0.2">
      <c r="A11" s="31" t="s">
        <v>10</v>
      </c>
      <c r="B11" s="32" t="s">
        <v>4</v>
      </c>
      <c r="C11" s="33"/>
      <c r="D11" s="80" t="s">
        <v>4</v>
      </c>
      <c r="E11" s="33"/>
      <c r="F11" s="34" t="s">
        <v>4</v>
      </c>
      <c r="G11" s="35"/>
      <c r="H11" s="32" t="s">
        <v>4</v>
      </c>
      <c r="I11" s="33"/>
      <c r="J11" s="34" t="s">
        <v>4</v>
      </c>
      <c r="K11" s="33"/>
      <c r="L11" s="34" t="s">
        <v>4</v>
      </c>
      <c r="M11" s="35" t="s">
        <v>10</v>
      </c>
      <c r="N11" s="25"/>
    </row>
    <row r="12" spans="1:17" ht="15" customHeight="1" x14ac:dyDescent="0.25">
      <c r="A12" s="14" t="s">
        <v>11</v>
      </c>
      <c r="B12" s="36" t="s">
        <v>4</v>
      </c>
      <c r="C12" s="37" t="s">
        <v>4</v>
      </c>
      <c r="D12" s="123"/>
      <c r="E12" s="39"/>
      <c r="F12" s="38"/>
      <c r="G12" s="40"/>
      <c r="H12" s="36"/>
      <c r="I12" s="39"/>
      <c r="J12" s="38"/>
      <c r="K12" s="39"/>
      <c r="L12" s="38"/>
      <c r="M12" s="40"/>
      <c r="N12" s="25"/>
    </row>
    <row r="13" spans="1:17" s="5" customFormat="1" ht="15" customHeight="1" x14ac:dyDescent="0.2">
      <c r="A13" s="41" t="s">
        <v>12</v>
      </c>
      <c r="B13" s="4">
        <f>BOR!B13+LUMCON!B13+LOSFA!B13</f>
        <v>284225520.04000002</v>
      </c>
      <c r="C13" s="42">
        <f t="shared" ref="C13:C76" si="0">IF(ISBLANK(B13),"  ",IF(F13&gt;0,B13/F13,IF(B13&gt;0,1,0)))</f>
        <v>1</v>
      </c>
      <c r="D13" s="43">
        <f>BOR!D13+LUMCON!D13+LOSFA!D13</f>
        <v>0</v>
      </c>
      <c r="E13" s="44">
        <f>IF(ISBLANK(D13),"  ",IF(F13&gt;0,D13/F13,IF(D13&gt;0,1,0)))</f>
        <v>0</v>
      </c>
      <c r="F13" s="45">
        <f>D13+B13</f>
        <v>284225520.04000002</v>
      </c>
      <c r="G13" s="46">
        <f>IF(ISBLANK(F13),"  ",IF(F76&gt;0,F13/F76,IF(F13&gt;0,1,0)))</f>
        <v>0.66182878122949629</v>
      </c>
      <c r="H13" s="4">
        <f>BOR!H13+LUMCON!H13+LOSFA!H13</f>
        <v>287080397</v>
      </c>
      <c r="I13" s="42">
        <f>IF(ISBLANK(H13),"  ",IF(L13&gt;0,H13/L13,IF(H13&gt;0,1,0)))</f>
        <v>1</v>
      </c>
      <c r="J13" s="43">
        <f>BOR!J13+LUMCON!J13+LOSFA!J13</f>
        <v>0</v>
      </c>
      <c r="K13" s="44">
        <f>IF(ISBLANK(J13),"  ",IF(L13&gt;0,J13/L13,IF(J13&gt;0,1,0)))</f>
        <v>0</v>
      </c>
      <c r="L13" s="45">
        <f t="shared" ref="L13:L34" si="1">J13+H13</f>
        <v>287080397</v>
      </c>
      <c r="M13" s="47">
        <f>IF(ISBLANK(L13),"  ",IF(L76&gt;0,L13/L76,IF(L13&gt;0,1,0)))</f>
        <v>0.63112691525253217</v>
      </c>
      <c r="N13" s="25"/>
    </row>
    <row r="14" spans="1:17" ht="15" customHeight="1" x14ac:dyDescent="0.2">
      <c r="A14" s="11" t="s">
        <v>13</v>
      </c>
      <c r="B14" s="4">
        <f>BOR!B14+LUMCON!B14+LOSFA!B14</f>
        <v>0</v>
      </c>
      <c r="C14" s="48">
        <f t="shared" si="0"/>
        <v>0</v>
      </c>
      <c r="D14" s="43">
        <f>BOR!D14+LUMCON!D14+LOSFA!D14</f>
        <v>0</v>
      </c>
      <c r="E14" s="49">
        <f>IF(ISBLANK(D14),"  ",IF(F14&gt;0,D14/F14,IF(D14&gt;0,1,0)))</f>
        <v>0</v>
      </c>
      <c r="F14" s="50">
        <f>D14+B14</f>
        <v>0</v>
      </c>
      <c r="G14" s="51">
        <f>IF(ISBLANK(F14),"  ",IF(F76&gt;0,F14/F76,IF(F14&gt;0,1,0)))</f>
        <v>0</v>
      </c>
      <c r="H14" s="4">
        <f>BOR!H14+LUMCON!H14+LOSFA!H14</f>
        <v>0</v>
      </c>
      <c r="I14" s="48">
        <f>IF(ISBLANK(H14),"  ",IF(L14&gt;0,H14/L14,IF(H14&gt;0,1,0)))</f>
        <v>0</v>
      </c>
      <c r="J14" s="43">
        <f>BOR!J14+LUMCON!J14+LOSFA!J14</f>
        <v>0</v>
      </c>
      <c r="K14" s="49">
        <f>IF(ISBLANK(J14),"  ",IF(L14&gt;0,J14/L14,IF(J14&gt;0,1,0)))</f>
        <v>0</v>
      </c>
      <c r="L14" s="50">
        <f t="shared" si="1"/>
        <v>0</v>
      </c>
      <c r="M14" s="51">
        <f>IF(ISBLANK(L14),"  ",IF(L76&gt;0,L14/L76,IF(L14&gt;0,1,0)))</f>
        <v>0</v>
      </c>
      <c r="N14" s="25"/>
    </row>
    <row r="15" spans="1:17" ht="15" customHeight="1" x14ac:dyDescent="0.2">
      <c r="A15" s="31" t="s">
        <v>14</v>
      </c>
      <c r="B15" s="4">
        <f>BOR!B15+LUMCON!B15+LOSFA!B15</f>
        <v>79230456.439999998</v>
      </c>
      <c r="C15" s="53">
        <f t="shared" si="0"/>
        <v>1</v>
      </c>
      <c r="D15" s="43">
        <f>BOR!D15+LUMCON!D15+LOSFA!D15</f>
        <v>0</v>
      </c>
      <c r="E15" s="55">
        <f>IF(ISBLANK(D15),"  ",IF(F15&gt;0,D15/F15,IF(D15&gt;0,1,0)))</f>
        <v>0</v>
      </c>
      <c r="F15" s="38">
        <f>D15+B15</f>
        <v>79230456.439999998</v>
      </c>
      <c r="G15" s="56">
        <f>IF(ISBLANK(F15),"  ",IF(F76&gt;0,F15/F76,IF(F15&gt;0,1,0)))</f>
        <v>0.18449081002494869</v>
      </c>
      <c r="H15" s="4">
        <f>BOR!H15+LUMCON!H15+LOSFA!H15</f>
        <v>80490675</v>
      </c>
      <c r="I15" s="53">
        <f>IF(ISBLANK(H15),"  ",IF(L15&gt;0,H15/L15,IF(H15&gt;0,1,0)))</f>
        <v>1</v>
      </c>
      <c r="J15" s="43">
        <f>BOR!J15+LUMCON!J15+LOSFA!J15</f>
        <v>0</v>
      </c>
      <c r="K15" s="55">
        <f>IF(ISBLANK(J15),"  ",IF(L15&gt;0,J15/L15,IF(J15&gt;0,1,0)))</f>
        <v>0</v>
      </c>
      <c r="L15" s="38">
        <f t="shared" si="1"/>
        <v>80490675</v>
      </c>
      <c r="M15" s="56">
        <f>IF(ISBLANK(L15),"  ",IF(L76&gt;0,L15/L76,IF(L15&gt;0,1,0)))</f>
        <v>0.17695332718710191</v>
      </c>
      <c r="N15" s="25"/>
    </row>
    <row r="16" spans="1:17" ht="15" customHeight="1" x14ac:dyDescent="0.2">
      <c r="A16" s="57" t="s">
        <v>15</v>
      </c>
      <c r="B16" s="4">
        <f>BOR!B16+LUMCON!B16+LOSFA!B16</f>
        <v>0</v>
      </c>
      <c r="C16" s="42">
        <f t="shared" si="0"/>
        <v>0</v>
      </c>
      <c r="D16" s="43">
        <f>BOR!D16+LUMCON!D16+LOSFA!D16</f>
        <v>0</v>
      </c>
      <c r="E16" s="44">
        <f>IF(ISBLANK(D16),"  ",IF(F16&gt;0,D16/F16,IF(D16&gt;0,1,0)))</f>
        <v>0</v>
      </c>
      <c r="F16" s="58">
        <f t="shared" ref="F16:F39" si="2">D16+B16</f>
        <v>0</v>
      </c>
      <c r="G16" s="46">
        <f>IF(ISBLANK(F16),"  ",IF(F76&gt;0,F16/F76,IF(F16&gt;0,1,0)))</f>
        <v>0</v>
      </c>
      <c r="H16" s="4">
        <f>BOR!H16+LUMCON!H16+LOSFA!H16</f>
        <v>342000</v>
      </c>
      <c r="I16" s="42">
        <f t="shared" ref="I16:I34" si="3">IF(ISBLANK(H16),"  ",IF(L16&gt;0,H16/L16,IF(H16&gt;0,1,0)))</f>
        <v>1</v>
      </c>
      <c r="J16" s="43">
        <f>BOR!J16+LUMCON!J16+LOSFA!J16</f>
        <v>0</v>
      </c>
      <c r="K16" s="44">
        <f t="shared" ref="K16:K34" si="4">IF(ISBLANK(J16),"  ",IF(L16&gt;0,J16/L16,IF(J16&gt;0,1,0)))</f>
        <v>0</v>
      </c>
      <c r="L16" s="58">
        <f t="shared" si="1"/>
        <v>342000</v>
      </c>
      <c r="M16" s="46">
        <f>IF(ISBLANK(L16),"  ",IF(L76&gt;0,L16/L76,IF(L16&gt;0,1,0)))</f>
        <v>7.5186396309869256E-4</v>
      </c>
      <c r="N16" s="25"/>
    </row>
    <row r="17" spans="1:14" ht="15" customHeight="1" x14ac:dyDescent="0.2">
      <c r="A17" s="59" t="s">
        <v>16</v>
      </c>
      <c r="B17" s="4">
        <f>BOR!B17+LUMCON!B17+LOSFA!B17</f>
        <v>38668.480000000003</v>
      </c>
      <c r="C17" s="48">
        <f t="shared" si="0"/>
        <v>1</v>
      </c>
      <c r="D17" s="43">
        <f>BOR!D17+LUMCON!D17+LOSFA!D17</f>
        <v>0</v>
      </c>
      <c r="E17" s="44">
        <f t="shared" ref="E17:E34" si="5">IF(ISBLANK(D17),"  ",IF(F17&gt;0,D17/F17,IF(D17&gt;0,1,0)))</f>
        <v>0</v>
      </c>
      <c r="F17" s="34">
        <f t="shared" si="2"/>
        <v>38668.480000000003</v>
      </c>
      <c r="G17" s="51">
        <f>IF(ISBLANK(F17),"  ",IF(F76&gt;0,F17/F76,IF(F17&gt;0,1,0)))</f>
        <v>9.0040869612255495E-5</v>
      </c>
      <c r="H17" s="4">
        <f>BOR!H17+LUMCON!H17+LOSFA!H17</f>
        <v>38636</v>
      </c>
      <c r="I17" s="48">
        <f t="shared" si="3"/>
        <v>1</v>
      </c>
      <c r="J17" s="43">
        <f>BOR!J17+LUMCON!J17+LOSFA!J17</f>
        <v>0</v>
      </c>
      <c r="K17" s="49">
        <f t="shared" si="4"/>
        <v>0</v>
      </c>
      <c r="L17" s="34">
        <f t="shared" si="1"/>
        <v>38636</v>
      </c>
      <c r="M17" s="51">
        <f>IF(ISBLANK(L17),"  ",IF(L76&gt;0,L17/L76,IF(L17&gt;0,1,0)))</f>
        <v>8.493864350374586E-5</v>
      </c>
      <c r="N17" s="25"/>
    </row>
    <row r="18" spans="1:14" ht="15" customHeight="1" x14ac:dyDescent="0.2">
      <c r="A18" s="59" t="s">
        <v>17</v>
      </c>
      <c r="B18" s="4">
        <f>BOR!B18+LUMCON!B18+LOSFA!B18</f>
        <v>0</v>
      </c>
      <c r="C18" s="48">
        <f t="shared" si="0"/>
        <v>0</v>
      </c>
      <c r="D18" s="43">
        <f>BOR!D18+LUMCON!D18+LOSFA!D18</f>
        <v>0</v>
      </c>
      <c r="E18" s="44">
        <f t="shared" si="5"/>
        <v>0</v>
      </c>
      <c r="F18" s="34">
        <f t="shared" si="2"/>
        <v>0</v>
      </c>
      <c r="G18" s="51">
        <f>IF(ISBLANK(F18),"  ",IF(F76&gt;0,F18/F76,IF(F18&gt;0,1,0)))</f>
        <v>0</v>
      </c>
      <c r="H18" s="4">
        <f>BOR!H18+LUMCON!H18+LOSFA!H18</f>
        <v>0</v>
      </c>
      <c r="I18" s="48">
        <f t="shared" si="3"/>
        <v>0</v>
      </c>
      <c r="J18" s="43">
        <f>BOR!J18+LUMCON!J18+LOSFA!J18</f>
        <v>0</v>
      </c>
      <c r="K18" s="49">
        <f t="shared" si="4"/>
        <v>0</v>
      </c>
      <c r="L18" s="34">
        <f t="shared" si="1"/>
        <v>0</v>
      </c>
      <c r="M18" s="51">
        <f>IF(ISBLANK(L18),"  ",IF(L76&gt;0,L18/L76,IF(L18&gt;0,1,0)))</f>
        <v>0</v>
      </c>
      <c r="N18" s="25"/>
    </row>
    <row r="19" spans="1:14" ht="15" customHeight="1" x14ac:dyDescent="0.2">
      <c r="A19" s="59" t="s">
        <v>18</v>
      </c>
      <c r="B19" s="4">
        <f>BOR!B19+LUMCON!B19+LOSFA!B19</f>
        <v>0</v>
      </c>
      <c r="C19" s="48">
        <f t="shared" si="0"/>
        <v>0</v>
      </c>
      <c r="D19" s="43">
        <f>BOR!D19+LUMCON!D19+LOSFA!D19</f>
        <v>0</v>
      </c>
      <c r="E19" s="44">
        <f t="shared" si="5"/>
        <v>0</v>
      </c>
      <c r="F19" s="34">
        <f t="shared" si="2"/>
        <v>0</v>
      </c>
      <c r="G19" s="51">
        <f>IF(ISBLANK(F19),"  ",IF(F76&gt;0,F19/F76,IF(F19&gt;0,1,0)))</f>
        <v>0</v>
      </c>
      <c r="H19" s="4">
        <f>BOR!H19+LUMCON!H19+LOSFA!H19</f>
        <v>0</v>
      </c>
      <c r="I19" s="48">
        <f t="shared" si="3"/>
        <v>0</v>
      </c>
      <c r="J19" s="43">
        <f>BOR!J19+LUMCON!J19+LOSFA!J19</f>
        <v>0</v>
      </c>
      <c r="K19" s="49">
        <f t="shared" si="4"/>
        <v>0</v>
      </c>
      <c r="L19" s="34">
        <f t="shared" si="1"/>
        <v>0</v>
      </c>
      <c r="M19" s="51">
        <f>IF(ISBLANK(L19),"  ",IF(L76&gt;0,L19/L76,IF(L19&gt;0,1,0)))</f>
        <v>0</v>
      </c>
      <c r="N19" s="25"/>
    </row>
    <row r="20" spans="1:14" ht="15" customHeight="1" x14ac:dyDescent="0.2">
      <c r="A20" s="59" t="s">
        <v>19</v>
      </c>
      <c r="B20" s="4">
        <f>BOR!B20+LUMCON!B20+LOSFA!B20</f>
        <v>0</v>
      </c>
      <c r="C20" s="48">
        <f t="shared" si="0"/>
        <v>0</v>
      </c>
      <c r="D20" s="43">
        <f>BOR!D20+LUMCON!D20+LOSFA!D20</f>
        <v>0</v>
      </c>
      <c r="E20" s="44">
        <f t="shared" si="5"/>
        <v>0</v>
      </c>
      <c r="F20" s="34">
        <f>D20+B20</f>
        <v>0</v>
      </c>
      <c r="G20" s="51">
        <f>IF(ISBLANK(F20),"  ",IF(F76&gt;0,F20/F76,IF(F20&gt;0,1,0)))</f>
        <v>0</v>
      </c>
      <c r="H20" s="4">
        <f>BOR!H20+LUMCON!H20+LOSFA!H20</f>
        <v>0</v>
      </c>
      <c r="I20" s="48">
        <f t="shared" si="3"/>
        <v>0</v>
      </c>
      <c r="J20" s="43">
        <f>BOR!J20+LUMCON!J20+LOSFA!J20</f>
        <v>0</v>
      </c>
      <c r="K20" s="49">
        <f t="shared" si="4"/>
        <v>0</v>
      </c>
      <c r="L20" s="34">
        <f t="shared" si="1"/>
        <v>0</v>
      </c>
      <c r="M20" s="51">
        <f>IF(ISBLANK(L20),"  ",IF(L76&gt;0,L20/L76,IF(L20&gt;0,1,0)))</f>
        <v>0</v>
      </c>
      <c r="N20" s="25"/>
    </row>
    <row r="21" spans="1:14" ht="15" customHeight="1" x14ac:dyDescent="0.2">
      <c r="A21" s="59" t="s">
        <v>20</v>
      </c>
      <c r="B21" s="4">
        <f>BOR!B21+LUMCON!B21+LOSFA!B21</f>
        <v>0</v>
      </c>
      <c r="C21" s="48">
        <f t="shared" si="0"/>
        <v>0</v>
      </c>
      <c r="D21" s="43">
        <f>BOR!D21+LUMCON!D21+LOSFA!D21</f>
        <v>0</v>
      </c>
      <c r="E21" s="44">
        <f t="shared" si="5"/>
        <v>0</v>
      </c>
      <c r="F21" s="34">
        <f t="shared" si="2"/>
        <v>0</v>
      </c>
      <c r="G21" s="51">
        <f>IF(ISBLANK(F21),"  ",IF(F76&gt;0,F21/F76,IF(F21&gt;0,1,0)))</f>
        <v>0</v>
      </c>
      <c r="H21" s="4">
        <f>BOR!H21+LUMCON!H21+LOSFA!H21</f>
        <v>0</v>
      </c>
      <c r="I21" s="48">
        <f t="shared" si="3"/>
        <v>0</v>
      </c>
      <c r="J21" s="43">
        <f>BOR!J21+LUMCON!J21+LOSFA!J21</f>
        <v>0</v>
      </c>
      <c r="K21" s="49">
        <f t="shared" si="4"/>
        <v>0</v>
      </c>
      <c r="L21" s="34">
        <f t="shared" si="1"/>
        <v>0</v>
      </c>
      <c r="M21" s="51">
        <f>IF(ISBLANK(L21),"  ",IF(L76&gt;0,L21/L76,IF(L21&gt;0,1,0)))</f>
        <v>0</v>
      </c>
      <c r="N21" s="25"/>
    </row>
    <row r="22" spans="1:14" ht="15" customHeight="1" x14ac:dyDescent="0.2">
      <c r="A22" s="59" t="s">
        <v>21</v>
      </c>
      <c r="B22" s="4">
        <f>BOR!B22+LUMCON!B22+LOSFA!B22</f>
        <v>0</v>
      </c>
      <c r="C22" s="48">
        <f t="shared" si="0"/>
        <v>0</v>
      </c>
      <c r="D22" s="43">
        <f>BOR!D22+LUMCON!D22+LOSFA!D22</f>
        <v>0</v>
      </c>
      <c r="E22" s="44">
        <f t="shared" si="5"/>
        <v>0</v>
      </c>
      <c r="F22" s="34">
        <f t="shared" si="2"/>
        <v>0</v>
      </c>
      <c r="G22" s="51">
        <f>IF(ISBLANK(F22),"  ",IF(F76&gt;0,F22/F76,IF(F22&gt;0,1,0)))</f>
        <v>0</v>
      </c>
      <c r="H22" s="4">
        <f>BOR!H22+LUMCON!H22+LOSFA!H22</f>
        <v>0</v>
      </c>
      <c r="I22" s="48">
        <f t="shared" si="3"/>
        <v>0</v>
      </c>
      <c r="J22" s="43">
        <f>BOR!J22+LUMCON!J22+LOSFA!J22</f>
        <v>0</v>
      </c>
      <c r="K22" s="49">
        <f t="shared" si="4"/>
        <v>0</v>
      </c>
      <c r="L22" s="34">
        <f t="shared" si="1"/>
        <v>0</v>
      </c>
      <c r="M22" s="51">
        <f>IF(ISBLANK(L22),"  ",IF(L76&gt;0,L22/L76,IF(L22&gt;0,1,0)))</f>
        <v>0</v>
      </c>
      <c r="N22" s="25"/>
    </row>
    <row r="23" spans="1:14" ht="15" customHeight="1" x14ac:dyDescent="0.2">
      <c r="A23" s="59" t="s">
        <v>22</v>
      </c>
      <c r="B23" s="4">
        <f>BOR!B23+LUMCON!B23+LOSFA!B23</f>
        <v>0</v>
      </c>
      <c r="C23" s="48">
        <f t="shared" si="0"/>
        <v>0</v>
      </c>
      <c r="D23" s="43">
        <f>BOR!D23+LUMCON!D23+LOSFA!D23</f>
        <v>0</v>
      </c>
      <c r="E23" s="44">
        <f t="shared" si="5"/>
        <v>0</v>
      </c>
      <c r="F23" s="34">
        <f t="shared" si="2"/>
        <v>0</v>
      </c>
      <c r="G23" s="51">
        <f>IF(ISBLANK(F23),"  ",IF(F76&gt;0,F23/F76,IF(F23&gt;0,1,0)))</f>
        <v>0</v>
      </c>
      <c r="H23" s="4">
        <f>BOR!H23+LUMCON!H23+LOSFA!H23</f>
        <v>0</v>
      </c>
      <c r="I23" s="48">
        <f t="shared" si="3"/>
        <v>0</v>
      </c>
      <c r="J23" s="43">
        <f>BOR!J23+LUMCON!J23+LOSFA!J23</f>
        <v>0</v>
      </c>
      <c r="K23" s="49">
        <f t="shared" si="4"/>
        <v>0</v>
      </c>
      <c r="L23" s="34">
        <f t="shared" si="1"/>
        <v>0</v>
      </c>
      <c r="M23" s="51">
        <f>IF(ISBLANK(L23),"  ",IF(L76&gt;0,L23/L76,IF(L23&gt;0,1,0)))</f>
        <v>0</v>
      </c>
      <c r="N23" s="25"/>
    </row>
    <row r="24" spans="1:14" ht="15" customHeight="1" x14ac:dyDescent="0.2">
      <c r="A24" s="59" t="s">
        <v>23</v>
      </c>
      <c r="B24" s="4">
        <f>BOR!B24+LUMCON!B24+LOSFA!B24</f>
        <v>0</v>
      </c>
      <c r="C24" s="48">
        <f t="shared" si="0"/>
        <v>0</v>
      </c>
      <c r="D24" s="43">
        <f>BOR!D24+LUMCON!D24+LOSFA!D24</f>
        <v>0</v>
      </c>
      <c r="E24" s="44">
        <f t="shared" si="5"/>
        <v>0</v>
      </c>
      <c r="F24" s="34">
        <f t="shared" si="2"/>
        <v>0</v>
      </c>
      <c r="G24" s="51">
        <f>IF(ISBLANK(F24),"  ",IF(F76&gt;0,F24/F76,IF(F24&gt;0,1,0)))</f>
        <v>0</v>
      </c>
      <c r="H24" s="4">
        <f>BOR!H24+LUMCON!H24+LOSFA!H24</f>
        <v>0</v>
      </c>
      <c r="I24" s="48">
        <f t="shared" si="3"/>
        <v>0</v>
      </c>
      <c r="J24" s="43">
        <f>BOR!J24+LUMCON!J24+LOSFA!J24</f>
        <v>0</v>
      </c>
      <c r="K24" s="49">
        <f t="shared" si="4"/>
        <v>0</v>
      </c>
      <c r="L24" s="34">
        <f t="shared" si="1"/>
        <v>0</v>
      </c>
      <c r="M24" s="51">
        <f>IF(ISBLANK(L24),"  ",IF(L76&gt;0,L24/L76,IF(L24&gt;0,1,0)))</f>
        <v>0</v>
      </c>
      <c r="N24" s="25"/>
    </row>
    <row r="25" spans="1:14" ht="15" customHeight="1" x14ac:dyDescent="0.2">
      <c r="A25" s="59" t="s">
        <v>24</v>
      </c>
      <c r="B25" s="4">
        <f>BOR!B25+LUMCON!B25+LOSFA!B25</f>
        <v>0</v>
      </c>
      <c r="C25" s="48">
        <f t="shared" si="0"/>
        <v>0</v>
      </c>
      <c r="D25" s="43">
        <f>BOR!D25+LUMCON!D25+LOSFA!D25</f>
        <v>0</v>
      </c>
      <c r="E25" s="44">
        <f t="shared" si="5"/>
        <v>0</v>
      </c>
      <c r="F25" s="34">
        <f t="shared" si="2"/>
        <v>0</v>
      </c>
      <c r="G25" s="51">
        <f>IF(ISBLANK(F25),"  ",IF(F76&gt;0,F25/F76,IF(F25&gt;0,1,0)))</f>
        <v>0</v>
      </c>
      <c r="H25" s="4">
        <f>BOR!H25+LUMCON!H25+LOSFA!H25</f>
        <v>0</v>
      </c>
      <c r="I25" s="48">
        <f t="shared" si="3"/>
        <v>0</v>
      </c>
      <c r="J25" s="43">
        <f>BOR!J25+LUMCON!J25+LOSFA!J25</f>
        <v>0</v>
      </c>
      <c r="K25" s="49">
        <f t="shared" si="4"/>
        <v>0</v>
      </c>
      <c r="L25" s="34">
        <f t="shared" si="1"/>
        <v>0</v>
      </c>
      <c r="M25" s="51">
        <f>IF(ISBLANK(L25),"  ",IF(L76&gt;0,L25/L76,IF(L25&gt;0,1,0)))</f>
        <v>0</v>
      </c>
      <c r="N25" s="25"/>
    </row>
    <row r="26" spans="1:14" ht="15" customHeight="1" x14ac:dyDescent="0.2">
      <c r="A26" s="59" t="s">
        <v>25</v>
      </c>
      <c r="B26" s="4">
        <f>BOR!B26+LUMCON!B26+LOSFA!B26</f>
        <v>0</v>
      </c>
      <c r="C26" s="48">
        <f t="shared" si="0"/>
        <v>0</v>
      </c>
      <c r="D26" s="43">
        <f>BOR!D26+LUMCON!D26+LOSFA!D26</f>
        <v>0</v>
      </c>
      <c r="E26" s="44">
        <f t="shared" si="5"/>
        <v>0</v>
      </c>
      <c r="F26" s="34">
        <f t="shared" si="2"/>
        <v>0</v>
      </c>
      <c r="G26" s="51">
        <f>IF(ISBLANK(F26),"  ",IF(F76&gt;0,F26/F76,IF(F26&gt;0,1,0)))</f>
        <v>0</v>
      </c>
      <c r="H26" s="4">
        <f>BOR!H26+LUMCON!H26+LOSFA!H26</f>
        <v>0</v>
      </c>
      <c r="I26" s="48">
        <f t="shared" si="3"/>
        <v>0</v>
      </c>
      <c r="J26" s="43">
        <f>BOR!J26+LUMCON!J26+LOSFA!J26</f>
        <v>0</v>
      </c>
      <c r="K26" s="49">
        <f t="shared" si="4"/>
        <v>0</v>
      </c>
      <c r="L26" s="34">
        <f t="shared" si="1"/>
        <v>0</v>
      </c>
      <c r="M26" s="51">
        <f>IF(ISBLANK(L26),"  ",IF(L76&gt;0,L26/L76,IF(L26&gt;0,1,0)))</f>
        <v>0</v>
      </c>
      <c r="N26" s="25"/>
    </row>
    <row r="27" spans="1:14" ht="15" customHeight="1" x14ac:dyDescent="0.2">
      <c r="A27" s="59" t="s">
        <v>26</v>
      </c>
      <c r="B27" s="4">
        <f>BOR!B27+LUMCON!B27+LOSFA!B27</f>
        <v>21080178.609999999</v>
      </c>
      <c r="C27" s="48">
        <f t="shared" si="0"/>
        <v>1</v>
      </c>
      <c r="D27" s="43">
        <f>BOR!D27+LUMCON!D27+LOSFA!D27</f>
        <v>0</v>
      </c>
      <c r="E27" s="44">
        <f t="shared" si="5"/>
        <v>0</v>
      </c>
      <c r="F27" s="34">
        <f t="shared" si="2"/>
        <v>21080178.609999999</v>
      </c>
      <c r="G27" s="51">
        <f>IF(ISBLANK(F27),"  ",IF(F76&gt;0,F27/F76,IF(F27&gt;0,1,0)))</f>
        <v>4.9085912185482E-2</v>
      </c>
      <c r="H27" s="4">
        <f>BOR!H27+LUMCON!H27+LOSFA!H27</f>
        <v>21730000</v>
      </c>
      <c r="I27" s="48">
        <f t="shared" si="3"/>
        <v>1</v>
      </c>
      <c r="J27" s="43">
        <f>BOR!J27+LUMCON!J27+LOSFA!J27</f>
        <v>0</v>
      </c>
      <c r="K27" s="49">
        <f t="shared" si="4"/>
        <v>0</v>
      </c>
      <c r="L27" s="34">
        <f t="shared" si="1"/>
        <v>21730000</v>
      </c>
      <c r="M27" s="51">
        <f>IF(ISBLANK(L27),"  ",IF(L76&gt;0,L27/L76,IF(L27&gt;0,1,0)))</f>
        <v>4.7771941281095291E-2</v>
      </c>
      <c r="N27" s="25"/>
    </row>
    <row r="28" spans="1:14" ht="15" customHeight="1" x14ac:dyDescent="0.2">
      <c r="A28" s="60" t="s">
        <v>27</v>
      </c>
      <c r="B28" s="4">
        <f>BOR!B28+LUMCON!B28+LOSFA!B28</f>
        <v>4622.3500000000004</v>
      </c>
      <c r="C28" s="48">
        <f t="shared" si="0"/>
        <v>1</v>
      </c>
      <c r="D28" s="43">
        <f>BOR!D28+LUMCON!D28+LOSFA!D28</f>
        <v>0</v>
      </c>
      <c r="E28" s="44">
        <f t="shared" si="5"/>
        <v>0</v>
      </c>
      <c r="F28" s="34">
        <f t="shared" si="2"/>
        <v>4622.3500000000004</v>
      </c>
      <c r="G28" s="51">
        <f>IF(ISBLANK(F28),"  ",IF(F76&gt;0,F28/F76,IF(F28&gt;0,1,0)))</f>
        <v>1.0763299039740099E-5</v>
      </c>
      <c r="H28" s="4">
        <f>BOR!H28+LUMCON!H28+LOSFA!H28</f>
        <v>200000</v>
      </c>
      <c r="I28" s="48">
        <f t="shared" si="3"/>
        <v>1</v>
      </c>
      <c r="J28" s="43">
        <f>BOR!J28+LUMCON!J28+LOSFA!J28</f>
        <v>0</v>
      </c>
      <c r="K28" s="49">
        <f t="shared" si="4"/>
        <v>0</v>
      </c>
      <c r="L28" s="34">
        <f t="shared" si="1"/>
        <v>200000</v>
      </c>
      <c r="M28" s="51">
        <f>IF(ISBLANK(L28),"  ",IF(L76&gt;0,L28/L76,IF(L28&gt;0,1,0)))</f>
        <v>4.3968652812789038E-4</v>
      </c>
      <c r="N28" s="25"/>
    </row>
    <row r="29" spans="1:14" ht="15" customHeight="1" x14ac:dyDescent="0.2">
      <c r="A29" s="60" t="s">
        <v>28</v>
      </c>
      <c r="B29" s="4">
        <f>BOR!B29+LUMCON!B29+LOSFA!B29</f>
        <v>0</v>
      </c>
      <c r="C29" s="48">
        <f t="shared" si="0"/>
        <v>0</v>
      </c>
      <c r="D29" s="43">
        <f>BOR!D29+LUMCON!D29+LOSFA!D29</f>
        <v>0</v>
      </c>
      <c r="E29" s="44">
        <f t="shared" si="5"/>
        <v>0</v>
      </c>
      <c r="F29" s="34">
        <f t="shared" si="2"/>
        <v>0</v>
      </c>
      <c r="G29" s="51">
        <f>IF(ISBLANK(F29),"  ",IF(F76&gt;0,F29/F76,IF(F29&gt;0,1,0)))</f>
        <v>0</v>
      </c>
      <c r="H29" s="4">
        <f>BOR!H29+LUMCON!H29+LOSFA!H29</f>
        <v>0</v>
      </c>
      <c r="I29" s="48">
        <f t="shared" si="3"/>
        <v>0</v>
      </c>
      <c r="J29" s="43">
        <f>BOR!J29+LUMCON!J29+LOSFA!J29</f>
        <v>0</v>
      </c>
      <c r="K29" s="49">
        <f t="shared" si="4"/>
        <v>0</v>
      </c>
      <c r="L29" s="34">
        <f t="shared" si="1"/>
        <v>0</v>
      </c>
      <c r="M29" s="51">
        <f>IF(ISBLANK(L29),"  ",IF(L76&gt;0,L29/L76,IF(L29&gt;0,1,0)))</f>
        <v>0</v>
      </c>
      <c r="N29" s="25"/>
    </row>
    <row r="30" spans="1:14" ht="15" customHeight="1" x14ac:dyDescent="0.2">
      <c r="A30" s="60" t="s">
        <v>29</v>
      </c>
      <c r="B30" s="4">
        <f>BOR!B30+LUMCON!B30+LOSFA!B30</f>
        <v>51500</v>
      </c>
      <c r="C30" s="48">
        <f t="shared" si="0"/>
        <v>1</v>
      </c>
      <c r="D30" s="43">
        <f>BOR!D30+LUMCON!D30+LOSFA!D30</f>
        <v>0</v>
      </c>
      <c r="E30" s="44">
        <f>IF(ISBLANK(D30),"  ",IF(F30&gt;0,D30/F30,IF(D30&gt;0,1,0)))</f>
        <v>0</v>
      </c>
      <c r="F30" s="34">
        <f t="shared" si="2"/>
        <v>51500</v>
      </c>
      <c r="G30" s="51">
        <f>IF(ISBLANK(F30),"  ",IF(F76&gt;0,F30/F76,IF(F30&gt;0,1,0)))</f>
        <v>1.1991949993977414E-4</v>
      </c>
      <c r="H30" s="4">
        <f>BOR!H30+LUMCON!H30+LOSFA!H30</f>
        <v>60000</v>
      </c>
      <c r="I30" s="48">
        <f t="shared" si="3"/>
        <v>1</v>
      </c>
      <c r="J30" s="43">
        <f>BOR!J30+LUMCON!J30+LOSFA!J30</f>
        <v>0</v>
      </c>
      <c r="K30" s="49">
        <f>IF(ISBLANK(J30),"  ",IF(L30&gt;0,J30/L30,IF(J30&gt;0,1,0)))</f>
        <v>0</v>
      </c>
      <c r="L30" s="34">
        <f t="shared" si="1"/>
        <v>60000</v>
      </c>
      <c r="M30" s="51">
        <f>IF(ISBLANK(L30),"  ",IF(L76&gt;0,L30/L76,IF(L30&gt;0,1,0)))</f>
        <v>1.3190595843836711E-4</v>
      </c>
      <c r="N30" s="25"/>
    </row>
    <row r="31" spans="1:14" ht="15" customHeight="1" x14ac:dyDescent="0.2">
      <c r="A31" s="60" t="s">
        <v>30</v>
      </c>
      <c r="B31" s="4">
        <f>BOR!B31+LUMCON!B31+LOSFA!B31</f>
        <v>0</v>
      </c>
      <c r="C31" s="48">
        <f t="shared" si="0"/>
        <v>0</v>
      </c>
      <c r="D31" s="43">
        <f>BOR!D31+LUMCON!D31+LOSFA!D31</f>
        <v>0</v>
      </c>
      <c r="E31" s="44">
        <f>IF(ISBLANK(D31),"  ",IF(F31&gt;0,D31/F31,IF(D31&gt;0,1,0)))</f>
        <v>0</v>
      </c>
      <c r="F31" s="34">
        <f t="shared" si="2"/>
        <v>0</v>
      </c>
      <c r="G31" s="51">
        <f>IF(ISBLANK(F31),"  ",IF(F76&gt;0,F31/F76,IF(F31&gt;0,1,0)))</f>
        <v>0</v>
      </c>
      <c r="H31" s="4">
        <f>BOR!H31+LUMCON!H31+LOSFA!H31</f>
        <v>0</v>
      </c>
      <c r="I31" s="48">
        <f t="shared" si="3"/>
        <v>0</v>
      </c>
      <c r="J31" s="43">
        <f>BOR!J31+LUMCON!J31+LOSFA!J31</f>
        <v>0</v>
      </c>
      <c r="K31" s="49">
        <f>IF(ISBLANK(J31),"  ",IF(L31&gt;0,J31/L31,IF(J31&gt;0,1,0)))</f>
        <v>0</v>
      </c>
      <c r="L31" s="34">
        <f t="shared" si="1"/>
        <v>0</v>
      </c>
      <c r="M31" s="51">
        <f>IF(ISBLANK(L31),"  ",IF(L76&gt;0,L31/L76,IF(L31&gt;0,1,0)))</f>
        <v>0</v>
      </c>
      <c r="N31" s="25"/>
    </row>
    <row r="32" spans="1:14" ht="15" customHeight="1" x14ac:dyDescent="0.2">
      <c r="A32" s="60" t="s">
        <v>31</v>
      </c>
      <c r="B32" s="4">
        <f>BOR!B32+LUMCON!B32+LOSFA!B32</f>
        <v>57855487</v>
      </c>
      <c r="C32" s="48">
        <f t="shared" si="0"/>
        <v>1</v>
      </c>
      <c r="D32" s="43">
        <f>BOR!D32+LUMCON!D32+LOSFA!D32</f>
        <v>0</v>
      </c>
      <c r="E32" s="44">
        <f>IF(ISBLANK(D32),"  ",IF(F32&gt;0,D32/F32,IF(D32&gt;0,1,0)))</f>
        <v>0</v>
      </c>
      <c r="F32" s="34">
        <f t="shared" si="2"/>
        <v>57855487</v>
      </c>
      <c r="G32" s="51">
        <f>IF(ISBLANK(F32),"  ",IF(F76&gt;0,F32/F76,IF(F32&gt;0,1,0)))</f>
        <v>0.1347184673749923</v>
      </c>
      <c r="H32" s="4">
        <f>BOR!H32+LUMCON!H32+LOSFA!H32</f>
        <v>57920039</v>
      </c>
      <c r="I32" s="48">
        <f t="shared" si="3"/>
        <v>1</v>
      </c>
      <c r="J32" s="43">
        <f>BOR!J32+LUMCON!J32+LOSFA!J32</f>
        <v>0</v>
      </c>
      <c r="K32" s="49">
        <f>IF(ISBLANK(J32),"  ",IF(L32&gt;0,J32/L32,IF(J32&gt;0,1,0)))</f>
        <v>0</v>
      </c>
      <c r="L32" s="34">
        <f t="shared" si="1"/>
        <v>57920039</v>
      </c>
      <c r="M32" s="51">
        <f>IF(ISBLANK(L32),"  ",IF(L76&gt;0,L32/L76,IF(L32&gt;0,1,0)))</f>
        <v>0.12733330428471004</v>
      </c>
      <c r="N32" s="25"/>
    </row>
    <row r="33" spans="1:14" ht="15" customHeight="1" x14ac:dyDescent="0.2">
      <c r="A33" s="61" t="s">
        <v>75</v>
      </c>
      <c r="B33" s="4">
        <f>BOR!B33+LUMCON!B33+LOSFA!B33</f>
        <v>200000</v>
      </c>
      <c r="C33" s="48">
        <f>IF(ISBLANK(B33),"  ",IF(F33&gt;0,B33/F33,IF(B33&gt;0,1,0)))</f>
        <v>1</v>
      </c>
      <c r="D33" s="43">
        <f>BOR!D33+LUMCON!D33+LOSFA!D33</f>
        <v>0</v>
      </c>
      <c r="E33" s="44">
        <f>IF(ISBLANK(D33),"  ",IF(F33&gt;0,D33/F33,IF(D33&gt;0,1,0)))</f>
        <v>0</v>
      </c>
      <c r="F33" s="34">
        <f t="shared" si="2"/>
        <v>200000</v>
      </c>
      <c r="G33" s="51">
        <f>IF(ISBLANK(F33),"  ",IF(F76&gt;0,F33/F76,IF(F33&gt;0,1,0)))</f>
        <v>4.6570679588261803E-4</v>
      </c>
      <c r="H33" s="4">
        <f>BOR!H33+LUMCON!H33+LOSFA!H33</f>
        <v>200000</v>
      </c>
      <c r="I33" s="48">
        <f>IF(ISBLANK(H33),"  ",IF(L33&gt;0,H33/L33,IF(H33&gt;0,1,0)))</f>
        <v>1</v>
      </c>
      <c r="J33" s="43">
        <f>BOR!J33+LUMCON!J33+LOSFA!J33</f>
        <v>0</v>
      </c>
      <c r="K33" s="49">
        <f>IF(ISBLANK(J33),"  ",IF(L33&gt;0,J33/L33,IF(J33&gt;0,1,0)))</f>
        <v>0</v>
      </c>
      <c r="L33" s="34">
        <f t="shared" si="1"/>
        <v>200000</v>
      </c>
      <c r="M33" s="51">
        <f>IF(ISBLANK(L33),"  ",IF(L76&gt;0,L33/L76,IF(L33&gt;0,1,0)))</f>
        <v>4.3968652812789038E-4</v>
      </c>
      <c r="N33" s="25"/>
    </row>
    <row r="34" spans="1:14" ht="15" customHeight="1" x14ac:dyDescent="0.2">
      <c r="A34" s="60" t="s">
        <v>32</v>
      </c>
      <c r="B34" s="4">
        <f>BOR!B34+LUMCON!B34+LOSFA!B34</f>
        <v>0</v>
      </c>
      <c r="C34" s="48">
        <f t="shared" si="0"/>
        <v>0</v>
      </c>
      <c r="D34" s="43">
        <f>BOR!D34+LUMCON!D34+LOSFA!D34</f>
        <v>0</v>
      </c>
      <c r="E34" s="44">
        <f t="shared" si="5"/>
        <v>0</v>
      </c>
      <c r="F34" s="34">
        <f t="shared" si="2"/>
        <v>0</v>
      </c>
      <c r="G34" s="51">
        <f>IF(ISBLANK(F34),"  ",IF(F76&gt;0,F34/F76,IF(F34&gt;0,1,0)))</f>
        <v>0</v>
      </c>
      <c r="H34" s="4">
        <f>BOR!H34+LUMCON!H34+LOSFA!H34</f>
        <v>0</v>
      </c>
      <c r="I34" s="48">
        <f t="shared" si="3"/>
        <v>0</v>
      </c>
      <c r="J34" s="43">
        <f>BOR!J34+LUMCON!J34+LOSFA!J34</f>
        <v>0</v>
      </c>
      <c r="K34" s="49">
        <f t="shared" si="4"/>
        <v>0</v>
      </c>
      <c r="L34" s="34">
        <f t="shared" si="1"/>
        <v>0</v>
      </c>
      <c r="M34" s="51">
        <f>IF(ISBLANK(L34),"  ",IF(L76&gt;0,L34/L76,IF(L34&gt;0,1,0)))</f>
        <v>0</v>
      </c>
      <c r="N34" s="25"/>
    </row>
    <row r="35" spans="1:14" ht="15" customHeight="1" x14ac:dyDescent="0.25">
      <c r="A35" s="62" t="s">
        <v>33</v>
      </c>
      <c r="B35" s="4"/>
      <c r="C35" s="64" t="s">
        <v>4</v>
      </c>
      <c r="D35" s="43"/>
      <c r="E35" s="66" t="s">
        <v>4</v>
      </c>
      <c r="F35" s="34"/>
      <c r="G35" s="67" t="s">
        <v>4</v>
      </c>
      <c r="H35" s="4"/>
      <c r="I35" s="64" t="s">
        <v>4</v>
      </c>
      <c r="J35" s="43"/>
      <c r="K35" s="66" t="s">
        <v>4</v>
      </c>
      <c r="L35" s="34"/>
      <c r="M35" s="67" t="s">
        <v>4</v>
      </c>
      <c r="N35" s="25"/>
    </row>
    <row r="36" spans="1:14" ht="15" customHeight="1" x14ac:dyDescent="0.2">
      <c r="A36" s="57" t="s">
        <v>34</v>
      </c>
      <c r="B36" s="4">
        <f>BOR!B36+LUMCON!B36+LOSFA!B36</f>
        <v>0</v>
      </c>
      <c r="C36" s="48">
        <f t="shared" si="0"/>
        <v>0</v>
      </c>
      <c r="D36" s="43">
        <f>BOR!D36+LUMCON!D36+LOSFA!D36</f>
        <v>0</v>
      </c>
      <c r="E36" s="49">
        <f>IF(ISBLANK(D36),"  ",IF(F36&gt;0,D36/F36,IF(D36&gt;0,1,0)))</f>
        <v>0</v>
      </c>
      <c r="F36" s="34">
        <f t="shared" si="2"/>
        <v>0</v>
      </c>
      <c r="G36" s="51">
        <f>IF(ISBLANK(F36),"  ",IF(F76&gt;0,F36/F76,IF(F36&gt;0,1,0)))</f>
        <v>0</v>
      </c>
      <c r="H36" s="4">
        <f>BOR!H36+LUMCON!H36+LOSFA!H36</f>
        <v>0</v>
      </c>
      <c r="I36" s="48">
        <f>IF(ISBLANK(H36),"  ",IF(L36&gt;0,H36/L36,IF(H36&gt;0,1,0)))</f>
        <v>0</v>
      </c>
      <c r="J36" s="43">
        <f>BOR!J36+LUMCON!J36+LOSFA!J36</f>
        <v>0</v>
      </c>
      <c r="K36" s="49">
        <f>IF(ISBLANK(J36),"  ",IF(L36&gt;0,J36/L36,IF(J36&gt;0,1,0)))</f>
        <v>0</v>
      </c>
      <c r="L36" s="34">
        <f>J36+H36</f>
        <v>0</v>
      </c>
      <c r="M36" s="51">
        <f>IF(ISBLANK(L36),"  ",IF(L76&gt;0,L36/L76,IF(L36&gt;0,1,0)))</f>
        <v>0</v>
      </c>
      <c r="N36" s="25"/>
    </row>
    <row r="37" spans="1:14" ht="15" customHeight="1" x14ac:dyDescent="0.25">
      <c r="A37" s="62" t="s">
        <v>35</v>
      </c>
      <c r="B37" s="63"/>
      <c r="C37" s="64" t="s">
        <v>4</v>
      </c>
      <c r="D37" s="65"/>
      <c r="E37" s="66" t="s">
        <v>4</v>
      </c>
      <c r="F37" s="34"/>
      <c r="G37" s="67" t="s">
        <v>4</v>
      </c>
      <c r="H37" s="63"/>
      <c r="I37" s="64" t="s">
        <v>4</v>
      </c>
      <c r="J37" s="65"/>
      <c r="K37" s="66" t="s">
        <v>4</v>
      </c>
      <c r="L37" s="34"/>
      <c r="M37" s="67" t="s">
        <v>4</v>
      </c>
      <c r="N37" s="25"/>
    </row>
    <row r="38" spans="1:14" ht="15" customHeight="1" x14ac:dyDescent="0.2">
      <c r="A38" s="59" t="s">
        <v>34</v>
      </c>
      <c r="B38" s="4">
        <f>BOR!B38+LUMCON!B38+LOSFA!B38</f>
        <v>0</v>
      </c>
      <c r="C38" s="48">
        <f t="shared" si="0"/>
        <v>0</v>
      </c>
      <c r="D38" s="43">
        <f>BOR!D38+LUMCON!D38+LOSFA!D38</f>
        <v>0</v>
      </c>
      <c r="E38" s="49">
        <f>IF(ISBLANK(D38),"  ",IF(F38&gt;0,D38/F38,IF(D38&gt;0,1,0)))</f>
        <v>0</v>
      </c>
      <c r="F38" s="68">
        <f t="shared" si="2"/>
        <v>0</v>
      </c>
      <c r="G38" s="51">
        <f>IF(ISBLANK(F38),"  ",IF(F76&gt;0,F38/F76,IF(F38&gt;0,1,0)))</f>
        <v>0</v>
      </c>
      <c r="H38" s="4">
        <f>BOR!H38+LUMCON!H38+LOSFA!H38</f>
        <v>0</v>
      </c>
      <c r="I38" s="48">
        <f>IF(ISBLANK(H38),"  ",IF(L38&gt;0,H38/L38,IF(H38&gt;0,1,0)))</f>
        <v>0</v>
      </c>
      <c r="J38" s="43">
        <f>BOR!J38+LUMCON!J38+LOSFA!J38</f>
        <v>0</v>
      </c>
      <c r="K38" s="49">
        <f>IF(ISBLANK(J38),"  ",IF(L38&gt;0,J38/L38,IF(J38&gt;0,1,0)))</f>
        <v>0</v>
      </c>
      <c r="L38" s="68">
        <f>J38+H38</f>
        <v>0</v>
      </c>
      <c r="M38" s="51">
        <f>IF(ISBLANK(L38),"  ",IF(L76&gt;0,L38/L76,IF(L38&gt;0,1,0)))</f>
        <v>0</v>
      </c>
      <c r="N38" s="25"/>
    </row>
    <row r="39" spans="1:14" ht="15" customHeight="1" x14ac:dyDescent="0.2">
      <c r="A39" s="59" t="s">
        <v>36</v>
      </c>
      <c r="B39" s="69"/>
      <c r="C39" s="48" t="str">
        <f t="shared" si="0"/>
        <v xml:space="preserve">  </v>
      </c>
      <c r="D39" s="70"/>
      <c r="E39" s="44" t="str">
        <f>IF(ISBLANK(D39),"  ",IF(F39&gt;0,D39/F39,IF(D39&gt;0,1,0)))</f>
        <v xml:space="preserve">  </v>
      </c>
      <c r="F39" s="34">
        <f t="shared" si="2"/>
        <v>0</v>
      </c>
      <c r="G39" s="51">
        <f>IF(ISBLANK(F39),"  ",IF(F76&gt;0,F39/F76,IF(F39&gt;0,1,0)))</f>
        <v>0</v>
      </c>
      <c r="H39" s="69"/>
      <c r="I39" s="48" t="str">
        <f>IF(ISBLANK(H39),"  ",IF(L39&gt;0,H39/L39,IF(H39&gt;0,1,0)))</f>
        <v xml:space="preserve">  </v>
      </c>
      <c r="J39" s="70"/>
      <c r="K39" s="49" t="str">
        <f>IF(ISBLANK(J39),"  ",IF(L39&gt;0,J39/L39,IF(J39&gt;0,1,0)))</f>
        <v xml:space="preserve">  </v>
      </c>
      <c r="L39" s="34">
        <f>J39+H39</f>
        <v>0</v>
      </c>
      <c r="M39" s="51">
        <f>IF(ISBLANK(L39),"  ",IF(L76&gt;0,L39/L76,IF(L39&gt;0,1,0)))</f>
        <v>0</v>
      </c>
      <c r="N39" s="25"/>
    </row>
    <row r="40" spans="1:14" s="77" customFormat="1" ht="15" customHeight="1" x14ac:dyDescent="0.25">
      <c r="A40" s="62" t="s">
        <v>37</v>
      </c>
      <c r="B40" s="71">
        <f>B39+B38+B36+B34+B29+B28+B26+B27+B25+B24+B23+B22+B21+B20+B19+B18+B17+B16+B14+B13+B30+B31+B32</f>
        <v>363255976.48000002</v>
      </c>
      <c r="C40" s="84">
        <f t="shared" si="0"/>
        <v>1</v>
      </c>
      <c r="D40" s="122">
        <f>D39+D38+D36+D34+D29+D28+D26+D27+D25+D24+D23+D22+D21+D20+D19+D18+D17+D16+D14+D13+D30+D31+D32</f>
        <v>0</v>
      </c>
      <c r="E40" s="73">
        <f>IF(ISBLANK(D40),"  ",IF(F40&gt;0,D40/F40,IF(D40&gt;0,1,0)))</f>
        <v>0</v>
      </c>
      <c r="F40" s="71">
        <f>F39+F38+F36+F34+F29+F28+F26+F27+F25+F24+F23+F22+F21+F20+F19+F18+F17+F16+F14+F13+F30+F31+F32</f>
        <v>363255976.48000002</v>
      </c>
      <c r="G40" s="74">
        <f>IF(ISBLANK(F40),"  ",IF(F76&gt;0,F40/F76,IF(F40&gt;0,1,0)))</f>
        <v>0.84585388445856236</v>
      </c>
      <c r="H40" s="71">
        <f>H39+H38+H36+H34+H29+H28+H26+H27+H25+H24+H23+H22+H21+H20+H19+H18+H17+H16+H14+H13+H30+H31+H32</f>
        <v>367371072</v>
      </c>
      <c r="I40" s="84">
        <f>IF(ISBLANK(H40),"  ",IF(L40&gt;0,H40/L40,IF(H40&gt;0,1,0)))</f>
        <v>1</v>
      </c>
      <c r="J40" s="122">
        <f>J39+J38+J36+J34+J29+J28+J26+J27+J25+J24+J23+J22+J21+J20+J19+J18+J17+J16+J14+J13+J30+J31+J32</f>
        <v>0</v>
      </c>
      <c r="K40" s="75">
        <f>IF(ISBLANK(J40),"  ",IF(L40&gt;0,J40/L40,IF(J40&gt;0,1,0)))</f>
        <v>0</v>
      </c>
      <c r="L40" s="71">
        <f>L39+L38+L36+L34+L29+L28+L26+L27+L25+L24+L23+L22+L21+L20+L19+L18+L17+L16+L14+L13+L30+L31+L32</f>
        <v>367371072</v>
      </c>
      <c r="M40" s="74">
        <f>IF(ISBLANK(L40),"  ",IF(L76&gt;0,L40/L76,IF(L40&gt;0,1,0)))</f>
        <v>0.80764055591150619</v>
      </c>
      <c r="N40" s="76"/>
    </row>
    <row r="41" spans="1:14" ht="15" customHeight="1" x14ac:dyDescent="0.25">
      <c r="A41" s="78" t="s">
        <v>38</v>
      </c>
      <c r="B41" s="79"/>
      <c r="C41" s="64" t="s">
        <v>4</v>
      </c>
      <c r="D41" s="80"/>
      <c r="E41" s="66" t="s">
        <v>4</v>
      </c>
      <c r="F41" s="34"/>
      <c r="G41" s="67" t="s">
        <v>4</v>
      </c>
      <c r="H41" s="79"/>
      <c r="I41" s="64" t="s">
        <v>4</v>
      </c>
      <c r="J41" s="80"/>
      <c r="K41" s="66" t="s">
        <v>4</v>
      </c>
      <c r="L41" s="34"/>
      <c r="M41" s="67" t="s">
        <v>4</v>
      </c>
      <c r="N41" s="25"/>
    </row>
    <row r="42" spans="1:14" ht="15" customHeight="1" x14ac:dyDescent="0.2">
      <c r="A42" s="11" t="s">
        <v>39</v>
      </c>
      <c r="B42" s="4">
        <f>BOR!B42+LUMCON!B42+LOSFA!B42</f>
        <v>0</v>
      </c>
      <c r="C42" s="42">
        <f t="shared" si="0"/>
        <v>0</v>
      </c>
      <c r="D42" s="43">
        <f>BOR!D42+LUMCON!D42+LOSFA!D42</f>
        <v>0</v>
      </c>
      <c r="E42" s="44">
        <f t="shared" ref="E42:E48" si="6">IF(ISBLANK(D42),"  ",IF(F42&gt;0,D42/F42,IF(D42&gt;0,1,0)))</f>
        <v>0</v>
      </c>
      <c r="F42" s="38">
        <f>D42+B42</f>
        <v>0</v>
      </c>
      <c r="G42" s="46">
        <f>IF(ISBLANK(F42),"  ",IF(D76&gt;0,F42/D76,IF(F42&gt;0,1,0)))</f>
        <v>0</v>
      </c>
      <c r="H42" s="4">
        <f>BOR!H42+LUMCON!H42+LOSFA!H42</f>
        <v>0</v>
      </c>
      <c r="I42" s="42">
        <f t="shared" ref="I42:I48" si="7">IF(ISBLANK(H42),"  ",IF(L42&gt;0,H42/L42,IF(H42&gt;0,1,0)))</f>
        <v>0</v>
      </c>
      <c r="J42" s="43">
        <f>BOR!J42+LUMCON!J42+LOSFA!J42</f>
        <v>0</v>
      </c>
      <c r="K42" s="44">
        <f t="shared" ref="K42:K48" si="8">IF(ISBLANK(J42),"  ",IF(L42&gt;0,J42/L42,IF(J42&gt;0,1,0)))</f>
        <v>0</v>
      </c>
      <c r="L42" s="38">
        <f>J42+H42</f>
        <v>0</v>
      </c>
      <c r="M42" s="46">
        <f>IF(ISBLANK(L42),"  ",IF(J76&gt;0,L42/J76,IF(L42&gt;0,1,0)))</f>
        <v>0</v>
      </c>
      <c r="N42" s="25"/>
    </row>
    <row r="43" spans="1:14" ht="15" customHeight="1" x14ac:dyDescent="0.2">
      <c r="A43" s="81" t="s">
        <v>40</v>
      </c>
      <c r="B43" s="4">
        <f>BOR!B43+LUMCON!B43+LOSFA!B43</f>
        <v>0</v>
      </c>
      <c r="C43" s="48">
        <f t="shared" si="0"/>
        <v>0</v>
      </c>
      <c r="D43" s="43">
        <f>BOR!D43+LUMCON!D43+LOSFA!D43</f>
        <v>0</v>
      </c>
      <c r="E43" s="49">
        <f t="shared" si="6"/>
        <v>0</v>
      </c>
      <c r="F43" s="34">
        <f>D43+B43</f>
        <v>0</v>
      </c>
      <c r="G43" s="51">
        <f>IF(ISBLANK(F43),"  ",IF(D76&gt;0,F43/D76,IF(F43&gt;0,1,0)))</f>
        <v>0</v>
      </c>
      <c r="H43" s="4">
        <f>BOR!H43+LUMCON!H43+LOSFA!H43</f>
        <v>0</v>
      </c>
      <c r="I43" s="48">
        <f t="shared" si="7"/>
        <v>0</v>
      </c>
      <c r="J43" s="43">
        <f>BOR!J43+LUMCON!J43+LOSFA!J43</f>
        <v>0</v>
      </c>
      <c r="K43" s="49">
        <f t="shared" si="8"/>
        <v>0</v>
      </c>
      <c r="L43" s="34">
        <f>J43+H43</f>
        <v>0</v>
      </c>
      <c r="M43" s="51">
        <f>IF(ISBLANK(L43),"  ",IF(J76&gt;0,L43/J76,IF(L43&gt;0,1,0)))</f>
        <v>0</v>
      </c>
      <c r="N43" s="25"/>
    </row>
    <row r="44" spans="1:14" ht="15" customHeight="1" x14ac:dyDescent="0.2">
      <c r="A44" s="82" t="s">
        <v>41</v>
      </c>
      <c r="B44" s="4">
        <f>BOR!B44+LUMCON!B44+LOSFA!B44</f>
        <v>0</v>
      </c>
      <c r="C44" s="48">
        <f t="shared" si="0"/>
        <v>0</v>
      </c>
      <c r="D44" s="43">
        <f>BOR!D44+LUMCON!D44+LOSFA!D44</f>
        <v>0</v>
      </c>
      <c r="E44" s="49">
        <f t="shared" si="6"/>
        <v>0</v>
      </c>
      <c r="F44" s="68">
        <f>D44+B44</f>
        <v>0</v>
      </c>
      <c r="G44" s="51">
        <f>IF(ISBLANK(F44),"  ",IF(D76&gt;0,F44/D76,IF(F44&gt;0,1,0)))</f>
        <v>0</v>
      </c>
      <c r="H44" s="4">
        <f>BOR!H44+LUMCON!H44+LOSFA!H44</f>
        <v>0</v>
      </c>
      <c r="I44" s="48">
        <f t="shared" si="7"/>
        <v>0</v>
      </c>
      <c r="J44" s="43">
        <f>BOR!J44+LUMCON!J44+LOSFA!J44</f>
        <v>0</v>
      </c>
      <c r="K44" s="49">
        <f t="shared" si="8"/>
        <v>0</v>
      </c>
      <c r="L44" s="68">
        <f>J44+H44</f>
        <v>0</v>
      </c>
      <c r="M44" s="51">
        <f>IF(ISBLANK(L44),"  ",IF(J76&gt;0,L44/J76,IF(L44&gt;0,1,0)))</f>
        <v>0</v>
      </c>
      <c r="N44" s="25"/>
    </row>
    <row r="45" spans="1:14" ht="15" customHeight="1" x14ac:dyDescent="0.2">
      <c r="A45" s="31" t="s">
        <v>42</v>
      </c>
      <c r="B45" s="4">
        <f>BOR!B45+LUMCON!B45+LOSFA!B45</f>
        <v>0</v>
      </c>
      <c r="C45" s="48">
        <f t="shared" si="0"/>
        <v>0</v>
      </c>
      <c r="D45" s="43">
        <f>BOR!D45+LUMCON!D45+LOSFA!D45</f>
        <v>0</v>
      </c>
      <c r="E45" s="49">
        <f t="shared" si="6"/>
        <v>0</v>
      </c>
      <c r="F45" s="68">
        <f>D45+B45</f>
        <v>0</v>
      </c>
      <c r="G45" s="51">
        <f>IF(ISBLANK(F45),"  ",IF(D76&gt;0,F45/D76,IF(F45&gt;0,1,0)))</f>
        <v>0</v>
      </c>
      <c r="H45" s="4">
        <f>BOR!H45+LUMCON!H45+LOSFA!H45</f>
        <v>0</v>
      </c>
      <c r="I45" s="48">
        <f t="shared" si="7"/>
        <v>0</v>
      </c>
      <c r="J45" s="43">
        <f>BOR!J45+LUMCON!J45+LOSFA!J45</f>
        <v>0</v>
      </c>
      <c r="K45" s="49">
        <f t="shared" si="8"/>
        <v>0</v>
      </c>
      <c r="L45" s="68">
        <f>J45+H45</f>
        <v>0</v>
      </c>
      <c r="M45" s="51">
        <f>IF(ISBLANK(L45),"  ",IF(J76&gt;0,L45/J76,IF(L45&gt;0,1,0)))</f>
        <v>0</v>
      </c>
      <c r="N45" s="25"/>
    </row>
    <row r="46" spans="1:14" ht="15" customHeight="1" x14ac:dyDescent="0.2">
      <c r="A46" s="81" t="s">
        <v>43</v>
      </c>
      <c r="B46" s="4">
        <f>BOR!B46+LUMCON!B46+LOSFA!B46</f>
        <v>3828936.8</v>
      </c>
      <c r="C46" s="48">
        <f t="shared" si="0"/>
        <v>1</v>
      </c>
      <c r="D46" s="43">
        <f>BOR!D46+LUMCON!D46+LOSFA!D46</f>
        <v>0</v>
      </c>
      <c r="E46" s="49">
        <f t="shared" si="6"/>
        <v>0</v>
      </c>
      <c r="F46" s="68">
        <f>D46+B46</f>
        <v>3828936.8</v>
      </c>
      <c r="G46" s="51">
        <f>IF(ISBLANK(F46),"  ",IF(F76&gt;0,F46/F76,IF(F46&gt;0,1,0)))</f>
        <v>8.9158094438252233E-3</v>
      </c>
      <c r="H46" s="4">
        <f>BOR!H46+LUMCON!H46+LOSFA!H46</f>
        <v>12213886</v>
      </c>
      <c r="I46" s="48">
        <f t="shared" si="7"/>
        <v>1</v>
      </c>
      <c r="J46" s="43">
        <f>BOR!J46+LUMCON!J46+LOSFA!J46</f>
        <v>0</v>
      </c>
      <c r="K46" s="49">
        <f t="shared" si="8"/>
        <v>0</v>
      </c>
      <c r="L46" s="68">
        <f>J46+H46</f>
        <v>12213886</v>
      </c>
      <c r="M46" s="51">
        <f>IF(ISBLANK(L46),"  ",IF(L76&gt;0,L46/L76,IF(L46&gt;0,1,0)))</f>
        <v>2.6851405651449233E-2</v>
      </c>
      <c r="N46" s="25"/>
    </row>
    <row r="47" spans="1:14" s="77" customFormat="1" ht="15" customHeight="1" x14ac:dyDescent="0.25">
      <c r="A47" s="78" t="s">
        <v>44</v>
      </c>
      <c r="B47" s="83">
        <f>B46+B45+B44+B43+B42</f>
        <v>3828936.8</v>
      </c>
      <c r="C47" s="84">
        <f t="shared" si="0"/>
        <v>1</v>
      </c>
      <c r="D47" s="85">
        <f>D46+D45+D44+D43+D42</f>
        <v>0</v>
      </c>
      <c r="E47" s="75">
        <f t="shared" si="6"/>
        <v>0</v>
      </c>
      <c r="F47" s="86">
        <f>F46+F45+F44+F43+F42</f>
        <v>3828936.8</v>
      </c>
      <c r="G47" s="74">
        <f>IF(ISBLANK(F47),"  ",IF(F76&gt;0,F47/F76,IF(F47&gt;0,1,0)))</f>
        <v>8.9158094438252233E-3</v>
      </c>
      <c r="H47" s="83">
        <f>H46+H45+H44+H43+H42</f>
        <v>12213886</v>
      </c>
      <c r="I47" s="84">
        <f t="shared" si="7"/>
        <v>1</v>
      </c>
      <c r="J47" s="85">
        <f>J46+J45+J44+J43+J42</f>
        <v>0</v>
      </c>
      <c r="K47" s="75">
        <f t="shared" si="8"/>
        <v>0</v>
      </c>
      <c r="L47" s="86">
        <f>L46+L45+L44+L43+L42</f>
        <v>12213886</v>
      </c>
      <c r="M47" s="74">
        <f>IF(ISBLANK(L47),"  ",IF(L76&gt;0,L47/L76,IF(L47&gt;0,1,0)))</f>
        <v>2.6851405651449233E-2</v>
      </c>
      <c r="N47" s="76"/>
    </row>
    <row r="48" spans="1:14" s="77" customFormat="1" ht="15" customHeight="1" x14ac:dyDescent="0.25">
      <c r="A48" s="87" t="s">
        <v>45</v>
      </c>
      <c r="B48" s="88">
        <f>HSCS!B48+HSCNO!B48+PBRC!B48+LSUAg!B48+SULaw!B48+SUAg!B48</f>
        <v>0</v>
      </c>
      <c r="C48" s="84">
        <f t="shared" si="0"/>
        <v>0</v>
      </c>
      <c r="D48" s="89">
        <f>HSCS!D48+HSCNO!D48+PBRC!D48+LSUAg!D48+SULaw!D48+SUAg!D48</f>
        <v>0</v>
      </c>
      <c r="E48" s="75">
        <f t="shared" si="6"/>
        <v>0</v>
      </c>
      <c r="F48" s="90">
        <f>D48+B48</f>
        <v>0</v>
      </c>
      <c r="G48" s="74">
        <f>IF(ISBLANK(F48),"  ",IF(F76&gt;0,F48/F76,IF(F48&gt;0,1,0)))</f>
        <v>0</v>
      </c>
      <c r="H48" s="88">
        <f>HSCS!H48+HSCNO!H48+PBRC!H48+LSUAg!H48+SULaw!H48+SUAg!H48</f>
        <v>0</v>
      </c>
      <c r="I48" s="84">
        <f t="shared" si="7"/>
        <v>0</v>
      </c>
      <c r="J48" s="89">
        <f>HSCS!J48+HSCNO!J48+PBRC!J48+LSUAg!J48+SULaw!J48+SUAg!J48</f>
        <v>0</v>
      </c>
      <c r="K48" s="75">
        <f t="shared" si="8"/>
        <v>0</v>
      </c>
      <c r="L48" s="90">
        <f>J48+H48</f>
        <v>0</v>
      </c>
      <c r="M48" s="74">
        <f>IF(ISBLANK(L48),"  ",IF(L76&gt;0,L48/L76,IF(L48&gt;0,1,0)))</f>
        <v>0</v>
      </c>
      <c r="N48" s="76"/>
    </row>
    <row r="49" spans="1:14" ht="15" customHeight="1" x14ac:dyDescent="0.25">
      <c r="A49" s="14" t="s">
        <v>46</v>
      </c>
      <c r="B49" s="91"/>
      <c r="C49" s="92" t="s">
        <v>4</v>
      </c>
      <c r="D49" s="93"/>
      <c r="E49" s="94" t="s">
        <v>4</v>
      </c>
      <c r="F49" s="38"/>
      <c r="G49" s="95" t="s">
        <v>4</v>
      </c>
      <c r="H49" s="91"/>
      <c r="I49" s="92" t="s">
        <v>4</v>
      </c>
      <c r="J49" s="93"/>
      <c r="K49" s="94" t="s">
        <v>4</v>
      </c>
      <c r="L49" s="38"/>
      <c r="M49" s="95" t="s">
        <v>4</v>
      </c>
      <c r="N49" s="25"/>
    </row>
    <row r="50" spans="1:14" ht="15" customHeight="1" x14ac:dyDescent="0.2">
      <c r="A50" s="11" t="s">
        <v>47</v>
      </c>
      <c r="B50" s="4">
        <f>BOR!B50+LUMCON!B50+LOSFA!B50</f>
        <v>0</v>
      </c>
      <c r="C50" s="42">
        <f t="shared" si="0"/>
        <v>0</v>
      </c>
      <c r="D50" s="43">
        <f>BOR!D50+LUMCON!D50+LOSFA!D50</f>
        <v>0</v>
      </c>
      <c r="E50" s="44">
        <f t="shared" ref="E50:E67" si="9">IF(ISBLANK(D50),"  ",IF(F50&gt;0,D50/F50,IF(D50&gt;0,1,0)))</f>
        <v>0</v>
      </c>
      <c r="F50" s="96">
        <f t="shared" ref="F50:F55" si="10">D50+B50</f>
        <v>0</v>
      </c>
      <c r="G50" s="46">
        <f>IF(ISBLANK(F50),"  ",IF(F76&gt;0,F50/F76,IF(F50&gt;0,1,0)))</f>
        <v>0</v>
      </c>
      <c r="H50" s="4">
        <f>BOR!H50+LUMCON!H50+LOSFA!H50</f>
        <v>0</v>
      </c>
      <c r="I50" s="42">
        <f t="shared" ref="I50:I67" si="11">IF(ISBLANK(H50),"  ",IF(L50&gt;0,H50/L50,IF(H50&gt;0,1,0)))</f>
        <v>0</v>
      </c>
      <c r="J50" s="43">
        <f>BOR!J50+LUMCON!J50+LOSFA!J50</f>
        <v>0</v>
      </c>
      <c r="K50" s="44">
        <f t="shared" ref="K50:K67" si="12">IF(ISBLANK(J50),"  ",IF(L50&gt;0,J50/L50,IF(J50&gt;0,1,0)))</f>
        <v>0</v>
      </c>
      <c r="L50" s="96">
        <f t="shared" ref="L50:L66" si="13">J50+H50</f>
        <v>0</v>
      </c>
      <c r="M50" s="46">
        <f>IF(ISBLANK(L50),"  ",IF(L76&gt;0,L50/L76,IF(L50&gt;0,1,0)))</f>
        <v>0</v>
      </c>
      <c r="N50" s="25"/>
    </row>
    <row r="51" spans="1:14" ht="15" customHeight="1" x14ac:dyDescent="0.2">
      <c r="A51" s="31" t="s">
        <v>48</v>
      </c>
      <c r="B51" s="4">
        <f>BOR!B51+LUMCON!B51+LOSFA!B51</f>
        <v>0</v>
      </c>
      <c r="C51" s="48">
        <f t="shared" si="0"/>
        <v>0</v>
      </c>
      <c r="D51" s="43">
        <f>BOR!D51+LUMCON!D51+LOSFA!D51</f>
        <v>0</v>
      </c>
      <c r="E51" s="49">
        <f t="shared" si="9"/>
        <v>0</v>
      </c>
      <c r="F51" s="97">
        <f t="shared" si="10"/>
        <v>0</v>
      </c>
      <c r="G51" s="51">
        <f>IF(ISBLANK(F51),"  ",IF(F76&gt;0,F51/F76,IF(F51&gt;0,1,0)))</f>
        <v>0</v>
      </c>
      <c r="H51" s="4">
        <f>BOR!H51+LUMCON!H51+LOSFA!H51</f>
        <v>0</v>
      </c>
      <c r="I51" s="48">
        <f t="shared" si="11"/>
        <v>0</v>
      </c>
      <c r="J51" s="43">
        <f>BOR!J51+LUMCON!J51+LOSFA!J51</f>
        <v>0</v>
      </c>
      <c r="K51" s="49">
        <f t="shared" si="12"/>
        <v>0</v>
      </c>
      <c r="L51" s="97">
        <f t="shared" si="13"/>
        <v>0</v>
      </c>
      <c r="M51" s="51">
        <f>IF(ISBLANK(L51),"  ",IF(L76&gt;0,L51/L76,IF(L51&gt;0,1,0)))</f>
        <v>0</v>
      </c>
      <c r="N51" s="25"/>
    </row>
    <row r="52" spans="1:14" ht="15" customHeight="1" x14ac:dyDescent="0.2">
      <c r="A52" s="98" t="s">
        <v>49</v>
      </c>
      <c r="B52" s="4">
        <f>BOR!B52+LUMCON!B52+LOSFA!B52</f>
        <v>0</v>
      </c>
      <c r="C52" s="48">
        <f t="shared" si="0"/>
        <v>0</v>
      </c>
      <c r="D52" s="43">
        <f>BOR!D52+LUMCON!D52+LOSFA!D52</f>
        <v>0</v>
      </c>
      <c r="E52" s="49">
        <f t="shared" si="9"/>
        <v>0</v>
      </c>
      <c r="F52" s="99">
        <f t="shared" si="10"/>
        <v>0</v>
      </c>
      <c r="G52" s="51">
        <f>IF(ISBLANK(F52),"  ",IF(F76&gt;0,F52/F76,IF(F52&gt;0,1,0)))</f>
        <v>0</v>
      </c>
      <c r="H52" s="4">
        <f>BOR!H52+LUMCON!H52+LOSFA!H52</f>
        <v>0</v>
      </c>
      <c r="I52" s="48">
        <f t="shared" si="11"/>
        <v>0</v>
      </c>
      <c r="J52" s="43">
        <f>BOR!J52+LUMCON!J52+LOSFA!J52</f>
        <v>0</v>
      </c>
      <c r="K52" s="49">
        <f t="shared" si="12"/>
        <v>0</v>
      </c>
      <c r="L52" s="99">
        <f t="shared" si="13"/>
        <v>0</v>
      </c>
      <c r="M52" s="51">
        <f>IF(ISBLANK(L52),"  ",IF(L76&gt;0,L52/L76,IF(L52&gt;0,1,0)))</f>
        <v>0</v>
      </c>
      <c r="N52" s="25"/>
    </row>
    <row r="53" spans="1:14" ht="15" customHeight="1" x14ac:dyDescent="0.2">
      <c r="A53" s="98" t="s">
        <v>50</v>
      </c>
      <c r="B53" s="4">
        <f>BOR!B53+LUMCON!B53+LOSFA!B53</f>
        <v>0</v>
      </c>
      <c r="C53" s="48">
        <f t="shared" si="0"/>
        <v>0</v>
      </c>
      <c r="D53" s="43">
        <f>BOR!D53+LUMCON!D53+LOSFA!D53</f>
        <v>0</v>
      </c>
      <c r="E53" s="49">
        <f t="shared" si="9"/>
        <v>0</v>
      </c>
      <c r="F53" s="4">
        <f>'ULS Summary'!F53-ULSBoard!F53+LSU!F53+LSUA!F53+LSUS!F53+SUBR!F53+SUNO!F53</f>
        <v>16043621.25</v>
      </c>
      <c r="G53" s="51">
        <f>IF(ISBLANK(F53),"  ",IF(F76&gt;0,F53/F76,IF(F53&gt;0,1,0)))</f>
        <v>3.7358117233458915E-2</v>
      </c>
      <c r="H53" s="4">
        <f>BOR!H53+LUMCON!H53+LOSFA!H53</f>
        <v>0</v>
      </c>
      <c r="I53" s="48">
        <f t="shared" si="11"/>
        <v>0</v>
      </c>
      <c r="J53" s="43">
        <f>BOR!J53+LUMCON!J53+LOSFA!J53</f>
        <v>0</v>
      </c>
      <c r="K53" s="49">
        <f t="shared" si="12"/>
        <v>0</v>
      </c>
      <c r="L53" s="4">
        <f>'ULS Summary'!L53-ULSBoard!L53+LSU!L53+LSUA!L53+LSUS!L53+SUBR!L53+SUNO!L53</f>
        <v>16500878</v>
      </c>
      <c r="M53" s="51">
        <f>IF(ISBLANK(L53),"  ",IF(L76&gt;0,L53/L76,IF(L53&gt;0,1,0)))</f>
        <v>3.6276068794409436E-2</v>
      </c>
      <c r="N53" s="25"/>
    </row>
    <row r="54" spans="1:14" ht="15" customHeight="1" x14ac:dyDescent="0.2">
      <c r="A54" s="98" t="s">
        <v>51</v>
      </c>
      <c r="B54" s="4">
        <f>BOR!B54+LUMCON!B54+LOSFA!B54</f>
        <v>0</v>
      </c>
      <c r="C54" s="48">
        <f>IF(ISBLANK(B54),"  ",IF(F54&gt;0,B54/F54,IF(B54&gt;0,1,0)))</f>
        <v>0</v>
      </c>
      <c r="D54" s="43">
        <f>BOR!D54+LUMCON!D54+LOSFA!D54</f>
        <v>0</v>
      </c>
      <c r="E54" s="49">
        <f>IF(ISBLANK(D54),"  ",IF(F54&gt;0,D54/F54,IF(D54&gt;0,1,0)))</f>
        <v>0</v>
      </c>
      <c r="F54" s="99">
        <f t="shared" si="10"/>
        <v>0</v>
      </c>
      <c r="G54" s="51">
        <f>IF(ISBLANK(F54),"  ",IF(F76&gt;0,F54/F76,IF(F54&gt;0,1,0)))</f>
        <v>0</v>
      </c>
      <c r="H54" s="4">
        <f>BOR!H54+LUMCON!H54+LOSFA!H54</f>
        <v>0</v>
      </c>
      <c r="I54" s="48">
        <f>IF(ISBLANK(H54),"  ",IF(L54&gt;0,H54/L54,IF(H54&gt;0,1,0)))</f>
        <v>0</v>
      </c>
      <c r="J54" s="43">
        <f>BOR!J54+LUMCON!J54+LOSFA!J54</f>
        <v>0</v>
      </c>
      <c r="K54" s="49">
        <f>IF(ISBLANK(J54),"  ",IF(L54&gt;0,J54/L54,IF(J54&gt;0,1,0)))</f>
        <v>0</v>
      </c>
      <c r="L54" s="99">
        <f t="shared" si="13"/>
        <v>0</v>
      </c>
      <c r="M54" s="51">
        <f>IF(ISBLANK(L54),"  ",IF(L76&gt;0,L54/L76,IF(L54&gt;0,1,0)))</f>
        <v>0</v>
      </c>
      <c r="N54" s="25"/>
    </row>
    <row r="55" spans="1:14" ht="15" customHeight="1" x14ac:dyDescent="0.2">
      <c r="A55" s="31" t="s">
        <v>52</v>
      </c>
      <c r="B55" s="4">
        <f>BOR!B55+LUMCON!B55+LOSFA!B55</f>
        <v>0</v>
      </c>
      <c r="C55" s="48">
        <f t="shared" si="0"/>
        <v>0</v>
      </c>
      <c r="D55" s="43">
        <f>BOR!D55+LUMCON!D55+LOSFA!D55</f>
        <v>0</v>
      </c>
      <c r="E55" s="49">
        <f t="shared" si="9"/>
        <v>0</v>
      </c>
      <c r="F55" s="97">
        <f t="shared" si="10"/>
        <v>0</v>
      </c>
      <c r="G55" s="51">
        <f>IF(ISBLANK(F55),"  ",IF(F76&gt;0,F55/F76,IF(F55&gt;0,1,0)))</f>
        <v>0</v>
      </c>
      <c r="H55" s="4">
        <f>BOR!H55+LUMCON!H55+LOSFA!H55</f>
        <v>0</v>
      </c>
      <c r="I55" s="48">
        <f t="shared" si="11"/>
        <v>0</v>
      </c>
      <c r="J55" s="43">
        <f>BOR!J55+LUMCON!J55+LOSFA!J55</f>
        <v>0</v>
      </c>
      <c r="K55" s="49">
        <f t="shared" si="12"/>
        <v>0</v>
      </c>
      <c r="L55" s="97">
        <f t="shared" si="13"/>
        <v>0</v>
      </c>
      <c r="M55" s="51">
        <f>IF(ISBLANK(L55),"  ",IF(L76&gt;0,L55/L76,IF(L55&gt;0,1,0)))</f>
        <v>0</v>
      </c>
      <c r="N55" s="25"/>
    </row>
    <row r="56" spans="1:14" s="77" customFormat="1" ht="15" customHeight="1" x14ac:dyDescent="0.25">
      <c r="A56" s="87" t="s">
        <v>53</v>
      </c>
      <c r="B56" s="83">
        <f>B55+B53+B52+B51+B50</f>
        <v>0</v>
      </c>
      <c r="C56" s="84">
        <f t="shared" si="0"/>
        <v>0</v>
      </c>
      <c r="D56" s="85">
        <f>D55+D53+D52+D51+D50</f>
        <v>0</v>
      </c>
      <c r="E56" s="75">
        <f t="shared" si="9"/>
        <v>0</v>
      </c>
      <c r="F56" s="100">
        <f>F55+F53+F52+F51+F50+F54</f>
        <v>16043621.25</v>
      </c>
      <c r="G56" s="74">
        <f>IF(ISBLANK(F56),"  ",IF(F76&gt;0,F56/F76,IF(F56&gt;0,1,0)))</f>
        <v>3.7358117233458915E-2</v>
      </c>
      <c r="H56" s="83">
        <f>H55+H53+H52+H51+H50</f>
        <v>0</v>
      </c>
      <c r="I56" s="84">
        <f t="shared" si="11"/>
        <v>0</v>
      </c>
      <c r="J56" s="85">
        <f>J55+J53+J52+J51+J50</f>
        <v>0</v>
      </c>
      <c r="K56" s="75">
        <f t="shared" si="12"/>
        <v>0</v>
      </c>
      <c r="L56" s="97">
        <f t="shared" si="13"/>
        <v>0</v>
      </c>
      <c r="M56" s="74">
        <f>IF(ISBLANK(L56),"  ",IF(L76&gt;0,L56/L76,IF(L56&gt;0,1,0)))</f>
        <v>0</v>
      </c>
      <c r="N56" s="76"/>
    </row>
    <row r="57" spans="1:14" ht="15" customHeight="1" x14ac:dyDescent="0.2">
      <c r="A57" s="41" t="s">
        <v>54</v>
      </c>
      <c r="B57" s="4">
        <f>BOR!B57+LUMCON!B57+LOSFA!B57</f>
        <v>0</v>
      </c>
      <c r="C57" s="48">
        <f t="shared" si="0"/>
        <v>0</v>
      </c>
      <c r="D57" s="43">
        <f>BOR!D57+LUMCON!D57+LOSFA!D57</f>
        <v>0</v>
      </c>
      <c r="E57" s="49">
        <f t="shared" si="9"/>
        <v>0</v>
      </c>
      <c r="F57" s="101">
        <f t="shared" ref="F57:F66" si="14">D57+B57</f>
        <v>0</v>
      </c>
      <c r="G57" s="51">
        <f>IF(ISBLANK(F57),"  ",IF(F76&gt;0,F57/F76,IF(F57&gt;0,1,0)))</f>
        <v>0</v>
      </c>
      <c r="H57" s="4">
        <f>BOR!H57+LUMCON!H57+LOSFA!H57</f>
        <v>0</v>
      </c>
      <c r="I57" s="48">
        <f t="shared" si="11"/>
        <v>0</v>
      </c>
      <c r="J57" s="43">
        <f>BOR!J57+LUMCON!J57+LOSFA!J57</f>
        <v>0</v>
      </c>
      <c r="K57" s="49">
        <f t="shared" si="12"/>
        <v>0</v>
      </c>
      <c r="L57" s="101">
        <f t="shared" si="13"/>
        <v>0</v>
      </c>
      <c r="M57" s="51">
        <f>IF(ISBLANK(L57),"  ",IF(L76&gt;0,L57/L76,IF(L57&gt;0,1,0)))</f>
        <v>0</v>
      </c>
      <c r="N57" s="25"/>
    </row>
    <row r="58" spans="1:14" ht="15" customHeight="1" x14ac:dyDescent="0.2">
      <c r="A58" s="102" t="s">
        <v>55</v>
      </c>
      <c r="B58" s="4">
        <f>BOR!B58+LUMCON!B58+LOSFA!B58</f>
        <v>0</v>
      </c>
      <c r="C58" s="48">
        <f t="shared" si="0"/>
        <v>0</v>
      </c>
      <c r="D58" s="43">
        <f>BOR!D58+LUMCON!D58+LOSFA!D58</f>
        <v>0</v>
      </c>
      <c r="E58" s="49">
        <f t="shared" si="9"/>
        <v>0</v>
      </c>
      <c r="F58" s="34">
        <f t="shared" si="14"/>
        <v>0</v>
      </c>
      <c r="G58" s="51">
        <f>IF(ISBLANK(F58),"  ",IF(F76&gt;0,F58/F76,IF(F58&gt;0,1,0)))</f>
        <v>0</v>
      </c>
      <c r="H58" s="4">
        <f>BOR!H58+LUMCON!H58+LOSFA!H58</f>
        <v>0</v>
      </c>
      <c r="I58" s="48">
        <f t="shared" si="11"/>
        <v>0</v>
      </c>
      <c r="J58" s="43">
        <f>BOR!J58+LUMCON!J58+LOSFA!J58</f>
        <v>0</v>
      </c>
      <c r="K58" s="49">
        <f t="shared" si="12"/>
        <v>0</v>
      </c>
      <c r="L58" s="34">
        <f t="shared" si="13"/>
        <v>0</v>
      </c>
      <c r="M58" s="51">
        <f>IF(ISBLANK(L58),"  ",IF(L76&gt;0,L58/L76,IF(L58&gt;0,1,0)))</f>
        <v>0</v>
      </c>
      <c r="N58" s="25"/>
    </row>
    <row r="59" spans="1:14" ht="15" customHeight="1" x14ac:dyDescent="0.2">
      <c r="A59" s="82" t="s">
        <v>56</v>
      </c>
      <c r="B59" s="4">
        <f>BOR!B59+LUMCON!B59+LOSFA!B59</f>
        <v>0</v>
      </c>
      <c r="C59" s="48">
        <f t="shared" si="0"/>
        <v>0</v>
      </c>
      <c r="D59" s="43">
        <f>BOR!D59+LUMCON!D59+LOSFA!D59</f>
        <v>0</v>
      </c>
      <c r="E59" s="49">
        <f t="shared" si="9"/>
        <v>0</v>
      </c>
      <c r="F59" s="34">
        <f t="shared" si="14"/>
        <v>0</v>
      </c>
      <c r="G59" s="51">
        <f>IF(ISBLANK(F59),"  ",IF(F76&gt;0,F59/F76,IF(F59&gt;0,1,0)))</f>
        <v>0</v>
      </c>
      <c r="H59" s="4">
        <f>BOR!H59+LUMCON!H59+LOSFA!H59</f>
        <v>0</v>
      </c>
      <c r="I59" s="48">
        <f t="shared" si="11"/>
        <v>0</v>
      </c>
      <c r="J59" s="43">
        <f>BOR!J59+LUMCON!J59+LOSFA!J59</f>
        <v>0</v>
      </c>
      <c r="K59" s="49">
        <f t="shared" si="12"/>
        <v>0</v>
      </c>
      <c r="L59" s="34">
        <f t="shared" si="13"/>
        <v>0</v>
      </c>
      <c r="M59" s="51">
        <f>IF(ISBLANK(L59),"  ",IF(L76&gt;0,L59/L76,IF(L59&gt;0,1,0)))</f>
        <v>0</v>
      </c>
      <c r="N59" s="25"/>
    </row>
    <row r="60" spans="1:14" ht="15" customHeight="1" x14ac:dyDescent="0.2">
      <c r="A60" s="81" t="s">
        <v>57</v>
      </c>
      <c r="B60" s="4">
        <f>BOR!B60+LUMCON!B60+LOSFA!B60</f>
        <v>0</v>
      </c>
      <c r="C60" s="48">
        <f t="shared" si="0"/>
        <v>0</v>
      </c>
      <c r="D60" s="43">
        <f>BOR!D60+LUMCON!D60+LOSFA!D60</f>
        <v>0</v>
      </c>
      <c r="E60" s="49">
        <f t="shared" si="9"/>
        <v>0</v>
      </c>
      <c r="F60" s="68">
        <f t="shared" si="14"/>
        <v>0</v>
      </c>
      <c r="G60" s="51">
        <f>IF(ISBLANK(F60),"  ",IF(F76&gt;0,F60/F76,IF(F60&gt;0,1,0)))</f>
        <v>0</v>
      </c>
      <c r="H60" s="4">
        <f>BOR!H60+LUMCON!H60+LOSFA!H60</f>
        <v>0</v>
      </c>
      <c r="I60" s="48">
        <f t="shared" si="11"/>
        <v>0</v>
      </c>
      <c r="J60" s="43">
        <f>BOR!J60+LUMCON!J60+LOSFA!J60</f>
        <v>0</v>
      </c>
      <c r="K60" s="49">
        <f t="shared" si="12"/>
        <v>0</v>
      </c>
      <c r="L60" s="68">
        <f t="shared" si="13"/>
        <v>0</v>
      </c>
      <c r="M60" s="51">
        <f>IF(ISBLANK(L60),"  ",IF(L76&gt;0,L60/L76,IF(L60&gt;0,1,0)))</f>
        <v>0</v>
      </c>
      <c r="N60" s="25"/>
    </row>
    <row r="61" spans="1:14" ht="15" customHeight="1" x14ac:dyDescent="0.2">
      <c r="A61" s="103" t="s">
        <v>58</v>
      </c>
      <c r="B61" s="4">
        <f>BOR!B61+LUMCON!B61+LOSFA!B61</f>
        <v>0</v>
      </c>
      <c r="C61" s="48">
        <f t="shared" si="0"/>
        <v>0</v>
      </c>
      <c r="D61" s="43">
        <f>BOR!D61+LUMCON!D61+LOSFA!D61</f>
        <v>0</v>
      </c>
      <c r="E61" s="49">
        <f t="shared" si="9"/>
        <v>0</v>
      </c>
      <c r="F61" s="34">
        <f t="shared" si="14"/>
        <v>0</v>
      </c>
      <c r="G61" s="51">
        <f>IF(ISBLANK(F61),"  ",IF(F76&gt;0,F61/F76,IF(F61&gt;0,1,0)))</f>
        <v>0</v>
      </c>
      <c r="H61" s="4">
        <f>BOR!H61+LUMCON!H61+LOSFA!H61</f>
        <v>0</v>
      </c>
      <c r="I61" s="48">
        <f t="shared" si="11"/>
        <v>0</v>
      </c>
      <c r="J61" s="43">
        <f>BOR!J61+LUMCON!J61+LOSFA!J61</f>
        <v>0</v>
      </c>
      <c r="K61" s="49">
        <f t="shared" si="12"/>
        <v>0</v>
      </c>
      <c r="L61" s="34">
        <f t="shared" si="13"/>
        <v>0</v>
      </c>
      <c r="M61" s="51">
        <f>IF(ISBLANK(L61),"  ",IF(L76&gt;0,L61/L76,IF(L61&gt;0,1,0)))</f>
        <v>0</v>
      </c>
      <c r="N61" s="25"/>
    </row>
    <row r="62" spans="1:14" ht="15" customHeight="1" x14ac:dyDescent="0.2">
      <c r="A62" s="103" t="s">
        <v>59</v>
      </c>
      <c r="B62" s="4">
        <f>BOR!B62+LUMCON!B62+LOSFA!B62</f>
        <v>0</v>
      </c>
      <c r="C62" s="48">
        <f t="shared" si="0"/>
        <v>0</v>
      </c>
      <c r="D62" s="43">
        <f>BOR!D62+LUMCON!D62+LOSFA!D62</f>
        <v>0</v>
      </c>
      <c r="E62" s="49">
        <f t="shared" si="9"/>
        <v>0</v>
      </c>
      <c r="F62" s="34">
        <f t="shared" si="14"/>
        <v>0</v>
      </c>
      <c r="G62" s="51">
        <f>IF(ISBLANK(F62),"  ",IF(F76&gt;0,F62/F76,IF(F62&gt;0,1,0)))</f>
        <v>0</v>
      </c>
      <c r="H62" s="4">
        <f>BOR!H62+LUMCON!H62+LOSFA!H62</f>
        <v>0</v>
      </c>
      <c r="I62" s="48">
        <f t="shared" si="11"/>
        <v>0</v>
      </c>
      <c r="J62" s="43">
        <f>BOR!J62+LUMCON!J62+LOSFA!J62</f>
        <v>0</v>
      </c>
      <c r="K62" s="49">
        <f t="shared" si="12"/>
        <v>0</v>
      </c>
      <c r="L62" s="34">
        <f t="shared" si="13"/>
        <v>0</v>
      </c>
      <c r="M62" s="51">
        <f>IF(ISBLANK(L62),"  ",IF(L76&gt;0,L62/L76,IF(L62&gt;0,1,0)))</f>
        <v>0</v>
      </c>
      <c r="N62" s="25"/>
    </row>
    <row r="63" spans="1:14" ht="15" customHeight="1" x14ac:dyDescent="0.2">
      <c r="A63" s="104" t="s">
        <v>60</v>
      </c>
      <c r="B63" s="4">
        <f>BOR!B63+LUMCON!B63+LOSFA!B63</f>
        <v>0</v>
      </c>
      <c r="C63" s="48">
        <f t="shared" si="0"/>
        <v>0</v>
      </c>
      <c r="D63" s="43">
        <f>BOR!D63+LUMCON!D63+LOSFA!D63</f>
        <v>0</v>
      </c>
      <c r="E63" s="49">
        <f t="shared" si="9"/>
        <v>0</v>
      </c>
      <c r="F63" s="34">
        <f t="shared" si="14"/>
        <v>0</v>
      </c>
      <c r="G63" s="51">
        <f>IF(ISBLANK(F63),"  ",IF(F76&gt;0,F63/F76,IF(F63&gt;0,1,0)))</f>
        <v>0</v>
      </c>
      <c r="H63" s="4">
        <f>BOR!H63+LUMCON!H63+LOSFA!H63</f>
        <v>0</v>
      </c>
      <c r="I63" s="48">
        <f t="shared" si="11"/>
        <v>0</v>
      </c>
      <c r="J63" s="43">
        <f>BOR!J63+LUMCON!J63+LOSFA!J63</f>
        <v>0</v>
      </c>
      <c r="K63" s="49">
        <f t="shared" si="12"/>
        <v>0</v>
      </c>
      <c r="L63" s="34">
        <f t="shared" si="13"/>
        <v>0</v>
      </c>
      <c r="M63" s="51">
        <f>IF(ISBLANK(L63),"  ",IF(L76&gt;0,L63/L76,IF(L63&gt;0,1,0)))</f>
        <v>0</v>
      </c>
      <c r="N63" s="25"/>
    </row>
    <row r="64" spans="1:14" ht="15" customHeight="1" x14ac:dyDescent="0.2">
      <c r="A64" s="104" t="s">
        <v>61</v>
      </c>
      <c r="B64" s="4">
        <f>BOR!B64+LUMCON!B64+LOSFA!B64</f>
        <v>0</v>
      </c>
      <c r="C64" s="48">
        <f t="shared" si="0"/>
        <v>0</v>
      </c>
      <c r="D64" s="43">
        <f>BOR!D64+LUMCON!D64+LOSFA!D64</f>
        <v>0</v>
      </c>
      <c r="E64" s="49">
        <f t="shared" si="9"/>
        <v>0</v>
      </c>
      <c r="F64" s="34">
        <f t="shared" si="14"/>
        <v>0</v>
      </c>
      <c r="G64" s="51">
        <f>IF(ISBLANK(F64),"  ",IF(F76&gt;0,F64/F76,IF(F64&gt;0,1,0)))</f>
        <v>0</v>
      </c>
      <c r="H64" s="4">
        <f>BOR!H64+LUMCON!H64+LOSFA!H64</f>
        <v>0</v>
      </c>
      <c r="I64" s="48">
        <f t="shared" si="11"/>
        <v>0</v>
      </c>
      <c r="J64" s="43">
        <f>BOR!J64+LUMCON!J64+LOSFA!J64</f>
        <v>0</v>
      </c>
      <c r="K64" s="49">
        <f t="shared" si="12"/>
        <v>0</v>
      </c>
      <c r="L64" s="34">
        <f t="shared" si="13"/>
        <v>0</v>
      </c>
      <c r="M64" s="51">
        <f>IF(ISBLANK(L64),"  ",IF(L76&gt;0,L64/L76,IF(L64&gt;0,1,0)))</f>
        <v>0</v>
      </c>
      <c r="N64" s="25"/>
    </row>
    <row r="65" spans="1:14" ht="15" customHeight="1" x14ac:dyDescent="0.2">
      <c r="A65" s="82" t="s">
        <v>62</v>
      </c>
      <c r="B65" s="4">
        <f>BOR!B65+LUMCON!B65+LOSFA!B65</f>
        <v>0</v>
      </c>
      <c r="C65" s="48">
        <f t="shared" si="0"/>
        <v>0</v>
      </c>
      <c r="D65" s="43">
        <f>BOR!D65+LUMCON!D65+LOSFA!D65</f>
        <v>0</v>
      </c>
      <c r="E65" s="49">
        <f t="shared" si="9"/>
        <v>0</v>
      </c>
      <c r="F65" s="34">
        <f t="shared" si="14"/>
        <v>0</v>
      </c>
      <c r="G65" s="51">
        <f>IF(ISBLANK(F65),"  ",IF(F76&gt;0,F65/F76,IF(F65&gt;0,1,0)))</f>
        <v>0</v>
      </c>
      <c r="H65" s="4">
        <f>BOR!H65+LUMCON!H65+LOSFA!H65</f>
        <v>0</v>
      </c>
      <c r="I65" s="48">
        <f t="shared" si="11"/>
        <v>0</v>
      </c>
      <c r="J65" s="43">
        <f>BOR!J65+LUMCON!J65+LOSFA!J65</f>
        <v>0</v>
      </c>
      <c r="K65" s="49">
        <f t="shared" si="12"/>
        <v>0</v>
      </c>
      <c r="L65" s="34">
        <f t="shared" si="13"/>
        <v>0</v>
      </c>
      <c r="M65" s="51">
        <f>IF(ISBLANK(L65),"  ",IF(L76&gt;0,L65/L76,IF(L65&gt;0,1,0)))</f>
        <v>0</v>
      </c>
      <c r="N65" s="25"/>
    </row>
    <row r="66" spans="1:14" ht="15" customHeight="1" x14ac:dyDescent="0.2">
      <c r="A66" s="81" t="s">
        <v>63</v>
      </c>
      <c r="B66" s="4">
        <f>BOR!B66+LUMCON!B66+LOSFA!B66</f>
        <v>9248444.0999999996</v>
      </c>
      <c r="C66" s="48">
        <f t="shared" si="0"/>
        <v>1</v>
      </c>
      <c r="D66" s="43">
        <f>BOR!D66+LUMCON!D66+LOSFA!D66</f>
        <v>0</v>
      </c>
      <c r="E66" s="49">
        <f t="shared" si="9"/>
        <v>0</v>
      </c>
      <c r="F66" s="34">
        <f t="shared" si="14"/>
        <v>9248444.0999999996</v>
      </c>
      <c r="G66" s="51">
        <f>IF(ISBLANK(F66),"  ",IF(F76&gt;0,F66/F76,IF(F66&gt;0,1,0)))</f>
        <v>2.1535316343552515E-2</v>
      </c>
      <c r="H66" s="4">
        <f>BOR!H66+LUMCON!H66+LOSFA!H66</f>
        <v>11851749</v>
      </c>
      <c r="I66" s="48">
        <f t="shared" si="11"/>
        <v>1</v>
      </c>
      <c r="J66" s="43">
        <f>BOR!J66+LUMCON!J66+LOSFA!J66</f>
        <v>0</v>
      </c>
      <c r="K66" s="49">
        <f t="shared" si="12"/>
        <v>0</v>
      </c>
      <c r="L66" s="34">
        <f t="shared" si="13"/>
        <v>11851749</v>
      </c>
      <c r="M66" s="51">
        <f>IF(ISBLANK(L66),"  ",IF(L76&gt;0,L66/L76,IF(L66&gt;0,1,0)))</f>
        <v>2.6055271850265984E-2</v>
      </c>
      <c r="N66" s="25"/>
    </row>
    <row r="67" spans="1:14" s="77" customFormat="1" ht="15" customHeight="1" x14ac:dyDescent="0.25">
      <c r="A67" s="105" t="s">
        <v>64</v>
      </c>
      <c r="B67" s="106">
        <f>B66+B65+B64+B63+B62+B61+B60+B59+B58+B57+B56</f>
        <v>9248444.0999999996</v>
      </c>
      <c r="C67" s="84">
        <f t="shared" si="0"/>
        <v>0.36566583124062657</v>
      </c>
      <c r="D67" s="107">
        <f>D66+D65+D64+D63+D62+D61+D60+D59+D58+D57+D56</f>
        <v>0</v>
      </c>
      <c r="E67" s="75">
        <f t="shared" si="9"/>
        <v>0</v>
      </c>
      <c r="F67" s="106">
        <f>F66+F65+F64+F63+F62+F61+F60+F59+F58+F57+F56</f>
        <v>25292065.350000001</v>
      </c>
      <c r="G67" s="74">
        <f>IF(ISBLANK(F67),"  ",IF(F76&gt;0,F67/F76,IF(F67&gt;0,1,0)))</f>
        <v>5.8893433577011434E-2</v>
      </c>
      <c r="H67" s="106">
        <f>H66+H65+H64+H63+H62+H61+H60+H59+H58+H57+H56</f>
        <v>11851749</v>
      </c>
      <c r="I67" s="84">
        <f t="shared" si="11"/>
        <v>1</v>
      </c>
      <c r="J67" s="107">
        <f>J66+J65+J64+J63+J62+J61+J60+J59+J58+J57+J56</f>
        <v>0</v>
      </c>
      <c r="K67" s="75">
        <f t="shared" si="12"/>
        <v>0</v>
      </c>
      <c r="L67" s="106">
        <f>L66+L65+L64+L63+L62+L61+L60+L59+L58+L57+L56</f>
        <v>11851749</v>
      </c>
      <c r="M67" s="74">
        <f>IF(ISBLANK(L67),"  ",IF(L76&gt;0,L67/L76,IF(L67&gt;0,1,0)))</f>
        <v>2.6055271850265984E-2</v>
      </c>
      <c r="N67" s="76"/>
    </row>
    <row r="68" spans="1:14" ht="15" customHeight="1" x14ac:dyDescent="0.25">
      <c r="A68" s="14" t="s">
        <v>65</v>
      </c>
      <c r="B68" s="79"/>
      <c r="C68" s="64" t="s">
        <v>4</v>
      </c>
      <c r="D68" s="80"/>
      <c r="E68" s="66" t="s">
        <v>4</v>
      </c>
      <c r="F68" s="34"/>
      <c r="G68" s="67" t="s">
        <v>4</v>
      </c>
      <c r="H68" s="79"/>
      <c r="I68" s="64" t="s">
        <v>4</v>
      </c>
      <c r="J68" s="80"/>
      <c r="K68" s="66" t="s">
        <v>4</v>
      </c>
      <c r="L68" s="34"/>
      <c r="M68" s="67" t="s">
        <v>4</v>
      </c>
    </row>
    <row r="69" spans="1:14" ht="15" customHeight="1" x14ac:dyDescent="0.2">
      <c r="A69" s="108" t="s">
        <v>66</v>
      </c>
      <c r="B69" s="4">
        <f>BOR!B69+LUMCON!B69+LOSFA!B69</f>
        <v>35842870.810000002</v>
      </c>
      <c r="C69" s="42">
        <f t="shared" si="0"/>
        <v>1</v>
      </c>
      <c r="D69" s="43">
        <f>BOR!D69+LUMCON!D69+LOSFA!D69</f>
        <v>0</v>
      </c>
      <c r="E69" s="44">
        <f>IF(ISBLANK(D69),"  ",IF(F69&gt;0,D69/F69,IF(D69&gt;0,1,0)))</f>
        <v>0</v>
      </c>
      <c r="F69" s="58">
        <f>D69+B69</f>
        <v>35842870.810000002</v>
      </c>
      <c r="G69" s="46">
        <f>IF(ISBLANK(F69),"  ",IF(F76&gt;0,F69/F76,IF(F69&gt;0,1,0)))</f>
        <v>8.3461342600798599E-2</v>
      </c>
      <c r="H69" s="4">
        <f>BOR!H69+LUMCON!H69+LOSFA!H69</f>
        <v>59398146</v>
      </c>
      <c r="I69" s="42">
        <f>IF(ISBLANK(H69),"  ",IF(L69&gt;0,H69/L69,IF(H69&gt;0,1,0)))</f>
        <v>1</v>
      </c>
      <c r="J69" s="43">
        <f>BOR!J69+LUMCON!J69+LOSFA!J69</f>
        <v>0</v>
      </c>
      <c r="K69" s="44">
        <f>IF(ISBLANK(J69),"  ",IF(L69&gt;0,J69/L69,IF(J69&gt;0,1,0)))</f>
        <v>0</v>
      </c>
      <c r="L69" s="58">
        <f>J69+H69</f>
        <v>59398146</v>
      </c>
      <c r="M69" s="46">
        <f>IF(ISBLANK(L69),"  ",IF(L76&gt;0,L69/L76,IF(L69&gt;0,1,0)))</f>
        <v>0.1305828229598677</v>
      </c>
    </row>
    <row r="70" spans="1:14" ht="15" customHeight="1" x14ac:dyDescent="0.2">
      <c r="A70" s="31" t="s">
        <v>67</v>
      </c>
      <c r="B70" s="4">
        <f>BOR!B70+LUMCON!B70+LOSFA!B70</f>
        <v>0</v>
      </c>
      <c r="C70" s="48">
        <f t="shared" si="0"/>
        <v>0</v>
      </c>
      <c r="D70" s="43">
        <f>BOR!D70+LUMCON!D70+LOSFA!D70</f>
        <v>0</v>
      </c>
      <c r="E70" s="49">
        <f>IF(ISBLANK(D70),"  ",IF(F70&gt;0,D70/F70,IF(D70&gt;0,1,0)))</f>
        <v>0</v>
      </c>
      <c r="F70" s="34">
        <f>D70+B70</f>
        <v>0</v>
      </c>
      <c r="G70" s="51">
        <f>IF(ISBLANK(F70),"  ",IF(F76&gt;0,F70/F76,IF(F70&gt;0,1,0)))</f>
        <v>0</v>
      </c>
      <c r="H70" s="4">
        <f>BOR!H70+LUMCON!H70+LOSFA!H70</f>
        <v>0</v>
      </c>
      <c r="I70" s="48">
        <f>IF(ISBLANK(H70),"  ",IF(L70&gt;0,H70/L70,IF(H70&gt;0,1,0)))</f>
        <v>0</v>
      </c>
      <c r="J70" s="43">
        <f>BOR!J70+LUMCON!J70+LOSFA!J70</f>
        <v>0</v>
      </c>
      <c r="K70" s="49">
        <f>IF(ISBLANK(J70),"  ",IF(L70&gt;0,J70/L70,IF(J70&gt;0,1,0)))</f>
        <v>0</v>
      </c>
      <c r="L70" s="34">
        <f>J70+H70</f>
        <v>0</v>
      </c>
      <c r="M70" s="51">
        <f>IF(ISBLANK(L70),"  ",IF(L76&gt;0,L70/L76,IF(L70&gt;0,1,0)))</f>
        <v>0</v>
      </c>
    </row>
    <row r="71" spans="1:14" ht="15" customHeight="1" x14ac:dyDescent="0.25">
      <c r="A71" s="109" t="s">
        <v>68</v>
      </c>
      <c r="B71" s="79"/>
      <c r="C71" s="64" t="s">
        <v>4</v>
      </c>
      <c r="D71" s="80"/>
      <c r="E71" s="66" t="s">
        <v>4</v>
      </c>
      <c r="F71" s="34"/>
      <c r="G71" s="67" t="s">
        <v>4</v>
      </c>
      <c r="H71" s="79"/>
      <c r="I71" s="64" t="s">
        <v>4</v>
      </c>
      <c r="J71" s="80"/>
      <c r="K71" s="66" t="s">
        <v>4</v>
      </c>
      <c r="L71" s="34"/>
      <c r="M71" s="67" t="s">
        <v>4</v>
      </c>
    </row>
    <row r="72" spans="1:14" ht="15" customHeight="1" x14ac:dyDescent="0.2">
      <c r="A72" s="82" t="s">
        <v>69</v>
      </c>
      <c r="B72" s="4">
        <f>BOR!B72+LUMCON!B72+LOSFA!B72</f>
        <v>0</v>
      </c>
      <c r="C72" s="42">
        <f t="shared" si="0"/>
        <v>0</v>
      </c>
      <c r="D72" s="43">
        <f>BOR!D72+LUMCON!D72+LOSFA!D72</f>
        <v>0</v>
      </c>
      <c r="E72" s="44">
        <f>IF(ISBLANK(D72),"  ",IF(F72&gt;0,D72/F72,IF(D72&gt;0,1,0)))</f>
        <v>0</v>
      </c>
      <c r="F72" s="58">
        <f>D72+B72</f>
        <v>0</v>
      </c>
      <c r="G72" s="46">
        <f>IF(ISBLANK(F72),"  ",IF(F76&gt;0,F72/F76,IF(F72&gt;0,1,0)))</f>
        <v>0</v>
      </c>
      <c r="H72" s="4">
        <f>BOR!H72+LUMCON!H72+LOSFA!H72</f>
        <v>0</v>
      </c>
      <c r="I72" s="42">
        <f>IF(ISBLANK(H72),"  ",IF(L72&gt;0,H72/L72,IF(H72&gt;0,1,0)))</f>
        <v>0</v>
      </c>
      <c r="J72" s="43">
        <f>BOR!J72+LUMCON!J72+LOSFA!J72</f>
        <v>0</v>
      </c>
      <c r="K72" s="44">
        <f>IF(ISBLANK(J72),"  ",IF(L72&gt;0,J72/L72,IF(J72&gt;0,1,0)))</f>
        <v>0</v>
      </c>
      <c r="L72" s="58">
        <f>J72+H72</f>
        <v>0</v>
      </c>
      <c r="M72" s="46">
        <f>IF(ISBLANK(L72),"  ",IF(L76&gt;0,L72/L76,IF(L72&gt;0,1,0)))</f>
        <v>0</v>
      </c>
    </row>
    <row r="73" spans="1:14" ht="15" customHeight="1" x14ac:dyDescent="0.2">
      <c r="A73" s="31" t="s">
        <v>70</v>
      </c>
      <c r="B73" s="4">
        <f>BOR!B73+LUMCON!B73+LOSFA!B73</f>
        <v>1234910.01</v>
      </c>
      <c r="C73" s="48">
        <f t="shared" si="0"/>
        <v>1</v>
      </c>
      <c r="D73" s="43">
        <f>BOR!D73+LUMCON!D73+LOSFA!D73</f>
        <v>0</v>
      </c>
      <c r="E73" s="49">
        <f>IF(ISBLANK(D73),"  ",IF(F73&gt;0,D73/F73,IF(D73&gt;0,1,0)))</f>
        <v>0</v>
      </c>
      <c r="F73" s="34">
        <f>D73+B73</f>
        <v>1234910.01</v>
      </c>
      <c r="G73" s="51">
        <f>IF(ISBLANK(F73),"  ",IF(F76&gt;0,F73/F76,IF(F73&gt;0,1,0)))</f>
        <v>2.8755299198023588E-3</v>
      </c>
      <c r="H73" s="4">
        <f>BOR!H73+LUMCON!H73+LOSFA!H73</f>
        <v>4034667</v>
      </c>
      <c r="I73" s="48">
        <f>IF(ISBLANK(H73),"  ",IF(L73&gt;0,H73/L73,IF(H73&gt;0,1,0)))</f>
        <v>1</v>
      </c>
      <c r="J73" s="43">
        <f>BOR!J73+LUMCON!J73+LOSFA!J73</f>
        <v>0</v>
      </c>
      <c r="K73" s="49">
        <f>IF(ISBLANK(J73),"  ",IF(L73&gt;0,J73/L73,IF(J73&gt;0,1,0)))</f>
        <v>0</v>
      </c>
      <c r="L73" s="34">
        <f>J73+H73</f>
        <v>4034667</v>
      </c>
      <c r="M73" s="51">
        <f>IF(ISBLANK(L73),"  ",IF(L76&gt;0,L73/L76,IF(L73&gt;0,1,0)))</f>
        <v>8.8699436269108565E-3</v>
      </c>
    </row>
    <row r="74" spans="1:14" s="77" customFormat="1" ht="15" customHeight="1" x14ac:dyDescent="0.25">
      <c r="A74" s="78" t="s">
        <v>71</v>
      </c>
      <c r="B74" s="110">
        <f>B73+B72+B70+B69</f>
        <v>37077780.82</v>
      </c>
      <c r="C74" s="84">
        <f t="shared" si="0"/>
        <v>1</v>
      </c>
      <c r="D74" s="111">
        <f>D73+D72+D70+D69</f>
        <v>0</v>
      </c>
      <c r="E74" s="75">
        <f>IF(ISBLANK(D74),"  ",IF(F74&gt;0,D74/F74,IF(D74&gt;0,1,0)))</f>
        <v>0</v>
      </c>
      <c r="F74" s="112">
        <f>F73+F72+F71+F70+F69</f>
        <v>37077780.82</v>
      </c>
      <c r="G74" s="74">
        <f>IF(ISBLANK(F74),"  ",IF(F76&gt;0,F74/F76,IF(F74&gt;0,1,0)))</f>
        <v>8.6336872520600946E-2</v>
      </c>
      <c r="H74" s="110">
        <f>H73+H72+H70+H69</f>
        <v>63432813</v>
      </c>
      <c r="I74" s="84">
        <f>IF(ISBLANK(H74),"  ",IF(L74&gt;0,H74/L74,IF(H74&gt;0,1,0)))</f>
        <v>1</v>
      </c>
      <c r="J74" s="111">
        <f>J73+J72+J70+J69</f>
        <v>0</v>
      </c>
      <c r="K74" s="75">
        <f>IF(ISBLANK(J74),"  ",IF(L74&gt;0,J74/L74,IF(J74&gt;0,1,0)))</f>
        <v>0</v>
      </c>
      <c r="L74" s="112">
        <f>L73+L72+L71+L70+L69</f>
        <v>63432813</v>
      </c>
      <c r="M74" s="74">
        <f>IF(ISBLANK(L74),"  ",IF(L76&gt;0,L74/L76,IF(L74&gt;0,1,0)))</f>
        <v>0.13945276658677855</v>
      </c>
    </row>
    <row r="75" spans="1:14" s="77" customFormat="1" ht="15" customHeight="1" x14ac:dyDescent="0.25">
      <c r="A75" s="78" t="s">
        <v>72</v>
      </c>
      <c r="B75" s="88">
        <f>BOR!B75+LUMCON!B75+LOSFA!B75</f>
        <v>0</v>
      </c>
      <c r="C75" s="84">
        <f>IF(ISBLANK(B75),"  ",IF(F75&gt;0,B75/F75,IF(B75&gt;0,1,0)))</f>
        <v>0</v>
      </c>
      <c r="D75" s="89">
        <f>BOR!D75+LUMCON!D75+LOSFA!D75</f>
        <v>0</v>
      </c>
      <c r="E75" s="75">
        <f>IF(ISBLANK(D75),"  ",IF(F75&gt;0,D75/F75,IF(D75&gt;0,1,0)))</f>
        <v>0</v>
      </c>
      <c r="F75" s="113">
        <f>D75+B75</f>
        <v>0</v>
      </c>
      <c r="G75" s="74">
        <f>IF(ISBLANK(F75),"  ",IF(F76&gt;0,F75/F76,IF(F75&gt;0,1,0)))</f>
        <v>0</v>
      </c>
      <c r="H75" s="88">
        <f>BOR!H75+LUMCON!H75+LOSFA!H75</f>
        <v>0</v>
      </c>
      <c r="I75" s="84">
        <f>IF(ISBLANK(H75),"  ",IF(L75&gt;0,H75/L75,IF(H75&gt;0,1,0)))</f>
        <v>0</v>
      </c>
      <c r="J75" s="89">
        <f>BOR!J75+LUMCON!J75+LOSFA!J75</f>
        <v>0</v>
      </c>
      <c r="K75" s="75">
        <f>IF(ISBLANK(J75),"  ",IF(L75&gt;0,J75/L75,IF(J75&gt;0,1,0)))</f>
        <v>0</v>
      </c>
      <c r="L75" s="113">
        <f>J75+H75</f>
        <v>0</v>
      </c>
      <c r="M75" s="74">
        <f>IF(ISBLANK(L75),"  ",IF(L76&gt;0,L75/L76,IF(L75&gt;0,1,0)))</f>
        <v>0</v>
      </c>
    </row>
    <row r="76" spans="1:14" s="77" customFormat="1" ht="15" customHeight="1" thickBot="1" x14ac:dyDescent="0.3">
      <c r="A76" s="114" t="s">
        <v>73</v>
      </c>
      <c r="B76" s="115">
        <f>B74+B67+B47+B40+B48+B75</f>
        <v>413411138.20000005</v>
      </c>
      <c r="C76" s="116">
        <f t="shared" si="0"/>
        <v>0.96264188276654106</v>
      </c>
      <c r="D76" s="115">
        <f>D74+D67+D47+D40+D48+D75</f>
        <v>0</v>
      </c>
      <c r="E76" s="117">
        <f>IF(ISBLANK(D76),"  ",IF(F76&gt;0,D76/F76,IF(D76&gt;0,1,0)))</f>
        <v>0</v>
      </c>
      <c r="F76" s="115">
        <f>F74+F67+F47+F40+F48+F75</f>
        <v>429454759.45000005</v>
      </c>
      <c r="G76" s="118">
        <f>IF(ISBLANK(F76),"  ",IF(F76&gt;0,F76/F76,IF(F76&gt;0,1,0)))</f>
        <v>1</v>
      </c>
      <c r="H76" s="115">
        <f>H74+H67+H47+H40+H48+H75</f>
        <v>454869520</v>
      </c>
      <c r="I76" s="116">
        <f>IF(ISBLANK(H76),"  ",IF(L76&gt;0,H76/L76,IF(H76&gt;0,1,0)))</f>
        <v>1</v>
      </c>
      <c r="J76" s="115">
        <f>J74+J67+J47+J40+J48+J75</f>
        <v>0</v>
      </c>
      <c r="K76" s="117">
        <f>IF(ISBLANK(J76),"  ",IF(L76&gt;0,J76/L76,IF(J76&gt;0,1,0)))</f>
        <v>0</v>
      </c>
      <c r="L76" s="115">
        <f>L74+L67+L47+L40+L48+L75</f>
        <v>454869520</v>
      </c>
      <c r="M76" s="118">
        <f>IF(ISBLANK(L76),"  ",IF(L76&gt;0,L76/L76,IF(L76&gt;0,1,0)))</f>
        <v>1</v>
      </c>
    </row>
    <row r="77" spans="1:14" ht="15" thickTop="1" x14ac:dyDescent="0.2">
      <c r="A77" s="119"/>
      <c r="B77" s="1"/>
      <c r="C77" s="2"/>
      <c r="D77" s="1"/>
      <c r="E77" s="2"/>
      <c r="F77" s="1"/>
      <c r="G77" s="2"/>
      <c r="H77" s="1"/>
      <c r="I77" s="2"/>
      <c r="J77" s="1"/>
      <c r="K77" s="2"/>
      <c r="L77" s="1"/>
      <c r="M77" s="2"/>
    </row>
    <row r="78" spans="1:14" x14ac:dyDescent="0.2">
      <c r="A78" s="2" t="s">
        <v>4</v>
      </c>
      <c r="B78" s="1"/>
      <c r="C78" s="2"/>
      <c r="D78" s="1"/>
      <c r="E78" s="2"/>
      <c r="F78" s="1"/>
      <c r="G78" s="2"/>
      <c r="H78" s="1"/>
      <c r="I78" s="2"/>
      <c r="J78" s="1"/>
      <c r="K78" s="2"/>
      <c r="L78" s="1"/>
      <c r="M78" s="2"/>
    </row>
    <row r="79" spans="1:14" x14ac:dyDescent="0.2">
      <c r="A79" s="2" t="s">
        <v>74</v>
      </c>
      <c r="B79" s="1"/>
      <c r="C79" s="2"/>
      <c r="D79" s="1"/>
      <c r="E79" s="2"/>
      <c r="F79" s="1"/>
      <c r="G79" s="2"/>
      <c r="H79" s="1"/>
      <c r="I79" s="2"/>
      <c r="J79" s="1"/>
      <c r="K79" s="2"/>
      <c r="L79" s="1"/>
      <c r="M79" s="2"/>
    </row>
  </sheetData>
  <hyperlinks>
    <hyperlink ref="O2" location="Home!A1" tooltip="Home" display="Home"/>
  </hyperlinks>
  <printOptions horizontalCentered="1" verticalCentered="1"/>
  <pageMargins left="0.25" right="0.25" top="0.75" bottom="0.75" header="0.3" footer="0.3"/>
  <pageSetup scale="44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9"/>
  <sheetViews>
    <sheetView zoomScale="75" zoomScaleNormal="75" workbookViewId="0">
      <pane xSplit="1" ySplit="10" topLeftCell="B35" activePane="bottomRight" state="frozen"/>
      <selection activeCell="A4" sqref="A4:XFD76"/>
      <selection pane="topRight" activeCell="A4" sqref="A4:XFD76"/>
      <selection pane="bottomLeft" activeCell="A4" sqref="A4:XFD76"/>
      <selection pane="bottomRight" activeCell="O2" sqref="O2"/>
    </sheetView>
  </sheetViews>
  <sheetFormatPr defaultColWidth="12.42578125" defaultRowHeight="14.25" x14ac:dyDescent="0.2"/>
  <cols>
    <col min="1" max="1" width="63.42578125" style="6" customWidth="1"/>
    <col min="2" max="2" width="20.7109375" style="120" customWidth="1"/>
    <col min="3" max="3" width="20.7109375" style="6" customWidth="1"/>
    <col min="4" max="4" width="20.7109375" style="120" customWidth="1"/>
    <col min="5" max="5" width="20.7109375" style="6" customWidth="1"/>
    <col min="6" max="6" width="20.7109375" style="120" customWidth="1"/>
    <col min="7" max="7" width="20.7109375" style="6" customWidth="1"/>
    <col min="8" max="8" width="20.7109375" style="120" customWidth="1"/>
    <col min="9" max="9" width="20.7109375" style="6" customWidth="1"/>
    <col min="10" max="10" width="20.7109375" style="120" customWidth="1"/>
    <col min="11" max="11" width="20.7109375" style="6" customWidth="1"/>
    <col min="12" max="12" width="20.7109375" style="120" customWidth="1"/>
    <col min="13" max="13" width="20.7109375" style="6" customWidth="1"/>
    <col min="14" max="256" width="12.42578125" style="6"/>
    <col min="257" max="257" width="186.7109375" style="6" customWidth="1"/>
    <col min="258" max="258" width="56.42578125" style="6" customWidth="1"/>
    <col min="259" max="263" width="45.5703125" style="6" customWidth="1"/>
    <col min="264" max="264" width="54.7109375" style="6" customWidth="1"/>
    <col min="265" max="269" width="45.5703125" style="6" customWidth="1"/>
    <col min="270" max="512" width="12.42578125" style="6"/>
    <col min="513" max="513" width="186.7109375" style="6" customWidth="1"/>
    <col min="514" max="514" width="56.42578125" style="6" customWidth="1"/>
    <col min="515" max="519" width="45.5703125" style="6" customWidth="1"/>
    <col min="520" max="520" width="54.7109375" style="6" customWidth="1"/>
    <col min="521" max="525" width="45.5703125" style="6" customWidth="1"/>
    <col min="526" max="768" width="12.42578125" style="6"/>
    <col min="769" max="769" width="186.7109375" style="6" customWidth="1"/>
    <col min="770" max="770" width="56.42578125" style="6" customWidth="1"/>
    <col min="771" max="775" width="45.5703125" style="6" customWidth="1"/>
    <col min="776" max="776" width="54.7109375" style="6" customWidth="1"/>
    <col min="777" max="781" width="45.5703125" style="6" customWidth="1"/>
    <col min="782" max="1024" width="12.42578125" style="6"/>
    <col min="1025" max="1025" width="186.7109375" style="6" customWidth="1"/>
    <col min="1026" max="1026" width="56.42578125" style="6" customWidth="1"/>
    <col min="1027" max="1031" width="45.5703125" style="6" customWidth="1"/>
    <col min="1032" max="1032" width="54.7109375" style="6" customWidth="1"/>
    <col min="1033" max="1037" width="45.5703125" style="6" customWidth="1"/>
    <col min="1038" max="1280" width="12.42578125" style="6"/>
    <col min="1281" max="1281" width="186.7109375" style="6" customWidth="1"/>
    <col min="1282" max="1282" width="56.42578125" style="6" customWidth="1"/>
    <col min="1283" max="1287" width="45.5703125" style="6" customWidth="1"/>
    <col min="1288" max="1288" width="54.7109375" style="6" customWidth="1"/>
    <col min="1289" max="1293" width="45.5703125" style="6" customWidth="1"/>
    <col min="1294" max="1536" width="12.42578125" style="6"/>
    <col min="1537" max="1537" width="186.7109375" style="6" customWidth="1"/>
    <col min="1538" max="1538" width="56.42578125" style="6" customWidth="1"/>
    <col min="1539" max="1543" width="45.5703125" style="6" customWidth="1"/>
    <col min="1544" max="1544" width="54.7109375" style="6" customWidth="1"/>
    <col min="1545" max="1549" width="45.5703125" style="6" customWidth="1"/>
    <col min="1550" max="1792" width="12.42578125" style="6"/>
    <col min="1793" max="1793" width="186.7109375" style="6" customWidth="1"/>
    <col min="1794" max="1794" width="56.42578125" style="6" customWidth="1"/>
    <col min="1795" max="1799" width="45.5703125" style="6" customWidth="1"/>
    <col min="1800" max="1800" width="54.7109375" style="6" customWidth="1"/>
    <col min="1801" max="1805" width="45.5703125" style="6" customWidth="1"/>
    <col min="1806" max="2048" width="12.42578125" style="6"/>
    <col min="2049" max="2049" width="186.7109375" style="6" customWidth="1"/>
    <col min="2050" max="2050" width="56.42578125" style="6" customWidth="1"/>
    <col min="2051" max="2055" width="45.5703125" style="6" customWidth="1"/>
    <col min="2056" max="2056" width="54.7109375" style="6" customWidth="1"/>
    <col min="2057" max="2061" width="45.5703125" style="6" customWidth="1"/>
    <col min="2062" max="2304" width="12.42578125" style="6"/>
    <col min="2305" max="2305" width="186.7109375" style="6" customWidth="1"/>
    <col min="2306" max="2306" width="56.42578125" style="6" customWidth="1"/>
    <col min="2307" max="2311" width="45.5703125" style="6" customWidth="1"/>
    <col min="2312" max="2312" width="54.7109375" style="6" customWidth="1"/>
    <col min="2313" max="2317" width="45.5703125" style="6" customWidth="1"/>
    <col min="2318" max="2560" width="12.42578125" style="6"/>
    <col min="2561" max="2561" width="186.7109375" style="6" customWidth="1"/>
    <col min="2562" max="2562" width="56.42578125" style="6" customWidth="1"/>
    <col min="2563" max="2567" width="45.5703125" style="6" customWidth="1"/>
    <col min="2568" max="2568" width="54.7109375" style="6" customWidth="1"/>
    <col min="2569" max="2573" width="45.5703125" style="6" customWidth="1"/>
    <col min="2574" max="2816" width="12.42578125" style="6"/>
    <col min="2817" max="2817" width="186.7109375" style="6" customWidth="1"/>
    <col min="2818" max="2818" width="56.42578125" style="6" customWidth="1"/>
    <col min="2819" max="2823" width="45.5703125" style="6" customWidth="1"/>
    <col min="2824" max="2824" width="54.7109375" style="6" customWidth="1"/>
    <col min="2825" max="2829" width="45.5703125" style="6" customWidth="1"/>
    <col min="2830" max="3072" width="12.42578125" style="6"/>
    <col min="3073" max="3073" width="186.7109375" style="6" customWidth="1"/>
    <col min="3074" max="3074" width="56.42578125" style="6" customWidth="1"/>
    <col min="3075" max="3079" width="45.5703125" style="6" customWidth="1"/>
    <col min="3080" max="3080" width="54.7109375" style="6" customWidth="1"/>
    <col min="3081" max="3085" width="45.5703125" style="6" customWidth="1"/>
    <col min="3086" max="3328" width="12.42578125" style="6"/>
    <col min="3329" max="3329" width="186.7109375" style="6" customWidth="1"/>
    <col min="3330" max="3330" width="56.42578125" style="6" customWidth="1"/>
    <col min="3331" max="3335" width="45.5703125" style="6" customWidth="1"/>
    <col min="3336" max="3336" width="54.7109375" style="6" customWidth="1"/>
    <col min="3337" max="3341" width="45.5703125" style="6" customWidth="1"/>
    <col min="3342" max="3584" width="12.42578125" style="6"/>
    <col min="3585" max="3585" width="186.7109375" style="6" customWidth="1"/>
    <col min="3586" max="3586" width="56.42578125" style="6" customWidth="1"/>
    <col min="3587" max="3591" width="45.5703125" style="6" customWidth="1"/>
    <col min="3592" max="3592" width="54.7109375" style="6" customWidth="1"/>
    <col min="3593" max="3597" width="45.5703125" style="6" customWidth="1"/>
    <col min="3598" max="3840" width="12.42578125" style="6"/>
    <col min="3841" max="3841" width="186.7109375" style="6" customWidth="1"/>
    <col min="3842" max="3842" width="56.42578125" style="6" customWidth="1"/>
    <col min="3843" max="3847" width="45.5703125" style="6" customWidth="1"/>
    <col min="3848" max="3848" width="54.7109375" style="6" customWidth="1"/>
    <col min="3849" max="3853" width="45.5703125" style="6" customWidth="1"/>
    <col min="3854" max="4096" width="12.42578125" style="6"/>
    <col min="4097" max="4097" width="186.7109375" style="6" customWidth="1"/>
    <col min="4098" max="4098" width="56.42578125" style="6" customWidth="1"/>
    <col min="4099" max="4103" width="45.5703125" style="6" customWidth="1"/>
    <col min="4104" max="4104" width="54.7109375" style="6" customWidth="1"/>
    <col min="4105" max="4109" width="45.5703125" style="6" customWidth="1"/>
    <col min="4110" max="4352" width="12.42578125" style="6"/>
    <col min="4353" max="4353" width="186.7109375" style="6" customWidth="1"/>
    <col min="4354" max="4354" width="56.42578125" style="6" customWidth="1"/>
    <col min="4355" max="4359" width="45.5703125" style="6" customWidth="1"/>
    <col min="4360" max="4360" width="54.7109375" style="6" customWidth="1"/>
    <col min="4361" max="4365" width="45.5703125" style="6" customWidth="1"/>
    <col min="4366" max="4608" width="12.42578125" style="6"/>
    <col min="4609" max="4609" width="186.7109375" style="6" customWidth="1"/>
    <col min="4610" max="4610" width="56.42578125" style="6" customWidth="1"/>
    <col min="4611" max="4615" width="45.5703125" style="6" customWidth="1"/>
    <col min="4616" max="4616" width="54.7109375" style="6" customWidth="1"/>
    <col min="4617" max="4621" width="45.5703125" style="6" customWidth="1"/>
    <col min="4622" max="4864" width="12.42578125" style="6"/>
    <col min="4865" max="4865" width="186.7109375" style="6" customWidth="1"/>
    <col min="4866" max="4866" width="56.42578125" style="6" customWidth="1"/>
    <col min="4867" max="4871" width="45.5703125" style="6" customWidth="1"/>
    <col min="4872" max="4872" width="54.7109375" style="6" customWidth="1"/>
    <col min="4873" max="4877" width="45.5703125" style="6" customWidth="1"/>
    <col min="4878" max="5120" width="12.42578125" style="6"/>
    <col min="5121" max="5121" width="186.7109375" style="6" customWidth="1"/>
    <col min="5122" max="5122" width="56.42578125" style="6" customWidth="1"/>
    <col min="5123" max="5127" width="45.5703125" style="6" customWidth="1"/>
    <col min="5128" max="5128" width="54.7109375" style="6" customWidth="1"/>
    <col min="5129" max="5133" width="45.5703125" style="6" customWidth="1"/>
    <col min="5134" max="5376" width="12.42578125" style="6"/>
    <col min="5377" max="5377" width="186.7109375" style="6" customWidth="1"/>
    <col min="5378" max="5378" width="56.42578125" style="6" customWidth="1"/>
    <col min="5379" max="5383" width="45.5703125" style="6" customWidth="1"/>
    <col min="5384" max="5384" width="54.7109375" style="6" customWidth="1"/>
    <col min="5385" max="5389" width="45.5703125" style="6" customWidth="1"/>
    <col min="5390" max="5632" width="12.42578125" style="6"/>
    <col min="5633" max="5633" width="186.7109375" style="6" customWidth="1"/>
    <col min="5634" max="5634" width="56.42578125" style="6" customWidth="1"/>
    <col min="5635" max="5639" width="45.5703125" style="6" customWidth="1"/>
    <col min="5640" max="5640" width="54.7109375" style="6" customWidth="1"/>
    <col min="5641" max="5645" width="45.5703125" style="6" customWidth="1"/>
    <col min="5646" max="5888" width="12.42578125" style="6"/>
    <col min="5889" max="5889" width="186.7109375" style="6" customWidth="1"/>
    <col min="5890" max="5890" width="56.42578125" style="6" customWidth="1"/>
    <col min="5891" max="5895" width="45.5703125" style="6" customWidth="1"/>
    <col min="5896" max="5896" width="54.7109375" style="6" customWidth="1"/>
    <col min="5897" max="5901" width="45.5703125" style="6" customWidth="1"/>
    <col min="5902" max="6144" width="12.42578125" style="6"/>
    <col min="6145" max="6145" width="186.7109375" style="6" customWidth="1"/>
    <col min="6146" max="6146" width="56.42578125" style="6" customWidth="1"/>
    <col min="6147" max="6151" width="45.5703125" style="6" customWidth="1"/>
    <col min="6152" max="6152" width="54.7109375" style="6" customWidth="1"/>
    <col min="6153" max="6157" width="45.5703125" style="6" customWidth="1"/>
    <col min="6158" max="6400" width="12.42578125" style="6"/>
    <col min="6401" max="6401" width="186.7109375" style="6" customWidth="1"/>
    <col min="6402" max="6402" width="56.42578125" style="6" customWidth="1"/>
    <col min="6403" max="6407" width="45.5703125" style="6" customWidth="1"/>
    <col min="6408" max="6408" width="54.7109375" style="6" customWidth="1"/>
    <col min="6409" max="6413" width="45.5703125" style="6" customWidth="1"/>
    <col min="6414" max="6656" width="12.42578125" style="6"/>
    <col min="6657" max="6657" width="186.7109375" style="6" customWidth="1"/>
    <col min="6658" max="6658" width="56.42578125" style="6" customWidth="1"/>
    <col min="6659" max="6663" width="45.5703125" style="6" customWidth="1"/>
    <col min="6664" max="6664" width="54.7109375" style="6" customWidth="1"/>
    <col min="6665" max="6669" width="45.5703125" style="6" customWidth="1"/>
    <col min="6670" max="6912" width="12.42578125" style="6"/>
    <col min="6913" max="6913" width="186.7109375" style="6" customWidth="1"/>
    <col min="6914" max="6914" width="56.42578125" style="6" customWidth="1"/>
    <col min="6915" max="6919" width="45.5703125" style="6" customWidth="1"/>
    <col min="6920" max="6920" width="54.7109375" style="6" customWidth="1"/>
    <col min="6921" max="6925" width="45.5703125" style="6" customWidth="1"/>
    <col min="6926" max="7168" width="12.42578125" style="6"/>
    <col min="7169" max="7169" width="186.7109375" style="6" customWidth="1"/>
    <col min="7170" max="7170" width="56.42578125" style="6" customWidth="1"/>
    <col min="7171" max="7175" width="45.5703125" style="6" customWidth="1"/>
    <col min="7176" max="7176" width="54.7109375" style="6" customWidth="1"/>
    <col min="7177" max="7181" width="45.5703125" style="6" customWidth="1"/>
    <col min="7182" max="7424" width="12.42578125" style="6"/>
    <col min="7425" max="7425" width="186.7109375" style="6" customWidth="1"/>
    <col min="7426" max="7426" width="56.42578125" style="6" customWidth="1"/>
    <col min="7427" max="7431" width="45.5703125" style="6" customWidth="1"/>
    <col min="7432" max="7432" width="54.7109375" style="6" customWidth="1"/>
    <col min="7433" max="7437" width="45.5703125" style="6" customWidth="1"/>
    <col min="7438" max="7680" width="12.42578125" style="6"/>
    <col min="7681" max="7681" width="186.7109375" style="6" customWidth="1"/>
    <col min="7682" max="7682" width="56.42578125" style="6" customWidth="1"/>
    <col min="7683" max="7687" width="45.5703125" style="6" customWidth="1"/>
    <col min="7688" max="7688" width="54.7109375" style="6" customWidth="1"/>
    <col min="7689" max="7693" width="45.5703125" style="6" customWidth="1"/>
    <col min="7694" max="7936" width="12.42578125" style="6"/>
    <col min="7937" max="7937" width="186.7109375" style="6" customWidth="1"/>
    <col min="7938" max="7938" width="56.42578125" style="6" customWidth="1"/>
    <col min="7939" max="7943" width="45.5703125" style="6" customWidth="1"/>
    <col min="7944" max="7944" width="54.7109375" style="6" customWidth="1"/>
    <col min="7945" max="7949" width="45.5703125" style="6" customWidth="1"/>
    <col min="7950" max="8192" width="12.42578125" style="6"/>
    <col min="8193" max="8193" width="186.7109375" style="6" customWidth="1"/>
    <col min="8194" max="8194" width="56.42578125" style="6" customWidth="1"/>
    <col min="8195" max="8199" width="45.5703125" style="6" customWidth="1"/>
    <col min="8200" max="8200" width="54.7109375" style="6" customWidth="1"/>
    <col min="8201" max="8205" width="45.5703125" style="6" customWidth="1"/>
    <col min="8206" max="8448" width="12.42578125" style="6"/>
    <col min="8449" max="8449" width="186.7109375" style="6" customWidth="1"/>
    <col min="8450" max="8450" width="56.42578125" style="6" customWidth="1"/>
    <col min="8451" max="8455" width="45.5703125" style="6" customWidth="1"/>
    <col min="8456" max="8456" width="54.7109375" style="6" customWidth="1"/>
    <col min="8457" max="8461" width="45.5703125" style="6" customWidth="1"/>
    <col min="8462" max="8704" width="12.42578125" style="6"/>
    <col min="8705" max="8705" width="186.7109375" style="6" customWidth="1"/>
    <col min="8706" max="8706" width="56.42578125" style="6" customWidth="1"/>
    <col min="8707" max="8711" width="45.5703125" style="6" customWidth="1"/>
    <col min="8712" max="8712" width="54.7109375" style="6" customWidth="1"/>
    <col min="8713" max="8717" width="45.5703125" style="6" customWidth="1"/>
    <col min="8718" max="8960" width="12.42578125" style="6"/>
    <col min="8961" max="8961" width="186.7109375" style="6" customWidth="1"/>
    <col min="8962" max="8962" width="56.42578125" style="6" customWidth="1"/>
    <col min="8963" max="8967" width="45.5703125" style="6" customWidth="1"/>
    <col min="8968" max="8968" width="54.7109375" style="6" customWidth="1"/>
    <col min="8969" max="8973" width="45.5703125" style="6" customWidth="1"/>
    <col min="8974" max="9216" width="12.42578125" style="6"/>
    <col min="9217" max="9217" width="186.7109375" style="6" customWidth="1"/>
    <col min="9218" max="9218" width="56.42578125" style="6" customWidth="1"/>
    <col min="9219" max="9223" width="45.5703125" style="6" customWidth="1"/>
    <col min="9224" max="9224" width="54.7109375" style="6" customWidth="1"/>
    <col min="9225" max="9229" width="45.5703125" style="6" customWidth="1"/>
    <col min="9230" max="9472" width="12.42578125" style="6"/>
    <col min="9473" max="9473" width="186.7109375" style="6" customWidth="1"/>
    <col min="9474" max="9474" width="56.42578125" style="6" customWidth="1"/>
    <col min="9475" max="9479" width="45.5703125" style="6" customWidth="1"/>
    <col min="9480" max="9480" width="54.7109375" style="6" customWidth="1"/>
    <col min="9481" max="9485" width="45.5703125" style="6" customWidth="1"/>
    <col min="9486" max="9728" width="12.42578125" style="6"/>
    <col min="9729" max="9729" width="186.7109375" style="6" customWidth="1"/>
    <col min="9730" max="9730" width="56.42578125" style="6" customWidth="1"/>
    <col min="9731" max="9735" width="45.5703125" style="6" customWidth="1"/>
    <col min="9736" max="9736" width="54.7109375" style="6" customWidth="1"/>
    <col min="9737" max="9741" width="45.5703125" style="6" customWidth="1"/>
    <col min="9742" max="9984" width="12.42578125" style="6"/>
    <col min="9985" max="9985" width="186.7109375" style="6" customWidth="1"/>
    <col min="9986" max="9986" width="56.42578125" style="6" customWidth="1"/>
    <col min="9987" max="9991" width="45.5703125" style="6" customWidth="1"/>
    <col min="9992" max="9992" width="54.7109375" style="6" customWidth="1"/>
    <col min="9993" max="9997" width="45.5703125" style="6" customWidth="1"/>
    <col min="9998" max="10240" width="12.42578125" style="6"/>
    <col min="10241" max="10241" width="186.7109375" style="6" customWidth="1"/>
    <col min="10242" max="10242" width="56.42578125" style="6" customWidth="1"/>
    <col min="10243" max="10247" width="45.5703125" style="6" customWidth="1"/>
    <col min="10248" max="10248" width="54.7109375" style="6" customWidth="1"/>
    <col min="10249" max="10253" width="45.5703125" style="6" customWidth="1"/>
    <col min="10254" max="10496" width="12.42578125" style="6"/>
    <col min="10497" max="10497" width="186.7109375" style="6" customWidth="1"/>
    <col min="10498" max="10498" width="56.42578125" style="6" customWidth="1"/>
    <col min="10499" max="10503" width="45.5703125" style="6" customWidth="1"/>
    <col min="10504" max="10504" width="54.7109375" style="6" customWidth="1"/>
    <col min="10505" max="10509" width="45.5703125" style="6" customWidth="1"/>
    <col min="10510" max="10752" width="12.42578125" style="6"/>
    <col min="10753" max="10753" width="186.7109375" style="6" customWidth="1"/>
    <col min="10754" max="10754" width="56.42578125" style="6" customWidth="1"/>
    <col min="10755" max="10759" width="45.5703125" style="6" customWidth="1"/>
    <col min="10760" max="10760" width="54.7109375" style="6" customWidth="1"/>
    <col min="10761" max="10765" width="45.5703125" style="6" customWidth="1"/>
    <col min="10766" max="11008" width="12.42578125" style="6"/>
    <col min="11009" max="11009" width="186.7109375" style="6" customWidth="1"/>
    <col min="11010" max="11010" width="56.42578125" style="6" customWidth="1"/>
    <col min="11011" max="11015" width="45.5703125" style="6" customWidth="1"/>
    <col min="11016" max="11016" width="54.7109375" style="6" customWidth="1"/>
    <col min="11017" max="11021" width="45.5703125" style="6" customWidth="1"/>
    <col min="11022" max="11264" width="12.42578125" style="6"/>
    <col min="11265" max="11265" width="186.7109375" style="6" customWidth="1"/>
    <col min="11266" max="11266" width="56.42578125" style="6" customWidth="1"/>
    <col min="11267" max="11271" width="45.5703125" style="6" customWidth="1"/>
    <col min="11272" max="11272" width="54.7109375" style="6" customWidth="1"/>
    <col min="11273" max="11277" width="45.5703125" style="6" customWidth="1"/>
    <col min="11278" max="11520" width="12.42578125" style="6"/>
    <col min="11521" max="11521" width="186.7109375" style="6" customWidth="1"/>
    <col min="11522" max="11522" width="56.42578125" style="6" customWidth="1"/>
    <col min="11523" max="11527" width="45.5703125" style="6" customWidth="1"/>
    <col min="11528" max="11528" width="54.7109375" style="6" customWidth="1"/>
    <col min="11529" max="11533" width="45.5703125" style="6" customWidth="1"/>
    <col min="11534" max="11776" width="12.42578125" style="6"/>
    <col min="11777" max="11777" width="186.7109375" style="6" customWidth="1"/>
    <col min="11778" max="11778" width="56.42578125" style="6" customWidth="1"/>
    <col min="11779" max="11783" width="45.5703125" style="6" customWidth="1"/>
    <col min="11784" max="11784" width="54.7109375" style="6" customWidth="1"/>
    <col min="11785" max="11789" width="45.5703125" style="6" customWidth="1"/>
    <col min="11790" max="12032" width="12.42578125" style="6"/>
    <col min="12033" max="12033" width="186.7109375" style="6" customWidth="1"/>
    <col min="12034" max="12034" width="56.42578125" style="6" customWidth="1"/>
    <col min="12035" max="12039" width="45.5703125" style="6" customWidth="1"/>
    <col min="12040" max="12040" width="54.7109375" style="6" customWidth="1"/>
    <col min="12041" max="12045" width="45.5703125" style="6" customWidth="1"/>
    <col min="12046" max="12288" width="12.42578125" style="6"/>
    <col min="12289" max="12289" width="186.7109375" style="6" customWidth="1"/>
    <col min="12290" max="12290" width="56.42578125" style="6" customWidth="1"/>
    <col min="12291" max="12295" width="45.5703125" style="6" customWidth="1"/>
    <col min="12296" max="12296" width="54.7109375" style="6" customWidth="1"/>
    <col min="12297" max="12301" width="45.5703125" style="6" customWidth="1"/>
    <col min="12302" max="12544" width="12.42578125" style="6"/>
    <col min="12545" max="12545" width="186.7109375" style="6" customWidth="1"/>
    <col min="12546" max="12546" width="56.42578125" style="6" customWidth="1"/>
    <col min="12547" max="12551" width="45.5703125" style="6" customWidth="1"/>
    <col min="12552" max="12552" width="54.7109375" style="6" customWidth="1"/>
    <col min="12553" max="12557" width="45.5703125" style="6" customWidth="1"/>
    <col min="12558" max="12800" width="12.42578125" style="6"/>
    <col min="12801" max="12801" width="186.7109375" style="6" customWidth="1"/>
    <col min="12802" max="12802" width="56.42578125" style="6" customWidth="1"/>
    <col min="12803" max="12807" width="45.5703125" style="6" customWidth="1"/>
    <col min="12808" max="12808" width="54.7109375" style="6" customWidth="1"/>
    <col min="12809" max="12813" width="45.5703125" style="6" customWidth="1"/>
    <col min="12814" max="13056" width="12.42578125" style="6"/>
    <col min="13057" max="13057" width="186.7109375" style="6" customWidth="1"/>
    <col min="13058" max="13058" width="56.42578125" style="6" customWidth="1"/>
    <col min="13059" max="13063" width="45.5703125" style="6" customWidth="1"/>
    <col min="13064" max="13064" width="54.7109375" style="6" customWidth="1"/>
    <col min="13065" max="13069" width="45.5703125" style="6" customWidth="1"/>
    <col min="13070" max="13312" width="12.42578125" style="6"/>
    <col min="13313" max="13313" width="186.7109375" style="6" customWidth="1"/>
    <col min="13314" max="13314" width="56.42578125" style="6" customWidth="1"/>
    <col min="13315" max="13319" width="45.5703125" style="6" customWidth="1"/>
    <col min="13320" max="13320" width="54.7109375" style="6" customWidth="1"/>
    <col min="13321" max="13325" width="45.5703125" style="6" customWidth="1"/>
    <col min="13326" max="13568" width="12.42578125" style="6"/>
    <col min="13569" max="13569" width="186.7109375" style="6" customWidth="1"/>
    <col min="13570" max="13570" width="56.42578125" style="6" customWidth="1"/>
    <col min="13571" max="13575" width="45.5703125" style="6" customWidth="1"/>
    <col min="13576" max="13576" width="54.7109375" style="6" customWidth="1"/>
    <col min="13577" max="13581" width="45.5703125" style="6" customWidth="1"/>
    <col min="13582" max="13824" width="12.42578125" style="6"/>
    <col min="13825" max="13825" width="186.7109375" style="6" customWidth="1"/>
    <col min="13826" max="13826" width="56.42578125" style="6" customWidth="1"/>
    <col min="13827" max="13831" width="45.5703125" style="6" customWidth="1"/>
    <col min="13832" max="13832" width="54.7109375" style="6" customWidth="1"/>
    <col min="13833" max="13837" width="45.5703125" style="6" customWidth="1"/>
    <col min="13838" max="14080" width="12.42578125" style="6"/>
    <col min="14081" max="14081" width="186.7109375" style="6" customWidth="1"/>
    <col min="14082" max="14082" width="56.42578125" style="6" customWidth="1"/>
    <col min="14083" max="14087" width="45.5703125" style="6" customWidth="1"/>
    <col min="14088" max="14088" width="54.7109375" style="6" customWidth="1"/>
    <col min="14089" max="14093" width="45.5703125" style="6" customWidth="1"/>
    <col min="14094" max="14336" width="12.42578125" style="6"/>
    <col min="14337" max="14337" width="186.7109375" style="6" customWidth="1"/>
    <col min="14338" max="14338" width="56.42578125" style="6" customWidth="1"/>
    <col min="14339" max="14343" width="45.5703125" style="6" customWidth="1"/>
    <col min="14344" max="14344" width="54.7109375" style="6" customWidth="1"/>
    <col min="14345" max="14349" width="45.5703125" style="6" customWidth="1"/>
    <col min="14350" max="14592" width="12.42578125" style="6"/>
    <col min="14593" max="14593" width="186.7109375" style="6" customWidth="1"/>
    <col min="14594" max="14594" width="56.42578125" style="6" customWidth="1"/>
    <col min="14595" max="14599" width="45.5703125" style="6" customWidth="1"/>
    <col min="14600" max="14600" width="54.7109375" style="6" customWidth="1"/>
    <col min="14601" max="14605" width="45.5703125" style="6" customWidth="1"/>
    <col min="14606" max="14848" width="12.42578125" style="6"/>
    <col min="14849" max="14849" width="186.7109375" style="6" customWidth="1"/>
    <col min="14850" max="14850" width="56.42578125" style="6" customWidth="1"/>
    <col min="14851" max="14855" width="45.5703125" style="6" customWidth="1"/>
    <col min="14856" max="14856" width="54.7109375" style="6" customWidth="1"/>
    <col min="14857" max="14861" width="45.5703125" style="6" customWidth="1"/>
    <col min="14862" max="15104" width="12.42578125" style="6"/>
    <col min="15105" max="15105" width="186.7109375" style="6" customWidth="1"/>
    <col min="15106" max="15106" width="56.42578125" style="6" customWidth="1"/>
    <col min="15107" max="15111" width="45.5703125" style="6" customWidth="1"/>
    <col min="15112" max="15112" width="54.7109375" style="6" customWidth="1"/>
    <col min="15113" max="15117" width="45.5703125" style="6" customWidth="1"/>
    <col min="15118" max="15360" width="12.42578125" style="6"/>
    <col min="15361" max="15361" width="186.7109375" style="6" customWidth="1"/>
    <col min="15362" max="15362" width="56.42578125" style="6" customWidth="1"/>
    <col min="15363" max="15367" width="45.5703125" style="6" customWidth="1"/>
    <col min="15368" max="15368" width="54.7109375" style="6" customWidth="1"/>
    <col min="15369" max="15373" width="45.5703125" style="6" customWidth="1"/>
    <col min="15374" max="15616" width="12.42578125" style="6"/>
    <col min="15617" max="15617" width="186.7109375" style="6" customWidth="1"/>
    <col min="15618" max="15618" width="56.42578125" style="6" customWidth="1"/>
    <col min="15619" max="15623" width="45.5703125" style="6" customWidth="1"/>
    <col min="15624" max="15624" width="54.7109375" style="6" customWidth="1"/>
    <col min="15625" max="15629" width="45.5703125" style="6" customWidth="1"/>
    <col min="15630" max="15872" width="12.42578125" style="6"/>
    <col min="15873" max="15873" width="186.7109375" style="6" customWidth="1"/>
    <col min="15874" max="15874" width="56.42578125" style="6" customWidth="1"/>
    <col min="15875" max="15879" width="45.5703125" style="6" customWidth="1"/>
    <col min="15880" max="15880" width="54.7109375" style="6" customWidth="1"/>
    <col min="15881" max="15885" width="45.5703125" style="6" customWidth="1"/>
    <col min="15886" max="16128" width="12.42578125" style="6"/>
    <col min="16129" max="16129" width="186.7109375" style="6" customWidth="1"/>
    <col min="16130" max="16130" width="56.42578125" style="6" customWidth="1"/>
    <col min="16131" max="16135" width="45.5703125" style="6" customWidth="1"/>
    <col min="16136" max="16136" width="54.7109375" style="6" customWidth="1"/>
    <col min="16137" max="16141" width="45.5703125" style="6" customWidth="1"/>
    <col min="16142" max="16384" width="12.42578125" style="6"/>
  </cols>
  <sheetData>
    <row r="1" spans="1:17" s="196" customFormat="1" ht="19.5" customHeight="1" thickBot="1" x14ac:dyDescent="0.3">
      <c r="A1" s="186" t="s">
        <v>0</v>
      </c>
      <c r="B1" s="187"/>
      <c r="C1" s="188"/>
      <c r="D1" s="187"/>
      <c r="E1" s="189"/>
      <c r="F1" s="190"/>
      <c r="G1" s="189"/>
      <c r="H1" s="190"/>
      <c r="I1" s="191"/>
      <c r="J1" s="192" t="s">
        <v>1</v>
      </c>
      <c r="K1" s="193" t="s">
        <v>0</v>
      </c>
      <c r="L1" s="194"/>
      <c r="M1" s="193"/>
      <c r="N1" s="195"/>
      <c r="O1" s="195"/>
      <c r="P1" s="195"/>
      <c r="Q1" s="195"/>
    </row>
    <row r="2" spans="1:17" s="196" customFormat="1" ht="19.5" customHeight="1" thickBot="1" x14ac:dyDescent="0.3">
      <c r="A2" s="186" t="s">
        <v>2</v>
      </c>
      <c r="B2" s="187"/>
      <c r="C2" s="188"/>
      <c r="D2" s="187"/>
      <c r="E2" s="188"/>
      <c r="F2" s="187"/>
      <c r="G2" s="188"/>
      <c r="H2" s="187"/>
      <c r="I2" s="188"/>
      <c r="J2" s="187"/>
      <c r="K2" s="188"/>
      <c r="L2" s="187"/>
      <c r="M2" s="189"/>
      <c r="O2" s="221" t="s">
        <v>182</v>
      </c>
    </row>
    <row r="3" spans="1:17" s="196" customFormat="1" ht="19.5" customHeight="1" thickBot="1" x14ac:dyDescent="0.3">
      <c r="A3" s="197" t="s">
        <v>3</v>
      </c>
      <c r="B3" s="198"/>
      <c r="C3" s="199"/>
      <c r="D3" s="198"/>
      <c r="E3" s="199"/>
      <c r="F3" s="198"/>
      <c r="G3" s="199"/>
      <c r="H3" s="198"/>
      <c r="I3" s="199"/>
      <c r="J3" s="198"/>
      <c r="K3" s="199"/>
      <c r="L3" s="198"/>
      <c r="M3" s="200"/>
      <c r="N3" s="195"/>
      <c r="O3" s="195"/>
      <c r="P3" s="195"/>
      <c r="Q3" s="195"/>
    </row>
    <row r="4" spans="1:17" ht="15" customHeight="1" thickTop="1" x14ac:dyDescent="0.2">
      <c r="A4" s="7"/>
      <c r="B4" s="8"/>
      <c r="C4" s="9"/>
      <c r="D4" s="8"/>
      <c r="E4" s="9"/>
      <c r="F4" s="8"/>
      <c r="G4" s="10"/>
      <c r="H4" s="8" t="s">
        <v>4</v>
      </c>
      <c r="I4" s="9"/>
      <c r="J4" s="8"/>
      <c r="K4" s="9"/>
      <c r="L4" s="8"/>
      <c r="M4" s="10"/>
    </row>
    <row r="5" spans="1:17" ht="15" customHeight="1" x14ac:dyDescent="0.2">
      <c r="A5" s="11"/>
      <c r="B5" s="3"/>
      <c r="C5" s="12"/>
      <c r="D5" s="3"/>
      <c r="E5" s="12"/>
      <c r="F5" s="3"/>
      <c r="G5" s="13"/>
      <c r="H5" s="3"/>
      <c r="I5" s="12"/>
      <c r="J5" s="3"/>
      <c r="K5" s="12"/>
      <c r="L5" s="3"/>
      <c r="M5" s="13"/>
    </row>
    <row r="6" spans="1:17" ht="15" customHeight="1" x14ac:dyDescent="0.25">
      <c r="A6" s="14"/>
      <c r="B6" s="15" t="s">
        <v>128</v>
      </c>
      <c r="C6" s="16"/>
      <c r="D6" s="17"/>
      <c r="E6" s="16"/>
      <c r="F6" s="17"/>
      <c r="G6" s="18"/>
      <c r="H6" s="15" t="s">
        <v>129</v>
      </c>
      <c r="I6" s="16"/>
      <c r="J6" s="17"/>
      <c r="K6" s="16"/>
      <c r="L6" s="17"/>
      <c r="M6" s="19" t="s">
        <v>4</v>
      </c>
    </row>
    <row r="7" spans="1:17" ht="15" customHeight="1" x14ac:dyDescent="0.2">
      <c r="A7" s="11" t="s">
        <v>4</v>
      </c>
      <c r="B7" s="3" t="s">
        <v>4</v>
      </c>
      <c r="C7" s="12"/>
      <c r="D7" s="3" t="s">
        <v>4</v>
      </c>
      <c r="E7" s="12"/>
      <c r="F7" s="3" t="s">
        <v>4</v>
      </c>
      <c r="G7" s="13"/>
      <c r="H7" s="3" t="s">
        <v>4</v>
      </c>
      <c r="I7" s="12"/>
      <c r="J7" s="3" t="s">
        <v>4</v>
      </c>
      <c r="K7" s="12"/>
      <c r="L7" s="3" t="s">
        <v>4</v>
      </c>
      <c r="M7" s="13"/>
    </row>
    <row r="8" spans="1:17" ht="15" customHeight="1" x14ac:dyDescent="0.2">
      <c r="A8" s="11" t="s">
        <v>4</v>
      </c>
      <c r="B8" s="3" t="s">
        <v>4</v>
      </c>
      <c r="C8" s="12"/>
      <c r="D8" s="3" t="s">
        <v>4</v>
      </c>
      <c r="E8" s="12"/>
      <c r="F8" s="3" t="s">
        <v>4</v>
      </c>
      <c r="G8" s="13"/>
      <c r="H8" s="3" t="s">
        <v>4</v>
      </c>
      <c r="I8" s="12"/>
      <c r="J8" s="3" t="s">
        <v>4</v>
      </c>
      <c r="K8" s="12"/>
      <c r="L8" s="3" t="s">
        <v>4</v>
      </c>
      <c r="M8" s="13"/>
    </row>
    <row r="9" spans="1:17" ht="15" customHeight="1" x14ac:dyDescent="0.25">
      <c r="A9" s="20" t="s">
        <v>4</v>
      </c>
      <c r="B9" s="21" t="s">
        <v>4</v>
      </c>
      <c r="C9" s="22" t="s">
        <v>5</v>
      </c>
      <c r="D9" s="23" t="s">
        <v>4</v>
      </c>
      <c r="E9" s="22" t="s">
        <v>5</v>
      </c>
      <c r="F9" s="23" t="s">
        <v>4</v>
      </c>
      <c r="G9" s="24" t="s">
        <v>5</v>
      </c>
      <c r="H9" s="21" t="s">
        <v>4</v>
      </c>
      <c r="I9" s="22" t="s">
        <v>5</v>
      </c>
      <c r="J9" s="23" t="s">
        <v>4</v>
      </c>
      <c r="K9" s="22" t="s">
        <v>5</v>
      </c>
      <c r="L9" s="23" t="s">
        <v>4</v>
      </c>
      <c r="M9" s="24" t="s">
        <v>5</v>
      </c>
      <c r="N9" s="25"/>
    </row>
    <row r="10" spans="1:17" ht="15" customHeight="1" x14ac:dyDescent="0.25">
      <c r="A10" s="26" t="s">
        <v>6</v>
      </c>
      <c r="B10" s="27" t="s">
        <v>7</v>
      </c>
      <c r="C10" s="28" t="s">
        <v>8</v>
      </c>
      <c r="D10" s="29" t="s">
        <v>9</v>
      </c>
      <c r="E10" s="28" t="s">
        <v>8</v>
      </c>
      <c r="F10" s="29" t="s">
        <v>8</v>
      </c>
      <c r="G10" s="30" t="s">
        <v>8</v>
      </c>
      <c r="H10" s="27" t="s">
        <v>7</v>
      </c>
      <c r="I10" s="28" t="s">
        <v>8</v>
      </c>
      <c r="J10" s="29" t="s">
        <v>9</v>
      </c>
      <c r="K10" s="28" t="s">
        <v>8</v>
      </c>
      <c r="L10" s="29" t="s">
        <v>8</v>
      </c>
      <c r="M10" s="30" t="s">
        <v>8</v>
      </c>
      <c r="N10" s="25"/>
    </row>
    <row r="11" spans="1:17" ht="15" customHeight="1" x14ac:dyDescent="0.2">
      <c r="A11" s="31" t="s">
        <v>10</v>
      </c>
      <c r="B11" s="32" t="s">
        <v>4</v>
      </c>
      <c r="C11" s="33"/>
      <c r="D11" s="34"/>
      <c r="E11" s="33"/>
      <c r="F11" s="34" t="s">
        <v>4</v>
      </c>
      <c r="G11" s="35"/>
      <c r="H11" s="32" t="s">
        <v>4</v>
      </c>
      <c r="I11" s="33"/>
      <c r="J11" s="34" t="s">
        <v>4</v>
      </c>
      <c r="K11" s="33"/>
      <c r="L11" s="34" t="s">
        <v>4</v>
      </c>
      <c r="M11" s="35" t="s">
        <v>10</v>
      </c>
      <c r="N11" s="25"/>
    </row>
    <row r="12" spans="1:17" ht="15" customHeight="1" x14ac:dyDescent="0.25">
      <c r="A12" s="14" t="s">
        <v>11</v>
      </c>
      <c r="B12" s="36" t="s">
        <v>4</v>
      </c>
      <c r="C12" s="37" t="s">
        <v>4</v>
      </c>
      <c r="D12" s="38"/>
      <c r="E12" s="39"/>
      <c r="F12" s="38"/>
      <c r="G12" s="40"/>
      <c r="H12" s="36"/>
      <c r="I12" s="39"/>
      <c r="J12" s="38"/>
      <c r="K12" s="39"/>
      <c r="L12" s="38"/>
      <c r="M12" s="40"/>
      <c r="N12" s="25"/>
    </row>
    <row r="13" spans="1:17" s="5" customFormat="1" ht="15" customHeight="1" x14ac:dyDescent="0.2">
      <c r="A13" s="41" t="s">
        <v>12</v>
      </c>
      <c r="B13" s="4">
        <v>13152999.039999999</v>
      </c>
      <c r="C13" s="42">
        <f t="shared" ref="C13:C76" si="0">IF(ISBLANK(B13),"  ",IF(F13&gt;0,B13/F13,IF(B13&gt;0,1,0)))</f>
        <v>1</v>
      </c>
      <c r="D13" s="43">
        <v>0</v>
      </c>
      <c r="E13" s="44">
        <f>IF(ISBLANK(D13),"  ",IF(F13&gt;0,D13/F13,IF(D13&gt;0,1,0)))</f>
        <v>0</v>
      </c>
      <c r="F13" s="45">
        <f>D13+B13</f>
        <v>13152999.039999999</v>
      </c>
      <c r="G13" s="46">
        <f>IF(ISBLANK(F13),"  ",IF(F76&gt;0,F13/F76,IF(F13&gt;0,1,0)))</f>
        <v>0.27841157240685915</v>
      </c>
      <c r="H13" s="4">
        <v>13072006</v>
      </c>
      <c r="I13" s="42">
        <f>IF(ISBLANK(H13),"  ",IF(L13&gt;0,H13/L13,IF(H13&gt;0,1,0)))</f>
        <v>1</v>
      </c>
      <c r="J13" s="43">
        <v>0</v>
      </c>
      <c r="K13" s="44">
        <f>IF(ISBLANK(J13),"  ",IF(L13&gt;0,J13/L13,IF(J13&gt;0,1,0)))</f>
        <v>0</v>
      </c>
      <c r="L13" s="45">
        <f t="shared" ref="L13:L34" si="1">J13+H13</f>
        <v>13072006</v>
      </c>
      <c r="M13" s="47">
        <f>IF(ISBLANK(L13),"  ",IF(L76&gt;0,L13/L76,IF(L13&gt;0,1,0)))</f>
        <v>0.21215792573005574</v>
      </c>
      <c r="N13" s="25"/>
    </row>
    <row r="14" spans="1:17" ht="15" customHeight="1" x14ac:dyDescent="0.2">
      <c r="A14" s="11" t="s">
        <v>13</v>
      </c>
      <c r="B14" s="3">
        <v>0</v>
      </c>
      <c r="C14" s="48">
        <f t="shared" si="0"/>
        <v>0</v>
      </c>
      <c r="D14" s="93">
        <v>0</v>
      </c>
      <c r="E14" s="49">
        <f>IF(ISBLANK(D14),"  ",IF(F14&gt;0,D14/F14,IF(D14&gt;0,1,0)))</f>
        <v>0</v>
      </c>
      <c r="F14" s="50">
        <f>D14+B14</f>
        <v>0</v>
      </c>
      <c r="G14" s="51">
        <f>IF(ISBLANK(F14),"  ",IF(F76&gt;0,F14/F76,IF(F14&gt;0,1,0)))</f>
        <v>0</v>
      </c>
      <c r="H14" s="3">
        <v>0</v>
      </c>
      <c r="I14" s="48">
        <f>IF(ISBLANK(H14),"  ",IF(L14&gt;0,H14/L14,IF(H14&gt;0,1,0)))</f>
        <v>0</v>
      </c>
      <c r="J14" s="93">
        <v>0</v>
      </c>
      <c r="K14" s="49">
        <f>IF(ISBLANK(J14),"  ",IF(L14&gt;0,J14/L14,IF(J14&gt;0,1,0)))</f>
        <v>0</v>
      </c>
      <c r="L14" s="50">
        <f t="shared" si="1"/>
        <v>0</v>
      </c>
      <c r="M14" s="51">
        <f>IF(ISBLANK(L14),"  ",IF(L76&gt;0,L14/L76,IF(L14&gt;0,1,0)))</f>
        <v>0</v>
      </c>
      <c r="N14" s="25"/>
    </row>
    <row r="15" spans="1:17" ht="15" customHeight="1" x14ac:dyDescent="0.2">
      <c r="A15" s="31" t="s">
        <v>14</v>
      </c>
      <c r="B15" s="79">
        <v>21284800.960000001</v>
      </c>
      <c r="C15" s="53">
        <f t="shared" si="0"/>
        <v>1</v>
      </c>
      <c r="D15" s="80">
        <v>0</v>
      </c>
      <c r="E15" s="55">
        <f>IF(ISBLANK(D15),"  ",IF(F15&gt;0,D15/F15,IF(D15&gt;0,1,0)))</f>
        <v>0</v>
      </c>
      <c r="F15" s="38">
        <f>D15+B15</f>
        <v>21284800.960000001</v>
      </c>
      <c r="G15" s="56">
        <f>IF(ISBLANK(F15),"  ",IF(F76&gt;0,F15/F76,IF(F15&gt;0,1,0)))</f>
        <v>0.45053868593915947</v>
      </c>
      <c r="H15" s="79">
        <v>22472000</v>
      </c>
      <c r="I15" s="53">
        <f>IF(ISBLANK(H15),"  ",IF(L15&gt;0,H15/L15,IF(H15&gt;0,1,0)))</f>
        <v>1</v>
      </c>
      <c r="J15" s="80">
        <v>0</v>
      </c>
      <c r="K15" s="55">
        <f>IF(ISBLANK(J15),"  ",IF(L15&gt;0,J15/L15,IF(J15&gt;0,1,0)))</f>
        <v>0</v>
      </c>
      <c r="L15" s="38">
        <f t="shared" si="1"/>
        <v>22472000</v>
      </c>
      <c r="M15" s="56">
        <f>IF(ISBLANK(L15),"  ",IF(L76&gt;0,L15/L76,IF(L15&gt;0,1,0)))</f>
        <v>0.36471930222536714</v>
      </c>
      <c r="N15" s="25"/>
    </row>
    <row r="16" spans="1:17" ht="15" customHeight="1" x14ac:dyDescent="0.2">
      <c r="A16" s="57" t="s">
        <v>15</v>
      </c>
      <c r="B16" s="3">
        <v>0</v>
      </c>
      <c r="C16" s="42">
        <f t="shared" si="0"/>
        <v>0</v>
      </c>
      <c r="D16" s="93">
        <v>0</v>
      </c>
      <c r="E16" s="44">
        <f>IF(ISBLANK(D16),"  ",IF(F16&gt;0,D16/F16,IF(D16&gt;0,1,0)))</f>
        <v>0</v>
      </c>
      <c r="F16" s="58">
        <f t="shared" ref="F16:F39" si="2">D16+B16</f>
        <v>0</v>
      </c>
      <c r="G16" s="46">
        <f>IF(ISBLANK(F16),"  ",IF(F76&gt;0,F16/F76,IF(F16&gt;0,1,0)))</f>
        <v>0</v>
      </c>
      <c r="H16" s="3">
        <v>342000</v>
      </c>
      <c r="I16" s="42">
        <f t="shared" ref="I16:I34" si="3">IF(ISBLANK(H16),"  ",IF(L16&gt;0,H16/L16,IF(H16&gt;0,1,0)))</f>
        <v>1</v>
      </c>
      <c r="J16" s="93">
        <v>0</v>
      </c>
      <c r="K16" s="44">
        <f t="shared" ref="K16:K34" si="4">IF(ISBLANK(J16),"  ",IF(L16&gt;0,J16/L16,IF(J16&gt;0,1,0)))</f>
        <v>0</v>
      </c>
      <c r="L16" s="58">
        <f t="shared" si="1"/>
        <v>342000</v>
      </c>
      <c r="M16" s="46">
        <f>IF(ISBLANK(L16),"  ",IF(L76&gt;0,L16/L76,IF(L16&gt;0,1,0)))</f>
        <v>5.5506408580044304E-3</v>
      </c>
      <c r="N16" s="25"/>
    </row>
    <row r="17" spans="1:14" ht="15" customHeight="1" x14ac:dyDescent="0.2">
      <c r="A17" s="59" t="s">
        <v>16</v>
      </c>
      <c r="B17" s="32">
        <v>0</v>
      </c>
      <c r="C17" s="48">
        <f t="shared" si="0"/>
        <v>0</v>
      </c>
      <c r="D17" s="80">
        <v>0</v>
      </c>
      <c r="E17" s="44">
        <f t="shared" ref="E17:E34" si="5">IF(ISBLANK(D17),"  ",IF(F17&gt;0,D17/F17,IF(D17&gt;0,1,0)))</f>
        <v>0</v>
      </c>
      <c r="F17" s="34">
        <f t="shared" si="2"/>
        <v>0</v>
      </c>
      <c r="G17" s="51">
        <f>IF(ISBLANK(F17),"  ",IF(F76&gt;0,F17/F76,IF(F17&gt;0,1,0)))</f>
        <v>0</v>
      </c>
      <c r="H17" s="32">
        <v>0</v>
      </c>
      <c r="I17" s="48">
        <f t="shared" si="3"/>
        <v>0</v>
      </c>
      <c r="J17" s="80">
        <v>0</v>
      </c>
      <c r="K17" s="49">
        <f t="shared" si="4"/>
        <v>0</v>
      </c>
      <c r="L17" s="34">
        <f t="shared" si="1"/>
        <v>0</v>
      </c>
      <c r="M17" s="51">
        <f>IF(ISBLANK(L17),"  ",IF(L76&gt;0,L17/L76,IF(L17&gt;0,1,0)))</f>
        <v>0</v>
      </c>
      <c r="N17" s="25"/>
    </row>
    <row r="18" spans="1:14" ht="15" customHeight="1" x14ac:dyDescent="0.2">
      <c r="A18" s="59" t="s">
        <v>17</v>
      </c>
      <c r="B18" s="32">
        <v>0</v>
      </c>
      <c r="C18" s="48">
        <f t="shared" si="0"/>
        <v>0</v>
      </c>
      <c r="D18" s="80">
        <v>0</v>
      </c>
      <c r="E18" s="44">
        <f t="shared" si="5"/>
        <v>0</v>
      </c>
      <c r="F18" s="34">
        <f t="shared" si="2"/>
        <v>0</v>
      </c>
      <c r="G18" s="51">
        <f>IF(ISBLANK(F18),"  ",IF(F76&gt;0,F18/F76,IF(F18&gt;0,1,0)))</f>
        <v>0</v>
      </c>
      <c r="H18" s="32">
        <v>0</v>
      </c>
      <c r="I18" s="48">
        <f t="shared" si="3"/>
        <v>0</v>
      </c>
      <c r="J18" s="80">
        <v>0</v>
      </c>
      <c r="K18" s="49">
        <f t="shared" si="4"/>
        <v>0</v>
      </c>
      <c r="L18" s="34">
        <f t="shared" si="1"/>
        <v>0</v>
      </c>
      <c r="M18" s="51">
        <f>IF(ISBLANK(L18),"  ",IF(L76&gt;0,L18/L76,IF(L18&gt;0,1,0)))</f>
        <v>0</v>
      </c>
      <c r="N18" s="25"/>
    </row>
    <row r="19" spans="1:14" ht="15" customHeight="1" x14ac:dyDescent="0.2">
      <c r="A19" s="59" t="s">
        <v>18</v>
      </c>
      <c r="B19" s="32">
        <v>0</v>
      </c>
      <c r="C19" s="48">
        <f t="shared" si="0"/>
        <v>0</v>
      </c>
      <c r="D19" s="80">
        <v>0</v>
      </c>
      <c r="E19" s="44">
        <f t="shared" si="5"/>
        <v>0</v>
      </c>
      <c r="F19" s="34">
        <f t="shared" si="2"/>
        <v>0</v>
      </c>
      <c r="G19" s="51">
        <f>IF(ISBLANK(F19),"  ",IF(F76&gt;0,F19/F76,IF(F19&gt;0,1,0)))</f>
        <v>0</v>
      </c>
      <c r="H19" s="32">
        <v>0</v>
      </c>
      <c r="I19" s="48">
        <f t="shared" si="3"/>
        <v>0</v>
      </c>
      <c r="J19" s="80">
        <v>0</v>
      </c>
      <c r="K19" s="49">
        <f t="shared" si="4"/>
        <v>0</v>
      </c>
      <c r="L19" s="34">
        <f t="shared" si="1"/>
        <v>0</v>
      </c>
      <c r="M19" s="51">
        <f>IF(ISBLANK(L19),"  ",IF(L76&gt;0,L19/L76,IF(L19&gt;0,1,0)))</f>
        <v>0</v>
      </c>
      <c r="N19" s="25"/>
    </row>
    <row r="20" spans="1:14" ht="15" customHeight="1" x14ac:dyDescent="0.2">
      <c r="A20" s="59" t="s">
        <v>19</v>
      </c>
      <c r="B20" s="32">
        <v>0</v>
      </c>
      <c r="C20" s="48">
        <f t="shared" si="0"/>
        <v>0</v>
      </c>
      <c r="D20" s="80">
        <v>0</v>
      </c>
      <c r="E20" s="44">
        <f t="shared" si="5"/>
        <v>0</v>
      </c>
      <c r="F20" s="34">
        <f>D20+B20</f>
        <v>0</v>
      </c>
      <c r="G20" s="51">
        <f>IF(ISBLANK(F20),"  ",IF(F76&gt;0,F20/F76,IF(F20&gt;0,1,0)))</f>
        <v>0</v>
      </c>
      <c r="H20" s="32">
        <v>0</v>
      </c>
      <c r="I20" s="48">
        <f t="shared" si="3"/>
        <v>0</v>
      </c>
      <c r="J20" s="80">
        <v>0</v>
      </c>
      <c r="K20" s="49">
        <f t="shared" si="4"/>
        <v>0</v>
      </c>
      <c r="L20" s="34">
        <f t="shared" si="1"/>
        <v>0</v>
      </c>
      <c r="M20" s="51">
        <f>IF(ISBLANK(L20),"  ",IF(L76&gt;0,L20/L76,IF(L20&gt;0,1,0)))</f>
        <v>0</v>
      </c>
      <c r="N20" s="25"/>
    </row>
    <row r="21" spans="1:14" ht="15" customHeight="1" x14ac:dyDescent="0.2">
      <c r="A21" s="59" t="s">
        <v>20</v>
      </c>
      <c r="B21" s="32">
        <v>0</v>
      </c>
      <c r="C21" s="48">
        <f t="shared" si="0"/>
        <v>0</v>
      </c>
      <c r="D21" s="80">
        <v>0</v>
      </c>
      <c r="E21" s="44">
        <f t="shared" si="5"/>
        <v>0</v>
      </c>
      <c r="F21" s="34">
        <f t="shared" si="2"/>
        <v>0</v>
      </c>
      <c r="G21" s="51">
        <f>IF(ISBLANK(F21),"  ",IF(F76&gt;0,F21/F76,IF(F21&gt;0,1,0)))</f>
        <v>0</v>
      </c>
      <c r="H21" s="32">
        <v>0</v>
      </c>
      <c r="I21" s="48">
        <f t="shared" si="3"/>
        <v>0</v>
      </c>
      <c r="J21" s="80">
        <v>0</v>
      </c>
      <c r="K21" s="49">
        <f t="shared" si="4"/>
        <v>0</v>
      </c>
      <c r="L21" s="34">
        <f t="shared" si="1"/>
        <v>0</v>
      </c>
      <c r="M21" s="51">
        <f>IF(ISBLANK(L21),"  ",IF(L76&gt;0,L21/L76,IF(L21&gt;0,1,0)))</f>
        <v>0</v>
      </c>
      <c r="N21" s="25"/>
    </row>
    <row r="22" spans="1:14" ht="15" customHeight="1" x14ac:dyDescent="0.2">
      <c r="A22" s="59" t="s">
        <v>21</v>
      </c>
      <c r="B22" s="32">
        <v>0</v>
      </c>
      <c r="C22" s="48">
        <f t="shared" si="0"/>
        <v>0</v>
      </c>
      <c r="D22" s="80">
        <v>0</v>
      </c>
      <c r="E22" s="44">
        <f t="shared" si="5"/>
        <v>0</v>
      </c>
      <c r="F22" s="34">
        <f t="shared" si="2"/>
        <v>0</v>
      </c>
      <c r="G22" s="51">
        <f>IF(ISBLANK(F22),"  ",IF(F76&gt;0,F22/F76,IF(F22&gt;0,1,0)))</f>
        <v>0</v>
      </c>
      <c r="H22" s="32">
        <v>0</v>
      </c>
      <c r="I22" s="48">
        <f t="shared" si="3"/>
        <v>0</v>
      </c>
      <c r="J22" s="80">
        <v>0</v>
      </c>
      <c r="K22" s="49">
        <f t="shared" si="4"/>
        <v>0</v>
      </c>
      <c r="L22" s="34">
        <f t="shared" si="1"/>
        <v>0</v>
      </c>
      <c r="M22" s="51">
        <f>IF(ISBLANK(L22),"  ",IF(L76&gt;0,L22/L76,IF(L22&gt;0,1,0)))</f>
        <v>0</v>
      </c>
      <c r="N22" s="25"/>
    </row>
    <row r="23" spans="1:14" ht="15" customHeight="1" x14ac:dyDescent="0.2">
      <c r="A23" s="59" t="s">
        <v>22</v>
      </c>
      <c r="B23" s="32">
        <v>0</v>
      </c>
      <c r="C23" s="48">
        <f t="shared" si="0"/>
        <v>0</v>
      </c>
      <c r="D23" s="80">
        <v>0</v>
      </c>
      <c r="E23" s="44">
        <f t="shared" si="5"/>
        <v>0</v>
      </c>
      <c r="F23" s="34">
        <f t="shared" si="2"/>
        <v>0</v>
      </c>
      <c r="G23" s="51">
        <f>IF(ISBLANK(F23),"  ",IF(F76&gt;0,F23/F76,IF(F23&gt;0,1,0)))</f>
        <v>0</v>
      </c>
      <c r="H23" s="32">
        <v>0</v>
      </c>
      <c r="I23" s="48">
        <f t="shared" si="3"/>
        <v>0</v>
      </c>
      <c r="J23" s="80">
        <v>0</v>
      </c>
      <c r="K23" s="49">
        <f t="shared" si="4"/>
        <v>0</v>
      </c>
      <c r="L23" s="34">
        <f t="shared" si="1"/>
        <v>0</v>
      </c>
      <c r="M23" s="51">
        <f>IF(ISBLANK(L23),"  ",IF(L76&gt;0,L23/L76,IF(L23&gt;0,1,0)))</f>
        <v>0</v>
      </c>
      <c r="N23" s="25"/>
    </row>
    <row r="24" spans="1:14" ht="15" customHeight="1" x14ac:dyDescent="0.2">
      <c r="A24" s="59" t="s">
        <v>23</v>
      </c>
      <c r="B24" s="32">
        <v>0</v>
      </c>
      <c r="C24" s="48">
        <f t="shared" si="0"/>
        <v>0</v>
      </c>
      <c r="D24" s="80">
        <v>0</v>
      </c>
      <c r="E24" s="44">
        <f t="shared" si="5"/>
        <v>0</v>
      </c>
      <c r="F24" s="34">
        <f t="shared" si="2"/>
        <v>0</v>
      </c>
      <c r="G24" s="51">
        <f>IF(ISBLANK(F24),"  ",IF(F76&gt;0,F24/F76,IF(F24&gt;0,1,0)))</f>
        <v>0</v>
      </c>
      <c r="H24" s="32">
        <v>0</v>
      </c>
      <c r="I24" s="48">
        <f t="shared" si="3"/>
        <v>0</v>
      </c>
      <c r="J24" s="80">
        <v>0</v>
      </c>
      <c r="K24" s="49">
        <f t="shared" si="4"/>
        <v>0</v>
      </c>
      <c r="L24" s="34">
        <f t="shared" si="1"/>
        <v>0</v>
      </c>
      <c r="M24" s="51">
        <f>IF(ISBLANK(L24),"  ",IF(L76&gt;0,L24/L76,IF(L24&gt;0,1,0)))</f>
        <v>0</v>
      </c>
      <c r="N24" s="25"/>
    </row>
    <row r="25" spans="1:14" ht="15" customHeight="1" x14ac:dyDescent="0.2">
      <c r="A25" s="59" t="s">
        <v>24</v>
      </c>
      <c r="B25" s="32">
        <v>0</v>
      </c>
      <c r="C25" s="48">
        <f t="shared" si="0"/>
        <v>0</v>
      </c>
      <c r="D25" s="80">
        <v>0</v>
      </c>
      <c r="E25" s="44">
        <f t="shared" si="5"/>
        <v>0</v>
      </c>
      <c r="F25" s="34">
        <f t="shared" si="2"/>
        <v>0</v>
      </c>
      <c r="G25" s="51">
        <f>IF(ISBLANK(F25),"  ",IF(F76&gt;0,F25/F76,IF(F25&gt;0,1,0)))</f>
        <v>0</v>
      </c>
      <c r="H25" s="32">
        <v>0</v>
      </c>
      <c r="I25" s="48">
        <f t="shared" si="3"/>
        <v>0</v>
      </c>
      <c r="J25" s="80">
        <v>0</v>
      </c>
      <c r="K25" s="49">
        <f t="shared" si="4"/>
        <v>0</v>
      </c>
      <c r="L25" s="34">
        <f t="shared" si="1"/>
        <v>0</v>
      </c>
      <c r="M25" s="51">
        <f>IF(ISBLANK(L25),"  ",IF(L76&gt;0,L25/L76,IF(L25&gt;0,1,0)))</f>
        <v>0</v>
      </c>
      <c r="N25" s="25"/>
    </row>
    <row r="26" spans="1:14" ht="15" customHeight="1" x14ac:dyDescent="0.2">
      <c r="A26" s="59" t="s">
        <v>25</v>
      </c>
      <c r="B26" s="32">
        <v>0</v>
      </c>
      <c r="C26" s="48">
        <f t="shared" si="0"/>
        <v>0</v>
      </c>
      <c r="D26" s="80">
        <v>0</v>
      </c>
      <c r="E26" s="44">
        <f t="shared" si="5"/>
        <v>0</v>
      </c>
      <c r="F26" s="34">
        <f t="shared" si="2"/>
        <v>0</v>
      </c>
      <c r="G26" s="51">
        <f>IF(ISBLANK(F26),"  ",IF(F76&gt;0,F26/F76,IF(F26&gt;0,1,0)))</f>
        <v>0</v>
      </c>
      <c r="H26" s="32">
        <v>0</v>
      </c>
      <c r="I26" s="48">
        <f t="shared" si="3"/>
        <v>0</v>
      </c>
      <c r="J26" s="80">
        <v>0</v>
      </c>
      <c r="K26" s="49">
        <f t="shared" si="4"/>
        <v>0</v>
      </c>
      <c r="L26" s="34">
        <f t="shared" si="1"/>
        <v>0</v>
      </c>
      <c r="M26" s="51">
        <f>IF(ISBLANK(L26),"  ",IF(L76&gt;0,L26/L76,IF(L26&gt;0,1,0)))</f>
        <v>0</v>
      </c>
      <c r="N26" s="25"/>
    </row>
    <row r="27" spans="1:14" ht="15" customHeight="1" x14ac:dyDescent="0.2">
      <c r="A27" s="59" t="s">
        <v>26</v>
      </c>
      <c r="B27" s="32">
        <v>21080178.609999999</v>
      </c>
      <c r="C27" s="48">
        <f t="shared" si="0"/>
        <v>1</v>
      </c>
      <c r="D27" s="80">
        <v>0</v>
      </c>
      <c r="E27" s="44">
        <f t="shared" si="5"/>
        <v>0</v>
      </c>
      <c r="F27" s="34">
        <f t="shared" si="2"/>
        <v>21080178.609999999</v>
      </c>
      <c r="G27" s="51">
        <f>IF(ISBLANK(F27),"  ",IF(F76&gt;0,F27/F76,IF(F27&gt;0,1,0)))</f>
        <v>0.44620741289338212</v>
      </c>
      <c r="H27" s="32">
        <v>21730000</v>
      </c>
      <c r="I27" s="48">
        <f t="shared" si="3"/>
        <v>1</v>
      </c>
      <c r="J27" s="80">
        <v>0</v>
      </c>
      <c r="K27" s="49">
        <f t="shared" si="4"/>
        <v>0</v>
      </c>
      <c r="L27" s="34">
        <f t="shared" si="1"/>
        <v>21730000</v>
      </c>
      <c r="M27" s="51">
        <f>IF(ISBLANK(L27),"  ",IF(L76&gt;0,L27/L76,IF(L27&gt;0,1,0)))</f>
        <v>0.35267668375566164</v>
      </c>
      <c r="N27" s="25"/>
    </row>
    <row r="28" spans="1:14" ht="15" customHeight="1" x14ac:dyDescent="0.2">
      <c r="A28" s="60" t="s">
        <v>27</v>
      </c>
      <c r="B28" s="32">
        <v>4622.3500000000004</v>
      </c>
      <c r="C28" s="48">
        <f t="shared" si="0"/>
        <v>1</v>
      </c>
      <c r="D28" s="80">
        <v>0</v>
      </c>
      <c r="E28" s="44">
        <f t="shared" si="5"/>
        <v>0</v>
      </c>
      <c r="F28" s="34">
        <f t="shared" si="2"/>
        <v>4622.3500000000004</v>
      </c>
      <c r="G28" s="51">
        <f>IF(ISBLANK(F28),"  ",IF(F76&gt;0,F28/F76,IF(F28&gt;0,1,0)))</f>
        <v>9.7841999972870486E-5</v>
      </c>
      <c r="H28" s="32">
        <v>200000</v>
      </c>
      <c r="I28" s="48">
        <f t="shared" si="3"/>
        <v>1</v>
      </c>
      <c r="J28" s="80">
        <v>0</v>
      </c>
      <c r="K28" s="49">
        <f t="shared" si="4"/>
        <v>0</v>
      </c>
      <c r="L28" s="34">
        <f t="shared" si="1"/>
        <v>200000</v>
      </c>
      <c r="M28" s="51">
        <f>IF(ISBLANK(L28),"  ",IF(L76&gt;0,L28/L76,IF(L28&gt;0,1,0)))</f>
        <v>3.2459888058505443E-3</v>
      </c>
      <c r="N28" s="25"/>
    </row>
    <row r="29" spans="1:14" ht="15" customHeight="1" x14ac:dyDescent="0.2">
      <c r="A29" s="60" t="s">
        <v>28</v>
      </c>
      <c r="B29" s="32">
        <v>0</v>
      </c>
      <c r="C29" s="48">
        <f t="shared" si="0"/>
        <v>0</v>
      </c>
      <c r="D29" s="80">
        <v>0</v>
      </c>
      <c r="E29" s="44">
        <f t="shared" si="5"/>
        <v>0</v>
      </c>
      <c r="F29" s="34">
        <f t="shared" si="2"/>
        <v>0</v>
      </c>
      <c r="G29" s="51">
        <f>IF(ISBLANK(F29),"  ",IF(F76&gt;0,F29/F76,IF(F29&gt;0,1,0)))</f>
        <v>0</v>
      </c>
      <c r="H29" s="32">
        <v>0</v>
      </c>
      <c r="I29" s="48">
        <f t="shared" si="3"/>
        <v>0</v>
      </c>
      <c r="J29" s="80">
        <v>0</v>
      </c>
      <c r="K29" s="49">
        <f t="shared" si="4"/>
        <v>0</v>
      </c>
      <c r="L29" s="34">
        <f t="shared" si="1"/>
        <v>0</v>
      </c>
      <c r="M29" s="51">
        <f>IF(ISBLANK(L29),"  ",IF(L76&gt;0,L29/L76,IF(L29&gt;0,1,0)))</f>
        <v>0</v>
      </c>
      <c r="N29" s="25"/>
    </row>
    <row r="30" spans="1:14" ht="15" customHeight="1" x14ac:dyDescent="0.2">
      <c r="A30" s="60" t="s">
        <v>29</v>
      </c>
      <c r="B30" s="32">
        <v>0</v>
      </c>
      <c r="C30" s="48">
        <f t="shared" si="0"/>
        <v>0</v>
      </c>
      <c r="D30" s="80">
        <v>0</v>
      </c>
      <c r="E30" s="44">
        <f>IF(ISBLANK(D30),"  ",IF(F30&gt;0,D30/F30,IF(D30&gt;0,1,0)))</f>
        <v>0</v>
      </c>
      <c r="F30" s="34">
        <f t="shared" si="2"/>
        <v>0</v>
      </c>
      <c r="G30" s="51">
        <f>IF(ISBLANK(F30),"  ",IF(F76&gt;0,F30/F76,IF(F30&gt;0,1,0)))</f>
        <v>0</v>
      </c>
      <c r="H30" s="32">
        <v>0</v>
      </c>
      <c r="I30" s="48">
        <f t="shared" si="3"/>
        <v>0</v>
      </c>
      <c r="J30" s="80">
        <v>0</v>
      </c>
      <c r="K30" s="49">
        <f>IF(ISBLANK(J30),"  ",IF(L30&gt;0,J30/L30,IF(J30&gt;0,1,0)))</f>
        <v>0</v>
      </c>
      <c r="L30" s="34">
        <f t="shared" si="1"/>
        <v>0</v>
      </c>
      <c r="M30" s="51">
        <f>IF(ISBLANK(L30),"  ",IF(L76&gt;0,L30/L76,IF(L30&gt;0,1,0)))</f>
        <v>0</v>
      </c>
      <c r="N30" s="25"/>
    </row>
    <row r="31" spans="1:14" ht="15" customHeight="1" x14ac:dyDescent="0.2">
      <c r="A31" s="60" t="s">
        <v>30</v>
      </c>
      <c r="B31" s="32">
        <v>0</v>
      </c>
      <c r="C31" s="48">
        <f t="shared" si="0"/>
        <v>0</v>
      </c>
      <c r="D31" s="80">
        <v>0</v>
      </c>
      <c r="E31" s="44">
        <f>IF(ISBLANK(D31),"  ",IF(F31&gt;0,D31/F31,IF(D31&gt;0,1,0)))</f>
        <v>0</v>
      </c>
      <c r="F31" s="34">
        <f t="shared" si="2"/>
        <v>0</v>
      </c>
      <c r="G31" s="51">
        <f>IF(ISBLANK(F31),"  ",IF(F76&gt;0,F31/F76,IF(F31&gt;0,1,0)))</f>
        <v>0</v>
      </c>
      <c r="H31" s="32">
        <v>0</v>
      </c>
      <c r="I31" s="48">
        <f t="shared" si="3"/>
        <v>0</v>
      </c>
      <c r="J31" s="80">
        <v>0</v>
      </c>
      <c r="K31" s="49">
        <f>IF(ISBLANK(J31),"  ",IF(L31&gt;0,J31/L31,IF(J31&gt;0,1,0)))</f>
        <v>0</v>
      </c>
      <c r="L31" s="34">
        <f t="shared" si="1"/>
        <v>0</v>
      </c>
      <c r="M31" s="51">
        <f>IF(ISBLANK(L31),"  ",IF(L76&gt;0,L31/L76,IF(L31&gt;0,1,0)))</f>
        <v>0</v>
      </c>
      <c r="N31" s="25"/>
    </row>
    <row r="32" spans="1:14" ht="15" customHeight="1" x14ac:dyDescent="0.2">
      <c r="A32" s="60" t="s">
        <v>31</v>
      </c>
      <c r="B32" s="32">
        <v>0</v>
      </c>
      <c r="C32" s="48">
        <f t="shared" si="0"/>
        <v>0</v>
      </c>
      <c r="D32" s="80">
        <v>0</v>
      </c>
      <c r="E32" s="44">
        <f>IF(ISBLANK(D32),"  ",IF(F32&gt;0,D32/F32,IF(D32&gt;0,1,0)))</f>
        <v>0</v>
      </c>
      <c r="F32" s="34">
        <f t="shared" si="2"/>
        <v>0</v>
      </c>
      <c r="G32" s="51">
        <f>IF(ISBLANK(F32),"  ",IF(F76&gt;0,F32/F76,IF(F32&gt;0,1,0)))</f>
        <v>0</v>
      </c>
      <c r="H32" s="32">
        <v>0</v>
      </c>
      <c r="I32" s="48">
        <f t="shared" si="3"/>
        <v>0</v>
      </c>
      <c r="J32" s="80">
        <v>0</v>
      </c>
      <c r="K32" s="49">
        <f>IF(ISBLANK(J32),"  ",IF(L32&gt;0,J32/L32,IF(J32&gt;0,1,0)))</f>
        <v>0</v>
      </c>
      <c r="L32" s="34">
        <f t="shared" si="1"/>
        <v>0</v>
      </c>
      <c r="M32" s="51">
        <f>IF(ISBLANK(L32),"  ",IF(L76&gt;0,L32/L76,IF(L32&gt;0,1,0)))</f>
        <v>0</v>
      </c>
      <c r="N32" s="25"/>
    </row>
    <row r="33" spans="1:14" ht="15" customHeight="1" x14ac:dyDescent="0.2">
      <c r="A33" s="61" t="s">
        <v>75</v>
      </c>
      <c r="B33" s="32">
        <v>200000</v>
      </c>
      <c r="C33" s="48">
        <f>IF(ISBLANK(B33),"  ",IF(F33&gt;0,B33/F33,IF(B33&gt;0,1,0)))</f>
        <v>1</v>
      </c>
      <c r="D33" s="80">
        <v>0</v>
      </c>
      <c r="E33" s="44">
        <f>IF(ISBLANK(D33),"  ",IF(F33&gt;0,D33/F33,IF(D33&gt;0,1,0)))</f>
        <v>0</v>
      </c>
      <c r="F33" s="34">
        <f t="shared" si="2"/>
        <v>200000</v>
      </c>
      <c r="G33" s="51">
        <f>IF(ISBLANK(F33),"  ",IF(F76&gt;0,F33/F76,IF(F33&gt;0,1,0)))</f>
        <v>4.2334310458044281E-3</v>
      </c>
      <c r="H33" s="32">
        <v>200000</v>
      </c>
      <c r="I33" s="48">
        <f>IF(ISBLANK(H33),"  ",IF(L33&gt;0,H33/L33,IF(H33&gt;0,1,0)))</f>
        <v>1</v>
      </c>
      <c r="J33" s="80">
        <v>0</v>
      </c>
      <c r="K33" s="49">
        <f>IF(ISBLANK(J33),"  ",IF(L33&gt;0,J33/L33,IF(J33&gt;0,1,0)))</f>
        <v>0</v>
      </c>
      <c r="L33" s="34">
        <f t="shared" si="1"/>
        <v>200000</v>
      </c>
      <c r="M33" s="51">
        <f>IF(ISBLANK(L33),"  ",IF(L76&gt;0,L33/L76,IF(L33&gt;0,1,0)))</f>
        <v>3.2459888058505443E-3</v>
      </c>
      <c r="N33" s="25"/>
    </row>
    <row r="34" spans="1:14" ht="15" customHeight="1" x14ac:dyDescent="0.2">
      <c r="A34" s="60" t="s">
        <v>32</v>
      </c>
      <c r="B34" s="32">
        <v>0</v>
      </c>
      <c r="C34" s="48">
        <f t="shared" si="0"/>
        <v>0</v>
      </c>
      <c r="D34" s="80">
        <v>0</v>
      </c>
      <c r="E34" s="44">
        <f t="shared" si="5"/>
        <v>0</v>
      </c>
      <c r="F34" s="34">
        <f t="shared" si="2"/>
        <v>0</v>
      </c>
      <c r="G34" s="51">
        <f>IF(ISBLANK(F34),"  ",IF(F76&gt;0,F34/F76,IF(F34&gt;0,1,0)))</f>
        <v>0</v>
      </c>
      <c r="H34" s="32">
        <v>0</v>
      </c>
      <c r="I34" s="48">
        <f t="shared" si="3"/>
        <v>0</v>
      </c>
      <c r="J34" s="80">
        <v>0</v>
      </c>
      <c r="K34" s="49">
        <f t="shared" si="4"/>
        <v>0</v>
      </c>
      <c r="L34" s="34">
        <f t="shared" si="1"/>
        <v>0</v>
      </c>
      <c r="M34" s="51">
        <f>IF(ISBLANK(L34),"  ",IF(L76&gt;0,L34/L76,IF(L34&gt;0,1,0)))</f>
        <v>0</v>
      </c>
      <c r="N34" s="25"/>
    </row>
    <row r="35" spans="1:14" ht="15" customHeight="1" x14ac:dyDescent="0.25">
      <c r="A35" s="62" t="s">
        <v>33</v>
      </c>
      <c r="B35" s="121"/>
      <c r="C35" s="64" t="s">
        <v>4</v>
      </c>
      <c r="D35" s="80"/>
      <c r="E35" s="66" t="s">
        <v>4</v>
      </c>
      <c r="F35" s="34"/>
      <c r="G35" s="67" t="s">
        <v>4</v>
      </c>
      <c r="H35" s="121" t="s">
        <v>4</v>
      </c>
      <c r="I35" s="64" t="s">
        <v>4</v>
      </c>
      <c r="J35" s="80"/>
      <c r="K35" s="66" t="s">
        <v>4</v>
      </c>
      <c r="L35" s="34"/>
      <c r="M35" s="67" t="s">
        <v>4</v>
      </c>
      <c r="N35" s="25"/>
    </row>
    <row r="36" spans="1:14" ht="15" customHeight="1" x14ac:dyDescent="0.2">
      <c r="A36" s="57" t="s">
        <v>34</v>
      </c>
      <c r="B36" s="32">
        <v>0</v>
      </c>
      <c r="C36" s="48">
        <f t="shared" si="0"/>
        <v>0</v>
      </c>
      <c r="D36" s="80">
        <v>0</v>
      </c>
      <c r="E36" s="49">
        <f>IF(ISBLANK(D36),"  ",IF(F36&gt;0,D36/F36,IF(D36&gt;0,1,0)))</f>
        <v>0</v>
      </c>
      <c r="F36" s="34">
        <f t="shared" si="2"/>
        <v>0</v>
      </c>
      <c r="G36" s="51">
        <f>IF(ISBLANK(F36),"  ",IF(F76&gt;0,F36/F76,IF(F36&gt;0,1,0)))</f>
        <v>0</v>
      </c>
      <c r="H36" s="32">
        <v>0</v>
      </c>
      <c r="I36" s="48">
        <f>IF(ISBLANK(H36),"  ",IF(L36&gt;0,H36/L36,IF(H36&gt;0,1,0)))</f>
        <v>0</v>
      </c>
      <c r="J36" s="80">
        <v>0</v>
      </c>
      <c r="K36" s="49">
        <f>IF(ISBLANK(J36),"  ",IF(L36&gt;0,J36/L36,IF(J36&gt;0,1,0)))</f>
        <v>0</v>
      </c>
      <c r="L36" s="34">
        <f>J36+H36</f>
        <v>0</v>
      </c>
      <c r="M36" s="51">
        <f>IF(ISBLANK(L36),"  ",IF(L76&gt;0,L36/L76,IF(L36&gt;0,1,0)))</f>
        <v>0</v>
      </c>
      <c r="N36" s="25"/>
    </row>
    <row r="37" spans="1:14" ht="15" customHeight="1" x14ac:dyDescent="0.25">
      <c r="A37" s="62" t="s">
        <v>35</v>
      </c>
      <c r="B37" s="121"/>
      <c r="C37" s="64" t="s">
        <v>4</v>
      </c>
      <c r="D37" s="80"/>
      <c r="E37" s="66" t="s">
        <v>4</v>
      </c>
      <c r="F37" s="34"/>
      <c r="G37" s="67" t="s">
        <v>4</v>
      </c>
      <c r="H37" s="121"/>
      <c r="I37" s="64" t="s">
        <v>4</v>
      </c>
      <c r="J37" s="80"/>
      <c r="K37" s="66" t="s">
        <v>4</v>
      </c>
      <c r="L37" s="34"/>
      <c r="M37" s="67" t="s">
        <v>4</v>
      </c>
      <c r="N37" s="25"/>
    </row>
    <row r="38" spans="1:14" ht="15" customHeight="1" x14ac:dyDescent="0.2">
      <c r="A38" s="59" t="s">
        <v>34</v>
      </c>
      <c r="B38" s="69">
        <v>0</v>
      </c>
      <c r="C38" s="48">
        <f t="shared" si="0"/>
        <v>0</v>
      </c>
      <c r="D38" s="70">
        <v>0</v>
      </c>
      <c r="E38" s="49">
        <f>IF(ISBLANK(D38),"  ",IF(F38&gt;0,D38/F38,IF(D38&gt;0,1,0)))</f>
        <v>0</v>
      </c>
      <c r="F38" s="68">
        <f t="shared" si="2"/>
        <v>0</v>
      </c>
      <c r="G38" s="51">
        <f>IF(ISBLANK(F38),"  ",IF(F76&gt;0,F38/F76,IF(F38&gt;0,1,0)))</f>
        <v>0</v>
      </c>
      <c r="H38" s="69">
        <v>0</v>
      </c>
      <c r="I38" s="48">
        <f>IF(ISBLANK(H38),"  ",IF(L38&gt;0,H38/L38,IF(H38&gt;0,1,0)))</f>
        <v>0</v>
      </c>
      <c r="J38" s="70">
        <v>0</v>
      </c>
      <c r="K38" s="49">
        <f>IF(ISBLANK(J38),"  ",IF(L38&gt;0,J38/L38,IF(J38&gt;0,1,0)))</f>
        <v>0</v>
      </c>
      <c r="L38" s="68">
        <f>J38+H38</f>
        <v>0</v>
      </c>
      <c r="M38" s="51">
        <f>IF(ISBLANK(L38),"  ",IF(L76&gt;0,L38/L76,IF(L38&gt;0,1,0)))</f>
        <v>0</v>
      </c>
      <c r="N38" s="25"/>
    </row>
    <row r="39" spans="1:14" ht="15" customHeight="1" x14ac:dyDescent="0.2">
      <c r="A39" s="59" t="s">
        <v>36</v>
      </c>
      <c r="B39" s="69"/>
      <c r="C39" s="48" t="str">
        <f t="shared" si="0"/>
        <v xml:space="preserve">  </v>
      </c>
      <c r="D39" s="70"/>
      <c r="E39" s="44" t="str">
        <f>IF(ISBLANK(D39),"  ",IF(F39&gt;0,D39/F39,IF(D39&gt;0,1,0)))</f>
        <v xml:space="preserve">  </v>
      </c>
      <c r="F39" s="34">
        <f t="shared" si="2"/>
        <v>0</v>
      </c>
      <c r="G39" s="51">
        <f>IF(ISBLANK(F39),"  ",IF(F76&gt;0,F39/F76,IF(F39&gt;0,1,0)))</f>
        <v>0</v>
      </c>
      <c r="H39" s="69"/>
      <c r="I39" s="48" t="str">
        <f>IF(ISBLANK(H39),"  ",IF(L39&gt;0,H39/L39,IF(H39&gt;0,1,0)))</f>
        <v xml:space="preserve">  </v>
      </c>
      <c r="J39" s="70"/>
      <c r="K39" s="49" t="str">
        <f>IF(ISBLANK(J39),"  ",IF(L39&gt;0,J39/L39,IF(J39&gt;0,1,0)))</f>
        <v xml:space="preserve">  </v>
      </c>
      <c r="L39" s="34">
        <f>J39+H39</f>
        <v>0</v>
      </c>
      <c r="M39" s="51">
        <f>IF(ISBLANK(L39),"  ",IF(L76&gt;0,L39/L76,IF(L39&gt;0,1,0)))</f>
        <v>0</v>
      </c>
      <c r="N39" s="25"/>
    </row>
    <row r="40" spans="1:14" s="77" customFormat="1" ht="15" customHeight="1" x14ac:dyDescent="0.25">
      <c r="A40" s="62" t="s">
        <v>37</v>
      </c>
      <c r="B40" s="71">
        <v>34437800</v>
      </c>
      <c r="C40" s="84">
        <f t="shared" si="0"/>
        <v>1</v>
      </c>
      <c r="D40" s="122">
        <v>0</v>
      </c>
      <c r="E40" s="73">
        <f>IF(ISBLANK(D40),"  ",IF(F40&gt;0,D40/F40,IF(D40&gt;0,1,0)))</f>
        <v>0</v>
      </c>
      <c r="F40" s="71">
        <f>F39+F38+F36+F34+F29+F28+F26+F27+F25+F24+F23+F22+F21+F20+F19+F18+F17+F16+F14+F13+F30+F31+F32+F33</f>
        <v>34437800</v>
      </c>
      <c r="G40" s="74">
        <f>IF(ISBLANK(F40),"  ",IF(F76&gt;0,F40/F76,IF(F40&gt;0,1,0)))</f>
        <v>0.72895025834601856</v>
      </c>
      <c r="H40" s="71">
        <v>35544006</v>
      </c>
      <c r="I40" s="84">
        <f>IF(ISBLANK(H40),"  ",IF(L40&gt;0,H40/L40,IF(H40&gt;0,1,0)))</f>
        <v>1</v>
      </c>
      <c r="J40" s="122">
        <v>0</v>
      </c>
      <c r="K40" s="75">
        <f>IF(ISBLANK(J40),"  ",IF(L40&gt;0,J40/L40,IF(J40&gt;0,1,0)))</f>
        <v>0</v>
      </c>
      <c r="L40" s="71">
        <f>L39+L38+L36+L34+L29+L28+L26+L27+L25+L24+L23+L22+L21+L20+L19+L18+L17+L16+L14+L13+L30+L31+L32+L33</f>
        <v>35544006</v>
      </c>
      <c r="M40" s="74">
        <f>IF(ISBLANK(L40),"  ",IF(L76&gt;0,L40/L76,IF(L40&gt;0,1,0)))</f>
        <v>0.57687722795542296</v>
      </c>
      <c r="N40" s="76"/>
    </row>
    <row r="41" spans="1:14" ht="15" customHeight="1" x14ac:dyDescent="0.25">
      <c r="A41" s="78" t="s">
        <v>38</v>
      </c>
      <c r="B41" s="79"/>
      <c r="C41" s="64" t="s">
        <v>4</v>
      </c>
      <c r="D41" s="80"/>
      <c r="E41" s="66" t="s">
        <v>4</v>
      </c>
      <c r="F41" s="34"/>
      <c r="G41" s="67" t="s">
        <v>4</v>
      </c>
      <c r="H41" s="79"/>
      <c r="I41" s="64" t="s">
        <v>4</v>
      </c>
      <c r="J41" s="80"/>
      <c r="K41" s="66" t="s">
        <v>4</v>
      </c>
      <c r="L41" s="34"/>
      <c r="M41" s="67" t="s">
        <v>4</v>
      </c>
      <c r="N41" s="25"/>
    </row>
    <row r="42" spans="1:14" ht="15" customHeight="1" x14ac:dyDescent="0.2">
      <c r="A42" s="11" t="s">
        <v>39</v>
      </c>
      <c r="B42" s="36">
        <v>0</v>
      </c>
      <c r="C42" s="42">
        <f t="shared" si="0"/>
        <v>0</v>
      </c>
      <c r="D42" s="123">
        <v>0</v>
      </c>
      <c r="E42" s="44">
        <f t="shared" ref="E42:E48" si="6">IF(ISBLANK(D42),"  ",IF(F42&gt;0,D42/F42,IF(D42&gt;0,1,0)))</f>
        <v>0</v>
      </c>
      <c r="F42" s="38">
        <f>D42+B42</f>
        <v>0</v>
      </c>
      <c r="G42" s="46">
        <f>IF(ISBLANK(F42),"  ",IF(D76&gt;0,F42/D76,IF(F42&gt;0,1,0)))</f>
        <v>0</v>
      </c>
      <c r="H42" s="36">
        <v>0</v>
      </c>
      <c r="I42" s="42">
        <f t="shared" ref="I42:I48" si="7">IF(ISBLANK(H42),"  ",IF(L42&gt;0,H42/L42,IF(H42&gt;0,1,0)))</f>
        <v>0</v>
      </c>
      <c r="J42" s="123">
        <v>0</v>
      </c>
      <c r="K42" s="44">
        <f t="shared" ref="K42:K48" si="8">IF(ISBLANK(J42),"  ",IF(L42&gt;0,J42/L42,IF(J42&gt;0,1,0)))</f>
        <v>0</v>
      </c>
      <c r="L42" s="38">
        <f>J42+H42</f>
        <v>0</v>
      </c>
      <c r="M42" s="46">
        <f>IF(ISBLANK(L42),"  ",IF(J76&gt;0,L42/J76,IF(L42&gt;0,1,0)))</f>
        <v>0</v>
      </c>
      <c r="N42" s="25"/>
    </row>
    <row r="43" spans="1:14" ht="15" customHeight="1" x14ac:dyDescent="0.2">
      <c r="A43" s="81" t="s">
        <v>40</v>
      </c>
      <c r="B43" s="32">
        <v>0</v>
      </c>
      <c r="C43" s="48">
        <f t="shared" si="0"/>
        <v>0</v>
      </c>
      <c r="D43" s="80">
        <v>0</v>
      </c>
      <c r="E43" s="49">
        <f t="shared" si="6"/>
        <v>0</v>
      </c>
      <c r="F43" s="34">
        <f>D43+B43</f>
        <v>0</v>
      </c>
      <c r="G43" s="51">
        <f>IF(ISBLANK(F43),"  ",IF(D76&gt;0,F43/D76,IF(F43&gt;0,1,0)))</f>
        <v>0</v>
      </c>
      <c r="H43" s="32">
        <v>0</v>
      </c>
      <c r="I43" s="48">
        <f t="shared" si="7"/>
        <v>0</v>
      </c>
      <c r="J43" s="80">
        <v>0</v>
      </c>
      <c r="K43" s="49">
        <f t="shared" si="8"/>
        <v>0</v>
      </c>
      <c r="L43" s="34">
        <f>J43+H43</f>
        <v>0</v>
      </c>
      <c r="M43" s="51">
        <f>IF(ISBLANK(L43),"  ",IF(J76&gt;0,L43/J76,IF(L43&gt;0,1,0)))</f>
        <v>0</v>
      </c>
      <c r="N43" s="25"/>
    </row>
    <row r="44" spans="1:14" ht="15" customHeight="1" x14ac:dyDescent="0.2">
      <c r="A44" s="82" t="s">
        <v>41</v>
      </c>
      <c r="B44" s="32">
        <v>0</v>
      </c>
      <c r="C44" s="48">
        <f t="shared" si="0"/>
        <v>0</v>
      </c>
      <c r="D44" s="80">
        <v>0</v>
      </c>
      <c r="E44" s="49">
        <f t="shared" si="6"/>
        <v>0</v>
      </c>
      <c r="F44" s="68">
        <f>D44+B44</f>
        <v>0</v>
      </c>
      <c r="G44" s="51">
        <f>IF(ISBLANK(F44),"  ",IF(D76&gt;0,F44/D76,IF(F44&gt;0,1,0)))</f>
        <v>0</v>
      </c>
      <c r="H44" s="32">
        <v>0</v>
      </c>
      <c r="I44" s="48">
        <f t="shared" si="7"/>
        <v>0</v>
      </c>
      <c r="J44" s="80">
        <v>0</v>
      </c>
      <c r="K44" s="49">
        <f t="shared" si="8"/>
        <v>0</v>
      </c>
      <c r="L44" s="68">
        <f>J44+H44</f>
        <v>0</v>
      </c>
      <c r="M44" s="51">
        <f>IF(ISBLANK(L44),"  ",IF(J76&gt;0,L44/J76,IF(L44&gt;0,1,0)))</f>
        <v>0</v>
      </c>
      <c r="N44" s="25"/>
    </row>
    <row r="45" spans="1:14" ht="15" customHeight="1" x14ac:dyDescent="0.2">
      <c r="A45" s="31" t="s">
        <v>42</v>
      </c>
      <c r="B45" s="32">
        <v>0</v>
      </c>
      <c r="C45" s="48">
        <f t="shared" si="0"/>
        <v>0</v>
      </c>
      <c r="D45" s="80">
        <v>0</v>
      </c>
      <c r="E45" s="49">
        <f t="shared" si="6"/>
        <v>0</v>
      </c>
      <c r="F45" s="68">
        <f>D45+B45</f>
        <v>0</v>
      </c>
      <c r="G45" s="51">
        <f>IF(ISBLANK(F45),"  ",IF(D76&gt;0,F45/D76,IF(F45&gt;0,1,0)))</f>
        <v>0</v>
      </c>
      <c r="H45" s="32">
        <v>0</v>
      </c>
      <c r="I45" s="48">
        <f t="shared" si="7"/>
        <v>0</v>
      </c>
      <c r="J45" s="80">
        <v>0</v>
      </c>
      <c r="K45" s="49">
        <f t="shared" si="8"/>
        <v>0</v>
      </c>
      <c r="L45" s="68">
        <f>J45+H45</f>
        <v>0</v>
      </c>
      <c r="M45" s="51">
        <f>IF(ISBLANK(L45),"  ",IF(J76&gt;0,L45/J76,IF(L45&gt;0,1,0)))</f>
        <v>0</v>
      </c>
      <c r="N45" s="25"/>
    </row>
    <row r="46" spans="1:14" ht="15" customHeight="1" x14ac:dyDescent="0.2">
      <c r="A46" s="81" t="s">
        <v>43</v>
      </c>
      <c r="B46" s="32">
        <v>3382191.13</v>
      </c>
      <c r="C46" s="48">
        <f t="shared" si="0"/>
        <v>1</v>
      </c>
      <c r="D46" s="80">
        <v>0</v>
      </c>
      <c r="E46" s="49">
        <f t="shared" si="6"/>
        <v>0</v>
      </c>
      <c r="F46" s="68">
        <f>D46+B46</f>
        <v>3382191.13</v>
      </c>
      <c r="G46" s="51">
        <f>IF(ISBLANK(F46),"  ",IF(F76&gt;0,F46/F76,IF(F46&gt;0,1,0)))</f>
        <v>7.1591364662931797E-2</v>
      </c>
      <c r="H46" s="32">
        <v>11167888</v>
      </c>
      <c r="I46" s="48">
        <f t="shared" si="7"/>
        <v>1</v>
      </c>
      <c r="J46" s="80">
        <v>0</v>
      </c>
      <c r="K46" s="49">
        <f t="shared" si="8"/>
        <v>0</v>
      </c>
      <c r="L46" s="68">
        <f>J46+H46</f>
        <v>11167888</v>
      </c>
      <c r="M46" s="51">
        <f>IF(ISBLANK(L46),"  ",IF(L76&gt;0,L46/L76,IF(L46&gt;0,1,0)))</f>
        <v>0.1812541971649631</v>
      </c>
      <c r="N46" s="25"/>
    </row>
    <row r="47" spans="1:14" s="77" customFormat="1" ht="15" customHeight="1" x14ac:dyDescent="0.25">
      <c r="A47" s="78" t="s">
        <v>44</v>
      </c>
      <c r="B47" s="106">
        <v>3382191.13</v>
      </c>
      <c r="C47" s="84">
        <f t="shared" si="0"/>
        <v>1</v>
      </c>
      <c r="D47" s="107">
        <v>0</v>
      </c>
      <c r="E47" s="75">
        <f t="shared" si="6"/>
        <v>0</v>
      </c>
      <c r="F47" s="86">
        <f>F46+F45+F44+F43+F42</f>
        <v>3382191.13</v>
      </c>
      <c r="G47" s="74">
        <f>IF(ISBLANK(F47),"  ",IF(F76&gt;0,F47/F76,IF(F47&gt;0,1,0)))</f>
        <v>7.1591364662931797E-2</v>
      </c>
      <c r="H47" s="106">
        <v>11167888</v>
      </c>
      <c r="I47" s="84">
        <f t="shared" si="7"/>
        <v>1</v>
      </c>
      <c r="J47" s="107">
        <v>0</v>
      </c>
      <c r="K47" s="75">
        <f t="shared" si="8"/>
        <v>0</v>
      </c>
      <c r="L47" s="86">
        <f>L46+L45+L44+L43+L42</f>
        <v>11167888</v>
      </c>
      <c r="M47" s="74">
        <f>IF(ISBLANK(L47),"  ",IF(L76&gt;0,L47/L76,IF(L47&gt;0,1,0)))</f>
        <v>0.1812541971649631</v>
      </c>
      <c r="N47" s="76"/>
    </row>
    <row r="48" spans="1:14" s="77" customFormat="1" ht="15" customHeight="1" x14ac:dyDescent="0.25">
      <c r="A48" s="87" t="s">
        <v>45</v>
      </c>
      <c r="B48" s="124">
        <v>0</v>
      </c>
      <c r="C48" s="84">
        <f t="shared" si="0"/>
        <v>0</v>
      </c>
      <c r="D48" s="111">
        <v>0</v>
      </c>
      <c r="E48" s="75">
        <f t="shared" si="6"/>
        <v>0</v>
      </c>
      <c r="F48" s="90">
        <f>D48+B48</f>
        <v>0</v>
      </c>
      <c r="G48" s="74">
        <f>IF(ISBLANK(F48),"  ",IF(F76&gt;0,F48/F76,IF(F48&gt;0,1,0)))</f>
        <v>0</v>
      </c>
      <c r="H48" s="124">
        <v>0</v>
      </c>
      <c r="I48" s="84">
        <f t="shared" si="7"/>
        <v>0</v>
      </c>
      <c r="J48" s="111">
        <v>0</v>
      </c>
      <c r="K48" s="75">
        <f t="shared" si="8"/>
        <v>0</v>
      </c>
      <c r="L48" s="90">
        <f>J48+H48</f>
        <v>0</v>
      </c>
      <c r="M48" s="74">
        <f>IF(ISBLANK(L48),"  ",IF(L76&gt;0,L48/L76,IF(L48&gt;0,1,0)))</f>
        <v>0</v>
      </c>
      <c r="N48" s="76"/>
    </row>
    <row r="49" spans="1:14" ht="15" customHeight="1" x14ac:dyDescent="0.25">
      <c r="A49" s="14" t="s">
        <v>46</v>
      </c>
      <c r="B49" s="91"/>
      <c r="C49" s="92" t="s">
        <v>4</v>
      </c>
      <c r="D49" s="93"/>
      <c r="E49" s="94" t="s">
        <v>4</v>
      </c>
      <c r="F49" s="38"/>
      <c r="G49" s="95" t="s">
        <v>4</v>
      </c>
      <c r="H49" s="91"/>
      <c r="I49" s="92" t="s">
        <v>4</v>
      </c>
      <c r="J49" s="93"/>
      <c r="K49" s="94" t="s">
        <v>4</v>
      </c>
      <c r="L49" s="38"/>
      <c r="M49" s="95" t="s">
        <v>4</v>
      </c>
      <c r="N49" s="25"/>
    </row>
    <row r="50" spans="1:14" ht="15" customHeight="1" x14ac:dyDescent="0.2">
      <c r="A50" s="11" t="s">
        <v>47</v>
      </c>
      <c r="B50" s="91">
        <v>0</v>
      </c>
      <c r="C50" s="42">
        <f t="shared" si="0"/>
        <v>0</v>
      </c>
      <c r="D50" s="93">
        <v>0</v>
      </c>
      <c r="E50" s="44">
        <f t="shared" ref="E50:E67" si="9">IF(ISBLANK(D50),"  ",IF(F50&gt;0,D50/F50,IF(D50&gt;0,1,0)))</f>
        <v>0</v>
      </c>
      <c r="F50" s="96">
        <f t="shared" ref="F50:F55" si="10">D50+B50</f>
        <v>0</v>
      </c>
      <c r="G50" s="46">
        <f>IF(ISBLANK(F50),"  ",IF(F76&gt;0,F50/F76,IF(F50&gt;0,1,0)))</f>
        <v>0</v>
      </c>
      <c r="H50" s="91">
        <v>0</v>
      </c>
      <c r="I50" s="42">
        <f t="shared" ref="I50:I67" si="11">IF(ISBLANK(H50),"  ",IF(L50&gt;0,H50/L50,IF(H50&gt;0,1,0)))</f>
        <v>0</v>
      </c>
      <c r="J50" s="93">
        <v>0</v>
      </c>
      <c r="K50" s="44">
        <f t="shared" ref="K50:K67" si="12">IF(ISBLANK(J50),"  ",IF(L50&gt;0,J50/L50,IF(J50&gt;0,1,0)))</f>
        <v>0</v>
      </c>
      <c r="L50" s="96">
        <f t="shared" ref="L50:L66" si="13">J50+H50</f>
        <v>0</v>
      </c>
      <c r="M50" s="46">
        <f>IF(ISBLANK(L50),"  ",IF(L76&gt;0,L50/L76,IF(L50&gt;0,1,0)))</f>
        <v>0</v>
      </c>
      <c r="N50" s="25"/>
    </row>
    <row r="51" spans="1:14" ht="15" customHeight="1" x14ac:dyDescent="0.2">
      <c r="A51" s="31" t="s">
        <v>48</v>
      </c>
      <c r="B51" s="79">
        <v>0</v>
      </c>
      <c r="C51" s="48">
        <f t="shared" si="0"/>
        <v>0</v>
      </c>
      <c r="D51" s="80">
        <v>0</v>
      </c>
      <c r="E51" s="49">
        <f t="shared" si="9"/>
        <v>0</v>
      </c>
      <c r="F51" s="97">
        <f t="shared" si="10"/>
        <v>0</v>
      </c>
      <c r="G51" s="51">
        <f>IF(ISBLANK(F51),"  ",IF(F76&gt;0,F51/F76,IF(F51&gt;0,1,0)))</f>
        <v>0</v>
      </c>
      <c r="H51" s="79">
        <v>0</v>
      </c>
      <c r="I51" s="48">
        <f t="shared" si="11"/>
        <v>0</v>
      </c>
      <c r="J51" s="80">
        <v>0</v>
      </c>
      <c r="K51" s="49">
        <f t="shared" si="12"/>
        <v>0</v>
      </c>
      <c r="L51" s="97">
        <f t="shared" si="13"/>
        <v>0</v>
      </c>
      <c r="M51" s="51">
        <f>IF(ISBLANK(L51),"  ",IF(L76&gt;0,L51/L76,IF(L51&gt;0,1,0)))</f>
        <v>0</v>
      </c>
      <c r="N51" s="25"/>
    </row>
    <row r="52" spans="1:14" ht="15" customHeight="1" x14ac:dyDescent="0.2">
      <c r="A52" s="98" t="s">
        <v>49</v>
      </c>
      <c r="B52" s="125">
        <v>0</v>
      </c>
      <c r="C52" s="48">
        <f t="shared" si="0"/>
        <v>0</v>
      </c>
      <c r="D52" s="126">
        <v>0</v>
      </c>
      <c r="E52" s="49">
        <f t="shared" si="9"/>
        <v>0</v>
      </c>
      <c r="F52" s="99">
        <f t="shared" si="10"/>
        <v>0</v>
      </c>
      <c r="G52" s="51">
        <f>IF(ISBLANK(F52),"  ",IF(F76&gt;0,F52/F76,IF(F52&gt;0,1,0)))</f>
        <v>0</v>
      </c>
      <c r="H52" s="125">
        <v>0</v>
      </c>
      <c r="I52" s="48">
        <f t="shared" si="11"/>
        <v>0</v>
      </c>
      <c r="J52" s="126">
        <v>0</v>
      </c>
      <c r="K52" s="49">
        <f t="shared" si="12"/>
        <v>0</v>
      </c>
      <c r="L52" s="99">
        <f t="shared" si="13"/>
        <v>0</v>
      </c>
      <c r="M52" s="51">
        <f>IF(ISBLANK(L52),"  ",IF(L76&gt;0,L52/L76,IF(L52&gt;0,1,0)))</f>
        <v>0</v>
      </c>
      <c r="N52" s="25"/>
    </row>
    <row r="53" spans="1:14" ht="15" customHeight="1" x14ac:dyDescent="0.2">
      <c r="A53" s="98" t="s">
        <v>50</v>
      </c>
      <c r="B53" s="125">
        <v>0</v>
      </c>
      <c r="C53" s="48">
        <f t="shared" si="0"/>
        <v>0</v>
      </c>
      <c r="D53" s="126">
        <v>0</v>
      </c>
      <c r="E53" s="49">
        <f t="shared" si="9"/>
        <v>0</v>
      </c>
      <c r="F53" s="99">
        <f t="shared" si="10"/>
        <v>0</v>
      </c>
      <c r="G53" s="51">
        <f>IF(ISBLANK(F53),"  ",IF(F76&gt;0,F53/F76,IF(F53&gt;0,1,0)))</f>
        <v>0</v>
      </c>
      <c r="H53" s="125">
        <v>0</v>
      </c>
      <c r="I53" s="48">
        <f t="shared" si="11"/>
        <v>0</v>
      </c>
      <c r="J53" s="126">
        <v>0</v>
      </c>
      <c r="K53" s="49">
        <f t="shared" si="12"/>
        <v>0</v>
      </c>
      <c r="L53" s="99">
        <f t="shared" si="13"/>
        <v>0</v>
      </c>
      <c r="M53" s="51">
        <f>IF(ISBLANK(L53),"  ",IF(L76&gt;0,L53/L76,IF(L53&gt;0,1,0)))</f>
        <v>0</v>
      </c>
      <c r="N53" s="25"/>
    </row>
    <row r="54" spans="1:14" ht="15" customHeight="1" x14ac:dyDescent="0.2">
      <c r="A54" s="98" t="s">
        <v>51</v>
      </c>
      <c r="B54" s="125">
        <v>0</v>
      </c>
      <c r="C54" s="48">
        <f>IF(ISBLANK(B54),"  ",IF(F54&gt;0,B54/F54,IF(B54&gt;0,1,0)))</f>
        <v>0</v>
      </c>
      <c r="D54" s="126">
        <v>0</v>
      </c>
      <c r="E54" s="49">
        <f>IF(ISBLANK(D54),"  ",IF(F54&gt;0,D54/F54,IF(D54&gt;0,1,0)))</f>
        <v>0</v>
      </c>
      <c r="F54" s="99">
        <f t="shared" si="10"/>
        <v>0</v>
      </c>
      <c r="G54" s="51">
        <f>IF(ISBLANK(F54),"  ",IF(F76&gt;0,F54/F76,IF(F54&gt;0,1,0)))</f>
        <v>0</v>
      </c>
      <c r="H54" s="125">
        <v>0</v>
      </c>
      <c r="I54" s="48">
        <f>IF(ISBLANK(H54),"  ",IF(L54&gt;0,H54/L54,IF(H54&gt;0,1,0)))</f>
        <v>0</v>
      </c>
      <c r="J54" s="126">
        <v>0</v>
      </c>
      <c r="K54" s="49">
        <f>IF(ISBLANK(J54),"  ",IF(L54&gt;0,J54/L54,IF(J54&gt;0,1,0)))</f>
        <v>0</v>
      </c>
      <c r="L54" s="99">
        <f t="shared" si="13"/>
        <v>0</v>
      </c>
      <c r="M54" s="51">
        <f>IF(ISBLANK(L54),"  ",IF(L76&gt;0,L54/L76,IF(L54&gt;0,1,0)))</f>
        <v>0</v>
      </c>
      <c r="N54" s="25"/>
    </row>
    <row r="55" spans="1:14" ht="15" customHeight="1" x14ac:dyDescent="0.2">
      <c r="A55" s="31" t="s">
        <v>52</v>
      </c>
      <c r="B55" s="79">
        <v>0</v>
      </c>
      <c r="C55" s="48">
        <f t="shared" si="0"/>
        <v>0</v>
      </c>
      <c r="D55" s="80">
        <v>0</v>
      </c>
      <c r="E55" s="49">
        <f t="shared" si="9"/>
        <v>0</v>
      </c>
      <c r="F55" s="97">
        <f t="shared" si="10"/>
        <v>0</v>
      </c>
      <c r="G55" s="51">
        <f>IF(ISBLANK(F55),"  ",IF(F76&gt;0,F55/F76,IF(F55&gt;0,1,0)))</f>
        <v>0</v>
      </c>
      <c r="H55" s="79">
        <v>0</v>
      </c>
      <c r="I55" s="48">
        <f t="shared" si="11"/>
        <v>0</v>
      </c>
      <c r="J55" s="80">
        <v>0</v>
      </c>
      <c r="K55" s="49">
        <f t="shared" si="12"/>
        <v>0</v>
      </c>
      <c r="L55" s="97">
        <f t="shared" si="13"/>
        <v>0</v>
      </c>
      <c r="M55" s="51">
        <f>IF(ISBLANK(L55),"  ",IF(L76&gt;0,L55/L76,IF(L55&gt;0,1,0)))</f>
        <v>0</v>
      </c>
      <c r="N55" s="25"/>
    </row>
    <row r="56" spans="1:14" s="77" customFormat="1" ht="15" customHeight="1" x14ac:dyDescent="0.25">
      <c r="A56" s="87" t="s">
        <v>53</v>
      </c>
      <c r="B56" s="127">
        <v>0</v>
      </c>
      <c r="C56" s="84">
        <f t="shared" si="0"/>
        <v>0</v>
      </c>
      <c r="D56" s="107">
        <v>0</v>
      </c>
      <c r="E56" s="75">
        <f t="shared" si="9"/>
        <v>0</v>
      </c>
      <c r="F56" s="100">
        <f>F55+F53+F52+F51+F50+F54</f>
        <v>0</v>
      </c>
      <c r="G56" s="74">
        <f>IF(ISBLANK(F56),"  ",IF(F76&gt;0,F56/F76,IF(F56&gt;0,1,0)))</f>
        <v>0</v>
      </c>
      <c r="H56" s="127">
        <v>0</v>
      </c>
      <c r="I56" s="84">
        <f t="shared" si="11"/>
        <v>0</v>
      </c>
      <c r="J56" s="107">
        <v>0</v>
      </c>
      <c r="K56" s="75">
        <f t="shared" si="12"/>
        <v>0</v>
      </c>
      <c r="L56" s="97">
        <f t="shared" si="13"/>
        <v>0</v>
      </c>
      <c r="M56" s="74">
        <f>IF(ISBLANK(L56),"  ",IF(L76&gt;0,L56/L76,IF(L56&gt;0,1,0)))</f>
        <v>0</v>
      </c>
      <c r="N56" s="76"/>
    </row>
    <row r="57" spans="1:14" ht="15" customHeight="1" x14ac:dyDescent="0.2">
      <c r="A57" s="41" t="s">
        <v>54</v>
      </c>
      <c r="B57" s="128">
        <v>0</v>
      </c>
      <c r="C57" s="48">
        <f t="shared" si="0"/>
        <v>0</v>
      </c>
      <c r="D57" s="129">
        <v>0</v>
      </c>
      <c r="E57" s="49">
        <f t="shared" si="9"/>
        <v>0</v>
      </c>
      <c r="F57" s="101">
        <f t="shared" ref="F57:F66" si="14">D57+B57</f>
        <v>0</v>
      </c>
      <c r="G57" s="51">
        <f>IF(ISBLANK(F57),"  ",IF(F76&gt;0,F57/F76,IF(F57&gt;0,1,0)))</f>
        <v>0</v>
      </c>
      <c r="H57" s="128">
        <v>0</v>
      </c>
      <c r="I57" s="48">
        <f t="shared" si="11"/>
        <v>0</v>
      </c>
      <c r="J57" s="129">
        <v>0</v>
      </c>
      <c r="K57" s="49">
        <f t="shared" si="12"/>
        <v>0</v>
      </c>
      <c r="L57" s="101">
        <f t="shared" si="13"/>
        <v>0</v>
      </c>
      <c r="M57" s="51">
        <f>IF(ISBLANK(L57),"  ",IF(L76&gt;0,L57/L76,IF(L57&gt;0,1,0)))</f>
        <v>0</v>
      </c>
      <c r="N57" s="25"/>
    </row>
    <row r="58" spans="1:14" ht="15" customHeight="1" x14ac:dyDescent="0.2">
      <c r="A58" s="102" t="s">
        <v>55</v>
      </c>
      <c r="B58" s="32">
        <v>0</v>
      </c>
      <c r="C58" s="48">
        <f t="shared" si="0"/>
        <v>0</v>
      </c>
      <c r="D58" s="80">
        <v>0</v>
      </c>
      <c r="E58" s="49">
        <f t="shared" si="9"/>
        <v>0</v>
      </c>
      <c r="F58" s="34">
        <f t="shared" si="14"/>
        <v>0</v>
      </c>
      <c r="G58" s="51">
        <f>IF(ISBLANK(F58),"  ",IF(F76&gt;0,F58/F76,IF(F58&gt;0,1,0)))</f>
        <v>0</v>
      </c>
      <c r="H58" s="32">
        <v>0</v>
      </c>
      <c r="I58" s="48">
        <f t="shared" si="11"/>
        <v>0</v>
      </c>
      <c r="J58" s="80">
        <v>0</v>
      </c>
      <c r="K58" s="49">
        <f t="shared" si="12"/>
        <v>0</v>
      </c>
      <c r="L58" s="34">
        <f t="shared" si="13"/>
        <v>0</v>
      </c>
      <c r="M58" s="51">
        <f>IF(ISBLANK(L58),"  ",IF(L76&gt;0,L58/L76,IF(L58&gt;0,1,0)))</f>
        <v>0</v>
      </c>
      <c r="N58" s="25"/>
    </row>
    <row r="59" spans="1:14" ht="15" customHeight="1" x14ac:dyDescent="0.2">
      <c r="A59" s="82" t="s">
        <v>56</v>
      </c>
      <c r="B59" s="32">
        <v>0</v>
      </c>
      <c r="C59" s="48">
        <f t="shared" si="0"/>
        <v>0</v>
      </c>
      <c r="D59" s="80">
        <v>0</v>
      </c>
      <c r="E59" s="49">
        <f t="shared" si="9"/>
        <v>0</v>
      </c>
      <c r="F59" s="34">
        <f t="shared" si="14"/>
        <v>0</v>
      </c>
      <c r="G59" s="51">
        <f>IF(ISBLANK(F59),"  ",IF(F76&gt;0,F59/F76,IF(F59&gt;0,1,0)))</f>
        <v>0</v>
      </c>
      <c r="H59" s="32">
        <v>0</v>
      </c>
      <c r="I59" s="48">
        <f t="shared" si="11"/>
        <v>0</v>
      </c>
      <c r="J59" s="80">
        <v>0</v>
      </c>
      <c r="K59" s="49">
        <f t="shared" si="12"/>
        <v>0</v>
      </c>
      <c r="L59" s="34">
        <f t="shared" si="13"/>
        <v>0</v>
      </c>
      <c r="M59" s="51">
        <f>IF(ISBLANK(L59),"  ",IF(L76&gt;0,L59/L76,IF(L59&gt;0,1,0)))</f>
        <v>0</v>
      </c>
      <c r="N59" s="25"/>
    </row>
    <row r="60" spans="1:14" ht="15" customHeight="1" x14ac:dyDescent="0.2">
      <c r="A60" s="81" t="s">
        <v>57</v>
      </c>
      <c r="B60" s="69">
        <v>0</v>
      </c>
      <c r="C60" s="48">
        <f t="shared" si="0"/>
        <v>0</v>
      </c>
      <c r="D60" s="70">
        <v>0</v>
      </c>
      <c r="E60" s="49">
        <f t="shared" si="9"/>
        <v>0</v>
      </c>
      <c r="F60" s="68">
        <f t="shared" si="14"/>
        <v>0</v>
      </c>
      <c r="G60" s="51">
        <f>IF(ISBLANK(F60),"  ",IF(F76&gt;0,F60/F76,IF(F60&gt;0,1,0)))</f>
        <v>0</v>
      </c>
      <c r="H60" s="69">
        <v>0</v>
      </c>
      <c r="I60" s="48">
        <f t="shared" si="11"/>
        <v>0</v>
      </c>
      <c r="J60" s="70">
        <v>0</v>
      </c>
      <c r="K60" s="49">
        <f t="shared" si="12"/>
        <v>0</v>
      </c>
      <c r="L60" s="68">
        <f t="shared" si="13"/>
        <v>0</v>
      </c>
      <c r="M60" s="51">
        <f>IF(ISBLANK(L60),"  ",IF(L76&gt;0,L60/L76,IF(L60&gt;0,1,0)))</f>
        <v>0</v>
      </c>
      <c r="N60" s="25"/>
    </row>
    <row r="61" spans="1:14" ht="15" customHeight="1" x14ac:dyDescent="0.2">
      <c r="A61" s="103" t="s">
        <v>58</v>
      </c>
      <c r="B61" s="32">
        <v>0</v>
      </c>
      <c r="C61" s="48">
        <f t="shared" si="0"/>
        <v>0</v>
      </c>
      <c r="D61" s="80">
        <v>0</v>
      </c>
      <c r="E61" s="49">
        <f t="shared" si="9"/>
        <v>0</v>
      </c>
      <c r="F61" s="34">
        <f t="shared" si="14"/>
        <v>0</v>
      </c>
      <c r="G61" s="51">
        <f>IF(ISBLANK(F61),"  ",IF(F76&gt;0,F61/F76,IF(F61&gt;0,1,0)))</f>
        <v>0</v>
      </c>
      <c r="H61" s="32">
        <v>0</v>
      </c>
      <c r="I61" s="48">
        <f t="shared" si="11"/>
        <v>0</v>
      </c>
      <c r="J61" s="80">
        <v>0</v>
      </c>
      <c r="K61" s="49">
        <f t="shared" si="12"/>
        <v>0</v>
      </c>
      <c r="L61" s="34">
        <f t="shared" si="13"/>
        <v>0</v>
      </c>
      <c r="M61" s="51">
        <f>IF(ISBLANK(L61),"  ",IF(L76&gt;0,L61/L76,IF(L61&gt;0,1,0)))</f>
        <v>0</v>
      </c>
      <c r="N61" s="25"/>
    </row>
    <row r="62" spans="1:14" ht="15" customHeight="1" x14ac:dyDescent="0.2">
      <c r="A62" s="103" t="s">
        <v>59</v>
      </c>
      <c r="B62" s="32">
        <v>0</v>
      </c>
      <c r="C62" s="48">
        <f t="shared" si="0"/>
        <v>0</v>
      </c>
      <c r="D62" s="80">
        <v>0</v>
      </c>
      <c r="E62" s="49">
        <f t="shared" si="9"/>
        <v>0</v>
      </c>
      <c r="F62" s="34">
        <f t="shared" si="14"/>
        <v>0</v>
      </c>
      <c r="G62" s="51">
        <f>IF(ISBLANK(F62),"  ",IF(F76&gt;0,F62/F76,IF(F62&gt;0,1,0)))</f>
        <v>0</v>
      </c>
      <c r="H62" s="32">
        <v>0</v>
      </c>
      <c r="I62" s="48">
        <f t="shared" si="11"/>
        <v>0</v>
      </c>
      <c r="J62" s="80">
        <v>0</v>
      </c>
      <c r="K62" s="49">
        <f t="shared" si="12"/>
        <v>0</v>
      </c>
      <c r="L62" s="34">
        <f t="shared" si="13"/>
        <v>0</v>
      </c>
      <c r="M62" s="51">
        <f>IF(ISBLANK(L62),"  ",IF(L76&gt;0,L62/L76,IF(L62&gt;0,1,0)))</f>
        <v>0</v>
      </c>
      <c r="N62" s="25"/>
    </row>
    <row r="63" spans="1:14" ht="15" customHeight="1" x14ac:dyDescent="0.2">
      <c r="A63" s="104" t="s">
        <v>60</v>
      </c>
      <c r="B63" s="32">
        <v>0</v>
      </c>
      <c r="C63" s="48">
        <f t="shared" si="0"/>
        <v>0</v>
      </c>
      <c r="D63" s="80">
        <v>0</v>
      </c>
      <c r="E63" s="49">
        <f t="shared" si="9"/>
        <v>0</v>
      </c>
      <c r="F63" s="34">
        <f t="shared" si="14"/>
        <v>0</v>
      </c>
      <c r="G63" s="51">
        <f>IF(ISBLANK(F63),"  ",IF(F76&gt;0,F63/F76,IF(F63&gt;0,1,0)))</f>
        <v>0</v>
      </c>
      <c r="H63" s="32">
        <v>0</v>
      </c>
      <c r="I63" s="48">
        <f t="shared" si="11"/>
        <v>0</v>
      </c>
      <c r="J63" s="80">
        <v>0</v>
      </c>
      <c r="K63" s="49">
        <f t="shared" si="12"/>
        <v>0</v>
      </c>
      <c r="L63" s="34">
        <f t="shared" si="13"/>
        <v>0</v>
      </c>
      <c r="M63" s="51">
        <f>IF(ISBLANK(L63),"  ",IF(L76&gt;0,L63/L76,IF(L63&gt;0,1,0)))</f>
        <v>0</v>
      </c>
      <c r="N63" s="25"/>
    </row>
    <row r="64" spans="1:14" ht="15" customHeight="1" x14ac:dyDescent="0.2">
      <c r="A64" s="104" t="s">
        <v>61</v>
      </c>
      <c r="B64" s="32">
        <v>0</v>
      </c>
      <c r="C64" s="48">
        <f t="shared" si="0"/>
        <v>0</v>
      </c>
      <c r="D64" s="80">
        <v>0</v>
      </c>
      <c r="E64" s="49">
        <f t="shared" si="9"/>
        <v>0</v>
      </c>
      <c r="F64" s="34">
        <f t="shared" si="14"/>
        <v>0</v>
      </c>
      <c r="G64" s="51">
        <f>IF(ISBLANK(F64),"  ",IF(F76&gt;0,F64/F76,IF(F64&gt;0,1,0)))</f>
        <v>0</v>
      </c>
      <c r="H64" s="32">
        <v>0</v>
      </c>
      <c r="I64" s="48">
        <f t="shared" si="11"/>
        <v>0</v>
      </c>
      <c r="J64" s="80">
        <v>0</v>
      </c>
      <c r="K64" s="49">
        <f t="shared" si="12"/>
        <v>0</v>
      </c>
      <c r="L64" s="34">
        <f t="shared" si="13"/>
        <v>0</v>
      </c>
      <c r="M64" s="51">
        <f>IF(ISBLANK(L64),"  ",IF(L76&gt;0,L64/L76,IF(L64&gt;0,1,0)))</f>
        <v>0</v>
      </c>
      <c r="N64" s="25"/>
    </row>
    <row r="65" spans="1:14" ht="15" customHeight="1" x14ac:dyDescent="0.2">
      <c r="A65" s="82" t="s">
        <v>62</v>
      </c>
      <c r="B65" s="32">
        <v>0</v>
      </c>
      <c r="C65" s="48">
        <f t="shared" si="0"/>
        <v>0</v>
      </c>
      <c r="D65" s="80">
        <v>0</v>
      </c>
      <c r="E65" s="49">
        <f t="shared" si="9"/>
        <v>0</v>
      </c>
      <c r="F65" s="34">
        <f t="shared" si="14"/>
        <v>0</v>
      </c>
      <c r="G65" s="51">
        <f>IF(ISBLANK(F65),"  ",IF(F76&gt;0,F65/F76,IF(F65&gt;0,1,0)))</f>
        <v>0</v>
      </c>
      <c r="H65" s="32">
        <v>0</v>
      </c>
      <c r="I65" s="48">
        <f t="shared" si="11"/>
        <v>0</v>
      </c>
      <c r="J65" s="80">
        <v>0</v>
      </c>
      <c r="K65" s="49">
        <f t="shared" si="12"/>
        <v>0</v>
      </c>
      <c r="L65" s="34">
        <f t="shared" si="13"/>
        <v>0</v>
      </c>
      <c r="M65" s="51">
        <f>IF(ISBLANK(L65),"  ",IF(L76&gt;0,L65/L76,IF(L65&gt;0,1,0)))</f>
        <v>0</v>
      </c>
      <c r="N65" s="25"/>
    </row>
    <row r="66" spans="1:14" ht="15" customHeight="1" x14ac:dyDescent="0.2">
      <c r="A66" s="81" t="s">
        <v>63</v>
      </c>
      <c r="B66" s="32">
        <v>648444.1</v>
      </c>
      <c r="C66" s="48">
        <f t="shared" si="0"/>
        <v>1</v>
      </c>
      <c r="D66" s="80">
        <v>0</v>
      </c>
      <c r="E66" s="49">
        <f t="shared" si="9"/>
        <v>0</v>
      </c>
      <c r="F66" s="34">
        <f t="shared" si="14"/>
        <v>648444.1</v>
      </c>
      <c r="G66" s="51">
        <f>IF(ISBLANK(F66),"  ",IF(F76&gt;0,F66/F76,IF(F66&gt;0,1,0)))</f>
        <v>1.3725716922043553E-2</v>
      </c>
      <c r="H66" s="32">
        <v>2730299</v>
      </c>
      <c r="I66" s="48">
        <f t="shared" si="11"/>
        <v>1</v>
      </c>
      <c r="J66" s="80">
        <v>0</v>
      </c>
      <c r="K66" s="49">
        <f t="shared" si="12"/>
        <v>0</v>
      </c>
      <c r="L66" s="34">
        <f t="shared" si="13"/>
        <v>2730299</v>
      </c>
      <c r="M66" s="51">
        <f>IF(ISBLANK(L66),"  ",IF(L76&gt;0,L66/L76,IF(L66&gt;0,1,0)))</f>
        <v>4.4312599953124678E-2</v>
      </c>
      <c r="N66" s="25"/>
    </row>
    <row r="67" spans="1:14" s="77" customFormat="1" ht="15" customHeight="1" x14ac:dyDescent="0.25">
      <c r="A67" s="105" t="s">
        <v>64</v>
      </c>
      <c r="B67" s="106">
        <v>648444.1</v>
      </c>
      <c r="C67" s="84">
        <f t="shared" si="0"/>
        <v>1</v>
      </c>
      <c r="D67" s="107">
        <v>0</v>
      </c>
      <c r="E67" s="75">
        <f t="shared" si="9"/>
        <v>0</v>
      </c>
      <c r="F67" s="106">
        <f>F66+F65+F64+F63+F62+F61+F60+F59+F58+F57+F56</f>
        <v>648444.1</v>
      </c>
      <c r="G67" s="74">
        <f>IF(ISBLANK(F67),"  ",IF(F76&gt;0,F67/F76,IF(F67&gt;0,1,0)))</f>
        <v>1.3725716922043553E-2</v>
      </c>
      <c r="H67" s="106">
        <v>2730299</v>
      </c>
      <c r="I67" s="84">
        <f t="shared" si="11"/>
        <v>1</v>
      </c>
      <c r="J67" s="107">
        <v>0</v>
      </c>
      <c r="K67" s="75">
        <f t="shared" si="12"/>
        <v>0</v>
      </c>
      <c r="L67" s="106">
        <f>L66+L65+L64+L63+L62+L61+L60+L59+L58+L57+L56</f>
        <v>2730299</v>
      </c>
      <c r="M67" s="74">
        <f>IF(ISBLANK(L67),"  ",IF(L76&gt;0,L67/L76,IF(L67&gt;0,1,0)))</f>
        <v>4.4312599953124678E-2</v>
      </c>
      <c r="N67" s="76"/>
    </row>
    <row r="68" spans="1:14" ht="15" customHeight="1" x14ac:dyDescent="0.25">
      <c r="A68" s="14" t="s">
        <v>65</v>
      </c>
      <c r="B68" s="79"/>
      <c r="C68" s="64" t="s">
        <v>4</v>
      </c>
      <c r="D68" s="80"/>
      <c r="E68" s="66" t="s">
        <v>4</v>
      </c>
      <c r="F68" s="34"/>
      <c r="G68" s="67" t="s">
        <v>4</v>
      </c>
      <c r="H68" s="79"/>
      <c r="I68" s="64" t="s">
        <v>4</v>
      </c>
      <c r="J68" s="80"/>
      <c r="K68" s="66" t="s">
        <v>4</v>
      </c>
      <c r="L68" s="34"/>
      <c r="M68" s="67" t="s">
        <v>4</v>
      </c>
    </row>
    <row r="69" spans="1:14" ht="15" customHeight="1" x14ac:dyDescent="0.2">
      <c r="A69" s="108" t="s">
        <v>66</v>
      </c>
      <c r="B69" s="3">
        <v>8774568.8100000005</v>
      </c>
      <c r="C69" s="42">
        <f t="shared" si="0"/>
        <v>1</v>
      </c>
      <c r="D69" s="93">
        <v>0</v>
      </c>
      <c r="E69" s="44">
        <f>IF(ISBLANK(D69),"  ",IF(F69&gt;0,D69/F69,IF(D69&gt;0,1,0)))</f>
        <v>0</v>
      </c>
      <c r="F69" s="58">
        <f>D69+B69</f>
        <v>8774568.8100000005</v>
      </c>
      <c r="G69" s="46">
        <f>IF(ISBLANK(F69),"  ",IF(F76&gt;0,F69/F76,IF(F69&gt;0,1,0)))</f>
        <v>0.18573266006900607</v>
      </c>
      <c r="H69" s="3">
        <v>12172314</v>
      </c>
      <c r="I69" s="42">
        <f>IF(ISBLANK(H69),"  ",IF(L69&gt;0,H69/L69,IF(H69&gt;0,1,0)))</f>
        <v>1</v>
      </c>
      <c r="J69" s="93">
        <v>0</v>
      </c>
      <c r="K69" s="44">
        <f>IF(ISBLANK(J69),"  ",IF(L69&gt;0,J69/L69,IF(J69&gt;0,1,0)))</f>
        <v>0</v>
      </c>
      <c r="L69" s="58">
        <f>J69+H69</f>
        <v>12172314</v>
      </c>
      <c r="M69" s="46">
        <f>IF(ISBLANK(L69),"  ",IF(L76&gt;0,L69/L76,IF(L69&gt;0,1,0)))</f>
        <v>0.1975559749264893</v>
      </c>
    </row>
    <row r="70" spans="1:14" ht="15" customHeight="1" x14ac:dyDescent="0.2">
      <c r="A70" s="31" t="s">
        <v>67</v>
      </c>
      <c r="B70" s="32">
        <v>0</v>
      </c>
      <c r="C70" s="48">
        <f t="shared" si="0"/>
        <v>0</v>
      </c>
      <c r="D70" s="80">
        <v>0</v>
      </c>
      <c r="E70" s="49">
        <f>IF(ISBLANK(D70),"  ",IF(F70&gt;0,D70/F70,IF(D70&gt;0,1,0)))</f>
        <v>0</v>
      </c>
      <c r="F70" s="34">
        <f>D70+B70</f>
        <v>0</v>
      </c>
      <c r="G70" s="51">
        <f>IF(ISBLANK(F70),"  ",IF(F76&gt;0,F70/F76,IF(F70&gt;0,1,0)))</f>
        <v>0</v>
      </c>
      <c r="H70" s="32">
        <v>0</v>
      </c>
      <c r="I70" s="48">
        <f>IF(ISBLANK(H70),"  ",IF(L70&gt;0,H70/L70,IF(H70&gt;0,1,0)))</f>
        <v>0</v>
      </c>
      <c r="J70" s="80">
        <v>0</v>
      </c>
      <c r="K70" s="49">
        <f>IF(ISBLANK(J70),"  ",IF(L70&gt;0,J70/L70,IF(J70&gt;0,1,0)))</f>
        <v>0</v>
      </c>
      <c r="L70" s="34">
        <f>J70+H70</f>
        <v>0</v>
      </c>
      <c r="M70" s="51">
        <f>IF(ISBLANK(L70),"  ",IF(L76&gt;0,L70/L76,IF(L70&gt;0,1,0)))</f>
        <v>0</v>
      </c>
    </row>
    <row r="71" spans="1:14" ht="15" customHeight="1" x14ac:dyDescent="0.25">
      <c r="A71" s="109" t="s">
        <v>68</v>
      </c>
      <c r="B71" s="79"/>
      <c r="C71" s="64" t="s">
        <v>4</v>
      </c>
      <c r="D71" s="80"/>
      <c r="E71" s="66" t="s">
        <v>4</v>
      </c>
      <c r="F71" s="34"/>
      <c r="G71" s="67" t="s">
        <v>4</v>
      </c>
      <c r="H71" s="79"/>
      <c r="I71" s="64" t="s">
        <v>4</v>
      </c>
      <c r="J71" s="80"/>
      <c r="K71" s="66" t="s">
        <v>4</v>
      </c>
      <c r="L71" s="34"/>
      <c r="M71" s="67" t="s">
        <v>4</v>
      </c>
    </row>
    <row r="72" spans="1:14" ht="15" customHeight="1" x14ac:dyDescent="0.2">
      <c r="A72" s="82" t="s">
        <v>69</v>
      </c>
      <c r="B72" s="3">
        <v>0</v>
      </c>
      <c r="C72" s="42">
        <f t="shared" si="0"/>
        <v>0</v>
      </c>
      <c r="D72" s="93">
        <v>0</v>
      </c>
      <c r="E72" s="44">
        <f>IF(ISBLANK(D72),"  ",IF(F72&gt;0,D72/F72,IF(D72&gt;0,1,0)))</f>
        <v>0</v>
      </c>
      <c r="F72" s="58">
        <f>D72+B72</f>
        <v>0</v>
      </c>
      <c r="G72" s="46">
        <f>IF(ISBLANK(F72),"  ",IF(F76&gt;0,F72/F76,IF(F72&gt;0,1,0)))</f>
        <v>0</v>
      </c>
      <c r="H72" s="3">
        <v>0</v>
      </c>
      <c r="I72" s="42">
        <f>IF(ISBLANK(H72),"  ",IF(L72&gt;0,H72/L72,IF(H72&gt;0,1,0)))</f>
        <v>0</v>
      </c>
      <c r="J72" s="93">
        <v>0</v>
      </c>
      <c r="K72" s="44">
        <f>IF(ISBLANK(J72),"  ",IF(L72&gt;0,J72/L72,IF(J72&gt;0,1,0)))</f>
        <v>0</v>
      </c>
      <c r="L72" s="58">
        <f>J72+H72</f>
        <v>0</v>
      </c>
      <c r="M72" s="46">
        <f>IF(ISBLANK(L72),"  ",IF(L76&gt;0,L72/L76,IF(L72&gt;0,1,0)))</f>
        <v>0</v>
      </c>
    </row>
    <row r="73" spans="1:14" ht="15" customHeight="1" x14ac:dyDescent="0.2">
      <c r="A73" s="31" t="s">
        <v>70</v>
      </c>
      <c r="B73" s="32">
        <v>0</v>
      </c>
      <c r="C73" s="48">
        <f t="shared" si="0"/>
        <v>0</v>
      </c>
      <c r="D73" s="80">
        <v>0</v>
      </c>
      <c r="E73" s="49">
        <f>IF(ISBLANK(D73),"  ",IF(F73&gt;0,D73/F73,IF(D73&gt;0,1,0)))</f>
        <v>0</v>
      </c>
      <c r="F73" s="34">
        <f>D73+B73</f>
        <v>0</v>
      </c>
      <c r="G73" s="51">
        <f>IF(ISBLANK(F73),"  ",IF(F76&gt;0,F73/F76,IF(F73&gt;0,1,0)))</f>
        <v>0</v>
      </c>
      <c r="H73" s="32">
        <v>0</v>
      </c>
      <c r="I73" s="48">
        <f>IF(ISBLANK(H73),"  ",IF(L73&gt;0,H73/L73,IF(H73&gt;0,1,0)))</f>
        <v>0</v>
      </c>
      <c r="J73" s="80">
        <v>0</v>
      </c>
      <c r="K73" s="49">
        <f>IF(ISBLANK(J73),"  ",IF(L73&gt;0,J73/L73,IF(J73&gt;0,1,0)))</f>
        <v>0</v>
      </c>
      <c r="L73" s="34">
        <f>J73+H73</f>
        <v>0</v>
      </c>
      <c r="M73" s="51">
        <f>IF(ISBLANK(L73),"  ",IF(L76&gt;0,L73/L76,IF(L73&gt;0,1,0)))</f>
        <v>0</v>
      </c>
    </row>
    <row r="74" spans="1:14" s="77" customFormat="1" ht="15" customHeight="1" x14ac:dyDescent="0.25">
      <c r="A74" s="78" t="s">
        <v>71</v>
      </c>
      <c r="B74" s="110">
        <v>8774568.8100000005</v>
      </c>
      <c r="C74" s="84">
        <f t="shared" si="0"/>
        <v>1</v>
      </c>
      <c r="D74" s="111">
        <v>0</v>
      </c>
      <c r="E74" s="75">
        <f>IF(ISBLANK(D74),"  ",IF(F74&gt;0,D74/F74,IF(D74&gt;0,1,0)))</f>
        <v>0</v>
      </c>
      <c r="F74" s="112">
        <f>F73+F72+F71+F70+F69</f>
        <v>8774568.8100000005</v>
      </c>
      <c r="G74" s="74">
        <f>IF(ISBLANK(F74),"  ",IF(F76&gt;0,F74/F76,IF(F74&gt;0,1,0)))</f>
        <v>0.18573266006900607</v>
      </c>
      <c r="H74" s="110">
        <v>12172314</v>
      </c>
      <c r="I74" s="84">
        <f>IF(ISBLANK(H74),"  ",IF(L74&gt;0,H74/L74,IF(H74&gt;0,1,0)))</f>
        <v>1</v>
      </c>
      <c r="J74" s="111">
        <v>0</v>
      </c>
      <c r="K74" s="75">
        <f>IF(ISBLANK(J74),"  ",IF(L74&gt;0,J74/L74,IF(J74&gt;0,1,0)))</f>
        <v>0</v>
      </c>
      <c r="L74" s="112">
        <f>L73+L72+L71+L70+L69</f>
        <v>12172314</v>
      </c>
      <c r="M74" s="74">
        <f>IF(ISBLANK(L74),"  ",IF(L76&gt;0,L74/L76,IF(L74&gt;0,1,0)))</f>
        <v>0.1975559749264893</v>
      </c>
    </row>
    <row r="75" spans="1:14" s="77" customFormat="1" ht="15" customHeight="1" x14ac:dyDescent="0.25">
      <c r="A75" s="78" t="s">
        <v>72</v>
      </c>
      <c r="B75" s="110">
        <v>0</v>
      </c>
      <c r="C75" s="84">
        <f>IF(ISBLANK(B75),"  ",IF(F75&gt;0,B75/F75,IF(B75&gt;0,1,0)))</f>
        <v>0</v>
      </c>
      <c r="D75" s="111">
        <v>0</v>
      </c>
      <c r="E75" s="75">
        <f>IF(ISBLANK(D75),"  ",IF(F75&gt;0,D75/F75,IF(D75&gt;0,1,0)))</f>
        <v>0</v>
      </c>
      <c r="F75" s="113">
        <f>D75+B75</f>
        <v>0</v>
      </c>
      <c r="G75" s="74">
        <f>IF(ISBLANK(F75),"  ",IF(F76&gt;0,F75/F76,IF(F75&gt;0,1,0)))</f>
        <v>0</v>
      </c>
      <c r="H75" s="110">
        <v>0</v>
      </c>
      <c r="I75" s="84">
        <f>IF(ISBLANK(H75),"  ",IF(L75&gt;0,H75/L75,IF(H75&gt;0,1,0)))</f>
        <v>0</v>
      </c>
      <c r="J75" s="111">
        <v>0</v>
      </c>
      <c r="K75" s="75">
        <f>IF(ISBLANK(J75),"  ",IF(L75&gt;0,J75/L75,IF(J75&gt;0,1,0)))</f>
        <v>0</v>
      </c>
      <c r="L75" s="113">
        <f>J75+H75</f>
        <v>0</v>
      </c>
      <c r="M75" s="74">
        <f>IF(ISBLANK(L75),"  ",IF(L76&gt;0,L75/L76,IF(L75&gt;0,1,0)))</f>
        <v>0</v>
      </c>
    </row>
    <row r="76" spans="1:14" s="77" customFormat="1" ht="15" customHeight="1" thickBot="1" x14ac:dyDescent="0.3">
      <c r="A76" s="114" t="s">
        <v>73</v>
      </c>
      <c r="B76" s="115">
        <v>47243004.039999999</v>
      </c>
      <c r="C76" s="116">
        <f t="shared" si="0"/>
        <v>1</v>
      </c>
      <c r="D76" s="115">
        <v>0</v>
      </c>
      <c r="E76" s="117">
        <f>IF(ISBLANK(D76),"  ",IF(F76&gt;0,D76/F76,IF(D76&gt;0,1,0)))</f>
        <v>0</v>
      </c>
      <c r="F76" s="115">
        <f>F74+F67+F47+F40+F48+F75</f>
        <v>47243004.039999999</v>
      </c>
      <c r="G76" s="118">
        <f>IF(ISBLANK(F76),"  ",IF(F76&gt;0,F76/F76,IF(F76&gt;0,1,0)))</f>
        <v>1</v>
      </c>
      <c r="H76" s="115">
        <v>61614507</v>
      </c>
      <c r="I76" s="116">
        <f>IF(ISBLANK(H76),"  ",IF(L76&gt;0,H76/L76,IF(H76&gt;0,1,0)))</f>
        <v>1</v>
      </c>
      <c r="J76" s="115">
        <v>0</v>
      </c>
      <c r="K76" s="117">
        <f>IF(ISBLANK(J76),"  ",IF(L76&gt;0,J76/L76,IF(J76&gt;0,1,0)))</f>
        <v>0</v>
      </c>
      <c r="L76" s="115">
        <f>L74+L67+L47+L40+L48+L75</f>
        <v>61614507</v>
      </c>
      <c r="M76" s="118">
        <f>IF(ISBLANK(L76),"  ",IF(L76&gt;0,L76/L76,IF(L76&gt;0,1,0)))</f>
        <v>1</v>
      </c>
    </row>
    <row r="77" spans="1:14" ht="15" thickTop="1" x14ac:dyDescent="0.2">
      <c r="A77" s="119"/>
      <c r="B77" s="1"/>
      <c r="C77" s="2"/>
      <c r="D77" s="1"/>
      <c r="E77" s="2"/>
      <c r="F77" s="1"/>
      <c r="G77" s="2"/>
      <c r="H77" s="1"/>
      <c r="I77" s="2"/>
      <c r="J77" s="1"/>
      <c r="K77" s="2"/>
      <c r="L77" s="1"/>
      <c r="M77" s="2"/>
    </row>
    <row r="78" spans="1:14" ht="16.5" customHeight="1" x14ac:dyDescent="0.2">
      <c r="A78" s="2" t="s">
        <v>4</v>
      </c>
      <c r="B78" s="1"/>
      <c r="C78" s="2"/>
      <c r="D78" s="1"/>
      <c r="E78" s="2"/>
      <c r="F78" s="1"/>
      <c r="G78" s="2"/>
      <c r="H78" s="1"/>
      <c r="I78" s="2"/>
      <c r="J78" s="1"/>
      <c r="K78" s="2"/>
      <c r="L78" s="1"/>
      <c r="M78" s="2"/>
    </row>
    <row r="79" spans="1:14" x14ac:dyDescent="0.2">
      <c r="A79" s="2" t="s">
        <v>74</v>
      </c>
      <c r="B79" s="1"/>
      <c r="C79" s="2"/>
      <c r="D79" s="1"/>
      <c r="E79" s="2"/>
      <c r="F79" s="1"/>
      <c r="G79" s="2"/>
      <c r="H79" s="1"/>
      <c r="I79" s="2"/>
      <c r="J79" s="1"/>
      <c r="K79" s="2"/>
      <c r="L79" s="1"/>
      <c r="M79" s="2"/>
    </row>
  </sheetData>
  <hyperlinks>
    <hyperlink ref="O2" location="Home!A1" tooltip="Home" display="Home"/>
  </hyperlinks>
  <printOptions horizontalCentered="1" verticalCentered="1"/>
  <pageMargins left="0.25" right="0.25" top="0.75" bottom="0.75" header="0.3" footer="0.3"/>
  <pageSetup scale="4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53</vt:i4>
      </vt:variant>
      <vt:variant>
        <vt:lpstr>Named Ranges</vt:lpstr>
      </vt:variant>
      <vt:variant>
        <vt:i4>52</vt:i4>
      </vt:variant>
    </vt:vector>
  </HeadingPairs>
  <TitlesOfParts>
    <vt:vector size="105" baseType="lpstr">
      <vt:lpstr>Home</vt:lpstr>
      <vt:lpstr>HESummary</vt:lpstr>
      <vt:lpstr>2Year</vt:lpstr>
      <vt:lpstr>4Year</vt:lpstr>
      <vt:lpstr>2&amp;4Year</vt:lpstr>
      <vt:lpstr>Boards</vt:lpstr>
      <vt:lpstr>Specialized</vt:lpstr>
      <vt:lpstr>BORSummary</vt:lpstr>
      <vt:lpstr>BOR</vt:lpstr>
      <vt:lpstr>LUMCON</vt:lpstr>
      <vt:lpstr>LOSFA</vt:lpstr>
      <vt:lpstr>ULS Summary</vt:lpstr>
      <vt:lpstr>ULSBoard</vt:lpstr>
      <vt:lpstr>Grambling</vt:lpstr>
      <vt:lpstr>LATech</vt:lpstr>
      <vt:lpstr>McNeese</vt:lpstr>
      <vt:lpstr>Nicholls</vt:lpstr>
      <vt:lpstr>NwSU</vt:lpstr>
      <vt:lpstr>SLU</vt:lpstr>
      <vt:lpstr>ULL</vt:lpstr>
      <vt:lpstr>ULM</vt:lpstr>
      <vt:lpstr>UNO</vt:lpstr>
      <vt:lpstr>LSU Summary</vt:lpstr>
      <vt:lpstr>LSU</vt:lpstr>
      <vt:lpstr>LSUA</vt:lpstr>
      <vt:lpstr>LSUS</vt:lpstr>
      <vt:lpstr>LSUE</vt:lpstr>
      <vt:lpstr>HSCS</vt:lpstr>
      <vt:lpstr>HSCNO</vt:lpstr>
      <vt:lpstr>LSUAg</vt:lpstr>
      <vt:lpstr>PBRC</vt:lpstr>
      <vt:lpstr>SUSummary</vt:lpstr>
      <vt:lpstr>SUBoard</vt:lpstr>
      <vt:lpstr>SUBR</vt:lpstr>
      <vt:lpstr>SUNO</vt:lpstr>
      <vt:lpstr>SUSLA</vt:lpstr>
      <vt:lpstr>SULaw</vt:lpstr>
      <vt:lpstr>SUAg</vt:lpstr>
      <vt:lpstr>LCTCSummary</vt:lpstr>
      <vt:lpstr>LCTCBoard</vt:lpstr>
      <vt:lpstr>Online</vt:lpstr>
      <vt:lpstr>BRCC</vt:lpstr>
      <vt:lpstr>BPCC</vt:lpstr>
      <vt:lpstr>Delgado</vt:lpstr>
      <vt:lpstr>CentLATCC</vt:lpstr>
      <vt:lpstr>Fletcher</vt:lpstr>
      <vt:lpstr>LDCC</vt:lpstr>
      <vt:lpstr>Northshore</vt:lpstr>
      <vt:lpstr>Nunez</vt:lpstr>
      <vt:lpstr>RPCC</vt:lpstr>
      <vt:lpstr>SLCC</vt:lpstr>
      <vt:lpstr>Sowela</vt:lpstr>
      <vt:lpstr>LTC</vt:lpstr>
      <vt:lpstr>'2&amp;4Year'!Print_Area</vt:lpstr>
      <vt:lpstr>'2Year'!Print_Area</vt:lpstr>
      <vt:lpstr>'4Year'!Print_Area</vt:lpstr>
      <vt:lpstr>Boards!Print_Area</vt:lpstr>
      <vt:lpstr>BOR!Print_Area</vt:lpstr>
      <vt:lpstr>BORSummary!Print_Area</vt:lpstr>
      <vt:lpstr>BPCC!Print_Area</vt:lpstr>
      <vt:lpstr>BRCC!Print_Area</vt:lpstr>
      <vt:lpstr>CentLATCC!Print_Area</vt:lpstr>
      <vt:lpstr>Delgado!Print_Area</vt:lpstr>
      <vt:lpstr>Fletcher!Print_Area</vt:lpstr>
      <vt:lpstr>Grambling!Print_Area</vt:lpstr>
      <vt:lpstr>HESummary!Print_Area</vt:lpstr>
      <vt:lpstr>HSCNO!Print_Area</vt:lpstr>
      <vt:lpstr>HSCS!Print_Area</vt:lpstr>
      <vt:lpstr>LATech!Print_Area</vt:lpstr>
      <vt:lpstr>LCTCBoard!Print_Area</vt:lpstr>
      <vt:lpstr>LCTCSummary!Print_Area</vt:lpstr>
      <vt:lpstr>LDCC!Print_Area</vt:lpstr>
      <vt:lpstr>LOSFA!Print_Area</vt:lpstr>
      <vt:lpstr>LSU!Print_Area</vt:lpstr>
      <vt:lpstr>'LSU Summary'!Print_Area</vt:lpstr>
      <vt:lpstr>LSUA!Print_Area</vt:lpstr>
      <vt:lpstr>LSUAg!Print_Area</vt:lpstr>
      <vt:lpstr>LSUE!Print_Area</vt:lpstr>
      <vt:lpstr>LSUS!Print_Area</vt:lpstr>
      <vt:lpstr>LTC!Print_Area</vt:lpstr>
      <vt:lpstr>LUMCON!Print_Area</vt:lpstr>
      <vt:lpstr>McNeese!Print_Area</vt:lpstr>
      <vt:lpstr>Nicholls!Print_Area</vt:lpstr>
      <vt:lpstr>Northshore!Print_Area</vt:lpstr>
      <vt:lpstr>Nunez!Print_Area</vt:lpstr>
      <vt:lpstr>NwSU!Print_Area</vt:lpstr>
      <vt:lpstr>Online!Print_Area</vt:lpstr>
      <vt:lpstr>PBRC!Print_Area</vt:lpstr>
      <vt:lpstr>RPCC!Print_Area</vt:lpstr>
      <vt:lpstr>SLCC!Print_Area</vt:lpstr>
      <vt:lpstr>SLU!Print_Area</vt:lpstr>
      <vt:lpstr>Sowela!Print_Area</vt:lpstr>
      <vt:lpstr>Specialized!Print_Area</vt:lpstr>
      <vt:lpstr>SUAg!Print_Area</vt:lpstr>
      <vt:lpstr>SUBoard!Print_Area</vt:lpstr>
      <vt:lpstr>SUBR!Print_Area</vt:lpstr>
      <vt:lpstr>SULaw!Print_Area</vt:lpstr>
      <vt:lpstr>SUNO!Print_Area</vt:lpstr>
      <vt:lpstr>SUSLA!Print_Area</vt:lpstr>
      <vt:lpstr>SUSummary!Print_Area</vt:lpstr>
      <vt:lpstr>ULL!Print_Area</vt:lpstr>
      <vt:lpstr>ULM!Print_Area</vt:lpstr>
      <vt:lpstr>'ULS Summary'!Print_Area</vt:lpstr>
      <vt:lpstr>ULSBoard!Print_Area</vt:lpstr>
      <vt:lpstr>UNO!Print_Area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Lori.Parker</dc:creator>
  <cp:lastModifiedBy>Dawn Melancon</cp:lastModifiedBy>
  <cp:lastPrinted>2018-09-20T20:40:52Z</cp:lastPrinted>
  <dcterms:created xsi:type="dcterms:W3CDTF">2013-09-10T15:35:53Z</dcterms:created>
  <dcterms:modified xsi:type="dcterms:W3CDTF">2018-10-05T15:04:18Z</dcterms:modified>
</cp:coreProperties>
</file>