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Budget_Analyst\Budget 2024\BOR1_BOR2_BOR3_BOR5_Summary\"/>
    </mc:Choice>
  </mc:AlternateContent>
  <xr:revisionPtr revIDLastSave="0" documentId="13_ncr:1_{05E7C932-73F8-45A1-92CC-B58E613C5733}" xr6:coauthVersionLast="47" xr6:coauthVersionMax="47" xr10:uidLastSave="{00000000-0000-0000-0000-000000000000}"/>
  <bookViews>
    <workbookView xWindow="28680" yWindow="-120" windowWidth="29040" windowHeight="15840" xr2:uid="{A133A4CC-3FE3-45BE-BDAA-65518304E88D}"/>
  </bookViews>
  <sheets>
    <sheet name="Home" sheetId="63" r:id="rId1"/>
    <sheet name="HESummary" sheetId="52" r:id="rId2"/>
    <sheet name="2Year" sheetId="55" r:id="rId3"/>
    <sheet name="4Year" sheetId="54" r:id="rId4"/>
    <sheet name="2&amp;4Year" sheetId="53" r:id="rId5"/>
    <sheet name="Boards" sheetId="59" r:id="rId6"/>
    <sheet name="Specialized" sheetId="60" r:id="rId7"/>
    <sheet name="BORSummary" sheetId="61" r:id="rId8"/>
    <sheet name="BOR" sheetId="37" r:id="rId9"/>
    <sheet name="LUMCON" sheetId="36" r:id="rId10"/>
    <sheet name="LOSFA" sheetId="35" r:id="rId11"/>
    <sheet name="ULSummary" sheetId="33" r:id="rId12"/>
    <sheet name="ULBoard" sheetId="32" r:id="rId13"/>
    <sheet name="Grambling" sheetId="31" r:id="rId14"/>
    <sheet name="LATech" sheetId="30" r:id="rId15"/>
    <sheet name="McNeese" sheetId="29" r:id="rId16"/>
    <sheet name="Nicholls" sheetId="28" r:id="rId17"/>
    <sheet name="NwSU" sheetId="27" r:id="rId18"/>
    <sheet name="SLU" sheetId="26" r:id="rId19"/>
    <sheet name="ULL" sheetId="25" r:id="rId20"/>
    <sheet name="ULM" sheetId="24" r:id="rId21"/>
    <sheet name="UNO" sheetId="34" r:id="rId22"/>
    <sheet name="LSU Summary" sheetId="11" r:id="rId23"/>
    <sheet name="LSU" sheetId="22" r:id="rId24"/>
    <sheet name="LSUA" sheetId="21" r:id="rId25"/>
    <sheet name="LSUS" sheetId="20" r:id="rId26"/>
    <sheet name="LSUE" sheetId="19" r:id="rId27"/>
    <sheet name="LSUHSCS" sheetId="17" r:id="rId28"/>
    <sheet name="LSUHSCNO" sheetId="16" r:id="rId29"/>
    <sheet name="LSUAg" sheetId="15" r:id="rId30"/>
    <sheet name="PBRC" sheetId="14" r:id="rId31"/>
    <sheet name="SU Summary" sheetId="8" r:id="rId32"/>
    <sheet name="SUBoard" sheetId="1" r:id="rId33"/>
    <sheet name="SUBR" sheetId="2" r:id="rId34"/>
    <sheet name="SUNO" sheetId="3" r:id="rId35"/>
    <sheet name="SUSLA" sheetId="4" r:id="rId36"/>
    <sheet name="SULaw" sheetId="5" r:id="rId37"/>
    <sheet name="SUAg" sheetId="6" r:id="rId38"/>
    <sheet name="LCTCS Summary" sheetId="7" r:id="rId39"/>
    <sheet name="LCTCBoard" sheetId="38" r:id="rId40"/>
    <sheet name="Online" sheetId="39" r:id="rId41"/>
    <sheet name="AE" sheetId="64" r:id="rId42"/>
    <sheet name="RR" sheetId="65" r:id="rId43"/>
    <sheet name="BRCC" sheetId="40" r:id="rId44"/>
    <sheet name="BPCC" sheetId="41" r:id="rId45"/>
    <sheet name="Delgado" sheetId="43" r:id="rId46"/>
    <sheet name="CentLATCC" sheetId="42" r:id="rId47"/>
    <sheet name="Fletcher" sheetId="44" r:id="rId48"/>
    <sheet name="LDCC" sheetId="45" r:id="rId49"/>
    <sheet name="Northshore" sheetId="47" r:id="rId50"/>
    <sheet name="Nunez" sheetId="48" r:id="rId51"/>
    <sheet name="RPCC" sheetId="49" r:id="rId52"/>
    <sheet name="SLCC" sheetId="50" r:id="rId53"/>
    <sheet name="SOWELA" sheetId="51" r:id="rId54"/>
    <sheet name="NwLTCC" sheetId="46" r:id="rId55"/>
  </sheets>
  <externalReferences>
    <externalReference r:id="rId56"/>
  </externalReferences>
  <definedNames>
    <definedName name="_xlnm.Print_Area" localSheetId="4">'2&amp;4Year'!$A$1:$F$99</definedName>
    <definedName name="_xlnm.Print_Area" localSheetId="2">'2Year'!$A$1:$F$99</definedName>
    <definedName name="_xlnm.Print_Area" localSheetId="3">'4Year'!$A$1:$F$99</definedName>
    <definedName name="_xlnm.Print_Area" localSheetId="41">AE!$A$1:$F$99</definedName>
    <definedName name="_xlnm.Print_Area" localSheetId="5">Boards!$A$1:$F$99</definedName>
    <definedName name="_xlnm.Print_Area" localSheetId="8">BOR!$A$1:$F$99</definedName>
    <definedName name="_xlnm.Print_Area" localSheetId="7">BORSummary!$A$1:$F$99</definedName>
    <definedName name="_xlnm.Print_Area" localSheetId="44">BPCC!$A$1:$F$99</definedName>
    <definedName name="_xlnm.Print_Area" localSheetId="43">BRCC!$A$1:$F$99</definedName>
    <definedName name="_xlnm.Print_Area" localSheetId="46">CentLATCC!$A$1:$F$99</definedName>
    <definedName name="_xlnm.Print_Area" localSheetId="45">Delgado!$A$1:$F$99</definedName>
    <definedName name="_xlnm.Print_Area" localSheetId="47">Fletcher!$A$1:$F$99</definedName>
    <definedName name="_xlnm.Print_Area" localSheetId="13">Grambling!$A$1:$F$99</definedName>
    <definedName name="_xlnm.Print_Area" localSheetId="1">HESummary!$A$1:$F$99</definedName>
    <definedName name="_xlnm.Print_Area" localSheetId="14">LATech!$A$1:$F$99</definedName>
    <definedName name="_xlnm.Print_Area" localSheetId="39">LCTCBoard!$A$1:$F$99</definedName>
    <definedName name="_xlnm.Print_Area" localSheetId="38">'LCTCS Summary'!$A$1:$F$99</definedName>
    <definedName name="_xlnm.Print_Area" localSheetId="48">LDCC!$A$1:$F$99</definedName>
    <definedName name="_xlnm.Print_Area" localSheetId="10">LOSFA!$A$1:$F$99</definedName>
    <definedName name="_xlnm.Print_Area" localSheetId="23">LSU!$A$1:$F$99</definedName>
    <definedName name="_xlnm.Print_Area" localSheetId="22">'LSU Summary'!$A$1:$F$99</definedName>
    <definedName name="_xlnm.Print_Area" localSheetId="24">LSUA!$A$1:$F$99</definedName>
    <definedName name="_xlnm.Print_Area" localSheetId="29">LSUAg!$A$1:$F$99</definedName>
    <definedName name="_xlnm.Print_Area" localSheetId="26">LSUE!$A$1:$F$99</definedName>
    <definedName name="_xlnm.Print_Area" localSheetId="28">LSUHSCNO!$A$1:$F$99</definedName>
    <definedName name="_xlnm.Print_Area" localSheetId="27">LSUHSCS!$A$1:$F$99</definedName>
    <definedName name="_xlnm.Print_Area" localSheetId="25">LSUS!$A$1:$F$99</definedName>
    <definedName name="_xlnm.Print_Area" localSheetId="9">LUMCON!$A$1:$F$99</definedName>
    <definedName name="_xlnm.Print_Area" localSheetId="15">McNeese!$A$1:$F$99</definedName>
    <definedName name="_xlnm.Print_Area" localSheetId="16">Nicholls!$A$1:$F$99</definedName>
    <definedName name="_xlnm.Print_Area" localSheetId="49">Northshore!$A$1:$F$99</definedName>
    <definedName name="_xlnm.Print_Area" localSheetId="50">Nunez!$A$1:$F$99</definedName>
    <definedName name="_xlnm.Print_Area" localSheetId="54">NwLTCC!$A$1:$F$99</definedName>
    <definedName name="_xlnm.Print_Area" localSheetId="17">NwSU!$A$1:$F$99</definedName>
    <definedName name="_xlnm.Print_Area" localSheetId="40">Online!$A$1:$F$99</definedName>
    <definedName name="_xlnm.Print_Area" localSheetId="30">PBRC!$A$1:$F$99</definedName>
    <definedName name="_xlnm.Print_Area" localSheetId="51">RPCC!$A$1:$F$99</definedName>
    <definedName name="_xlnm.Print_Area" localSheetId="42">RR!$A$1:$F$99</definedName>
    <definedName name="_xlnm.Print_Area" localSheetId="52">SLCC!$A$1:$F$99</definedName>
    <definedName name="_xlnm.Print_Area" localSheetId="18">SLU!$A$1:$F$99</definedName>
    <definedName name="_xlnm.Print_Area" localSheetId="53">SOWELA!$A$1:$F$99</definedName>
    <definedName name="_xlnm.Print_Area" localSheetId="6">Specialized!$A$1:$F$99</definedName>
    <definedName name="_xlnm.Print_Area" localSheetId="31">'SU Summary'!$A$1:$F$99</definedName>
    <definedName name="_xlnm.Print_Area" localSheetId="37">SUAg!$A$1:$F$99</definedName>
    <definedName name="_xlnm.Print_Area" localSheetId="32">SUBoard!$A$1:$F$99</definedName>
    <definedName name="_xlnm.Print_Area" localSheetId="33">SUBR!$A$1:$F$99</definedName>
    <definedName name="_xlnm.Print_Area" localSheetId="36">SULaw!$A$1:$F$99</definedName>
    <definedName name="_xlnm.Print_Area" localSheetId="34">SUNO!$A$1:$F$99</definedName>
    <definedName name="_xlnm.Print_Area" localSheetId="35">SUSLA!$A$1:$F$99</definedName>
    <definedName name="_xlnm.Print_Area" localSheetId="12">ULBoard!$A$1:$F$99</definedName>
    <definedName name="_xlnm.Print_Area" localSheetId="19">ULL!$A$1:$F$99</definedName>
    <definedName name="_xlnm.Print_Area" localSheetId="20">ULM!$A$1:$F$99</definedName>
    <definedName name="_xlnm.Print_Area" localSheetId="11">ULSummary!$A$1:$F$99</definedName>
    <definedName name="_xlnm.Print_Area" localSheetId="21">UNO!$A$1:$F$99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56" i="61" l="1"/>
  <c r="F33" i="37"/>
  <c r="F33" i="35"/>
  <c r="F33" i="22"/>
  <c r="F33" i="5"/>
  <c r="F33" i="38"/>
  <c r="E33" i="37"/>
  <c r="E33" i="36"/>
  <c r="F33" i="36"/>
  <c r="E33" i="35"/>
  <c r="E33" i="32"/>
  <c r="F33" i="32"/>
  <c r="E33" i="31"/>
  <c r="F33" i="31"/>
  <c r="E33" i="30"/>
  <c r="F33" i="30"/>
  <c r="E33" i="29"/>
  <c r="F33" i="29"/>
  <c r="E33" i="28"/>
  <c r="F33" i="28"/>
  <c r="E33" i="27"/>
  <c r="F33" i="27"/>
  <c r="E33" i="26"/>
  <c r="F33" i="26"/>
  <c r="E33" i="25"/>
  <c r="F33" i="25"/>
  <c r="E33" i="24"/>
  <c r="F33" i="24"/>
  <c r="E33" i="34"/>
  <c r="F33" i="34"/>
  <c r="E33" i="22"/>
  <c r="E33" i="21"/>
  <c r="F33" i="21"/>
  <c r="E33" i="20"/>
  <c r="F33" i="20"/>
  <c r="E33" i="19"/>
  <c r="F33" i="19"/>
  <c r="E33" i="17"/>
  <c r="F33" i="17"/>
  <c r="E33" i="16"/>
  <c r="F33" i="16"/>
  <c r="E33" i="15"/>
  <c r="F33" i="15"/>
  <c r="E33" i="14"/>
  <c r="F33" i="14"/>
  <c r="E33" i="1"/>
  <c r="F33" i="1" s="1"/>
  <c r="E33" i="2"/>
  <c r="F33" i="2" s="1"/>
  <c r="E33" i="3"/>
  <c r="F33" i="3" s="1"/>
  <c r="E33" i="4"/>
  <c r="F33" i="4"/>
  <c r="E33" i="5"/>
  <c r="E33" i="6"/>
  <c r="F33" i="6"/>
  <c r="E33" i="38"/>
  <c r="E33" i="39"/>
  <c r="F33" i="39"/>
  <c r="E33" i="64"/>
  <c r="F33" i="64"/>
  <c r="E33" i="65"/>
  <c r="F33" i="65"/>
  <c r="E33" i="40"/>
  <c r="F33" i="40"/>
  <c r="E33" i="41"/>
  <c r="F33" i="41" s="1"/>
  <c r="E33" i="43"/>
  <c r="F33" i="43"/>
  <c r="E33" i="42"/>
  <c r="F33" i="42"/>
  <c r="E33" i="44"/>
  <c r="F33" i="44"/>
  <c r="E33" i="45"/>
  <c r="F33" i="45" s="1"/>
  <c r="E33" i="47"/>
  <c r="F33" i="47" s="1"/>
  <c r="E33" i="48"/>
  <c r="F33" i="48" s="1"/>
  <c r="E33" i="49"/>
  <c r="F33" i="49" s="1"/>
  <c r="E33" i="50"/>
  <c r="F33" i="50" s="1"/>
  <c r="E33" i="51"/>
  <c r="F33" i="51"/>
  <c r="E33" i="46"/>
  <c r="F33" i="46" s="1"/>
  <c r="B33" i="59"/>
  <c r="C33" i="59"/>
  <c r="D33" i="59"/>
  <c r="E33" i="59" s="1"/>
  <c r="F33" i="59" s="1"/>
  <c r="B33" i="60"/>
  <c r="C33" i="60"/>
  <c r="D33" i="60"/>
  <c r="E33" i="60" s="1"/>
  <c r="F33" i="60" s="1"/>
  <c r="B33" i="61"/>
  <c r="C33" i="61"/>
  <c r="D33" i="61"/>
  <c r="E33" i="61" s="1"/>
  <c r="F33" i="61" s="1"/>
  <c r="B33" i="33"/>
  <c r="C33" i="33"/>
  <c r="C33" i="54"/>
  <c r="D33" i="33"/>
  <c r="D33" i="54"/>
  <c r="E33" i="54" s="1"/>
  <c r="F33" i="54" s="1"/>
  <c r="B33" i="11"/>
  <c r="C33" i="11"/>
  <c r="D33" i="11"/>
  <c r="B33" i="8"/>
  <c r="C33" i="8"/>
  <c r="D33" i="8"/>
  <c r="B33" i="7"/>
  <c r="B33" i="55" s="1"/>
  <c r="B33" i="53" s="1"/>
  <c r="C33" i="7"/>
  <c r="C33" i="55" s="1"/>
  <c r="C33" i="53" s="1"/>
  <c r="D33" i="7"/>
  <c r="D33" i="55" s="1"/>
  <c r="E33" i="11"/>
  <c r="F33" i="11"/>
  <c r="E33" i="33"/>
  <c r="F33" i="33"/>
  <c r="B33" i="54"/>
  <c r="D8" i="33"/>
  <c r="D8" i="11"/>
  <c r="D39" i="8"/>
  <c r="D8" i="8"/>
  <c r="D96" i="7"/>
  <c r="C96" i="7"/>
  <c r="B96" i="7"/>
  <c r="B96" i="55" s="1"/>
  <c r="D75" i="7"/>
  <c r="C75" i="7"/>
  <c r="C75" i="55" s="1"/>
  <c r="B75" i="7"/>
  <c r="B75" i="55" s="1"/>
  <c r="D8" i="7"/>
  <c r="D8" i="55" s="1"/>
  <c r="B96" i="8"/>
  <c r="B75" i="8"/>
  <c r="D30" i="61"/>
  <c r="D15" i="61"/>
  <c r="D16" i="61"/>
  <c r="D23" i="61"/>
  <c r="D24" i="61"/>
  <c r="D11" i="61"/>
  <c r="D10" i="61"/>
  <c r="D12" i="61"/>
  <c r="D13" i="61"/>
  <c r="D14" i="61"/>
  <c r="D17" i="61"/>
  <c r="D18" i="61"/>
  <c r="D19" i="61"/>
  <c r="D20" i="61"/>
  <c r="D21" i="61"/>
  <c r="D22" i="61"/>
  <c r="D25" i="61"/>
  <c r="D26" i="61"/>
  <c r="D27" i="61"/>
  <c r="D28" i="61"/>
  <c r="D29" i="61"/>
  <c r="D31" i="61"/>
  <c r="B32" i="61"/>
  <c r="C32" i="61"/>
  <c r="D8" i="61"/>
  <c r="E32" i="32"/>
  <c r="F32" i="32"/>
  <c r="E32" i="31"/>
  <c r="F32" i="31"/>
  <c r="E32" i="30"/>
  <c r="F32" i="30"/>
  <c r="E32" i="29"/>
  <c r="F32" i="29"/>
  <c r="E32" i="28"/>
  <c r="F32" i="28"/>
  <c r="E32" i="27"/>
  <c r="F32" i="27"/>
  <c r="E32" i="26"/>
  <c r="F32" i="26"/>
  <c r="E32" i="25"/>
  <c r="F32" i="25"/>
  <c r="E32" i="24"/>
  <c r="F32" i="24"/>
  <c r="E32" i="34"/>
  <c r="F32" i="34"/>
  <c r="B32" i="11"/>
  <c r="C32" i="11"/>
  <c r="D32" i="11"/>
  <c r="E32" i="22"/>
  <c r="F32" i="22"/>
  <c r="E32" i="21"/>
  <c r="F32" i="21"/>
  <c r="E32" i="20"/>
  <c r="F32" i="20"/>
  <c r="E32" i="19"/>
  <c r="F32" i="19"/>
  <c r="E32" i="17"/>
  <c r="F32" i="17"/>
  <c r="E32" i="16"/>
  <c r="F32" i="16"/>
  <c r="E32" i="15"/>
  <c r="F32" i="15"/>
  <c r="E32" i="14"/>
  <c r="F32" i="14"/>
  <c r="B32" i="8"/>
  <c r="C32" i="8"/>
  <c r="D32" i="8"/>
  <c r="E32" i="1"/>
  <c r="F32" i="1" s="1"/>
  <c r="E32" i="2"/>
  <c r="F32" i="2"/>
  <c r="E32" i="3"/>
  <c r="F32" i="3"/>
  <c r="E32" i="4"/>
  <c r="F32" i="4"/>
  <c r="E32" i="5"/>
  <c r="F32" i="5"/>
  <c r="E32" i="6"/>
  <c r="F32" i="6"/>
  <c r="B32" i="7"/>
  <c r="B32" i="55" s="1"/>
  <c r="C32" i="7"/>
  <c r="C32" i="55" s="1"/>
  <c r="D32" i="7"/>
  <c r="E32" i="38"/>
  <c r="F32" i="38"/>
  <c r="E32" i="39"/>
  <c r="F32" i="39"/>
  <c r="E32" i="64"/>
  <c r="F32" i="64"/>
  <c r="E32" i="65"/>
  <c r="F32" i="65"/>
  <c r="E32" i="40"/>
  <c r="F32" i="40"/>
  <c r="E32" i="41"/>
  <c r="F32" i="41" s="1"/>
  <c r="E32" i="43"/>
  <c r="F32" i="43"/>
  <c r="E32" i="42"/>
  <c r="F32" i="42"/>
  <c r="E32" i="44"/>
  <c r="F32" i="44" s="1"/>
  <c r="E32" i="45"/>
  <c r="F32" i="45" s="1"/>
  <c r="E32" i="47"/>
  <c r="F32" i="47"/>
  <c r="E32" i="48"/>
  <c r="F32" i="48" s="1"/>
  <c r="E32" i="49"/>
  <c r="F32" i="49"/>
  <c r="E32" i="50"/>
  <c r="F32" i="50" s="1"/>
  <c r="E32" i="51"/>
  <c r="F32" i="51" s="1"/>
  <c r="E32" i="46"/>
  <c r="F32" i="46" s="1"/>
  <c r="B32" i="33"/>
  <c r="B32" i="54"/>
  <c r="C32" i="33"/>
  <c r="D32" i="33"/>
  <c r="D32" i="54"/>
  <c r="E32" i="54" s="1"/>
  <c r="F32" i="54" s="1"/>
  <c r="E32" i="35"/>
  <c r="F32" i="35" s="1"/>
  <c r="E32" i="37"/>
  <c r="F32" i="37"/>
  <c r="B32" i="60"/>
  <c r="C32" i="60"/>
  <c r="D32" i="60"/>
  <c r="E32" i="60" s="1"/>
  <c r="F32" i="60" s="1"/>
  <c r="B32" i="59"/>
  <c r="C32" i="59"/>
  <c r="E32" i="59" s="1"/>
  <c r="F32" i="59" s="1"/>
  <c r="D32" i="59"/>
  <c r="B79" i="59"/>
  <c r="C79" i="59"/>
  <c r="D79" i="59"/>
  <c r="B80" i="59"/>
  <c r="C80" i="59"/>
  <c r="D80" i="59"/>
  <c r="E80" i="59" s="1"/>
  <c r="F80" i="59" s="1"/>
  <c r="B81" i="59"/>
  <c r="C81" i="59"/>
  <c r="D81" i="59"/>
  <c r="B82" i="59"/>
  <c r="C82" i="59"/>
  <c r="D82" i="59"/>
  <c r="B83" i="59"/>
  <c r="C83" i="59"/>
  <c r="D83" i="59"/>
  <c r="B84" i="59"/>
  <c r="C84" i="59"/>
  <c r="D84" i="59"/>
  <c r="B85" i="59"/>
  <c r="C85" i="59"/>
  <c r="D85" i="59"/>
  <c r="B86" i="59"/>
  <c r="C86" i="59"/>
  <c r="E86" i="59" s="1"/>
  <c r="F86" i="59" s="1"/>
  <c r="D86" i="59"/>
  <c r="B87" i="59"/>
  <c r="C87" i="59"/>
  <c r="D87" i="59"/>
  <c r="B88" i="59"/>
  <c r="C88" i="59"/>
  <c r="D88" i="59"/>
  <c r="E88" i="59" s="1"/>
  <c r="F88" i="59" s="1"/>
  <c r="B89" i="59"/>
  <c r="C89" i="59"/>
  <c r="D89" i="59"/>
  <c r="B90" i="59"/>
  <c r="C90" i="59"/>
  <c r="D90" i="59"/>
  <c r="B91" i="59"/>
  <c r="C91" i="59"/>
  <c r="D91" i="59"/>
  <c r="B92" i="59"/>
  <c r="C92" i="59"/>
  <c r="D92" i="59"/>
  <c r="B93" i="59"/>
  <c r="C93" i="59"/>
  <c r="D93" i="59"/>
  <c r="B94" i="59"/>
  <c r="C94" i="59"/>
  <c r="E94" i="59" s="1"/>
  <c r="F94" i="59" s="1"/>
  <c r="D94" i="59"/>
  <c r="B95" i="59"/>
  <c r="C95" i="59"/>
  <c r="D95" i="59"/>
  <c r="B96" i="59"/>
  <c r="C96" i="59"/>
  <c r="D96" i="59"/>
  <c r="C78" i="59"/>
  <c r="E78" i="59" s="1"/>
  <c r="F78" i="59" s="1"/>
  <c r="D78" i="59"/>
  <c r="B78" i="59"/>
  <c r="B63" i="59"/>
  <c r="C63" i="59"/>
  <c r="D63" i="59"/>
  <c r="B64" i="59"/>
  <c r="C64" i="59"/>
  <c r="D64" i="59"/>
  <c r="E64" i="59" s="1"/>
  <c r="F64" i="59" s="1"/>
  <c r="B65" i="59"/>
  <c r="C65" i="59"/>
  <c r="D65" i="59"/>
  <c r="B66" i="59"/>
  <c r="C66" i="59"/>
  <c r="D66" i="59"/>
  <c r="B67" i="59"/>
  <c r="C67" i="59"/>
  <c r="E67" i="59" s="1"/>
  <c r="F67" i="59" s="1"/>
  <c r="D67" i="59"/>
  <c r="B68" i="59"/>
  <c r="C68" i="59"/>
  <c r="D68" i="59"/>
  <c r="B69" i="59"/>
  <c r="C69" i="59"/>
  <c r="D69" i="59"/>
  <c r="E69" i="59" s="1"/>
  <c r="F69" i="59" s="1"/>
  <c r="B70" i="59"/>
  <c r="C70" i="59"/>
  <c r="D70" i="59"/>
  <c r="B71" i="59"/>
  <c r="C71" i="59"/>
  <c r="D71" i="59"/>
  <c r="B72" i="59"/>
  <c r="C72" i="59"/>
  <c r="D72" i="59"/>
  <c r="B73" i="59"/>
  <c r="C73" i="59"/>
  <c r="D73" i="59"/>
  <c r="B74" i="59"/>
  <c r="C74" i="59"/>
  <c r="D74" i="59"/>
  <c r="B75" i="59"/>
  <c r="C75" i="59"/>
  <c r="E75" i="59" s="1"/>
  <c r="F75" i="59" s="1"/>
  <c r="D75" i="59"/>
  <c r="C62" i="59"/>
  <c r="D62" i="59"/>
  <c r="B62" i="59"/>
  <c r="C56" i="59"/>
  <c r="D56" i="59"/>
  <c r="B56" i="59"/>
  <c r="B58" i="59" s="1"/>
  <c r="C54" i="59"/>
  <c r="E54" i="59" s="1"/>
  <c r="F54" i="59" s="1"/>
  <c r="D54" i="59"/>
  <c r="B54" i="59"/>
  <c r="D52" i="59"/>
  <c r="C52" i="59"/>
  <c r="B52" i="59"/>
  <c r="C48" i="59"/>
  <c r="D48" i="59"/>
  <c r="E48" i="59" s="1"/>
  <c r="F48" i="59" s="1"/>
  <c r="B48" i="59"/>
  <c r="B42" i="59"/>
  <c r="C42" i="59"/>
  <c r="D42" i="59"/>
  <c r="B43" i="59"/>
  <c r="C43" i="59"/>
  <c r="D43" i="59"/>
  <c r="B44" i="59"/>
  <c r="C44" i="59"/>
  <c r="E44" i="59" s="1"/>
  <c r="F44" i="59" s="1"/>
  <c r="D44" i="59"/>
  <c r="B45" i="59"/>
  <c r="C45" i="59"/>
  <c r="D45" i="59"/>
  <c r="B46" i="59"/>
  <c r="C46" i="59"/>
  <c r="D46" i="59"/>
  <c r="C41" i="59"/>
  <c r="E41" i="59" s="1"/>
  <c r="F41" i="59" s="1"/>
  <c r="D41" i="59"/>
  <c r="B41" i="59"/>
  <c r="C39" i="59"/>
  <c r="D39" i="59"/>
  <c r="B39" i="59"/>
  <c r="C37" i="59"/>
  <c r="D37" i="59"/>
  <c r="E37" i="59" s="1"/>
  <c r="F37" i="59" s="1"/>
  <c r="B37" i="59"/>
  <c r="C35" i="59"/>
  <c r="D35" i="59"/>
  <c r="B35" i="59"/>
  <c r="B9" i="59"/>
  <c r="C9" i="59"/>
  <c r="D9" i="59"/>
  <c r="B10" i="59"/>
  <c r="C10" i="59"/>
  <c r="E10" i="59" s="1"/>
  <c r="F10" i="59" s="1"/>
  <c r="D10" i="59"/>
  <c r="B11" i="59"/>
  <c r="C11" i="59"/>
  <c r="D11" i="59"/>
  <c r="B12" i="59"/>
  <c r="C12" i="59"/>
  <c r="D12" i="59"/>
  <c r="E12" i="59" s="1"/>
  <c r="F12" i="59" s="1"/>
  <c r="B13" i="59"/>
  <c r="C13" i="59"/>
  <c r="D13" i="59"/>
  <c r="B14" i="59"/>
  <c r="C14" i="59"/>
  <c r="D14" i="59"/>
  <c r="B15" i="59"/>
  <c r="C15" i="59"/>
  <c r="D15" i="59"/>
  <c r="E15" i="59" s="1"/>
  <c r="F15" i="59" s="1"/>
  <c r="B16" i="59"/>
  <c r="C16" i="59"/>
  <c r="D16" i="59"/>
  <c r="B17" i="59"/>
  <c r="C17" i="59"/>
  <c r="D17" i="59"/>
  <c r="B18" i="59"/>
  <c r="C18" i="59"/>
  <c r="E18" i="59" s="1"/>
  <c r="F18" i="59" s="1"/>
  <c r="D18" i="59"/>
  <c r="B19" i="59"/>
  <c r="C19" i="59"/>
  <c r="D19" i="59"/>
  <c r="B20" i="59"/>
  <c r="C20" i="59"/>
  <c r="D20" i="59"/>
  <c r="E20" i="59" s="1"/>
  <c r="F20" i="59" s="1"/>
  <c r="B21" i="59"/>
  <c r="C21" i="59"/>
  <c r="D21" i="59"/>
  <c r="B22" i="59"/>
  <c r="C22" i="59"/>
  <c r="D22" i="59"/>
  <c r="B23" i="59"/>
  <c r="C23" i="59"/>
  <c r="D23" i="59"/>
  <c r="E23" i="59" s="1"/>
  <c r="F23" i="59" s="1"/>
  <c r="B24" i="59"/>
  <c r="C24" i="59"/>
  <c r="D24" i="59"/>
  <c r="B25" i="59"/>
  <c r="C25" i="59"/>
  <c r="D25" i="59"/>
  <c r="B26" i="59"/>
  <c r="C26" i="59"/>
  <c r="E26" i="59" s="1"/>
  <c r="F26" i="59" s="1"/>
  <c r="D26" i="59"/>
  <c r="B27" i="59"/>
  <c r="C27" i="59"/>
  <c r="D27" i="59"/>
  <c r="B28" i="59"/>
  <c r="C28" i="59"/>
  <c r="D28" i="59"/>
  <c r="E28" i="59" s="1"/>
  <c r="F28" i="59" s="1"/>
  <c r="B29" i="59"/>
  <c r="C29" i="59"/>
  <c r="D29" i="59"/>
  <c r="B30" i="59"/>
  <c r="C30" i="59"/>
  <c r="D30" i="59"/>
  <c r="B31" i="59"/>
  <c r="C31" i="59"/>
  <c r="D31" i="59"/>
  <c r="E31" i="59" s="1"/>
  <c r="F31" i="59" s="1"/>
  <c r="D8" i="59"/>
  <c r="C8" i="59"/>
  <c r="B8" i="59"/>
  <c r="E32" i="36"/>
  <c r="F32" i="36"/>
  <c r="D32" i="61"/>
  <c r="E32" i="61"/>
  <c r="F32" i="61" s="1"/>
  <c r="E32" i="33"/>
  <c r="F32" i="33"/>
  <c r="E32" i="11"/>
  <c r="F32" i="11"/>
  <c r="C32" i="54"/>
  <c r="E95" i="31"/>
  <c r="F95" i="31"/>
  <c r="E94" i="31"/>
  <c r="F94" i="31"/>
  <c r="E93" i="31"/>
  <c r="F93" i="31"/>
  <c r="E92" i="31"/>
  <c r="F92" i="31"/>
  <c r="E91" i="31"/>
  <c r="F91" i="31"/>
  <c r="E90" i="31"/>
  <c r="F90" i="31"/>
  <c r="E89" i="31"/>
  <c r="F89" i="31"/>
  <c r="E88" i="31"/>
  <c r="F88" i="31"/>
  <c r="E87" i="31"/>
  <c r="F87" i="31"/>
  <c r="E86" i="31"/>
  <c r="F86" i="31"/>
  <c r="E85" i="31"/>
  <c r="F85" i="31"/>
  <c r="E84" i="31"/>
  <c r="F84" i="31"/>
  <c r="E83" i="31"/>
  <c r="F83" i="31"/>
  <c r="E82" i="31"/>
  <c r="F82" i="31"/>
  <c r="E80" i="31"/>
  <c r="F80" i="31"/>
  <c r="E79" i="31"/>
  <c r="F79" i="31"/>
  <c r="E78" i="31"/>
  <c r="F78" i="31"/>
  <c r="E74" i="31"/>
  <c r="F74" i="31"/>
  <c r="E73" i="31"/>
  <c r="F73" i="31"/>
  <c r="E72" i="31"/>
  <c r="F72" i="31"/>
  <c r="E71" i="31"/>
  <c r="F71" i="31"/>
  <c r="E69" i="31"/>
  <c r="F69" i="31"/>
  <c r="E68" i="31"/>
  <c r="F68" i="31"/>
  <c r="E67" i="31"/>
  <c r="F67" i="31"/>
  <c r="E66" i="31"/>
  <c r="F66" i="31"/>
  <c r="E65" i="31"/>
  <c r="F65" i="31"/>
  <c r="E64" i="31"/>
  <c r="F64" i="31"/>
  <c r="E63" i="31"/>
  <c r="F63" i="31"/>
  <c r="E62" i="31"/>
  <c r="F62" i="31"/>
  <c r="E56" i="31"/>
  <c r="F56" i="31"/>
  <c r="E54" i="31"/>
  <c r="F54" i="31"/>
  <c r="E52" i="31"/>
  <c r="F52" i="31"/>
  <c r="E50" i="31"/>
  <c r="F50" i="31"/>
  <c r="E48" i="31"/>
  <c r="F48" i="31"/>
  <c r="E46" i="31"/>
  <c r="F46" i="31"/>
  <c r="E45" i="31"/>
  <c r="F45" i="31"/>
  <c r="E44" i="31"/>
  <c r="F44" i="31"/>
  <c r="E43" i="31"/>
  <c r="F43" i="31"/>
  <c r="E42" i="31"/>
  <c r="F42" i="31"/>
  <c r="E41" i="31"/>
  <c r="F41" i="31"/>
  <c r="F38" i="31"/>
  <c r="E37" i="31"/>
  <c r="F37" i="31"/>
  <c r="E35" i="31"/>
  <c r="F35" i="31"/>
  <c r="E31" i="31"/>
  <c r="F31" i="31"/>
  <c r="E30" i="31"/>
  <c r="F30" i="31"/>
  <c r="E29" i="31"/>
  <c r="F29" i="31"/>
  <c r="E28" i="31"/>
  <c r="F28" i="31"/>
  <c r="E27" i="31"/>
  <c r="F27" i="31"/>
  <c r="E26" i="31"/>
  <c r="F26" i="31"/>
  <c r="E25" i="31"/>
  <c r="F25" i="31"/>
  <c r="E24" i="31"/>
  <c r="F24" i="31"/>
  <c r="E23" i="31"/>
  <c r="F23" i="31"/>
  <c r="E22" i="31"/>
  <c r="F22" i="31"/>
  <c r="E21" i="31"/>
  <c r="F21" i="31"/>
  <c r="E20" i="31"/>
  <c r="F20" i="31"/>
  <c r="E19" i="31"/>
  <c r="F19" i="31"/>
  <c r="E18" i="31"/>
  <c r="F18" i="31"/>
  <c r="E17" i="31"/>
  <c r="F17" i="31"/>
  <c r="E16" i="31"/>
  <c r="F16" i="31"/>
  <c r="E15" i="31"/>
  <c r="F15" i="31"/>
  <c r="E14" i="31"/>
  <c r="F14" i="31"/>
  <c r="E13" i="31"/>
  <c r="F13" i="31"/>
  <c r="E12" i="31"/>
  <c r="F12" i="31"/>
  <c r="E11" i="31"/>
  <c r="F11" i="31"/>
  <c r="E10" i="31"/>
  <c r="F10" i="31"/>
  <c r="E9" i="31"/>
  <c r="F9" i="31"/>
  <c r="E8" i="31"/>
  <c r="F8" i="31"/>
  <c r="E81" i="31"/>
  <c r="F81" i="31"/>
  <c r="E75" i="31"/>
  <c r="F75" i="31"/>
  <c r="E58" i="31"/>
  <c r="F58" i="31"/>
  <c r="E96" i="31"/>
  <c r="F96" i="31"/>
  <c r="E70" i="31"/>
  <c r="F70" i="31"/>
  <c r="E39" i="31"/>
  <c r="F39" i="31"/>
  <c r="E37" i="37"/>
  <c r="E37" i="36"/>
  <c r="E37" i="35"/>
  <c r="E37" i="1"/>
  <c r="E37" i="2"/>
  <c r="E37" i="3"/>
  <c r="F37" i="3" s="1"/>
  <c r="E37" i="4"/>
  <c r="E37" i="5"/>
  <c r="E37" i="6"/>
  <c r="E35" i="59"/>
  <c r="E35" i="37"/>
  <c r="E35" i="36"/>
  <c r="E35" i="35"/>
  <c r="E35" i="1"/>
  <c r="F35" i="1" s="1"/>
  <c r="E35" i="2"/>
  <c r="E35" i="3"/>
  <c r="E35" i="4"/>
  <c r="E35" i="5"/>
  <c r="E35" i="6"/>
  <c r="E96" i="37"/>
  <c r="E96" i="36"/>
  <c r="E96" i="35"/>
  <c r="E96" i="1"/>
  <c r="E96" i="2"/>
  <c r="E96" i="3"/>
  <c r="E96" i="4"/>
  <c r="E96" i="5"/>
  <c r="E96" i="6"/>
  <c r="E82" i="59"/>
  <c r="F82" i="59" s="1"/>
  <c r="E83" i="59"/>
  <c r="F83" i="59" s="1"/>
  <c r="E84" i="59"/>
  <c r="E85" i="59"/>
  <c r="E87" i="59"/>
  <c r="E89" i="59"/>
  <c r="E90" i="59"/>
  <c r="E91" i="59"/>
  <c r="F91" i="59" s="1"/>
  <c r="E92" i="59"/>
  <c r="E93" i="59"/>
  <c r="E95" i="59"/>
  <c r="E80" i="37"/>
  <c r="E81" i="37"/>
  <c r="E82" i="37"/>
  <c r="E83" i="37"/>
  <c r="E84" i="37"/>
  <c r="E85" i="37"/>
  <c r="E86" i="37"/>
  <c r="E87" i="37"/>
  <c r="E88" i="37"/>
  <c r="E89" i="37"/>
  <c r="E90" i="37"/>
  <c r="E91" i="37"/>
  <c r="E92" i="37"/>
  <c r="E93" i="37"/>
  <c r="E94" i="37"/>
  <c r="E95" i="37"/>
  <c r="E80" i="36"/>
  <c r="E81" i="36"/>
  <c r="E82" i="36"/>
  <c r="E83" i="36"/>
  <c r="E84" i="36"/>
  <c r="E85" i="36"/>
  <c r="E86" i="36"/>
  <c r="E87" i="36"/>
  <c r="E88" i="36"/>
  <c r="E89" i="36"/>
  <c r="E90" i="36"/>
  <c r="E91" i="36"/>
  <c r="E92" i="36"/>
  <c r="E93" i="36"/>
  <c r="E94" i="36"/>
  <c r="E95" i="36"/>
  <c r="E80" i="35"/>
  <c r="E81" i="35"/>
  <c r="E82" i="35"/>
  <c r="E83" i="35"/>
  <c r="E84" i="35"/>
  <c r="E85" i="35"/>
  <c r="E86" i="35"/>
  <c r="E87" i="35"/>
  <c r="E88" i="35"/>
  <c r="E89" i="35"/>
  <c r="E90" i="35"/>
  <c r="E91" i="35"/>
  <c r="E92" i="35"/>
  <c r="E93" i="35"/>
  <c r="E94" i="35"/>
  <c r="E95" i="35"/>
  <c r="E80" i="1"/>
  <c r="E81" i="1"/>
  <c r="E82" i="1"/>
  <c r="F82" i="1" s="1"/>
  <c r="E83" i="1"/>
  <c r="F83" i="1" s="1"/>
  <c r="E84" i="1"/>
  <c r="E85" i="1"/>
  <c r="E86" i="1"/>
  <c r="E87" i="1"/>
  <c r="E88" i="1"/>
  <c r="E89" i="1"/>
  <c r="E90" i="1"/>
  <c r="F90" i="1" s="1"/>
  <c r="E91" i="1"/>
  <c r="F91" i="1" s="1"/>
  <c r="E92" i="1"/>
  <c r="E93" i="1"/>
  <c r="E94" i="1"/>
  <c r="E95" i="1"/>
  <c r="E80" i="2"/>
  <c r="E81" i="2"/>
  <c r="E82" i="2"/>
  <c r="E83" i="2"/>
  <c r="E84" i="2"/>
  <c r="E85" i="2"/>
  <c r="E86" i="2"/>
  <c r="E87" i="2"/>
  <c r="F87" i="2" s="1"/>
  <c r="E88" i="2"/>
  <c r="E89" i="2"/>
  <c r="E90" i="2"/>
  <c r="E91" i="2"/>
  <c r="E92" i="2"/>
  <c r="E93" i="2"/>
  <c r="E94" i="2"/>
  <c r="E95" i="2"/>
  <c r="F95" i="2" s="1"/>
  <c r="E80" i="3"/>
  <c r="E81" i="3"/>
  <c r="E82" i="3"/>
  <c r="E83" i="3"/>
  <c r="E84" i="3"/>
  <c r="E85" i="3"/>
  <c r="E86" i="3"/>
  <c r="F86" i="3" s="1"/>
  <c r="E87" i="3"/>
  <c r="E88" i="3"/>
  <c r="E89" i="3"/>
  <c r="E90" i="3"/>
  <c r="E91" i="3"/>
  <c r="E92" i="3"/>
  <c r="E93" i="3"/>
  <c r="E94" i="3"/>
  <c r="F94" i="3" s="1"/>
  <c r="E95" i="3"/>
  <c r="E80" i="4"/>
  <c r="E81" i="4"/>
  <c r="E82" i="4"/>
  <c r="E83" i="4"/>
  <c r="E84" i="4"/>
  <c r="E85" i="4"/>
  <c r="E86" i="4"/>
  <c r="E87" i="4"/>
  <c r="E88" i="4"/>
  <c r="E89" i="4"/>
  <c r="E90" i="4"/>
  <c r="E91" i="4"/>
  <c r="E92" i="4"/>
  <c r="E93" i="4"/>
  <c r="E94" i="4"/>
  <c r="E95" i="4"/>
  <c r="E80" i="5"/>
  <c r="E81" i="5"/>
  <c r="E82" i="5"/>
  <c r="E83" i="5"/>
  <c r="E84" i="5"/>
  <c r="F84" i="5" s="1"/>
  <c r="E85" i="5"/>
  <c r="F85" i="5" s="1"/>
  <c r="E86" i="5"/>
  <c r="F86" i="5" s="1"/>
  <c r="E87" i="5"/>
  <c r="E88" i="5"/>
  <c r="E89" i="5"/>
  <c r="E90" i="5"/>
  <c r="E91" i="5"/>
  <c r="E92" i="5"/>
  <c r="F92" i="5" s="1"/>
  <c r="E93" i="5"/>
  <c r="E94" i="5"/>
  <c r="F94" i="5" s="1"/>
  <c r="E95" i="5"/>
  <c r="E80" i="6"/>
  <c r="E81" i="6"/>
  <c r="F81" i="6" s="1"/>
  <c r="E82" i="6"/>
  <c r="E83" i="6"/>
  <c r="E84" i="6"/>
  <c r="E85" i="6"/>
  <c r="E86" i="6"/>
  <c r="E87" i="6"/>
  <c r="E88" i="6"/>
  <c r="E89" i="6"/>
  <c r="E90" i="6"/>
  <c r="E91" i="6"/>
  <c r="E92" i="6"/>
  <c r="E93" i="6"/>
  <c r="E94" i="6"/>
  <c r="E95" i="6"/>
  <c r="E79" i="59"/>
  <c r="E79" i="37"/>
  <c r="E79" i="36"/>
  <c r="E79" i="35"/>
  <c r="E79" i="1"/>
  <c r="E79" i="2"/>
  <c r="E79" i="3"/>
  <c r="F79" i="3" s="1"/>
  <c r="E79" i="4"/>
  <c r="E79" i="5"/>
  <c r="E79" i="6"/>
  <c r="F79" i="6" s="1"/>
  <c r="E78" i="37"/>
  <c r="E78" i="36"/>
  <c r="E78" i="35"/>
  <c r="E78" i="1"/>
  <c r="E78" i="2"/>
  <c r="F78" i="2" s="1"/>
  <c r="E78" i="3"/>
  <c r="E78" i="4"/>
  <c r="E78" i="5"/>
  <c r="E78" i="6"/>
  <c r="E65" i="59"/>
  <c r="E66" i="59"/>
  <c r="E68" i="59"/>
  <c r="E71" i="59"/>
  <c r="F71" i="59" s="1"/>
  <c r="E72" i="59"/>
  <c r="F72" i="59" s="1"/>
  <c r="E73" i="59"/>
  <c r="E74" i="59"/>
  <c r="E64" i="37"/>
  <c r="E65" i="37"/>
  <c r="E66" i="37"/>
  <c r="E67" i="37"/>
  <c r="E68" i="37"/>
  <c r="E69" i="37"/>
  <c r="E70" i="37"/>
  <c r="E71" i="37"/>
  <c r="E72" i="37"/>
  <c r="E73" i="37"/>
  <c r="E74" i="37"/>
  <c r="E75" i="37"/>
  <c r="E64" i="36"/>
  <c r="E65" i="36"/>
  <c r="E66" i="36"/>
  <c r="E67" i="36"/>
  <c r="E68" i="36"/>
  <c r="E69" i="36"/>
  <c r="E70" i="36"/>
  <c r="E71" i="36"/>
  <c r="E72" i="36"/>
  <c r="E73" i="36"/>
  <c r="E74" i="36"/>
  <c r="E75" i="36"/>
  <c r="E64" i="35"/>
  <c r="E65" i="35"/>
  <c r="E66" i="35"/>
  <c r="E67" i="35"/>
  <c r="E68" i="35"/>
  <c r="E69" i="35"/>
  <c r="E70" i="35"/>
  <c r="E71" i="35"/>
  <c r="E72" i="35"/>
  <c r="E73" i="35"/>
  <c r="E74" i="35"/>
  <c r="E75" i="35"/>
  <c r="E64" i="1"/>
  <c r="F64" i="1" s="1"/>
  <c r="E65" i="1"/>
  <c r="F65" i="1" s="1"/>
  <c r="E66" i="1"/>
  <c r="E67" i="1"/>
  <c r="E68" i="1"/>
  <c r="E69" i="1"/>
  <c r="E70" i="1"/>
  <c r="E71" i="1"/>
  <c r="E72" i="1"/>
  <c r="F72" i="1" s="1"/>
  <c r="E73" i="1"/>
  <c r="F73" i="1" s="1"/>
  <c r="E74" i="1"/>
  <c r="E75" i="1"/>
  <c r="E64" i="2"/>
  <c r="F64" i="2" s="1"/>
  <c r="E65" i="2"/>
  <c r="F65" i="2" s="1"/>
  <c r="E66" i="2"/>
  <c r="E67" i="2"/>
  <c r="E68" i="2"/>
  <c r="E69" i="2"/>
  <c r="E70" i="2"/>
  <c r="E71" i="2"/>
  <c r="E72" i="2"/>
  <c r="F72" i="2" s="1"/>
  <c r="E73" i="2"/>
  <c r="F73" i="2" s="1"/>
  <c r="E74" i="2"/>
  <c r="E75" i="2"/>
  <c r="E64" i="3"/>
  <c r="F64" i="3" s="1"/>
  <c r="E65" i="3"/>
  <c r="E66" i="3"/>
  <c r="E67" i="3"/>
  <c r="E68" i="3"/>
  <c r="E69" i="3"/>
  <c r="E70" i="3"/>
  <c r="E71" i="3"/>
  <c r="F71" i="3" s="1"/>
  <c r="E72" i="3"/>
  <c r="F72" i="3" s="1"/>
  <c r="E73" i="3"/>
  <c r="E74" i="3"/>
  <c r="E75" i="3"/>
  <c r="E64" i="4"/>
  <c r="E65" i="4"/>
  <c r="E66" i="4"/>
  <c r="E67" i="4"/>
  <c r="E68" i="4"/>
  <c r="E69" i="4"/>
  <c r="E70" i="4"/>
  <c r="E71" i="4"/>
  <c r="E72" i="4"/>
  <c r="E73" i="4"/>
  <c r="E74" i="4"/>
  <c r="E75" i="4"/>
  <c r="E64" i="5"/>
  <c r="F64" i="5" s="1"/>
  <c r="E65" i="5"/>
  <c r="E66" i="5"/>
  <c r="E67" i="5"/>
  <c r="E68" i="5"/>
  <c r="E69" i="5"/>
  <c r="E70" i="5"/>
  <c r="F70" i="5" s="1"/>
  <c r="E71" i="5"/>
  <c r="F71" i="5" s="1"/>
  <c r="E72" i="5"/>
  <c r="F72" i="5" s="1"/>
  <c r="E73" i="5"/>
  <c r="E74" i="5"/>
  <c r="E75" i="5"/>
  <c r="E64" i="6"/>
  <c r="E65" i="6"/>
  <c r="E66" i="6"/>
  <c r="E67" i="6"/>
  <c r="F67" i="6" s="1"/>
  <c r="E68" i="6"/>
  <c r="E69" i="6"/>
  <c r="E70" i="6"/>
  <c r="E71" i="6"/>
  <c r="E72" i="6"/>
  <c r="E73" i="6"/>
  <c r="E74" i="6"/>
  <c r="E75" i="6"/>
  <c r="F75" i="6" s="1"/>
  <c r="E63" i="59"/>
  <c r="F63" i="59" s="1"/>
  <c r="E63" i="37"/>
  <c r="E63" i="36"/>
  <c r="E63" i="35"/>
  <c r="E63" i="1"/>
  <c r="E63" i="2"/>
  <c r="F63" i="2" s="1"/>
  <c r="E63" i="3"/>
  <c r="E63" i="4"/>
  <c r="E63" i="5"/>
  <c r="E63" i="6"/>
  <c r="E62" i="59"/>
  <c r="E62" i="37"/>
  <c r="E62" i="36"/>
  <c r="E62" i="35"/>
  <c r="E62" i="1"/>
  <c r="E62" i="2"/>
  <c r="E62" i="3"/>
  <c r="F62" i="3" s="1"/>
  <c r="E62" i="4"/>
  <c r="E62" i="5"/>
  <c r="E62" i="6"/>
  <c r="E58" i="37"/>
  <c r="E58" i="36"/>
  <c r="E58" i="35"/>
  <c r="E58" i="1"/>
  <c r="E58" i="2"/>
  <c r="E58" i="3"/>
  <c r="E58" i="4"/>
  <c r="E58" i="5"/>
  <c r="E58" i="6"/>
  <c r="E56" i="59"/>
  <c r="E56" i="37"/>
  <c r="E56" i="36"/>
  <c r="E56" i="35"/>
  <c r="E56" i="1"/>
  <c r="F56" i="1" s="1"/>
  <c r="E56" i="2"/>
  <c r="E56" i="3"/>
  <c r="E56" i="4"/>
  <c r="E56" i="5"/>
  <c r="E56" i="6"/>
  <c r="E54" i="37"/>
  <c r="E54" i="36"/>
  <c r="E54" i="35"/>
  <c r="E54" i="1"/>
  <c r="E54" i="2"/>
  <c r="F54" i="2" s="1"/>
  <c r="E54" i="3"/>
  <c r="E54" i="4"/>
  <c r="E54" i="5"/>
  <c r="F54" i="5" s="1"/>
  <c r="E54" i="6"/>
  <c r="E52" i="59"/>
  <c r="F52" i="59" s="1"/>
  <c r="E52" i="37"/>
  <c r="E52" i="36"/>
  <c r="E52" i="35"/>
  <c r="E52" i="1"/>
  <c r="E52" i="2"/>
  <c r="E52" i="3"/>
  <c r="E52" i="4"/>
  <c r="E52" i="5"/>
  <c r="E52" i="6"/>
  <c r="E50" i="37"/>
  <c r="E50" i="36"/>
  <c r="E50" i="35"/>
  <c r="E50" i="1"/>
  <c r="E50" i="2"/>
  <c r="E50" i="3"/>
  <c r="F50" i="3" s="1"/>
  <c r="E50" i="4"/>
  <c r="E50" i="5"/>
  <c r="E50" i="6"/>
  <c r="E48" i="37"/>
  <c r="E48" i="36"/>
  <c r="E48" i="35"/>
  <c r="E48" i="1"/>
  <c r="F48" i="1" s="1"/>
  <c r="E48" i="2"/>
  <c r="E48" i="3"/>
  <c r="F48" i="3" s="1"/>
  <c r="E48" i="4"/>
  <c r="E48" i="5"/>
  <c r="E48" i="6"/>
  <c r="E43" i="59"/>
  <c r="E45" i="59"/>
  <c r="E46" i="59"/>
  <c r="F46" i="59" s="1"/>
  <c r="E43" i="37"/>
  <c r="E44" i="37"/>
  <c r="E45" i="37"/>
  <c r="E46" i="37"/>
  <c r="E43" i="36"/>
  <c r="E44" i="36"/>
  <c r="E45" i="36"/>
  <c r="E46" i="36"/>
  <c r="E43" i="35"/>
  <c r="E44" i="35"/>
  <c r="E45" i="35"/>
  <c r="E46" i="35"/>
  <c r="E43" i="1"/>
  <c r="E44" i="1"/>
  <c r="E45" i="1"/>
  <c r="E46" i="1"/>
  <c r="F46" i="1" s="1"/>
  <c r="E43" i="2"/>
  <c r="E44" i="2"/>
  <c r="E45" i="2"/>
  <c r="E46" i="2"/>
  <c r="E43" i="3"/>
  <c r="E44" i="3"/>
  <c r="E45" i="3"/>
  <c r="E46" i="3"/>
  <c r="E43" i="4"/>
  <c r="E44" i="4"/>
  <c r="E45" i="4"/>
  <c r="E46" i="4"/>
  <c r="E43" i="5"/>
  <c r="E44" i="5"/>
  <c r="E45" i="5"/>
  <c r="E46" i="5"/>
  <c r="E43" i="6"/>
  <c r="E44" i="6"/>
  <c r="E45" i="6"/>
  <c r="E46" i="6"/>
  <c r="E42" i="59"/>
  <c r="E42" i="37"/>
  <c r="E42" i="36"/>
  <c r="E42" i="35"/>
  <c r="E42" i="1"/>
  <c r="E42" i="2"/>
  <c r="E42" i="3"/>
  <c r="E42" i="4"/>
  <c r="E42" i="5"/>
  <c r="E42" i="6"/>
  <c r="F42" i="6" s="1"/>
  <c r="E41" i="37"/>
  <c r="E41" i="36"/>
  <c r="E41" i="35"/>
  <c r="E41" i="1"/>
  <c r="E41" i="2"/>
  <c r="E41" i="3"/>
  <c r="E41" i="4"/>
  <c r="E41" i="5"/>
  <c r="E41" i="6"/>
  <c r="E39" i="37"/>
  <c r="E39" i="36"/>
  <c r="E39" i="35"/>
  <c r="E39" i="1"/>
  <c r="E39" i="2"/>
  <c r="E39" i="3"/>
  <c r="E39" i="4"/>
  <c r="E39" i="5"/>
  <c r="E39" i="6"/>
  <c r="E11" i="59"/>
  <c r="E13" i="59"/>
  <c r="E14" i="59"/>
  <c r="E16" i="59"/>
  <c r="F16" i="59" s="1"/>
  <c r="E17" i="59"/>
  <c r="E19" i="59"/>
  <c r="E21" i="59"/>
  <c r="E22" i="59"/>
  <c r="E24" i="59"/>
  <c r="E25" i="59"/>
  <c r="E27" i="59"/>
  <c r="E29" i="59"/>
  <c r="E30" i="59"/>
  <c r="E10" i="37"/>
  <c r="E11" i="37"/>
  <c r="E12" i="37"/>
  <c r="E13" i="37"/>
  <c r="E14" i="37"/>
  <c r="E15" i="37"/>
  <c r="E16" i="37"/>
  <c r="E17" i="37"/>
  <c r="E18" i="37"/>
  <c r="E19" i="37"/>
  <c r="E20" i="37"/>
  <c r="E21" i="37"/>
  <c r="E22" i="37"/>
  <c r="E23" i="37"/>
  <c r="E24" i="37"/>
  <c r="E25" i="37"/>
  <c r="E26" i="37"/>
  <c r="E27" i="37"/>
  <c r="E28" i="37"/>
  <c r="E29" i="37"/>
  <c r="E30" i="37"/>
  <c r="E31" i="37"/>
  <c r="E10" i="36"/>
  <c r="E11" i="36"/>
  <c r="E12" i="36"/>
  <c r="E13" i="36"/>
  <c r="E14" i="36"/>
  <c r="E15" i="36"/>
  <c r="E16" i="36"/>
  <c r="E17" i="36"/>
  <c r="E18" i="36"/>
  <c r="E19" i="36"/>
  <c r="E20" i="36"/>
  <c r="E21" i="36"/>
  <c r="E22" i="36"/>
  <c r="E23" i="36"/>
  <c r="E24" i="36"/>
  <c r="E25" i="36"/>
  <c r="E26" i="36"/>
  <c r="E27" i="36"/>
  <c r="E28" i="36"/>
  <c r="E29" i="36"/>
  <c r="E30" i="36"/>
  <c r="E31" i="36"/>
  <c r="E10" i="35"/>
  <c r="E11" i="35"/>
  <c r="E12" i="35"/>
  <c r="E13" i="35"/>
  <c r="E14" i="35"/>
  <c r="E15" i="35"/>
  <c r="E16" i="35"/>
  <c r="E17" i="35"/>
  <c r="F17" i="35" s="1"/>
  <c r="E18" i="35"/>
  <c r="E19" i="35"/>
  <c r="E20" i="35"/>
  <c r="E21" i="35"/>
  <c r="E22" i="35"/>
  <c r="E23" i="35"/>
  <c r="E24" i="35"/>
  <c r="E25" i="35"/>
  <c r="F25" i="35" s="1"/>
  <c r="E26" i="35"/>
  <c r="E27" i="35"/>
  <c r="E28" i="35"/>
  <c r="E29" i="35"/>
  <c r="E30" i="35"/>
  <c r="E31" i="35"/>
  <c r="E10" i="1"/>
  <c r="E11" i="1"/>
  <c r="E12" i="1"/>
  <c r="E13" i="1"/>
  <c r="E14" i="1"/>
  <c r="E15" i="1"/>
  <c r="F15" i="1" s="1"/>
  <c r="E16" i="1"/>
  <c r="F16" i="1" s="1"/>
  <c r="E17" i="1"/>
  <c r="E18" i="1"/>
  <c r="E19" i="1"/>
  <c r="E20" i="1"/>
  <c r="E21" i="1"/>
  <c r="E22" i="1"/>
  <c r="E23" i="1"/>
  <c r="E24" i="1"/>
  <c r="F24" i="1" s="1"/>
  <c r="E25" i="1"/>
  <c r="E26" i="1"/>
  <c r="E27" i="1"/>
  <c r="E28" i="1"/>
  <c r="E29" i="1"/>
  <c r="E30" i="1"/>
  <c r="E31" i="1"/>
  <c r="F31" i="1" s="1"/>
  <c r="E10" i="2"/>
  <c r="E11" i="2"/>
  <c r="E12" i="2"/>
  <c r="E13" i="2"/>
  <c r="F13" i="2" s="1"/>
  <c r="E14" i="2"/>
  <c r="F14" i="2" s="1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F29" i="2" s="1"/>
  <c r="E30" i="2"/>
  <c r="F30" i="2" s="1"/>
  <c r="E31" i="2"/>
  <c r="E10" i="3"/>
  <c r="E11" i="3"/>
  <c r="E12" i="3"/>
  <c r="E13" i="3"/>
  <c r="E14" i="3"/>
  <c r="E15" i="3"/>
  <c r="F15" i="3" s="1"/>
  <c r="E16" i="3"/>
  <c r="F16" i="3" s="1"/>
  <c r="E17" i="3"/>
  <c r="E18" i="3"/>
  <c r="E19" i="3"/>
  <c r="E20" i="3"/>
  <c r="E21" i="3"/>
  <c r="E22" i="3"/>
  <c r="E23" i="3"/>
  <c r="F23" i="3" s="1"/>
  <c r="E24" i="3"/>
  <c r="F24" i="3" s="1"/>
  <c r="E25" i="3"/>
  <c r="E26" i="3"/>
  <c r="E27" i="3"/>
  <c r="E28" i="3"/>
  <c r="E29" i="3"/>
  <c r="E30" i="3"/>
  <c r="E31" i="3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10" i="5"/>
  <c r="F10" i="5" s="1"/>
  <c r="E11" i="5"/>
  <c r="F11" i="5" s="1"/>
  <c r="E12" i="5"/>
  <c r="E13" i="5"/>
  <c r="E14" i="5"/>
  <c r="E15" i="5"/>
  <c r="E16" i="5"/>
  <c r="E17" i="5"/>
  <c r="E18" i="5"/>
  <c r="F18" i="5" s="1"/>
  <c r="E19" i="5"/>
  <c r="F19" i="5" s="1"/>
  <c r="E20" i="5"/>
  <c r="F20" i="5" s="1"/>
  <c r="E21" i="5"/>
  <c r="E22" i="5"/>
  <c r="E23" i="5"/>
  <c r="E24" i="5"/>
  <c r="E25" i="5"/>
  <c r="E26" i="5"/>
  <c r="E27" i="5"/>
  <c r="F27" i="5" s="1"/>
  <c r="E28" i="5"/>
  <c r="F28" i="5" s="1"/>
  <c r="E29" i="5"/>
  <c r="E30" i="5"/>
  <c r="E31" i="5"/>
  <c r="E10" i="6"/>
  <c r="E11" i="6"/>
  <c r="E12" i="6"/>
  <c r="E13" i="6"/>
  <c r="E14" i="6"/>
  <c r="E15" i="6"/>
  <c r="E16" i="6"/>
  <c r="F16" i="6" s="1"/>
  <c r="E17" i="6"/>
  <c r="E18" i="6"/>
  <c r="E19" i="6"/>
  <c r="E20" i="6"/>
  <c r="E21" i="6"/>
  <c r="E22" i="6"/>
  <c r="E23" i="6"/>
  <c r="E24" i="6"/>
  <c r="F24" i="6" s="1"/>
  <c r="E25" i="6"/>
  <c r="E26" i="6"/>
  <c r="E27" i="6"/>
  <c r="E28" i="6"/>
  <c r="E29" i="6"/>
  <c r="E30" i="6"/>
  <c r="E31" i="6"/>
  <c r="E9" i="59"/>
  <c r="E9" i="37"/>
  <c r="E9" i="36"/>
  <c r="E9" i="35"/>
  <c r="E9" i="1"/>
  <c r="E9" i="2"/>
  <c r="F9" i="2" s="1"/>
  <c r="E9" i="3"/>
  <c r="F9" i="3" s="1"/>
  <c r="E9" i="4"/>
  <c r="E9" i="5"/>
  <c r="E9" i="6"/>
  <c r="E8" i="59"/>
  <c r="F8" i="59" s="1"/>
  <c r="E8" i="37"/>
  <c r="E8" i="36"/>
  <c r="E8" i="35"/>
  <c r="E8" i="1"/>
  <c r="E8" i="2"/>
  <c r="E8" i="3"/>
  <c r="E8" i="4"/>
  <c r="E8" i="5"/>
  <c r="E8" i="6"/>
  <c r="F75" i="37"/>
  <c r="B95" i="11"/>
  <c r="C95" i="11"/>
  <c r="D95" i="11"/>
  <c r="B79" i="11"/>
  <c r="C79" i="11"/>
  <c r="D79" i="11"/>
  <c r="B80" i="11"/>
  <c r="C80" i="11"/>
  <c r="D80" i="11"/>
  <c r="B82" i="11"/>
  <c r="C82" i="11"/>
  <c r="D82" i="11"/>
  <c r="B83" i="11"/>
  <c r="C83" i="11"/>
  <c r="D83" i="11"/>
  <c r="B84" i="11"/>
  <c r="C84" i="11"/>
  <c r="D84" i="11"/>
  <c r="B86" i="11"/>
  <c r="C86" i="11"/>
  <c r="D86" i="11"/>
  <c r="B87" i="11"/>
  <c r="C87" i="11"/>
  <c r="D87" i="11"/>
  <c r="B88" i="11"/>
  <c r="C88" i="11"/>
  <c r="D88" i="11"/>
  <c r="B89" i="11"/>
  <c r="C89" i="11"/>
  <c r="D89" i="11"/>
  <c r="B91" i="11"/>
  <c r="C91" i="11"/>
  <c r="D91" i="11"/>
  <c r="B92" i="11"/>
  <c r="C92" i="11"/>
  <c r="D92" i="11"/>
  <c r="B93" i="11"/>
  <c r="C93" i="11"/>
  <c r="D93" i="11"/>
  <c r="C78" i="11"/>
  <c r="D78" i="11"/>
  <c r="B78" i="11"/>
  <c r="B63" i="11"/>
  <c r="C63" i="11"/>
  <c r="D63" i="11"/>
  <c r="B64" i="11"/>
  <c r="C64" i="11"/>
  <c r="D64" i="11"/>
  <c r="B65" i="11"/>
  <c r="C65" i="11"/>
  <c r="D65" i="11"/>
  <c r="B66" i="11"/>
  <c r="C66" i="11"/>
  <c r="D66" i="11"/>
  <c r="B67" i="11"/>
  <c r="C67" i="11"/>
  <c r="D67" i="11"/>
  <c r="B68" i="11"/>
  <c r="C68" i="11"/>
  <c r="D68" i="11"/>
  <c r="B69" i="11"/>
  <c r="C69" i="11"/>
  <c r="D69" i="11"/>
  <c r="C70" i="11"/>
  <c r="D70" i="11"/>
  <c r="B71" i="11"/>
  <c r="C71" i="11"/>
  <c r="D71" i="11"/>
  <c r="B72" i="11"/>
  <c r="C72" i="11"/>
  <c r="D72" i="11"/>
  <c r="B73" i="11"/>
  <c r="C73" i="11"/>
  <c r="D73" i="11"/>
  <c r="B74" i="11"/>
  <c r="C74" i="11"/>
  <c r="D74" i="11"/>
  <c r="C62" i="11"/>
  <c r="D62" i="11"/>
  <c r="B62" i="11"/>
  <c r="C56" i="11"/>
  <c r="D56" i="11"/>
  <c r="B56" i="11"/>
  <c r="C54" i="11"/>
  <c r="D54" i="11"/>
  <c r="B54" i="11"/>
  <c r="C52" i="11"/>
  <c r="D52" i="11"/>
  <c r="B52" i="11"/>
  <c r="C50" i="11"/>
  <c r="D50" i="11"/>
  <c r="B50" i="11"/>
  <c r="C48" i="11"/>
  <c r="D48" i="11"/>
  <c r="B48" i="11"/>
  <c r="B42" i="11"/>
  <c r="C42" i="11"/>
  <c r="D42" i="11"/>
  <c r="B43" i="11"/>
  <c r="C43" i="11"/>
  <c r="D43" i="11"/>
  <c r="B44" i="11"/>
  <c r="C44" i="11"/>
  <c r="D44" i="11"/>
  <c r="B45" i="11"/>
  <c r="C45" i="11"/>
  <c r="D45" i="11"/>
  <c r="B46" i="11"/>
  <c r="C46" i="11"/>
  <c r="D46" i="11"/>
  <c r="C41" i="11"/>
  <c r="D41" i="11"/>
  <c r="B41" i="11"/>
  <c r="C37" i="11"/>
  <c r="D37" i="11"/>
  <c r="B37" i="11"/>
  <c r="C35" i="11"/>
  <c r="D35" i="11"/>
  <c r="B35" i="11"/>
  <c r="B10" i="11"/>
  <c r="C10" i="11"/>
  <c r="D10" i="11"/>
  <c r="B11" i="11"/>
  <c r="C11" i="11"/>
  <c r="D11" i="11"/>
  <c r="B12" i="11"/>
  <c r="C12" i="11"/>
  <c r="D12" i="11"/>
  <c r="B13" i="11"/>
  <c r="C13" i="11"/>
  <c r="D13" i="11"/>
  <c r="B14" i="11"/>
  <c r="C14" i="11"/>
  <c r="D14" i="11"/>
  <c r="B15" i="11"/>
  <c r="C15" i="11"/>
  <c r="D15" i="11"/>
  <c r="B16" i="11"/>
  <c r="C16" i="11"/>
  <c r="D16" i="11"/>
  <c r="B17" i="11"/>
  <c r="C17" i="11"/>
  <c r="D17" i="11"/>
  <c r="B18" i="11"/>
  <c r="C18" i="11"/>
  <c r="D18" i="11"/>
  <c r="B19" i="11"/>
  <c r="C19" i="11"/>
  <c r="D19" i="11"/>
  <c r="B20" i="11"/>
  <c r="C20" i="11"/>
  <c r="D20" i="11"/>
  <c r="B21" i="11"/>
  <c r="C21" i="11"/>
  <c r="D21" i="11"/>
  <c r="B22" i="11"/>
  <c r="C22" i="11"/>
  <c r="D22" i="11"/>
  <c r="B23" i="11"/>
  <c r="C23" i="11"/>
  <c r="D23" i="11"/>
  <c r="B24" i="11"/>
  <c r="C24" i="11"/>
  <c r="D24" i="11"/>
  <c r="B25" i="11"/>
  <c r="C25" i="11"/>
  <c r="D25" i="11"/>
  <c r="B26" i="11"/>
  <c r="C26" i="11"/>
  <c r="D26" i="11"/>
  <c r="B27" i="11"/>
  <c r="C27" i="11"/>
  <c r="D27" i="11"/>
  <c r="B28" i="11"/>
  <c r="C28" i="11"/>
  <c r="D28" i="11"/>
  <c r="B29" i="11"/>
  <c r="C29" i="11"/>
  <c r="D29" i="11"/>
  <c r="B30" i="11"/>
  <c r="C30" i="11"/>
  <c r="D30" i="11"/>
  <c r="B31" i="11"/>
  <c r="C31" i="11"/>
  <c r="D31" i="11"/>
  <c r="C9" i="11"/>
  <c r="D9" i="11"/>
  <c r="B9" i="11"/>
  <c r="C8" i="11"/>
  <c r="B8" i="11"/>
  <c r="E8" i="11"/>
  <c r="E63" i="11"/>
  <c r="E71" i="11"/>
  <c r="E74" i="11"/>
  <c r="E68" i="11"/>
  <c r="E70" i="11"/>
  <c r="E67" i="11"/>
  <c r="E78" i="11"/>
  <c r="E91" i="11"/>
  <c r="E80" i="11"/>
  <c r="E46" i="11"/>
  <c r="E42" i="11"/>
  <c r="C81" i="11"/>
  <c r="B39" i="11"/>
  <c r="B58" i="11"/>
  <c r="E89" i="11"/>
  <c r="B81" i="11"/>
  <c r="B94" i="11"/>
  <c r="E84" i="11"/>
  <c r="E79" i="11"/>
  <c r="E28" i="11"/>
  <c r="E24" i="11"/>
  <c r="E20" i="11"/>
  <c r="E16" i="11"/>
  <c r="E12" i="11"/>
  <c r="C75" i="11"/>
  <c r="E64" i="11"/>
  <c r="E35" i="11"/>
  <c r="E41" i="11"/>
  <c r="E44" i="11"/>
  <c r="E48" i="11"/>
  <c r="E50" i="11"/>
  <c r="E52" i="11"/>
  <c r="E54" i="11"/>
  <c r="E56" i="11"/>
  <c r="E62" i="11"/>
  <c r="E72" i="11"/>
  <c r="C94" i="11"/>
  <c r="C90" i="11"/>
  <c r="B85" i="11"/>
  <c r="E30" i="11"/>
  <c r="E26" i="11"/>
  <c r="E22" i="11"/>
  <c r="E18" i="11"/>
  <c r="E14" i="11"/>
  <c r="E10" i="11"/>
  <c r="E45" i="11"/>
  <c r="E66" i="11"/>
  <c r="E88" i="11"/>
  <c r="E83" i="11"/>
  <c r="C85" i="11"/>
  <c r="E95" i="11"/>
  <c r="E29" i="11"/>
  <c r="E25" i="11"/>
  <c r="E21" i="11"/>
  <c r="E17" i="11"/>
  <c r="E13" i="11"/>
  <c r="E37" i="11"/>
  <c r="E43" i="11"/>
  <c r="E92" i="11"/>
  <c r="E87" i="11"/>
  <c r="E82" i="11"/>
  <c r="E69" i="11"/>
  <c r="E65" i="11"/>
  <c r="E93" i="11"/>
  <c r="B90" i="11"/>
  <c r="D85" i="11"/>
  <c r="C39" i="11"/>
  <c r="C58" i="11"/>
  <c r="E73" i="11"/>
  <c r="D81" i="11"/>
  <c r="D75" i="11"/>
  <c r="E86" i="11"/>
  <c r="D90" i="11"/>
  <c r="D94" i="11"/>
  <c r="D39" i="11"/>
  <c r="D58" i="11"/>
  <c r="E9" i="11"/>
  <c r="E31" i="11"/>
  <c r="E27" i="11"/>
  <c r="E23" i="11"/>
  <c r="E19" i="11"/>
  <c r="E15" i="11"/>
  <c r="E11" i="11"/>
  <c r="E96" i="39"/>
  <c r="E96" i="64"/>
  <c r="E96" i="65"/>
  <c r="E96" i="40"/>
  <c r="E96" i="41"/>
  <c r="E96" i="43"/>
  <c r="E96" i="42"/>
  <c r="E96" i="44"/>
  <c r="E96" i="45"/>
  <c r="F96" i="45" s="1"/>
  <c r="E96" i="47"/>
  <c r="E96" i="48"/>
  <c r="E96" i="50"/>
  <c r="F96" i="50" s="1"/>
  <c r="E96" i="51"/>
  <c r="E96" i="46"/>
  <c r="E96" i="38"/>
  <c r="E80" i="39"/>
  <c r="E81" i="39"/>
  <c r="E82" i="39"/>
  <c r="E83" i="39"/>
  <c r="E84" i="39"/>
  <c r="E85" i="39"/>
  <c r="E86" i="39"/>
  <c r="E87" i="39"/>
  <c r="E88" i="39"/>
  <c r="E89" i="39"/>
  <c r="E90" i="39"/>
  <c r="E91" i="39"/>
  <c r="E92" i="39"/>
  <c r="E93" i="39"/>
  <c r="E94" i="39"/>
  <c r="E95" i="39"/>
  <c r="E80" i="64"/>
  <c r="E81" i="64"/>
  <c r="E82" i="64"/>
  <c r="E83" i="64"/>
  <c r="E84" i="64"/>
  <c r="E85" i="64"/>
  <c r="E86" i="64"/>
  <c r="E87" i="64"/>
  <c r="E88" i="64"/>
  <c r="E89" i="64"/>
  <c r="E90" i="64"/>
  <c r="E91" i="64"/>
  <c r="E92" i="64"/>
  <c r="E93" i="64"/>
  <c r="E94" i="64"/>
  <c r="E95" i="64"/>
  <c r="E80" i="65"/>
  <c r="E81" i="65"/>
  <c r="E82" i="65"/>
  <c r="E83" i="65"/>
  <c r="E84" i="65"/>
  <c r="E85" i="65"/>
  <c r="E86" i="65"/>
  <c r="E87" i="65"/>
  <c r="E88" i="65"/>
  <c r="E89" i="65"/>
  <c r="E90" i="65"/>
  <c r="E91" i="65"/>
  <c r="E92" i="65"/>
  <c r="E93" i="65"/>
  <c r="E94" i="65"/>
  <c r="E95" i="65"/>
  <c r="E80" i="40"/>
  <c r="E81" i="40"/>
  <c r="E82" i="40"/>
  <c r="E83" i="40"/>
  <c r="E84" i="40"/>
  <c r="E85" i="40"/>
  <c r="E86" i="40"/>
  <c r="E87" i="40"/>
  <c r="E88" i="40"/>
  <c r="E89" i="40"/>
  <c r="E90" i="40"/>
  <c r="E91" i="40"/>
  <c r="E92" i="40"/>
  <c r="E93" i="40"/>
  <c r="E94" i="40"/>
  <c r="E95" i="40"/>
  <c r="E80" i="41"/>
  <c r="E81" i="41"/>
  <c r="F81" i="41" s="1"/>
  <c r="E82" i="41"/>
  <c r="E83" i="41"/>
  <c r="E84" i="41"/>
  <c r="E85" i="41"/>
  <c r="E86" i="41"/>
  <c r="E87" i="41"/>
  <c r="E88" i="41"/>
  <c r="E89" i="41"/>
  <c r="F89" i="41" s="1"/>
  <c r="E90" i="41"/>
  <c r="E91" i="41"/>
  <c r="E92" i="41"/>
  <c r="E93" i="41"/>
  <c r="E94" i="41"/>
  <c r="E95" i="41"/>
  <c r="E80" i="43"/>
  <c r="E81" i="43"/>
  <c r="E82" i="43"/>
  <c r="E83" i="43"/>
  <c r="E84" i="43"/>
  <c r="E85" i="43"/>
  <c r="E86" i="43"/>
  <c r="E87" i="43"/>
  <c r="E88" i="43"/>
  <c r="E89" i="43"/>
  <c r="E90" i="43"/>
  <c r="E91" i="43"/>
  <c r="E92" i="43"/>
  <c r="E93" i="43"/>
  <c r="E94" i="43"/>
  <c r="E95" i="43"/>
  <c r="E80" i="42"/>
  <c r="E81" i="42"/>
  <c r="E82" i="42"/>
  <c r="E83" i="42"/>
  <c r="E84" i="42"/>
  <c r="E85" i="42"/>
  <c r="E86" i="42"/>
  <c r="E87" i="42"/>
  <c r="E88" i="42"/>
  <c r="E89" i="42"/>
  <c r="E90" i="42"/>
  <c r="E91" i="42"/>
  <c r="E92" i="42"/>
  <c r="E93" i="42"/>
  <c r="E94" i="42"/>
  <c r="E95" i="42"/>
  <c r="E80" i="44"/>
  <c r="E81" i="44"/>
  <c r="E82" i="44"/>
  <c r="E83" i="44"/>
  <c r="E84" i="44"/>
  <c r="F84" i="44" s="1"/>
  <c r="E85" i="44"/>
  <c r="E86" i="44"/>
  <c r="E87" i="44"/>
  <c r="E88" i="44"/>
  <c r="E89" i="44"/>
  <c r="E90" i="44"/>
  <c r="E91" i="44"/>
  <c r="E92" i="44"/>
  <c r="F92" i="44" s="1"/>
  <c r="E93" i="44"/>
  <c r="E94" i="44"/>
  <c r="E95" i="44"/>
  <c r="E80" i="45"/>
  <c r="E81" i="45"/>
  <c r="F81" i="45" s="1"/>
  <c r="E82" i="45"/>
  <c r="E83" i="45"/>
  <c r="E84" i="45"/>
  <c r="E85" i="45"/>
  <c r="E86" i="45"/>
  <c r="F86" i="45" s="1"/>
  <c r="E87" i="45"/>
  <c r="F87" i="45" s="1"/>
  <c r="E88" i="45"/>
  <c r="E89" i="45"/>
  <c r="F89" i="45" s="1"/>
  <c r="E90" i="45"/>
  <c r="E91" i="45"/>
  <c r="E92" i="45"/>
  <c r="E93" i="45"/>
  <c r="E94" i="45"/>
  <c r="F94" i="45" s="1"/>
  <c r="E95" i="45"/>
  <c r="F95" i="45" s="1"/>
  <c r="E80" i="47"/>
  <c r="E81" i="47"/>
  <c r="E82" i="47"/>
  <c r="E83" i="47"/>
  <c r="E84" i="47"/>
  <c r="E85" i="47"/>
  <c r="F85" i="47" s="1"/>
  <c r="E86" i="47"/>
  <c r="E87" i="47"/>
  <c r="E88" i="47"/>
  <c r="E89" i="47"/>
  <c r="E90" i="47"/>
  <c r="E91" i="47"/>
  <c r="F91" i="47" s="1"/>
  <c r="E92" i="47"/>
  <c r="E93" i="47"/>
  <c r="F93" i="47" s="1"/>
  <c r="E94" i="47"/>
  <c r="E95" i="47"/>
  <c r="E80" i="48"/>
  <c r="E81" i="48"/>
  <c r="F81" i="48" s="1"/>
  <c r="E82" i="48"/>
  <c r="F82" i="48" s="1"/>
  <c r="E83" i="48"/>
  <c r="E84" i="48"/>
  <c r="E85" i="48"/>
  <c r="E86" i="48"/>
  <c r="E87" i="48"/>
  <c r="E88" i="48"/>
  <c r="E89" i="48"/>
  <c r="F89" i="48" s="1"/>
  <c r="E90" i="48"/>
  <c r="F90" i="48" s="1"/>
  <c r="E91" i="48"/>
  <c r="E92" i="48"/>
  <c r="E93" i="48"/>
  <c r="E94" i="48"/>
  <c r="E95" i="48"/>
  <c r="E80" i="49"/>
  <c r="E81" i="49"/>
  <c r="E82" i="49"/>
  <c r="E83" i="49"/>
  <c r="E84" i="49"/>
  <c r="F84" i="49" s="1"/>
  <c r="E85" i="49"/>
  <c r="E86" i="49"/>
  <c r="E87" i="49"/>
  <c r="E88" i="49"/>
  <c r="E89" i="49"/>
  <c r="E91" i="49"/>
  <c r="E92" i="49"/>
  <c r="E93" i="49"/>
  <c r="F93" i="49" s="1"/>
  <c r="E94" i="49"/>
  <c r="E95" i="49"/>
  <c r="E80" i="50"/>
  <c r="E81" i="50"/>
  <c r="E82" i="50"/>
  <c r="E83" i="50"/>
  <c r="E84" i="50"/>
  <c r="E85" i="50"/>
  <c r="F85" i="50" s="1"/>
  <c r="E86" i="50"/>
  <c r="E87" i="50"/>
  <c r="E88" i="50"/>
  <c r="E89" i="50"/>
  <c r="E90" i="50"/>
  <c r="E91" i="50"/>
  <c r="E92" i="50"/>
  <c r="E93" i="50"/>
  <c r="E94" i="50"/>
  <c r="E95" i="50"/>
  <c r="E80" i="51"/>
  <c r="E81" i="51"/>
  <c r="E82" i="51"/>
  <c r="E83" i="51"/>
  <c r="E84" i="51"/>
  <c r="E85" i="51"/>
  <c r="E86" i="51"/>
  <c r="E87" i="51"/>
  <c r="E88" i="51"/>
  <c r="E89" i="51"/>
  <c r="F89" i="51" s="1"/>
  <c r="E90" i="51"/>
  <c r="E91" i="51"/>
  <c r="E92" i="51"/>
  <c r="E93" i="51"/>
  <c r="E94" i="51"/>
  <c r="E95" i="51"/>
  <c r="E80" i="46"/>
  <c r="E81" i="46"/>
  <c r="E82" i="46"/>
  <c r="E83" i="46"/>
  <c r="E84" i="46"/>
  <c r="E85" i="46"/>
  <c r="E86" i="46"/>
  <c r="E87" i="46"/>
  <c r="F87" i="46" s="1"/>
  <c r="E88" i="46"/>
  <c r="E89" i="46"/>
  <c r="E90" i="46"/>
  <c r="E91" i="46"/>
  <c r="E92" i="46"/>
  <c r="E93" i="46"/>
  <c r="E94" i="46"/>
  <c r="E95" i="46"/>
  <c r="F95" i="46" s="1"/>
  <c r="E80" i="38"/>
  <c r="E81" i="38"/>
  <c r="E82" i="38"/>
  <c r="E83" i="38"/>
  <c r="E84" i="38"/>
  <c r="E85" i="38"/>
  <c r="E86" i="38"/>
  <c r="E87" i="38"/>
  <c r="E88" i="38"/>
  <c r="E89" i="38"/>
  <c r="E90" i="38"/>
  <c r="E91" i="38"/>
  <c r="E92" i="38"/>
  <c r="E93" i="38"/>
  <c r="E94" i="38"/>
  <c r="E95" i="38"/>
  <c r="E79" i="39"/>
  <c r="E79" i="64"/>
  <c r="E79" i="65"/>
  <c r="E79" i="40"/>
  <c r="E79" i="41"/>
  <c r="E79" i="43"/>
  <c r="E79" i="42"/>
  <c r="E79" i="44"/>
  <c r="E79" i="45"/>
  <c r="F79" i="45" s="1"/>
  <c r="E79" i="47"/>
  <c r="E79" i="48"/>
  <c r="F79" i="48" s="1"/>
  <c r="E79" i="49"/>
  <c r="E79" i="50"/>
  <c r="E79" i="51"/>
  <c r="E79" i="46"/>
  <c r="E79" i="38"/>
  <c r="E78" i="39"/>
  <c r="E78" i="64"/>
  <c r="E78" i="65"/>
  <c r="E78" i="40"/>
  <c r="E78" i="41"/>
  <c r="E78" i="43"/>
  <c r="E78" i="42"/>
  <c r="E78" i="44"/>
  <c r="E78" i="45"/>
  <c r="F78" i="45" s="1"/>
  <c r="E78" i="47"/>
  <c r="E78" i="48"/>
  <c r="E78" i="49"/>
  <c r="E78" i="50"/>
  <c r="E78" i="51"/>
  <c r="E78" i="46"/>
  <c r="E78" i="38"/>
  <c r="E63" i="39"/>
  <c r="E64" i="39"/>
  <c r="E65" i="39"/>
  <c r="E66" i="39"/>
  <c r="E67" i="39"/>
  <c r="E68" i="39"/>
  <c r="E69" i="39"/>
  <c r="E70" i="39"/>
  <c r="E71" i="39"/>
  <c r="E72" i="39"/>
  <c r="E73" i="39"/>
  <c r="E74" i="39"/>
  <c r="E75" i="39"/>
  <c r="E63" i="64"/>
  <c r="E64" i="64"/>
  <c r="E65" i="64"/>
  <c r="E66" i="64"/>
  <c r="E67" i="64"/>
  <c r="E68" i="64"/>
  <c r="E69" i="64"/>
  <c r="E70" i="64"/>
  <c r="E71" i="64"/>
  <c r="E72" i="64"/>
  <c r="E73" i="64"/>
  <c r="E74" i="64"/>
  <c r="E75" i="64"/>
  <c r="E63" i="65"/>
  <c r="E64" i="65"/>
  <c r="E65" i="65"/>
  <c r="E66" i="65"/>
  <c r="E67" i="65"/>
  <c r="E68" i="65"/>
  <c r="E69" i="65"/>
  <c r="E70" i="65"/>
  <c r="E71" i="65"/>
  <c r="E72" i="65"/>
  <c r="E73" i="65"/>
  <c r="E74" i="65"/>
  <c r="E75" i="65"/>
  <c r="E63" i="40"/>
  <c r="E64" i="40"/>
  <c r="E65" i="40"/>
  <c r="E66" i="40"/>
  <c r="E67" i="40"/>
  <c r="E68" i="40"/>
  <c r="E69" i="40"/>
  <c r="E70" i="40"/>
  <c r="E71" i="40"/>
  <c r="E72" i="40"/>
  <c r="E73" i="40"/>
  <c r="E74" i="40"/>
  <c r="E75" i="40"/>
  <c r="E63" i="41"/>
  <c r="E64" i="41"/>
  <c r="E65" i="41"/>
  <c r="E66" i="41"/>
  <c r="E67" i="41"/>
  <c r="E68" i="41"/>
  <c r="E69" i="41"/>
  <c r="F69" i="41" s="1"/>
  <c r="E70" i="41"/>
  <c r="E71" i="41"/>
  <c r="E72" i="41"/>
  <c r="E73" i="41"/>
  <c r="E74" i="41"/>
  <c r="E75" i="41"/>
  <c r="E63" i="43"/>
  <c r="E64" i="43"/>
  <c r="E65" i="43"/>
  <c r="E66" i="43"/>
  <c r="E67" i="43"/>
  <c r="E68" i="43"/>
  <c r="E69" i="43"/>
  <c r="E70" i="43"/>
  <c r="E71" i="43"/>
  <c r="E72" i="43"/>
  <c r="E73" i="43"/>
  <c r="E74" i="43"/>
  <c r="E75" i="43"/>
  <c r="E63" i="42"/>
  <c r="E64" i="42"/>
  <c r="E65" i="42"/>
  <c r="E66" i="42"/>
  <c r="E67" i="42"/>
  <c r="E68" i="42"/>
  <c r="E69" i="42"/>
  <c r="E70" i="42"/>
  <c r="E71" i="42"/>
  <c r="E72" i="42"/>
  <c r="E73" i="42"/>
  <c r="E74" i="42"/>
  <c r="E75" i="42"/>
  <c r="E63" i="44"/>
  <c r="E64" i="44"/>
  <c r="E65" i="44"/>
  <c r="E66" i="44"/>
  <c r="E67" i="44"/>
  <c r="E68" i="44"/>
  <c r="E69" i="44"/>
  <c r="E70" i="44"/>
  <c r="E71" i="44"/>
  <c r="E72" i="44"/>
  <c r="E73" i="44"/>
  <c r="E74" i="44"/>
  <c r="E75" i="44"/>
  <c r="E63" i="45"/>
  <c r="F63" i="45" s="1"/>
  <c r="E64" i="45"/>
  <c r="E65" i="45"/>
  <c r="F65" i="45" s="1"/>
  <c r="E66" i="45"/>
  <c r="E67" i="45"/>
  <c r="E68" i="45"/>
  <c r="E69" i="45"/>
  <c r="E70" i="45"/>
  <c r="F70" i="45" s="1"/>
  <c r="E71" i="45"/>
  <c r="F71" i="45" s="1"/>
  <c r="E72" i="45"/>
  <c r="E73" i="45"/>
  <c r="F73" i="45" s="1"/>
  <c r="E74" i="45"/>
  <c r="E75" i="45"/>
  <c r="E63" i="47"/>
  <c r="E64" i="47"/>
  <c r="E65" i="47"/>
  <c r="E66" i="47"/>
  <c r="E67" i="47"/>
  <c r="E68" i="47"/>
  <c r="E69" i="47"/>
  <c r="E70" i="47"/>
  <c r="F70" i="47" s="1"/>
  <c r="E71" i="47"/>
  <c r="E72" i="47"/>
  <c r="F72" i="47" s="1"/>
  <c r="E73" i="47"/>
  <c r="E74" i="47"/>
  <c r="E75" i="47"/>
  <c r="E63" i="48"/>
  <c r="F63" i="48" s="1"/>
  <c r="E64" i="48"/>
  <c r="E65" i="48"/>
  <c r="E66" i="48"/>
  <c r="E67" i="48"/>
  <c r="E68" i="48"/>
  <c r="E69" i="48"/>
  <c r="E70" i="48"/>
  <c r="E71" i="48"/>
  <c r="F71" i="48" s="1"/>
  <c r="E72" i="48"/>
  <c r="F72" i="48" s="1"/>
  <c r="E73" i="48"/>
  <c r="E74" i="48"/>
  <c r="E75" i="48"/>
  <c r="E63" i="49"/>
  <c r="E64" i="49"/>
  <c r="E65" i="49"/>
  <c r="E66" i="49"/>
  <c r="E67" i="49"/>
  <c r="E68" i="49"/>
  <c r="E69" i="49"/>
  <c r="F69" i="49" s="1"/>
  <c r="E70" i="49"/>
  <c r="E71" i="49"/>
  <c r="E72" i="49"/>
  <c r="E73" i="49"/>
  <c r="E74" i="49"/>
  <c r="E75" i="49"/>
  <c r="E63" i="50"/>
  <c r="E64" i="50"/>
  <c r="F64" i="50" s="1"/>
  <c r="E65" i="50"/>
  <c r="E66" i="50"/>
  <c r="E67" i="50"/>
  <c r="E68" i="50"/>
  <c r="E69" i="50"/>
  <c r="E70" i="50"/>
  <c r="E71" i="50"/>
  <c r="E72" i="50"/>
  <c r="F72" i="50" s="1"/>
  <c r="E73" i="50"/>
  <c r="E74" i="50"/>
  <c r="E75" i="50"/>
  <c r="E63" i="51"/>
  <c r="E64" i="51"/>
  <c r="E65" i="51"/>
  <c r="E66" i="51"/>
  <c r="E67" i="51"/>
  <c r="E68" i="51"/>
  <c r="E69" i="51"/>
  <c r="E70" i="51"/>
  <c r="E71" i="51"/>
  <c r="F71" i="51" s="1"/>
  <c r="E72" i="51"/>
  <c r="E73" i="51"/>
  <c r="E74" i="51"/>
  <c r="E75" i="51"/>
  <c r="E63" i="46"/>
  <c r="E64" i="46"/>
  <c r="F64" i="46" s="1"/>
  <c r="E65" i="46"/>
  <c r="E66" i="46"/>
  <c r="E67" i="46"/>
  <c r="E68" i="46"/>
  <c r="E69" i="46"/>
  <c r="E70" i="46"/>
  <c r="E71" i="46"/>
  <c r="E72" i="46"/>
  <c r="F72" i="46" s="1"/>
  <c r="E73" i="46"/>
  <c r="E74" i="46"/>
  <c r="E75" i="46"/>
  <c r="E63" i="38"/>
  <c r="E64" i="38"/>
  <c r="E65" i="38"/>
  <c r="E66" i="38"/>
  <c r="E67" i="38"/>
  <c r="E68" i="38"/>
  <c r="E69" i="38"/>
  <c r="E70" i="38"/>
  <c r="E71" i="38"/>
  <c r="E72" i="38"/>
  <c r="E73" i="38"/>
  <c r="E74" i="38"/>
  <c r="E75" i="38"/>
  <c r="E62" i="39"/>
  <c r="E62" i="64"/>
  <c r="E62" i="65"/>
  <c r="E62" i="40"/>
  <c r="E62" i="41"/>
  <c r="E62" i="43"/>
  <c r="E62" i="42"/>
  <c r="E62" i="44"/>
  <c r="E62" i="45"/>
  <c r="F62" i="45" s="1"/>
  <c r="E62" i="47"/>
  <c r="E62" i="48"/>
  <c r="F62" i="48" s="1"/>
  <c r="E62" i="49"/>
  <c r="E62" i="50"/>
  <c r="E62" i="51"/>
  <c r="E62" i="46"/>
  <c r="E62" i="38"/>
  <c r="E58" i="39"/>
  <c r="E58" i="64"/>
  <c r="E58" i="65"/>
  <c r="E58" i="40"/>
  <c r="E58" i="41"/>
  <c r="E58" i="43"/>
  <c r="E58" i="42"/>
  <c r="E58" i="47"/>
  <c r="E58" i="48"/>
  <c r="E58" i="49"/>
  <c r="E58" i="50"/>
  <c r="E58" i="51"/>
  <c r="E58" i="46"/>
  <c r="E58" i="38"/>
  <c r="E56" i="39"/>
  <c r="E56" i="64"/>
  <c r="E56" i="65"/>
  <c r="E56" i="40"/>
  <c r="E56" i="41"/>
  <c r="F56" i="41" s="1"/>
  <c r="E56" i="43"/>
  <c r="E56" i="42"/>
  <c r="E56" i="44"/>
  <c r="F56" i="44" s="1"/>
  <c r="E56" i="45"/>
  <c r="E56" i="47"/>
  <c r="E56" i="48"/>
  <c r="E56" i="49"/>
  <c r="E56" i="50"/>
  <c r="E56" i="51"/>
  <c r="E56" i="46"/>
  <c r="E56" i="38"/>
  <c r="E54" i="39"/>
  <c r="E54" i="64"/>
  <c r="E54" i="65"/>
  <c r="E54" i="40"/>
  <c r="E54" i="41"/>
  <c r="F54" i="41" s="1"/>
  <c r="E54" i="43"/>
  <c r="E54" i="42"/>
  <c r="E54" i="44"/>
  <c r="F54" i="44" s="1"/>
  <c r="E54" i="45"/>
  <c r="E54" i="47"/>
  <c r="E54" i="48"/>
  <c r="E54" i="49"/>
  <c r="E54" i="50"/>
  <c r="E54" i="51"/>
  <c r="E54" i="46"/>
  <c r="E54" i="38"/>
  <c r="E52" i="39"/>
  <c r="E52" i="64"/>
  <c r="E52" i="65"/>
  <c r="E52" i="40"/>
  <c r="E52" i="41"/>
  <c r="F52" i="41" s="1"/>
  <c r="E52" i="43"/>
  <c r="E52" i="42"/>
  <c r="E52" i="44"/>
  <c r="F52" i="44" s="1"/>
  <c r="E52" i="45"/>
  <c r="E52" i="47"/>
  <c r="E52" i="48"/>
  <c r="E52" i="49"/>
  <c r="E52" i="50"/>
  <c r="E52" i="51"/>
  <c r="E52" i="46"/>
  <c r="E52" i="38"/>
  <c r="E50" i="39"/>
  <c r="E50" i="64"/>
  <c r="E50" i="65"/>
  <c r="E50" i="40"/>
  <c r="E50" i="41"/>
  <c r="F50" i="41" s="1"/>
  <c r="E50" i="43"/>
  <c r="E50" i="42"/>
  <c r="E50" i="44"/>
  <c r="F50" i="44" s="1"/>
  <c r="E50" i="45"/>
  <c r="E50" i="47"/>
  <c r="E50" i="48"/>
  <c r="E50" i="49"/>
  <c r="E50" i="50"/>
  <c r="E50" i="51"/>
  <c r="E50" i="46"/>
  <c r="E50" i="38"/>
  <c r="E48" i="39"/>
  <c r="E48" i="64"/>
  <c r="E48" i="65"/>
  <c r="E48" i="40"/>
  <c r="E48" i="41"/>
  <c r="F48" i="41" s="1"/>
  <c r="E48" i="43"/>
  <c r="E48" i="42"/>
  <c r="E48" i="44"/>
  <c r="F48" i="44" s="1"/>
  <c r="E48" i="45"/>
  <c r="E48" i="47"/>
  <c r="E48" i="48"/>
  <c r="E48" i="49"/>
  <c r="E48" i="50"/>
  <c r="E48" i="51"/>
  <c r="E48" i="46"/>
  <c r="E48" i="38"/>
  <c r="E42" i="39"/>
  <c r="E43" i="39"/>
  <c r="E44" i="39"/>
  <c r="E45" i="39"/>
  <c r="E46" i="39"/>
  <c r="E42" i="64"/>
  <c r="E43" i="64"/>
  <c r="E44" i="64"/>
  <c r="E45" i="64"/>
  <c r="E46" i="64"/>
  <c r="E42" i="65"/>
  <c r="E43" i="65"/>
  <c r="E44" i="65"/>
  <c r="E45" i="65"/>
  <c r="E46" i="65"/>
  <c r="E42" i="40"/>
  <c r="E43" i="40"/>
  <c r="E44" i="40"/>
  <c r="E45" i="40"/>
  <c r="E46" i="40"/>
  <c r="E42" i="41"/>
  <c r="F42" i="41" s="1"/>
  <c r="E43" i="41"/>
  <c r="E44" i="41"/>
  <c r="E45" i="41"/>
  <c r="E46" i="41"/>
  <c r="E42" i="43"/>
  <c r="E43" i="43"/>
  <c r="E44" i="43"/>
  <c r="E45" i="43"/>
  <c r="E46" i="43"/>
  <c r="E42" i="42"/>
  <c r="E43" i="42"/>
  <c r="E44" i="42"/>
  <c r="E45" i="42"/>
  <c r="E46" i="42"/>
  <c r="E42" i="44"/>
  <c r="E43" i="44"/>
  <c r="E44" i="44"/>
  <c r="E45" i="44"/>
  <c r="E46" i="44"/>
  <c r="F46" i="44" s="1"/>
  <c r="E42" i="45"/>
  <c r="E43" i="45"/>
  <c r="F43" i="45" s="1"/>
  <c r="E44" i="45"/>
  <c r="F44" i="45" s="1"/>
  <c r="E45" i="45"/>
  <c r="E46" i="45"/>
  <c r="F46" i="45" s="1"/>
  <c r="E42" i="47"/>
  <c r="E43" i="47"/>
  <c r="E44" i="47"/>
  <c r="E45" i="47"/>
  <c r="E46" i="47"/>
  <c r="E42" i="48"/>
  <c r="E43" i="48"/>
  <c r="E44" i="48"/>
  <c r="F44" i="48" s="1"/>
  <c r="E45" i="48"/>
  <c r="E46" i="48"/>
  <c r="E42" i="49"/>
  <c r="E43" i="49"/>
  <c r="E44" i="49"/>
  <c r="E45" i="49"/>
  <c r="E46" i="49"/>
  <c r="E42" i="50"/>
  <c r="E43" i="50"/>
  <c r="E44" i="50"/>
  <c r="E45" i="50"/>
  <c r="F45" i="50" s="1"/>
  <c r="E46" i="50"/>
  <c r="E42" i="51"/>
  <c r="E43" i="51"/>
  <c r="E44" i="51"/>
  <c r="E45" i="51"/>
  <c r="E46" i="51"/>
  <c r="E42" i="46"/>
  <c r="E43" i="46"/>
  <c r="F43" i="46" s="1"/>
  <c r="E44" i="46"/>
  <c r="E45" i="46"/>
  <c r="E46" i="46"/>
  <c r="E42" i="38"/>
  <c r="E43" i="38"/>
  <c r="E44" i="38"/>
  <c r="E45" i="38"/>
  <c r="E46" i="38"/>
  <c r="E41" i="39"/>
  <c r="E41" i="64"/>
  <c r="E41" i="65"/>
  <c r="E41" i="40"/>
  <c r="E41" i="41"/>
  <c r="F41" i="41" s="1"/>
  <c r="E41" i="43"/>
  <c r="E41" i="42"/>
  <c r="E41" i="44"/>
  <c r="F41" i="44" s="1"/>
  <c r="E41" i="45"/>
  <c r="E41" i="47"/>
  <c r="E41" i="48"/>
  <c r="E41" i="49"/>
  <c r="E41" i="50"/>
  <c r="E41" i="51"/>
  <c r="E41" i="46"/>
  <c r="E41" i="38"/>
  <c r="E39" i="39"/>
  <c r="E39" i="64"/>
  <c r="E39" i="65"/>
  <c r="E39" i="40"/>
  <c r="E39" i="41"/>
  <c r="F39" i="41" s="1"/>
  <c r="E39" i="43"/>
  <c r="E39" i="42"/>
  <c r="E39" i="45"/>
  <c r="E39" i="47"/>
  <c r="F39" i="47" s="1"/>
  <c r="E39" i="48"/>
  <c r="F39" i="48" s="1"/>
  <c r="E39" i="49"/>
  <c r="E39" i="50"/>
  <c r="E39" i="51"/>
  <c r="E39" i="46"/>
  <c r="E39" i="38"/>
  <c r="E37" i="39"/>
  <c r="E37" i="64"/>
  <c r="E37" i="65"/>
  <c r="E37" i="40"/>
  <c r="E37" i="41"/>
  <c r="E37" i="43"/>
  <c r="E37" i="42"/>
  <c r="E37" i="44"/>
  <c r="E37" i="45"/>
  <c r="E37" i="47"/>
  <c r="F37" i="47" s="1"/>
  <c r="E37" i="48"/>
  <c r="F37" i="48" s="1"/>
  <c r="E37" i="49"/>
  <c r="E37" i="50"/>
  <c r="E37" i="51"/>
  <c r="E37" i="46"/>
  <c r="E37" i="38"/>
  <c r="E35" i="39"/>
  <c r="E35" i="64"/>
  <c r="E35" i="65"/>
  <c r="E35" i="40"/>
  <c r="E35" i="41"/>
  <c r="E35" i="43"/>
  <c r="E35" i="42"/>
  <c r="E35" i="44"/>
  <c r="E35" i="45"/>
  <c r="E35" i="47"/>
  <c r="F35" i="47" s="1"/>
  <c r="E35" i="48"/>
  <c r="F35" i="48" s="1"/>
  <c r="E35" i="49"/>
  <c r="E35" i="50"/>
  <c r="E35" i="51"/>
  <c r="E35" i="46"/>
  <c r="E35" i="38"/>
  <c r="E10" i="39"/>
  <c r="E11" i="39"/>
  <c r="E12" i="39"/>
  <c r="E13" i="39"/>
  <c r="E14" i="39"/>
  <c r="E15" i="39"/>
  <c r="E16" i="39"/>
  <c r="E17" i="39"/>
  <c r="E18" i="39"/>
  <c r="E19" i="39"/>
  <c r="E20" i="39"/>
  <c r="E21" i="39"/>
  <c r="E22" i="39"/>
  <c r="E23" i="39"/>
  <c r="E24" i="39"/>
  <c r="E25" i="39"/>
  <c r="E26" i="39"/>
  <c r="E27" i="39"/>
  <c r="E28" i="39"/>
  <c r="E29" i="39"/>
  <c r="E30" i="39"/>
  <c r="E31" i="39"/>
  <c r="E10" i="64"/>
  <c r="E11" i="64"/>
  <c r="E12" i="64"/>
  <c r="E13" i="64"/>
  <c r="E14" i="64"/>
  <c r="E15" i="64"/>
  <c r="E16" i="64"/>
  <c r="E17" i="64"/>
  <c r="E18" i="64"/>
  <c r="E19" i="64"/>
  <c r="E20" i="64"/>
  <c r="E21" i="64"/>
  <c r="E22" i="64"/>
  <c r="E23" i="64"/>
  <c r="E24" i="64"/>
  <c r="E25" i="64"/>
  <c r="E26" i="64"/>
  <c r="E27" i="64"/>
  <c r="E28" i="64"/>
  <c r="E29" i="64"/>
  <c r="E30" i="64"/>
  <c r="E31" i="64"/>
  <c r="E10" i="65"/>
  <c r="E11" i="65"/>
  <c r="E12" i="65"/>
  <c r="E13" i="65"/>
  <c r="E14" i="65"/>
  <c r="E15" i="65"/>
  <c r="E16" i="65"/>
  <c r="E17" i="65"/>
  <c r="E18" i="65"/>
  <c r="E19" i="65"/>
  <c r="E20" i="65"/>
  <c r="E21" i="65"/>
  <c r="E22" i="65"/>
  <c r="E23" i="65"/>
  <c r="E24" i="65"/>
  <c r="E25" i="65"/>
  <c r="E26" i="65"/>
  <c r="E27" i="65"/>
  <c r="E28" i="65"/>
  <c r="E29" i="65"/>
  <c r="E30" i="65"/>
  <c r="E31" i="65"/>
  <c r="E10" i="40"/>
  <c r="E11" i="40"/>
  <c r="E12" i="40"/>
  <c r="E13" i="40"/>
  <c r="E14" i="40"/>
  <c r="E15" i="40"/>
  <c r="E16" i="40"/>
  <c r="E17" i="40"/>
  <c r="E18" i="40"/>
  <c r="E19" i="40"/>
  <c r="E20" i="40"/>
  <c r="E21" i="40"/>
  <c r="E22" i="40"/>
  <c r="E23" i="40"/>
  <c r="E24" i="40"/>
  <c r="E25" i="40"/>
  <c r="E26" i="40"/>
  <c r="E27" i="40"/>
  <c r="E28" i="40"/>
  <c r="E29" i="40"/>
  <c r="E30" i="40"/>
  <c r="E31" i="40"/>
  <c r="E10" i="41"/>
  <c r="E11" i="41"/>
  <c r="E12" i="41"/>
  <c r="E13" i="41"/>
  <c r="E14" i="41"/>
  <c r="E15" i="41"/>
  <c r="F15" i="41" s="1"/>
  <c r="E16" i="41"/>
  <c r="E17" i="41"/>
  <c r="E18" i="41"/>
  <c r="E19" i="41"/>
  <c r="E20" i="41"/>
  <c r="E21" i="41"/>
  <c r="E22" i="41"/>
  <c r="E23" i="41"/>
  <c r="F23" i="41" s="1"/>
  <c r="E24" i="41"/>
  <c r="E25" i="41"/>
  <c r="E26" i="41"/>
  <c r="E27" i="41"/>
  <c r="E28" i="41"/>
  <c r="E29" i="41"/>
  <c r="E30" i="41"/>
  <c r="E31" i="41"/>
  <c r="F31" i="41" s="1"/>
  <c r="E10" i="43"/>
  <c r="E11" i="43"/>
  <c r="E12" i="43"/>
  <c r="E13" i="43"/>
  <c r="E14" i="43"/>
  <c r="E15" i="43"/>
  <c r="E16" i="43"/>
  <c r="E17" i="43"/>
  <c r="E18" i="43"/>
  <c r="E19" i="43"/>
  <c r="E20" i="43"/>
  <c r="E21" i="43"/>
  <c r="E22" i="43"/>
  <c r="E23" i="43"/>
  <c r="E24" i="43"/>
  <c r="E25" i="43"/>
  <c r="E26" i="43"/>
  <c r="E27" i="43"/>
  <c r="E28" i="43"/>
  <c r="E29" i="43"/>
  <c r="E30" i="43"/>
  <c r="E31" i="43"/>
  <c r="E10" i="42"/>
  <c r="E11" i="42"/>
  <c r="E12" i="42"/>
  <c r="E13" i="42"/>
  <c r="E14" i="42"/>
  <c r="E15" i="42"/>
  <c r="E16" i="42"/>
  <c r="E17" i="42"/>
  <c r="E18" i="42"/>
  <c r="E19" i="42"/>
  <c r="E20" i="42"/>
  <c r="E21" i="42"/>
  <c r="E22" i="42"/>
  <c r="E23" i="42"/>
  <c r="E24" i="42"/>
  <c r="E25" i="42"/>
  <c r="E26" i="42"/>
  <c r="E27" i="42"/>
  <c r="E28" i="42"/>
  <c r="E29" i="42"/>
  <c r="E30" i="42"/>
  <c r="E31" i="42"/>
  <c r="E11" i="44"/>
  <c r="E12" i="44"/>
  <c r="E13" i="44"/>
  <c r="E14" i="44"/>
  <c r="E15" i="44"/>
  <c r="E16" i="44"/>
  <c r="E17" i="44"/>
  <c r="F17" i="44" s="1"/>
  <c r="E18" i="44"/>
  <c r="E19" i="44"/>
  <c r="E20" i="44"/>
  <c r="E21" i="44"/>
  <c r="E22" i="44"/>
  <c r="E23" i="44"/>
  <c r="E24" i="44"/>
  <c r="E25" i="44"/>
  <c r="F25" i="44" s="1"/>
  <c r="E26" i="44"/>
  <c r="E27" i="44"/>
  <c r="E28" i="44"/>
  <c r="E29" i="44"/>
  <c r="E30" i="44"/>
  <c r="E31" i="44"/>
  <c r="E10" i="45"/>
  <c r="E11" i="45"/>
  <c r="E12" i="45"/>
  <c r="E13" i="45"/>
  <c r="F13" i="45" s="1"/>
  <c r="E14" i="45"/>
  <c r="F14" i="45" s="1"/>
  <c r="E15" i="45"/>
  <c r="E16" i="45"/>
  <c r="E17" i="45"/>
  <c r="E18" i="45"/>
  <c r="E19" i="45"/>
  <c r="E20" i="45"/>
  <c r="E21" i="45"/>
  <c r="F21" i="45" s="1"/>
  <c r="E22" i="45"/>
  <c r="F22" i="45" s="1"/>
  <c r="E23" i="45"/>
  <c r="E24" i="45"/>
  <c r="E25" i="45"/>
  <c r="E26" i="45"/>
  <c r="E27" i="45"/>
  <c r="E28" i="45"/>
  <c r="E29" i="45"/>
  <c r="F29" i="45" s="1"/>
  <c r="E30" i="45"/>
  <c r="F30" i="45" s="1"/>
  <c r="E31" i="45"/>
  <c r="E10" i="47"/>
  <c r="E11" i="47"/>
  <c r="E12" i="47"/>
  <c r="F12" i="47" s="1"/>
  <c r="E13" i="47"/>
  <c r="E14" i="47"/>
  <c r="F14" i="47" s="1"/>
  <c r="E15" i="47"/>
  <c r="E16" i="47"/>
  <c r="E17" i="47"/>
  <c r="E18" i="47"/>
  <c r="E19" i="47"/>
  <c r="E20" i="47"/>
  <c r="F20" i="47" s="1"/>
  <c r="E21" i="47"/>
  <c r="E22" i="47"/>
  <c r="F22" i="47" s="1"/>
  <c r="E23" i="47"/>
  <c r="E24" i="47"/>
  <c r="E25" i="47"/>
  <c r="E26" i="47"/>
  <c r="E27" i="47"/>
  <c r="E28" i="47"/>
  <c r="F28" i="47" s="1"/>
  <c r="E29" i="47"/>
  <c r="E30" i="47"/>
  <c r="E31" i="47"/>
  <c r="E10" i="48"/>
  <c r="E11" i="48"/>
  <c r="E12" i="48"/>
  <c r="E13" i="48"/>
  <c r="F13" i="48" s="1"/>
  <c r="E14" i="48"/>
  <c r="E15" i="48"/>
  <c r="E16" i="48"/>
  <c r="E17" i="48"/>
  <c r="F17" i="48" s="1"/>
  <c r="E18" i="48"/>
  <c r="E19" i="48"/>
  <c r="E20" i="48"/>
  <c r="E21" i="48"/>
  <c r="F21" i="48" s="1"/>
  <c r="E22" i="48"/>
  <c r="E23" i="48"/>
  <c r="E24" i="48"/>
  <c r="E25" i="48"/>
  <c r="F25" i="48" s="1"/>
  <c r="E26" i="48"/>
  <c r="E27" i="48"/>
  <c r="E28" i="48"/>
  <c r="E29" i="48"/>
  <c r="F29" i="48" s="1"/>
  <c r="E30" i="48"/>
  <c r="E31" i="48"/>
  <c r="E10" i="49"/>
  <c r="E11" i="49"/>
  <c r="E12" i="49"/>
  <c r="E13" i="49"/>
  <c r="E14" i="49"/>
  <c r="E15" i="49"/>
  <c r="E16" i="49"/>
  <c r="E17" i="49"/>
  <c r="F17" i="49" s="1"/>
  <c r="E18" i="49"/>
  <c r="E19" i="49"/>
  <c r="E20" i="49"/>
  <c r="E21" i="49"/>
  <c r="E22" i="49"/>
  <c r="E23" i="49"/>
  <c r="E24" i="49"/>
  <c r="E25" i="49"/>
  <c r="F25" i="49" s="1"/>
  <c r="E26" i="49"/>
  <c r="E27" i="49"/>
  <c r="E28" i="49"/>
  <c r="E29" i="49"/>
  <c r="E30" i="49"/>
  <c r="E31" i="49"/>
  <c r="E10" i="50"/>
  <c r="E11" i="50"/>
  <c r="F11" i="50" s="1"/>
  <c r="E12" i="50"/>
  <c r="E13" i="50"/>
  <c r="E14" i="50"/>
  <c r="E15" i="50"/>
  <c r="E16" i="50"/>
  <c r="E17" i="50"/>
  <c r="E18" i="50"/>
  <c r="E19" i="50"/>
  <c r="F19" i="50" s="1"/>
  <c r="E20" i="50"/>
  <c r="E21" i="50"/>
  <c r="E22" i="50"/>
  <c r="E23" i="50"/>
  <c r="E24" i="50"/>
  <c r="E25" i="50"/>
  <c r="E26" i="50"/>
  <c r="E27" i="50"/>
  <c r="F27" i="50" s="1"/>
  <c r="E28" i="50"/>
  <c r="E29" i="50"/>
  <c r="E30" i="50"/>
  <c r="E31" i="50"/>
  <c r="E10" i="51"/>
  <c r="E11" i="51"/>
  <c r="E12" i="51"/>
  <c r="E13" i="51"/>
  <c r="E14" i="51"/>
  <c r="E15" i="51"/>
  <c r="E16" i="51"/>
  <c r="E17" i="51"/>
  <c r="F17" i="51" s="1"/>
  <c r="E18" i="51"/>
  <c r="E19" i="51"/>
  <c r="E20" i="51"/>
  <c r="E21" i="51"/>
  <c r="E22" i="51"/>
  <c r="E23" i="51"/>
  <c r="E24" i="51"/>
  <c r="E25" i="51"/>
  <c r="F25" i="51" s="1"/>
  <c r="E26" i="51"/>
  <c r="E27" i="51"/>
  <c r="E28" i="51"/>
  <c r="E29" i="51"/>
  <c r="E30" i="51"/>
  <c r="E31" i="51"/>
  <c r="E10" i="46"/>
  <c r="E11" i="46"/>
  <c r="E12" i="46"/>
  <c r="E13" i="46"/>
  <c r="E14" i="46"/>
  <c r="E15" i="46"/>
  <c r="F15" i="46" s="1"/>
  <c r="E16" i="46"/>
  <c r="E17" i="46"/>
  <c r="F17" i="46" s="1"/>
  <c r="E18" i="46"/>
  <c r="E19" i="46"/>
  <c r="E20" i="46"/>
  <c r="E21" i="46"/>
  <c r="E22" i="46"/>
  <c r="E23" i="46"/>
  <c r="F23" i="46" s="1"/>
  <c r="E24" i="46"/>
  <c r="E25" i="46"/>
  <c r="F25" i="46" s="1"/>
  <c r="E26" i="46"/>
  <c r="E27" i="46"/>
  <c r="E28" i="46"/>
  <c r="E29" i="46"/>
  <c r="E30" i="46"/>
  <c r="E31" i="46"/>
  <c r="F31" i="46" s="1"/>
  <c r="E10" i="38"/>
  <c r="E11" i="38"/>
  <c r="E12" i="38"/>
  <c r="E13" i="38"/>
  <c r="E14" i="38"/>
  <c r="E15" i="38"/>
  <c r="E16" i="38"/>
  <c r="E17" i="38"/>
  <c r="E18" i="38"/>
  <c r="E19" i="38"/>
  <c r="E20" i="38"/>
  <c r="E21" i="38"/>
  <c r="E22" i="38"/>
  <c r="E23" i="38"/>
  <c r="E24" i="38"/>
  <c r="E25" i="38"/>
  <c r="E26" i="38"/>
  <c r="E27" i="38"/>
  <c r="E28" i="38"/>
  <c r="E29" i="38"/>
  <c r="E30" i="38"/>
  <c r="E31" i="38"/>
  <c r="E9" i="39"/>
  <c r="E9" i="64"/>
  <c r="E9" i="65"/>
  <c r="E9" i="40"/>
  <c r="E9" i="41"/>
  <c r="E9" i="43"/>
  <c r="E9" i="42"/>
  <c r="E9" i="44"/>
  <c r="E9" i="45"/>
  <c r="E9" i="47"/>
  <c r="E9" i="48"/>
  <c r="E9" i="49"/>
  <c r="E9" i="50"/>
  <c r="E9" i="51"/>
  <c r="F9" i="51" s="1"/>
  <c r="E9" i="46"/>
  <c r="E9" i="38"/>
  <c r="E8" i="39"/>
  <c r="E8" i="64"/>
  <c r="E8" i="65"/>
  <c r="E8" i="40"/>
  <c r="E8" i="41"/>
  <c r="E8" i="43"/>
  <c r="E8" i="42"/>
  <c r="E8" i="44"/>
  <c r="E8" i="45"/>
  <c r="E8" i="47"/>
  <c r="E8" i="48"/>
  <c r="E8" i="49"/>
  <c r="E8" i="50"/>
  <c r="E8" i="51"/>
  <c r="F8" i="51" s="1"/>
  <c r="E8" i="46"/>
  <c r="E8" i="38"/>
  <c r="B96" i="11"/>
  <c r="E90" i="11"/>
  <c r="E75" i="11"/>
  <c r="E94" i="11"/>
  <c r="C96" i="11"/>
  <c r="E85" i="11"/>
  <c r="E81" i="11"/>
  <c r="D96" i="11"/>
  <c r="E39" i="11"/>
  <c r="D96" i="55"/>
  <c r="B79" i="7"/>
  <c r="B79" i="55" s="1"/>
  <c r="C79" i="7"/>
  <c r="C79" i="55" s="1"/>
  <c r="D79" i="7"/>
  <c r="B80" i="7"/>
  <c r="B80" i="55" s="1"/>
  <c r="B80" i="53" s="1"/>
  <c r="C80" i="7"/>
  <c r="C80" i="55" s="1"/>
  <c r="D80" i="7"/>
  <c r="D80" i="55" s="1"/>
  <c r="B81" i="7"/>
  <c r="C81" i="7"/>
  <c r="C81" i="55" s="1"/>
  <c r="D81" i="7"/>
  <c r="D81" i="55" s="1"/>
  <c r="B82" i="7"/>
  <c r="B82" i="55" s="1"/>
  <c r="C82" i="7"/>
  <c r="D82" i="7"/>
  <c r="D82" i="55" s="1"/>
  <c r="B83" i="7"/>
  <c r="B83" i="55" s="1"/>
  <c r="C83" i="7"/>
  <c r="C83" i="55" s="1"/>
  <c r="D83" i="7"/>
  <c r="B84" i="7"/>
  <c r="B84" i="55" s="1"/>
  <c r="C84" i="7"/>
  <c r="C84" i="55" s="1"/>
  <c r="D84" i="7"/>
  <c r="B85" i="7"/>
  <c r="B85" i="55" s="1"/>
  <c r="C85" i="7"/>
  <c r="C85" i="55" s="1"/>
  <c r="C85" i="53" s="1"/>
  <c r="D85" i="7"/>
  <c r="D85" i="55" s="1"/>
  <c r="B86" i="7"/>
  <c r="B86" i="55" s="1"/>
  <c r="C86" i="7"/>
  <c r="C86" i="55" s="1"/>
  <c r="D86" i="7"/>
  <c r="D86" i="55" s="1"/>
  <c r="B87" i="7"/>
  <c r="B87" i="55" s="1"/>
  <c r="C87" i="7"/>
  <c r="C87" i="55" s="1"/>
  <c r="D87" i="7"/>
  <c r="B88" i="7"/>
  <c r="B88" i="55" s="1"/>
  <c r="C88" i="7"/>
  <c r="C88" i="55" s="1"/>
  <c r="D88" i="7"/>
  <c r="D88" i="55" s="1"/>
  <c r="B89" i="7"/>
  <c r="B89" i="55" s="1"/>
  <c r="C89" i="7"/>
  <c r="D89" i="7"/>
  <c r="D89" i="55" s="1"/>
  <c r="D90" i="7"/>
  <c r="D90" i="55" s="1"/>
  <c r="B91" i="7"/>
  <c r="B91" i="55" s="1"/>
  <c r="C91" i="7"/>
  <c r="D91" i="7"/>
  <c r="D91" i="55" s="1"/>
  <c r="B92" i="7"/>
  <c r="B92" i="55" s="1"/>
  <c r="C92" i="7"/>
  <c r="C92" i="55" s="1"/>
  <c r="D92" i="7"/>
  <c r="B93" i="7"/>
  <c r="C93" i="7"/>
  <c r="C93" i="55" s="1"/>
  <c r="D93" i="7"/>
  <c r="D93" i="55" s="1"/>
  <c r="B94" i="7"/>
  <c r="B94" i="55" s="1"/>
  <c r="C94" i="7"/>
  <c r="D94" i="7"/>
  <c r="D94" i="55" s="1"/>
  <c r="B95" i="7"/>
  <c r="B95" i="55" s="1"/>
  <c r="C95" i="7"/>
  <c r="C95" i="55" s="1"/>
  <c r="D95" i="7"/>
  <c r="C78" i="7"/>
  <c r="D78" i="7"/>
  <c r="B78" i="7"/>
  <c r="B78" i="55" s="1"/>
  <c r="B78" i="53" s="1"/>
  <c r="B63" i="7"/>
  <c r="B63" i="55" s="1"/>
  <c r="C63" i="7"/>
  <c r="C63" i="55" s="1"/>
  <c r="D63" i="7"/>
  <c r="D63" i="55" s="1"/>
  <c r="B64" i="7"/>
  <c r="B64" i="55" s="1"/>
  <c r="C64" i="7"/>
  <c r="C64" i="55" s="1"/>
  <c r="D64" i="7"/>
  <c r="D64" i="55" s="1"/>
  <c r="B65" i="7"/>
  <c r="C65" i="7"/>
  <c r="C65" i="55" s="1"/>
  <c r="C65" i="53" s="1"/>
  <c r="D65" i="7"/>
  <c r="B66" i="7"/>
  <c r="B66" i="55" s="1"/>
  <c r="C66" i="7"/>
  <c r="C66" i="55" s="1"/>
  <c r="D66" i="7"/>
  <c r="D66" i="55" s="1"/>
  <c r="B67" i="7"/>
  <c r="B67" i="55" s="1"/>
  <c r="C67" i="7"/>
  <c r="D67" i="7"/>
  <c r="D67" i="55" s="1"/>
  <c r="D67" i="53" s="1"/>
  <c r="B68" i="7"/>
  <c r="C68" i="7"/>
  <c r="D68" i="7"/>
  <c r="D68" i="55" s="1"/>
  <c r="B69" i="7"/>
  <c r="B69" i="55" s="1"/>
  <c r="C69" i="7"/>
  <c r="C69" i="55" s="1"/>
  <c r="D69" i="7"/>
  <c r="D69" i="55" s="1"/>
  <c r="B70" i="7"/>
  <c r="B70" i="55" s="1"/>
  <c r="C70" i="7"/>
  <c r="C70" i="55" s="1"/>
  <c r="D70" i="7"/>
  <c r="B71" i="7"/>
  <c r="B71" i="55" s="1"/>
  <c r="C71" i="7"/>
  <c r="C71" i="55" s="1"/>
  <c r="D71" i="7"/>
  <c r="D71" i="55" s="1"/>
  <c r="B72" i="7"/>
  <c r="B72" i="55" s="1"/>
  <c r="C72" i="7"/>
  <c r="D72" i="7"/>
  <c r="B73" i="7"/>
  <c r="B73" i="55" s="1"/>
  <c r="C73" i="7"/>
  <c r="C73" i="55" s="1"/>
  <c r="D73" i="7"/>
  <c r="B74" i="7"/>
  <c r="B74" i="55" s="1"/>
  <c r="C74" i="7"/>
  <c r="C74" i="55" s="1"/>
  <c r="D74" i="7"/>
  <c r="D74" i="55" s="1"/>
  <c r="C62" i="7"/>
  <c r="D62" i="7"/>
  <c r="D62" i="55" s="1"/>
  <c r="B62" i="7"/>
  <c r="B62" i="55" s="1"/>
  <c r="B62" i="53" s="1"/>
  <c r="C56" i="7"/>
  <c r="C56" i="55" s="1"/>
  <c r="C56" i="53" s="1"/>
  <c r="D56" i="7"/>
  <c r="D56" i="55" s="1"/>
  <c r="B56" i="7"/>
  <c r="C54" i="7"/>
  <c r="C54" i="55" s="1"/>
  <c r="D54" i="7"/>
  <c r="D54" i="55" s="1"/>
  <c r="B54" i="7"/>
  <c r="B54" i="55" s="1"/>
  <c r="C52" i="7"/>
  <c r="D52" i="7"/>
  <c r="D52" i="55" s="1"/>
  <c r="B52" i="7"/>
  <c r="B52" i="55" s="1"/>
  <c r="B52" i="53" s="1"/>
  <c r="C50" i="7"/>
  <c r="C50" i="55" s="1"/>
  <c r="D50" i="7"/>
  <c r="D50" i="55" s="1"/>
  <c r="B50" i="7"/>
  <c r="B50" i="55" s="1"/>
  <c r="C48" i="7"/>
  <c r="C48" i="55" s="1"/>
  <c r="D48" i="7"/>
  <c r="D48" i="55" s="1"/>
  <c r="B48" i="7"/>
  <c r="B48" i="55" s="1"/>
  <c r="C42" i="7"/>
  <c r="D42" i="7"/>
  <c r="D42" i="55" s="1"/>
  <c r="C43" i="7"/>
  <c r="C43" i="55" s="1"/>
  <c r="D43" i="7"/>
  <c r="D43" i="55" s="1"/>
  <c r="C44" i="7"/>
  <c r="C44" i="55" s="1"/>
  <c r="D44" i="7"/>
  <c r="D44" i="55" s="1"/>
  <c r="C45" i="7"/>
  <c r="C45" i="55" s="1"/>
  <c r="D45" i="7"/>
  <c r="D45" i="55" s="1"/>
  <c r="C46" i="7"/>
  <c r="C46" i="55" s="1"/>
  <c r="C46" i="53" s="1"/>
  <c r="D46" i="7"/>
  <c r="D46" i="55" s="1"/>
  <c r="B43" i="7"/>
  <c r="B43" i="55" s="1"/>
  <c r="B44" i="7"/>
  <c r="B44" i="55" s="1"/>
  <c r="B45" i="7"/>
  <c r="B45" i="55" s="1"/>
  <c r="B42" i="7"/>
  <c r="B42" i="55" s="1"/>
  <c r="C41" i="7"/>
  <c r="C41" i="55" s="1"/>
  <c r="D41" i="7"/>
  <c r="B41" i="7"/>
  <c r="B41" i="55" s="1"/>
  <c r="B41" i="53" s="1"/>
  <c r="C37" i="7"/>
  <c r="C37" i="55" s="1"/>
  <c r="C37" i="53" s="1"/>
  <c r="D37" i="7"/>
  <c r="D37" i="55" s="1"/>
  <c r="B37" i="7"/>
  <c r="B37" i="55" s="1"/>
  <c r="C35" i="7"/>
  <c r="C35" i="55" s="1"/>
  <c r="D35" i="7"/>
  <c r="D35" i="55" s="1"/>
  <c r="B35" i="7"/>
  <c r="B35" i="55" s="1"/>
  <c r="B11" i="7"/>
  <c r="B11" i="55" s="1"/>
  <c r="C11" i="7"/>
  <c r="C11" i="55" s="1"/>
  <c r="D11" i="7"/>
  <c r="D11" i="55" s="1"/>
  <c r="D11" i="53" s="1"/>
  <c r="B12" i="7"/>
  <c r="B12" i="55" s="1"/>
  <c r="C12" i="7"/>
  <c r="C12" i="55" s="1"/>
  <c r="D12" i="7"/>
  <c r="D12" i="55" s="1"/>
  <c r="B13" i="7"/>
  <c r="B13" i="55" s="1"/>
  <c r="C13" i="7"/>
  <c r="C13" i="55" s="1"/>
  <c r="D13" i="7"/>
  <c r="D13" i="55" s="1"/>
  <c r="B14" i="7"/>
  <c r="B14" i="55" s="1"/>
  <c r="C14" i="7"/>
  <c r="C14" i="55" s="1"/>
  <c r="C14" i="53" s="1"/>
  <c r="D14" i="7"/>
  <c r="D14" i="55" s="1"/>
  <c r="B15" i="7"/>
  <c r="B15" i="55" s="1"/>
  <c r="C15" i="7"/>
  <c r="C15" i="55" s="1"/>
  <c r="D15" i="7"/>
  <c r="D15" i="55" s="1"/>
  <c r="B16" i="7"/>
  <c r="B16" i="55" s="1"/>
  <c r="C16" i="7"/>
  <c r="C16" i="55" s="1"/>
  <c r="D16" i="7"/>
  <c r="D16" i="55" s="1"/>
  <c r="D16" i="53" s="1"/>
  <c r="B17" i="7"/>
  <c r="B17" i="55" s="1"/>
  <c r="C17" i="7"/>
  <c r="C17" i="55" s="1"/>
  <c r="D17" i="7"/>
  <c r="D17" i="55" s="1"/>
  <c r="B18" i="7"/>
  <c r="C18" i="7"/>
  <c r="C18" i="55" s="1"/>
  <c r="D18" i="7"/>
  <c r="D18" i="55" s="1"/>
  <c r="B19" i="7"/>
  <c r="B19" i="55" s="1"/>
  <c r="C19" i="7"/>
  <c r="C19" i="55" s="1"/>
  <c r="D19" i="7"/>
  <c r="D19" i="55" s="1"/>
  <c r="D19" i="53" s="1"/>
  <c r="B20" i="7"/>
  <c r="B20" i="55" s="1"/>
  <c r="C20" i="7"/>
  <c r="C20" i="55" s="1"/>
  <c r="D20" i="7"/>
  <c r="D20" i="55" s="1"/>
  <c r="B21" i="7"/>
  <c r="B21" i="55" s="1"/>
  <c r="C21" i="7"/>
  <c r="C21" i="55" s="1"/>
  <c r="D21" i="7"/>
  <c r="D21" i="55" s="1"/>
  <c r="B22" i="7"/>
  <c r="B22" i="55" s="1"/>
  <c r="C22" i="7"/>
  <c r="C22" i="55" s="1"/>
  <c r="D22" i="7"/>
  <c r="D22" i="55" s="1"/>
  <c r="B23" i="7"/>
  <c r="B23" i="55" s="1"/>
  <c r="C23" i="7"/>
  <c r="C23" i="55" s="1"/>
  <c r="D23" i="7"/>
  <c r="D23" i="55" s="1"/>
  <c r="B24" i="7"/>
  <c r="B24" i="55" s="1"/>
  <c r="C24" i="7"/>
  <c r="C24" i="55" s="1"/>
  <c r="D24" i="7"/>
  <c r="D24" i="55" s="1"/>
  <c r="B25" i="7"/>
  <c r="B25" i="55" s="1"/>
  <c r="B25" i="53" s="1"/>
  <c r="C25" i="7"/>
  <c r="C25" i="55" s="1"/>
  <c r="D25" i="7"/>
  <c r="D25" i="55" s="1"/>
  <c r="B26" i="7"/>
  <c r="B26" i="55" s="1"/>
  <c r="C26" i="7"/>
  <c r="C26" i="55" s="1"/>
  <c r="D26" i="7"/>
  <c r="D26" i="55" s="1"/>
  <c r="B27" i="7"/>
  <c r="B27" i="55" s="1"/>
  <c r="C27" i="7"/>
  <c r="C27" i="55" s="1"/>
  <c r="D27" i="7"/>
  <c r="D27" i="55" s="1"/>
  <c r="D27" i="53" s="1"/>
  <c r="B28" i="7"/>
  <c r="B28" i="55" s="1"/>
  <c r="C28" i="7"/>
  <c r="C28" i="55" s="1"/>
  <c r="D28" i="7"/>
  <c r="B29" i="7"/>
  <c r="B29" i="55" s="1"/>
  <c r="C29" i="7"/>
  <c r="C29" i="55" s="1"/>
  <c r="D29" i="7"/>
  <c r="D29" i="55" s="1"/>
  <c r="B30" i="7"/>
  <c r="B30" i="55" s="1"/>
  <c r="B30" i="53" s="1"/>
  <c r="C30" i="7"/>
  <c r="C30" i="55" s="1"/>
  <c r="D30" i="7"/>
  <c r="B31" i="7"/>
  <c r="B31" i="55" s="1"/>
  <c r="C31" i="7"/>
  <c r="C31" i="55" s="1"/>
  <c r="D31" i="7"/>
  <c r="C9" i="7"/>
  <c r="C9" i="55" s="1"/>
  <c r="D9" i="7"/>
  <c r="D9" i="55" s="1"/>
  <c r="B9" i="7"/>
  <c r="B9" i="55" s="1"/>
  <c r="C8" i="7"/>
  <c r="C8" i="55" s="1"/>
  <c r="B8" i="7"/>
  <c r="B8" i="55" s="1"/>
  <c r="E96" i="11"/>
  <c r="D73" i="55"/>
  <c r="E37" i="7"/>
  <c r="F37" i="7" s="1"/>
  <c r="D70" i="55"/>
  <c r="E58" i="11"/>
  <c r="B90" i="7"/>
  <c r="B90" i="55" s="1"/>
  <c r="B90" i="53" s="1"/>
  <c r="E58" i="45"/>
  <c r="F58" i="45" s="1"/>
  <c r="B46" i="7"/>
  <c r="B46" i="55" s="1"/>
  <c r="C10" i="7"/>
  <c r="C10" i="55" s="1"/>
  <c r="B10" i="7"/>
  <c r="B10" i="55" s="1"/>
  <c r="E96" i="49"/>
  <c r="E90" i="49"/>
  <c r="C90" i="7"/>
  <c r="C90" i="55" s="1"/>
  <c r="E10" i="44"/>
  <c r="F10" i="44" s="1"/>
  <c r="D10" i="7"/>
  <c r="E39" i="44"/>
  <c r="D39" i="7"/>
  <c r="D39" i="55" s="1"/>
  <c r="B39" i="7"/>
  <c r="B39" i="55" s="1"/>
  <c r="C39" i="7"/>
  <c r="C39" i="55" s="1"/>
  <c r="E10" i="14"/>
  <c r="E96" i="20"/>
  <c r="E96" i="15"/>
  <c r="E94" i="19"/>
  <c r="E94" i="17"/>
  <c r="E94" i="14"/>
  <c r="E94" i="22"/>
  <c r="E90" i="21"/>
  <c r="E90" i="17"/>
  <c r="E90" i="16"/>
  <c r="E90" i="15"/>
  <c r="E90" i="22"/>
  <c r="E85" i="20"/>
  <c r="E85" i="19"/>
  <c r="E85" i="17"/>
  <c r="E85" i="16"/>
  <c r="E85" i="15"/>
  <c r="E85" i="14"/>
  <c r="E85" i="22"/>
  <c r="E81" i="20"/>
  <c r="E81" i="15"/>
  <c r="E75" i="19"/>
  <c r="E75" i="20"/>
  <c r="E75" i="14"/>
  <c r="E75" i="22"/>
  <c r="E70" i="19"/>
  <c r="E70" i="16"/>
  <c r="E70" i="17"/>
  <c r="E70" i="15"/>
  <c r="E70" i="22"/>
  <c r="B70" i="11"/>
  <c r="B75" i="11"/>
  <c r="E96" i="21"/>
  <c r="E96" i="19"/>
  <c r="E96" i="17"/>
  <c r="E96" i="16"/>
  <c r="E96" i="14"/>
  <c r="E96" i="22"/>
  <c r="E80" i="21"/>
  <c r="E81" i="21"/>
  <c r="E82" i="21"/>
  <c r="E83" i="21"/>
  <c r="E84" i="21"/>
  <c r="E85" i="21"/>
  <c r="E86" i="21"/>
  <c r="E87" i="21"/>
  <c r="E88" i="21"/>
  <c r="E89" i="21"/>
  <c r="E91" i="21"/>
  <c r="E92" i="21"/>
  <c r="E93" i="21"/>
  <c r="E94" i="21"/>
  <c r="E95" i="21"/>
  <c r="E80" i="20"/>
  <c r="E82" i="20"/>
  <c r="E83" i="20"/>
  <c r="E84" i="20"/>
  <c r="E86" i="20"/>
  <c r="E87" i="20"/>
  <c r="E88" i="20"/>
  <c r="E89" i="20"/>
  <c r="E90" i="20"/>
  <c r="E91" i="20"/>
  <c r="E92" i="20"/>
  <c r="E93" i="20"/>
  <c r="E94" i="20"/>
  <c r="E95" i="20"/>
  <c r="E80" i="19"/>
  <c r="E81" i="19"/>
  <c r="E82" i="19"/>
  <c r="E83" i="19"/>
  <c r="E84" i="19"/>
  <c r="E86" i="19"/>
  <c r="E87" i="19"/>
  <c r="E88" i="19"/>
  <c r="E89" i="19"/>
  <c r="E90" i="19"/>
  <c r="E91" i="19"/>
  <c r="E92" i="19"/>
  <c r="E93" i="19"/>
  <c r="E95" i="19"/>
  <c r="E80" i="17"/>
  <c r="E81" i="17"/>
  <c r="E82" i="17"/>
  <c r="E83" i="17"/>
  <c r="E84" i="17"/>
  <c r="E86" i="17"/>
  <c r="E87" i="17"/>
  <c r="E88" i="17"/>
  <c r="E89" i="17"/>
  <c r="E91" i="17"/>
  <c r="E92" i="17"/>
  <c r="E93" i="17"/>
  <c r="E95" i="17"/>
  <c r="E80" i="16"/>
  <c r="E81" i="16"/>
  <c r="E82" i="16"/>
  <c r="E83" i="16"/>
  <c r="E84" i="16"/>
  <c r="E86" i="16"/>
  <c r="E87" i="16"/>
  <c r="E88" i="16"/>
  <c r="E89" i="16"/>
  <c r="E91" i="16"/>
  <c r="E92" i="16"/>
  <c r="E93" i="16"/>
  <c r="E94" i="16"/>
  <c r="E95" i="16"/>
  <c r="E80" i="15"/>
  <c r="E82" i="15"/>
  <c r="E83" i="15"/>
  <c r="E84" i="15"/>
  <c r="E86" i="15"/>
  <c r="E87" i="15"/>
  <c r="E88" i="15"/>
  <c r="E89" i="15"/>
  <c r="E91" i="15"/>
  <c r="E92" i="15"/>
  <c r="E93" i="15"/>
  <c r="E94" i="15"/>
  <c r="E95" i="15"/>
  <c r="E80" i="14"/>
  <c r="E81" i="14"/>
  <c r="E82" i="14"/>
  <c r="E83" i="14"/>
  <c r="E84" i="14"/>
  <c r="E86" i="14"/>
  <c r="E87" i="14"/>
  <c r="E88" i="14"/>
  <c r="E89" i="14"/>
  <c r="E90" i="14"/>
  <c r="E91" i="14"/>
  <c r="E92" i="14"/>
  <c r="E93" i="14"/>
  <c r="E95" i="14"/>
  <c r="E80" i="22"/>
  <c r="E81" i="22"/>
  <c r="E82" i="22"/>
  <c r="E83" i="22"/>
  <c r="E84" i="22"/>
  <c r="E86" i="22"/>
  <c r="E87" i="22"/>
  <c r="E88" i="22"/>
  <c r="E89" i="22"/>
  <c r="E91" i="22"/>
  <c r="E92" i="22"/>
  <c r="E93" i="22"/>
  <c r="E95" i="22"/>
  <c r="E79" i="21"/>
  <c r="E79" i="20"/>
  <c r="E79" i="19"/>
  <c r="E79" i="17"/>
  <c r="E79" i="16"/>
  <c r="E79" i="15"/>
  <c r="E79" i="14"/>
  <c r="E79" i="22"/>
  <c r="E78" i="21"/>
  <c r="E78" i="20"/>
  <c r="E78" i="19"/>
  <c r="E78" i="17"/>
  <c r="E78" i="16"/>
  <c r="E78" i="15"/>
  <c r="E78" i="14"/>
  <c r="E78" i="22"/>
  <c r="E64" i="21"/>
  <c r="E65" i="21"/>
  <c r="E66" i="21"/>
  <c r="E67" i="21"/>
  <c r="E68" i="21"/>
  <c r="E69" i="21"/>
  <c r="E71" i="21"/>
  <c r="E72" i="21"/>
  <c r="E73" i="21"/>
  <c r="E74" i="21"/>
  <c r="E64" i="20"/>
  <c r="E65" i="20"/>
  <c r="E66" i="20"/>
  <c r="E67" i="20"/>
  <c r="E68" i="20"/>
  <c r="E69" i="20"/>
  <c r="E71" i="20"/>
  <c r="E72" i="20"/>
  <c r="E73" i="20"/>
  <c r="E74" i="20"/>
  <c r="E64" i="19"/>
  <c r="E65" i="19"/>
  <c r="E66" i="19"/>
  <c r="E67" i="19"/>
  <c r="E68" i="19"/>
  <c r="E69" i="19"/>
  <c r="E71" i="19"/>
  <c r="E72" i="19"/>
  <c r="E73" i="19"/>
  <c r="E74" i="19"/>
  <c r="E64" i="17"/>
  <c r="E65" i="17"/>
  <c r="E66" i="17"/>
  <c r="E67" i="17"/>
  <c r="E68" i="17"/>
  <c r="E69" i="17"/>
  <c r="E71" i="17"/>
  <c r="E72" i="17"/>
  <c r="E73" i="17"/>
  <c r="E74" i="17"/>
  <c r="E75" i="17"/>
  <c r="E64" i="16"/>
  <c r="E65" i="16"/>
  <c r="E66" i="16"/>
  <c r="E67" i="16"/>
  <c r="E68" i="16"/>
  <c r="E69" i="16"/>
  <c r="E71" i="16"/>
  <c r="E72" i="16"/>
  <c r="E73" i="16"/>
  <c r="E74" i="16"/>
  <c r="E75" i="16"/>
  <c r="E64" i="15"/>
  <c r="E65" i="15"/>
  <c r="E66" i="15"/>
  <c r="E67" i="15"/>
  <c r="E68" i="15"/>
  <c r="E69" i="15"/>
  <c r="E71" i="15"/>
  <c r="E72" i="15"/>
  <c r="E73" i="15"/>
  <c r="E74" i="15"/>
  <c r="E75" i="15"/>
  <c r="E64" i="14"/>
  <c r="E65" i="14"/>
  <c r="E66" i="14"/>
  <c r="E67" i="14"/>
  <c r="E68" i="14"/>
  <c r="E69" i="14"/>
  <c r="E70" i="14"/>
  <c r="E71" i="14"/>
  <c r="E72" i="14"/>
  <c r="E73" i="14"/>
  <c r="E74" i="14"/>
  <c r="E64" i="22"/>
  <c r="E65" i="22"/>
  <c r="E66" i="22"/>
  <c r="E67" i="22"/>
  <c r="E68" i="22"/>
  <c r="E69" i="22"/>
  <c r="E71" i="22"/>
  <c r="E72" i="22"/>
  <c r="E73" i="22"/>
  <c r="E74" i="22"/>
  <c r="E63" i="21"/>
  <c r="E63" i="20"/>
  <c r="E63" i="19"/>
  <c r="E63" i="17"/>
  <c r="E63" i="16"/>
  <c r="E63" i="15"/>
  <c r="E63" i="14"/>
  <c r="E63" i="22"/>
  <c r="E62" i="21"/>
  <c r="E62" i="20"/>
  <c r="E62" i="19"/>
  <c r="E62" i="17"/>
  <c r="E62" i="16"/>
  <c r="E62" i="15"/>
  <c r="E62" i="14"/>
  <c r="E62" i="22"/>
  <c r="E56" i="21"/>
  <c r="E56" i="20"/>
  <c r="E56" i="19"/>
  <c r="E56" i="17"/>
  <c r="E56" i="16"/>
  <c r="E56" i="15"/>
  <c r="E56" i="14"/>
  <c r="E56" i="22"/>
  <c r="E54" i="21"/>
  <c r="E54" i="20"/>
  <c r="E54" i="19"/>
  <c r="E54" i="17"/>
  <c r="E54" i="16"/>
  <c r="E54" i="15"/>
  <c r="E54" i="14"/>
  <c r="E54" i="22"/>
  <c r="E52" i="21"/>
  <c r="E52" i="20"/>
  <c r="E52" i="19"/>
  <c r="E52" i="17"/>
  <c r="E52" i="16"/>
  <c r="E52" i="15"/>
  <c r="E52" i="14"/>
  <c r="E52" i="22"/>
  <c r="E50" i="21"/>
  <c r="E50" i="20"/>
  <c r="E50" i="19"/>
  <c r="E50" i="17"/>
  <c r="E50" i="16"/>
  <c r="E50" i="15"/>
  <c r="E50" i="14"/>
  <c r="E50" i="22"/>
  <c r="E48" i="21"/>
  <c r="E48" i="20"/>
  <c r="E48" i="19"/>
  <c r="E48" i="17"/>
  <c r="E48" i="16"/>
  <c r="E48" i="15"/>
  <c r="E48" i="14"/>
  <c r="E48" i="22"/>
  <c r="E43" i="21"/>
  <c r="E44" i="21"/>
  <c r="E45" i="21"/>
  <c r="E46" i="21"/>
  <c r="E43" i="20"/>
  <c r="E44" i="20"/>
  <c r="E45" i="20"/>
  <c r="E46" i="20"/>
  <c r="E43" i="19"/>
  <c r="E44" i="19"/>
  <c r="E45" i="19"/>
  <c r="E46" i="19"/>
  <c r="E43" i="17"/>
  <c r="E44" i="17"/>
  <c r="E45" i="17"/>
  <c r="E46" i="17"/>
  <c r="E43" i="16"/>
  <c r="E44" i="16"/>
  <c r="E45" i="16"/>
  <c r="E46" i="16"/>
  <c r="E43" i="15"/>
  <c r="E44" i="15"/>
  <c r="E45" i="15"/>
  <c r="E46" i="15"/>
  <c r="E43" i="14"/>
  <c r="E44" i="14"/>
  <c r="E45" i="14"/>
  <c r="E46" i="14"/>
  <c r="E43" i="22"/>
  <c r="E44" i="22"/>
  <c r="E45" i="22"/>
  <c r="E46" i="22"/>
  <c r="E42" i="21"/>
  <c r="E42" i="20"/>
  <c r="E42" i="19"/>
  <c r="E42" i="17"/>
  <c r="E42" i="16"/>
  <c r="E42" i="15"/>
  <c r="E42" i="14"/>
  <c r="E42" i="22"/>
  <c r="E41" i="21"/>
  <c r="E41" i="20"/>
  <c r="E41" i="19"/>
  <c r="E41" i="17"/>
  <c r="E41" i="16"/>
  <c r="E41" i="15"/>
  <c r="E41" i="14"/>
  <c r="E41" i="22"/>
  <c r="E37" i="21"/>
  <c r="E37" i="20"/>
  <c r="E37" i="19"/>
  <c r="E37" i="17"/>
  <c r="E37" i="16"/>
  <c r="E37" i="15"/>
  <c r="E37" i="14"/>
  <c r="E37" i="22"/>
  <c r="E35" i="21"/>
  <c r="E35" i="20"/>
  <c r="E35" i="19"/>
  <c r="E35" i="17"/>
  <c r="E35" i="16"/>
  <c r="E35" i="15"/>
  <c r="E35" i="14"/>
  <c r="E35" i="22"/>
  <c r="E10" i="21"/>
  <c r="E11" i="21"/>
  <c r="E12" i="21"/>
  <c r="E13" i="21"/>
  <c r="E14" i="21"/>
  <c r="E15" i="21"/>
  <c r="E16" i="21"/>
  <c r="E17" i="21"/>
  <c r="E18" i="21"/>
  <c r="E19" i="21"/>
  <c r="E20" i="21"/>
  <c r="E21" i="21"/>
  <c r="E22" i="21"/>
  <c r="E23" i="21"/>
  <c r="E24" i="21"/>
  <c r="E25" i="21"/>
  <c r="E26" i="21"/>
  <c r="E27" i="21"/>
  <c r="E28" i="21"/>
  <c r="E29" i="21"/>
  <c r="E30" i="21"/>
  <c r="E31" i="21"/>
  <c r="E11" i="20"/>
  <c r="E12" i="20"/>
  <c r="E13" i="20"/>
  <c r="E14" i="20"/>
  <c r="E15" i="20"/>
  <c r="E16" i="20"/>
  <c r="E17" i="20"/>
  <c r="E18" i="20"/>
  <c r="E19" i="20"/>
  <c r="E20" i="20"/>
  <c r="E21" i="20"/>
  <c r="E22" i="20"/>
  <c r="E23" i="20"/>
  <c r="E24" i="20"/>
  <c r="E25" i="20"/>
  <c r="E26" i="20"/>
  <c r="E27" i="20"/>
  <c r="E28" i="20"/>
  <c r="E29" i="20"/>
  <c r="E30" i="20"/>
  <c r="E31" i="20"/>
  <c r="E11" i="19"/>
  <c r="E12" i="19"/>
  <c r="E13" i="19"/>
  <c r="E14" i="19"/>
  <c r="E15" i="19"/>
  <c r="E16" i="19"/>
  <c r="E17" i="19"/>
  <c r="E18" i="19"/>
  <c r="E19" i="19"/>
  <c r="E20" i="19"/>
  <c r="E21" i="19"/>
  <c r="E22" i="19"/>
  <c r="E23" i="19"/>
  <c r="E24" i="19"/>
  <c r="E25" i="19"/>
  <c r="E26" i="19"/>
  <c r="E27" i="19"/>
  <c r="E28" i="19"/>
  <c r="E29" i="19"/>
  <c r="E30" i="19"/>
  <c r="E31" i="19"/>
  <c r="E10" i="17"/>
  <c r="E11" i="17"/>
  <c r="E12" i="17"/>
  <c r="E13" i="17"/>
  <c r="E14" i="17"/>
  <c r="E15" i="17"/>
  <c r="E16" i="17"/>
  <c r="E17" i="17"/>
  <c r="E18" i="17"/>
  <c r="E19" i="17"/>
  <c r="E20" i="17"/>
  <c r="E21" i="17"/>
  <c r="E22" i="17"/>
  <c r="E23" i="17"/>
  <c r="E24" i="17"/>
  <c r="E25" i="17"/>
  <c r="E26" i="17"/>
  <c r="E27" i="17"/>
  <c r="E28" i="17"/>
  <c r="E29" i="17"/>
  <c r="E30" i="17"/>
  <c r="E31" i="17"/>
  <c r="E10" i="16"/>
  <c r="E11" i="16"/>
  <c r="E12" i="16"/>
  <c r="E13" i="16"/>
  <c r="E14" i="16"/>
  <c r="E15" i="16"/>
  <c r="E16" i="16"/>
  <c r="E17" i="16"/>
  <c r="E18" i="16"/>
  <c r="E19" i="16"/>
  <c r="E20" i="16"/>
  <c r="E21" i="16"/>
  <c r="E22" i="16"/>
  <c r="E23" i="16"/>
  <c r="E24" i="16"/>
  <c r="E25" i="16"/>
  <c r="E26" i="16"/>
  <c r="E27" i="16"/>
  <c r="E28" i="16"/>
  <c r="E29" i="16"/>
  <c r="E30" i="16"/>
  <c r="E31" i="16"/>
  <c r="E11" i="15"/>
  <c r="E12" i="15"/>
  <c r="E13" i="15"/>
  <c r="E14" i="15"/>
  <c r="E15" i="15"/>
  <c r="E16" i="15"/>
  <c r="E17" i="15"/>
  <c r="E18" i="15"/>
  <c r="E19" i="15"/>
  <c r="E20" i="15"/>
  <c r="E21" i="15"/>
  <c r="E22" i="15"/>
  <c r="E23" i="15"/>
  <c r="E24" i="15"/>
  <c r="E25" i="15"/>
  <c r="E26" i="15"/>
  <c r="E27" i="15"/>
  <c r="E28" i="15"/>
  <c r="E29" i="15"/>
  <c r="E30" i="15"/>
  <c r="E31" i="15"/>
  <c r="E11" i="14"/>
  <c r="E12" i="14"/>
  <c r="E13" i="14"/>
  <c r="E14" i="14"/>
  <c r="E15" i="14"/>
  <c r="E16" i="14"/>
  <c r="E17" i="14"/>
  <c r="E18" i="14"/>
  <c r="E19" i="14"/>
  <c r="E20" i="14"/>
  <c r="E21" i="14"/>
  <c r="E22" i="14"/>
  <c r="E23" i="14"/>
  <c r="E24" i="14"/>
  <c r="E25" i="14"/>
  <c r="E26" i="14"/>
  <c r="E27" i="14"/>
  <c r="E28" i="14"/>
  <c r="E29" i="14"/>
  <c r="E30" i="14"/>
  <c r="E31" i="14"/>
  <c r="E11" i="22"/>
  <c r="E12" i="22"/>
  <c r="E13" i="22"/>
  <c r="E14" i="22"/>
  <c r="E15" i="22"/>
  <c r="E16" i="22"/>
  <c r="E17" i="22"/>
  <c r="E18" i="22"/>
  <c r="E19" i="22"/>
  <c r="E20" i="22"/>
  <c r="E21" i="22"/>
  <c r="E22" i="22"/>
  <c r="E23" i="22"/>
  <c r="E24" i="22"/>
  <c r="E25" i="22"/>
  <c r="E26" i="22"/>
  <c r="E27" i="22"/>
  <c r="E28" i="22"/>
  <c r="E29" i="22"/>
  <c r="E30" i="22"/>
  <c r="E31" i="22"/>
  <c r="E9" i="21"/>
  <c r="E9" i="20"/>
  <c r="E9" i="19"/>
  <c r="E9" i="17"/>
  <c r="E9" i="16"/>
  <c r="E9" i="15"/>
  <c r="E9" i="14"/>
  <c r="E9" i="22"/>
  <c r="E8" i="21"/>
  <c r="E8" i="20"/>
  <c r="E8" i="19"/>
  <c r="E8" i="17"/>
  <c r="E8" i="16"/>
  <c r="E8" i="15"/>
  <c r="E8" i="14"/>
  <c r="E8" i="22"/>
  <c r="E58" i="44"/>
  <c r="E39" i="14"/>
  <c r="E39" i="15"/>
  <c r="E58" i="15"/>
  <c r="E10" i="15"/>
  <c r="E39" i="16"/>
  <c r="E58" i="16"/>
  <c r="E58" i="17"/>
  <c r="E39" i="17"/>
  <c r="E39" i="21"/>
  <c r="E58" i="19"/>
  <c r="E39" i="19"/>
  <c r="E58" i="20"/>
  <c r="E39" i="20"/>
  <c r="E10" i="20"/>
  <c r="E10" i="22"/>
  <c r="E10" i="19"/>
  <c r="E39" i="22"/>
  <c r="E58" i="14"/>
  <c r="E58" i="22"/>
  <c r="E58" i="21"/>
  <c r="E75" i="21"/>
  <c r="E70" i="20"/>
  <c r="E70" i="21"/>
  <c r="E96" i="30"/>
  <c r="E96" i="29"/>
  <c r="E96" i="28"/>
  <c r="E96" i="27"/>
  <c r="E96" i="26"/>
  <c r="E96" i="25"/>
  <c r="E96" i="24"/>
  <c r="E96" i="34"/>
  <c r="E96" i="32"/>
  <c r="E80" i="30"/>
  <c r="E81" i="30"/>
  <c r="E82" i="30"/>
  <c r="E83" i="30"/>
  <c r="E84" i="30"/>
  <c r="E85" i="30"/>
  <c r="E86" i="30"/>
  <c r="E87" i="30"/>
  <c r="E88" i="30"/>
  <c r="E89" i="30"/>
  <c r="E90" i="30"/>
  <c r="E91" i="30"/>
  <c r="E92" i="30"/>
  <c r="E93" i="30"/>
  <c r="E94" i="30"/>
  <c r="E95" i="30"/>
  <c r="E80" i="29"/>
  <c r="E81" i="29"/>
  <c r="E82" i="29"/>
  <c r="E83" i="29"/>
  <c r="E84" i="29"/>
  <c r="E85" i="29"/>
  <c r="E86" i="29"/>
  <c r="E87" i="29"/>
  <c r="E88" i="29"/>
  <c r="E89" i="29"/>
  <c r="E90" i="29"/>
  <c r="E91" i="29"/>
  <c r="E92" i="29"/>
  <c r="E93" i="29"/>
  <c r="E94" i="29"/>
  <c r="E95" i="29"/>
  <c r="E80" i="28"/>
  <c r="E81" i="28"/>
  <c r="E82" i="28"/>
  <c r="E83" i="28"/>
  <c r="E84" i="28"/>
  <c r="E85" i="28"/>
  <c r="E86" i="28"/>
  <c r="E87" i="28"/>
  <c r="E88" i="28"/>
  <c r="E89" i="28"/>
  <c r="E90" i="28"/>
  <c r="E91" i="28"/>
  <c r="E92" i="28"/>
  <c r="E93" i="28"/>
  <c r="E94" i="28"/>
  <c r="E95" i="28"/>
  <c r="E80" i="27"/>
  <c r="E81" i="27"/>
  <c r="E82" i="27"/>
  <c r="E83" i="27"/>
  <c r="E84" i="27"/>
  <c r="E85" i="27"/>
  <c r="E86" i="27"/>
  <c r="E87" i="27"/>
  <c r="E88" i="27"/>
  <c r="E89" i="27"/>
  <c r="E90" i="27"/>
  <c r="E91" i="27"/>
  <c r="E92" i="27"/>
  <c r="E93" i="27"/>
  <c r="E94" i="27"/>
  <c r="E95" i="27"/>
  <c r="E80" i="26"/>
  <c r="E81" i="26"/>
  <c r="E82" i="26"/>
  <c r="E83" i="26"/>
  <c r="E84" i="26"/>
  <c r="E85" i="26"/>
  <c r="E86" i="26"/>
  <c r="E87" i="26"/>
  <c r="E88" i="26"/>
  <c r="E89" i="26"/>
  <c r="E90" i="26"/>
  <c r="E91" i="26"/>
  <c r="E92" i="26"/>
  <c r="E93" i="26"/>
  <c r="E94" i="26"/>
  <c r="E95" i="26"/>
  <c r="E80" i="25"/>
  <c r="E81" i="25"/>
  <c r="E82" i="25"/>
  <c r="E83" i="25"/>
  <c r="E84" i="25"/>
  <c r="E85" i="25"/>
  <c r="E86" i="25"/>
  <c r="E87" i="25"/>
  <c r="E88" i="25"/>
  <c r="E89" i="25"/>
  <c r="E90" i="25"/>
  <c r="E91" i="25"/>
  <c r="E92" i="25"/>
  <c r="E93" i="25"/>
  <c r="E94" i="25"/>
  <c r="E95" i="25"/>
  <c r="E80" i="24"/>
  <c r="E81" i="24"/>
  <c r="E82" i="24"/>
  <c r="E83" i="24"/>
  <c r="E84" i="24"/>
  <c r="E85" i="24"/>
  <c r="E86" i="24"/>
  <c r="E87" i="24"/>
  <c r="E88" i="24"/>
  <c r="E89" i="24"/>
  <c r="E90" i="24"/>
  <c r="E91" i="24"/>
  <c r="E92" i="24"/>
  <c r="E93" i="24"/>
  <c r="E94" i="24"/>
  <c r="E95" i="24"/>
  <c r="E80" i="34"/>
  <c r="E81" i="34"/>
  <c r="E82" i="34"/>
  <c r="E83" i="34"/>
  <c r="E84" i="34"/>
  <c r="E85" i="34"/>
  <c r="E86" i="34"/>
  <c r="E87" i="34"/>
  <c r="E88" i="34"/>
  <c r="E89" i="34"/>
  <c r="E90" i="34"/>
  <c r="E91" i="34"/>
  <c r="E92" i="34"/>
  <c r="E93" i="34"/>
  <c r="E94" i="34"/>
  <c r="E95" i="34"/>
  <c r="E80" i="32"/>
  <c r="E81" i="32"/>
  <c r="E82" i="32"/>
  <c r="E83" i="32"/>
  <c r="E84" i="32"/>
  <c r="E85" i="32"/>
  <c r="E86" i="32"/>
  <c r="E87" i="32"/>
  <c r="E88" i="32"/>
  <c r="E89" i="32"/>
  <c r="E90" i="32"/>
  <c r="E91" i="32"/>
  <c r="E92" i="32"/>
  <c r="E93" i="32"/>
  <c r="E94" i="32"/>
  <c r="E95" i="32"/>
  <c r="E79" i="30"/>
  <c r="E79" i="29"/>
  <c r="E79" i="28"/>
  <c r="E79" i="27"/>
  <c r="E79" i="26"/>
  <c r="E79" i="25"/>
  <c r="E79" i="24"/>
  <c r="E79" i="34"/>
  <c r="E79" i="32"/>
  <c r="E78" i="30"/>
  <c r="E78" i="29"/>
  <c r="E78" i="28"/>
  <c r="E78" i="27"/>
  <c r="E78" i="26"/>
  <c r="E78" i="25"/>
  <c r="E78" i="24"/>
  <c r="E78" i="34"/>
  <c r="E78" i="32"/>
  <c r="E64" i="30"/>
  <c r="E65" i="30"/>
  <c r="E66" i="30"/>
  <c r="E67" i="30"/>
  <c r="E68" i="30"/>
  <c r="E69" i="30"/>
  <c r="E70" i="30"/>
  <c r="E71" i="30"/>
  <c r="E72" i="30"/>
  <c r="E73" i="30"/>
  <c r="E74" i="30"/>
  <c r="E75" i="30"/>
  <c r="E64" i="29"/>
  <c r="E65" i="29"/>
  <c r="E66" i="29"/>
  <c r="E67" i="29"/>
  <c r="E68" i="29"/>
  <c r="E69" i="29"/>
  <c r="E70" i="29"/>
  <c r="E71" i="29"/>
  <c r="E72" i="29"/>
  <c r="E73" i="29"/>
  <c r="E74" i="29"/>
  <c r="E75" i="29"/>
  <c r="E64" i="28"/>
  <c r="E65" i="28"/>
  <c r="E66" i="28"/>
  <c r="E67" i="28"/>
  <c r="E68" i="28"/>
  <c r="E69" i="28"/>
  <c r="E70" i="28"/>
  <c r="E71" i="28"/>
  <c r="E72" i="28"/>
  <c r="E73" i="28"/>
  <c r="E74" i="28"/>
  <c r="E75" i="28"/>
  <c r="E64" i="27"/>
  <c r="E65" i="27"/>
  <c r="E66" i="27"/>
  <c r="E67" i="27"/>
  <c r="E68" i="27"/>
  <c r="E69" i="27"/>
  <c r="E70" i="27"/>
  <c r="E71" i="27"/>
  <c r="E72" i="27"/>
  <c r="E73" i="27"/>
  <c r="E74" i="27"/>
  <c r="E75" i="27"/>
  <c r="E64" i="26"/>
  <c r="E65" i="26"/>
  <c r="E66" i="26"/>
  <c r="E67" i="26"/>
  <c r="E68" i="26"/>
  <c r="E69" i="26"/>
  <c r="E70" i="26"/>
  <c r="E71" i="26"/>
  <c r="E72" i="26"/>
  <c r="E73" i="26"/>
  <c r="E74" i="26"/>
  <c r="E75" i="26"/>
  <c r="E64" i="25"/>
  <c r="E65" i="25"/>
  <c r="E66" i="25"/>
  <c r="E67" i="25"/>
  <c r="E68" i="25"/>
  <c r="E69" i="25"/>
  <c r="E70" i="25"/>
  <c r="E71" i="25"/>
  <c r="E72" i="25"/>
  <c r="E73" i="25"/>
  <c r="E74" i="25"/>
  <c r="E75" i="25"/>
  <c r="E64" i="24"/>
  <c r="E65" i="24"/>
  <c r="E66" i="24"/>
  <c r="E67" i="24"/>
  <c r="E68" i="24"/>
  <c r="E69" i="24"/>
  <c r="E70" i="24"/>
  <c r="E71" i="24"/>
  <c r="E72" i="24"/>
  <c r="E73" i="24"/>
  <c r="E74" i="24"/>
  <c r="E75" i="24"/>
  <c r="E64" i="34"/>
  <c r="E65" i="34"/>
  <c r="E66" i="34"/>
  <c r="E67" i="34"/>
  <c r="E68" i="34"/>
  <c r="E69" i="34"/>
  <c r="E70" i="34"/>
  <c r="E71" i="34"/>
  <c r="E72" i="34"/>
  <c r="E73" i="34"/>
  <c r="E74" i="34"/>
  <c r="E75" i="34"/>
  <c r="E64" i="32"/>
  <c r="E65" i="32"/>
  <c r="E66" i="32"/>
  <c r="E67" i="32"/>
  <c r="E68" i="32"/>
  <c r="E69" i="32"/>
  <c r="E70" i="32"/>
  <c r="E71" i="32"/>
  <c r="E72" i="32"/>
  <c r="E73" i="32"/>
  <c r="E74" i="32"/>
  <c r="E75" i="32"/>
  <c r="E63" i="30"/>
  <c r="E63" i="29"/>
  <c r="E63" i="28"/>
  <c r="E63" i="27"/>
  <c r="E63" i="26"/>
  <c r="E63" i="25"/>
  <c r="E63" i="24"/>
  <c r="E63" i="34"/>
  <c r="E63" i="32"/>
  <c r="E62" i="30"/>
  <c r="E62" i="29"/>
  <c r="E62" i="28"/>
  <c r="E62" i="27"/>
  <c r="E62" i="26"/>
  <c r="E62" i="25"/>
  <c r="E62" i="24"/>
  <c r="E62" i="34"/>
  <c r="E62" i="32"/>
  <c r="E58" i="30"/>
  <c r="E58" i="29"/>
  <c r="E58" i="28"/>
  <c r="E58" i="27"/>
  <c r="E58" i="26"/>
  <c r="E58" i="25"/>
  <c r="E58" i="24"/>
  <c r="E58" i="34"/>
  <c r="E58" i="32"/>
  <c r="E56" i="30"/>
  <c r="E56" i="29"/>
  <c r="E56" i="28"/>
  <c r="E56" i="27"/>
  <c r="E56" i="26"/>
  <c r="E56" i="25"/>
  <c r="E56" i="24"/>
  <c r="E56" i="34"/>
  <c r="E56" i="32"/>
  <c r="E54" i="30"/>
  <c r="E54" i="29"/>
  <c r="E54" i="28"/>
  <c r="E54" i="27"/>
  <c r="E54" i="26"/>
  <c r="E54" i="25"/>
  <c r="E54" i="24"/>
  <c r="E54" i="34"/>
  <c r="E54" i="32"/>
  <c r="E52" i="30"/>
  <c r="E52" i="29"/>
  <c r="E52" i="28"/>
  <c r="E52" i="27"/>
  <c r="E52" i="26"/>
  <c r="E52" i="25"/>
  <c r="E52" i="24"/>
  <c r="E52" i="34"/>
  <c r="E52" i="32"/>
  <c r="E50" i="30"/>
  <c r="E50" i="29"/>
  <c r="E50" i="28"/>
  <c r="E50" i="27"/>
  <c r="E50" i="26"/>
  <c r="E50" i="25"/>
  <c r="E50" i="24"/>
  <c r="E50" i="34"/>
  <c r="E50" i="32"/>
  <c r="E48" i="30"/>
  <c r="E48" i="29"/>
  <c r="E48" i="28"/>
  <c r="E48" i="27"/>
  <c r="E48" i="26"/>
  <c r="E48" i="25"/>
  <c r="E48" i="24"/>
  <c r="E48" i="34"/>
  <c r="E48" i="32"/>
  <c r="E42" i="30"/>
  <c r="E43" i="30"/>
  <c r="E44" i="30"/>
  <c r="E45" i="30"/>
  <c r="E46" i="30"/>
  <c r="E42" i="29"/>
  <c r="E43" i="29"/>
  <c r="E44" i="29"/>
  <c r="E45" i="29"/>
  <c r="E46" i="29"/>
  <c r="E42" i="28"/>
  <c r="E43" i="28"/>
  <c r="E44" i="28"/>
  <c r="E45" i="28"/>
  <c r="E46" i="28"/>
  <c r="E42" i="27"/>
  <c r="E43" i="27"/>
  <c r="E44" i="27"/>
  <c r="E45" i="27"/>
  <c r="E46" i="27"/>
  <c r="E42" i="26"/>
  <c r="E43" i="26"/>
  <c r="E44" i="26"/>
  <c r="E45" i="26"/>
  <c r="E46" i="26"/>
  <c r="E42" i="25"/>
  <c r="E43" i="25"/>
  <c r="E44" i="25"/>
  <c r="E45" i="25"/>
  <c r="E46" i="25"/>
  <c r="E42" i="24"/>
  <c r="E43" i="24"/>
  <c r="E44" i="24"/>
  <c r="E45" i="24"/>
  <c r="E46" i="24"/>
  <c r="E42" i="34"/>
  <c r="E43" i="34"/>
  <c r="E44" i="34"/>
  <c r="E45" i="34"/>
  <c r="E46" i="34"/>
  <c r="E42" i="32"/>
  <c r="E43" i="32"/>
  <c r="E44" i="32"/>
  <c r="E45" i="32"/>
  <c r="E46" i="32"/>
  <c r="E41" i="30"/>
  <c r="E41" i="29"/>
  <c r="E41" i="28"/>
  <c r="E41" i="27"/>
  <c r="E41" i="26"/>
  <c r="E41" i="25"/>
  <c r="E41" i="24"/>
  <c r="E41" i="34"/>
  <c r="E41" i="32"/>
  <c r="E39" i="30"/>
  <c r="E39" i="29"/>
  <c r="E39" i="28"/>
  <c r="E39" i="27"/>
  <c r="E39" i="26"/>
  <c r="E39" i="25"/>
  <c r="E39" i="24"/>
  <c r="E39" i="34"/>
  <c r="E39" i="32"/>
  <c r="E37" i="30"/>
  <c r="E37" i="29"/>
  <c r="E37" i="28"/>
  <c r="E37" i="27"/>
  <c r="E37" i="26"/>
  <c r="E37" i="25"/>
  <c r="E37" i="24"/>
  <c r="E37" i="34"/>
  <c r="E37" i="32"/>
  <c r="E35" i="30"/>
  <c r="E35" i="29"/>
  <c r="E35" i="28"/>
  <c r="E35" i="27"/>
  <c r="E35" i="26"/>
  <c r="E35" i="25"/>
  <c r="E35" i="24"/>
  <c r="E35" i="34"/>
  <c r="E35" i="32"/>
  <c r="E9" i="30"/>
  <c r="E10" i="30"/>
  <c r="E11" i="30"/>
  <c r="E12" i="30"/>
  <c r="E13" i="30"/>
  <c r="E14" i="30"/>
  <c r="E15" i="30"/>
  <c r="E16" i="30"/>
  <c r="E17" i="30"/>
  <c r="E18" i="30"/>
  <c r="E19" i="30"/>
  <c r="E20" i="30"/>
  <c r="E21" i="30"/>
  <c r="E22" i="30"/>
  <c r="E23" i="30"/>
  <c r="E24" i="30"/>
  <c r="E25" i="30"/>
  <c r="E26" i="30"/>
  <c r="E27" i="30"/>
  <c r="E28" i="30"/>
  <c r="E29" i="30"/>
  <c r="E30" i="30"/>
  <c r="E31" i="30"/>
  <c r="E9" i="29"/>
  <c r="E10" i="29"/>
  <c r="E11" i="29"/>
  <c r="E12" i="29"/>
  <c r="E13" i="29"/>
  <c r="E14" i="29"/>
  <c r="E15" i="29"/>
  <c r="E16" i="29"/>
  <c r="E17" i="29"/>
  <c r="E18" i="29"/>
  <c r="E19" i="29"/>
  <c r="E20" i="29"/>
  <c r="E21" i="29"/>
  <c r="E22" i="29"/>
  <c r="E23" i="29"/>
  <c r="E24" i="29"/>
  <c r="E25" i="29"/>
  <c r="E26" i="29"/>
  <c r="E27" i="29"/>
  <c r="E28" i="29"/>
  <c r="E29" i="29"/>
  <c r="E30" i="29"/>
  <c r="E31" i="29"/>
  <c r="E9" i="28"/>
  <c r="E10" i="28"/>
  <c r="E11" i="28"/>
  <c r="E12" i="28"/>
  <c r="E13" i="28"/>
  <c r="E14" i="28"/>
  <c r="E15" i="28"/>
  <c r="E16" i="28"/>
  <c r="E17" i="28"/>
  <c r="E18" i="28"/>
  <c r="E19" i="28"/>
  <c r="E20" i="28"/>
  <c r="E21" i="28"/>
  <c r="E22" i="28"/>
  <c r="E23" i="28"/>
  <c r="E24" i="28"/>
  <c r="E25" i="28"/>
  <c r="E26" i="28"/>
  <c r="E27" i="28"/>
  <c r="E28" i="28"/>
  <c r="E29" i="28"/>
  <c r="E30" i="28"/>
  <c r="E31" i="28"/>
  <c r="E9" i="27"/>
  <c r="E10" i="27"/>
  <c r="E11" i="27"/>
  <c r="E12" i="27"/>
  <c r="E13" i="27"/>
  <c r="E14" i="27"/>
  <c r="E15" i="27"/>
  <c r="E16" i="27"/>
  <c r="E17" i="27"/>
  <c r="E18" i="27"/>
  <c r="E19" i="27"/>
  <c r="E20" i="27"/>
  <c r="E21" i="27"/>
  <c r="E22" i="27"/>
  <c r="E23" i="27"/>
  <c r="E24" i="27"/>
  <c r="E25" i="27"/>
  <c r="E26" i="27"/>
  <c r="E27" i="27"/>
  <c r="E28" i="27"/>
  <c r="E29" i="27"/>
  <c r="E30" i="27"/>
  <c r="E31" i="27"/>
  <c r="E9" i="26"/>
  <c r="E10" i="26"/>
  <c r="E11" i="26"/>
  <c r="E12" i="26"/>
  <c r="E13" i="26"/>
  <c r="E14" i="26"/>
  <c r="E15" i="26"/>
  <c r="E16" i="26"/>
  <c r="E17" i="26"/>
  <c r="E18" i="26"/>
  <c r="E19" i="26"/>
  <c r="E20" i="26"/>
  <c r="E21" i="26"/>
  <c r="E22" i="26"/>
  <c r="E23" i="26"/>
  <c r="E24" i="26"/>
  <c r="E25" i="26"/>
  <c r="E26" i="26"/>
  <c r="E27" i="26"/>
  <c r="E28" i="26"/>
  <c r="E29" i="26"/>
  <c r="E30" i="26"/>
  <c r="E31" i="26"/>
  <c r="E9" i="25"/>
  <c r="E10" i="25"/>
  <c r="E11" i="25"/>
  <c r="E12" i="25"/>
  <c r="E13" i="25"/>
  <c r="E14" i="25"/>
  <c r="E15" i="25"/>
  <c r="E16" i="25"/>
  <c r="E17" i="25"/>
  <c r="E18" i="25"/>
  <c r="E19" i="25"/>
  <c r="E20" i="25"/>
  <c r="E21" i="25"/>
  <c r="E22" i="25"/>
  <c r="E23" i="25"/>
  <c r="E24" i="25"/>
  <c r="E25" i="25"/>
  <c r="E26" i="25"/>
  <c r="E27" i="25"/>
  <c r="E28" i="25"/>
  <c r="E29" i="25"/>
  <c r="E30" i="25"/>
  <c r="E31" i="25"/>
  <c r="E9" i="24"/>
  <c r="E10" i="24"/>
  <c r="E11" i="24"/>
  <c r="E12" i="24"/>
  <c r="E13" i="24"/>
  <c r="E14" i="24"/>
  <c r="E15" i="24"/>
  <c r="E16" i="24"/>
  <c r="E17" i="24"/>
  <c r="E18" i="24"/>
  <c r="E19" i="24"/>
  <c r="E20" i="24"/>
  <c r="E21" i="24"/>
  <c r="E22" i="24"/>
  <c r="E23" i="24"/>
  <c r="E24" i="24"/>
  <c r="E25" i="24"/>
  <c r="E26" i="24"/>
  <c r="E27" i="24"/>
  <c r="E28" i="24"/>
  <c r="E29" i="24"/>
  <c r="E30" i="24"/>
  <c r="E31" i="24"/>
  <c r="E9" i="34"/>
  <c r="E10" i="34"/>
  <c r="E11" i="34"/>
  <c r="E12" i="34"/>
  <c r="E13" i="34"/>
  <c r="E14" i="34"/>
  <c r="E15" i="34"/>
  <c r="E16" i="34"/>
  <c r="E17" i="34"/>
  <c r="E18" i="34"/>
  <c r="E19" i="34"/>
  <c r="E20" i="34"/>
  <c r="E21" i="34"/>
  <c r="E22" i="34"/>
  <c r="E23" i="34"/>
  <c r="E24" i="34"/>
  <c r="E25" i="34"/>
  <c r="E26" i="34"/>
  <c r="E27" i="34"/>
  <c r="E28" i="34"/>
  <c r="E29" i="34"/>
  <c r="E30" i="34"/>
  <c r="E31" i="34"/>
  <c r="E9" i="32"/>
  <c r="E10" i="32"/>
  <c r="E11" i="32"/>
  <c r="E12" i="32"/>
  <c r="E13" i="32"/>
  <c r="E14" i="32"/>
  <c r="E15" i="32"/>
  <c r="E16" i="32"/>
  <c r="E17" i="32"/>
  <c r="E18" i="32"/>
  <c r="E19" i="32"/>
  <c r="E20" i="32"/>
  <c r="E21" i="32"/>
  <c r="E22" i="32"/>
  <c r="E23" i="32"/>
  <c r="E24" i="32"/>
  <c r="E25" i="32"/>
  <c r="E26" i="32"/>
  <c r="E27" i="32"/>
  <c r="E28" i="32"/>
  <c r="E29" i="32"/>
  <c r="E30" i="32"/>
  <c r="E31" i="32"/>
  <c r="E8" i="30"/>
  <c r="E8" i="29"/>
  <c r="E8" i="28"/>
  <c r="E8" i="27"/>
  <c r="E8" i="26"/>
  <c r="E8" i="25"/>
  <c r="E8" i="24"/>
  <c r="E8" i="34"/>
  <c r="E8" i="32"/>
  <c r="D9" i="61"/>
  <c r="D35" i="61"/>
  <c r="D37" i="61"/>
  <c r="D50" i="59"/>
  <c r="E50" i="59" s="1"/>
  <c r="F50" i="59" s="1"/>
  <c r="D58" i="59"/>
  <c r="D8" i="60"/>
  <c r="D9" i="60"/>
  <c r="D10" i="60"/>
  <c r="D39" i="60" s="1"/>
  <c r="D11" i="60"/>
  <c r="D12" i="60"/>
  <c r="D13" i="60"/>
  <c r="D14" i="60"/>
  <c r="D15" i="60"/>
  <c r="D16" i="60"/>
  <c r="D17" i="60"/>
  <c r="D18" i="60"/>
  <c r="D19" i="60"/>
  <c r="E19" i="60" s="1"/>
  <c r="F19" i="60" s="1"/>
  <c r="D20" i="60"/>
  <c r="D21" i="60"/>
  <c r="D22" i="60"/>
  <c r="D23" i="60"/>
  <c r="D24" i="60"/>
  <c r="D25" i="60"/>
  <c r="D26" i="60"/>
  <c r="D27" i="60"/>
  <c r="E27" i="60" s="1"/>
  <c r="F27" i="60" s="1"/>
  <c r="D28" i="60"/>
  <c r="D29" i="60"/>
  <c r="D30" i="60"/>
  <c r="D31" i="60"/>
  <c r="D35" i="60"/>
  <c r="D37" i="60"/>
  <c r="D41" i="60"/>
  <c r="D42" i="60"/>
  <c r="D43" i="60"/>
  <c r="D44" i="60"/>
  <c r="D45" i="60"/>
  <c r="D46" i="60"/>
  <c r="D48" i="60"/>
  <c r="D50" i="60"/>
  <c r="D52" i="60"/>
  <c r="D54" i="60"/>
  <c r="D58" i="60" s="1"/>
  <c r="D56" i="60"/>
  <c r="D62" i="60"/>
  <c r="D63" i="60"/>
  <c r="D64" i="60"/>
  <c r="D65" i="60"/>
  <c r="D66" i="60"/>
  <c r="E66" i="60" s="1"/>
  <c r="F66" i="60" s="1"/>
  <c r="D67" i="60"/>
  <c r="E67" i="60" s="1"/>
  <c r="F67" i="60" s="1"/>
  <c r="D68" i="60"/>
  <c r="D69" i="60"/>
  <c r="D71" i="60"/>
  <c r="D72" i="60"/>
  <c r="D73" i="60"/>
  <c r="D74" i="60"/>
  <c r="D78" i="60"/>
  <c r="D81" i="60" s="1"/>
  <c r="D79" i="60"/>
  <c r="D80" i="60"/>
  <c r="D82" i="60"/>
  <c r="D83" i="60"/>
  <c r="D85" i="60" s="1"/>
  <c r="D84" i="60"/>
  <c r="D86" i="60"/>
  <c r="D87" i="60"/>
  <c r="D88" i="60"/>
  <c r="D89" i="60"/>
  <c r="E89" i="60" s="1"/>
  <c r="F89" i="60" s="1"/>
  <c r="D91" i="60"/>
  <c r="D92" i="60"/>
  <c r="D93" i="60"/>
  <c r="D95" i="60"/>
  <c r="D9" i="8"/>
  <c r="D10" i="8"/>
  <c r="D11" i="8"/>
  <c r="D12" i="8"/>
  <c r="D13" i="8"/>
  <c r="D14" i="8"/>
  <c r="D15" i="8"/>
  <c r="D16" i="8"/>
  <c r="D17" i="8"/>
  <c r="D18" i="8"/>
  <c r="D19" i="8"/>
  <c r="D20" i="8"/>
  <c r="D21" i="8"/>
  <c r="D22" i="8"/>
  <c r="D23" i="8"/>
  <c r="D24" i="8"/>
  <c r="D25" i="8"/>
  <c r="D26" i="8"/>
  <c r="D27" i="8"/>
  <c r="D28" i="8"/>
  <c r="D29" i="8"/>
  <c r="D30" i="8"/>
  <c r="D31" i="8"/>
  <c r="D35" i="8"/>
  <c r="D37" i="8"/>
  <c r="D37" i="52" s="1"/>
  <c r="D41" i="8"/>
  <c r="D42" i="8"/>
  <c r="D43" i="8"/>
  <c r="D44" i="8"/>
  <c r="D44" i="52" s="1"/>
  <c r="D45" i="8"/>
  <c r="D46" i="8"/>
  <c r="D48" i="8"/>
  <c r="D48" i="52" s="1"/>
  <c r="D50" i="8"/>
  <c r="D52" i="8"/>
  <c r="D54" i="8"/>
  <c r="D56" i="8"/>
  <c r="D62" i="8"/>
  <c r="D63" i="8"/>
  <c r="D64" i="8"/>
  <c r="D65" i="8"/>
  <c r="D66" i="8"/>
  <c r="D67" i="8"/>
  <c r="D68" i="8"/>
  <c r="D68" i="52" s="1"/>
  <c r="D69" i="8"/>
  <c r="D70" i="8"/>
  <c r="D71" i="8"/>
  <c r="D72" i="8"/>
  <c r="D73" i="8"/>
  <c r="D74" i="8"/>
  <c r="D75" i="8"/>
  <c r="D78" i="8"/>
  <c r="D79" i="8"/>
  <c r="D80" i="8"/>
  <c r="D81" i="8"/>
  <c r="D82" i="8"/>
  <c r="D83" i="8"/>
  <c r="D84" i="8"/>
  <c r="D85" i="8"/>
  <c r="D86" i="8"/>
  <c r="D87" i="8"/>
  <c r="D88" i="8"/>
  <c r="D89" i="8"/>
  <c r="D90" i="8"/>
  <c r="D91" i="8"/>
  <c r="D92" i="8"/>
  <c r="D93" i="8"/>
  <c r="D94" i="8"/>
  <c r="D95" i="8"/>
  <c r="D96" i="8"/>
  <c r="D96" i="52" s="1"/>
  <c r="D9" i="33"/>
  <c r="D10" i="33"/>
  <c r="D11" i="33"/>
  <c r="D12" i="33"/>
  <c r="D13" i="33"/>
  <c r="D14" i="33"/>
  <c r="D15" i="33"/>
  <c r="D16" i="33"/>
  <c r="D17" i="33"/>
  <c r="D18" i="33"/>
  <c r="D19" i="33"/>
  <c r="D20" i="33"/>
  <c r="D21" i="33"/>
  <c r="D22" i="33"/>
  <c r="D23" i="33"/>
  <c r="D24" i="33"/>
  <c r="D25" i="33"/>
  <c r="D26" i="33"/>
  <c r="D27" i="33"/>
  <c r="D28" i="33"/>
  <c r="D29" i="33"/>
  <c r="D30" i="33"/>
  <c r="D31" i="33"/>
  <c r="D35" i="33"/>
  <c r="D37" i="33"/>
  <c r="D41" i="33"/>
  <c r="D42" i="33"/>
  <c r="D43" i="33"/>
  <c r="D44" i="33"/>
  <c r="D45" i="33"/>
  <c r="D48" i="33"/>
  <c r="D50" i="33"/>
  <c r="D52" i="33"/>
  <c r="D54" i="33"/>
  <c r="D56" i="33"/>
  <c r="D62" i="33"/>
  <c r="D63" i="33"/>
  <c r="D64" i="33"/>
  <c r="D65" i="33"/>
  <c r="D66" i="33"/>
  <c r="D67" i="33"/>
  <c r="D68" i="33"/>
  <c r="D69" i="33"/>
  <c r="D71" i="33"/>
  <c r="D72" i="33"/>
  <c r="D73" i="33"/>
  <c r="D74" i="33"/>
  <c r="D78" i="33"/>
  <c r="D79" i="33"/>
  <c r="D80" i="33"/>
  <c r="D82" i="33"/>
  <c r="D83" i="33"/>
  <c r="D84" i="33"/>
  <c r="D86" i="33"/>
  <c r="D87" i="33"/>
  <c r="D88" i="33"/>
  <c r="D89" i="33"/>
  <c r="D91" i="33"/>
  <c r="D92" i="33"/>
  <c r="D93" i="33"/>
  <c r="D95" i="33"/>
  <c r="D41" i="61"/>
  <c r="D42" i="61"/>
  <c r="E42" i="61" s="1"/>
  <c r="F42" i="61" s="1"/>
  <c r="D43" i="61"/>
  <c r="D44" i="61"/>
  <c r="D45" i="61"/>
  <c r="D46" i="61"/>
  <c r="D48" i="61"/>
  <c r="D50" i="61"/>
  <c r="D52" i="61"/>
  <c r="D54" i="61"/>
  <c r="D58" i="61" s="1"/>
  <c r="D62" i="61"/>
  <c r="D63" i="61"/>
  <c r="D64" i="61"/>
  <c r="D65" i="61"/>
  <c r="D66" i="61"/>
  <c r="D67" i="61"/>
  <c r="D68" i="61"/>
  <c r="D69" i="61"/>
  <c r="E69" i="61" s="1"/>
  <c r="F69" i="61" s="1"/>
  <c r="D71" i="61"/>
  <c r="D72" i="61"/>
  <c r="D73" i="61"/>
  <c r="D74" i="61"/>
  <c r="D78" i="61"/>
  <c r="D79" i="61"/>
  <c r="D80" i="61"/>
  <c r="D82" i="61"/>
  <c r="E82" i="61" s="1"/>
  <c r="F82" i="61" s="1"/>
  <c r="D83" i="61"/>
  <c r="D84" i="61"/>
  <c r="D86" i="61"/>
  <c r="D87" i="61"/>
  <c r="D88" i="61"/>
  <c r="D89" i="61"/>
  <c r="D91" i="61"/>
  <c r="D92" i="61"/>
  <c r="E92" i="61" s="1"/>
  <c r="F92" i="61" s="1"/>
  <c r="D93" i="61"/>
  <c r="D95" i="61"/>
  <c r="D56" i="54"/>
  <c r="D43" i="54"/>
  <c r="D28" i="54"/>
  <c r="D20" i="54"/>
  <c r="D12" i="54"/>
  <c r="D68" i="54"/>
  <c r="E68" i="54" s="1"/>
  <c r="F68" i="54" s="1"/>
  <c r="D54" i="54"/>
  <c r="D67" i="54"/>
  <c r="D93" i="54"/>
  <c r="D22" i="52"/>
  <c r="D90" i="60"/>
  <c r="D30" i="52"/>
  <c r="D94" i="61"/>
  <c r="D81" i="61"/>
  <c r="E81" i="61" s="1"/>
  <c r="F81" i="61" s="1"/>
  <c r="D90" i="61"/>
  <c r="D70" i="61"/>
  <c r="D75" i="61" s="1"/>
  <c r="D85" i="61"/>
  <c r="D96" i="61" s="1"/>
  <c r="D39" i="33"/>
  <c r="D85" i="33"/>
  <c r="D46" i="33"/>
  <c r="D46" i="54"/>
  <c r="D81" i="33"/>
  <c r="D70" i="33"/>
  <c r="D75" i="33"/>
  <c r="D94" i="33"/>
  <c r="D92" i="54"/>
  <c r="D84" i="54"/>
  <c r="D74" i="54"/>
  <c r="D66" i="54"/>
  <c r="D52" i="54"/>
  <c r="E52" i="54" s="1"/>
  <c r="F52" i="54" s="1"/>
  <c r="D42" i="54"/>
  <c r="D27" i="54"/>
  <c r="D19" i="54"/>
  <c r="D11" i="54"/>
  <c r="D91" i="54"/>
  <c r="D83" i="54"/>
  <c r="D73" i="54"/>
  <c r="D65" i="54"/>
  <c r="E65" i="54" s="1"/>
  <c r="F65" i="54" s="1"/>
  <c r="D50" i="54"/>
  <c r="D41" i="54"/>
  <c r="D26" i="54"/>
  <c r="D18" i="54"/>
  <c r="D10" i="54"/>
  <c r="D82" i="54"/>
  <c r="D72" i="54"/>
  <c r="D64" i="54"/>
  <c r="D37" i="54"/>
  <c r="D39" i="54" s="1"/>
  <c r="D25" i="54"/>
  <c r="D17" i="54"/>
  <c r="D9" i="54"/>
  <c r="D89" i="54"/>
  <c r="D71" i="54"/>
  <c r="D63" i="54"/>
  <c r="D48" i="54"/>
  <c r="D35" i="54"/>
  <c r="D24" i="54"/>
  <c r="D16" i="54"/>
  <c r="D8" i="54"/>
  <c r="D82" i="52"/>
  <c r="D88" i="54"/>
  <c r="D80" i="54"/>
  <c r="D62" i="54"/>
  <c r="D31" i="54"/>
  <c r="E31" i="54" s="1"/>
  <c r="F31" i="54" s="1"/>
  <c r="D23" i="54"/>
  <c r="D15" i="54"/>
  <c r="D90" i="33"/>
  <c r="D95" i="54"/>
  <c r="D87" i="54"/>
  <c r="D79" i="54"/>
  <c r="D69" i="54"/>
  <c r="D45" i="54"/>
  <c r="E45" i="54" s="1"/>
  <c r="F45" i="54" s="1"/>
  <c r="D30" i="54"/>
  <c r="D22" i="54"/>
  <c r="D14" i="54"/>
  <c r="D86" i="54"/>
  <c r="D78" i="54"/>
  <c r="D44" i="54"/>
  <c r="D29" i="54"/>
  <c r="D21" i="54"/>
  <c r="E21" i="54" s="1"/>
  <c r="F21" i="54" s="1"/>
  <c r="D13" i="54"/>
  <c r="D39" i="61"/>
  <c r="D58" i="33"/>
  <c r="D85" i="54"/>
  <c r="D96" i="33"/>
  <c r="D81" i="54"/>
  <c r="D94" i="54"/>
  <c r="D70" i="54"/>
  <c r="D75" i="54"/>
  <c r="D90" i="54"/>
  <c r="D58" i="54"/>
  <c r="D96" i="54"/>
  <c r="F96" i="65"/>
  <c r="F95" i="65"/>
  <c r="F94" i="65"/>
  <c r="F93" i="65"/>
  <c r="F92" i="65"/>
  <c r="F91" i="65"/>
  <c r="F90" i="65"/>
  <c r="F89" i="65"/>
  <c r="F88" i="65"/>
  <c r="F87" i="65"/>
  <c r="F86" i="65"/>
  <c r="F85" i="65"/>
  <c r="F84" i="65"/>
  <c r="F83" i="65"/>
  <c r="F82" i="65"/>
  <c r="F81" i="65"/>
  <c r="F80" i="65"/>
  <c r="F79" i="65"/>
  <c r="F78" i="65"/>
  <c r="F75" i="65"/>
  <c r="F74" i="65"/>
  <c r="F73" i="65"/>
  <c r="F72" i="65"/>
  <c r="F71" i="65"/>
  <c r="F70" i="65"/>
  <c r="F69" i="65"/>
  <c r="F68" i="65"/>
  <c r="F67" i="65"/>
  <c r="F66" i="65"/>
  <c r="F65" i="65"/>
  <c r="F64" i="65"/>
  <c r="F63" i="65"/>
  <c r="F62" i="65"/>
  <c r="F58" i="65"/>
  <c r="F56" i="65"/>
  <c r="F54" i="65"/>
  <c r="F52" i="65"/>
  <c r="F50" i="65"/>
  <c r="F48" i="65"/>
  <c r="F46" i="65"/>
  <c r="F45" i="65"/>
  <c r="F44" i="65"/>
  <c r="F43" i="65"/>
  <c r="F42" i="65"/>
  <c r="F41" i="65"/>
  <c r="F39" i="65"/>
  <c r="F38" i="65"/>
  <c r="F37" i="65"/>
  <c r="F35" i="65"/>
  <c r="F31" i="65"/>
  <c r="F30" i="65"/>
  <c r="F29" i="65"/>
  <c r="F28" i="65"/>
  <c r="F27" i="65"/>
  <c r="F26" i="65"/>
  <c r="F25" i="65"/>
  <c r="F24" i="65"/>
  <c r="F23" i="65"/>
  <c r="F22" i="65"/>
  <c r="F21" i="65"/>
  <c r="F20" i="65"/>
  <c r="F19" i="65"/>
  <c r="F18" i="65"/>
  <c r="F17" i="65"/>
  <c r="F16" i="65"/>
  <c r="F15" i="65"/>
  <c r="F14" i="65"/>
  <c r="F13" i="65"/>
  <c r="F12" i="65"/>
  <c r="F11" i="65"/>
  <c r="F10" i="65"/>
  <c r="F9" i="65"/>
  <c r="F8" i="65"/>
  <c r="F96" i="64"/>
  <c r="F95" i="64"/>
  <c r="F94" i="64"/>
  <c r="F93" i="64"/>
  <c r="F92" i="64"/>
  <c r="F91" i="64"/>
  <c r="F90" i="64"/>
  <c r="F89" i="64"/>
  <c r="F88" i="64"/>
  <c r="F87" i="64"/>
  <c r="F86" i="64"/>
  <c r="F85" i="64"/>
  <c r="F84" i="64"/>
  <c r="F83" i="64"/>
  <c r="F82" i="64"/>
  <c r="F81" i="64"/>
  <c r="F80" i="64"/>
  <c r="F79" i="64"/>
  <c r="F78" i="64"/>
  <c r="F75" i="64"/>
  <c r="F74" i="64"/>
  <c r="F73" i="64"/>
  <c r="F72" i="64"/>
  <c r="F71" i="64"/>
  <c r="F70" i="64"/>
  <c r="F69" i="64"/>
  <c r="F68" i="64"/>
  <c r="F67" i="64"/>
  <c r="F66" i="64"/>
  <c r="F65" i="64"/>
  <c r="F64" i="64"/>
  <c r="F63" i="64"/>
  <c r="F62" i="64"/>
  <c r="F58" i="64"/>
  <c r="F56" i="64"/>
  <c r="F54" i="64"/>
  <c r="F52" i="64"/>
  <c r="F50" i="64"/>
  <c r="F48" i="64"/>
  <c r="F46" i="64"/>
  <c r="F45" i="64"/>
  <c r="F44" i="64"/>
  <c r="F43" i="64"/>
  <c r="F42" i="64"/>
  <c r="F41" i="64"/>
  <c r="F39" i="64"/>
  <c r="F38" i="64"/>
  <c r="F37" i="64"/>
  <c r="F35" i="64"/>
  <c r="F31" i="64"/>
  <c r="F30" i="64"/>
  <c r="F29" i="64"/>
  <c r="F28" i="64"/>
  <c r="F27" i="64"/>
  <c r="F26" i="64"/>
  <c r="F25" i="64"/>
  <c r="F24" i="64"/>
  <c r="F23" i="64"/>
  <c r="F22" i="64"/>
  <c r="F21" i="64"/>
  <c r="F20" i="64"/>
  <c r="F19" i="64"/>
  <c r="F18" i="64"/>
  <c r="F17" i="64"/>
  <c r="F16" i="64"/>
  <c r="F15" i="64"/>
  <c r="F14" i="64"/>
  <c r="F13" i="64"/>
  <c r="F12" i="64"/>
  <c r="F11" i="64"/>
  <c r="F10" i="64"/>
  <c r="F9" i="64"/>
  <c r="F8" i="64"/>
  <c r="F31" i="37"/>
  <c r="F31" i="36"/>
  <c r="F31" i="35"/>
  <c r="F31" i="32"/>
  <c r="F31" i="30"/>
  <c r="F31" i="29"/>
  <c r="F31" i="28"/>
  <c r="F31" i="27"/>
  <c r="F31" i="26"/>
  <c r="F31" i="25"/>
  <c r="F31" i="24"/>
  <c r="F31" i="34"/>
  <c r="F31" i="22"/>
  <c r="F31" i="21"/>
  <c r="F31" i="20"/>
  <c r="F31" i="19"/>
  <c r="F31" i="17"/>
  <c r="F31" i="16"/>
  <c r="F31" i="15"/>
  <c r="F31" i="14"/>
  <c r="F31" i="2"/>
  <c r="F31" i="3"/>
  <c r="F31" i="4"/>
  <c r="F31" i="5"/>
  <c r="F31" i="6"/>
  <c r="F31" i="38"/>
  <c r="F31" i="39"/>
  <c r="F31" i="40"/>
  <c r="F31" i="43"/>
  <c r="F31" i="42"/>
  <c r="F31" i="44"/>
  <c r="F31" i="45"/>
  <c r="F31" i="47"/>
  <c r="F31" i="48"/>
  <c r="F31" i="49"/>
  <c r="F31" i="50"/>
  <c r="F31" i="51"/>
  <c r="B31" i="60"/>
  <c r="C31" i="60"/>
  <c r="E31" i="60" s="1"/>
  <c r="F31" i="60" s="1"/>
  <c r="B31" i="61"/>
  <c r="C31" i="61"/>
  <c r="E31" i="61" s="1"/>
  <c r="F31" i="61" s="1"/>
  <c r="B31" i="33"/>
  <c r="B31" i="54"/>
  <c r="C31" i="33"/>
  <c r="B31" i="8"/>
  <c r="C31" i="8"/>
  <c r="C31" i="54"/>
  <c r="E31" i="33"/>
  <c r="F31" i="33"/>
  <c r="F31" i="11"/>
  <c r="F30" i="17"/>
  <c r="F30" i="37"/>
  <c r="F30" i="36"/>
  <c r="F30" i="35"/>
  <c r="F30" i="32"/>
  <c r="F30" i="30"/>
  <c r="F30" i="29"/>
  <c r="F30" i="28"/>
  <c r="F30" i="27"/>
  <c r="F30" i="26"/>
  <c r="F30" i="25"/>
  <c r="F30" i="24"/>
  <c r="F30" i="34"/>
  <c r="F30" i="22"/>
  <c r="F30" i="21"/>
  <c r="F30" i="20"/>
  <c r="F30" i="19"/>
  <c r="F30" i="16"/>
  <c r="F30" i="15"/>
  <c r="F30" i="14"/>
  <c r="F30" i="1"/>
  <c r="F30" i="3"/>
  <c r="F30" i="4"/>
  <c r="F30" i="5"/>
  <c r="F30" i="6"/>
  <c r="F30" i="38"/>
  <c r="F30" i="39"/>
  <c r="F30" i="40"/>
  <c r="F30" i="41"/>
  <c r="F30" i="43"/>
  <c r="F30" i="42"/>
  <c r="F30" i="44"/>
  <c r="F30" i="47"/>
  <c r="F30" i="48"/>
  <c r="F30" i="49"/>
  <c r="F30" i="50"/>
  <c r="F30" i="51"/>
  <c r="F30" i="46"/>
  <c r="B30" i="60"/>
  <c r="C30" i="60"/>
  <c r="E30" i="60" s="1"/>
  <c r="F30" i="60" s="1"/>
  <c r="B30" i="61"/>
  <c r="C30" i="61"/>
  <c r="E30" i="61"/>
  <c r="F30" i="61" s="1"/>
  <c r="B30" i="33"/>
  <c r="B30" i="54"/>
  <c r="C30" i="33"/>
  <c r="B30" i="8"/>
  <c r="C30" i="8"/>
  <c r="E30" i="8" s="1"/>
  <c r="F30" i="8" s="1"/>
  <c r="C30" i="54"/>
  <c r="E30" i="54" s="1"/>
  <c r="F30" i="54" s="1"/>
  <c r="E30" i="33"/>
  <c r="F30" i="33"/>
  <c r="F30" i="59"/>
  <c r="F30" i="11"/>
  <c r="F96" i="27"/>
  <c r="F95" i="27"/>
  <c r="F94" i="27"/>
  <c r="F93" i="27"/>
  <c r="F92" i="27"/>
  <c r="F91" i="27"/>
  <c r="F90" i="27"/>
  <c r="F89" i="27"/>
  <c r="F88" i="27"/>
  <c r="F87" i="27"/>
  <c r="F86" i="27"/>
  <c r="F85" i="27"/>
  <c r="F84" i="27"/>
  <c r="F83" i="27"/>
  <c r="F82" i="27"/>
  <c r="F81" i="27"/>
  <c r="F80" i="27"/>
  <c r="F79" i="27"/>
  <c r="F78" i="27"/>
  <c r="F75" i="27"/>
  <c r="F74" i="27"/>
  <c r="F73" i="27"/>
  <c r="F72" i="27"/>
  <c r="F71" i="27"/>
  <c r="F70" i="27"/>
  <c r="F69" i="27"/>
  <c r="F68" i="27"/>
  <c r="F67" i="27"/>
  <c r="F66" i="27"/>
  <c r="F65" i="27"/>
  <c r="F64" i="27"/>
  <c r="F63" i="27"/>
  <c r="F62" i="27"/>
  <c r="F58" i="27"/>
  <c r="F56" i="27"/>
  <c r="F54" i="27"/>
  <c r="F52" i="27"/>
  <c r="F50" i="27"/>
  <c r="F48" i="27"/>
  <c r="F46" i="27"/>
  <c r="F45" i="27"/>
  <c r="F44" i="27"/>
  <c r="F43" i="27"/>
  <c r="F42" i="27"/>
  <c r="F41" i="27"/>
  <c r="F39" i="27"/>
  <c r="F38" i="27"/>
  <c r="F37" i="27"/>
  <c r="F35" i="27"/>
  <c r="F29" i="27"/>
  <c r="F28" i="27"/>
  <c r="F27" i="27"/>
  <c r="F26" i="27"/>
  <c r="F25" i="27"/>
  <c r="F24" i="27"/>
  <c r="F23" i="27"/>
  <c r="F22" i="27"/>
  <c r="F21" i="27"/>
  <c r="F20" i="27"/>
  <c r="F19" i="27"/>
  <c r="F18" i="27"/>
  <c r="F17" i="27"/>
  <c r="F16" i="27"/>
  <c r="F15" i="27"/>
  <c r="F14" i="27"/>
  <c r="F13" i="27"/>
  <c r="F12" i="27"/>
  <c r="F11" i="27"/>
  <c r="F10" i="27"/>
  <c r="F9" i="27"/>
  <c r="F8" i="27"/>
  <c r="F96" i="28"/>
  <c r="F95" i="28"/>
  <c r="F94" i="28"/>
  <c r="F93" i="28"/>
  <c r="F92" i="28"/>
  <c r="F91" i="28"/>
  <c r="F90" i="28"/>
  <c r="F89" i="28"/>
  <c r="F88" i="28"/>
  <c r="F87" i="28"/>
  <c r="F86" i="28"/>
  <c r="F85" i="28"/>
  <c r="F84" i="28"/>
  <c r="F83" i="28"/>
  <c r="F82" i="28"/>
  <c r="F81" i="28"/>
  <c r="F80" i="28"/>
  <c r="F79" i="28"/>
  <c r="F78" i="28"/>
  <c r="F75" i="28"/>
  <c r="F74" i="28"/>
  <c r="F73" i="28"/>
  <c r="F72" i="28"/>
  <c r="F71" i="28"/>
  <c r="F70" i="28"/>
  <c r="F69" i="28"/>
  <c r="F68" i="28"/>
  <c r="F67" i="28"/>
  <c r="F66" i="28"/>
  <c r="F65" i="28"/>
  <c r="F64" i="28"/>
  <c r="F63" i="28"/>
  <c r="F62" i="28"/>
  <c r="F58" i="28"/>
  <c r="F56" i="28"/>
  <c r="F54" i="28"/>
  <c r="F52" i="28"/>
  <c r="F50" i="28"/>
  <c r="F48" i="28"/>
  <c r="F46" i="28"/>
  <c r="F45" i="28"/>
  <c r="F44" i="28"/>
  <c r="F43" i="28"/>
  <c r="F42" i="28"/>
  <c r="F41" i="28"/>
  <c r="F39" i="28"/>
  <c r="F38" i="28"/>
  <c r="F37" i="28"/>
  <c r="F35" i="28"/>
  <c r="F29" i="28"/>
  <c r="F28" i="28"/>
  <c r="F27" i="28"/>
  <c r="F26" i="28"/>
  <c r="F25" i="28"/>
  <c r="F24" i="28"/>
  <c r="F23" i="28"/>
  <c r="F22" i="28"/>
  <c r="F21" i="28"/>
  <c r="F20" i="28"/>
  <c r="F19" i="28"/>
  <c r="F18" i="28"/>
  <c r="F17" i="28"/>
  <c r="F16" i="28"/>
  <c r="F15" i="28"/>
  <c r="F14" i="28"/>
  <c r="F13" i="28"/>
  <c r="F12" i="28"/>
  <c r="F11" i="28"/>
  <c r="F10" i="28"/>
  <c r="F9" i="28"/>
  <c r="F8" i="28"/>
  <c r="F96" i="14"/>
  <c r="F95" i="14"/>
  <c r="F94" i="14"/>
  <c r="F93" i="14"/>
  <c r="F92" i="14"/>
  <c r="F91" i="14"/>
  <c r="F90" i="14"/>
  <c r="F89" i="14"/>
  <c r="F88" i="14"/>
  <c r="F87" i="14"/>
  <c r="F86" i="14"/>
  <c r="F85" i="14"/>
  <c r="F84" i="14"/>
  <c r="F83" i="14"/>
  <c r="F82" i="14"/>
  <c r="F81" i="14"/>
  <c r="F80" i="14"/>
  <c r="F79" i="14"/>
  <c r="F78" i="14"/>
  <c r="F75" i="14"/>
  <c r="F74" i="14"/>
  <c r="F73" i="14"/>
  <c r="F72" i="14"/>
  <c r="F71" i="14"/>
  <c r="F70" i="14"/>
  <c r="F69" i="14"/>
  <c r="F68" i="14"/>
  <c r="F67" i="14"/>
  <c r="F66" i="14"/>
  <c r="F65" i="14"/>
  <c r="F64" i="14"/>
  <c r="F63" i="14"/>
  <c r="F62" i="14"/>
  <c r="F58" i="14"/>
  <c r="F56" i="14"/>
  <c r="F54" i="14"/>
  <c r="F52" i="14"/>
  <c r="F50" i="14"/>
  <c r="F48" i="14"/>
  <c r="F46" i="14"/>
  <c r="F45" i="14"/>
  <c r="F44" i="14"/>
  <c r="F43" i="14"/>
  <c r="F42" i="14"/>
  <c r="F41" i="14"/>
  <c r="F39" i="14"/>
  <c r="F38" i="14"/>
  <c r="F37" i="14"/>
  <c r="F35" i="14"/>
  <c r="F29" i="14"/>
  <c r="F28" i="14"/>
  <c r="F27" i="14"/>
  <c r="F26" i="14"/>
  <c r="F25" i="14"/>
  <c r="F24" i="14"/>
  <c r="F23" i="14"/>
  <c r="F22" i="14"/>
  <c r="F21" i="14"/>
  <c r="F20" i="14"/>
  <c r="F19" i="14"/>
  <c r="F18" i="14"/>
  <c r="F17" i="14"/>
  <c r="F16" i="14"/>
  <c r="F15" i="14"/>
  <c r="F14" i="14"/>
  <c r="F13" i="14"/>
  <c r="F12" i="14"/>
  <c r="F11" i="14"/>
  <c r="F10" i="14"/>
  <c r="F9" i="14"/>
  <c r="F8" i="14"/>
  <c r="F96" i="15"/>
  <c r="F95" i="15"/>
  <c r="F94" i="15"/>
  <c r="F93" i="15"/>
  <c r="F92" i="15"/>
  <c r="F91" i="15"/>
  <c r="F90" i="15"/>
  <c r="F89" i="15"/>
  <c r="F88" i="15"/>
  <c r="F87" i="15"/>
  <c r="F86" i="15"/>
  <c r="F85" i="15"/>
  <c r="F84" i="15"/>
  <c r="F83" i="15"/>
  <c r="F82" i="15"/>
  <c r="F81" i="15"/>
  <c r="F80" i="15"/>
  <c r="F79" i="15"/>
  <c r="F78" i="15"/>
  <c r="F75" i="15"/>
  <c r="F74" i="15"/>
  <c r="F73" i="15"/>
  <c r="F72" i="15"/>
  <c r="F71" i="15"/>
  <c r="F70" i="15"/>
  <c r="F69" i="15"/>
  <c r="F68" i="15"/>
  <c r="F67" i="15"/>
  <c r="F66" i="15"/>
  <c r="F65" i="15"/>
  <c r="F64" i="15"/>
  <c r="F63" i="15"/>
  <c r="F62" i="15"/>
  <c r="F58" i="15"/>
  <c r="F56" i="15"/>
  <c r="F54" i="15"/>
  <c r="F52" i="15"/>
  <c r="F50" i="15"/>
  <c r="F48" i="15"/>
  <c r="F46" i="15"/>
  <c r="F45" i="15"/>
  <c r="F44" i="15"/>
  <c r="F43" i="15"/>
  <c r="F42" i="15"/>
  <c r="F41" i="15"/>
  <c r="F39" i="15"/>
  <c r="F38" i="15"/>
  <c r="F37" i="15"/>
  <c r="F35" i="15"/>
  <c r="F29" i="15"/>
  <c r="F28" i="15"/>
  <c r="F27" i="15"/>
  <c r="F26" i="15"/>
  <c r="F25" i="15"/>
  <c r="F24" i="15"/>
  <c r="F23" i="15"/>
  <c r="F22" i="15"/>
  <c r="F21" i="15"/>
  <c r="F20" i="15"/>
  <c r="F19" i="15"/>
  <c r="F18" i="15"/>
  <c r="F17" i="15"/>
  <c r="F16" i="15"/>
  <c r="F15" i="15"/>
  <c r="F14" i="15"/>
  <c r="F13" i="15"/>
  <c r="F12" i="15"/>
  <c r="F11" i="15"/>
  <c r="F10" i="15"/>
  <c r="F9" i="15"/>
  <c r="F8" i="15"/>
  <c r="F96" i="16"/>
  <c r="F95" i="16"/>
  <c r="F94" i="16"/>
  <c r="F93" i="16"/>
  <c r="F92" i="16"/>
  <c r="F91" i="16"/>
  <c r="F90" i="16"/>
  <c r="F89" i="16"/>
  <c r="F88" i="16"/>
  <c r="F87" i="16"/>
  <c r="F86" i="16"/>
  <c r="F85" i="16"/>
  <c r="F84" i="16"/>
  <c r="F83" i="16"/>
  <c r="F82" i="16"/>
  <c r="F81" i="16"/>
  <c r="F80" i="16"/>
  <c r="F79" i="16"/>
  <c r="F78" i="16"/>
  <c r="F75" i="16"/>
  <c r="F74" i="16"/>
  <c r="F73" i="16"/>
  <c r="F72" i="16"/>
  <c r="F71" i="16"/>
  <c r="F70" i="16"/>
  <c r="F69" i="16"/>
  <c r="F68" i="16"/>
  <c r="F67" i="16"/>
  <c r="F66" i="16"/>
  <c r="F65" i="16"/>
  <c r="F64" i="16"/>
  <c r="F63" i="16"/>
  <c r="F62" i="16"/>
  <c r="F58" i="16"/>
  <c r="F56" i="16"/>
  <c r="F54" i="16"/>
  <c r="F52" i="16"/>
  <c r="F50" i="16"/>
  <c r="F48" i="16"/>
  <c r="F46" i="16"/>
  <c r="F45" i="16"/>
  <c r="F44" i="16"/>
  <c r="F43" i="16"/>
  <c r="F42" i="16"/>
  <c r="F41" i="16"/>
  <c r="F39" i="16"/>
  <c r="F38" i="16"/>
  <c r="F37" i="16"/>
  <c r="F35" i="16"/>
  <c r="F29" i="16"/>
  <c r="F28" i="16"/>
  <c r="F27" i="16"/>
  <c r="F26" i="16"/>
  <c r="F25" i="16"/>
  <c r="F24" i="16"/>
  <c r="F23" i="16"/>
  <c r="F22" i="16"/>
  <c r="F21" i="16"/>
  <c r="F20" i="16"/>
  <c r="F19" i="16"/>
  <c r="F18" i="16"/>
  <c r="F17" i="16"/>
  <c r="F16" i="16"/>
  <c r="F15" i="16"/>
  <c r="F14" i="16"/>
  <c r="F13" i="16"/>
  <c r="F12" i="16"/>
  <c r="F11" i="16"/>
  <c r="F10" i="16"/>
  <c r="F9" i="16"/>
  <c r="F8" i="16"/>
  <c r="F96" i="17"/>
  <c r="F95" i="17"/>
  <c r="F94" i="17"/>
  <c r="F93" i="17"/>
  <c r="F92" i="17"/>
  <c r="F91" i="17"/>
  <c r="F90" i="17"/>
  <c r="F89" i="17"/>
  <c r="F88" i="17"/>
  <c r="F87" i="17"/>
  <c r="F86" i="17"/>
  <c r="F85" i="17"/>
  <c r="F84" i="17"/>
  <c r="F83" i="17"/>
  <c r="F82" i="17"/>
  <c r="F81" i="17"/>
  <c r="F80" i="17"/>
  <c r="F79" i="17"/>
  <c r="F78" i="17"/>
  <c r="F75" i="17"/>
  <c r="F74" i="17"/>
  <c r="F73" i="17"/>
  <c r="F72" i="17"/>
  <c r="F71" i="17"/>
  <c r="F70" i="17"/>
  <c r="F69" i="17"/>
  <c r="F68" i="17"/>
  <c r="F67" i="17"/>
  <c r="F66" i="17"/>
  <c r="F65" i="17"/>
  <c r="F64" i="17"/>
  <c r="F63" i="17"/>
  <c r="F62" i="17"/>
  <c r="F58" i="17"/>
  <c r="F56" i="17"/>
  <c r="F54" i="17"/>
  <c r="F52" i="17"/>
  <c r="F50" i="17"/>
  <c r="F48" i="17"/>
  <c r="F46" i="17"/>
  <c r="F45" i="17"/>
  <c r="F44" i="17"/>
  <c r="F43" i="17"/>
  <c r="F42" i="17"/>
  <c r="F41" i="17"/>
  <c r="F39" i="17"/>
  <c r="F38" i="17"/>
  <c r="F37" i="17"/>
  <c r="F35" i="17"/>
  <c r="F29" i="17"/>
  <c r="F28" i="17"/>
  <c r="F27" i="17"/>
  <c r="F26" i="17"/>
  <c r="F25" i="17"/>
  <c r="F24" i="17"/>
  <c r="F23" i="17"/>
  <c r="F22" i="17"/>
  <c r="F21" i="17"/>
  <c r="F20" i="17"/>
  <c r="F19" i="17"/>
  <c r="F18" i="17"/>
  <c r="F17" i="17"/>
  <c r="F16" i="17"/>
  <c r="F15" i="17"/>
  <c r="F14" i="17"/>
  <c r="F13" i="17"/>
  <c r="F12" i="17"/>
  <c r="F11" i="17"/>
  <c r="F10" i="17"/>
  <c r="F9" i="17"/>
  <c r="F8" i="17"/>
  <c r="F96" i="19"/>
  <c r="F95" i="19"/>
  <c r="F94" i="19"/>
  <c r="F93" i="19"/>
  <c r="F92" i="19"/>
  <c r="F91" i="19"/>
  <c r="F90" i="19"/>
  <c r="F89" i="19"/>
  <c r="F88" i="19"/>
  <c r="F87" i="19"/>
  <c r="F86" i="19"/>
  <c r="F85" i="19"/>
  <c r="F84" i="19"/>
  <c r="F83" i="19"/>
  <c r="F82" i="19"/>
  <c r="F81" i="19"/>
  <c r="F80" i="19"/>
  <c r="F79" i="19"/>
  <c r="F78" i="19"/>
  <c r="F75" i="19"/>
  <c r="F74" i="19"/>
  <c r="F73" i="19"/>
  <c r="F72" i="19"/>
  <c r="F71" i="19"/>
  <c r="F70" i="19"/>
  <c r="F69" i="19"/>
  <c r="F68" i="19"/>
  <c r="F67" i="19"/>
  <c r="F66" i="19"/>
  <c r="F65" i="19"/>
  <c r="F64" i="19"/>
  <c r="F63" i="19"/>
  <c r="F62" i="19"/>
  <c r="F58" i="19"/>
  <c r="F56" i="19"/>
  <c r="F54" i="19"/>
  <c r="F52" i="19"/>
  <c r="F50" i="19"/>
  <c r="F48" i="19"/>
  <c r="F46" i="19"/>
  <c r="F45" i="19"/>
  <c r="F44" i="19"/>
  <c r="F43" i="19"/>
  <c r="F42" i="19"/>
  <c r="F41" i="19"/>
  <c r="F39" i="19"/>
  <c r="F38" i="19"/>
  <c r="F37" i="19"/>
  <c r="F35" i="19"/>
  <c r="F29" i="19"/>
  <c r="F28" i="19"/>
  <c r="F27" i="19"/>
  <c r="F26" i="19"/>
  <c r="F25" i="19"/>
  <c r="F24" i="19"/>
  <c r="F23" i="19"/>
  <c r="F22" i="19"/>
  <c r="F21" i="19"/>
  <c r="F20" i="19"/>
  <c r="F19" i="19"/>
  <c r="F18" i="19"/>
  <c r="F17" i="19"/>
  <c r="F16" i="19"/>
  <c r="F15" i="19"/>
  <c r="F14" i="19"/>
  <c r="F13" i="19"/>
  <c r="F12" i="19"/>
  <c r="F11" i="19"/>
  <c r="F10" i="19"/>
  <c r="F9" i="19"/>
  <c r="F8" i="19"/>
  <c r="F96" i="20"/>
  <c r="F95" i="20"/>
  <c r="F94" i="20"/>
  <c r="F93" i="20"/>
  <c r="F92" i="20"/>
  <c r="F91" i="20"/>
  <c r="F90" i="20"/>
  <c r="F89" i="20"/>
  <c r="F88" i="20"/>
  <c r="F87" i="20"/>
  <c r="F86" i="20"/>
  <c r="F85" i="20"/>
  <c r="F84" i="20"/>
  <c r="F83" i="20"/>
  <c r="F82" i="20"/>
  <c r="F81" i="20"/>
  <c r="F80" i="20"/>
  <c r="F79" i="20"/>
  <c r="F78" i="20"/>
  <c r="F75" i="20"/>
  <c r="F74" i="20"/>
  <c r="F73" i="20"/>
  <c r="F72" i="20"/>
  <c r="F71" i="20"/>
  <c r="F70" i="20"/>
  <c r="F69" i="20"/>
  <c r="F68" i="20"/>
  <c r="F67" i="20"/>
  <c r="F66" i="20"/>
  <c r="F65" i="20"/>
  <c r="F64" i="20"/>
  <c r="F63" i="20"/>
  <c r="F62" i="20"/>
  <c r="F58" i="20"/>
  <c r="F56" i="20"/>
  <c r="F54" i="20"/>
  <c r="F52" i="20"/>
  <c r="F50" i="20"/>
  <c r="F48" i="20"/>
  <c r="F46" i="20"/>
  <c r="F45" i="20"/>
  <c r="F44" i="20"/>
  <c r="F43" i="20"/>
  <c r="F42" i="20"/>
  <c r="F41" i="20"/>
  <c r="F39" i="20"/>
  <c r="F38" i="20"/>
  <c r="F37" i="20"/>
  <c r="F35" i="20"/>
  <c r="F29" i="20"/>
  <c r="F28" i="20"/>
  <c r="F27" i="20"/>
  <c r="F26" i="20"/>
  <c r="F25" i="20"/>
  <c r="F24" i="20"/>
  <c r="F23" i="20"/>
  <c r="F22" i="20"/>
  <c r="F21" i="20"/>
  <c r="F20" i="20"/>
  <c r="F19" i="20"/>
  <c r="F18" i="20"/>
  <c r="F17" i="20"/>
  <c r="F16" i="20"/>
  <c r="F15" i="20"/>
  <c r="F14" i="20"/>
  <c r="F13" i="20"/>
  <c r="F12" i="20"/>
  <c r="F11" i="20"/>
  <c r="F10" i="20"/>
  <c r="F9" i="20"/>
  <c r="F8" i="20"/>
  <c r="F96" i="21"/>
  <c r="F95" i="21"/>
  <c r="F94" i="21"/>
  <c r="F93" i="21"/>
  <c r="F92" i="21"/>
  <c r="F91" i="21"/>
  <c r="F90" i="21"/>
  <c r="F89" i="21"/>
  <c r="F88" i="21"/>
  <c r="F87" i="21"/>
  <c r="F86" i="21"/>
  <c r="F85" i="21"/>
  <c r="F84" i="21"/>
  <c r="F83" i="21"/>
  <c r="F82" i="21"/>
  <c r="F81" i="21"/>
  <c r="F80" i="21"/>
  <c r="F79" i="21"/>
  <c r="F78" i="21"/>
  <c r="F75" i="21"/>
  <c r="F74" i="21"/>
  <c r="F73" i="21"/>
  <c r="F72" i="21"/>
  <c r="F71" i="21"/>
  <c r="F70" i="21"/>
  <c r="F69" i="21"/>
  <c r="F68" i="21"/>
  <c r="F67" i="21"/>
  <c r="F66" i="21"/>
  <c r="F65" i="21"/>
  <c r="F64" i="21"/>
  <c r="F63" i="21"/>
  <c r="F62" i="21"/>
  <c r="F58" i="21"/>
  <c r="F56" i="21"/>
  <c r="F54" i="21"/>
  <c r="F52" i="21"/>
  <c r="F50" i="21"/>
  <c r="F48" i="21"/>
  <c r="F46" i="21"/>
  <c r="F45" i="21"/>
  <c r="F44" i="21"/>
  <c r="F43" i="21"/>
  <c r="F42" i="21"/>
  <c r="F41" i="21"/>
  <c r="F39" i="21"/>
  <c r="F38" i="21"/>
  <c r="F37" i="21"/>
  <c r="F35" i="21"/>
  <c r="F29" i="21"/>
  <c r="F28" i="21"/>
  <c r="F27" i="21"/>
  <c r="F26" i="21"/>
  <c r="F25" i="21"/>
  <c r="F24" i="21"/>
  <c r="F23" i="21"/>
  <c r="F22" i="21"/>
  <c r="F21" i="21"/>
  <c r="F20" i="21"/>
  <c r="F19" i="21"/>
  <c r="F18" i="21"/>
  <c r="F17" i="21"/>
  <c r="F16" i="21"/>
  <c r="F15" i="21"/>
  <c r="F14" i="21"/>
  <c r="F13" i="21"/>
  <c r="F12" i="21"/>
  <c r="F11" i="21"/>
  <c r="F10" i="21"/>
  <c r="F9" i="21"/>
  <c r="F8" i="21"/>
  <c r="F96" i="22"/>
  <c r="F95" i="22"/>
  <c r="F94" i="22"/>
  <c r="F93" i="22"/>
  <c r="F92" i="22"/>
  <c r="F91" i="22"/>
  <c r="F90" i="22"/>
  <c r="F89" i="22"/>
  <c r="F88" i="22"/>
  <c r="F87" i="22"/>
  <c r="F86" i="22"/>
  <c r="F85" i="22"/>
  <c r="F84" i="22"/>
  <c r="F83" i="22"/>
  <c r="F82" i="22"/>
  <c r="F81" i="22"/>
  <c r="F80" i="22"/>
  <c r="F79" i="22"/>
  <c r="F78" i="22"/>
  <c r="F75" i="22"/>
  <c r="F74" i="22"/>
  <c r="F73" i="22"/>
  <c r="F72" i="22"/>
  <c r="F71" i="22"/>
  <c r="F70" i="22"/>
  <c r="F69" i="22"/>
  <c r="F68" i="22"/>
  <c r="F67" i="22"/>
  <c r="F66" i="22"/>
  <c r="F65" i="22"/>
  <c r="F64" i="22"/>
  <c r="F63" i="22"/>
  <c r="F62" i="22"/>
  <c r="F58" i="22"/>
  <c r="F56" i="22"/>
  <c r="F54" i="22"/>
  <c r="F52" i="22"/>
  <c r="F50" i="22"/>
  <c r="F48" i="22"/>
  <c r="F46" i="22"/>
  <c r="F45" i="22"/>
  <c r="F44" i="22"/>
  <c r="F43" i="22"/>
  <c r="F42" i="22"/>
  <c r="F41" i="22"/>
  <c r="F39" i="22"/>
  <c r="F38" i="22"/>
  <c r="F37" i="22"/>
  <c r="F35" i="22"/>
  <c r="F29" i="22"/>
  <c r="F28" i="22"/>
  <c r="F27" i="22"/>
  <c r="F26" i="22"/>
  <c r="F25" i="22"/>
  <c r="F24" i="22"/>
  <c r="F23" i="22"/>
  <c r="F22" i="22"/>
  <c r="F21" i="22"/>
  <c r="F20" i="22"/>
  <c r="F19" i="22"/>
  <c r="F18" i="22"/>
  <c r="F17" i="22"/>
  <c r="F16" i="22"/>
  <c r="F15" i="22"/>
  <c r="F14" i="22"/>
  <c r="F13" i="22"/>
  <c r="F12" i="22"/>
  <c r="F11" i="22"/>
  <c r="F10" i="22"/>
  <c r="F9" i="22"/>
  <c r="F8" i="22"/>
  <c r="F96" i="3"/>
  <c r="F95" i="3"/>
  <c r="F93" i="3"/>
  <c r="F92" i="3"/>
  <c r="F91" i="3"/>
  <c r="F90" i="3"/>
  <c r="F89" i="3"/>
  <c r="F88" i="3"/>
  <c r="F87" i="3"/>
  <c r="F85" i="3"/>
  <c r="F84" i="3"/>
  <c r="F83" i="3"/>
  <c r="F82" i="3"/>
  <c r="F81" i="3"/>
  <c r="F80" i="3"/>
  <c r="F78" i="3"/>
  <c r="F75" i="3"/>
  <c r="F74" i="3"/>
  <c r="F73" i="3"/>
  <c r="F70" i="3"/>
  <c r="F69" i="3"/>
  <c r="F68" i="3"/>
  <c r="F67" i="3"/>
  <c r="F66" i="3"/>
  <c r="F65" i="3"/>
  <c r="F63" i="3"/>
  <c r="F58" i="3"/>
  <c r="F56" i="3"/>
  <c r="F54" i="3"/>
  <c r="F52" i="3"/>
  <c r="F46" i="3"/>
  <c r="F45" i="3"/>
  <c r="F44" i="3"/>
  <c r="F43" i="3"/>
  <c r="F42" i="3"/>
  <c r="F41" i="3"/>
  <c r="F39" i="3"/>
  <c r="F38" i="3"/>
  <c r="F35" i="3"/>
  <c r="F29" i="3"/>
  <c r="F28" i="3"/>
  <c r="F27" i="3"/>
  <c r="F26" i="3"/>
  <c r="F25" i="3"/>
  <c r="F22" i="3"/>
  <c r="F21" i="3"/>
  <c r="F20" i="3"/>
  <c r="F19" i="3"/>
  <c r="F18" i="3"/>
  <c r="F17" i="3"/>
  <c r="F14" i="3"/>
  <c r="F13" i="3"/>
  <c r="F12" i="3"/>
  <c r="F11" i="3"/>
  <c r="F10" i="3"/>
  <c r="F8" i="3"/>
  <c r="F95" i="6"/>
  <c r="F93" i="6"/>
  <c r="F92" i="6"/>
  <c r="F87" i="6"/>
  <c r="F86" i="6"/>
  <c r="F84" i="6"/>
  <c r="F82" i="6"/>
  <c r="F78" i="6"/>
  <c r="F73" i="6"/>
  <c r="F72" i="6"/>
  <c r="F69" i="6"/>
  <c r="F68" i="6"/>
  <c r="F65" i="6"/>
  <c r="F64" i="6"/>
  <c r="F63" i="6"/>
  <c r="F56" i="6"/>
  <c r="F50" i="6"/>
  <c r="F48" i="6"/>
  <c r="F45" i="6"/>
  <c r="F44" i="6"/>
  <c r="F43" i="6"/>
  <c r="F38" i="6"/>
  <c r="F37" i="6"/>
  <c r="F28" i="6"/>
  <c r="F26" i="6"/>
  <c r="F25" i="6"/>
  <c r="F23" i="6"/>
  <c r="F20" i="6"/>
  <c r="F18" i="6"/>
  <c r="F17" i="6"/>
  <c r="F15" i="6"/>
  <c r="F12" i="6"/>
  <c r="F8" i="6"/>
  <c r="F22" i="6"/>
  <c r="F35" i="6"/>
  <c r="F54" i="6"/>
  <c r="F62" i="6"/>
  <c r="F66" i="6"/>
  <c r="F89" i="6"/>
  <c r="F9" i="6"/>
  <c r="F14" i="6"/>
  <c r="F11" i="6"/>
  <c r="F13" i="6"/>
  <c r="F19" i="6"/>
  <c r="F21" i="6"/>
  <c r="F27" i="6"/>
  <c r="F29" i="6"/>
  <c r="F88" i="6"/>
  <c r="F10" i="6"/>
  <c r="F85" i="6"/>
  <c r="F52" i="6"/>
  <c r="F71" i="6"/>
  <c r="F80" i="6"/>
  <c r="F83" i="6"/>
  <c r="F46" i="6"/>
  <c r="F41" i="6"/>
  <c r="F70" i="6"/>
  <c r="F74" i="6"/>
  <c r="F91" i="6"/>
  <c r="F90" i="6"/>
  <c r="F58" i="6"/>
  <c r="F39" i="6"/>
  <c r="F96" i="6"/>
  <c r="F94" i="6"/>
  <c r="F95" i="5"/>
  <c r="F89" i="5"/>
  <c r="F88" i="5"/>
  <c r="F83" i="5"/>
  <c r="F82" i="5"/>
  <c r="F79" i="5"/>
  <c r="F81" i="5"/>
  <c r="F74" i="5"/>
  <c r="F69" i="5"/>
  <c r="F68" i="5"/>
  <c r="F67" i="5"/>
  <c r="F63" i="5"/>
  <c r="F62" i="5"/>
  <c r="F56" i="5"/>
  <c r="F50" i="5"/>
  <c r="F48" i="5"/>
  <c r="F44" i="5"/>
  <c r="F43" i="5"/>
  <c r="F42" i="5"/>
  <c r="F38" i="5"/>
  <c r="F37" i="5"/>
  <c r="F29" i="5"/>
  <c r="F24" i="5"/>
  <c r="F23" i="5"/>
  <c r="F22" i="5"/>
  <c r="F21" i="5"/>
  <c r="F16" i="5"/>
  <c r="F15" i="5"/>
  <c r="F14" i="5"/>
  <c r="F13" i="5"/>
  <c r="F12" i="5"/>
  <c r="F8" i="5"/>
  <c r="F25" i="5"/>
  <c r="F65" i="5"/>
  <c r="F78" i="5"/>
  <c r="F93" i="5"/>
  <c r="F45" i="5"/>
  <c r="F80" i="5"/>
  <c r="F90" i="5"/>
  <c r="F87" i="5"/>
  <c r="F9" i="5"/>
  <c r="F17" i="5"/>
  <c r="F26" i="5"/>
  <c r="F41" i="5"/>
  <c r="F66" i="5"/>
  <c r="F39" i="5"/>
  <c r="F73" i="5"/>
  <c r="F91" i="5"/>
  <c r="F35" i="5"/>
  <c r="F52" i="5"/>
  <c r="F96" i="5"/>
  <c r="F75" i="5"/>
  <c r="F58" i="5"/>
  <c r="F46" i="5"/>
  <c r="F95" i="4"/>
  <c r="F93" i="4"/>
  <c r="F84" i="4"/>
  <c r="F80" i="4"/>
  <c r="F78" i="4"/>
  <c r="F72" i="4"/>
  <c r="F69" i="4"/>
  <c r="F68" i="4"/>
  <c r="F67" i="4"/>
  <c r="F66" i="4"/>
  <c r="F64" i="4"/>
  <c r="F63" i="4"/>
  <c r="F56" i="4"/>
  <c r="F48" i="4"/>
  <c r="F43" i="4"/>
  <c r="F38" i="4"/>
  <c r="F37" i="4"/>
  <c r="F28" i="4"/>
  <c r="F25" i="4"/>
  <c r="F24" i="4"/>
  <c r="F22" i="4"/>
  <c r="F21" i="4"/>
  <c r="F20" i="4"/>
  <c r="F19" i="4"/>
  <c r="F18" i="4"/>
  <c r="F16" i="4"/>
  <c r="F15" i="4"/>
  <c r="F12" i="4"/>
  <c r="F8" i="4"/>
  <c r="F13" i="4"/>
  <c r="F23" i="4"/>
  <c r="F29" i="4"/>
  <c r="F44" i="4"/>
  <c r="F54" i="4"/>
  <c r="F87" i="4"/>
  <c r="F9" i="4"/>
  <c r="F11" i="4"/>
  <c r="F17" i="4"/>
  <c r="F26" i="4"/>
  <c r="F27" i="4"/>
  <c r="F41" i="4"/>
  <c r="F42" i="4"/>
  <c r="F65" i="4"/>
  <c r="F71" i="4"/>
  <c r="F86" i="4"/>
  <c r="F14" i="4"/>
  <c r="F45" i="4"/>
  <c r="F62" i="4"/>
  <c r="F74" i="4"/>
  <c r="F82" i="4"/>
  <c r="F88" i="4"/>
  <c r="F89" i="4"/>
  <c r="F90" i="4"/>
  <c r="F85" i="4"/>
  <c r="F94" i="4"/>
  <c r="F50" i="4"/>
  <c r="F73" i="4"/>
  <c r="F79" i="4"/>
  <c r="F83" i="4"/>
  <c r="F91" i="4"/>
  <c r="F35" i="4"/>
  <c r="F46" i="4"/>
  <c r="F52" i="4"/>
  <c r="F92" i="4"/>
  <c r="F96" i="4"/>
  <c r="F81" i="4"/>
  <c r="F75" i="4"/>
  <c r="F70" i="4"/>
  <c r="F10" i="4"/>
  <c r="F39" i="4"/>
  <c r="F58" i="4"/>
  <c r="F93" i="2"/>
  <c r="F92" i="2"/>
  <c r="F89" i="2"/>
  <c r="F86" i="2"/>
  <c r="F84" i="2"/>
  <c r="F80" i="2"/>
  <c r="F71" i="2"/>
  <c r="F68" i="2"/>
  <c r="F67" i="2"/>
  <c r="F66" i="2"/>
  <c r="F62" i="2"/>
  <c r="F56" i="2"/>
  <c r="F48" i="2"/>
  <c r="F43" i="2"/>
  <c r="F41" i="2"/>
  <c r="F38" i="2"/>
  <c r="F37" i="2"/>
  <c r="F35" i="2"/>
  <c r="F28" i="2"/>
  <c r="F27" i="2"/>
  <c r="F24" i="2"/>
  <c r="F23" i="2"/>
  <c r="F21" i="2"/>
  <c r="F20" i="2"/>
  <c r="F16" i="2"/>
  <c r="F15" i="2"/>
  <c r="F12" i="2"/>
  <c r="F11" i="2"/>
  <c r="F8" i="2"/>
  <c r="F18" i="2"/>
  <c r="F26" i="2"/>
  <c r="F44" i="2"/>
  <c r="F69" i="2"/>
  <c r="F17" i="2"/>
  <c r="F22" i="2"/>
  <c r="F25" i="2"/>
  <c r="F83" i="2"/>
  <c r="F42" i="2"/>
  <c r="F90" i="2"/>
  <c r="F19" i="2"/>
  <c r="F45" i="2"/>
  <c r="F74" i="2"/>
  <c r="F79" i="2"/>
  <c r="F82" i="2"/>
  <c r="F88" i="2"/>
  <c r="F70" i="2"/>
  <c r="F85" i="2"/>
  <c r="F94" i="2"/>
  <c r="F46" i="2"/>
  <c r="F50" i="2"/>
  <c r="F91" i="2"/>
  <c r="F52" i="2"/>
  <c r="F75" i="2"/>
  <c r="F81" i="2"/>
  <c r="F10" i="2"/>
  <c r="F96" i="2"/>
  <c r="F39" i="2"/>
  <c r="F58" i="2"/>
  <c r="F95" i="1"/>
  <c r="F93" i="1"/>
  <c r="F89" i="1"/>
  <c r="F86" i="1"/>
  <c r="F84" i="1"/>
  <c r="F85" i="1"/>
  <c r="F80" i="1"/>
  <c r="F74" i="1"/>
  <c r="F71" i="1"/>
  <c r="F69" i="1"/>
  <c r="F68" i="1"/>
  <c r="F67" i="1"/>
  <c r="F66" i="1"/>
  <c r="F62" i="1"/>
  <c r="F54" i="1"/>
  <c r="F52" i="1"/>
  <c r="F45" i="1"/>
  <c r="F44" i="1"/>
  <c r="F43" i="1"/>
  <c r="F41" i="1"/>
  <c r="F38" i="1"/>
  <c r="F29" i="1"/>
  <c r="F27" i="1"/>
  <c r="F25" i="1"/>
  <c r="F23" i="1"/>
  <c r="F22" i="1"/>
  <c r="F20" i="1"/>
  <c r="F19" i="1"/>
  <c r="F17" i="1"/>
  <c r="F14" i="1"/>
  <c r="F12" i="1"/>
  <c r="F11" i="1"/>
  <c r="F8" i="1"/>
  <c r="F10" i="1"/>
  <c r="F21" i="1"/>
  <c r="F26" i="1"/>
  <c r="F37" i="1"/>
  <c r="F42" i="1"/>
  <c r="F50" i="1"/>
  <c r="F79" i="1"/>
  <c r="F92" i="1"/>
  <c r="F28" i="1"/>
  <c r="F63" i="1"/>
  <c r="F78" i="1"/>
  <c r="F88" i="1"/>
  <c r="F9" i="1"/>
  <c r="F13" i="1"/>
  <c r="F18" i="1"/>
  <c r="F87" i="1"/>
  <c r="F81" i="1"/>
  <c r="F70" i="1"/>
  <c r="F94" i="1"/>
  <c r="F39" i="1"/>
  <c r="F58" i="1"/>
  <c r="F75" i="1"/>
  <c r="F96" i="1"/>
  <c r="F95" i="51"/>
  <c r="F93" i="51"/>
  <c r="F92" i="51"/>
  <c r="F88" i="51"/>
  <c r="F87" i="51"/>
  <c r="F86" i="51"/>
  <c r="F90" i="51"/>
  <c r="F84" i="51"/>
  <c r="F83" i="51"/>
  <c r="F82" i="51"/>
  <c r="F85" i="51"/>
  <c r="F80" i="51"/>
  <c r="F79" i="51"/>
  <c r="F78" i="51"/>
  <c r="F73" i="51"/>
  <c r="F72" i="51"/>
  <c r="F69" i="51"/>
  <c r="F68" i="51"/>
  <c r="F67" i="51"/>
  <c r="F66" i="51"/>
  <c r="F65" i="51"/>
  <c r="F64" i="51"/>
  <c r="F63" i="51"/>
  <c r="F62" i="51"/>
  <c r="F56" i="51"/>
  <c r="F54" i="51"/>
  <c r="F52" i="51"/>
  <c r="F50" i="51"/>
  <c r="F48" i="51"/>
  <c r="F45" i="51"/>
  <c r="F44" i="51"/>
  <c r="F43" i="51"/>
  <c r="F42" i="51"/>
  <c r="F46" i="51"/>
  <c r="F38" i="51"/>
  <c r="F37" i="51"/>
  <c r="F35" i="51"/>
  <c r="F29" i="51"/>
  <c r="F28" i="51"/>
  <c r="F27" i="51"/>
  <c r="F26" i="51"/>
  <c r="F24" i="51"/>
  <c r="F23" i="51"/>
  <c r="F22" i="51"/>
  <c r="F21" i="51"/>
  <c r="F20" i="51"/>
  <c r="F19" i="51"/>
  <c r="F18" i="51"/>
  <c r="F16" i="51"/>
  <c r="F15" i="51"/>
  <c r="F14" i="51"/>
  <c r="F13" i="51"/>
  <c r="F12" i="51"/>
  <c r="F11" i="51"/>
  <c r="F95" i="50"/>
  <c r="F93" i="50"/>
  <c r="F92" i="50"/>
  <c r="F89" i="50"/>
  <c r="F88" i="50"/>
  <c r="F87" i="50"/>
  <c r="F86" i="50"/>
  <c r="F84" i="50"/>
  <c r="F83" i="50"/>
  <c r="F82" i="50"/>
  <c r="F80" i="50"/>
  <c r="F79" i="50"/>
  <c r="F78" i="50"/>
  <c r="F81" i="50"/>
  <c r="F74" i="50"/>
  <c r="F71" i="50"/>
  <c r="F69" i="50"/>
  <c r="F68" i="50"/>
  <c r="F67" i="50"/>
  <c r="F66" i="50"/>
  <c r="F65" i="50"/>
  <c r="F63" i="50"/>
  <c r="F62" i="50"/>
  <c r="F56" i="50"/>
  <c r="F54" i="50"/>
  <c r="F48" i="50"/>
  <c r="F44" i="50"/>
  <c r="F43" i="50"/>
  <c r="F42" i="50"/>
  <c r="F41" i="50"/>
  <c r="F38" i="50"/>
  <c r="F37" i="50"/>
  <c r="F29" i="50"/>
  <c r="F28" i="50"/>
  <c r="F26" i="50"/>
  <c r="F25" i="50"/>
  <c r="F24" i="50"/>
  <c r="F23" i="50"/>
  <c r="F22" i="50"/>
  <c r="F21" i="50"/>
  <c r="F20" i="50"/>
  <c r="F18" i="50"/>
  <c r="F17" i="50"/>
  <c r="F16" i="50"/>
  <c r="F15" i="50"/>
  <c r="F14" i="50"/>
  <c r="F13" i="50"/>
  <c r="F12" i="50"/>
  <c r="F9" i="50"/>
  <c r="F8" i="50"/>
  <c r="F95" i="49"/>
  <c r="F92" i="49"/>
  <c r="F89" i="49"/>
  <c r="F88" i="49"/>
  <c r="F87" i="49"/>
  <c r="F86" i="49"/>
  <c r="F83" i="49"/>
  <c r="F82" i="49"/>
  <c r="F80" i="49"/>
  <c r="F79" i="49"/>
  <c r="F78" i="49"/>
  <c r="F81" i="49"/>
  <c r="F74" i="49"/>
  <c r="F72" i="49"/>
  <c r="F71" i="49"/>
  <c r="F68" i="49"/>
  <c r="F67" i="49"/>
  <c r="F66" i="49"/>
  <c r="F65" i="49"/>
  <c r="F64" i="49"/>
  <c r="F63" i="49"/>
  <c r="F62" i="49"/>
  <c r="F56" i="49"/>
  <c r="F54" i="49"/>
  <c r="F52" i="49"/>
  <c r="F48" i="49"/>
  <c r="F45" i="49"/>
  <c r="F44" i="49"/>
  <c r="F43" i="49"/>
  <c r="F42" i="49"/>
  <c r="F46" i="49"/>
  <c r="F38" i="49"/>
  <c r="F37" i="49"/>
  <c r="F35" i="49"/>
  <c r="F29" i="49"/>
  <c r="F28" i="49"/>
  <c r="F27" i="49"/>
  <c r="F26" i="49"/>
  <c r="F24" i="49"/>
  <c r="F23" i="49"/>
  <c r="F22" i="49"/>
  <c r="F21" i="49"/>
  <c r="F20" i="49"/>
  <c r="F19" i="49"/>
  <c r="F18" i="49"/>
  <c r="F16" i="49"/>
  <c r="F15" i="49"/>
  <c r="F14" i="49"/>
  <c r="F13" i="49"/>
  <c r="F12" i="49"/>
  <c r="F11" i="49"/>
  <c r="F9" i="49"/>
  <c r="F8" i="49"/>
  <c r="F93" i="46"/>
  <c r="F92" i="46"/>
  <c r="F89" i="46"/>
  <c r="F88" i="46"/>
  <c r="F86" i="46"/>
  <c r="F84" i="46"/>
  <c r="F83" i="46"/>
  <c r="F82" i="46"/>
  <c r="F80" i="46"/>
  <c r="F79" i="46"/>
  <c r="F78" i="46"/>
  <c r="F74" i="46"/>
  <c r="F71" i="46"/>
  <c r="F69" i="46"/>
  <c r="F68" i="46"/>
  <c r="F67" i="46"/>
  <c r="F66" i="46"/>
  <c r="F65" i="46"/>
  <c r="F63" i="46"/>
  <c r="F62" i="46"/>
  <c r="F56" i="46"/>
  <c r="F54" i="46"/>
  <c r="F48" i="46"/>
  <c r="F45" i="46"/>
  <c r="F44" i="46"/>
  <c r="F42" i="46"/>
  <c r="F38" i="46"/>
  <c r="F35" i="46"/>
  <c r="F29" i="46"/>
  <c r="F28" i="46"/>
  <c r="F27" i="46"/>
  <c r="F26" i="46"/>
  <c r="F24" i="46"/>
  <c r="F22" i="46"/>
  <c r="F21" i="46"/>
  <c r="F20" i="46"/>
  <c r="F19" i="46"/>
  <c r="F18" i="46"/>
  <c r="F16" i="46"/>
  <c r="F14" i="46"/>
  <c r="F13" i="46"/>
  <c r="F12" i="46"/>
  <c r="F11" i="46"/>
  <c r="F9" i="46"/>
  <c r="F8" i="46"/>
  <c r="F95" i="47"/>
  <c r="F92" i="47"/>
  <c r="F89" i="47"/>
  <c r="F88" i="47"/>
  <c r="F87" i="47"/>
  <c r="F86" i="47"/>
  <c r="F84" i="47"/>
  <c r="F83" i="47"/>
  <c r="F82" i="47"/>
  <c r="F80" i="47"/>
  <c r="F79" i="47"/>
  <c r="F78" i="47"/>
  <c r="F81" i="47"/>
  <c r="F74" i="47"/>
  <c r="F71" i="47"/>
  <c r="F69" i="47"/>
  <c r="F68" i="47"/>
  <c r="F67" i="47"/>
  <c r="F66" i="47"/>
  <c r="F65" i="47"/>
  <c r="F64" i="47"/>
  <c r="F63" i="47"/>
  <c r="F62" i="47"/>
  <c r="F56" i="47"/>
  <c r="F54" i="47"/>
  <c r="F52" i="47"/>
  <c r="F50" i="47"/>
  <c r="F48" i="47"/>
  <c r="F45" i="47"/>
  <c r="F44" i="47"/>
  <c r="F43" i="47"/>
  <c r="F42" i="47"/>
  <c r="F46" i="47"/>
  <c r="F38" i="47"/>
  <c r="F29" i="47"/>
  <c r="F27" i="47"/>
  <c r="F26" i="47"/>
  <c r="F25" i="47"/>
  <c r="F24" i="47"/>
  <c r="F23" i="47"/>
  <c r="F21" i="47"/>
  <c r="F19" i="47"/>
  <c r="F18" i="47"/>
  <c r="F17" i="47"/>
  <c r="F16" i="47"/>
  <c r="F15" i="47"/>
  <c r="F13" i="47"/>
  <c r="F11" i="47"/>
  <c r="F9" i="47"/>
  <c r="F8" i="47"/>
  <c r="F95" i="48"/>
  <c r="F93" i="48"/>
  <c r="F92" i="48"/>
  <c r="F88" i="48"/>
  <c r="F87" i="48"/>
  <c r="F86" i="48"/>
  <c r="F84" i="48"/>
  <c r="F83" i="48"/>
  <c r="F85" i="48"/>
  <c r="F80" i="48"/>
  <c r="F78" i="48"/>
  <c r="F73" i="48"/>
  <c r="F69" i="48"/>
  <c r="F68" i="48"/>
  <c r="F67" i="48"/>
  <c r="F66" i="48"/>
  <c r="F65" i="48"/>
  <c r="F64" i="48"/>
  <c r="F56" i="48"/>
  <c r="F54" i="48"/>
  <c r="F52" i="48"/>
  <c r="F50" i="48"/>
  <c r="F48" i="48"/>
  <c r="F45" i="48"/>
  <c r="F43" i="48"/>
  <c r="F42" i="48"/>
  <c r="F38" i="48"/>
  <c r="F28" i="48"/>
  <c r="F27" i="48"/>
  <c r="F26" i="48"/>
  <c r="F24" i="48"/>
  <c r="F23" i="48"/>
  <c r="F22" i="48"/>
  <c r="F20" i="48"/>
  <c r="F19" i="48"/>
  <c r="F18" i="48"/>
  <c r="F16" i="48"/>
  <c r="F15" i="48"/>
  <c r="F14" i="48"/>
  <c r="F12" i="48"/>
  <c r="F11" i="48"/>
  <c r="F9" i="48"/>
  <c r="F8" i="48"/>
  <c r="F93" i="45"/>
  <c r="F92" i="45"/>
  <c r="F88" i="45"/>
  <c r="F84" i="45"/>
  <c r="F83" i="45"/>
  <c r="F82" i="45"/>
  <c r="F80" i="45"/>
  <c r="F72" i="45"/>
  <c r="F69" i="45"/>
  <c r="F68" i="45"/>
  <c r="F67" i="45"/>
  <c r="F66" i="45"/>
  <c r="F64" i="45"/>
  <c r="F56" i="45"/>
  <c r="F54" i="45"/>
  <c r="F52" i="45"/>
  <c r="F50" i="45"/>
  <c r="F48" i="45"/>
  <c r="F45" i="45"/>
  <c r="F42" i="45"/>
  <c r="F38" i="45"/>
  <c r="F37" i="45"/>
  <c r="F35" i="45"/>
  <c r="F28" i="45"/>
  <c r="F27" i="45"/>
  <c r="F26" i="45"/>
  <c r="F25" i="45"/>
  <c r="F24" i="45"/>
  <c r="F23" i="45"/>
  <c r="F20" i="45"/>
  <c r="F19" i="45"/>
  <c r="F18" i="45"/>
  <c r="F17" i="45"/>
  <c r="F16" i="45"/>
  <c r="F15" i="45"/>
  <c r="F12" i="45"/>
  <c r="F11" i="45"/>
  <c r="F9" i="45"/>
  <c r="F8" i="45"/>
  <c r="F81" i="51"/>
  <c r="F94" i="51"/>
  <c r="F10" i="51"/>
  <c r="F39" i="51"/>
  <c r="F58" i="51"/>
  <c r="F70" i="51"/>
  <c r="F91" i="51"/>
  <c r="F41" i="51"/>
  <c r="F74" i="51"/>
  <c r="F90" i="50"/>
  <c r="F10" i="50"/>
  <c r="F39" i="50"/>
  <c r="F94" i="50"/>
  <c r="F70" i="50"/>
  <c r="F46" i="50"/>
  <c r="F50" i="50"/>
  <c r="F73" i="50"/>
  <c r="F91" i="50"/>
  <c r="F75" i="50"/>
  <c r="F35" i="50"/>
  <c r="F52" i="50"/>
  <c r="F90" i="49"/>
  <c r="F85" i="49"/>
  <c r="F94" i="49"/>
  <c r="F50" i="49"/>
  <c r="F73" i="49"/>
  <c r="F91" i="49"/>
  <c r="F41" i="49"/>
  <c r="F90" i="46"/>
  <c r="F85" i="46"/>
  <c r="F94" i="46"/>
  <c r="F70" i="46"/>
  <c r="F46" i="46"/>
  <c r="F81" i="46"/>
  <c r="F50" i="46"/>
  <c r="F73" i="46"/>
  <c r="F91" i="46"/>
  <c r="F41" i="46"/>
  <c r="F52" i="46"/>
  <c r="F37" i="46"/>
  <c r="F90" i="47"/>
  <c r="F94" i="47"/>
  <c r="F73" i="47"/>
  <c r="F41" i="47"/>
  <c r="F75" i="48"/>
  <c r="F94" i="48"/>
  <c r="F46" i="48"/>
  <c r="F70" i="48"/>
  <c r="F91" i="48"/>
  <c r="F41" i="48"/>
  <c r="F74" i="48"/>
  <c r="F90" i="45"/>
  <c r="F75" i="45"/>
  <c r="F85" i="45"/>
  <c r="F91" i="45"/>
  <c r="F41" i="45"/>
  <c r="F74" i="45"/>
  <c r="F95" i="39"/>
  <c r="F93" i="39"/>
  <c r="F92" i="39"/>
  <c r="F89" i="39"/>
  <c r="F88" i="39"/>
  <c r="F87" i="39"/>
  <c r="F86" i="39"/>
  <c r="F84" i="39"/>
  <c r="F83" i="39"/>
  <c r="F82" i="39"/>
  <c r="F85" i="39"/>
  <c r="F80" i="39"/>
  <c r="F79" i="39"/>
  <c r="F78" i="39"/>
  <c r="F73" i="39"/>
  <c r="F72" i="39"/>
  <c r="F71" i="39"/>
  <c r="F69" i="39"/>
  <c r="F68" i="39"/>
  <c r="F67" i="39"/>
  <c r="F66" i="39"/>
  <c r="F65" i="39"/>
  <c r="F64" i="39"/>
  <c r="F63" i="39"/>
  <c r="F62" i="39"/>
  <c r="F56" i="39"/>
  <c r="F54" i="39"/>
  <c r="F52" i="39"/>
  <c r="F50" i="39"/>
  <c r="F48" i="39"/>
  <c r="F45" i="39"/>
  <c r="F44" i="39"/>
  <c r="F43" i="39"/>
  <c r="F42" i="39"/>
  <c r="F38" i="39"/>
  <c r="F37" i="39"/>
  <c r="F35" i="39"/>
  <c r="F29" i="39"/>
  <c r="F28" i="39"/>
  <c r="F27" i="39"/>
  <c r="F26" i="39"/>
  <c r="F25" i="39"/>
  <c r="F24" i="39"/>
  <c r="F23" i="39"/>
  <c r="F22" i="39"/>
  <c r="F21" i="39"/>
  <c r="F20" i="39"/>
  <c r="F19" i="39"/>
  <c r="F18" i="39"/>
  <c r="F17" i="39"/>
  <c r="F16" i="39"/>
  <c r="F15" i="39"/>
  <c r="F14" i="39"/>
  <c r="F13" i="39"/>
  <c r="F12" i="39"/>
  <c r="F11" i="39"/>
  <c r="F9" i="39"/>
  <c r="F8" i="39"/>
  <c r="F95" i="44"/>
  <c r="F93" i="44"/>
  <c r="F89" i="44"/>
  <c r="F88" i="44"/>
  <c r="F87" i="44"/>
  <c r="F86" i="44"/>
  <c r="F83" i="44"/>
  <c r="F82" i="44"/>
  <c r="F80" i="44"/>
  <c r="F79" i="44"/>
  <c r="F78" i="44"/>
  <c r="F74" i="44"/>
  <c r="F72" i="44"/>
  <c r="F71" i="44"/>
  <c r="F69" i="44"/>
  <c r="F68" i="44"/>
  <c r="F67" i="44"/>
  <c r="F66" i="44"/>
  <c r="F65" i="44"/>
  <c r="F64" i="44"/>
  <c r="F63" i="44"/>
  <c r="F62" i="44"/>
  <c r="F45" i="44"/>
  <c r="F44" i="44"/>
  <c r="F43" i="44"/>
  <c r="F42" i="44"/>
  <c r="F38" i="44"/>
  <c r="F37" i="44"/>
  <c r="F35" i="44"/>
  <c r="F29" i="44"/>
  <c r="F28" i="44"/>
  <c r="F27" i="44"/>
  <c r="F26" i="44"/>
  <c r="F24" i="44"/>
  <c r="F23" i="44"/>
  <c r="F22" i="44"/>
  <c r="F21" i="44"/>
  <c r="F20" i="44"/>
  <c r="F19" i="44"/>
  <c r="F18" i="44"/>
  <c r="F16" i="44"/>
  <c r="F15" i="44"/>
  <c r="F14" i="44"/>
  <c r="F13" i="44"/>
  <c r="F12" i="44"/>
  <c r="F11" i="44"/>
  <c r="F9" i="44"/>
  <c r="F8" i="44"/>
  <c r="F95" i="43"/>
  <c r="F93" i="43"/>
  <c r="F92" i="43"/>
  <c r="F89" i="43"/>
  <c r="F88" i="43"/>
  <c r="F87" i="43"/>
  <c r="F86" i="43"/>
  <c r="F84" i="43"/>
  <c r="F83" i="43"/>
  <c r="F82" i="43"/>
  <c r="F80" i="43"/>
  <c r="F79" i="43"/>
  <c r="F78" i="43"/>
  <c r="F73" i="43"/>
  <c r="F72" i="43"/>
  <c r="F71" i="43"/>
  <c r="F69" i="43"/>
  <c r="F68" i="43"/>
  <c r="F67" i="43"/>
  <c r="F66" i="43"/>
  <c r="F65" i="43"/>
  <c r="F64" i="43"/>
  <c r="F63" i="43"/>
  <c r="F62" i="43"/>
  <c r="F56" i="43"/>
  <c r="F54" i="43"/>
  <c r="F52" i="43"/>
  <c r="F50" i="43"/>
  <c r="F48" i="43"/>
  <c r="F45" i="43"/>
  <c r="F44" i="43"/>
  <c r="F43" i="43"/>
  <c r="F42" i="43"/>
  <c r="F38" i="43"/>
  <c r="F37" i="43"/>
  <c r="F35" i="43"/>
  <c r="F29" i="43"/>
  <c r="F28" i="43"/>
  <c r="F27" i="43"/>
  <c r="F26" i="43"/>
  <c r="F25" i="43"/>
  <c r="F24" i="43"/>
  <c r="F23" i="43"/>
  <c r="F22" i="43"/>
  <c r="F21" i="43"/>
  <c r="F20" i="43"/>
  <c r="F19" i="43"/>
  <c r="F18" i="43"/>
  <c r="F17" i="43"/>
  <c r="F16" i="43"/>
  <c r="F15" i="43"/>
  <c r="F14" i="43"/>
  <c r="F13" i="43"/>
  <c r="F12" i="43"/>
  <c r="F11" i="43"/>
  <c r="F9" i="43"/>
  <c r="F8" i="43"/>
  <c r="F95" i="42"/>
  <c r="F93" i="42"/>
  <c r="F92" i="42"/>
  <c r="F89" i="42"/>
  <c r="F88" i="42"/>
  <c r="F87" i="42"/>
  <c r="F86" i="42"/>
  <c r="F84" i="42"/>
  <c r="F83" i="42"/>
  <c r="F82" i="42"/>
  <c r="F80" i="42"/>
  <c r="F79" i="42"/>
  <c r="F78" i="42"/>
  <c r="F81" i="42"/>
  <c r="F73" i="42"/>
  <c r="F72" i="42"/>
  <c r="F71" i="42"/>
  <c r="F69" i="42"/>
  <c r="F68" i="42"/>
  <c r="F67" i="42"/>
  <c r="F66" i="42"/>
  <c r="F65" i="42"/>
  <c r="F64" i="42"/>
  <c r="F63" i="42"/>
  <c r="F62" i="42"/>
  <c r="F56" i="42"/>
  <c r="F54" i="42"/>
  <c r="F52" i="42"/>
  <c r="F48" i="42"/>
  <c r="F45" i="42"/>
  <c r="F44" i="42"/>
  <c r="F43" i="42"/>
  <c r="F42" i="42"/>
  <c r="F38" i="42"/>
  <c r="F37" i="42"/>
  <c r="F35" i="42"/>
  <c r="F29" i="42"/>
  <c r="F28" i="42"/>
  <c r="F27" i="42"/>
  <c r="F26" i="42"/>
  <c r="F25" i="42"/>
  <c r="F24" i="42"/>
  <c r="F23" i="42"/>
  <c r="F22" i="42"/>
  <c r="F21" i="42"/>
  <c r="F20" i="42"/>
  <c r="F19" i="42"/>
  <c r="F18" i="42"/>
  <c r="F17" i="42"/>
  <c r="F16" i="42"/>
  <c r="F15" i="42"/>
  <c r="F14" i="42"/>
  <c r="F13" i="42"/>
  <c r="F12" i="42"/>
  <c r="F11" i="42"/>
  <c r="F9" i="42"/>
  <c r="F8" i="42"/>
  <c r="F95" i="38"/>
  <c r="F93" i="38"/>
  <c r="F92" i="38"/>
  <c r="F89" i="38"/>
  <c r="F88" i="38"/>
  <c r="F87" i="38"/>
  <c r="F86" i="38"/>
  <c r="F90" i="38"/>
  <c r="F84" i="38"/>
  <c r="F83" i="38"/>
  <c r="F82" i="38"/>
  <c r="F85" i="38"/>
  <c r="F80" i="38"/>
  <c r="F79" i="38"/>
  <c r="F78" i="38"/>
  <c r="F73" i="38"/>
  <c r="F72" i="38"/>
  <c r="F71" i="38"/>
  <c r="F69" i="38"/>
  <c r="F68" i="38"/>
  <c r="F67" i="38"/>
  <c r="F66" i="38"/>
  <c r="F65" i="38"/>
  <c r="F64" i="38"/>
  <c r="F63" i="38"/>
  <c r="F62" i="38"/>
  <c r="F56" i="38"/>
  <c r="F54" i="38"/>
  <c r="F52" i="38"/>
  <c r="F48" i="38"/>
  <c r="F45" i="38"/>
  <c r="F44" i="38"/>
  <c r="F43" i="38"/>
  <c r="F42" i="38"/>
  <c r="F46" i="38"/>
  <c r="F38" i="38"/>
  <c r="F35" i="38"/>
  <c r="F29" i="38"/>
  <c r="F28" i="38"/>
  <c r="F27" i="38"/>
  <c r="F26" i="38"/>
  <c r="F25" i="38"/>
  <c r="F24" i="38"/>
  <c r="F23" i="38"/>
  <c r="F22" i="38"/>
  <c r="F21" i="38"/>
  <c r="F20" i="38"/>
  <c r="F19" i="38"/>
  <c r="F18" i="38"/>
  <c r="F17" i="38"/>
  <c r="F16" i="38"/>
  <c r="F15" i="38"/>
  <c r="F14" i="38"/>
  <c r="F13" i="38"/>
  <c r="F12" i="38"/>
  <c r="F11" i="38"/>
  <c r="F9" i="38"/>
  <c r="F8" i="38"/>
  <c r="F95" i="40"/>
  <c r="F93" i="40"/>
  <c r="F92" i="40"/>
  <c r="F89" i="40"/>
  <c r="F88" i="40"/>
  <c r="F87" i="40"/>
  <c r="F86" i="40"/>
  <c r="F84" i="40"/>
  <c r="F83" i="40"/>
  <c r="F82" i="40"/>
  <c r="F80" i="40"/>
  <c r="F79" i="40"/>
  <c r="F78" i="40"/>
  <c r="F81" i="40"/>
  <c r="F73" i="40"/>
  <c r="F72" i="40"/>
  <c r="F71" i="40"/>
  <c r="F69" i="40"/>
  <c r="F68" i="40"/>
  <c r="F67" i="40"/>
  <c r="F66" i="40"/>
  <c r="F65" i="40"/>
  <c r="F64" i="40"/>
  <c r="F63" i="40"/>
  <c r="F62" i="40"/>
  <c r="F56" i="40"/>
  <c r="F54" i="40"/>
  <c r="F52" i="40"/>
  <c r="F50" i="40"/>
  <c r="F48" i="40"/>
  <c r="F45" i="40"/>
  <c r="F44" i="40"/>
  <c r="F43" i="40"/>
  <c r="F42" i="40"/>
  <c r="F38" i="40"/>
  <c r="F35" i="40"/>
  <c r="F29" i="40"/>
  <c r="F28" i="40"/>
  <c r="F27" i="40"/>
  <c r="F26" i="40"/>
  <c r="F25" i="40"/>
  <c r="F24" i="40"/>
  <c r="F23" i="40"/>
  <c r="F22" i="40"/>
  <c r="F21" i="40"/>
  <c r="F20" i="40"/>
  <c r="F19" i="40"/>
  <c r="F18" i="40"/>
  <c r="F17" i="40"/>
  <c r="F16" i="40"/>
  <c r="F15" i="40"/>
  <c r="F14" i="40"/>
  <c r="F13" i="40"/>
  <c r="F12" i="40"/>
  <c r="F11" i="40"/>
  <c r="F9" i="40"/>
  <c r="F8" i="40"/>
  <c r="F95" i="41"/>
  <c r="F93" i="41"/>
  <c r="F92" i="41"/>
  <c r="F88" i="41"/>
  <c r="F87" i="41"/>
  <c r="F86" i="41"/>
  <c r="F90" i="41"/>
  <c r="F84" i="41"/>
  <c r="F83" i="41"/>
  <c r="F82" i="41"/>
  <c r="F85" i="41"/>
  <c r="F80" i="41"/>
  <c r="F79" i="41"/>
  <c r="F78" i="41"/>
  <c r="F73" i="41"/>
  <c r="F72" i="41"/>
  <c r="F71" i="41"/>
  <c r="F68" i="41"/>
  <c r="F67" i="41"/>
  <c r="F66" i="41"/>
  <c r="F65" i="41"/>
  <c r="F64" i="41"/>
  <c r="F63" i="41"/>
  <c r="F62" i="41"/>
  <c r="F45" i="41"/>
  <c r="F44" i="41"/>
  <c r="F43" i="41"/>
  <c r="F46" i="41"/>
  <c r="F38" i="41"/>
  <c r="F37" i="41"/>
  <c r="F35" i="41"/>
  <c r="F29" i="41"/>
  <c r="F28" i="41"/>
  <c r="F27" i="41"/>
  <c r="F26" i="41"/>
  <c r="F25" i="41"/>
  <c r="F24" i="41"/>
  <c r="F22" i="41"/>
  <c r="F21" i="41"/>
  <c r="F20" i="41"/>
  <c r="F19" i="41"/>
  <c r="F18" i="41"/>
  <c r="F17" i="41"/>
  <c r="F16" i="41"/>
  <c r="F14" i="41"/>
  <c r="F13" i="41"/>
  <c r="F12" i="41"/>
  <c r="F11" i="41"/>
  <c r="F9" i="41"/>
  <c r="F8" i="41"/>
  <c r="F96" i="51"/>
  <c r="F75" i="51"/>
  <c r="F58" i="50"/>
  <c r="F70" i="49"/>
  <c r="F10" i="49"/>
  <c r="F96" i="49"/>
  <c r="F75" i="49"/>
  <c r="F10" i="46"/>
  <c r="F75" i="46"/>
  <c r="F96" i="46"/>
  <c r="F10" i="47"/>
  <c r="F75" i="47"/>
  <c r="F96" i="47"/>
  <c r="F10" i="48"/>
  <c r="F96" i="48"/>
  <c r="F10" i="45"/>
  <c r="F94" i="39"/>
  <c r="F10" i="39"/>
  <c r="F39" i="39"/>
  <c r="F46" i="39"/>
  <c r="F90" i="39"/>
  <c r="F81" i="39"/>
  <c r="F58" i="39"/>
  <c r="F70" i="39"/>
  <c r="F91" i="39"/>
  <c r="F41" i="39"/>
  <c r="F74" i="39"/>
  <c r="F75" i="44"/>
  <c r="F90" i="44"/>
  <c r="F85" i="44"/>
  <c r="F94" i="44"/>
  <c r="F96" i="44"/>
  <c r="F81" i="44"/>
  <c r="F70" i="44"/>
  <c r="F73" i="44"/>
  <c r="F91" i="44"/>
  <c r="F90" i="43"/>
  <c r="F75" i="43"/>
  <c r="F85" i="43"/>
  <c r="F94" i="43"/>
  <c r="F96" i="43"/>
  <c r="F46" i="43"/>
  <c r="F81" i="43"/>
  <c r="F70" i="43"/>
  <c r="F91" i="43"/>
  <c r="F41" i="43"/>
  <c r="F74" i="43"/>
  <c r="F85" i="42"/>
  <c r="F94" i="42"/>
  <c r="F96" i="42"/>
  <c r="F90" i="42"/>
  <c r="F46" i="42"/>
  <c r="F50" i="42"/>
  <c r="F91" i="42"/>
  <c r="F41" i="42"/>
  <c r="F74" i="42"/>
  <c r="F94" i="38"/>
  <c r="F81" i="38"/>
  <c r="F50" i="38"/>
  <c r="F70" i="38"/>
  <c r="F91" i="38"/>
  <c r="F41" i="38"/>
  <c r="F74" i="38"/>
  <c r="F37" i="38"/>
  <c r="F46" i="40"/>
  <c r="F90" i="40"/>
  <c r="F85" i="40"/>
  <c r="F94" i="40"/>
  <c r="F70" i="40"/>
  <c r="F91" i="40"/>
  <c r="F41" i="40"/>
  <c r="F74" i="40"/>
  <c r="F37" i="40"/>
  <c r="F94" i="41"/>
  <c r="F70" i="41"/>
  <c r="F91" i="41"/>
  <c r="F74" i="41"/>
  <c r="F96" i="35"/>
  <c r="F95" i="35"/>
  <c r="F94" i="35"/>
  <c r="F93" i="35"/>
  <c r="F92" i="35"/>
  <c r="F91" i="35"/>
  <c r="F90" i="35"/>
  <c r="F89" i="35"/>
  <c r="F88" i="35"/>
  <c r="F87" i="35"/>
  <c r="F86" i="35"/>
  <c r="F85" i="35"/>
  <c r="F84" i="35"/>
  <c r="F83" i="35"/>
  <c r="F82" i="35"/>
  <c r="F81" i="35"/>
  <c r="F80" i="35"/>
  <c r="F79" i="35"/>
  <c r="F78" i="35"/>
  <c r="F75" i="35"/>
  <c r="F74" i="35"/>
  <c r="F73" i="35"/>
  <c r="F72" i="35"/>
  <c r="F71" i="35"/>
  <c r="F70" i="35"/>
  <c r="F69" i="35"/>
  <c r="F68" i="35"/>
  <c r="F67" i="35"/>
  <c r="F66" i="35"/>
  <c r="F65" i="35"/>
  <c r="F64" i="35"/>
  <c r="F63" i="35"/>
  <c r="F62" i="35"/>
  <c r="F58" i="35"/>
  <c r="F56" i="35"/>
  <c r="F54" i="35"/>
  <c r="F52" i="35"/>
  <c r="F50" i="35"/>
  <c r="F48" i="35"/>
  <c r="F46" i="35"/>
  <c r="F45" i="35"/>
  <c r="F44" i="35"/>
  <c r="F43" i="35"/>
  <c r="F42" i="35"/>
  <c r="F41" i="35"/>
  <c r="F39" i="35"/>
  <c r="F38" i="35"/>
  <c r="F37" i="35"/>
  <c r="F35" i="35"/>
  <c r="F29" i="35"/>
  <c r="F28" i="35"/>
  <c r="F27" i="35"/>
  <c r="F26" i="35"/>
  <c r="F24" i="35"/>
  <c r="F23" i="35"/>
  <c r="F22" i="35"/>
  <c r="F21" i="35"/>
  <c r="F20" i="35"/>
  <c r="F19" i="35"/>
  <c r="F18" i="35"/>
  <c r="F16" i="35"/>
  <c r="F15" i="35"/>
  <c r="F14" i="35"/>
  <c r="F13" i="35"/>
  <c r="F12" i="35"/>
  <c r="F11" i="35"/>
  <c r="F10" i="35"/>
  <c r="F9" i="35"/>
  <c r="F8" i="35"/>
  <c r="E1" i="2"/>
  <c r="B8" i="8"/>
  <c r="B8" i="52" s="1"/>
  <c r="C8" i="8"/>
  <c r="E8" i="8" s="1"/>
  <c r="F8" i="8" s="1"/>
  <c r="B9" i="8"/>
  <c r="C9" i="8"/>
  <c r="B10" i="8"/>
  <c r="B10" i="52" s="1"/>
  <c r="C10" i="8"/>
  <c r="E10" i="8" s="1"/>
  <c r="F10" i="8" s="1"/>
  <c r="B11" i="8"/>
  <c r="C11" i="8"/>
  <c r="B12" i="8"/>
  <c r="B12" i="52" s="1"/>
  <c r="C12" i="8"/>
  <c r="B13" i="8"/>
  <c r="C13" i="8"/>
  <c r="B14" i="8"/>
  <c r="C14" i="8"/>
  <c r="E14" i="8" s="1"/>
  <c r="F14" i="8" s="1"/>
  <c r="B15" i="8"/>
  <c r="C15" i="8"/>
  <c r="B16" i="8"/>
  <c r="C16" i="8"/>
  <c r="E16" i="8" s="1"/>
  <c r="F16" i="8" s="1"/>
  <c r="B17" i="8"/>
  <c r="C17" i="8"/>
  <c r="B18" i="8"/>
  <c r="C18" i="8"/>
  <c r="E18" i="8" s="1"/>
  <c r="F18" i="8" s="1"/>
  <c r="B19" i="8"/>
  <c r="C19" i="8"/>
  <c r="B20" i="8"/>
  <c r="C20" i="8"/>
  <c r="B21" i="8"/>
  <c r="B21" i="52" s="1"/>
  <c r="C21" i="8"/>
  <c r="B22" i="8"/>
  <c r="C22" i="8"/>
  <c r="E22" i="8" s="1"/>
  <c r="F22" i="8" s="1"/>
  <c r="B23" i="8"/>
  <c r="C23" i="8"/>
  <c r="B24" i="8"/>
  <c r="C24" i="8"/>
  <c r="B25" i="8"/>
  <c r="C25" i="8"/>
  <c r="B26" i="8"/>
  <c r="C26" i="8"/>
  <c r="E26" i="8" s="1"/>
  <c r="F26" i="8" s="1"/>
  <c r="B27" i="8"/>
  <c r="C27" i="8"/>
  <c r="E27" i="8" s="1"/>
  <c r="F27" i="8" s="1"/>
  <c r="B28" i="8"/>
  <c r="B28" i="52" s="1"/>
  <c r="C28" i="8"/>
  <c r="B29" i="8"/>
  <c r="C29" i="8"/>
  <c r="B35" i="8"/>
  <c r="B35" i="52" s="1"/>
  <c r="C35" i="8"/>
  <c r="B37" i="8"/>
  <c r="C37" i="8"/>
  <c r="E37" i="8" s="1"/>
  <c r="F37" i="8" s="1"/>
  <c r="B39" i="8"/>
  <c r="C39" i="8"/>
  <c r="B41" i="8"/>
  <c r="C41" i="8"/>
  <c r="E41" i="8" s="1"/>
  <c r="F41" i="8" s="1"/>
  <c r="B42" i="8"/>
  <c r="B42" i="52" s="1"/>
  <c r="C42" i="8"/>
  <c r="B43" i="8"/>
  <c r="C43" i="8"/>
  <c r="B44" i="8"/>
  <c r="B44" i="52" s="1"/>
  <c r="C44" i="8"/>
  <c r="B45" i="8"/>
  <c r="C45" i="8"/>
  <c r="E45" i="8" s="1"/>
  <c r="F45" i="8" s="1"/>
  <c r="B46" i="8"/>
  <c r="C46" i="8"/>
  <c r="B48" i="8"/>
  <c r="B48" i="52" s="1"/>
  <c r="C48" i="8"/>
  <c r="B50" i="8"/>
  <c r="C50" i="8"/>
  <c r="B52" i="8"/>
  <c r="C52" i="8"/>
  <c r="E52" i="8" s="1"/>
  <c r="F52" i="8" s="1"/>
  <c r="B54" i="8"/>
  <c r="C54" i="8"/>
  <c r="B56" i="8"/>
  <c r="C56" i="8"/>
  <c r="B62" i="8"/>
  <c r="C62" i="8"/>
  <c r="B63" i="8"/>
  <c r="C63" i="8"/>
  <c r="E63" i="8" s="1"/>
  <c r="F63" i="8" s="1"/>
  <c r="B64" i="8"/>
  <c r="C64" i="8"/>
  <c r="B65" i="8"/>
  <c r="C65" i="8"/>
  <c r="B66" i="8"/>
  <c r="C66" i="8"/>
  <c r="B67" i="8"/>
  <c r="C67" i="8"/>
  <c r="E67" i="8" s="1"/>
  <c r="F67" i="8" s="1"/>
  <c r="B68" i="8"/>
  <c r="C68" i="8"/>
  <c r="B69" i="8"/>
  <c r="C69" i="8"/>
  <c r="B70" i="8"/>
  <c r="C70" i="8"/>
  <c r="B71" i="8"/>
  <c r="C71" i="8"/>
  <c r="E71" i="8" s="1"/>
  <c r="F71" i="8" s="1"/>
  <c r="B72" i="8"/>
  <c r="C72" i="8"/>
  <c r="B73" i="8"/>
  <c r="C73" i="8"/>
  <c r="B74" i="8"/>
  <c r="C74" i="8"/>
  <c r="C75" i="8"/>
  <c r="E75" i="8" s="1"/>
  <c r="F75" i="8" s="1"/>
  <c r="B78" i="8"/>
  <c r="C78" i="8"/>
  <c r="E78" i="8" s="1"/>
  <c r="F78" i="8" s="1"/>
  <c r="B79" i="8"/>
  <c r="C79" i="8"/>
  <c r="E79" i="8" s="1"/>
  <c r="F79" i="8" s="1"/>
  <c r="B80" i="8"/>
  <c r="C80" i="8"/>
  <c r="B81" i="8"/>
  <c r="C81" i="8"/>
  <c r="E81" i="8" s="1"/>
  <c r="F81" i="8" s="1"/>
  <c r="B82" i="8"/>
  <c r="C82" i="8"/>
  <c r="B83" i="8"/>
  <c r="C83" i="8"/>
  <c r="B84" i="8"/>
  <c r="C84" i="8"/>
  <c r="B85" i="8"/>
  <c r="C85" i="8"/>
  <c r="C85" i="52" s="1"/>
  <c r="B86" i="8"/>
  <c r="C86" i="8"/>
  <c r="E86" i="8" s="1"/>
  <c r="F86" i="8" s="1"/>
  <c r="B87" i="8"/>
  <c r="C87" i="8"/>
  <c r="B88" i="8"/>
  <c r="C88" i="8"/>
  <c r="B89" i="8"/>
  <c r="C89" i="8"/>
  <c r="E89" i="8" s="1"/>
  <c r="F89" i="8" s="1"/>
  <c r="B90" i="8"/>
  <c r="B90" i="52" s="1"/>
  <c r="C90" i="8"/>
  <c r="C90" i="52" s="1"/>
  <c r="B91" i="8"/>
  <c r="B91" i="52" s="1"/>
  <c r="C91" i="8"/>
  <c r="B92" i="8"/>
  <c r="C92" i="8"/>
  <c r="B93" i="8"/>
  <c r="C93" i="8"/>
  <c r="E93" i="8" s="1"/>
  <c r="F93" i="8" s="1"/>
  <c r="B94" i="8"/>
  <c r="C94" i="8"/>
  <c r="E94" i="8" s="1"/>
  <c r="F94" i="8" s="1"/>
  <c r="B95" i="8"/>
  <c r="C95" i="8"/>
  <c r="C96" i="8"/>
  <c r="F8" i="34"/>
  <c r="F9" i="34"/>
  <c r="F10" i="34"/>
  <c r="F11" i="34"/>
  <c r="F12" i="34"/>
  <c r="F13" i="34"/>
  <c r="F14" i="34"/>
  <c r="F15" i="34"/>
  <c r="F16" i="34"/>
  <c r="F17" i="34"/>
  <c r="F18" i="34"/>
  <c r="F19" i="34"/>
  <c r="F20" i="34"/>
  <c r="F21" i="34"/>
  <c r="F22" i="34"/>
  <c r="F23" i="34"/>
  <c r="F24" i="34"/>
  <c r="F25" i="34"/>
  <c r="F26" i="34"/>
  <c r="F27" i="34"/>
  <c r="F28" i="34"/>
  <c r="F29" i="34"/>
  <c r="F35" i="34"/>
  <c r="F37" i="34"/>
  <c r="F38" i="34"/>
  <c r="F39" i="34"/>
  <c r="F41" i="34"/>
  <c r="F42" i="34"/>
  <c r="F43" i="34"/>
  <c r="F44" i="34"/>
  <c r="F45" i="34"/>
  <c r="F46" i="34"/>
  <c r="F48" i="34"/>
  <c r="F50" i="34"/>
  <c r="F52" i="34"/>
  <c r="F54" i="34"/>
  <c r="F56" i="34"/>
  <c r="F58" i="34"/>
  <c r="F62" i="34"/>
  <c r="F63" i="34"/>
  <c r="F64" i="34"/>
  <c r="F65" i="34"/>
  <c r="F66" i="34"/>
  <c r="F67" i="34"/>
  <c r="F68" i="34"/>
  <c r="F69" i="34"/>
  <c r="F70" i="34"/>
  <c r="F71" i="34"/>
  <c r="F72" i="34"/>
  <c r="F73" i="34"/>
  <c r="F74" i="34"/>
  <c r="F75" i="34"/>
  <c r="F78" i="34"/>
  <c r="F79" i="34"/>
  <c r="F80" i="34"/>
  <c r="F81" i="34"/>
  <c r="F82" i="34"/>
  <c r="F83" i="34"/>
  <c r="F84" i="34"/>
  <c r="F85" i="34"/>
  <c r="F86" i="34"/>
  <c r="F87" i="34"/>
  <c r="F88" i="34"/>
  <c r="F89" i="34"/>
  <c r="F90" i="34"/>
  <c r="F91" i="34"/>
  <c r="F92" i="34"/>
  <c r="F93" i="34"/>
  <c r="F94" i="34"/>
  <c r="F95" i="34"/>
  <c r="F96" i="34"/>
  <c r="F8" i="24"/>
  <c r="F9" i="24"/>
  <c r="F10" i="24"/>
  <c r="F11" i="24"/>
  <c r="F12" i="24"/>
  <c r="F13" i="24"/>
  <c r="F14" i="24"/>
  <c r="F15" i="24"/>
  <c r="F16" i="24"/>
  <c r="F17" i="24"/>
  <c r="F18" i="24"/>
  <c r="F19" i="24"/>
  <c r="F20" i="24"/>
  <c r="F21" i="24"/>
  <c r="F22" i="24"/>
  <c r="F23" i="24"/>
  <c r="F24" i="24"/>
  <c r="F25" i="24"/>
  <c r="F26" i="24"/>
  <c r="F27" i="24"/>
  <c r="F28" i="24"/>
  <c r="F29" i="24"/>
  <c r="F35" i="24"/>
  <c r="F37" i="24"/>
  <c r="F38" i="24"/>
  <c r="F39" i="24"/>
  <c r="F41" i="24"/>
  <c r="F42" i="24"/>
  <c r="F43" i="24"/>
  <c r="F44" i="24"/>
  <c r="F45" i="24"/>
  <c r="F46" i="24"/>
  <c r="F48" i="24"/>
  <c r="F50" i="24"/>
  <c r="F52" i="24"/>
  <c r="F54" i="24"/>
  <c r="F56" i="24"/>
  <c r="F58" i="24"/>
  <c r="F62" i="24"/>
  <c r="F63" i="24"/>
  <c r="F64" i="24"/>
  <c r="F65" i="24"/>
  <c r="F66" i="24"/>
  <c r="F67" i="24"/>
  <c r="F68" i="24"/>
  <c r="F69" i="24"/>
  <c r="F70" i="24"/>
  <c r="F71" i="24"/>
  <c r="F72" i="24"/>
  <c r="F73" i="24"/>
  <c r="F74" i="24"/>
  <c r="F75" i="24"/>
  <c r="F78" i="24"/>
  <c r="F79" i="24"/>
  <c r="F80" i="24"/>
  <c r="F81" i="24"/>
  <c r="F82" i="24"/>
  <c r="F83" i="24"/>
  <c r="F84" i="24"/>
  <c r="F85" i="24"/>
  <c r="F86" i="24"/>
  <c r="F87" i="24"/>
  <c r="F88" i="24"/>
  <c r="F89" i="24"/>
  <c r="F90" i="24"/>
  <c r="F91" i="24"/>
  <c r="F92" i="24"/>
  <c r="F93" i="24"/>
  <c r="F94" i="24"/>
  <c r="F95" i="24"/>
  <c r="F96" i="24"/>
  <c r="F8" i="25"/>
  <c r="F9" i="25"/>
  <c r="F10" i="25"/>
  <c r="F11" i="25"/>
  <c r="F12" i="25"/>
  <c r="F13" i="25"/>
  <c r="F14" i="25"/>
  <c r="F15" i="25"/>
  <c r="F16" i="25"/>
  <c r="F17" i="25"/>
  <c r="F18" i="25"/>
  <c r="F19" i="25"/>
  <c r="F20" i="25"/>
  <c r="F21" i="25"/>
  <c r="F22" i="25"/>
  <c r="F23" i="25"/>
  <c r="F24" i="25"/>
  <c r="F25" i="25"/>
  <c r="F26" i="25"/>
  <c r="F27" i="25"/>
  <c r="F28" i="25"/>
  <c r="F29" i="25"/>
  <c r="F35" i="25"/>
  <c r="F37" i="25"/>
  <c r="F38" i="25"/>
  <c r="F39" i="25"/>
  <c r="F41" i="25"/>
  <c r="F42" i="25"/>
  <c r="F43" i="25"/>
  <c r="F44" i="25"/>
  <c r="F45" i="25"/>
  <c r="F46" i="25"/>
  <c r="F48" i="25"/>
  <c r="F50" i="25"/>
  <c r="F52" i="25"/>
  <c r="F54" i="25"/>
  <c r="F56" i="25"/>
  <c r="F58" i="25"/>
  <c r="F62" i="25"/>
  <c r="F63" i="25"/>
  <c r="F64" i="25"/>
  <c r="F65" i="25"/>
  <c r="F66" i="25"/>
  <c r="F67" i="25"/>
  <c r="F68" i="25"/>
  <c r="F69" i="25"/>
  <c r="F70" i="25"/>
  <c r="F71" i="25"/>
  <c r="F72" i="25"/>
  <c r="F73" i="25"/>
  <c r="F74" i="25"/>
  <c r="F75" i="25"/>
  <c r="F78" i="25"/>
  <c r="F79" i="25"/>
  <c r="F80" i="25"/>
  <c r="F81" i="25"/>
  <c r="F82" i="25"/>
  <c r="F83" i="25"/>
  <c r="F84" i="25"/>
  <c r="F85" i="25"/>
  <c r="F86" i="25"/>
  <c r="F87" i="25"/>
  <c r="F88" i="25"/>
  <c r="F89" i="25"/>
  <c r="F90" i="25"/>
  <c r="F91" i="25"/>
  <c r="F92" i="25"/>
  <c r="F93" i="25"/>
  <c r="F94" i="25"/>
  <c r="F95" i="25"/>
  <c r="F96" i="25"/>
  <c r="F8" i="26"/>
  <c r="F9" i="26"/>
  <c r="F10" i="26"/>
  <c r="F11" i="26"/>
  <c r="F12" i="26"/>
  <c r="F13" i="26"/>
  <c r="F14" i="26"/>
  <c r="F15" i="26"/>
  <c r="F16" i="26"/>
  <c r="F17" i="26"/>
  <c r="F18" i="26"/>
  <c r="F19" i="26"/>
  <c r="F20" i="26"/>
  <c r="F21" i="26"/>
  <c r="F22" i="26"/>
  <c r="F23" i="26"/>
  <c r="F24" i="26"/>
  <c r="F25" i="26"/>
  <c r="F26" i="26"/>
  <c r="F27" i="26"/>
  <c r="F28" i="26"/>
  <c r="F29" i="26"/>
  <c r="F35" i="26"/>
  <c r="F37" i="26"/>
  <c r="F38" i="26"/>
  <c r="F39" i="26"/>
  <c r="F41" i="26"/>
  <c r="F42" i="26"/>
  <c r="F43" i="26"/>
  <c r="F44" i="26"/>
  <c r="F45" i="26"/>
  <c r="F46" i="26"/>
  <c r="F48" i="26"/>
  <c r="F50" i="26"/>
  <c r="F52" i="26"/>
  <c r="F54" i="26"/>
  <c r="F56" i="26"/>
  <c r="F58" i="26"/>
  <c r="F62" i="26"/>
  <c r="F63" i="26"/>
  <c r="F64" i="26"/>
  <c r="F65" i="26"/>
  <c r="F66" i="26"/>
  <c r="F67" i="26"/>
  <c r="F68" i="26"/>
  <c r="F69" i="26"/>
  <c r="F70" i="26"/>
  <c r="F71" i="26"/>
  <c r="F72" i="26"/>
  <c r="F73" i="26"/>
  <c r="F74" i="26"/>
  <c r="F75" i="26"/>
  <c r="F78" i="26"/>
  <c r="F79" i="26"/>
  <c r="F80" i="26"/>
  <c r="F81" i="26"/>
  <c r="F82" i="26"/>
  <c r="F83" i="26"/>
  <c r="F84" i="26"/>
  <c r="F85" i="26"/>
  <c r="F86" i="26"/>
  <c r="F87" i="26"/>
  <c r="F88" i="26"/>
  <c r="F89" i="26"/>
  <c r="F90" i="26"/>
  <c r="F91" i="26"/>
  <c r="F92" i="26"/>
  <c r="F93" i="26"/>
  <c r="F94" i="26"/>
  <c r="F95" i="26"/>
  <c r="F96" i="26"/>
  <c r="F8" i="29"/>
  <c r="F9" i="29"/>
  <c r="F10" i="29"/>
  <c r="F11" i="29"/>
  <c r="F12" i="29"/>
  <c r="F13" i="29"/>
  <c r="F14" i="29"/>
  <c r="F15" i="29"/>
  <c r="F16" i="29"/>
  <c r="F17" i="29"/>
  <c r="F18" i="29"/>
  <c r="F19" i="29"/>
  <c r="F20" i="29"/>
  <c r="F21" i="29"/>
  <c r="F22" i="29"/>
  <c r="F23" i="29"/>
  <c r="F24" i="29"/>
  <c r="F25" i="29"/>
  <c r="F26" i="29"/>
  <c r="F27" i="29"/>
  <c r="F28" i="29"/>
  <c r="F29" i="29"/>
  <c r="F35" i="29"/>
  <c r="F37" i="29"/>
  <c r="F38" i="29"/>
  <c r="F39" i="29"/>
  <c r="F41" i="29"/>
  <c r="F42" i="29"/>
  <c r="F43" i="29"/>
  <c r="F44" i="29"/>
  <c r="F45" i="29"/>
  <c r="F46" i="29"/>
  <c r="F48" i="29"/>
  <c r="F50" i="29"/>
  <c r="F52" i="29"/>
  <c r="F54" i="29"/>
  <c r="F56" i="29"/>
  <c r="F58" i="29"/>
  <c r="F62" i="29"/>
  <c r="F63" i="29"/>
  <c r="F64" i="29"/>
  <c r="F65" i="29"/>
  <c r="F66" i="29"/>
  <c r="F67" i="29"/>
  <c r="F68" i="29"/>
  <c r="F69" i="29"/>
  <c r="F70" i="29"/>
  <c r="F71" i="29"/>
  <c r="F72" i="29"/>
  <c r="F73" i="29"/>
  <c r="F74" i="29"/>
  <c r="F75" i="29"/>
  <c r="F78" i="29"/>
  <c r="F79" i="29"/>
  <c r="F80" i="29"/>
  <c r="F81" i="29"/>
  <c r="F82" i="29"/>
  <c r="F83" i="29"/>
  <c r="F84" i="29"/>
  <c r="F85" i="29"/>
  <c r="F86" i="29"/>
  <c r="F87" i="29"/>
  <c r="F88" i="29"/>
  <c r="F89" i="29"/>
  <c r="F90" i="29"/>
  <c r="F91" i="29"/>
  <c r="F92" i="29"/>
  <c r="F93" i="29"/>
  <c r="F94" i="29"/>
  <c r="F95" i="29"/>
  <c r="F96" i="29"/>
  <c r="F8" i="30"/>
  <c r="F9" i="30"/>
  <c r="F10" i="30"/>
  <c r="F11" i="30"/>
  <c r="F12" i="30"/>
  <c r="F13" i="30"/>
  <c r="F14" i="30"/>
  <c r="F15" i="30"/>
  <c r="F16" i="30"/>
  <c r="F17" i="30"/>
  <c r="F18" i="30"/>
  <c r="F19" i="30"/>
  <c r="F20" i="30"/>
  <c r="F21" i="30"/>
  <c r="F22" i="30"/>
  <c r="F23" i="30"/>
  <c r="F24" i="30"/>
  <c r="F25" i="30"/>
  <c r="F26" i="30"/>
  <c r="F27" i="30"/>
  <c r="F28" i="30"/>
  <c r="F29" i="30"/>
  <c r="F35" i="30"/>
  <c r="F37" i="30"/>
  <c r="F38" i="30"/>
  <c r="F39" i="30"/>
  <c r="F41" i="30"/>
  <c r="F42" i="30"/>
  <c r="F43" i="30"/>
  <c r="F44" i="30"/>
  <c r="F45" i="30"/>
  <c r="F46" i="30"/>
  <c r="F48" i="30"/>
  <c r="F50" i="30"/>
  <c r="F52" i="30"/>
  <c r="F54" i="30"/>
  <c r="F56" i="30"/>
  <c r="F58" i="30"/>
  <c r="F62" i="30"/>
  <c r="F63" i="30"/>
  <c r="F64" i="30"/>
  <c r="F65" i="30"/>
  <c r="F66" i="30"/>
  <c r="F67" i="30"/>
  <c r="F68" i="30"/>
  <c r="F69" i="30"/>
  <c r="F70" i="30"/>
  <c r="F71" i="30"/>
  <c r="F72" i="30"/>
  <c r="F73" i="30"/>
  <c r="F74" i="30"/>
  <c r="F75" i="30"/>
  <c r="F78" i="30"/>
  <c r="F79" i="30"/>
  <c r="F80" i="30"/>
  <c r="F81" i="30"/>
  <c r="F82" i="30"/>
  <c r="F83" i="30"/>
  <c r="F84" i="30"/>
  <c r="F85" i="30"/>
  <c r="F86" i="30"/>
  <c r="F87" i="30"/>
  <c r="F88" i="30"/>
  <c r="F89" i="30"/>
  <c r="F90" i="30"/>
  <c r="F91" i="30"/>
  <c r="F92" i="30"/>
  <c r="F93" i="30"/>
  <c r="F94" i="30"/>
  <c r="F95" i="30"/>
  <c r="F96" i="30"/>
  <c r="F8" i="32"/>
  <c r="F9" i="32"/>
  <c r="F10" i="32"/>
  <c r="F11" i="32"/>
  <c r="F12" i="32"/>
  <c r="F13" i="32"/>
  <c r="F14" i="32"/>
  <c r="F15" i="32"/>
  <c r="F16" i="32"/>
  <c r="F17" i="32"/>
  <c r="F18" i="32"/>
  <c r="F19" i="32"/>
  <c r="F20" i="32"/>
  <c r="F21" i="32"/>
  <c r="F22" i="32"/>
  <c r="F23" i="32"/>
  <c r="F24" i="32"/>
  <c r="F25" i="32"/>
  <c r="F26" i="32"/>
  <c r="F27" i="32"/>
  <c r="F28" i="32"/>
  <c r="F29" i="32"/>
  <c r="F35" i="32"/>
  <c r="F37" i="32"/>
  <c r="F38" i="32"/>
  <c r="F39" i="32"/>
  <c r="F41" i="32"/>
  <c r="F42" i="32"/>
  <c r="F43" i="32"/>
  <c r="F44" i="32"/>
  <c r="F45" i="32"/>
  <c r="F46" i="32"/>
  <c r="F48" i="32"/>
  <c r="F50" i="32"/>
  <c r="F52" i="32"/>
  <c r="F54" i="32"/>
  <c r="F56" i="32"/>
  <c r="F58" i="32"/>
  <c r="F62" i="32"/>
  <c r="F63" i="32"/>
  <c r="F64" i="32"/>
  <c r="F65" i="32"/>
  <c r="F66" i="32"/>
  <c r="F67" i="32"/>
  <c r="F68" i="32"/>
  <c r="F69" i="32"/>
  <c r="F70" i="32"/>
  <c r="F71" i="32"/>
  <c r="F72" i="32"/>
  <c r="F73" i="32"/>
  <c r="F74" i="32"/>
  <c r="F75" i="32"/>
  <c r="F78" i="32"/>
  <c r="F79" i="32"/>
  <c r="F80" i="32"/>
  <c r="F81" i="32"/>
  <c r="F82" i="32"/>
  <c r="F83" i="32"/>
  <c r="F84" i="32"/>
  <c r="F85" i="32"/>
  <c r="F86" i="32"/>
  <c r="F87" i="32"/>
  <c r="F88" i="32"/>
  <c r="F89" i="32"/>
  <c r="F90" i="32"/>
  <c r="F91" i="32"/>
  <c r="F92" i="32"/>
  <c r="F93" i="32"/>
  <c r="F94" i="32"/>
  <c r="F95" i="32"/>
  <c r="F96" i="32"/>
  <c r="B8" i="33"/>
  <c r="B8" i="54"/>
  <c r="C8" i="33"/>
  <c r="B9" i="33"/>
  <c r="B9" i="54"/>
  <c r="C9" i="33"/>
  <c r="B10" i="33"/>
  <c r="B10" i="54"/>
  <c r="C10" i="33"/>
  <c r="B11" i="33"/>
  <c r="B11" i="54"/>
  <c r="C11" i="33"/>
  <c r="B12" i="33"/>
  <c r="B12" i="54"/>
  <c r="C12" i="33"/>
  <c r="E12" i="33"/>
  <c r="B13" i="33"/>
  <c r="B13" i="54"/>
  <c r="C13" i="33"/>
  <c r="B14" i="33"/>
  <c r="B14" i="54"/>
  <c r="C14" i="33"/>
  <c r="B15" i="33"/>
  <c r="B15" i="54"/>
  <c r="C15" i="33"/>
  <c r="B16" i="33"/>
  <c r="B16" i="54"/>
  <c r="C16" i="33"/>
  <c r="B17" i="33"/>
  <c r="B17" i="54"/>
  <c r="C17" i="33"/>
  <c r="E17" i="33"/>
  <c r="B18" i="33"/>
  <c r="B18" i="54"/>
  <c r="C18" i="33"/>
  <c r="E18" i="33"/>
  <c r="B19" i="33"/>
  <c r="B19" i="54"/>
  <c r="C19" i="33"/>
  <c r="B20" i="33"/>
  <c r="B20" i="54"/>
  <c r="C20" i="33"/>
  <c r="E20" i="33"/>
  <c r="B21" i="33"/>
  <c r="C21" i="33"/>
  <c r="B22" i="33"/>
  <c r="B22" i="54"/>
  <c r="C22" i="33"/>
  <c r="B23" i="33"/>
  <c r="B23" i="54"/>
  <c r="C23" i="33"/>
  <c r="B24" i="33"/>
  <c r="B24" i="54"/>
  <c r="C24" i="33"/>
  <c r="B25" i="33"/>
  <c r="B25" i="54"/>
  <c r="C25" i="33"/>
  <c r="B26" i="33"/>
  <c r="C26" i="33"/>
  <c r="B27" i="33"/>
  <c r="B27" i="54"/>
  <c r="C27" i="33"/>
  <c r="B28" i="33"/>
  <c r="B28" i="54"/>
  <c r="C28" i="33"/>
  <c r="B29" i="33"/>
  <c r="B29" i="54"/>
  <c r="C29" i="33"/>
  <c r="E29" i="33"/>
  <c r="B35" i="33"/>
  <c r="B35" i="54"/>
  <c r="C35" i="33"/>
  <c r="E35" i="33"/>
  <c r="B37" i="33"/>
  <c r="B37" i="54"/>
  <c r="C37" i="33"/>
  <c r="B41" i="33"/>
  <c r="C41" i="33"/>
  <c r="E41" i="33"/>
  <c r="B42" i="33"/>
  <c r="C42" i="33"/>
  <c r="E42" i="33"/>
  <c r="B43" i="33"/>
  <c r="C43" i="33"/>
  <c r="E43" i="33"/>
  <c r="B44" i="33"/>
  <c r="C44" i="33"/>
  <c r="E44" i="33"/>
  <c r="B45" i="33"/>
  <c r="C45" i="33"/>
  <c r="E45" i="33"/>
  <c r="B48" i="33"/>
  <c r="C48" i="33"/>
  <c r="B50" i="33"/>
  <c r="B50" i="54"/>
  <c r="C50" i="33"/>
  <c r="B52" i="33"/>
  <c r="C52" i="33"/>
  <c r="B54" i="33"/>
  <c r="B54" i="54"/>
  <c r="C54" i="33"/>
  <c r="B56" i="33"/>
  <c r="C56" i="33"/>
  <c r="B62" i="33"/>
  <c r="B62" i="54"/>
  <c r="C62" i="33"/>
  <c r="E62" i="33"/>
  <c r="B63" i="33"/>
  <c r="B63" i="54"/>
  <c r="C63" i="33"/>
  <c r="E63" i="33"/>
  <c r="B64" i="33"/>
  <c r="B64" i="54"/>
  <c r="C64" i="33"/>
  <c r="B65" i="33"/>
  <c r="B65" i="54"/>
  <c r="C65" i="33"/>
  <c r="B66" i="33"/>
  <c r="B66" i="54"/>
  <c r="C66" i="33"/>
  <c r="E66" i="33"/>
  <c r="B67" i="33"/>
  <c r="B67" i="54"/>
  <c r="C67" i="33"/>
  <c r="E67" i="33"/>
  <c r="B68" i="33"/>
  <c r="B68" i="54"/>
  <c r="C68" i="33"/>
  <c r="B69" i="33"/>
  <c r="B69" i="54"/>
  <c r="C69" i="33"/>
  <c r="B70" i="33"/>
  <c r="B70" i="54"/>
  <c r="B71" i="33"/>
  <c r="B71" i="54"/>
  <c r="C71" i="33"/>
  <c r="E71" i="33"/>
  <c r="B72" i="33"/>
  <c r="C72" i="33"/>
  <c r="B73" i="33"/>
  <c r="B73" i="54"/>
  <c r="C73" i="33"/>
  <c r="B74" i="33"/>
  <c r="B74" i="54"/>
  <c r="C74" i="33"/>
  <c r="B75" i="33"/>
  <c r="B75" i="54"/>
  <c r="B78" i="33"/>
  <c r="B78" i="54"/>
  <c r="C78" i="33"/>
  <c r="B79" i="33"/>
  <c r="C79" i="33"/>
  <c r="B80" i="33"/>
  <c r="B80" i="54"/>
  <c r="C80" i="33"/>
  <c r="B81" i="33"/>
  <c r="B82" i="33"/>
  <c r="B82" i="54"/>
  <c r="C82" i="33"/>
  <c r="B83" i="33"/>
  <c r="C83" i="33"/>
  <c r="B84" i="33"/>
  <c r="B84" i="54"/>
  <c r="C84" i="33"/>
  <c r="E84" i="33"/>
  <c r="B85" i="33"/>
  <c r="B86" i="33"/>
  <c r="B86" i="54"/>
  <c r="C86" i="33"/>
  <c r="E86" i="33"/>
  <c r="B87" i="33"/>
  <c r="C87" i="33"/>
  <c r="B88" i="33"/>
  <c r="B88" i="54"/>
  <c r="C88" i="33"/>
  <c r="B89" i="33"/>
  <c r="B89" i="54"/>
  <c r="C89" i="33"/>
  <c r="B90" i="33"/>
  <c r="B90" i="54"/>
  <c r="B91" i="33"/>
  <c r="B91" i="54"/>
  <c r="C91" i="33"/>
  <c r="B92" i="33"/>
  <c r="B92" i="54"/>
  <c r="C92" i="33"/>
  <c r="E92" i="33"/>
  <c r="B93" i="33"/>
  <c r="C93" i="33"/>
  <c r="B94" i="33"/>
  <c r="B94" i="54"/>
  <c r="B95" i="33"/>
  <c r="B95" i="54"/>
  <c r="C95" i="33"/>
  <c r="B96" i="33"/>
  <c r="B96" i="54"/>
  <c r="F8" i="36"/>
  <c r="F9" i="36"/>
  <c r="F10" i="36"/>
  <c r="F11" i="36"/>
  <c r="F12" i="36"/>
  <c r="F13" i="36"/>
  <c r="F14" i="36"/>
  <c r="F15" i="36"/>
  <c r="F16" i="36"/>
  <c r="F17" i="36"/>
  <c r="F18" i="36"/>
  <c r="F19" i="36"/>
  <c r="F20" i="36"/>
  <c r="F21" i="36"/>
  <c r="F22" i="36"/>
  <c r="F23" i="36"/>
  <c r="F24" i="36"/>
  <c r="F25" i="36"/>
  <c r="F26" i="36"/>
  <c r="F27" i="36"/>
  <c r="F28" i="36"/>
  <c r="F29" i="36"/>
  <c r="F35" i="36"/>
  <c r="F37" i="36"/>
  <c r="F38" i="36"/>
  <c r="F39" i="36"/>
  <c r="F41" i="36"/>
  <c r="F42" i="36"/>
  <c r="F43" i="36"/>
  <c r="F44" i="36"/>
  <c r="F45" i="36"/>
  <c r="F46" i="36"/>
  <c r="F48" i="36"/>
  <c r="F50" i="36"/>
  <c r="F52" i="36"/>
  <c r="F54" i="36"/>
  <c r="F56" i="36"/>
  <c r="F58" i="36"/>
  <c r="F62" i="36"/>
  <c r="F63" i="36"/>
  <c r="F64" i="36"/>
  <c r="F65" i="36"/>
  <c r="F66" i="36"/>
  <c r="F67" i="36"/>
  <c r="F68" i="36"/>
  <c r="F69" i="36"/>
  <c r="F70" i="36"/>
  <c r="F71" i="36"/>
  <c r="F72" i="36"/>
  <c r="F73" i="36"/>
  <c r="F74" i="36"/>
  <c r="F75" i="36"/>
  <c r="F78" i="36"/>
  <c r="F79" i="36"/>
  <c r="F80" i="36"/>
  <c r="F81" i="36"/>
  <c r="F82" i="36"/>
  <c r="F83" i="36"/>
  <c r="F84" i="36"/>
  <c r="F85" i="36"/>
  <c r="F86" i="36"/>
  <c r="F87" i="36"/>
  <c r="F88" i="36"/>
  <c r="F89" i="36"/>
  <c r="F90" i="36"/>
  <c r="F91" i="36"/>
  <c r="F92" i="36"/>
  <c r="F93" i="36"/>
  <c r="F94" i="36"/>
  <c r="F95" i="36"/>
  <c r="F96" i="36"/>
  <c r="F8" i="37"/>
  <c r="F9" i="37"/>
  <c r="F10" i="37"/>
  <c r="F11" i="37"/>
  <c r="F12" i="37"/>
  <c r="F13" i="37"/>
  <c r="F14" i="37"/>
  <c r="F15" i="37"/>
  <c r="F16" i="37"/>
  <c r="F17" i="37"/>
  <c r="F18" i="37"/>
  <c r="F19" i="37"/>
  <c r="F20" i="37"/>
  <c r="F21" i="37"/>
  <c r="F22" i="37"/>
  <c r="F23" i="37"/>
  <c r="F24" i="37"/>
  <c r="F25" i="37"/>
  <c r="F26" i="37"/>
  <c r="F27" i="37"/>
  <c r="F28" i="37"/>
  <c r="F29" i="37"/>
  <c r="F35" i="37"/>
  <c r="F37" i="37"/>
  <c r="F38" i="37"/>
  <c r="F41" i="37"/>
  <c r="F42" i="37"/>
  <c r="F43" i="37"/>
  <c r="F44" i="37"/>
  <c r="F45" i="37"/>
  <c r="F46" i="37"/>
  <c r="F48" i="37"/>
  <c r="F50" i="37"/>
  <c r="F52" i="37"/>
  <c r="F54" i="37"/>
  <c r="F56" i="37"/>
  <c r="F62" i="37"/>
  <c r="F63" i="37"/>
  <c r="F64" i="37"/>
  <c r="F65" i="37"/>
  <c r="F66" i="37"/>
  <c r="F67" i="37"/>
  <c r="F68" i="37"/>
  <c r="F69" i="37"/>
  <c r="F70" i="37"/>
  <c r="F71" i="37"/>
  <c r="F72" i="37"/>
  <c r="F73" i="37"/>
  <c r="F74" i="37"/>
  <c r="F78" i="37"/>
  <c r="F79" i="37"/>
  <c r="F80" i="37"/>
  <c r="F81" i="37"/>
  <c r="F82" i="37"/>
  <c r="F83" i="37"/>
  <c r="F84" i="37"/>
  <c r="F85" i="37"/>
  <c r="F86" i="37"/>
  <c r="F87" i="37"/>
  <c r="F88" i="37"/>
  <c r="F89" i="37"/>
  <c r="F90" i="37"/>
  <c r="F91" i="37"/>
  <c r="F92" i="37"/>
  <c r="F93" i="37"/>
  <c r="F94" i="37"/>
  <c r="F95" i="37"/>
  <c r="F96" i="37"/>
  <c r="B8" i="61"/>
  <c r="C8" i="61"/>
  <c r="E8" i="61"/>
  <c r="F8" i="61" s="1"/>
  <c r="B9" i="61"/>
  <c r="C9" i="61"/>
  <c r="E9" i="61" s="1"/>
  <c r="F9" i="61" s="1"/>
  <c r="B10" i="61"/>
  <c r="C10" i="61"/>
  <c r="E10" i="61"/>
  <c r="B11" i="61"/>
  <c r="C11" i="61"/>
  <c r="E11" i="61"/>
  <c r="B12" i="61"/>
  <c r="C12" i="61"/>
  <c r="E12" i="61"/>
  <c r="F12" i="61" s="1"/>
  <c r="B13" i="61"/>
  <c r="C13" i="61"/>
  <c r="E13" i="61"/>
  <c r="B14" i="61"/>
  <c r="C14" i="61"/>
  <c r="E14" i="61"/>
  <c r="F14" i="61" s="1"/>
  <c r="B15" i="61"/>
  <c r="C15" i="61"/>
  <c r="E15" i="61" s="1"/>
  <c r="F15" i="61" s="1"/>
  <c r="B16" i="61"/>
  <c r="C16" i="61"/>
  <c r="E16" i="61"/>
  <c r="F16" i="61" s="1"/>
  <c r="B17" i="61"/>
  <c r="C17" i="61"/>
  <c r="E17" i="61" s="1"/>
  <c r="F17" i="61" s="1"/>
  <c r="B18" i="61"/>
  <c r="C18" i="61"/>
  <c r="E18" i="61"/>
  <c r="B19" i="61"/>
  <c r="C19" i="61"/>
  <c r="E19" i="61"/>
  <c r="F19" i="61" s="1"/>
  <c r="B20" i="61"/>
  <c r="C20" i="61"/>
  <c r="E20" i="61"/>
  <c r="B21" i="61"/>
  <c r="C21" i="61"/>
  <c r="E21" i="61"/>
  <c r="B22" i="61"/>
  <c r="C22" i="61"/>
  <c r="E22" i="61"/>
  <c r="F22" i="61" s="1"/>
  <c r="B23" i="61"/>
  <c r="C23" i="61"/>
  <c r="E23" i="61" s="1"/>
  <c r="F23" i="61" s="1"/>
  <c r="B24" i="61"/>
  <c r="C24" i="61"/>
  <c r="E24" i="61"/>
  <c r="F24" i="61" s="1"/>
  <c r="B25" i="61"/>
  <c r="C25" i="61"/>
  <c r="E25" i="61" s="1"/>
  <c r="F25" i="61" s="1"/>
  <c r="B26" i="61"/>
  <c r="C26" i="61"/>
  <c r="E26" i="61"/>
  <c r="B27" i="61"/>
  <c r="C27" i="61"/>
  <c r="E27" i="61"/>
  <c r="F27" i="61" s="1"/>
  <c r="B28" i="61"/>
  <c r="C28" i="61"/>
  <c r="E28" i="61"/>
  <c r="F28" i="61" s="1"/>
  <c r="B29" i="61"/>
  <c r="C29" i="61"/>
  <c r="E29" i="61"/>
  <c r="B35" i="61"/>
  <c r="C35" i="61"/>
  <c r="C39" i="61" s="1"/>
  <c r="E35" i="61"/>
  <c r="F35" i="61" s="1"/>
  <c r="B37" i="61"/>
  <c r="C37" i="61"/>
  <c r="E37" i="61" s="1"/>
  <c r="F37" i="61" s="1"/>
  <c r="B41" i="61"/>
  <c r="C41" i="61"/>
  <c r="E41" i="61"/>
  <c r="B42" i="61"/>
  <c r="C42" i="61"/>
  <c r="B43" i="61"/>
  <c r="C43" i="61"/>
  <c r="E43" i="61"/>
  <c r="B44" i="61"/>
  <c r="C44" i="61"/>
  <c r="E44" i="61"/>
  <c r="B45" i="61"/>
  <c r="C45" i="61"/>
  <c r="E45" i="61"/>
  <c r="B46" i="61"/>
  <c r="C46" i="61"/>
  <c r="E46" i="61"/>
  <c r="F46" i="61" s="1"/>
  <c r="B48" i="61"/>
  <c r="C48" i="61"/>
  <c r="E48" i="61"/>
  <c r="F48" i="61" s="1"/>
  <c r="B50" i="61"/>
  <c r="C50" i="61"/>
  <c r="E50" i="61" s="1"/>
  <c r="F50" i="61" s="1"/>
  <c r="B52" i="61"/>
  <c r="C52" i="61"/>
  <c r="E52" i="61"/>
  <c r="F52" i="61" s="1"/>
  <c r="B54" i="61"/>
  <c r="C54" i="61"/>
  <c r="C58" i="61" s="1"/>
  <c r="B56" i="61"/>
  <c r="B58" i="61" s="1"/>
  <c r="C56" i="61"/>
  <c r="B62" i="61"/>
  <c r="C62" i="61"/>
  <c r="E62" i="61"/>
  <c r="F62" i="61" s="1"/>
  <c r="B63" i="61"/>
  <c r="C63" i="61"/>
  <c r="E63" i="61" s="1"/>
  <c r="F63" i="61" s="1"/>
  <c r="B64" i="61"/>
  <c r="C64" i="61"/>
  <c r="E64" i="61"/>
  <c r="B65" i="61"/>
  <c r="C65" i="61"/>
  <c r="E65" i="61"/>
  <c r="B66" i="61"/>
  <c r="C66" i="61"/>
  <c r="E66" i="61"/>
  <c r="F66" i="61" s="1"/>
  <c r="B67" i="61"/>
  <c r="C67" i="61"/>
  <c r="E67" i="61"/>
  <c r="F67" i="61" s="1"/>
  <c r="B68" i="61"/>
  <c r="C68" i="61"/>
  <c r="E68" i="61"/>
  <c r="F68" i="61" s="1"/>
  <c r="B69" i="61"/>
  <c r="C69" i="61"/>
  <c r="B71" i="61"/>
  <c r="C71" i="61"/>
  <c r="E71" i="61"/>
  <c r="B72" i="61"/>
  <c r="C72" i="61"/>
  <c r="E72" i="61" s="1"/>
  <c r="F72" i="61" s="1"/>
  <c r="B73" i="61"/>
  <c r="C73" i="61"/>
  <c r="E73" i="61"/>
  <c r="B74" i="61"/>
  <c r="C74" i="61"/>
  <c r="E74" i="61"/>
  <c r="F74" i="61" s="1"/>
  <c r="B78" i="61"/>
  <c r="B81" i="61" s="1"/>
  <c r="C78" i="61"/>
  <c r="E78" i="61"/>
  <c r="F78" i="61" s="1"/>
  <c r="B79" i="61"/>
  <c r="C79" i="61"/>
  <c r="E79" i="61"/>
  <c r="B80" i="61"/>
  <c r="C80" i="61"/>
  <c r="E80" i="61"/>
  <c r="F80" i="61" s="1"/>
  <c r="B82" i="61"/>
  <c r="C82" i="61"/>
  <c r="B83" i="61"/>
  <c r="C83" i="61"/>
  <c r="E83" i="61"/>
  <c r="B84" i="61"/>
  <c r="B85" i="61" s="1"/>
  <c r="C84" i="61"/>
  <c r="E84" i="61" s="1"/>
  <c r="F84" i="61" s="1"/>
  <c r="B86" i="61"/>
  <c r="C86" i="61"/>
  <c r="E86" i="61"/>
  <c r="B87" i="61"/>
  <c r="C87" i="61"/>
  <c r="C90" i="61" s="1"/>
  <c r="E90" i="61" s="1"/>
  <c r="F90" i="61" s="1"/>
  <c r="E87" i="61"/>
  <c r="F87" i="61" s="1"/>
  <c r="B88" i="61"/>
  <c r="C88" i="61"/>
  <c r="E88" i="61"/>
  <c r="F88" i="61" s="1"/>
  <c r="B89" i="61"/>
  <c r="C89" i="61"/>
  <c r="E89" i="61"/>
  <c r="B91" i="61"/>
  <c r="B94" i="61" s="1"/>
  <c r="C91" i="61"/>
  <c r="C94" i="61" s="1"/>
  <c r="E91" i="61"/>
  <c r="F91" i="61" s="1"/>
  <c r="B92" i="61"/>
  <c r="C92" i="61"/>
  <c r="B93" i="61"/>
  <c r="C93" i="61"/>
  <c r="E93" i="61"/>
  <c r="F93" i="61" s="1"/>
  <c r="B95" i="61"/>
  <c r="C95" i="61"/>
  <c r="E95" i="61" s="1"/>
  <c r="F95" i="61" s="1"/>
  <c r="B8" i="60"/>
  <c r="B39" i="60" s="1"/>
  <c r="C8" i="60"/>
  <c r="E8" i="60" s="1"/>
  <c r="F8" i="60" s="1"/>
  <c r="B9" i="60"/>
  <c r="C9" i="60"/>
  <c r="B10" i="60"/>
  <c r="C10" i="60"/>
  <c r="B11" i="60"/>
  <c r="C11" i="60"/>
  <c r="E11" i="60"/>
  <c r="F11" i="60" s="1"/>
  <c r="B12" i="60"/>
  <c r="C12" i="60"/>
  <c r="E12" i="60"/>
  <c r="B13" i="60"/>
  <c r="C13" i="60"/>
  <c r="B14" i="60"/>
  <c r="C14" i="60"/>
  <c r="E14" i="60" s="1"/>
  <c r="F14" i="60" s="1"/>
  <c r="B15" i="60"/>
  <c r="C15" i="60"/>
  <c r="E15" i="60" s="1"/>
  <c r="F15" i="60" s="1"/>
  <c r="B16" i="60"/>
  <c r="C16" i="60"/>
  <c r="E16" i="60" s="1"/>
  <c r="F16" i="60" s="1"/>
  <c r="B17" i="60"/>
  <c r="C17" i="60"/>
  <c r="B18" i="60"/>
  <c r="C18" i="60"/>
  <c r="E18" i="60" s="1"/>
  <c r="F18" i="60" s="1"/>
  <c r="B19" i="60"/>
  <c r="C19" i="60"/>
  <c r="B20" i="60"/>
  <c r="C20" i="60"/>
  <c r="E20" i="60"/>
  <c r="F20" i="60" s="1"/>
  <c r="B21" i="60"/>
  <c r="C21" i="60"/>
  <c r="B22" i="60"/>
  <c r="C22" i="60"/>
  <c r="E22" i="60" s="1"/>
  <c r="F22" i="60" s="1"/>
  <c r="B23" i="60"/>
  <c r="C23" i="60"/>
  <c r="E23" i="60" s="1"/>
  <c r="F23" i="60" s="1"/>
  <c r="B24" i="60"/>
  <c r="C24" i="60"/>
  <c r="E24" i="60" s="1"/>
  <c r="F24" i="60" s="1"/>
  <c r="B25" i="60"/>
  <c r="C25" i="60"/>
  <c r="E25" i="60" s="1"/>
  <c r="F25" i="60" s="1"/>
  <c r="B26" i="60"/>
  <c r="C26" i="60"/>
  <c r="B27" i="60"/>
  <c r="C27" i="60"/>
  <c r="B28" i="60"/>
  <c r="C28" i="60"/>
  <c r="E28" i="60"/>
  <c r="F28" i="60" s="1"/>
  <c r="B29" i="60"/>
  <c r="C29" i="60"/>
  <c r="B35" i="60"/>
  <c r="C35" i="60"/>
  <c r="E35" i="60" s="1"/>
  <c r="F35" i="60" s="1"/>
  <c r="B37" i="60"/>
  <c r="C37" i="60"/>
  <c r="B41" i="60"/>
  <c r="C41" i="60"/>
  <c r="E41" i="60" s="1"/>
  <c r="F41" i="60" s="1"/>
  <c r="B42" i="60"/>
  <c r="C42" i="60"/>
  <c r="B43" i="60"/>
  <c r="C43" i="60"/>
  <c r="E43" i="60" s="1"/>
  <c r="F43" i="60" s="1"/>
  <c r="B44" i="60"/>
  <c r="C44" i="60"/>
  <c r="B45" i="60"/>
  <c r="C45" i="60"/>
  <c r="E45" i="60"/>
  <c r="F45" i="60" s="1"/>
  <c r="B46" i="60"/>
  <c r="C46" i="60"/>
  <c r="E46" i="60"/>
  <c r="B48" i="60"/>
  <c r="C48" i="60"/>
  <c r="E48" i="60" s="1"/>
  <c r="F48" i="60" s="1"/>
  <c r="B50" i="60"/>
  <c r="C50" i="60"/>
  <c r="E50" i="60" s="1"/>
  <c r="F50" i="60" s="1"/>
  <c r="B52" i="60"/>
  <c r="C52" i="60"/>
  <c r="B54" i="60"/>
  <c r="C54" i="60"/>
  <c r="B56" i="60"/>
  <c r="C56" i="60"/>
  <c r="B62" i="60"/>
  <c r="C62" i="60"/>
  <c r="B63" i="60"/>
  <c r="B70" i="60" s="1"/>
  <c r="B75" i="60" s="1"/>
  <c r="C63" i="60"/>
  <c r="E63" i="60" s="1"/>
  <c r="F63" i="60" s="1"/>
  <c r="B64" i="60"/>
  <c r="C64" i="60"/>
  <c r="E64" i="60" s="1"/>
  <c r="F64" i="60" s="1"/>
  <c r="B65" i="60"/>
  <c r="C65" i="60"/>
  <c r="E65" i="60"/>
  <c r="F65" i="60" s="1"/>
  <c r="B66" i="60"/>
  <c r="C66" i="60"/>
  <c r="B67" i="60"/>
  <c r="C67" i="60"/>
  <c r="B68" i="60"/>
  <c r="C68" i="60"/>
  <c r="B69" i="60"/>
  <c r="C69" i="60"/>
  <c r="E69" i="60" s="1"/>
  <c r="F69" i="60" s="1"/>
  <c r="B71" i="60"/>
  <c r="C71" i="60"/>
  <c r="B72" i="60"/>
  <c r="C72" i="60"/>
  <c r="E72" i="60" s="1"/>
  <c r="F72" i="60" s="1"/>
  <c r="B73" i="60"/>
  <c r="C73" i="60"/>
  <c r="E73" i="60" s="1"/>
  <c r="F73" i="60" s="1"/>
  <c r="B74" i="60"/>
  <c r="C74" i="60"/>
  <c r="E74" i="60" s="1"/>
  <c r="F74" i="60" s="1"/>
  <c r="B78" i="60"/>
  <c r="C78" i="60"/>
  <c r="C81" i="60" s="1"/>
  <c r="E81" i="60" s="1"/>
  <c r="F81" i="60" s="1"/>
  <c r="B79" i="60"/>
  <c r="C79" i="60"/>
  <c r="E79" i="60"/>
  <c r="F79" i="60" s="1"/>
  <c r="B80" i="60"/>
  <c r="C80" i="60"/>
  <c r="B82" i="60"/>
  <c r="C82" i="60"/>
  <c r="E82" i="60" s="1"/>
  <c r="F82" i="60" s="1"/>
  <c r="B83" i="60"/>
  <c r="C83" i="60"/>
  <c r="B84" i="60"/>
  <c r="B85" i="60" s="1"/>
  <c r="C84" i="60"/>
  <c r="E84" i="60" s="1"/>
  <c r="F84" i="60" s="1"/>
  <c r="B86" i="60"/>
  <c r="B90" i="60" s="1"/>
  <c r="C86" i="60"/>
  <c r="E86" i="60" s="1"/>
  <c r="F86" i="60" s="1"/>
  <c r="B87" i="60"/>
  <c r="C87" i="60"/>
  <c r="E87" i="60" s="1"/>
  <c r="F87" i="60" s="1"/>
  <c r="B88" i="60"/>
  <c r="C88" i="60"/>
  <c r="E88" i="60"/>
  <c r="F88" i="60" s="1"/>
  <c r="B89" i="60"/>
  <c r="C89" i="60"/>
  <c r="B91" i="60"/>
  <c r="B94" i="60" s="1"/>
  <c r="C91" i="60"/>
  <c r="B92" i="60"/>
  <c r="C92" i="60"/>
  <c r="E92" i="60" s="1"/>
  <c r="F92" i="60" s="1"/>
  <c r="B93" i="60"/>
  <c r="C93" i="60"/>
  <c r="B95" i="60"/>
  <c r="C95" i="60"/>
  <c r="E95" i="60" s="1"/>
  <c r="F95" i="60" s="1"/>
  <c r="E39" i="59"/>
  <c r="B50" i="59"/>
  <c r="C50" i="59"/>
  <c r="E8" i="33"/>
  <c r="F8" i="33"/>
  <c r="E56" i="8"/>
  <c r="F56" i="8" s="1"/>
  <c r="E56" i="61"/>
  <c r="E56" i="60"/>
  <c r="F56" i="60"/>
  <c r="E56" i="33"/>
  <c r="F56" i="33"/>
  <c r="C82" i="54"/>
  <c r="E82" i="54" s="1"/>
  <c r="F82" i="54" s="1"/>
  <c r="E82" i="33"/>
  <c r="F82" i="33"/>
  <c r="C50" i="54"/>
  <c r="E50" i="33"/>
  <c r="F50" i="33"/>
  <c r="C26" i="54"/>
  <c r="E26" i="54" s="1"/>
  <c r="F26" i="54" s="1"/>
  <c r="E26" i="33"/>
  <c r="F26" i="33"/>
  <c r="C22" i="54"/>
  <c r="E22" i="54" s="1"/>
  <c r="F22" i="54" s="1"/>
  <c r="E22" i="33"/>
  <c r="F22" i="33"/>
  <c r="C14" i="54"/>
  <c r="E14" i="54"/>
  <c r="F14" i="54" s="1"/>
  <c r="E14" i="33"/>
  <c r="F14" i="33"/>
  <c r="C10" i="54"/>
  <c r="E10" i="54" s="1"/>
  <c r="F10" i="54" s="1"/>
  <c r="E10" i="33"/>
  <c r="F10" i="33"/>
  <c r="C80" i="54"/>
  <c r="E80" i="33"/>
  <c r="F80" i="33"/>
  <c r="C91" i="54"/>
  <c r="E91" i="54"/>
  <c r="F91" i="54" s="1"/>
  <c r="E91" i="33"/>
  <c r="F91" i="33"/>
  <c r="C89" i="54"/>
  <c r="E89" i="54" s="1"/>
  <c r="F89" i="54" s="1"/>
  <c r="E89" i="33"/>
  <c r="F89" i="33"/>
  <c r="C83" i="54"/>
  <c r="E83" i="54"/>
  <c r="F83" i="54" s="1"/>
  <c r="E83" i="33"/>
  <c r="F83" i="33"/>
  <c r="C73" i="54"/>
  <c r="E73" i="33"/>
  <c r="F73" i="33"/>
  <c r="C52" i="54"/>
  <c r="E52" i="33"/>
  <c r="F52" i="33"/>
  <c r="C37" i="54"/>
  <c r="E37" i="33"/>
  <c r="F37" i="33"/>
  <c r="C27" i="54"/>
  <c r="E27" i="54" s="1"/>
  <c r="F27" i="54" s="1"/>
  <c r="E27" i="33"/>
  <c r="F27" i="33"/>
  <c r="C23" i="54"/>
  <c r="E23" i="54"/>
  <c r="F23" i="54"/>
  <c r="E23" i="33"/>
  <c r="F23" i="33"/>
  <c r="C19" i="54"/>
  <c r="E19" i="54" s="1"/>
  <c r="F19" i="54" s="1"/>
  <c r="E19" i="33"/>
  <c r="F19" i="33"/>
  <c r="C15" i="54"/>
  <c r="E15" i="54"/>
  <c r="F15" i="54"/>
  <c r="E15" i="33"/>
  <c r="F15" i="33"/>
  <c r="C11" i="54"/>
  <c r="E11" i="54" s="1"/>
  <c r="F11" i="54" s="1"/>
  <c r="E11" i="33"/>
  <c r="F11" i="33"/>
  <c r="C78" i="54"/>
  <c r="E78" i="54" s="1"/>
  <c r="F78" i="54" s="1"/>
  <c r="E78" i="33"/>
  <c r="F78" i="33"/>
  <c r="C74" i="54"/>
  <c r="E74" i="54" s="1"/>
  <c r="F74" i="54" s="1"/>
  <c r="E74" i="33"/>
  <c r="F74" i="33"/>
  <c r="C68" i="54"/>
  <c r="E68" i="33"/>
  <c r="F68" i="33"/>
  <c r="C64" i="54"/>
  <c r="E64" i="33"/>
  <c r="F64" i="33"/>
  <c r="C54" i="54"/>
  <c r="E54" i="33"/>
  <c r="F54" i="33"/>
  <c r="C28" i="54"/>
  <c r="E28" i="54" s="1"/>
  <c r="F28" i="54" s="1"/>
  <c r="E28" i="33"/>
  <c r="F28" i="33"/>
  <c r="C24" i="54"/>
  <c r="E24" i="54" s="1"/>
  <c r="F24" i="54" s="1"/>
  <c r="E24" i="33"/>
  <c r="F24" i="33"/>
  <c r="C16" i="54"/>
  <c r="E16" i="54" s="1"/>
  <c r="F16" i="54" s="1"/>
  <c r="E16" i="33"/>
  <c r="F16" i="33"/>
  <c r="C88" i="54"/>
  <c r="E88" i="33"/>
  <c r="F88" i="33"/>
  <c r="C72" i="54"/>
  <c r="E72" i="33"/>
  <c r="F72" i="33"/>
  <c r="C95" i="54"/>
  <c r="E95" i="54"/>
  <c r="F95" i="54" s="1"/>
  <c r="E95" i="33"/>
  <c r="F95" i="33"/>
  <c r="C93" i="54"/>
  <c r="E93" i="54" s="1"/>
  <c r="F93" i="54" s="1"/>
  <c r="E93" i="33"/>
  <c r="F93" i="33"/>
  <c r="C87" i="54"/>
  <c r="E87" i="54" s="1"/>
  <c r="F87" i="54" s="1"/>
  <c r="E87" i="33"/>
  <c r="F87" i="33"/>
  <c r="C79" i="54"/>
  <c r="E79" i="33"/>
  <c r="F79" i="33"/>
  <c r="C69" i="54"/>
  <c r="E69" i="54" s="1"/>
  <c r="F69" i="54" s="1"/>
  <c r="E69" i="33"/>
  <c r="F69" i="33"/>
  <c r="C65" i="54"/>
  <c r="E65" i="33"/>
  <c r="F65" i="33"/>
  <c r="C48" i="54"/>
  <c r="E48" i="33"/>
  <c r="F48" i="33"/>
  <c r="C25" i="54"/>
  <c r="E25" i="54" s="1"/>
  <c r="F25" i="54" s="1"/>
  <c r="E25" i="33"/>
  <c r="F25" i="33"/>
  <c r="C21" i="54"/>
  <c r="E21" i="33"/>
  <c r="F21" i="33"/>
  <c r="C13" i="54"/>
  <c r="E13" i="54" s="1"/>
  <c r="F13" i="54" s="1"/>
  <c r="E13" i="33"/>
  <c r="F13" i="33"/>
  <c r="C9" i="54"/>
  <c r="E9" i="54"/>
  <c r="F9" i="54" s="1"/>
  <c r="E9" i="33"/>
  <c r="F9" i="33"/>
  <c r="F39" i="37"/>
  <c r="F58" i="37"/>
  <c r="C42" i="54"/>
  <c r="C45" i="54"/>
  <c r="C56" i="54"/>
  <c r="B56" i="54"/>
  <c r="B42" i="54"/>
  <c r="B44" i="54"/>
  <c r="C41" i="54"/>
  <c r="E41" i="54" s="1"/>
  <c r="F41" i="54" s="1"/>
  <c r="B41" i="54"/>
  <c r="C43" i="54"/>
  <c r="B45" i="54"/>
  <c r="B43" i="54"/>
  <c r="F79" i="61"/>
  <c r="F44" i="33"/>
  <c r="F18" i="33"/>
  <c r="F45" i="33"/>
  <c r="F41" i="33"/>
  <c r="F20" i="33"/>
  <c r="C20" i="54"/>
  <c r="E20" i="54" s="1"/>
  <c r="F20" i="54" s="1"/>
  <c r="F71" i="33"/>
  <c r="F24" i="59"/>
  <c r="F66" i="59"/>
  <c r="F62" i="59"/>
  <c r="F39" i="49"/>
  <c r="F58" i="49"/>
  <c r="F39" i="46"/>
  <c r="F58" i="46"/>
  <c r="F58" i="47"/>
  <c r="F58" i="48"/>
  <c r="F39" i="45"/>
  <c r="F96" i="39"/>
  <c r="F75" i="39"/>
  <c r="F10" i="43"/>
  <c r="F10" i="42"/>
  <c r="F70" i="42"/>
  <c r="F75" i="42"/>
  <c r="F75" i="38"/>
  <c r="F10" i="38"/>
  <c r="F96" i="38"/>
  <c r="F10" i="40"/>
  <c r="F96" i="40"/>
  <c r="F75" i="40"/>
  <c r="F96" i="41"/>
  <c r="F10" i="41"/>
  <c r="F63" i="33"/>
  <c r="C81" i="33"/>
  <c r="C18" i="54"/>
  <c r="E18" i="54" s="1"/>
  <c r="F18" i="54" s="1"/>
  <c r="F92" i="33"/>
  <c r="C63" i="54"/>
  <c r="F73" i="61"/>
  <c r="F92" i="59"/>
  <c r="F68" i="59"/>
  <c r="F86" i="61"/>
  <c r="C81" i="61"/>
  <c r="F11" i="61"/>
  <c r="F79" i="59"/>
  <c r="F45" i="59"/>
  <c r="F29" i="59"/>
  <c r="B39" i="61"/>
  <c r="F29" i="61"/>
  <c r="F21" i="61"/>
  <c r="F20" i="61"/>
  <c r="F13" i="61"/>
  <c r="C94" i="33"/>
  <c r="C90" i="33"/>
  <c r="F84" i="33"/>
  <c r="C71" i="54"/>
  <c r="C35" i="54"/>
  <c r="B48" i="54"/>
  <c r="F43" i="33"/>
  <c r="C92" i="54"/>
  <c r="E92" i="54" s="1"/>
  <c r="F92" i="54" s="1"/>
  <c r="F86" i="33"/>
  <c r="C86" i="54"/>
  <c r="C46" i="33"/>
  <c r="C84" i="54"/>
  <c r="E84" i="54" s="1"/>
  <c r="F84" i="54" s="1"/>
  <c r="C93" i="52"/>
  <c r="F42" i="33"/>
  <c r="B39" i="33"/>
  <c r="C63" i="52"/>
  <c r="F95" i="11"/>
  <c r="F54" i="11"/>
  <c r="F24" i="11"/>
  <c r="F20" i="11"/>
  <c r="B8" i="53"/>
  <c r="F46" i="60"/>
  <c r="F27" i="11"/>
  <c r="F65" i="11"/>
  <c r="F43" i="11"/>
  <c r="F35" i="11"/>
  <c r="F26" i="11"/>
  <c r="F9" i="11"/>
  <c r="F80" i="11"/>
  <c r="F79" i="11"/>
  <c r="F73" i="11"/>
  <c r="F68" i="11"/>
  <c r="F67" i="11"/>
  <c r="F88" i="11"/>
  <c r="F82" i="11"/>
  <c r="F78" i="11"/>
  <c r="F71" i="11"/>
  <c r="F66" i="11"/>
  <c r="C90" i="60"/>
  <c r="B81" i="60"/>
  <c r="F84" i="11"/>
  <c r="F92" i="11"/>
  <c r="F87" i="11"/>
  <c r="F69" i="11"/>
  <c r="F64" i="11"/>
  <c r="F56" i="11"/>
  <c r="F48" i="11"/>
  <c r="F93" i="11"/>
  <c r="F74" i="11"/>
  <c r="F16" i="11"/>
  <c r="F29" i="11"/>
  <c r="C84" i="52"/>
  <c r="F86" i="11"/>
  <c r="F72" i="11"/>
  <c r="F50" i="11"/>
  <c r="F44" i="11"/>
  <c r="F19" i="11"/>
  <c r="F11" i="11"/>
  <c r="F12" i="11"/>
  <c r="F37" i="11"/>
  <c r="F23" i="11"/>
  <c r="F15" i="11"/>
  <c r="F63" i="11"/>
  <c r="F91" i="11"/>
  <c r="F45" i="11"/>
  <c r="F8" i="11"/>
  <c r="F83" i="61"/>
  <c r="F89" i="61"/>
  <c r="F56" i="61"/>
  <c r="F43" i="61"/>
  <c r="F45" i="61"/>
  <c r="F44" i="61"/>
  <c r="F41" i="61"/>
  <c r="F71" i="61"/>
  <c r="F65" i="61"/>
  <c r="F26" i="61"/>
  <c r="F18" i="61"/>
  <c r="F10" i="61"/>
  <c r="B90" i="61"/>
  <c r="B70" i="61"/>
  <c r="B75" i="61" s="1"/>
  <c r="F64" i="61"/>
  <c r="F95" i="59"/>
  <c r="F74" i="59"/>
  <c r="F93" i="59"/>
  <c r="F43" i="59"/>
  <c r="F27" i="59"/>
  <c r="F22" i="59"/>
  <c r="F84" i="59"/>
  <c r="F65" i="59"/>
  <c r="F42" i="59"/>
  <c r="F21" i="59"/>
  <c r="F13" i="59"/>
  <c r="F9" i="59"/>
  <c r="F73" i="59"/>
  <c r="F35" i="59"/>
  <c r="F25" i="59"/>
  <c r="F19" i="59"/>
  <c r="F12" i="60"/>
  <c r="F89" i="59"/>
  <c r="F17" i="59"/>
  <c r="F11" i="59"/>
  <c r="F83" i="11"/>
  <c r="F52" i="11"/>
  <c r="F17" i="11"/>
  <c r="F13" i="11"/>
  <c r="F89" i="11"/>
  <c r="F41" i="11"/>
  <c r="F28" i="11"/>
  <c r="F21" i="11"/>
  <c r="F18" i="11"/>
  <c r="F14" i="11"/>
  <c r="F62" i="11"/>
  <c r="F42" i="11"/>
  <c r="F25" i="11"/>
  <c r="F22" i="11"/>
  <c r="E81" i="59"/>
  <c r="B93" i="54"/>
  <c r="B87" i="54"/>
  <c r="B85" i="54"/>
  <c r="B72" i="54"/>
  <c r="C66" i="54"/>
  <c r="E66" i="54"/>
  <c r="F66" i="54" s="1"/>
  <c r="F66" i="33"/>
  <c r="F62" i="33"/>
  <c r="B52" i="54"/>
  <c r="C44" i="54"/>
  <c r="B46" i="33"/>
  <c r="B46" i="54"/>
  <c r="F56" i="59"/>
  <c r="B79" i="54"/>
  <c r="C67" i="54"/>
  <c r="E67" i="54" s="1"/>
  <c r="F67" i="54" s="1"/>
  <c r="F67" i="33"/>
  <c r="B83" i="54"/>
  <c r="B81" i="54"/>
  <c r="F87" i="59"/>
  <c r="C62" i="54"/>
  <c r="E62" i="54" s="1"/>
  <c r="F62" i="54" s="1"/>
  <c r="C85" i="33"/>
  <c r="E85" i="33"/>
  <c r="C70" i="33"/>
  <c r="C75" i="33"/>
  <c r="F35" i="33"/>
  <c r="B26" i="54"/>
  <c r="B21" i="54"/>
  <c r="C17" i="52"/>
  <c r="C17" i="54"/>
  <c r="E17" i="54" s="1"/>
  <c r="F17" i="54" s="1"/>
  <c r="C12" i="54"/>
  <c r="F12" i="33"/>
  <c r="F29" i="33"/>
  <c r="C29" i="54"/>
  <c r="F14" i="59"/>
  <c r="F17" i="33"/>
  <c r="C39" i="33"/>
  <c r="E39" i="33"/>
  <c r="C8" i="54"/>
  <c r="E8" i="54" s="1"/>
  <c r="F8" i="54" s="1"/>
  <c r="B58" i="33"/>
  <c r="E70" i="33"/>
  <c r="C75" i="52"/>
  <c r="C58" i="33"/>
  <c r="C93" i="53"/>
  <c r="E58" i="33"/>
  <c r="E70" i="59"/>
  <c r="F70" i="59"/>
  <c r="C96" i="33"/>
  <c r="C46" i="54"/>
  <c r="E46" i="54" s="1"/>
  <c r="F46" i="54" s="1"/>
  <c r="E46" i="33"/>
  <c r="F46" i="33"/>
  <c r="C90" i="54"/>
  <c r="E90" i="33"/>
  <c r="F90" i="33"/>
  <c r="C94" i="54"/>
  <c r="E94" i="54" s="1"/>
  <c r="F94" i="54" s="1"/>
  <c r="E94" i="33"/>
  <c r="F94" i="33"/>
  <c r="C81" i="54"/>
  <c r="E81" i="54" s="1"/>
  <c r="F81" i="54" s="1"/>
  <c r="E81" i="33"/>
  <c r="F81" i="33"/>
  <c r="E86" i="54"/>
  <c r="F86" i="54" s="1"/>
  <c r="E43" i="54"/>
  <c r="F43" i="54" s="1"/>
  <c r="E56" i="54"/>
  <c r="F56" i="54" s="1"/>
  <c r="E42" i="54"/>
  <c r="F42" i="54" s="1"/>
  <c r="F39" i="44"/>
  <c r="F58" i="44"/>
  <c r="F39" i="43"/>
  <c r="F58" i="43"/>
  <c r="F39" i="42"/>
  <c r="F58" i="42"/>
  <c r="F39" i="38"/>
  <c r="F58" i="38"/>
  <c r="F39" i="40"/>
  <c r="F58" i="40"/>
  <c r="F58" i="41"/>
  <c r="F75" i="41"/>
  <c r="F85" i="59"/>
  <c r="F81" i="59"/>
  <c r="F90" i="59"/>
  <c r="F46" i="11"/>
  <c r="F10" i="11"/>
  <c r="F85" i="11"/>
  <c r="F81" i="11"/>
  <c r="E96" i="59"/>
  <c r="F96" i="59" s="1"/>
  <c r="F94" i="11"/>
  <c r="F75" i="11"/>
  <c r="F70" i="11"/>
  <c r="F90" i="11"/>
  <c r="C85" i="54"/>
  <c r="F85" i="33"/>
  <c r="F70" i="33"/>
  <c r="C70" i="54"/>
  <c r="E70" i="54" s="1"/>
  <c r="F70" i="54" s="1"/>
  <c r="E75" i="33"/>
  <c r="C17" i="53"/>
  <c r="F39" i="33"/>
  <c r="E96" i="33"/>
  <c r="F58" i="11"/>
  <c r="F96" i="33"/>
  <c r="F39" i="59"/>
  <c r="B58" i="54"/>
  <c r="F39" i="11"/>
  <c r="F96" i="11"/>
  <c r="C75" i="54"/>
  <c r="E75" i="54" s="1"/>
  <c r="F75" i="54" s="1"/>
  <c r="F75" i="33"/>
  <c r="C96" i="54"/>
  <c r="C58" i="54"/>
  <c r="F58" i="33"/>
  <c r="E94" i="61" l="1"/>
  <c r="F94" i="61" s="1"/>
  <c r="E39" i="61"/>
  <c r="F39" i="61" s="1"/>
  <c r="B96" i="61"/>
  <c r="E58" i="61"/>
  <c r="F58" i="61" s="1"/>
  <c r="C85" i="61"/>
  <c r="E85" i="61" s="1"/>
  <c r="F85" i="61" s="1"/>
  <c r="C70" i="61"/>
  <c r="E54" i="61"/>
  <c r="F54" i="61" s="1"/>
  <c r="E39" i="54"/>
  <c r="F39" i="54" s="1"/>
  <c r="B73" i="53"/>
  <c r="E90" i="54"/>
  <c r="F90" i="54" s="1"/>
  <c r="E44" i="54"/>
  <c r="F44" i="54" s="1"/>
  <c r="E79" i="54"/>
  <c r="F79" i="54" s="1"/>
  <c r="E80" i="54"/>
  <c r="F80" i="54" s="1"/>
  <c r="E63" i="54"/>
  <c r="F63" i="54" s="1"/>
  <c r="E72" i="54"/>
  <c r="F72" i="54" s="1"/>
  <c r="E73" i="54"/>
  <c r="F73" i="54" s="1"/>
  <c r="E12" i="54"/>
  <c r="F12" i="54" s="1"/>
  <c r="E42" i="8"/>
  <c r="F42" i="8" s="1"/>
  <c r="D29" i="53"/>
  <c r="D21" i="53"/>
  <c r="B88" i="53"/>
  <c r="B9" i="53"/>
  <c r="E29" i="54"/>
  <c r="F29" i="54" s="1"/>
  <c r="E35" i="54"/>
  <c r="F35" i="54" s="1"/>
  <c r="E48" i="54"/>
  <c r="F48" i="54" s="1"/>
  <c r="E85" i="54"/>
  <c r="F85" i="54" s="1"/>
  <c r="E88" i="54"/>
  <c r="F88" i="54" s="1"/>
  <c r="E71" i="54"/>
  <c r="F71" i="54" s="1"/>
  <c r="C22" i="53"/>
  <c r="B17" i="53"/>
  <c r="E64" i="54"/>
  <c r="F64" i="54" s="1"/>
  <c r="E54" i="54"/>
  <c r="F54" i="54" s="1"/>
  <c r="D8" i="53"/>
  <c r="E37" i="54"/>
  <c r="F37" i="54" s="1"/>
  <c r="B14" i="53"/>
  <c r="B85" i="53"/>
  <c r="C39" i="54"/>
  <c r="E58" i="54"/>
  <c r="F58" i="54" s="1"/>
  <c r="E96" i="54"/>
  <c r="F96" i="54" s="1"/>
  <c r="E50" i="54"/>
  <c r="F50" i="54" s="1"/>
  <c r="B39" i="54"/>
  <c r="E37" i="60"/>
  <c r="F37" i="60" s="1"/>
  <c r="E17" i="60"/>
  <c r="F17" i="60" s="1"/>
  <c r="E10" i="60"/>
  <c r="F10" i="60" s="1"/>
  <c r="E68" i="8"/>
  <c r="F68" i="8" s="1"/>
  <c r="E54" i="8"/>
  <c r="F54" i="8" s="1"/>
  <c r="E19" i="8"/>
  <c r="F19" i="8" s="1"/>
  <c r="E11" i="8"/>
  <c r="F11" i="8" s="1"/>
  <c r="D70" i="60"/>
  <c r="D75" i="60" s="1"/>
  <c r="C94" i="60"/>
  <c r="E78" i="60"/>
  <c r="F78" i="60" s="1"/>
  <c r="B58" i="60"/>
  <c r="E92" i="8"/>
  <c r="F92" i="8" s="1"/>
  <c r="E84" i="8"/>
  <c r="F84" i="8" s="1"/>
  <c r="E17" i="8"/>
  <c r="F17" i="8" s="1"/>
  <c r="E54" i="60"/>
  <c r="F54" i="60" s="1"/>
  <c r="E9" i="60"/>
  <c r="F9" i="60" s="1"/>
  <c r="E91" i="8"/>
  <c r="F91" i="8" s="1"/>
  <c r="E93" i="60"/>
  <c r="F93" i="60" s="1"/>
  <c r="E71" i="60"/>
  <c r="F71" i="60" s="1"/>
  <c r="E62" i="60"/>
  <c r="F62" i="60" s="1"/>
  <c r="E44" i="60"/>
  <c r="F44" i="60" s="1"/>
  <c r="E29" i="60"/>
  <c r="F29" i="60" s="1"/>
  <c r="E21" i="60"/>
  <c r="F21" i="60" s="1"/>
  <c r="E13" i="60"/>
  <c r="F13" i="60" s="1"/>
  <c r="E90" i="60"/>
  <c r="F90" i="60" s="1"/>
  <c r="E68" i="60"/>
  <c r="F68" i="60" s="1"/>
  <c r="B96" i="60"/>
  <c r="E80" i="60"/>
  <c r="F80" i="60" s="1"/>
  <c r="E52" i="60"/>
  <c r="F52" i="60" s="1"/>
  <c r="E42" i="60"/>
  <c r="F42" i="60" s="1"/>
  <c r="E26" i="60"/>
  <c r="F26" i="60" s="1"/>
  <c r="E96" i="8"/>
  <c r="F96" i="8" s="1"/>
  <c r="E21" i="8"/>
  <c r="F21" i="8" s="1"/>
  <c r="C58" i="59"/>
  <c r="E58" i="59" s="1"/>
  <c r="F58" i="59" s="1"/>
  <c r="E35" i="8"/>
  <c r="F35" i="8" s="1"/>
  <c r="E74" i="8"/>
  <c r="F74" i="8" s="1"/>
  <c r="C58" i="8"/>
  <c r="E66" i="8"/>
  <c r="F66" i="8" s="1"/>
  <c r="E70" i="8"/>
  <c r="F70" i="8" s="1"/>
  <c r="E62" i="8"/>
  <c r="F62" i="8" s="1"/>
  <c r="C37" i="52"/>
  <c r="E83" i="8"/>
  <c r="F83" i="8" s="1"/>
  <c r="E73" i="8"/>
  <c r="F73" i="8" s="1"/>
  <c r="E50" i="8"/>
  <c r="F50" i="8" s="1"/>
  <c r="E25" i="8"/>
  <c r="F25" i="8" s="1"/>
  <c r="D58" i="8"/>
  <c r="E43" i="8"/>
  <c r="F43" i="8" s="1"/>
  <c r="E65" i="8"/>
  <c r="F65" i="8" s="1"/>
  <c r="E85" i="8"/>
  <c r="F85" i="8" s="1"/>
  <c r="E48" i="8"/>
  <c r="F48" i="8" s="1"/>
  <c r="E24" i="8"/>
  <c r="F24" i="8" s="1"/>
  <c r="E9" i="8"/>
  <c r="F9" i="8" s="1"/>
  <c r="E33" i="8"/>
  <c r="F33" i="8" s="1"/>
  <c r="C30" i="53"/>
  <c r="E95" i="8"/>
  <c r="F95" i="8" s="1"/>
  <c r="E69" i="8"/>
  <c r="F69" i="8" s="1"/>
  <c r="E20" i="8"/>
  <c r="F20" i="8" s="1"/>
  <c r="C90" i="53"/>
  <c r="B27" i="53"/>
  <c r="C24" i="53"/>
  <c r="B19" i="53"/>
  <c r="C16" i="53"/>
  <c r="E16" i="53" s="1"/>
  <c r="F16" i="53" s="1"/>
  <c r="B11" i="53"/>
  <c r="B48" i="53"/>
  <c r="B70" i="53"/>
  <c r="D64" i="53"/>
  <c r="D90" i="53"/>
  <c r="C87" i="53"/>
  <c r="B82" i="53"/>
  <c r="C79" i="53"/>
  <c r="B75" i="53"/>
  <c r="B94" i="53"/>
  <c r="D52" i="53"/>
  <c r="E88" i="8"/>
  <c r="F88" i="8" s="1"/>
  <c r="E13" i="8"/>
  <c r="F13" i="8" s="1"/>
  <c r="D70" i="53"/>
  <c r="C9" i="53"/>
  <c r="C29" i="53"/>
  <c r="E29" i="53" s="1"/>
  <c r="F29" i="53" s="1"/>
  <c r="B24" i="53"/>
  <c r="C21" i="53"/>
  <c r="B16" i="53"/>
  <c r="C13" i="53"/>
  <c r="B35" i="53"/>
  <c r="C41" i="53"/>
  <c r="C45" i="53"/>
  <c r="D48" i="53"/>
  <c r="B54" i="53"/>
  <c r="D69" i="53"/>
  <c r="B67" i="53"/>
  <c r="C64" i="53"/>
  <c r="B87" i="53"/>
  <c r="C84" i="53"/>
  <c r="B79" i="53"/>
  <c r="C75" i="53"/>
  <c r="E44" i="8"/>
  <c r="F44" i="8" s="1"/>
  <c r="B29" i="53"/>
  <c r="C26" i="53"/>
  <c r="D23" i="53"/>
  <c r="B21" i="53"/>
  <c r="C18" i="53"/>
  <c r="D15" i="53"/>
  <c r="B13" i="53"/>
  <c r="D35" i="53"/>
  <c r="B42" i="53"/>
  <c r="B72" i="53"/>
  <c r="D66" i="53"/>
  <c r="B64" i="53"/>
  <c r="C95" i="53"/>
  <c r="D86" i="53"/>
  <c r="B84" i="53"/>
  <c r="C81" i="53"/>
  <c r="D96" i="53"/>
  <c r="E32" i="8"/>
  <c r="F32" i="8" s="1"/>
  <c r="B22" i="53"/>
  <c r="B91" i="53"/>
  <c r="E87" i="8"/>
  <c r="F87" i="8" s="1"/>
  <c r="B58" i="8"/>
  <c r="E29" i="8"/>
  <c r="F29" i="8" s="1"/>
  <c r="E12" i="8"/>
  <c r="F12" i="8" s="1"/>
  <c r="D43" i="52"/>
  <c r="B10" i="53"/>
  <c r="D73" i="53"/>
  <c r="C31" i="53"/>
  <c r="B26" i="53"/>
  <c r="B45" i="53"/>
  <c r="B46" i="53" s="1"/>
  <c r="C44" i="53"/>
  <c r="B50" i="53"/>
  <c r="C54" i="53"/>
  <c r="C74" i="53"/>
  <c r="B69" i="53"/>
  <c r="D63" i="53"/>
  <c r="B95" i="53"/>
  <c r="C92" i="53"/>
  <c r="B89" i="53"/>
  <c r="B96" i="53"/>
  <c r="E80" i="8"/>
  <c r="F80" i="8" s="1"/>
  <c r="E90" i="8"/>
  <c r="F90" i="8" s="1"/>
  <c r="E82" i="8"/>
  <c r="F82" i="8" s="1"/>
  <c r="E72" i="8"/>
  <c r="F72" i="8" s="1"/>
  <c r="E64" i="8"/>
  <c r="F64" i="8" s="1"/>
  <c r="E46" i="8"/>
  <c r="F46" i="8" s="1"/>
  <c r="E31" i="8"/>
  <c r="F31" i="8" s="1"/>
  <c r="E23" i="8"/>
  <c r="F23" i="8" s="1"/>
  <c r="E15" i="8"/>
  <c r="F15" i="8" s="1"/>
  <c r="C10" i="53"/>
  <c r="B31" i="53"/>
  <c r="C28" i="53"/>
  <c r="D25" i="53"/>
  <c r="B23" i="53"/>
  <c r="C20" i="53"/>
  <c r="D17" i="53"/>
  <c r="B15" i="53"/>
  <c r="C12" i="53"/>
  <c r="B37" i="53"/>
  <c r="B44" i="53"/>
  <c r="B74" i="53"/>
  <c r="C71" i="53"/>
  <c r="B66" i="53"/>
  <c r="D94" i="53"/>
  <c r="B92" i="53"/>
  <c r="B86" i="53"/>
  <c r="C83" i="53"/>
  <c r="C32" i="53"/>
  <c r="E39" i="8"/>
  <c r="F39" i="8" s="1"/>
  <c r="E28" i="8"/>
  <c r="F28" i="8" s="1"/>
  <c r="B28" i="53"/>
  <c r="C25" i="53"/>
  <c r="B20" i="53"/>
  <c r="B12" i="53"/>
  <c r="B43" i="53"/>
  <c r="C43" i="53"/>
  <c r="C50" i="53"/>
  <c r="B71" i="53"/>
  <c r="B63" i="53"/>
  <c r="D91" i="53"/>
  <c r="C88" i="53"/>
  <c r="B83" i="53"/>
  <c r="C80" i="53"/>
  <c r="B32" i="53"/>
  <c r="E85" i="60"/>
  <c r="F85" i="60" s="1"/>
  <c r="C39" i="60"/>
  <c r="E39" i="60" s="1"/>
  <c r="F39" i="60" s="1"/>
  <c r="E91" i="60"/>
  <c r="F91" i="60" s="1"/>
  <c r="D94" i="60"/>
  <c r="D10" i="52"/>
  <c r="D70" i="52"/>
  <c r="D75" i="52"/>
  <c r="C42" i="52"/>
  <c r="D78" i="52"/>
  <c r="D87" i="52"/>
  <c r="D32" i="52"/>
  <c r="E83" i="60"/>
  <c r="F83" i="60" s="1"/>
  <c r="D72" i="52"/>
  <c r="C67" i="52"/>
  <c r="D15" i="52"/>
  <c r="D95" i="52"/>
  <c r="C70" i="60"/>
  <c r="C75" i="60" s="1"/>
  <c r="E75" i="60" s="1"/>
  <c r="F75" i="60" s="1"/>
  <c r="D23" i="52"/>
  <c r="D92" i="52"/>
  <c r="C89" i="52"/>
  <c r="C85" i="60"/>
  <c r="C96" i="60" s="1"/>
  <c r="D28" i="52"/>
  <c r="B18" i="52"/>
  <c r="D73" i="52"/>
  <c r="C94" i="52"/>
  <c r="B80" i="52"/>
  <c r="B62" i="52"/>
  <c r="D52" i="52"/>
  <c r="E96" i="7"/>
  <c r="F96" i="7" s="1"/>
  <c r="B14" i="52"/>
  <c r="B30" i="52"/>
  <c r="C19" i="52"/>
  <c r="D16" i="52"/>
  <c r="D78" i="55"/>
  <c r="D78" i="53" s="1"/>
  <c r="B22" i="52"/>
  <c r="D12" i="52"/>
  <c r="D20" i="52"/>
  <c r="E65" i="7"/>
  <c r="F65" i="7" s="1"/>
  <c r="D71" i="52"/>
  <c r="D64" i="52"/>
  <c r="B70" i="52"/>
  <c r="C54" i="52"/>
  <c r="C71" i="52"/>
  <c r="D19" i="52"/>
  <c r="B72" i="52"/>
  <c r="C50" i="52"/>
  <c r="C95" i="52"/>
  <c r="E68" i="7"/>
  <c r="F68" i="7" s="1"/>
  <c r="B50" i="52"/>
  <c r="D81" i="52"/>
  <c r="D74" i="52"/>
  <c r="D86" i="52"/>
  <c r="B32" i="52"/>
  <c r="B79" i="52"/>
  <c r="C22" i="52"/>
  <c r="E22" i="52" s="1"/>
  <c r="F22" i="52" s="1"/>
  <c r="B92" i="52"/>
  <c r="B74" i="52"/>
  <c r="B86" i="52"/>
  <c r="D75" i="55"/>
  <c r="E84" i="7"/>
  <c r="F84" i="7" s="1"/>
  <c r="C81" i="52"/>
  <c r="B15" i="52"/>
  <c r="B84" i="52"/>
  <c r="B25" i="52"/>
  <c r="D63" i="52"/>
  <c r="E63" i="52" s="1"/>
  <c r="F63" i="52" s="1"/>
  <c r="C86" i="52"/>
  <c r="C43" i="52"/>
  <c r="E43" i="52" s="1"/>
  <c r="F43" i="52" s="1"/>
  <c r="E11" i="7"/>
  <c r="F11" i="7" s="1"/>
  <c r="C66" i="52"/>
  <c r="C10" i="52"/>
  <c r="E86" i="7"/>
  <c r="F86" i="7" s="1"/>
  <c r="B69" i="52"/>
  <c r="E63" i="7"/>
  <c r="F63" i="7" s="1"/>
  <c r="B67" i="52"/>
  <c r="C8" i="52"/>
  <c r="D11" i="52"/>
  <c r="E81" i="7"/>
  <c r="F81" i="7" s="1"/>
  <c r="B95" i="52"/>
  <c r="B89" i="52"/>
  <c r="D27" i="52"/>
  <c r="B33" i="52"/>
  <c r="D13" i="52"/>
  <c r="B24" i="52"/>
  <c r="B27" i="52"/>
  <c r="B45" i="52"/>
  <c r="D21" i="52"/>
  <c r="E48" i="7"/>
  <c r="F48" i="7" s="1"/>
  <c r="B16" i="52"/>
  <c r="B71" i="52"/>
  <c r="D29" i="52"/>
  <c r="E13" i="7"/>
  <c r="F13" i="7" s="1"/>
  <c r="E46" i="7"/>
  <c r="F46" i="7" s="1"/>
  <c r="B52" i="52"/>
  <c r="B11" i="52"/>
  <c r="D65" i="52"/>
  <c r="D65" i="55"/>
  <c r="D65" i="53" s="1"/>
  <c r="E65" i="53" s="1"/>
  <c r="F65" i="53" s="1"/>
  <c r="B63" i="52"/>
  <c r="C13" i="52"/>
  <c r="B23" i="52"/>
  <c r="C65" i="52"/>
  <c r="B31" i="52"/>
  <c r="D91" i="52"/>
  <c r="D17" i="52"/>
  <c r="E17" i="52" s="1"/>
  <c r="F17" i="52" s="1"/>
  <c r="D9" i="52"/>
  <c r="C88" i="52"/>
  <c r="B94" i="52"/>
  <c r="C24" i="52"/>
  <c r="B41" i="52"/>
  <c r="D85" i="52"/>
  <c r="E85" i="52" s="1"/>
  <c r="F85" i="52" s="1"/>
  <c r="D25" i="52"/>
  <c r="D80" i="52"/>
  <c r="C68" i="55"/>
  <c r="C68" i="53" s="1"/>
  <c r="B19" i="52"/>
  <c r="C28" i="52"/>
  <c r="C68" i="52"/>
  <c r="E68" i="52" s="1"/>
  <c r="F68" i="52" s="1"/>
  <c r="C56" i="52"/>
  <c r="D45" i="52"/>
  <c r="E75" i="52"/>
  <c r="F75" i="52" s="1"/>
  <c r="C9" i="52"/>
  <c r="C48" i="52"/>
  <c r="E48" i="52" s="1"/>
  <c r="F48" i="52" s="1"/>
  <c r="C45" i="52"/>
  <c r="D14" i="52"/>
  <c r="E93" i="7"/>
  <c r="F93" i="7" s="1"/>
  <c r="C80" i="52"/>
  <c r="D90" i="52"/>
  <c r="E90" i="52" s="1"/>
  <c r="F90" i="52" s="1"/>
  <c r="D69" i="52"/>
  <c r="D26" i="52"/>
  <c r="C70" i="52"/>
  <c r="C29" i="52"/>
  <c r="C15" i="52"/>
  <c r="E15" i="52" s="1"/>
  <c r="F15" i="52" s="1"/>
  <c r="B13" i="52"/>
  <c r="C44" i="52"/>
  <c r="E44" i="52" s="1"/>
  <c r="F44" i="52" s="1"/>
  <c r="D62" i="52"/>
  <c r="D35" i="52"/>
  <c r="E64" i="7"/>
  <c r="F64" i="7" s="1"/>
  <c r="C96" i="52"/>
  <c r="E96" i="52" s="1"/>
  <c r="F96" i="52" s="1"/>
  <c r="B83" i="52"/>
  <c r="B17" i="52"/>
  <c r="B37" i="52"/>
  <c r="C96" i="55"/>
  <c r="C96" i="53" s="1"/>
  <c r="E96" i="53" s="1"/>
  <c r="F96" i="53" s="1"/>
  <c r="C87" i="52"/>
  <c r="B73" i="52"/>
  <c r="D93" i="52"/>
  <c r="E93" i="52" s="1"/>
  <c r="F93" i="52" s="1"/>
  <c r="D24" i="52"/>
  <c r="E75" i="7"/>
  <c r="F75" i="7" s="1"/>
  <c r="C32" i="52"/>
  <c r="C20" i="52"/>
  <c r="E20" i="52" s="1"/>
  <c r="F20" i="52" s="1"/>
  <c r="C27" i="52"/>
  <c r="B88" i="52"/>
  <c r="C64" i="52"/>
  <c r="E64" i="52" s="1"/>
  <c r="F64" i="52" s="1"/>
  <c r="E29" i="7"/>
  <c r="F29" i="7" s="1"/>
  <c r="E44" i="7"/>
  <c r="F44" i="7" s="1"/>
  <c r="B85" i="52"/>
  <c r="C30" i="52"/>
  <c r="E30" i="52" s="1"/>
  <c r="F30" i="52" s="1"/>
  <c r="D18" i="52"/>
  <c r="E23" i="7"/>
  <c r="F23" i="7" s="1"/>
  <c r="C41" i="52"/>
  <c r="B96" i="52"/>
  <c r="E35" i="7"/>
  <c r="F35" i="7" s="1"/>
  <c r="E17" i="53"/>
  <c r="F17" i="53" s="1"/>
  <c r="C12" i="52"/>
  <c r="C25" i="52"/>
  <c r="D89" i="52"/>
  <c r="E89" i="52" s="1"/>
  <c r="F89" i="52" s="1"/>
  <c r="D92" i="55"/>
  <c r="D92" i="53" s="1"/>
  <c r="E20" i="7"/>
  <c r="F20" i="7" s="1"/>
  <c r="C23" i="52"/>
  <c r="C35" i="52"/>
  <c r="D66" i="52"/>
  <c r="E45" i="7"/>
  <c r="F45" i="7" s="1"/>
  <c r="E14" i="7"/>
  <c r="F14" i="7" s="1"/>
  <c r="E62" i="7"/>
  <c r="F62" i="7" s="1"/>
  <c r="C69" i="52"/>
  <c r="E69" i="52" s="1"/>
  <c r="F69" i="52" s="1"/>
  <c r="D42" i="52"/>
  <c r="E42" i="52" s="1"/>
  <c r="F42" i="52" s="1"/>
  <c r="E90" i="7"/>
  <c r="F90" i="7" s="1"/>
  <c r="E18" i="7"/>
  <c r="F18" i="7" s="1"/>
  <c r="E87" i="7"/>
  <c r="F87" i="7" s="1"/>
  <c r="C74" i="52"/>
  <c r="C14" i="52"/>
  <c r="D50" i="52"/>
  <c r="E50" i="52" s="1"/>
  <c r="F50" i="52" s="1"/>
  <c r="E10" i="7"/>
  <c r="F10" i="7" s="1"/>
  <c r="E22" i="7"/>
  <c r="F22" i="7" s="1"/>
  <c r="E41" i="7"/>
  <c r="F41" i="7" s="1"/>
  <c r="E95" i="7"/>
  <c r="F95" i="7" s="1"/>
  <c r="E11" i="55"/>
  <c r="F11" i="55" s="1"/>
  <c r="C11" i="53"/>
  <c r="E11" i="53" s="1"/>
  <c r="F11" i="53" s="1"/>
  <c r="C16" i="52"/>
  <c r="C62" i="52"/>
  <c r="E62" i="52" s="1"/>
  <c r="F62" i="52" s="1"/>
  <c r="D54" i="52"/>
  <c r="C58" i="7"/>
  <c r="D72" i="55"/>
  <c r="D72" i="53" s="1"/>
  <c r="E27" i="7"/>
  <c r="F27" i="7" s="1"/>
  <c r="E12" i="7"/>
  <c r="F12" i="7" s="1"/>
  <c r="E66" i="7"/>
  <c r="F66" i="7" s="1"/>
  <c r="E15" i="55"/>
  <c r="F15" i="55" s="1"/>
  <c r="C79" i="52"/>
  <c r="D8" i="52"/>
  <c r="E54" i="7"/>
  <c r="F54" i="7" s="1"/>
  <c r="E8" i="7"/>
  <c r="F8" i="7" s="1"/>
  <c r="E16" i="7"/>
  <c r="F16" i="7" s="1"/>
  <c r="E32" i="7"/>
  <c r="F32" i="7" s="1"/>
  <c r="B43" i="52"/>
  <c r="D88" i="52"/>
  <c r="E39" i="55"/>
  <c r="F39" i="55" s="1"/>
  <c r="E17" i="7"/>
  <c r="F17" i="7" s="1"/>
  <c r="E43" i="7"/>
  <c r="F43" i="7" s="1"/>
  <c r="D95" i="55"/>
  <c r="E95" i="55" s="1"/>
  <c r="F95" i="55" s="1"/>
  <c r="E88" i="7"/>
  <c r="F88" i="7" s="1"/>
  <c r="E70" i="7"/>
  <c r="F70" i="7" s="1"/>
  <c r="D32" i="55"/>
  <c r="D32" i="53" s="1"/>
  <c r="E32" i="53" s="1"/>
  <c r="F32" i="53" s="1"/>
  <c r="C11" i="52"/>
  <c r="D41" i="52"/>
  <c r="E25" i="7"/>
  <c r="F25" i="7" s="1"/>
  <c r="E26" i="7"/>
  <c r="F26" i="7" s="1"/>
  <c r="E42" i="7"/>
  <c r="F42" i="7" s="1"/>
  <c r="E28" i="7"/>
  <c r="F28" i="7" s="1"/>
  <c r="E71" i="7"/>
  <c r="F71" i="7" s="1"/>
  <c r="E30" i="7"/>
  <c r="F30" i="7" s="1"/>
  <c r="D28" i="55"/>
  <c r="D28" i="53" s="1"/>
  <c r="E28" i="53" s="1"/>
  <c r="F28" i="53" s="1"/>
  <c r="B18" i="55"/>
  <c r="B18" i="53" s="1"/>
  <c r="D41" i="55"/>
  <c r="D41" i="53" s="1"/>
  <c r="E41" i="53" s="1"/>
  <c r="F41" i="53" s="1"/>
  <c r="C42" i="55"/>
  <c r="C42" i="53" s="1"/>
  <c r="C62" i="55"/>
  <c r="C62" i="53" s="1"/>
  <c r="B82" i="52"/>
  <c r="D84" i="52"/>
  <c r="E84" i="52" s="1"/>
  <c r="F84" i="52" s="1"/>
  <c r="D84" i="55"/>
  <c r="E84" i="55" s="1"/>
  <c r="F84" i="55" s="1"/>
  <c r="D87" i="55"/>
  <c r="E15" i="7"/>
  <c r="F15" i="7" s="1"/>
  <c r="E50" i="7"/>
  <c r="F50" i="7" s="1"/>
  <c r="E85" i="7"/>
  <c r="F85" i="7" s="1"/>
  <c r="E67" i="7"/>
  <c r="F67" i="7" s="1"/>
  <c r="E86" i="55"/>
  <c r="F86" i="55" s="1"/>
  <c r="C26" i="52"/>
  <c r="E19" i="7"/>
  <c r="F19" i="7" s="1"/>
  <c r="E74" i="7"/>
  <c r="F74" i="7" s="1"/>
  <c r="E21" i="53"/>
  <c r="F21" i="53" s="1"/>
  <c r="E64" i="53"/>
  <c r="F64" i="53" s="1"/>
  <c r="B20" i="52"/>
  <c r="E37" i="55"/>
  <c r="F37" i="55" s="1"/>
  <c r="D37" i="53"/>
  <c r="E37" i="53" s="1"/>
  <c r="F37" i="53" s="1"/>
  <c r="D13" i="53"/>
  <c r="E13" i="53" s="1"/>
  <c r="F13" i="53" s="1"/>
  <c r="E13" i="55"/>
  <c r="F13" i="55" s="1"/>
  <c r="E66" i="55"/>
  <c r="F66" i="55" s="1"/>
  <c r="C66" i="53"/>
  <c r="E66" i="53" s="1"/>
  <c r="F66" i="53" s="1"/>
  <c r="E48" i="55"/>
  <c r="F48" i="55" s="1"/>
  <c r="C48" i="53"/>
  <c r="D68" i="53"/>
  <c r="D42" i="53"/>
  <c r="E73" i="55"/>
  <c r="F73" i="55" s="1"/>
  <c r="C73" i="53"/>
  <c r="E73" i="53" s="1"/>
  <c r="F73" i="53" s="1"/>
  <c r="E8" i="55"/>
  <c r="F8" i="55" s="1"/>
  <c r="C8" i="53"/>
  <c r="E8" i="53" s="1"/>
  <c r="F8" i="53" s="1"/>
  <c r="D14" i="53"/>
  <c r="E14" i="53" s="1"/>
  <c r="F14" i="53" s="1"/>
  <c r="E14" i="55"/>
  <c r="F14" i="55" s="1"/>
  <c r="D44" i="53"/>
  <c r="E44" i="55"/>
  <c r="F44" i="55" s="1"/>
  <c r="E70" i="55"/>
  <c r="F70" i="55" s="1"/>
  <c r="C70" i="53"/>
  <c r="B26" i="52"/>
  <c r="E24" i="7"/>
  <c r="F24" i="7" s="1"/>
  <c r="E69" i="7"/>
  <c r="F69" i="7" s="1"/>
  <c r="E46" i="55"/>
  <c r="F46" i="55" s="1"/>
  <c r="B66" i="52"/>
  <c r="B54" i="52"/>
  <c r="B75" i="52"/>
  <c r="E96" i="55"/>
  <c r="F96" i="55" s="1"/>
  <c r="E73" i="7"/>
  <c r="F73" i="7" s="1"/>
  <c r="C67" i="55"/>
  <c r="E75" i="55"/>
  <c r="F75" i="55" s="1"/>
  <c r="E9" i="7"/>
  <c r="F9" i="7" s="1"/>
  <c r="B29" i="52"/>
  <c r="D94" i="52"/>
  <c r="C15" i="53"/>
  <c r="C83" i="52"/>
  <c r="B64" i="52"/>
  <c r="C18" i="52"/>
  <c r="D95" i="53"/>
  <c r="D10" i="55"/>
  <c r="D10" i="53" s="1"/>
  <c r="E10" i="53" s="1"/>
  <c r="F10" i="53" s="1"/>
  <c r="E92" i="7"/>
  <c r="F92" i="7" s="1"/>
  <c r="D30" i="55"/>
  <c r="C21" i="52"/>
  <c r="B9" i="52"/>
  <c r="C73" i="52"/>
  <c r="E73" i="52" s="1"/>
  <c r="F73" i="52" s="1"/>
  <c r="E21" i="7"/>
  <c r="F21" i="7" s="1"/>
  <c r="E16" i="55"/>
  <c r="F16" i="55" s="1"/>
  <c r="E90" i="53"/>
  <c r="F90" i="53" s="1"/>
  <c r="B87" i="52"/>
  <c r="C92" i="52"/>
  <c r="B78" i="52"/>
  <c r="E64" i="55"/>
  <c r="F64" i="55" s="1"/>
  <c r="E27" i="55"/>
  <c r="F27" i="55" s="1"/>
  <c r="C27" i="53"/>
  <c r="E27" i="53" s="1"/>
  <c r="F27" i="53" s="1"/>
  <c r="E12" i="55"/>
  <c r="F12" i="55" s="1"/>
  <c r="D12" i="53"/>
  <c r="E12" i="53" s="1"/>
  <c r="F12" i="53" s="1"/>
  <c r="E35" i="55"/>
  <c r="F35" i="55" s="1"/>
  <c r="C35" i="53"/>
  <c r="E45" i="55"/>
  <c r="F45" i="55" s="1"/>
  <c r="D45" i="53"/>
  <c r="D43" i="53"/>
  <c r="E43" i="53" s="1"/>
  <c r="F43" i="53" s="1"/>
  <c r="E43" i="55"/>
  <c r="F43" i="55" s="1"/>
  <c r="E50" i="55"/>
  <c r="F50" i="55" s="1"/>
  <c r="D50" i="53"/>
  <c r="C89" i="55"/>
  <c r="C89" i="53" s="1"/>
  <c r="E89" i="7"/>
  <c r="F89" i="7" s="1"/>
  <c r="B81" i="55"/>
  <c r="B81" i="53" s="1"/>
  <c r="B81" i="52"/>
  <c r="E9" i="55"/>
  <c r="F9" i="55" s="1"/>
  <c r="D9" i="53"/>
  <c r="E22" i="55"/>
  <c r="F22" i="55" s="1"/>
  <c r="D22" i="53"/>
  <c r="E22" i="53" s="1"/>
  <c r="F22" i="53" s="1"/>
  <c r="E54" i="55"/>
  <c r="F54" i="55" s="1"/>
  <c r="D54" i="53"/>
  <c r="E54" i="53" s="1"/>
  <c r="F54" i="53" s="1"/>
  <c r="C94" i="55"/>
  <c r="E94" i="7"/>
  <c r="F94" i="7" s="1"/>
  <c r="E80" i="55"/>
  <c r="F80" i="55" s="1"/>
  <c r="D80" i="53"/>
  <c r="E80" i="53" s="1"/>
  <c r="F80" i="53" s="1"/>
  <c r="D82" i="53"/>
  <c r="E20" i="55"/>
  <c r="F20" i="55" s="1"/>
  <c r="D20" i="53"/>
  <c r="E74" i="55"/>
  <c r="F74" i="55" s="1"/>
  <c r="D74" i="53"/>
  <c r="E74" i="53" s="1"/>
  <c r="F74" i="53" s="1"/>
  <c r="B65" i="55"/>
  <c r="B65" i="53" s="1"/>
  <c r="B65" i="52"/>
  <c r="C82" i="55"/>
  <c r="C82" i="53" s="1"/>
  <c r="C82" i="52"/>
  <c r="E82" i="52" s="1"/>
  <c r="F82" i="52" s="1"/>
  <c r="E82" i="7"/>
  <c r="F82" i="7" s="1"/>
  <c r="D26" i="53"/>
  <c r="E26" i="53" s="1"/>
  <c r="F26" i="53" s="1"/>
  <c r="E26" i="55"/>
  <c r="F26" i="55" s="1"/>
  <c r="D56" i="53"/>
  <c r="E56" i="53" s="1"/>
  <c r="F56" i="53" s="1"/>
  <c r="E56" i="55"/>
  <c r="F56" i="55" s="1"/>
  <c r="C91" i="52"/>
  <c r="E91" i="7"/>
  <c r="F91" i="7" s="1"/>
  <c r="C91" i="55"/>
  <c r="C19" i="53"/>
  <c r="E19" i="53" s="1"/>
  <c r="F19" i="53" s="1"/>
  <c r="E19" i="55"/>
  <c r="F19" i="55" s="1"/>
  <c r="C78" i="55"/>
  <c r="E78" i="7"/>
  <c r="F78" i="7" s="1"/>
  <c r="C78" i="52"/>
  <c r="E78" i="52" s="1"/>
  <c r="F78" i="52" s="1"/>
  <c r="E88" i="55"/>
  <c r="F88" i="55" s="1"/>
  <c r="D88" i="53"/>
  <c r="E88" i="53" s="1"/>
  <c r="F88" i="53" s="1"/>
  <c r="E31" i="7"/>
  <c r="F31" i="7" s="1"/>
  <c r="D31" i="55"/>
  <c r="D31" i="52"/>
  <c r="B56" i="55"/>
  <c r="B56" i="53" s="1"/>
  <c r="B56" i="52"/>
  <c r="C72" i="55"/>
  <c r="C72" i="52"/>
  <c r="E72" i="52" s="1"/>
  <c r="F72" i="52" s="1"/>
  <c r="E72" i="7"/>
  <c r="F72" i="7" s="1"/>
  <c r="C63" i="53"/>
  <c r="E63" i="53" s="1"/>
  <c r="F63" i="53" s="1"/>
  <c r="E63" i="55"/>
  <c r="F63" i="55" s="1"/>
  <c r="E93" i="55"/>
  <c r="F93" i="55" s="1"/>
  <c r="D93" i="53"/>
  <c r="E93" i="53" s="1"/>
  <c r="F93" i="53" s="1"/>
  <c r="C86" i="53"/>
  <c r="E37" i="52"/>
  <c r="F37" i="52" s="1"/>
  <c r="E90" i="55"/>
  <c r="F90" i="55" s="1"/>
  <c r="C23" i="53"/>
  <c r="E23" i="53" s="1"/>
  <c r="F23" i="53" s="1"/>
  <c r="E23" i="55"/>
  <c r="F23" i="55" s="1"/>
  <c r="E71" i="55"/>
  <c r="F71" i="55" s="1"/>
  <c r="D71" i="53"/>
  <c r="B93" i="55"/>
  <c r="B93" i="53" s="1"/>
  <c r="B93" i="52"/>
  <c r="E81" i="55"/>
  <c r="F81" i="55" s="1"/>
  <c r="D81" i="53"/>
  <c r="E81" i="53" s="1"/>
  <c r="F81" i="53" s="1"/>
  <c r="D79" i="55"/>
  <c r="E79" i="7"/>
  <c r="F79" i="7" s="1"/>
  <c r="D79" i="52"/>
  <c r="D24" i="53"/>
  <c r="E24" i="55"/>
  <c r="F24" i="55" s="1"/>
  <c r="E18" i="55"/>
  <c r="F18" i="55" s="1"/>
  <c r="D18" i="53"/>
  <c r="E18" i="53" s="1"/>
  <c r="F18" i="53" s="1"/>
  <c r="B68" i="55"/>
  <c r="B68" i="53" s="1"/>
  <c r="B68" i="52"/>
  <c r="E39" i="7"/>
  <c r="F39" i="7" s="1"/>
  <c r="D58" i="7"/>
  <c r="C52" i="55"/>
  <c r="C52" i="52"/>
  <c r="E52" i="52" s="1"/>
  <c r="F52" i="52" s="1"/>
  <c r="E52" i="7"/>
  <c r="F52" i="7" s="1"/>
  <c r="C69" i="53"/>
  <c r="E69" i="53" s="1"/>
  <c r="F69" i="53" s="1"/>
  <c r="E69" i="55"/>
  <c r="F69" i="55" s="1"/>
  <c r="D89" i="53"/>
  <c r="D85" i="53"/>
  <c r="E85" i="53" s="1"/>
  <c r="F85" i="53" s="1"/>
  <c r="E85" i="55"/>
  <c r="F85" i="55" s="1"/>
  <c r="E83" i="7"/>
  <c r="F83" i="7" s="1"/>
  <c r="D83" i="52"/>
  <c r="D83" i="55"/>
  <c r="D33" i="53"/>
  <c r="E33" i="53" s="1"/>
  <c r="F33" i="53" s="1"/>
  <c r="E33" i="55"/>
  <c r="F33" i="55" s="1"/>
  <c r="C33" i="52"/>
  <c r="E33" i="7"/>
  <c r="F33" i="7" s="1"/>
  <c r="E21" i="55"/>
  <c r="F21" i="55" s="1"/>
  <c r="D33" i="52"/>
  <c r="D56" i="52"/>
  <c r="E56" i="7"/>
  <c r="F56" i="7" s="1"/>
  <c r="E25" i="55"/>
  <c r="F25" i="55" s="1"/>
  <c r="D62" i="53"/>
  <c r="D67" i="52"/>
  <c r="E17" i="55"/>
  <c r="F17" i="55" s="1"/>
  <c r="E29" i="55"/>
  <c r="F29" i="55" s="1"/>
  <c r="D75" i="53"/>
  <c r="B58" i="7"/>
  <c r="C31" i="52"/>
  <c r="E80" i="7"/>
  <c r="F80" i="7" s="1"/>
  <c r="D46" i="53"/>
  <c r="E46" i="53" s="1"/>
  <c r="F46" i="53" s="1"/>
  <c r="C96" i="61" l="1"/>
  <c r="E96" i="61" s="1"/>
  <c r="F96" i="61" s="1"/>
  <c r="E70" i="61"/>
  <c r="F70" i="61" s="1"/>
  <c r="C75" i="61"/>
  <c r="E75" i="61" s="1"/>
  <c r="F75" i="61" s="1"/>
  <c r="B39" i="53"/>
  <c r="E20" i="53"/>
  <c r="F20" i="53" s="1"/>
  <c r="E25" i="53"/>
  <c r="F25" i="53" s="1"/>
  <c r="E44" i="53"/>
  <c r="F44" i="53" s="1"/>
  <c r="E75" i="53"/>
  <c r="F75" i="53" s="1"/>
  <c r="E48" i="53"/>
  <c r="F48" i="53" s="1"/>
  <c r="E45" i="53"/>
  <c r="F45" i="53" s="1"/>
  <c r="E70" i="60"/>
  <c r="F70" i="60" s="1"/>
  <c r="C58" i="52"/>
  <c r="E74" i="52"/>
  <c r="F74" i="52" s="1"/>
  <c r="E66" i="52"/>
  <c r="F66" i="52" s="1"/>
  <c r="E28" i="52"/>
  <c r="F28" i="52" s="1"/>
  <c r="E58" i="8"/>
  <c r="F58" i="8" s="1"/>
  <c r="E24" i="52"/>
  <c r="F24" i="52" s="1"/>
  <c r="E45" i="52"/>
  <c r="F45" i="52" s="1"/>
  <c r="E67" i="52"/>
  <c r="F67" i="52" s="1"/>
  <c r="E18" i="52"/>
  <c r="F18" i="52" s="1"/>
  <c r="E70" i="52"/>
  <c r="F70" i="52" s="1"/>
  <c r="E95" i="52"/>
  <c r="F95" i="52" s="1"/>
  <c r="D46" i="52"/>
  <c r="E15" i="53"/>
  <c r="F15" i="53" s="1"/>
  <c r="E70" i="53"/>
  <c r="F70" i="53" s="1"/>
  <c r="E23" i="52"/>
  <c r="F23" i="52" s="1"/>
  <c r="E24" i="53"/>
  <c r="F24" i="53" s="1"/>
  <c r="E71" i="53"/>
  <c r="F71" i="53" s="1"/>
  <c r="E92" i="53"/>
  <c r="F92" i="53" s="1"/>
  <c r="E50" i="53"/>
  <c r="F50" i="53" s="1"/>
  <c r="E86" i="53"/>
  <c r="F86" i="53" s="1"/>
  <c r="E19" i="52"/>
  <c r="F19" i="52" s="1"/>
  <c r="E10" i="52"/>
  <c r="F10" i="52" s="1"/>
  <c r="E9" i="53"/>
  <c r="F9" i="53" s="1"/>
  <c r="E95" i="53"/>
  <c r="F95" i="53" s="1"/>
  <c r="E54" i="52"/>
  <c r="F54" i="52" s="1"/>
  <c r="E32" i="52"/>
  <c r="F32" i="52" s="1"/>
  <c r="E13" i="52"/>
  <c r="F13" i="52" s="1"/>
  <c r="E94" i="60"/>
  <c r="F94" i="60" s="1"/>
  <c r="D96" i="60"/>
  <c r="E96" i="60" s="1"/>
  <c r="F96" i="60" s="1"/>
  <c r="E94" i="52"/>
  <c r="F94" i="52" s="1"/>
  <c r="E27" i="52"/>
  <c r="F27" i="52" s="1"/>
  <c r="C58" i="60"/>
  <c r="E58" i="60" s="1"/>
  <c r="F58" i="60" s="1"/>
  <c r="E88" i="52"/>
  <c r="F88" i="52" s="1"/>
  <c r="E16" i="52"/>
  <c r="F16" i="52" s="1"/>
  <c r="E87" i="52"/>
  <c r="F87" i="52" s="1"/>
  <c r="E71" i="52"/>
  <c r="F71" i="52" s="1"/>
  <c r="E92" i="52"/>
  <c r="F92" i="52" s="1"/>
  <c r="E12" i="52"/>
  <c r="F12" i="52" s="1"/>
  <c r="B46" i="52"/>
  <c r="E86" i="52"/>
  <c r="F86" i="52" s="1"/>
  <c r="E65" i="52"/>
  <c r="F65" i="52" s="1"/>
  <c r="E56" i="52"/>
  <c r="F56" i="52" s="1"/>
  <c r="E62" i="53"/>
  <c r="F62" i="53" s="1"/>
  <c r="B39" i="52"/>
  <c r="E26" i="52"/>
  <c r="F26" i="52" s="1"/>
  <c r="E11" i="52"/>
  <c r="F11" i="52" s="1"/>
  <c r="E62" i="55"/>
  <c r="F62" i="55" s="1"/>
  <c r="E81" i="52"/>
  <c r="F81" i="52" s="1"/>
  <c r="E21" i="52"/>
  <c r="F21" i="52" s="1"/>
  <c r="D84" i="53"/>
  <c r="E84" i="53" s="1"/>
  <c r="F84" i="53" s="1"/>
  <c r="E29" i="52"/>
  <c r="F29" i="52" s="1"/>
  <c r="E79" i="52"/>
  <c r="F79" i="52" s="1"/>
  <c r="E92" i="55"/>
  <c r="F92" i="55" s="1"/>
  <c r="E32" i="55"/>
  <c r="F32" i="55" s="1"/>
  <c r="E68" i="53"/>
  <c r="F68" i="53" s="1"/>
  <c r="E35" i="52"/>
  <c r="F35" i="52" s="1"/>
  <c r="E80" i="52"/>
  <c r="F80" i="52" s="1"/>
  <c r="D39" i="52"/>
  <c r="E65" i="55"/>
  <c r="F65" i="55" s="1"/>
  <c r="C39" i="52"/>
  <c r="E91" i="52"/>
  <c r="F91" i="52" s="1"/>
  <c r="C46" i="52"/>
  <c r="E14" i="52"/>
  <c r="F14" i="52" s="1"/>
  <c r="E68" i="55"/>
  <c r="F68" i="55" s="1"/>
  <c r="E25" i="52"/>
  <c r="F25" i="52" s="1"/>
  <c r="E9" i="52"/>
  <c r="F9" i="52" s="1"/>
  <c r="E8" i="52"/>
  <c r="F8" i="52" s="1"/>
  <c r="C58" i="55"/>
  <c r="C58" i="53" s="1"/>
  <c r="E41" i="52"/>
  <c r="F41" i="52" s="1"/>
  <c r="E41" i="55"/>
  <c r="F41" i="55" s="1"/>
  <c r="E28" i="55"/>
  <c r="F28" i="55" s="1"/>
  <c r="E87" i="55"/>
  <c r="F87" i="55" s="1"/>
  <c r="D87" i="53"/>
  <c r="E87" i="53" s="1"/>
  <c r="F87" i="53" s="1"/>
  <c r="E42" i="53"/>
  <c r="F42" i="53" s="1"/>
  <c r="E83" i="52"/>
  <c r="F83" i="52" s="1"/>
  <c r="E42" i="55"/>
  <c r="F42" i="55" s="1"/>
  <c r="D39" i="53"/>
  <c r="E31" i="52"/>
  <c r="F31" i="52" s="1"/>
  <c r="E10" i="55"/>
  <c r="F10" i="55" s="1"/>
  <c r="C67" i="53"/>
  <c r="E67" i="53" s="1"/>
  <c r="F67" i="53" s="1"/>
  <c r="E67" i="55"/>
  <c r="F67" i="55" s="1"/>
  <c r="E89" i="53"/>
  <c r="F89" i="53" s="1"/>
  <c r="E30" i="55"/>
  <c r="F30" i="55" s="1"/>
  <c r="D30" i="53"/>
  <c r="E30" i="53" s="1"/>
  <c r="F30" i="53" s="1"/>
  <c r="E89" i="55"/>
  <c r="F89" i="55" s="1"/>
  <c r="E82" i="55"/>
  <c r="F82" i="55" s="1"/>
  <c r="E82" i="53"/>
  <c r="F82" i="53" s="1"/>
  <c r="C72" i="53"/>
  <c r="E72" i="53" s="1"/>
  <c r="F72" i="53" s="1"/>
  <c r="E72" i="55"/>
  <c r="F72" i="55" s="1"/>
  <c r="B58" i="55"/>
  <c r="B58" i="53" s="1"/>
  <c r="B58" i="52"/>
  <c r="E83" i="55"/>
  <c r="F83" i="55" s="1"/>
  <c r="D83" i="53"/>
  <c r="E83" i="53" s="1"/>
  <c r="F83" i="53" s="1"/>
  <c r="D79" i="53"/>
  <c r="E79" i="53" s="1"/>
  <c r="F79" i="53" s="1"/>
  <c r="E79" i="55"/>
  <c r="F79" i="55" s="1"/>
  <c r="E78" i="55"/>
  <c r="F78" i="55" s="1"/>
  <c r="C78" i="53"/>
  <c r="E78" i="53" s="1"/>
  <c r="F78" i="53" s="1"/>
  <c r="E35" i="53"/>
  <c r="F35" i="53" s="1"/>
  <c r="C39" i="53"/>
  <c r="E39" i="53" s="1"/>
  <c r="F39" i="53" s="1"/>
  <c r="E33" i="52"/>
  <c r="F33" i="52" s="1"/>
  <c r="D31" i="53"/>
  <c r="E31" i="53" s="1"/>
  <c r="F31" i="53" s="1"/>
  <c r="E31" i="55"/>
  <c r="F31" i="55" s="1"/>
  <c r="E94" i="55"/>
  <c r="F94" i="55" s="1"/>
  <c r="C94" i="53"/>
  <c r="E94" i="53" s="1"/>
  <c r="F94" i="53" s="1"/>
  <c r="C52" i="53"/>
  <c r="E52" i="53" s="1"/>
  <c r="F52" i="53" s="1"/>
  <c r="E52" i="55"/>
  <c r="F52" i="55" s="1"/>
  <c r="D58" i="55"/>
  <c r="D58" i="52"/>
  <c r="E58" i="52" s="1"/>
  <c r="F58" i="52" s="1"/>
  <c r="E58" i="7"/>
  <c r="F58" i="7" s="1"/>
  <c r="C91" i="53"/>
  <c r="E91" i="53" s="1"/>
  <c r="F91" i="53" s="1"/>
  <c r="E91" i="55"/>
  <c r="F91" i="55" s="1"/>
  <c r="E46" i="52" l="1"/>
  <c r="F46" i="52" s="1"/>
  <c r="E39" i="52"/>
  <c r="F39" i="52" s="1"/>
  <c r="D58" i="53"/>
  <c r="E58" i="53" s="1"/>
  <c r="F58" i="53" s="1"/>
  <c r="E58" i="55"/>
  <c r="F58" i="55" s="1"/>
</calcChain>
</file>

<file path=xl/sharedStrings.xml><?xml version="1.0" encoding="utf-8"?>
<sst xmlns="http://schemas.openxmlformats.org/spreadsheetml/2006/main" count="5906" uniqueCount="208">
  <si>
    <t>Board of Regents</t>
  </si>
  <si>
    <t>Institution:</t>
  </si>
  <si>
    <t>Form BOR-1</t>
  </si>
  <si>
    <t>Revenue/Expenditure Data</t>
  </si>
  <si>
    <t>Revenue/Expenditure</t>
  </si>
  <si>
    <t>Actual</t>
  </si>
  <si>
    <t>Budgeted</t>
  </si>
  <si>
    <t>Over/(Under)</t>
  </si>
  <si>
    <t>%</t>
  </si>
  <si>
    <t>Change</t>
  </si>
  <si>
    <t>Revenues By Source:</t>
  </si>
  <si>
    <t>State Funds:</t>
  </si>
  <si>
    <t xml:space="preserve">     General Fund Direct</t>
  </si>
  <si>
    <t xml:space="preserve">     General Fund  - Restoration Amount</t>
  </si>
  <si>
    <t xml:space="preserve">     Statutory Dedicated: </t>
  </si>
  <si>
    <t xml:space="preserve">           Higher Education Initiatives Fund</t>
  </si>
  <si>
    <t xml:space="preserve">           Support Education in Louisiana First (SELF)</t>
  </si>
  <si>
    <t xml:space="preserve">           Tobacco Tax Health Care Fund</t>
  </si>
  <si>
    <t xml:space="preserve">           Calcasieu Parish Fund</t>
  </si>
  <si>
    <t xml:space="preserve">           Calcasieu Parish Higher Education Improvement Fund</t>
  </si>
  <si>
    <t xml:space="preserve">           Southern University Agricultural Program Fund</t>
  </si>
  <si>
    <t xml:space="preserve">           Health Excellence Fund</t>
  </si>
  <si>
    <t xml:space="preserve">           La. Educational Quality Support Fund (LEQSF)</t>
  </si>
  <si>
    <t xml:space="preserve">           Rockefeller Scholarship Fund</t>
  </si>
  <si>
    <t xml:space="preserve">           TOPS Fund</t>
  </si>
  <si>
    <t xml:space="preserve">    Funds Due From Management Board or Regents:</t>
  </si>
  <si>
    <t xml:space="preserve">          Other </t>
  </si>
  <si>
    <t xml:space="preserve">    Funds Due to Institutions:</t>
  </si>
  <si>
    <t xml:space="preserve">    Other </t>
  </si>
  <si>
    <t xml:space="preserve">  </t>
  </si>
  <si>
    <t>Total State Funds</t>
  </si>
  <si>
    <t>Revenue Over Expenditures :</t>
  </si>
  <si>
    <t xml:space="preserve">     State Funds</t>
  </si>
  <si>
    <t xml:space="preserve">     Interagency Transfers</t>
  </si>
  <si>
    <t xml:space="preserve">     Self Generated Funds</t>
  </si>
  <si>
    <t xml:space="preserve">     Federal Funds</t>
  </si>
  <si>
    <t xml:space="preserve">     Interim Emergency Board</t>
  </si>
  <si>
    <t>Total Revenue Over Expenditures</t>
  </si>
  <si>
    <t xml:space="preserve"> </t>
  </si>
  <si>
    <t>Interagency Transfers</t>
  </si>
  <si>
    <t>Non-Recurring Self-Generated Carry Forward</t>
  </si>
  <si>
    <t>Self Generated Funds</t>
  </si>
  <si>
    <t>Federal Funds</t>
  </si>
  <si>
    <t>Interim Emergency Board</t>
  </si>
  <si>
    <t>Total Revenues</t>
  </si>
  <si>
    <t>Expenditures by Function:</t>
  </si>
  <si>
    <t xml:space="preserve">  Instruction</t>
  </si>
  <si>
    <t xml:space="preserve">  Research</t>
  </si>
  <si>
    <t xml:space="preserve">  Public Service</t>
  </si>
  <si>
    <t xml:space="preserve">  Academic Support**</t>
  </si>
  <si>
    <t xml:space="preserve">  Student Services</t>
  </si>
  <si>
    <t xml:space="preserve">  Institutional Services</t>
  </si>
  <si>
    <t xml:space="preserve">  Scholarships/Fellowships</t>
  </si>
  <si>
    <t xml:space="preserve">  Plant Operations/Maintenance</t>
  </si>
  <si>
    <t>Total E&amp;G Expenditures</t>
  </si>
  <si>
    <t xml:space="preserve">  Hospital</t>
  </si>
  <si>
    <t xml:space="preserve">  Transfers out of agency</t>
  </si>
  <si>
    <t xml:space="preserve">  Athletics</t>
  </si>
  <si>
    <t xml:space="preserve">  Other</t>
  </si>
  <si>
    <t>Total Expenditures</t>
  </si>
  <si>
    <t>Expenditures by Object:</t>
  </si>
  <si>
    <t xml:space="preserve">  Salaries</t>
  </si>
  <si>
    <t xml:space="preserve">  Other Compensation</t>
  </si>
  <si>
    <t xml:space="preserve">  Related Benefits</t>
  </si>
  <si>
    <t>Total Personal Services</t>
  </si>
  <si>
    <t xml:space="preserve">  Travel</t>
  </si>
  <si>
    <t xml:space="preserve">  Operating Services</t>
  </si>
  <si>
    <t xml:space="preserve">  Supplies</t>
  </si>
  <si>
    <t>Total Operating Expenses</t>
  </si>
  <si>
    <t xml:space="preserve">  Professional Services</t>
  </si>
  <si>
    <t xml:space="preserve">  Other Charges</t>
  </si>
  <si>
    <t xml:space="preserve">  Debt Services</t>
  </si>
  <si>
    <t xml:space="preserve">  Interagency Transfers</t>
  </si>
  <si>
    <t>Total Other Charges</t>
  </si>
  <si>
    <t xml:space="preserve">  General Acquisitions</t>
  </si>
  <si>
    <t xml:space="preserve">  Library Acquisitions</t>
  </si>
  <si>
    <t xml:space="preserve">  Major Repairs</t>
  </si>
  <si>
    <t>Total Acquisitions and Major Repairs</t>
  </si>
  <si>
    <t xml:space="preserve">  Unallotted</t>
  </si>
  <si>
    <t xml:space="preserve">           Medical &amp; Allied Health Scholarship &amp; Loan Fund</t>
  </si>
  <si>
    <t>Southern University System Summary</t>
  </si>
  <si>
    <t>Louisiana State University System Summary</t>
  </si>
  <si>
    <t>UL System Summary</t>
  </si>
  <si>
    <t>LCTCS System Summary</t>
  </si>
  <si>
    <t>Higher Education Summary</t>
  </si>
  <si>
    <t>2 Year Institution Summary</t>
  </si>
  <si>
    <t>4 Year Institution Summary</t>
  </si>
  <si>
    <t>2 &amp; 4 Year Institution Summary</t>
  </si>
  <si>
    <t xml:space="preserve">  Grambling State University</t>
  </si>
  <si>
    <t>McNeese State University</t>
  </si>
  <si>
    <t>Nicholls State University</t>
  </si>
  <si>
    <t>Northwestern State University</t>
  </si>
  <si>
    <t>Southeastern Louisiana University</t>
  </si>
  <si>
    <t>University of Louisiana at Monroe (ULM)</t>
  </si>
  <si>
    <t>University of New Orleans</t>
  </si>
  <si>
    <t>LCTCS Board of Supervisors</t>
  </si>
  <si>
    <t>LCTCSOnline</t>
  </si>
  <si>
    <t>Bossier Parish Community College</t>
  </si>
  <si>
    <t>Baton Rouge Community College</t>
  </si>
  <si>
    <t>Central Louisiana Technical Community College</t>
  </si>
  <si>
    <t>Delgado Community College</t>
  </si>
  <si>
    <t>Fletcher Technical Community College</t>
  </si>
  <si>
    <t>Louisiana Delta Community College</t>
  </si>
  <si>
    <t>Nunez Community College</t>
  </si>
  <si>
    <t>Northshore Technical Community College</t>
  </si>
  <si>
    <t>River Parishes Community College</t>
  </si>
  <si>
    <t>South Louisiana Community College</t>
  </si>
  <si>
    <t>University of Louisiana System</t>
  </si>
  <si>
    <t>LSU Agricultural Center</t>
  </si>
  <si>
    <t xml:space="preserve">Louisiana State University </t>
  </si>
  <si>
    <t>LSU Health Sciences Center-New Orleans</t>
  </si>
  <si>
    <t>LSU at Alexandria</t>
  </si>
  <si>
    <t>LSU Eunice</t>
  </si>
  <si>
    <t>Louisiana State University Shreveport</t>
  </si>
  <si>
    <t>Pennington Biomedical Research Center</t>
  </si>
  <si>
    <t>Louisiana Tech University</t>
  </si>
  <si>
    <t>University of Louisiana at Lafayette</t>
  </si>
  <si>
    <t xml:space="preserve">   </t>
  </si>
  <si>
    <t>Southern University at New Orleans</t>
  </si>
  <si>
    <t>Southern University Ag Center</t>
  </si>
  <si>
    <t>Southern University Law Center</t>
  </si>
  <si>
    <t>Southern University Board and System Administration</t>
  </si>
  <si>
    <t xml:space="preserve">LSUHSC-Shreveport </t>
  </si>
  <si>
    <t>Boards (Including LCTCS Online)</t>
  </si>
  <si>
    <t>Specialized Institutions</t>
  </si>
  <si>
    <t>Board of Regents Summary</t>
  </si>
  <si>
    <t>LUMCON/BOR Program</t>
  </si>
  <si>
    <t>LOSFA/BOR Program</t>
  </si>
  <si>
    <t>HE Summary</t>
  </si>
  <si>
    <t>2 Year</t>
  </si>
  <si>
    <t>4 Year</t>
  </si>
  <si>
    <t>2&amp;4 Year</t>
  </si>
  <si>
    <t>Boards</t>
  </si>
  <si>
    <t>Specialized</t>
  </si>
  <si>
    <t>BOR Summary</t>
  </si>
  <si>
    <t>BOR</t>
  </si>
  <si>
    <t>LUMCON</t>
  </si>
  <si>
    <t>LOSFA</t>
  </si>
  <si>
    <t>LCTCS Summary</t>
  </si>
  <si>
    <t>LSU Summary</t>
  </si>
  <si>
    <t>SU Summary</t>
  </si>
  <si>
    <t>ULS Summary</t>
  </si>
  <si>
    <t>UL Board</t>
  </si>
  <si>
    <t>Grambling</t>
  </si>
  <si>
    <t>LA Tech</t>
  </si>
  <si>
    <t>McNeese</t>
  </si>
  <si>
    <t>Nicholls</t>
  </si>
  <si>
    <t>NwSU</t>
  </si>
  <si>
    <t>SLU</t>
  </si>
  <si>
    <t>ULL</t>
  </si>
  <si>
    <t>ULM</t>
  </si>
  <si>
    <t>UNO</t>
  </si>
  <si>
    <t>LSU</t>
  </si>
  <si>
    <t>LSUA</t>
  </si>
  <si>
    <t>LSUS</t>
  </si>
  <si>
    <t>LSUE</t>
  </si>
  <si>
    <t>LSUHSCNO</t>
  </si>
  <si>
    <t>LSUHSCS</t>
  </si>
  <si>
    <t>LSUAg</t>
  </si>
  <si>
    <t>PBRC</t>
  </si>
  <si>
    <t>SU Board</t>
  </si>
  <si>
    <t>SUBR</t>
  </si>
  <si>
    <t>SUNO</t>
  </si>
  <si>
    <t>SUSLA</t>
  </si>
  <si>
    <t>SULaw</t>
  </si>
  <si>
    <t>SUAg</t>
  </si>
  <si>
    <t>LCTCS Board</t>
  </si>
  <si>
    <t>LCTCS Online</t>
  </si>
  <si>
    <t>BRCC</t>
  </si>
  <si>
    <t>BPCC</t>
  </si>
  <si>
    <t>Delgado</t>
  </si>
  <si>
    <t>CLTCC</t>
  </si>
  <si>
    <t>Fletcher</t>
  </si>
  <si>
    <t>LDCC</t>
  </si>
  <si>
    <t>Northshore</t>
  </si>
  <si>
    <t>Nunez</t>
  </si>
  <si>
    <t>RPCC</t>
  </si>
  <si>
    <t>SLCC</t>
  </si>
  <si>
    <t>Home</t>
  </si>
  <si>
    <t>`</t>
  </si>
  <si>
    <t>BOR1</t>
  </si>
  <si>
    <t>**Library costs are included in the function of academic support and are detailed on the BOR-4A.</t>
  </si>
  <si>
    <t xml:space="preserve">  Academic Support</t>
  </si>
  <si>
    <t>Northwest LA TCC</t>
  </si>
  <si>
    <t>Northwest Louisiana Technical Community College</t>
  </si>
  <si>
    <t xml:space="preserve">           Education Excellence Fund</t>
  </si>
  <si>
    <t>LCTCS - Adult Basic Education</t>
  </si>
  <si>
    <t>LCTCS - Workforce Training Rapid Response</t>
  </si>
  <si>
    <t>AE</t>
  </si>
  <si>
    <t>RR</t>
  </si>
  <si>
    <t>SOWELA Technical Community College</t>
  </si>
  <si>
    <t>SOWELA</t>
  </si>
  <si>
    <t>2022-2023</t>
  </si>
  <si>
    <t xml:space="preserve">           Equine Health Studies Program Fund</t>
  </si>
  <si>
    <t xml:space="preserve">           Workforce Rapid Response Fund</t>
  </si>
  <si>
    <t xml:space="preserve">           Orleans Parish Excellence Fund</t>
  </si>
  <si>
    <t xml:space="preserve">           LA Cybersecurity Talent Initiative Fund</t>
  </si>
  <si>
    <t xml:space="preserve">           Health Care Employment Reinvestment Opportunity Fund</t>
  </si>
  <si>
    <t xml:space="preserve">           Shreveport Riverfront &amp; Stadium Fund</t>
  </si>
  <si>
    <t xml:space="preserve">           MJ Foster Promise Program Fund</t>
  </si>
  <si>
    <t>Southern University at Shreveport</t>
  </si>
  <si>
    <t>2022-2023 *</t>
  </si>
  <si>
    <t>2023-2024</t>
  </si>
  <si>
    <t>* This column should reflect the last approved BA-7 in FY 22-23.</t>
  </si>
  <si>
    <t xml:space="preserve">           Pari-Mutuel Live Racing Facility Gaming Control Fund</t>
  </si>
  <si>
    <t xml:space="preserve">           Geaux Teach Fund</t>
  </si>
  <si>
    <t xml:space="preserve">           Power-based Violence and Campus Safety Fund</t>
  </si>
  <si>
    <t xml:space="preserve">           Postsecondary Inclusive Education Fund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</si>
</sst>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6" formatCode="&quot;$&quot;#,##0_);[Red]\(&quot;$&quot;#,##0\)"/>
    <numFmt numFmtId="43" formatCode="_(* #,##0.00_);_(* \(#,##0.00\);_(* &quot;-&quot;??_);_(@_)"/>
    <numFmt numFmtId="164" formatCode="#,##0.00%;[Red]\(#,##0.00%\)"/>
    <numFmt numFmtId="165" formatCode="&quot;$&quot;#,##0_);[Red]\(&quot;$&quot;#,##0\);"/>
  </numFmts>
  <fonts count="29" x14ac:knownFonts="1">
    <font>
      <sz val="11"/>
      <color theme="1"/>
      <name val="Calibri"/>
      <family val="2"/>
      <scheme val="minor"/>
    </font>
    <font>
      <b/>
      <sz val="24"/>
      <name val="Arial"/>
      <family val="2"/>
    </font>
    <font>
      <sz val="24"/>
      <name val="Arial"/>
      <family val="2"/>
    </font>
    <font>
      <sz val="16"/>
      <name val="Arial"/>
      <family val="2"/>
    </font>
    <font>
      <b/>
      <sz val="20"/>
      <name val="Arial"/>
      <family val="2"/>
    </font>
    <font>
      <sz val="12"/>
      <color indexed="8"/>
      <name val="Calibri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4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4"/>
      <name val="Arial"/>
      <family val="2"/>
    </font>
    <font>
      <sz val="14"/>
      <color theme="1"/>
      <name val="Calibri"/>
      <family val="2"/>
      <scheme val="minor"/>
    </font>
    <font>
      <sz val="14"/>
      <color indexed="8"/>
      <name val="Calibri"/>
      <family val="2"/>
    </font>
    <font>
      <sz val="11"/>
      <color rgb="FFFF0000"/>
      <name val="Arial"/>
      <family val="2"/>
    </font>
    <font>
      <b/>
      <sz val="11"/>
      <color rgb="FFFF0000"/>
      <name val="Arial"/>
      <family val="2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name val="Calibri"/>
      <family val="2"/>
      <scheme val="minor"/>
    </font>
    <font>
      <u val="double"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0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color theme="1" tint="0.249977111117893"/>
      <name val="Arial"/>
      <family val="2"/>
    </font>
    <font>
      <sz val="11"/>
      <color theme="1" tint="0.34998626667073579"/>
      <name val="Arial"/>
      <family val="2"/>
    </font>
    <font>
      <b/>
      <sz val="11"/>
      <color theme="1" tint="0.24997711111789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9.9978637043366805E-2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thick">
        <color indexed="8"/>
      </right>
      <top style="thick">
        <color indexed="64"/>
      </top>
      <bottom/>
      <diagonal/>
    </border>
    <border>
      <left style="thick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thick">
        <color indexed="8"/>
      </right>
      <top style="thick">
        <color indexed="64"/>
      </top>
      <bottom/>
      <diagonal/>
    </border>
    <border>
      <left style="thick">
        <color indexed="64"/>
      </left>
      <right style="thick">
        <color indexed="8"/>
      </right>
      <top/>
      <bottom style="thin">
        <color indexed="8"/>
      </bottom>
      <diagonal/>
    </border>
    <border>
      <left style="thick">
        <color indexed="8"/>
      </left>
      <right style="thick">
        <color indexed="8"/>
      </right>
      <top/>
      <bottom style="thin">
        <color indexed="8"/>
      </bottom>
      <diagonal/>
    </border>
    <border>
      <left style="thick">
        <color indexed="64"/>
      </left>
      <right style="thick">
        <color indexed="8"/>
      </right>
      <top/>
      <bottom/>
      <diagonal/>
    </border>
    <border>
      <left style="thick">
        <color indexed="8"/>
      </left>
      <right style="thick">
        <color indexed="8"/>
      </right>
      <top style="thin">
        <color indexed="8"/>
      </top>
      <bottom/>
      <diagonal/>
    </border>
    <border>
      <left style="thick">
        <color indexed="8"/>
      </left>
      <right style="thick">
        <color indexed="8"/>
      </right>
      <top/>
      <bottom style="thin">
        <color indexed="64"/>
      </bottom>
      <diagonal/>
    </border>
    <border>
      <left style="thick">
        <color indexed="64"/>
      </left>
      <right style="thick">
        <color indexed="8"/>
      </right>
      <top style="thin">
        <color indexed="8"/>
      </top>
      <bottom/>
      <diagonal/>
    </border>
    <border>
      <left style="thick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8"/>
      </left>
      <right style="thick">
        <color indexed="8"/>
      </right>
      <top style="thin">
        <color indexed="8"/>
      </top>
      <bottom style="thin">
        <color indexed="64"/>
      </bottom>
      <diagonal/>
    </border>
    <border>
      <left style="thick">
        <color indexed="8"/>
      </left>
      <right style="thick">
        <color indexed="8"/>
      </right>
      <top style="thin">
        <color indexed="64"/>
      </top>
      <bottom style="thin">
        <color indexed="8"/>
      </bottom>
      <diagonal/>
    </border>
    <border>
      <left style="thick">
        <color indexed="8"/>
      </left>
      <right style="thick">
        <color indexed="8"/>
      </right>
      <top style="thin">
        <color indexed="64"/>
      </top>
      <bottom/>
      <diagonal/>
    </border>
    <border>
      <left style="medium">
        <color theme="4" tint="0.39994506668294322"/>
      </left>
      <right style="medium">
        <color theme="4" tint="-0.24994659260841701"/>
      </right>
      <top style="medium">
        <color theme="4" tint="0.39991454817346722"/>
      </top>
      <bottom style="medium">
        <color theme="4" tint="-0.24994659260841701"/>
      </bottom>
      <diagonal/>
    </border>
    <border>
      <left style="medium">
        <color rgb="FFFFC000"/>
      </left>
      <right style="medium">
        <color rgb="FFC49500"/>
      </right>
      <top style="medium">
        <color rgb="FFFFC000"/>
      </top>
      <bottom style="medium">
        <color rgb="FFC49500"/>
      </bottom>
      <diagonal/>
    </border>
    <border>
      <left style="thick">
        <color indexed="8"/>
      </left>
      <right style="thick">
        <color indexed="8"/>
      </right>
      <top/>
      <bottom style="thick">
        <color indexed="8"/>
      </bottom>
      <diagonal/>
    </border>
    <border>
      <left style="thick">
        <color indexed="8"/>
      </left>
      <right style="thick">
        <color indexed="8"/>
      </right>
      <top style="thin">
        <color indexed="8"/>
      </top>
      <bottom style="thick">
        <color indexed="8"/>
      </bottom>
      <diagonal/>
    </border>
    <border>
      <left style="thick">
        <color indexed="8"/>
      </left>
      <right style="thick">
        <color indexed="8"/>
      </right>
      <top style="thin">
        <color indexed="64"/>
      </top>
      <bottom style="thick">
        <color indexed="8"/>
      </bottom>
      <diagonal/>
    </border>
    <border>
      <left style="thick">
        <color indexed="8"/>
      </left>
      <right style="thick">
        <color indexed="8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9" fillId="0" borderId="0" applyNumberFormat="0" applyFill="0" applyBorder="0" applyAlignment="0" applyProtection="0"/>
  </cellStyleXfs>
  <cellXfs count="203">
    <xf numFmtId="0" fontId="0" fillId="0" borderId="0" xfId="0"/>
    <xf numFmtId="0" fontId="7" fillId="0" borderId="0" xfId="0" applyFont="1"/>
    <xf numFmtId="6" fontId="7" fillId="0" borderId="0" xfId="0" applyNumberFormat="1" applyFont="1"/>
    <xf numFmtId="164" fontId="7" fillId="0" borderId="0" xfId="0" applyNumberFormat="1" applyFont="1"/>
    <xf numFmtId="3" fontId="2" fillId="0" borderId="0" xfId="0" applyNumberFormat="1" applyFont="1"/>
    <xf numFmtId="6" fontId="2" fillId="0" borderId="0" xfId="0" applyNumberFormat="1" applyFont="1"/>
    <xf numFmtId="164" fontId="2" fillId="0" borderId="0" xfId="0" applyNumberFormat="1" applyFont="1"/>
    <xf numFmtId="0" fontId="5" fillId="0" borderId="0" xfId="0" applyFont="1"/>
    <xf numFmtId="6" fontId="5" fillId="0" borderId="0" xfId="0" applyNumberFormat="1" applyFont="1"/>
    <xf numFmtId="164" fontId="5" fillId="0" borderId="0" xfId="0" applyNumberFormat="1" applyFont="1"/>
    <xf numFmtId="165" fontId="2" fillId="0" borderId="0" xfId="0" applyNumberFormat="1" applyFont="1"/>
    <xf numFmtId="43" fontId="2" fillId="0" borderId="0" xfId="1" applyFont="1" applyBorder="1" applyAlignment="1" applyProtection="1"/>
    <xf numFmtId="3" fontId="1" fillId="0" borderId="0" xfId="0" applyNumberFormat="1" applyFont="1"/>
    <xf numFmtId="6" fontId="1" fillId="0" borderId="0" xfId="0" applyNumberFormat="1" applyFont="1"/>
    <xf numFmtId="164" fontId="1" fillId="0" borderId="0" xfId="0" applyNumberFormat="1" applyFont="1"/>
    <xf numFmtId="0" fontId="8" fillId="0" borderId="0" xfId="0" applyFont="1"/>
    <xf numFmtId="6" fontId="8" fillId="0" borderId="0" xfId="0" applyNumberFormat="1" applyFont="1"/>
    <xf numFmtId="164" fontId="8" fillId="0" borderId="0" xfId="0" applyNumberFormat="1" applyFont="1"/>
    <xf numFmtId="37" fontId="2" fillId="0" borderId="0" xfId="0" applyNumberFormat="1" applyFont="1"/>
    <xf numFmtId="37" fontId="9" fillId="0" borderId="0" xfId="0" applyNumberFormat="1" applyFont="1"/>
    <xf numFmtId="3" fontId="3" fillId="0" borderId="0" xfId="0" applyNumberFormat="1" applyFont="1"/>
    <xf numFmtId="6" fontId="3" fillId="0" borderId="0" xfId="0" applyNumberFormat="1" applyFont="1"/>
    <xf numFmtId="164" fontId="3" fillId="0" borderId="0" xfId="0" applyNumberFormat="1" applyFont="1"/>
    <xf numFmtId="3" fontId="4" fillId="0" borderId="0" xfId="0" applyNumberFormat="1" applyFont="1"/>
    <xf numFmtId="6" fontId="4" fillId="0" borderId="0" xfId="0" applyNumberFormat="1" applyFont="1"/>
    <xf numFmtId="164" fontId="4" fillId="0" borderId="0" xfId="0" applyNumberFormat="1" applyFont="1" applyAlignment="1">
      <alignment horizontal="right"/>
    </xf>
    <xf numFmtId="0" fontId="10" fillId="0" borderId="1" xfId="0" applyFont="1" applyBorder="1"/>
    <xf numFmtId="3" fontId="13" fillId="0" borderId="0" xfId="0" applyNumberFormat="1" applyFont="1"/>
    <xf numFmtId="6" fontId="10" fillId="0" borderId="0" xfId="0" applyNumberFormat="1" applyFont="1"/>
    <xf numFmtId="6" fontId="13" fillId="0" borderId="0" xfId="0" applyNumberFormat="1" applyFont="1" applyAlignment="1">
      <alignment horizontal="centerContinuous" vertical="justify"/>
    </xf>
    <xf numFmtId="0" fontId="10" fillId="0" borderId="1" xfId="0" applyFont="1" applyBorder="1" applyAlignment="1">
      <alignment horizontal="right"/>
    </xf>
    <xf numFmtId="0" fontId="14" fillId="0" borderId="0" xfId="0" applyFont="1"/>
    <xf numFmtId="164" fontId="10" fillId="0" borderId="0" xfId="0" applyNumberFormat="1" applyFont="1"/>
    <xf numFmtId="3" fontId="13" fillId="0" borderId="2" xfId="0" applyNumberFormat="1" applyFont="1" applyBorder="1"/>
    <xf numFmtId="6" fontId="10" fillId="0" borderId="2" xfId="0" applyNumberFormat="1" applyFont="1" applyBorder="1"/>
    <xf numFmtId="164" fontId="10" fillId="0" borderId="2" xfId="0" applyNumberFormat="1" applyFont="1" applyBorder="1"/>
    <xf numFmtId="0" fontId="14" fillId="0" borderId="1" xfId="0" applyFont="1" applyBorder="1"/>
    <xf numFmtId="164" fontId="14" fillId="0" borderId="1" xfId="0" applyNumberFormat="1" applyFont="1" applyBorder="1"/>
    <xf numFmtId="164" fontId="15" fillId="0" borderId="1" xfId="0" applyNumberFormat="1" applyFont="1" applyBorder="1"/>
    <xf numFmtId="0" fontId="13" fillId="0" borderId="1" xfId="0" applyFont="1" applyBorder="1" applyAlignment="1">
      <alignment horizontal="right"/>
    </xf>
    <xf numFmtId="6" fontId="13" fillId="0" borderId="0" xfId="0" applyNumberFormat="1" applyFont="1"/>
    <xf numFmtId="164" fontId="13" fillId="0" borderId="0" xfId="0" applyNumberFormat="1" applyFont="1"/>
    <xf numFmtId="6" fontId="13" fillId="0" borderId="2" xfId="0" applyNumberFormat="1" applyFont="1" applyBorder="1"/>
    <xf numFmtId="164" fontId="13" fillId="0" borderId="2" xfId="0" applyNumberFormat="1" applyFont="1" applyBorder="1"/>
    <xf numFmtId="37" fontId="13" fillId="0" borderId="0" xfId="0" applyNumberFormat="1" applyFont="1" applyAlignment="1">
      <alignment horizontal="centerContinuous" vertical="justify"/>
    </xf>
    <xf numFmtId="37" fontId="10" fillId="0" borderId="1" xfId="0" applyNumberFormat="1" applyFont="1" applyBorder="1"/>
    <xf numFmtId="37" fontId="10" fillId="0" borderId="0" xfId="0" applyNumberFormat="1" applyFont="1"/>
    <xf numFmtId="37" fontId="10" fillId="0" borderId="2" xfId="0" applyNumberFormat="1" applyFont="1" applyBorder="1"/>
    <xf numFmtId="6" fontId="13" fillId="0" borderId="0" xfId="0" applyNumberFormat="1" applyFont="1" applyAlignment="1">
      <alignment horizontal="center"/>
    </xf>
    <xf numFmtId="3" fontId="11" fillId="0" borderId="3" xfId="0" applyNumberFormat="1" applyFont="1" applyBorder="1" applyAlignment="1">
      <alignment vertical="center"/>
    </xf>
    <xf numFmtId="6" fontId="11" fillId="0" borderId="4" xfId="0" applyNumberFormat="1" applyFont="1" applyBorder="1" applyAlignment="1">
      <alignment horizontal="center" vertical="center"/>
    </xf>
    <xf numFmtId="6" fontId="11" fillId="0" borderId="5" xfId="0" applyNumberFormat="1" applyFont="1" applyBorder="1" applyAlignment="1">
      <alignment horizontal="center" vertical="center"/>
    </xf>
    <xf numFmtId="164" fontId="11" fillId="0" borderId="5" xfId="0" applyNumberFormat="1" applyFont="1" applyBorder="1" applyAlignment="1">
      <alignment horizontal="center" vertical="center"/>
    </xf>
    <xf numFmtId="3" fontId="12" fillId="0" borderId="6" xfId="0" applyNumberFormat="1" applyFont="1" applyBorder="1" applyAlignment="1">
      <alignment vertical="center" wrapText="1"/>
    </xf>
    <xf numFmtId="6" fontId="11" fillId="0" borderId="7" xfId="0" applyNumberFormat="1" applyFont="1" applyBorder="1" applyAlignment="1">
      <alignment horizontal="center" vertical="center"/>
    </xf>
    <xf numFmtId="164" fontId="11" fillId="0" borderId="7" xfId="0" applyNumberFormat="1" applyFont="1" applyBorder="1" applyAlignment="1">
      <alignment horizontal="center" vertical="center"/>
    </xf>
    <xf numFmtId="3" fontId="11" fillId="0" borderId="8" xfId="0" applyNumberFormat="1" applyFont="1" applyBorder="1" applyAlignment="1">
      <alignment vertical="center"/>
    </xf>
    <xf numFmtId="6" fontId="12" fillId="0" borderId="4" xfId="0" applyNumberFormat="1" applyFont="1" applyBorder="1" applyAlignment="1">
      <alignment vertical="center"/>
    </xf>
    <xf numFmtId="164" fontId="12" fillId="0" borderId="9" xfId="0" applyNumberFormat="1" applyFont="1" applyBorder="1" applyAlignment="1">
      <alignment vertical="center"/>
    </xf>
    <xf numFmtId="164" fontId="12" fillId="0" borderId="4" xfId="0" applyNumberFormat="1" applyFont="1" applyBorder="1" applyAlignment="1">
      <alignment vertical="center"/>
    </xf>
    <xf numFmtId="0" fontId="12" fillId="0" borderId="6" xfId="0" applyFont="1" applyBorder="1" applyAlignment="1">
      <alignment vertical="center"/>
    </xf>
    <xf numFmtId="6" fontId="12" fillId="0" borderId="7" xfId="0" applyNumberFormat="1" applyFont="1" applyBorder="1" applyAlignment="1">
      <alignment vertical="center"/>
    </xf>
    <xf numFmtId="164" fontId="12" fillId="0" borderId="10" xfId="0" applyNumberFormat="1" applyFont="1" applyBorder="1" applyAlignment="1">
      <alignment horizontal="right" vertical="center"/>
    </xf>
    <xf numFmtId="6" fontId="12" fillId="0" borderId="12" xfId="0" applyNumberFormat="1" applyFont="1" applyBorder="1" applyAlignment="1">
      <alignment vertical="center"/>
    </xf>
    <xf numFmtId="0" fontId="12" fillId="0" borderId="4" xfId="0" applyFont="1" applyBorder="1" applyAlignment="1">
      <alignment vertical="center"/>
    </xf>
    <xf numFmtId="6" fontId="12" fillId="0" borderId="9" xfId="0" applyNumberFormat="1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11" fillId="0" borderId="4" xfId="0" applyFont="1" applyBorder="1" applyAlignment="1">
      <alignment vertical="center"/>
    </xf>
    <xf numFmtId="0" fontId="11" fillId="0" borderId="9" xfId="0" applyFont="1" applyBorder="1" applyAlignment="1">
      <alignment vertical="center"/>
    </xf>
    <xf numFmtId="0" fontId="11" fillId="0" borderId="13" xfId="0" applyFont="1" applyBorder="1" applyAlignment="1">
      <alignment vertical="center"/>
    </xf>
    <xf numFmtId="6" fontId="11" fillId="0" borderId="9" xfId="0" applyNumberFormat="1" applyFont="1" applyBorder="1" applyAlignment="1">
      <alignment vertical="center"/>
    </xf>
    <xf numFmtId="164" fontId="11" fillId="0" borderId="10" xfId="0" applyNumberFormat="1" applyFont="1" applyBorder="1" applyAlignment="1">
      <alignment horizontal="right" vertical="center"/>
    </xf>
    <xf numFmtId="0" fontId="12" fillId="0" borderId="7" xfId="0" applyFont="1" applyBorder="1" applyAlignment="1">
      <alignment vertical="center"/>
    </xf>
    <xf numFmtId="0" fontId="12" fillId="0" borderId="12" xfId="0" applyFont="1" applyBorder="1" applyAlignment="1">
      <alignment vertical="center"/>
    </xf>
    <xf numFmtId="0" fontId="12" fillId="0" borderId="10" xfId="0" applyFont="1" applyBorder="1" applyAlignment="1">
      <alignment vertical="center"/>
    </xf>
    <xf numFmtId="6" fontId="11" fillId="0" borderId="4" xfId="0" applyNumberFormat="1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6" fontId="11" fillId="0" borderId="7" xfId="0" applyNumberFormat="1" applyFont="1" applyBorder="1" applyAlignment="1">
      <alignment vertical="center"/>
    </xf>
    <xf numFmtId="0" fontId="11" fillId="0" borderId="10" xfId="0" applyFont="1" applyBorder="1" applyAlignment="1">
      <alignment vertical="center"/>
    </xf>
    <xf numFmtId="6" fontId="11" fillId="0" borderId="10" xfId="0" applyNumberFormat="1" applyFont="1" applyBorder="1" applyAlignment="1">
      <alignment vertical="center"/>
    </xf>
    <xf numFmtId="164" fontId="12" fillId="0" borderId="4" xfId="0" applyNumberFormat="1" applyFont="1" applyBorder="1" applyAlignment="1">
      <alignment horizontal="right" vertical="center"/>
    </xf>
    <xf numFmtId="3" fontId="11" fillId="0" borderId="4" xfId="0" applyNumberFormat="1" applyFont="1" applyBorder="1" applyAlignment="1">
      <alignment vertical="center"/>
    </xf>
    <xf numFmtId="3" fontId="12" fillId="0" borderId="9" xfId="0" applyNumberFormat="1" applyFont="1" applyBorder="1" applyAlignment="1">
      <alignment vertical="center"/>
    </xf>
    <xf numFmtId="3" fontId="12" fillId="0" borderId="4" xfId="0" applyNumberFormat="1" applyFont="1" applyBorder="1" applyAlignment="1">
      <alignment vertical="center"/>
    </xf>
    <xf numFmtId="3" fontId="11" fillId="0" borderId="9" xfId="0" applyNumberFormat="1" applyFont="1" applyBorder="1" applyAlignment="1">
      <alignment vertical="center"/>
    </xf>
    <xf numFmtId="3" fontId="11" fillId="0" borderId="12" xfId="0" applyNumberFormat="1" applyFont="1" applyBorder="1" applyAlignment="1">
      <alignment vertical="center"/>
    </xf>
    <xf numFmtId="6" fontId="11" fillId="0" borderId="12" xfId="0" applyNumberFormat="1" applyFont="1" applyBorder="1" applyAlignment="1">
      <alignment vertical="center"/>
    </xf>
    <xf numFmtId="0" fontId="11" fillId="0" borderId="12" xfId="0" applyFont="1" applyBorder="1" applyAlignment="1">
      <alignment vertical="center"/>
    </xf>
    <xf numFmtId="164" fontId="11" fillId="0" borderId="9" xfId="0" applyNumberFormat="1" applyFont="1" applyBorder="1" applyAlignment="1">
      <alignment vertical="center"/>
    </xf>
    <xf numFmtId="164" fontId="11" fillId="0" borderId="4" xfId="0" applyNumberFormat="1" applyFont="1" applyBorder="1" applyAlignment="1">
      <alignment vertical="center"/>
    </xf>
    <xf numFmtId="164" fontId="11" fillId="0" borderId="4" xfId="0" applyNumberFormat="1" applyFont="1" applyBorder="1" applyAlignment="1">
      <alignment horizontal="right" vertical="center"/>
    </xf>
    <xf numFmtId="6" fontId="12" fillId="0" borderId="13" xfId="0" applyNumberFormat="1" applyFont="1" applyBorder="1" applyAlignment="1">
      <alignment vertical="center"/>
    </xf>
    <xf numFmtId="37" fontId="12" fillId="0" borderId="9" xfId="0" applyNumberFormat="1" applyFont="1" applyBorder="1" applyAlignment="1">
      <alignment vertical="center"/>
    </xf>
    <xf numFmtId="37" fontId="12" fillId="0" borderId="4" xfId="0" applyNumberFormat="1" applyFont="1" applyBorder="1" applyAlignment="1">
      <alignment vertical="center"/>
    </xf>
    <xf numFmtId="164" fontId="12" fillId="0" borderId="10" xfId="2" applyNumberFormat="1" applyFont="1" applyBorder="1" applyAlignment="1" applyProtection="1">
      <alignment horizontal="right" vertical="center"/>
    </xf>
    <xf numFmtId="164" fontId="16" fillId="0" borderId="10" xfId="2" applyNumberFormat="1" applyFont="1" applyBorder="1" applyAlignment="1" applyProtection="1">
      <alignment horizontal="right" vertical="center"/>
    </xf>
    <xf numFmtId="164" fontId="12" fillId="0" borderId="9" xfId="2" applyNumberFormat="1" applyFont="1" applyBorder="1" applyAlignment="1" applyProtection="1">
      <alignment vertical="center"/>
    </xf>
    <xf numFmtId="164" fontId="17" fillId="0" borderId="10" xfId="2" applyNumberFormat="1" applyFont="1" applyBorder="1" applyAlignment="1" applyProtection="1">
      <alignment horizontal="right" vertical="center"/>
    </xf>
    <xf numFmtId="164" fontId="11" fillId="0" borderId="10" xfId="2" applyNumberFormat="1" applyFont="1" applyBorder="1" applyAlignment="1" applyProtection="1">
      <alignment horizontal="right" vertical="center"/>
    </xf>
    <xf numFmtId="164" fontId="12" fillId="0" borderId="4" xfId="2" applyNumberFormat="1" applyFont="1" applyBorder="1" applyAlignment="1" applyProtection="1">
      <alignment horizontal="right" vertical="center"/>
    </xf>
    <xf numFmtId="164" fontId="12" fillId="0" borderId="4" xfId="2" applyNumberFormat="1" applyFont="1" applyBorder="1" applyAlignment="1" applyProtection="1">
      <alignment vertical="center"/>
    </xf>
    <xf numFmtId="6" fontId="12" fillId="0" borderId="15" xfId="0" applyNumberFormat="1" applyFont="1" applyBorder="1" applyAlignment="1">
      <alignment vertical="center"/>
    </xf>
    <xf numFmtId="6" fontId="11" fillId="0" borderId="14" xfId="0" applyNumberFormat="1" applyFont="1" applyBorder="1" applyAlignment="1">
      <alignment vertical="center"/>
    </xf>
    <xf numFmtId="0" fontId="18" fillId="0" borderId="0" xfId="0" applyFont="1"/>
    <xf numFmtId="0" fontId="6" fillId="0" borderId="0" xfId="0" applyFont="1"/>
    <xf numFmtId="10" fontId="20" fillId="0" borderId="0" xfId="2" applyNumberFormat="1" applyFont="1" applyFill="1"/>
    <xf numFmtId="0" fontId="20" fillId="0" borderId="0" xfId="0" applyFont="1"/>
    <xf numFmtId="0" fontId="0" fillId="0" borderId="0" xfId="0" applyAlignment="1">
      <alignment wrapText="1"/>
    </xf>
    <xf numFmtId="6" fontId="20" fillId="0" borderId="0" xfId="0" applyNumberFormat="1" applyFont="1"/>
    <xf numFmtId="3" fontId="11" fillId="0" borderId="3" xfId="0" applyNumberFormat="1" applyFont="1" applyBorder="1"/>
    <xf numFmtId="6" fontId="11" fillId="0" borderId="4" xfId="0" applyNumberFormat="1" applyFont="1" applyBorder="1" applyAlignment="1">
      <alignment horizontal="center"/>
    </xf>
    <xf numFmtId="6" fontId="11" fillId="0" borderId="5" xfId="0" applyNumberFormat="1" applyFont="1" applyBorder="1" applyAlignment="1">
      <alignment horizontal="center"/>
    </xf>
    <xf numFmtId="164" fontId="11" fillId="0" borderId="5" xfId="0" applyNumberFormat="1" applyFont="1" applyBorder="1" applyAlignment="1">
      <alignment horizontal="center"/>
    </xf>
    <xf numFmtId="3" fontId="12" fillId="0" borderId="6" xfId="0" applyNumberFormat="1" applyFont="1" applyBorder="1" applyAlignment="1">
      <alignment wrapText="1"/>
    </xf>
    <xf numFmtId="6" fontId="11" fillId="0" borderId="7" xfId="0" applyNumberFormat="1" applyFont="1" applyBorder="1" applyAlignment="1">
      <alignment horizontal="center" wrapText="1"/>
    </xf>
    <xf numFmtId="164" fontId="11" fillId="0" borderId="7" xfId="0" applyNumberFormat="1" applyFont="1" applyBorder="1" applyAlignment="1">
      <alignment horizontal="center" wrapText="1"/>
    </xf>
    <xf numFmtId="3" fontId="11" fillId="0" borderId="8" xfId="0" applyNumberFormat="1" applyFont="1" applyBorder="1"/>
    <xf numFmtId="6" fontId="12" fillId="0" borderId="4" xfId="0" applyNumberFormat="1" applyFont="1" applyBorder="1"/>
    <xf numFmtId="164" fontId="12" fillId="0" borderId="9" xfId="0" applyNumberFormat="1" applyFont="1" applyBorder="1"/>
    <xf numFmtId="164" fontId="12" fillId="0" borderId="4" xfId="0" applyNumberFormat="1" applyFont="1" applyBorder="1"/>
    <xf numFmtId="0" fontId="12" fillId="0" borderId="6" xfId="0" applyFont="1" applyBorder="1"/>
    <xf numFmtId="6" fontId="12" fillId="0" borderId="7" xfId="0" applyNumberFormat="1" applyFont="1" applyBorder="1"/>
    <xf numFmtId="164" fontId="12" fillId="0" borderId="10" xfId="0" applyNumberFormat="1" applyFont="1" applyBorder="1" applyAlignment="1">
      <alignment horizontal="right"/>
    </xf>
    <xf numFmtId="6" fontId="12" fillId="0" borderId="12" xfId="0" applyNumberFormat="1" applyFont="1" applyBorder="1"/>
    <xf numFmtId="0" fontId="12" fillId="0" borderId="4" xfId="0" applyFont="1" applyBorder="1"/>
    <xf numFmtId="6" fontId="12" fillId="0" borderId="9" xfId="0" applyNumberFormat="1" applyFont="1" applyBorder="1"/>
    <xf numFmtId="0" fontId="12" fillId="0" borderId="9" xfId="0" applyFont="1" applyBorder="1"/>
    <xf numFmtId="0" fontId="11" fillId="0" borderId="4" xfId="0" applyFont="1" applyBorder="1"/>
    <xf numFmtId="0" fontId="11" fillId="0" borderId="9" xfId="0" applyFont="1" applyBorder="1"/>
    <xf numFmtId="0" fontId="11" fillId="0" borderId="13" xfId="0" applyFont="1" applyBorder="1"/>
    <xf numFmtId="6" fontId="11" fillId="0" borderId="9" xfId="0" applyNumberFormat="1" applyFont="1" applyBorder="1"/>
    <xf numFmtId="164" fontId="11" fillId="0" borderId="10" xfId="0" applyNumberFormat="1" applyFont="1" applyBorder="1" applyAlignment="1">
      <alignment horizontal="right"/>
    </xf>
    <xf numFmtId="0" fontId="12" fillId="0" borderId="7" xfId="0" applyFont="1" applyBorder="1"/>
    <xf numFmtId="0" fontId="12" fillId="0" borderId="12" xfId="0" applyFont="1" applyBorder="1"/>
    <xf numFmtId="0" fontId="12" fillId="0" borderId="10" xfId="0" applyFont="1" applyBorder="1"/>
    <xf numFmtId="6" fontId="11" fillId="0" borderId="4" xfId="0" applyNumberFormat="1" applyFont="1" applyBorder="1"/>
    <xf numFmtId="0" fontId="11" fillId="0" borderId="7" xfId="0" applyFont="1" applyBorder="1"/>
    <xf numFmtId="6" fontId="11" fillId="0" borderId="7" xfId="0" applyNumberFormat="1" applyFont="1" applyBorder="1"/>
    <xf numFmtId="0" fontId="11" fillId="0" borderId="10" xfId="0" applyFont="1" applyBorder="1"/>
    <xf numFmtId="6" fontId="11" fillId="0" borderId="10" xfId="0" applyNumberFormat="1" applyFont="1" applyBorder="1"/>
    <xf numFmtId="164" fontId="12" fillId="0" borderId="4" xfId="0" applyNumberFormat="1" applyFont="1" applyBorder="1" applyAlignment="1">
      <alignment horizontal="right"/>
    </xf>
    <xf numFmtId="3" fontId="11" fillId="0" borderId="4" xfId="0" applyNumberFormat="1" applyFont="1" applyBorder="1"/>
    <xf numFmtId="3" fontId="12" fillId="0" borderId="9" xfId="0" applyNumberFormat="1" applyFont="1" applyBorder="1"/>
    <xf numFmtId="3" fontId="12" fillId="0" borderId="4" xfId="0" applyNumberFormat="1" applyFont="1" applyBorder="1"/>
    <xf numFmtId="3" fontId="11" fillId="0" borderId="9" xfId="0" applyNumberFormat="1" applyFont="1" applyBorder="1"/>
    <xf numFmtId="3" fontId="11" fillId="0" borderId="12" xfId="0" applyNumberFormat="1" applyFont="1" applyBorder="1"/>
    <xf numFmtId="6" fontId="11" fillId="0" borderId="12" xfId="0" applyNumberFormat="1" applyFont="1" applyBorder="1"/>
    <xf numFmtId="0" fontId="11" fillId="0" borderId="12" xfId="0" applyFont="1" applyBorder="1"/>
    <xf numFmtId="3" fontId="12" fillId="0" borderId="0" xfId="0" applyNumberFormat="1" applyFont="1"/>
    <xf numFmtId="6" fontId="12" fillId="0" borderId="0" xfId="0" applyNumberFormat="1" applyFont="1"/>
    <xf numFmtId="164" fontId="12" fillId="0" borderId="0" xfId="0" applyNumberFormat="1" applyFont="1"/>
    <xf numFmtId="6" fontId="0" fillId="0" borderId="0" xfId="0" applyNumberFormat="1"/>
    <xf numFmtId="164" fontId="0" fillId="0" borderId="0" xfId="0" applyNumberFormat="1"/>
    <xf numFmtId="6" fontId="18" fillId="0" borderId="0" xfId="0" applyNumberFormat="1" applyFont="1"/>
    <xf numFmtId="40" fontId="0" fillId="0" borderId="0" xfId="0" applyNumberFormat="1"/>
    <xf numFmtId="0" fontId="10" fillId="0" borderId="1" xfId="0" applyFont="1" applyBorder="1" applyAlignment="1">
      <alignment horizontal="left" indent="2"/>
    </xf>
    <xf numFmtId="0" fontId="21" fillId="0" borderId="0" xfId="3" applyFont="1" applyFill="1" applyBorder="1"/>
    <xf numFmtId="0" fontId="21" fillId="0" borderId="0" xfId="3" applyFont="1"/>
    <xf numFmtId="0" fontId="20" fillId="2" borderId="16" xfId="3" applyFont="1" applyFill="1" applyBorder="1"/>
    <xf numFmtId="3" fontId="11" fillId="0" borderId="19" xfId="0" applyNumberFormat="1" applyFont="1" applyBorder="1" applyAlignment="1">
      <alignment vertical="center"/>
    </xf>
    <xf numFmtId="6" fontId="11" fillId="0" borderId="19" xfId="0" applyNumberFormat="1" applyFont="1" applyBorder="1" applyAlignment="1">
      <alignment vertical="center"/>
    </xf>
    <xf numFmtId="6" fontId="11" fillId="0" borderId="18" xfId="0" applyNumberFormat="1" applyFont="1" applyBorder="1" applyAlignment="1">
      <alignment vertical="center"/>
    </xf>
    <xf numFmtId="164" fontId="11" fillId="0" borderId="18" xfId="0" applyNumberFormat="1" applyFont="1" applyBorder="1" applyAlignment="1">
      <alignment horizontal="right" vertical="center"/>
    </xf>
    <xf numFmtId="164" fontId="11" fillId="0" borderId="20" xfId="2" applyNumberFormat="1" applyFont="1" applyBorder="1" applyAlignment="1" applyProtection="1">
      <alignment horizontal="right" vertical="center"/>
    </xf>
    <xf numFmtId="164" fontId="12" fillId="0" borderId="18" xfId="0" applyNumberFormat="1" applyFont="1" applyBorder="1" applyAlignment="1">
      <alignment horizontal="right" vertical="center"/>
    </xf>
    <xf numFmtId="3" fontId="11" fillId="0" borderId="19" xfId="0" applyNumberFormat="1" applyFont="1" applyBorder="1"/>
    <xf numFmtId="6" fontId="11" fillId="0" borderId="19" xfId="0" applyNumberFormat="1" applyFont="1" applyBorder="1"/>
    <xf numFmtId="164" fontId="11" fillId="0" borderId="18" xfId="0" applyNumberFormat="1" applyFont="1" applyBorder="1" applyAlignment="1">
      <alignment horizontal="right"/>
    </xf>
    <xf numFmtId="0" fontId="10" fillId="0" borderId="1" xfId="0" applyFont="1" applyBorder="1" applyAlignment="1">
      <alignment horizontal="left"/>
    </xf>
    <xf numFmtId="6" fontId="10" fillId="0" borderId="1" xfId="0" applyNumberFormat="1" applyFont="1" applyBorder="1"/>
    <xf numFmtId="0" fontId="23" fillId="3" borderId="17" xfId="3" applyFont="1" applyFill="1" applyBorder="1" applyAlignment="1">
      <alignment horizontal="center" vertical="center"/>
    </xf>
    <xf numFmtId="164" fontId="24" fillId="0" borderId="0" xfId="0" applyNumberFormat="1" applyFont="1"/>
    <xf numFmtId="0" fontId="24" fillId="0" borderId="0" xfId="0" applyFont="1"/>
    <xf numFmtId="0" fontId="25" fillId="0" borderId="0" xfId="0" applyFont="1"/>
    <xf numFmtId="6" fontId="11" fillId="0" borderId="0" xfId="0" applyNumberFormat="1" applyFont="1"/>
    <xf numFmtId="164" fontId="11" fillId="0" borderId="0" xfId="0" applyNumberFormat="1" applyFont="1" applyAlignment="1">
      <alignment horizontal="right"/>
    </xf>
    <xf numFmtId="6" fontId="13" fillId="0" borderId="0" xfId="0" applyNumberFormat="1" applyFont="1" applyAlignment="1">
      <alignment horizontal="center" vertical="justify"/>
    </xf>
    <xf numFmtId="6" fontId="11" fillId="0" borderId="0" xfId="0" applyNumberFormat="1" applyFont="1" applyAlignment="1">
      <alignment horizontal="center" vertical="center"/>
    </xf>
    <xf numFmtId="6" fontId="12" fillId="0" borderId="0" xfId="0" applyNumberFormat="1" applyFont="1" applyAlignment="1">
      <alignment vertical="center"/>
    </xf>
    <xf numFmtId="6" fontId="11" fillId="0" borderId="0" xfId="0" applyNumberFormat="1" applyFont="1" applyAlignment="1">
      <alignment vertical="center"/>
    </xf>
    <xf numFmtId="6" fontId="11" fillId="0" borderId="0" xfId="0" applyNumberFormat="1" applyFont="1" applyAlignment="1">
      <alignment horizontal="center"/>
    </xf>
    <xf numFmtId="6" fontId="11" fillId="0" borderId="0" xfId="0" applyNumberFormat="1" applyFont="1" applyAlignment="1">
      <alignment horizontal="center" wrapText="1"/>
    </xf>
    <xf numFmtId="6" fontId="11" fillId="0" borderId="13" xfId="0" applyNumberFormat="1" applyFont="1" applyBorder="1" applyAlignment="1">
      <alignment vertical="center"/>
    </xf>
    <xf numFmtId="6" fontId="12" fillId="0" borderId="10" xfId="0" applyNumberFormat="1" applyFont="1" applyBorder="1" applyAlignment="1">
      <alignment vertical="center"/>
    </xf>
    <xf numFmtId="10" fontId="0" fillId="0" borderId="0" xfId="2" applyNumberFormat="1" applyFont="1"/>
    <xf numFmtId="6" fontId="12" fillId="0" borderId="13" xfId="0" applyNumberFormat="1" applyFont="1" applyBorder="1"/>
    <xf numFmtId="164" fontId="12" fillId="0" borderId="15" xfId="0" applyNumberFormat="1" applyFont="1" applyBorder="1" applyAlignment="1">
      <alignment horizontal="right" vertical="center"/>
    </xf>
    <xf numFmtId="0" fontId="26" fillId="0" borderId="11" xfId="0" applyFont="1" applyBorder="1" applyAlignment="1">
      <alignment vertical="center"/>
    </xf>
    <xf numFmtId="0" fontId="26" fillId="0" borderId="11" xfId="0" applyFont="1" applyBorder="1"/>
    <xf numFmtId="0" fontId="27" fillId="0" borderId="4" xfId="0" applyFont="1" applyBorder="1" applyAlignment="1">
      <alignment vertical="center"/>
    </xf>
    <xf numFmtId="0" fontId="27" fillId="0" borderId="9" xfId="0" applyFont="1" applyBorder="1" applyAlignment="1">
      <alignment vertical="center"/>
    </xf>
    <xf numFmtId="0" fontId="27" fillId="0" borderId="13" xfId="0" applyFont="1" applyBorder="1" applyAlignment="1">
      <alignment vertical="center"/>
    </xf>
    <xf numFmtId="0" fontId="27" fillId="0" borderId="14" xfId="0" applyFont="1" applyBorder="1" applyAlignment="1">
      <alignment vertical="center"/>
    </xf>
    <xf numFmtId="0" fontId="27" fillId="0" borderId="21" xfId="0" applyFont="1" applyBorder="1" applyAlignment="1">
      <alignment vertical="center"/>
    </xf>
    <xf numFmtId="0" fontId="27" fillId="0" borderId="4" xfId="0" applyFont="1" applyBorder="1"/>
    <xf numFmtId="0" fontId="27" fillId="0" borderId="9" xfId="0" applyFont="1" applyBorder="1"/>
    <xf numFmtId="0" fontId="27" fillId="0" borderId="13" xfId="0" applyFont="1" applyBorder="1"/>
    <xf numFmtId="0" fontId="27" fillId="0" borderId="14" xfId="0" applyFont="1" applyBorder="1"/>
    <xf numFmtId="0" fontId="27" fillId="0" borderId="21" xfId="0" applyFont="1" applyBorder="1"/>
    <xf numFmtId="3" fontId="28" fillId="0" borderId="9" xfId="0" applyNumberFormat="1" applyFont="1" applyBorder="1" applyAlignment="1">
      <alignment vertical="center"/>
    </xf>
    <xf numFmtId="6" fontId="28" fillId="0" borderId="7" xfId="0" applyNumberFormat="1" applyFont="1" applyBorder="1" applyAlignment="1">
      <alignment vertical="center"/>
    </xf>
    <xf numFmtId="164" fontId="28" fillId="0" borderId="10" xfId="0" applyNumberFormat="1" applyFont="1" applyBorder="1" applyAlignment="1">
      <alignment horizontal="right" vertical="center"/>
    </xf>
    <xf numFmtId="0" fontId="22" fillId="4" borderId="0" xfId="0" applyFont="1" applyFill="1" applyAlignment="1">
      <alignment horizontal="center"/>
    </xf>
  </cellXfs>
  <cellStyles count="4">
    <cellStyle name="Comma" xfId="1" builtinId="3"/>
    <cellStyle name="Hyperlink" xfId="3" builtinId="8"/>
    <cellStyle name="Normal" xfId="0" builtinId="0"/>
    <cellStyle name="Percent" xfId="2" builtinId="5"/>
  </cellStyles>
  <dxfs count="0"/>
  <tableStyles count="1" defaultTableStyle="TableStyleMedium2" defaultPivotStyle="PivotStyleLight16">
    <tableStyle name="Invisible" pivot="0" table="0" count="0" xr9:uid="{53B2A138-37AF-4BBB-9690-8E10B15A0EA5}"/>
  </tableStyles>
  <colors>
    <mruColors>
      <color rgb="FFC495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styles" Target="styles.xml"/><Relationship Id="rId5" Type="http://schemas.openxmlformats.org/officeDocument/2006/relationships/worksheet" Target="worksheets/sheet5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externalLink" Target="externalLinks/externalLink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sharedStrings" Target="sharedString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theme" Target="theme/theme1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ori.parker\AppData\Local\Microsoft\Windows\Temporary%20Internet%20Files\Content.Outlook\32R0R9AA\ES-RevisedF-SUBR%20FY15BOR%201-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venue"/>
      <sheetName val="Instruction"/>
      <sheetName val="Research"/>
      <sheetName val="Public Service"/>
      <sheetName val="Academic Supp"/>
      <sheetName val="Student Services"/>
      <sheetName val="Institutional Supp"/>
      <sheetName val="Scholarships"/>
      <sheetName val="OP&amp;M"/>
      <sheetName val="Hospitals"/>
      <sheetName val="Transfers"/>
      <sheetName val="Athletics"/>
      <sheetName val="Other"/>
      <sheetName val="NOTES"/>
      <sheetName val="BOR-1"/>
      <sheetName val="BOR-2"/>
      <sheetName val="BOR-3 Budgeted"/>
      <sheetName val="BOR-3 Actual"/>
      <sheetName val="BOR-3A Other Rev"/>
      <sheetName val="BOR-4"/>
      <sheetName val="bor5"/>
      <sheetName val="BOR-6"/>
      <sheetName val="ATH-1 Actual"/>
      <sheetName val="ATH-2-Actual"/>
      <sheetName val="ATH-1 13-14 Bgt"/>
      <sheetName val="ATH-2 13-14 Bgt"/>
      <sheetName val="ATH-1 14-15 Bgt"/>
      <sheetName val="ATH-2 14-15 Bgt"/>
    </sheetNames>
    <sheetDataSet>
      <sheetData sheetId="0">
        <row r="2">
          <cell r="B2" t="str">
            <v xml:space="preserve">Southern University and A&amp;M College 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55"/>
  <dimension ref="B2:M20"/>
  <sheetViews>
    <sheetView showGridLines="0" tabSelected="1" workbookViewId="0">
      <selection activeCell="S15" sqref="S15"/>
    </sheetView>
  </sheetViews>
  <sheetFormatPr defaultRowHeight="15" x14ac:dyDescent="0.25"/>
  <cols>
    <col min="2" max="2" width="15.7109375" customWidth="1"/>
    <col min="3" max="3" width="3.5703125" customWidth="1"/>
    <col min="4" max="4" width="15.7109375" customWidth="1"/>
    <col min="5" max="5" width="4" customWidth="1"/>
    <col min="6" max="6" width="15.7109375" customWidth="1"/>
    <col min="7" max="7" width="3.5703125" customWidth="1"/>
    <col min="8" max="8" width="15.7109375" customWidth="1"/>
    <col min="9" max="9" width="3.5703125" customWidth="1"/>
    <col min="10" max="10" width="15.7109375" customWidth="1"/>
    <col min="11" max="11" width="4.5703125" customWidth="1"/>
    <col min="12" max="12" width="15.7109375" customWidth="1"/>
  </cols>
  <sheetData>
    <row r="2" spans="2:13" ht="18.75" x14ac:dyDescent="0.3">
      <c r="B2" s="202" t="s">
        <v>180</v>
      </c>
      <c r="C2" s="202"/>
      <c r="D2" s="202"/>
      <c r="E2" s="202"/>
      <c r="F2" s="202"/>
      <c r="G2" s="202"/>
      <c r="H2" s="202"/>
      <c r="I2" s="202"/>
      <c r="J2" s="202"/>
      <c r="K2" s="202"/>
      <c r="L2" s="202"/>
    </row>
    <row r="3" spans="2:13" ht="15.75" thickBot="1" x14ac:dyDescent="0.3"/>
    <row r="4" spans="2:13" ht="15.75" thickBot="1" x14ac:dyDescent="0.3">
      <c r="B4" s="158" t="s">
        <v>128</v>
      </c>
      <c r="C4" s="103"/>
      <c r="D4" s="158" t="s">
        <v>134</v>
      </c>
      <c r="E4" s="103"/>
      <c r="F4" s="158" t="s">
        <v>138</v>
      </c>
      <c r="G4" s="103"/>
      <c r="H4" s="158" t="s">
        <v>139</v>
      </c>
      <c r="I4" s="103"/>
      <c r="J4" s="158" t="s">
        <v>140</v>
      </c>
      <c r="K4" s="103"/>
      <c r="L4" s="158" t="s">
        <v>141</v>
      </c>
      <c r="M4" s="103"/>
    </row>
    <row r="5" spans="2:13" x14ac:dyDescent="0.25">
      <c r="B5" s="156" t="s">
        <v>129</v>
      </c>
      <c r="C5" s="104"/>
      <c r="D5" s="157" t="s">
        <v>135</v>
      </c>
      <c r="E5" s="104"/>
      <c r="F5" s="157" t="s">
        <v>166</v>
      </c>
      <c r="G5" s="104"/>
      <c r="H5" s="157" t="s">
        <v>152</v>
      </c>
      <c r="I5" s="104"/>
      <c r="J5" s="157" t="s">
        <v>160</v>
      </c>
      <c r="K5" s="104"/>
      <c r="L5" s="157" t="s">
        <v>142</v>
      </c>
      <c r="M5" s="104"/>
    </row>
    <row r="6" spans="2:13" x14ac:dyDescent="0.25">
      <c r="B6" s="156" t="s">
        <v>130</v>
      </c>
      <c r="C6" s="104"/>
      <c r="D6" s="157" t="s">
        <v>136</v>
      </c>
      <c r="E6" s="104"/>
      <c r="F6" s="157" t="s">
        <v>167</v>
      </c>
      <c r="G6" s="104"/>
      <c r="H6" s="157" t="s">
        <v>153</v>
      </c>
      <c r="I6" s="104"/>
      <c r="J6" s="157" t="s">
        <v>161</v>
      </c>
      <c r="K6" s="104"/>
      <c r="L6" s="157" t="s">
        <v>143</v>
      </c>
      <c r="M6" s="104"/>
    </row>
    <row r="7" spans="2:13" x14ac:dyDescent="0.25">
      <c r="B7" s="156" t="s">
        <v>131</v>
      </c>
      <c r="C7" s="104"/>
      <c r="D7" s="157" t="s">
        <v>137</v>
      </c>
      <c r="E7" s="104"/>
      <c r="F7" s="157" t="s">
        <v>188</v>
      </c>
      <c r="G7" s="104"/>
      <c r="H7" s="157" t="s">
        <v>154</v>
      </c>
      <c r="I7" s="104"/>
      <c r="J7" s="157" t="s">
        <v>162</v>
      </c>
      <c r="K7" s="104"/>
      <c r="L7" s="157" t="s">
        <v>144</v>
      </c>
      <c r="M7" s="104"/>
    </row>
    <row r="8" spans="2:13" x14ac:dyDescent="0.25">
      <c r="B8" s="156" t="s">
        <v>132</v>
      </c>
      <c r="C8" s="104"/>
      <c r="D8" s="104"/>
      <c r="E8" s="104"/>
      <c r="F8" s="157" t="s">
        <v>189</v>
      </c>
      <c r="G8" s="104"/>
      <c r="H8" s="157" t="s">
        <v>155</v>
      </c>
      <c r="I8" s="104"/>
      <c r="J8" s="157" t="s">
        <v>163</v>
      </c>
      <c r="K8" s="104"/>
      <c r="L8" s="157" t="s">
        <v>145</v>
      </c>
      <c r="M8" s="104"/>
    </row>
    <row r="9" spans="2:13" x14ac:dyDescent="0.25">
      <c r="B9" s="156" t="s">
        <v>133</v>
      </c>
      <c r="C9" s="104"/>
      <c r="D9" s="104"/>
      <c r="E9" s="104"/>
      <c r="F9" s="157" t="s">
        <v>168</v>
      </c>
      <c r="G9" s="104"/>
      <c r="H9" s="157" t="s">
        <v>156</v>
      </c>
      <c r="I9" s="104"/>
      <c r="J9" s="157" t="s">
        <v>164</v>
      </c>
      <c r="K9" s="104"/>
      <c r="L9" s="157" t="s">
        <v>146</v>
      </c>
      <c r="M9" s="104"/>
    </row>
    <row r="10" spans="2:13" x14ac:dyDescent="0.25">
      <c r="B10" s="104"/>
      <c r="C10" s="104"/>
      <c r="D10" s="104"/>
      <c r="E10" s="104"/>
      <c r="F10" s="157" t="s">
        <v>169</v>
      </c>
      <c r="G10" s="104"/>
      <c r="H10" s="157" t="s">
        <v>157</v>
      </c>
      <c r="I10" s="104"/>
      <c r="J10" s="157" t="s">
        <v>165</v>
      </c>
      <c r="K10" s="104"/>
      <c r="L10" s="157" t="s">
        <v>147</v>
      </c>
      <c r="M10" s="104"/>
    </row>
    <row r="11" spans="2:13" x14ac:dyDescent="0.25">
      <c r="B11" s="104"/>
      <c r="C11" s="104"/>
      <c r="D11" s="104"/>
      <c r="E11" s="104"/>
      <c r="F11" s="157" t="s">
        <v>170</v>
      </c>
      <c r="G11" s="104"/>
      <c r="H11" s="157" t="s">
        <v>158</v>
      </c>
      <c r="I11" s="104"/>
      <c r="J11" s="104"/>
      <c r="K11" s="104"/>
      <c r="L11" s="157" t="s">
        <v>148</v>
      </c>
      <c r="M11" s="104"/>
    </row>
    <row r="12" spans="2:13" x14ac:dyDescent="0.25">
      <c r="B12" s="104"/>
      <c r="C12" s="104"/>
      <c r="D12" s="104"/>
      <c r="E12" s="104"/>
      <c r="F12" s="157" t="s">
        <v>171</v>
      </c>
      <c r="G12" s="104"/>
      <c r="H12" s="157" t="s">
        <v>159</v>
      </c>
      <c r="I12" s="104"/>
      <c r="J12" s="104"/>
      <c r="K12" s="104"/>
      <c r="L12" s="157" t="s">
        <v>149</v>
      </c>
      <c r="M12" s="104"/>
    </row>
    <row r="13" spans="2:13" x14ac:dyDescent="0.25">
      <c r="B13" s="104"/>
      <c r="C13" s="104"/>
      <c r="D13" s="104"/>
      <c r="E13" s="104"/>
      <c r="F13" s="157" t="s">
        <v>172</v>
      </c>
      <c r="G13" s="104"/>
      <c r="H13" s="104"/>
      <c r="I13" s="104"/>
      <c r="J13" s="104"/>
      <c r="K13" s="104"/>
      <c r="L13" s="157" t="s">
        <v>150</v>
      </c>
      <c r="M13" s="104"/>
    </row>
    <row r="14" spans="2:13" x14ac:dyDescent="0.25">
      <c r="B14" s="104"/>
      <c r="C14" s="104"/>
      <c r="D14" s="104"/>
      <c r="E14" s="104"/>
      <c r="F14" s="157" t="s">
        <v>173</v>
      </c>
      <c r="G14" s="104"/>
      <c r="H14" s="104"/>
      <c r="I14" s="104"/>
      <c r="J14" s="104"/>
      <c r="K14" s="104"/>
      <c r="L14" s="157" t="s">
        <v>151</v>
      </c>
      <c r="M14" s="104"/>
    </row>
    <row r="15" spans="2:13" x14ac:dyDescent="0.25">
      <c r="B15" s="104"/>
      <c r="C15" s="104"/>
      <c r="D15" s="104"/>
      <c r="E15" s="104"/>
      <c r="F15" s="157" t="s">
        <v>174</v>
      </c>
      <c r="G15" s="104"/>
      <c r="H15" s="104"/>
      <c r="I15" s="104"/>
      <c r="J15" s="104"/>
      <c r="K15" s="104"/>
      <c r="L15" s="104"/>
      <c r="M15" s="104"/>
    </row>
    <row r="16" spans="2:13" x14ac:dyDescent="0.25">
      <c r="B16" s="104"/>
      <c r="C16" s="104"/>
      <c r="D16" s="104"/>
      <c r="E16" s="104"/>
      <c r="F16" s="157" t="s">
        <v>175</v>
      </c>
      <c r="G16" s="104"/>
      <c r="H16" s="104"/>
      <c r="I16" s="104"/>
      <c r="J16" s="104"/>
      <c r="K16" s="104"/>
      <c r="L16" s="104"/>
      <c r="M16" s="104"/>
    </row>
    <row r="17" spans="2:13" x14ac:dyDescent="0.25">
      <c r="B17" s="104"/>
      <c r="C17" s="104"/>
      <c r="D17" s="104"/>
      <c r="E17" s="104"/>
      <c r="F17" s="157" t="s">
        <v>176</v>
      </c>
      <c r="G17" s="104"/>
      <c r="H17" s="104"/>
      <c r="I17" s="104"/>
      <c r="J17" s="104"/>
      <c r="K17" s="104"/>
      <c r="L17" s="104"/>
      <c r="M17" s="104"/>
    </row>
    <row r="18" spans="2:13" x14ac:dyDescent="0.25">
      <c r="B18" s="104"/>
      <c r="C18" s="104"/>
      <c r="D18" s="104"/>
      <c r="E18" s="104"/>
      <c r="F18" s="157" t="s">
        <v>177</v>
      </c>
      <c r="G18" s="157"/>
      <c r="H18" s="104"/>
      <c r="I18" s="104"/>
      <c r="J18" s="104"/>
      <c r="K18" s="104"/>
      <c r="L18" s="104"/>
      <c r="M18" s="104"/>
    </row>
    <row r="19" spans="2:13" x14ac:dyDescent="0.25">
      <c r="F19" s="157" t="s">
        <v>191</v>
      </c>
    </row>
    <row r="20" spans="2:13" x14ac:dyDescent="0.25">
      <c r="F20" s="157" t="s">
        <v>183</v>
      </c>
    </row>
  </sheetData>
  <mergeCells count="1">
    <mergeCell ref="B2:L2"/>
  </mergeCells>
  <hyperlinks>
    <hyperlink ref="B4" location="HESummary!A1" tooltip="HE Summary" display="HE Summary" xr:uid="{00000000-0004-0000-0000-000000000000}"/>
    <hyperlink ref="B5" location="'2Year'!A1" tooltip="2-yr Institutions" display="2 Year" xr:uid="{00000000-0004-0000-0000-000001000000}"/>
    <hyperlink ref="B6" location="'4Year'!A1" tooltip="4-yr Institutions" display="4 Year" xr:uid="{00000000-0004-0000-0000-000002000000}"/>
    <hyperlink ref="B7" location="'2&amp;4Year'!A1" tooltip="2-&amp;4-yr Institutions" display="2&amp;4 Year" xr:uid="{00000000-0004-0000-0000-000003000000}"/>
    <hyperlink ref="B8" location="Boards!A1" tooltip="Boards" display="Boards" xr:uid="{00000000-0004-0000-0000-000004000000}"/>
    <hyperlink ref="B9" location="Specialized!A1" tooltip="Specialized Units" display="Specialized" xr:uid="{00000000-0004-0000-0000-000005000000}"/>
    <hyperlink ref="D4" location="BORSummary!A1" tooltip="BoR+LUMCON+LOSFA" display="BOR Summary" xr:uid="{00000000-0004-0000-0000-000006000000}"/>
    <hyperlink ref="D5" location="BOR!A1" tooltip="Board of Regents" display="BOR" xr:uid="{00000000-0004-0000-0000-000007000000}"/>
    <hyperlink ref="D6" location="LUMCON!A1" tooltip="LUMCON" display="LUMCON" xr:uid="{00000000-0004-0000-0000-000008000000}"/>
    <hyperlink ref="D7" location="LOSFA!A1" tooltip="LOSFA" display="LOSFA" xr:uid="{00000000-0004-0000-0000-000009000000}"/>
    <hyperlink ref="L4" location="ULSummary!A1" tooltip="UL System Summary" display="ULS Summary" xr:uid="{00000000-0004-0000-0000-00000A000000}"/>
    <hyperlink ref="L5" location="ULBoard!A1" tooltip="UL System Board" display="UL Board" xr:uid="{00000000-0004-0000-0000-00000B000000}"/>
    <hyperlink ref="L6" location="Grambling!A1" tooltip="Grambling State University" display="Grambling" xr:uid="{00000000-0004-0000-0000-00000C000000}"/>
    <hyperlink ref="L7" location="LATech!A1" tooltip="Louisiana Tech University" display="LA Tech" xr:uid="{00000000-0004-0000-0000-00000D000000}"/>
    <hyperlink ref="L8" location="McNeese!A1" tooltip="McNeese State University" display="McNeese" xr:uid="{00000000-0004-0000-0000-00000E000000}"/>
    <hyperlink ref="L9" location="Nicholls!A1" tooltip="Nicholls State University" display="Nicholls" xr:uid="{00000000-0004-0000-0000-00000F000000}"/>
    <hyperlink ref="L10" location="NwSU!A1" tooltip="Northwestern State University" display="NwSU" xr:uid="{00000000-0004-0000-0000-000010000000}"/>
    <hyperlink ref="L11" location="SLU!A1" tooltip="Southeastern Louisiana University" display="SLU" xr:uid="{00000000-0004-0000-0000-000011000000}"/>
    <hyperlink ref="L12" location="ULL!A1" tooltip="University of Louisiana at Lafayette" display="ULL" xr:uid="{00000000-0004-0000-0000-000012000000}"/>
    <hyperlink ref="L13" location="ULM!A1" tooltip="University of Louisiana at Monroe" display="ULM" xr:uid="{00000000-0004-0000-0000-000013000000}"/>
    <hyperlink ref="L14" location="UNO!A1" tooltip="University of New Orleans" display="UNO" xr:uid="{00000000-0004-0000-0000-000014000000}"/>
    <hyperlink ref="H4" location="'LSU Summary'!A1" tooltip="LSU Summary" display="LSU Summary" xr:uid="{00000000-0004-0000-0000-000015000000}"/>
    <hyperlink ref="H5" location="LSU!A1" tooltip="LSU A&amp;M" display="LSU" xr:uid="{00000000-0004-0000-0000-000016000000}"/>
    <hyperlink ref="H6" location="LSUA!A1" tooltip="LSU of Alexandria" display="LSUA" xr:uid="{00000000-0004-0000-0000-000017000000}"/>
    <hyperlink ref="H7" location="LSUS!A1" tooltip="LSU Shreveport" display="LSUS" xr:uid="{00000000-0004-0000-0000-000018000000}"/>
    <hyperlink ref="H8" location="LSUE!A1" tooltip="LSU at Eunice" display="LSUE" xr:uid="{00000000-0004-0000-0000-000019000000}"/>
    <hyperlink ref="H9" location="LSUHSCNO!A1" tooltip="LSU Health Sciences Center New Orleans" display="LSUHSCNO" xr:uid="{00000000-0004-0000-0000-00001A000000}"/>
    <hyperlink ref="H10" location="LSUHSCS!A1" tooltip="LSU Health Sciences Center Shreveport" display="LSUHSCS" xr:uid="{00000000-0004-0000-0000-00001B000000}"/>
    <hyperlink ref="H11" location="LSUAg!A1" tooltip="LSU Agriculural Center" display="LSUAg" xr:uid="{00000000-0004-0000-0000-00001C000000}"/>
    <hyperlink ref="H12" location="PBRC!A1" tooltip="Pennington Biomedical Research Center" display="PBRC" xr:uid="{00000000-0004-0000-0000-00001D000000}"/>
    <hyperlink ref="J4" location="'SU Summary'!A1" tooltip="SU Summary" display="SU Summary" xr:uid="{00000000-0004-0000-0000-00001E000000}"/>
    <hyperlink ref="J5" location="SUBoard!A1" tooltip="SU Board" display="SU Board" xr:uid="{00000000-0004-0000-0000-00001F000000}"/>
    <hyperlink ref="J6" location="SUBR!A1" tooltip="SU A&amp;M" display="SUBR" xr:uid="{00000000-0004-0000-0000-000020000000}"/>
    <hyperlink ref="J7" location="SUNO!A1" tooltip="SU at New Orleans" display="SUNO" xr:uid="{00000000-0004-0000-0000-000021000000}"/>
    <hyperlink ref="J8" location="SUSLA!A1" tooltip="SU Shreveport Louisiana" display="SUSLA" xr:uid="{00000000-0004-0000-0000-000022000000}"/>
    <hyperlink ref="J9" location="SULaw!A1" tooltip="SU Law Center" display="SULaw" xr:uid="{00000000-0004-0000-0000-000023000000}"/>
    <hyperlink ref="J10" location="SUAg!A1" tooltip="SU Agricultural Center" display="SUAg" xr:uid="{00000000-0004-0000-0000-000024000000}"/>
    <hyperlink ref="F4" location="'LCTCS Summary'!A1" tooltip="LCTCS Summary" display="LCTCS Summary" xr:uid="{00000000-0004-0000-0000-000025000000}"/>
    <hyperlink ref="F5" location="LCTCBoard!A1" tooltip="LCTCS Board" display="LCTCS Board" xr:uid="{00000000-0004-0000-0000-000026000000}"/>
    <hyperlink ref="F6" location="Online!A1" tooltip="LCTCS Online" display="LCTCS Online" xr:uid="{00000000-0004-0000-0000-000027000000}"/>
    <hyperlink ref="F9" location="BRCC!A1" tooltip="Baton Rouge Community College" display="BRCC" xr:uid="{00000000-0004-0000-0000-000028000000}"/>
    <hyperlink ref="F10" location="BPCC!A1" tooltip="Bossier Parish Community College" display="BPCC" xr:uid="{00000000-0004-0000-0000-000029000000}"/>
    <hyperlink ref="F11" location="Delgado!A1" tooltip="Delgado Community College" display="Delgado" xr:uid="{00000000-0004-0000-0000-00002A000000}"/>
    <hyperlink ref="F12" location="CentLATCC!A1" tooltip="Central Louisiana Technical Community College" display="CLTCC" xr:uid="{00000000-0004-0000-0000-00002B000000}"/>
    <hyperlink ref="F13" location="Fletcher!A1" tooltip="Fletcher Technical Community College" display="Fletcher" xr:uid="{00000000-0004-0000-0000-00002C000000}"/>
    <hyperlink ref="F14" location="LDCC!A1" tooltip="Louisiana Delta Community College" display="LDCC" xr:uid="{00000000-0004-0000-0000-00002D000000}"/>
    <hyperlink ref="F15" location="Northshore!A1" tooltip="Northshore Technical Community College" display="Northshore" xr:uid="{00000000-0004-0000-0000-00002E000000}"/>
    <hyperlink ref="F16" location="Nunez!A1" tooltip="Nunez Community College" display="Nunez" xr:uid="{00000000-0004-0000-0000-00002F000000}"/>
    <hyperlink ref="F17" location="RPCC!A1" tooltip="River Parish Community College" display="RPCC" xr:uid="{00000000-0004-0000-0000-000030000000}"/>
    <hyperlink ref="F18" location="SLCC!A1" tooltip="South Louisiana Community College" display="SLCC" xr:uid="{00000000-0004-0000-0000-000031000000}"/>
    <hyperlink ref="F19" location="Sowela!A1" tooltip="Sowela Technical Community College" display="Sowela" xr:uid="{00000000-0004-0000-0000-000032000000}"/>
    <hyperlink ref="F20" location="NwLTCC!A1" tooltip="Louisiana Technical College" display="Northwest LA TCC" xr:uid="{00000000-0004-0000-0000-000033000000}"/>
    <hyperlink ref="F7" location="AE!A1" tooltip="Adult Basic Education" display="AE" xr:uid="{B3201DA6-C0E7-444F-8AAB-120E7D7FE4FA}"/>
    <hyperlink ref="F8" location="RR!A1" tooltip="Workforce Training Rapid Response" display="RR" xr:uid="{D61D730C-F373-4062-A12A-846AAD59B2EB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>
    <pageSetUpPr fitToPage="1"/>
  </sheetPr>
  <dimension ref="A1:M99"/>
  <sheetViews>
    <sheetView zoomScale="90" zoomScaleNormal="90" workbookViewId="0">
      <pane xSplit="1" ySplit="5" topLeftCell="B20" activePane="bottomRight" state="frozen"/>
      <selection activeCell="A33" sqref="A33"/>
      <selection pane="topRight" activeCell="A33" sqref="A33"/>
      <selection pane="bottomLeft" activeCell="A33" sqref="A33"/>
      <selection pane="bottomRight" activeCell="D54" sqref="D54"/>
    </sheetView>
  </sheetViews>
  <sheetFormatPr defaultColWidth="9.140625" defaultRowHeight="15.75" x14ac:dyDescent="0.25"/>
  <cols>
    <col min="1" max="1" width="66.5703125" style="1" customWidth="1"/>
    <col min="2" max="5" width="23.7109375" style="2" customWidth="1"/>
    <col min="6" max="6" width="23.7109375" style="3" customWidth="1"/>
    <col min="8" max="8" width="7.7109375" customWidth="1"/>
    <col min="9" max="9" width="11.5703125" customWidth="1"/>
  </cols>
  <sheetData>
    <row r="1" spans="1:9" ht="19.5" customHeight="1" thickBot="1" x14ac:dyDescent="0.35">
      <c r="A1" s="27" t="s">
        <v>0</v>
      </c>
      <c r="B1" s="28"/>
      <c r="D1" s="29" t="s">
        <v>1</v>
      </c>
      <c r="E1" s="26" t="s">
        <v>126</v>
      </c>
      <c r="F1" s="36"/>
    </row>
    <row r="2" spans="1:9" ht="19.5" customHeight="1" thickBot="1" x14ac:dyDescent="0.3">
      <c r="A2" s="27" t="s">
        <v>2</v>
      </c>
      <c r="B2" s="28"/>
      <c r="C2" s="28"/>
      <c r="D2" s="28"/>
      <c r="E2" s="28"/>
      <c r="F2" s="32"/>
      <c r="I2" s="170" t="s">
        <v>178</v>
      </c>
    </row>
    <row r="3" spans="1:9" ht="19.5" customHeight="1" thickBot="1" x14ac:dyDescent="0.3">
      <c r="A3" s="33" t="s">
        <v>3</v>
      </c>
      <c r="B3" s="34"/>
      <c r="C3" s="34"/>
      <c r="D3" s="34"/>
      <c r="E3" s="34"/>
      <c r="F3" s="35"/>
    </row>
    <row r="4" spans="1:9" ht="15" customHeight="1" thickTop="1" x14ac:dyDescent="0.25">
      <c r="A4" s="49" t="s">
        <v>4</v>
      </c>
      <c r="B4" s="50" t="s">
        <v>5</v>
      </c>
      <c r="C4" s="51" t="s">
        <v>6</v>
      </c>
      <c r="D4" s="51" t="s">
        <v>6</v>
      </c>
      <c r="E4" s="51" t="s">
        <v>7</v>
      </c>
      <c r="F4" s="52" t="s">
        <v>8</v>
      </c>
      <c r="H4" s="177"/>
    </row>
    <row r="5" spans="1:9" s="107" customFormat="1" ht="15" customHeight="1" x14ac:dyDescent="0.25">
      <c r="A5" s="53"/>
      <c r="B5" s="54" t="s">
        <v>192</v>
      </c>
      <c r="C5" s="54" t="s">
        <v>201</v>
      </c>
      <c r="D5" s="54" t="s">
        <v>202</v>
      </c>
      <c r="E5" s="54" t="s">
        <v>192</v>
      </c>
      <c r="F5" s="55" t="s">
        <v>9</v>
      </c>
      <c r="H5" s="177"/>
    </row>
    <row r="6" spans="1:9" ht="15" customHeight="1" x14ac:dyDescent="0.25">
      <c r="A6" s="56" t="s">
        <v>10</v>
      </c>
      <c r="B6" s="57"/>
      <c r="C6" s="57"/>
      <c r="D6" s="57"/>
      <c r="E6" s="57"/>
      <c r="F6" s="58"/>
      <c r="H6" s="178"/>
    </row>
    <row r="7" spans="1:9" ht="15" customHeight="1" x14ac:dyDescent="0.25">
      <c r="A7" s="56" t="s">
        <v>11</v>
      </c>
      <c r="B7" s="57"/>
      <c r="C7" s="57"/>
      <c r="D7" s="57"/>
      <c r="E7" s="57"/>
      <c r="F7" s="59"/>
      <c r="H7" s="178"/>
    </row>
    <row r="8" spans="1:9" ht="15" customHeight="1" x14ac:dyDescent="0.25">
      <c r="A8" s="60" t="s">
        <v>12</v>
      </c>
      <c r="B8" s="61">
        <v>4171692</v>
      </c>
      <c r="C8" s="61">
        <v>5171692</v>
      </c>
      <c r="D8" s="61">
        <v>8818302</v>
      </c>
      <c r="E8" s="61">
        <f t="shared" ref="E8:E33" si="0">D8-C8</f>
        <v>3646610</v>
      </c>
      <c r="F8" s="62">
        <f t="shared" ref="F8:F33" si="1">IF(ISBLANK(E8),"  ",IF(C8&gt;0,E8/C8,IF(E8&gt;0,1,0)))</f>
        <v>0.70510966236968486</v>
      </c>
      <c r="H8" s="178"/>
    </row>
    <row r="9" spans="1:9" ht="15" customHeight="1" x14ac:dyDescent="0.25">
      <c r="A9" s="60" t="s">
        <v>13</v>
      </c>
      <c r="B9" s="61">
        <v>0</v>
      </c>
      <c r="C9" s="61">
        <v>0</v>
      </c>
      <c r="D9" s="61">
        <v>0</v>
      </c>
      <c r="E9" s="61">
        <f t="shared" si="0"/>
        <v>0</v>
      </c>
      <c r="F9" s="62">
        <f t="shared" si="1"/>
        <v>0</v>
      </c>
      <c r="H9" s="178"/>
    </row>
    <row r="10" spans="1:9" ht="15" customHeight="1" x14ac:dyDescent="0.25">
      <c r="A10" s="187" t="s">
        <v>14</v>
      </c>
      <c r="B10" s="61">
        <v>42343</v>
      </c>
      <c r="C10" s="61">
        <v>42470</v>
      </c>
      <c r="D10" s="61">
        <v>36742</v>
      </c>
      <c r="E10" s="61">
        <f t="shared" si="0"/>
        <v>-5728</v>
      </c>
      <c r="F10" s="62">
        <f t="shared" si="1"/>
        <v>-0.13487167412291029</v>
      </c>
      <c r="H10" s="178"/>
    </row>
    <row r="11" spans="1:9" ht="15" customHeight="1" x14ac:dyDescent="0.25">
      <c r="A11" s="189" t="s">
        <v>15</v>
      </c>
      <c r="B11" s="61">
        <v>0</v>
      </c>
      <c r="C11" s="61">
        <v>0</v>
      </c>
      <c r="D11" s="61">
        <v>0</v>
      </c>
      <c r="E11" s="61">
        <f t="shared" si="0"/>
        <v>0</v>
      </c>
      <c r="F11" s="62">
        <f t="shared" si="1"/>
        <v>0</v>
      </c>
      <c r="H11" s="178"/>
    </row>
    <row r="12" spans="1:9" ht="15" customHeight="1" x14ac:dyDescent="0.25">
      <c r="A12" s="190" t="s">
        <v>16</v>
      </c>
      <c r="B12" s="61">
        <v>42343</v>
      </c>
      <c r="C12" s="61">
        <v>42470</v>
      </c>
      <c r="D12" s="61">
        <v>36742</v>
      </c>
      <c r="E12" s="61">
        <f t="shared" si="0"/>
        <v>-5728</v>
      </c>
      <c r="F12" s="62">
        <f t="shared" si="1"/>
        <v>-0.13487167412291029</v>
      </c>
      <c r="H12" s="178"/>
    </row>
    <row r="13" spans="1:9" ht="15" customHeight="1" x14ac:dyDescent="0.25">
      <c r="A13" s="190" t="s">
        <v>17</v>
      </c>
      <c r="B13" s="61">
        <v>0</v>
      </c>
      <c r="C13" s="61">
        <v>0</v>
      </c>
      <c r="D13" s="61">
        <v>0</v>
      </c>
      <c r="E13" s="61">
        <f t="shared" si="0"/>
        <v>0</v>
      </c>
      <c r="F13" s="62">
        <f t="shared" si="1"/>
        <v>0</v>
      </c>
      <c r="H13" s="178"/>
    </row>
    <row r="14" spans="1:9" ht="15" customHeight="1" x14ac:dyDescent="0.25">
      <c r="A14" s="190" t="s">
        <v>18</v>
      </c>
      <c r="B14" s="61">
        <v>0</v>
      </c>
      <c r="C14" s="61">
        <v>0</v>
      </c>
      <c r="D14" s="61">
        <v>0</v>
      </c>
      <c r="E14" s="61">
        <f t="shared" si="0"/>
        <v>0</v>
      </c>
      <c r="F14" s="62">
        <f t="shared" si="1"/>
        <v>0</v>
      </c>
      <c r="H14" s="178"/>
    </row>
    <row r="15" spans="1:9" ht="15" customHeight="1" x14ac:dyDescent="0.25">
      <c r="A15" s="190" t="s">
        <v>19</v>
      </c>
      <c r="B15" s="61">
        <v>0</v>
      </c>
      <c r="C15" s="61">
        <v>0</v>
      </c>
      <c r="D15" s="61">
        <v>0</v>
      </c>
      <c r="E15" s="61">
        <f t="shared" si="0"/>
        <v>0</v>
      </c>
      <c r="F15" s="62">
        <f t="shared" si="1"/>
        <v>0</v>
      </c>
      <c r="H15" s="178"/>
    </row>
    <row r="16" spans="1:9" ht="15" customHeight="1" x14ac:dyDescent="0.25">
      <c r="A16" s="190" t="s">
        <v>204</v>
      </c>
      <c r="B16" s="61">
        <v>0</v>
      </c>
      <c r="C16" s="61">
        <v>0</v>
      </c>
      <c r="D16" s="61">
        <v>0</v>
      </c>
      <c r="E16" s="61">
        <f t="shared" si="0"/>
        <v>0</v>
      </c>
      <c r="F16" s="62">
        <f t="shared" si="1"/>
        <v>0</v>
      </c>
      <c r="H16" s="178"/>
    </row>
    <row r="17" spans="1:8" ht="15" customHeight="1" x14ac:dyDescent="0.25">
      <c r="A17" s="190" t="s">
        <v>20</v>
      </c>
      <c r="B17" s="61">
        <v>0</v>
      </c>
      <c r="C17" s="61">
        <v>0</v>
      </c>
      <c r="D17" s="61">
        <v>0</v>
      </c>
      <c r="E17" s="61">
        <f t="shared" si="0"/>
        <v>0</v>
      </c>
      <c r="F17" s="62">
        <f t="shared" si="1"/>
        <v>0</v>
      </c>
      <c r="H17" s="178"/>
    </row>
    <row r="18" spans="1:8" ht="15" customHeight="1" x14ac:dyDescent="0.25">
      <c r="A18" s="190" t="s">
        <v>193</v>
      </c>
      <c r="B18" s="61">
        <v>0</v>
      </c>
      <c r="C18" s="61">
        <v>0</v>
      </c>
      <c r="D18" s="61">
        <v>0</v>
      </c>
      <c r="E18" s="61">
        <f t="shared" si="0"/>
        <v>0</v>
      </c>
      <c r="F18" s="62">
        <f t="shared" si="1"/>
        <v>0</v>
      </c>
      <c r="H18" s="178"/>
    </row>
    <row r="19" spans="1:8" ht="15" customHeight="1" x14ac:dyDescent="0.25">
      <c r="A19" s="190" t="s">
        <v>21</v>
      </c>
      <c r="B19" s="61">
        <v>0</v>
      </c>
      <c r="C19" s="61">
        <v>0</v>
      </c>
      <c r="D19" s="61">
        <v>0</v>
      </c>
      <c r="E19" s="61">
        <f t="shared" si="0"/>
        <v>0</v>
      </c>
      <c r="F19" s="62">
        <f t="shared" si="1"/>
        <v>0</v>
      </c>
      <c r="H19" s="178"/>
    </row>
    <row r="20" spans="1:8" ht="15" customHeight="1" x14ac:dyDescent="0.25">
      <c r="A20" s="190" t="s">
        <v>22</v>
      </c>
      <c r="B20" s="61">
        <v>0</v>
      </c>
      <c r="C20" s="61">
        <v>0</v>
      </c>
      <c r="D20" s="61">
        <v>0</v>
      </c>
      <c r="E20" s="61">
        <f t="shared" si="0"/>
        <v>0</v>
      </c>
      <c r="F20" s="62">
        <f t="shared" si="1"/>
        <v>0</v>
      </c>
      <c r="H20" s="178"/>
    </row>
    <row r="21" spans="1:8" ht="15" customHeight="1" x14ac:dyDescent="0.25">
      <c r="A21" s="190" t="s">
        <v>194</v>
      </c>
      <c r="B21" s="61">
        <v>0</v>
      </c>
      <c r="C21" s="61">
        <v>0</v>
      </c>
      <c r="D21" s="61">
        <v>0</v>
      </c>
      <c r="E21" s="61">
        <f t="shared" si="0"/>
        <v>0</v>
      </c>
      <c r="F21" s="62">
        <f t="shared" si="1"/>
        <v>0</v>
      </c>
      <c r="H21" s="178"/>
    </row>
    <row r="22" spans="1:8" ht="15" customHeight="1" x14ac:dyDescent="0.25">
      <c r="A22" s="190" t="s">
        <v>23</v>
      </c>
      <c r="B22" s="61">
        <v>0</v>
      </c>
      <c r="C22" s="61">
        <v>0</v>
      </c>
      <c r="D22" s="61">
        <v>0</v>
      </c>
      <c r="E22" s="61">
        <f t="shared" si="0"/>
        <v>0</v>
      </c>
      <c r="F22" s="62">
        <f t="shared" si="1"/>
        <v>0</v>
      </c>
      <c r="H22" s="178"/>
    </row>
    <row r="23" spans="1:8" ht="15" customHeight="1" x14ac:dyDescent="0.25">
      <c r="A23" s="191" t="s">
        <v>195</v>
      </c>
      <c r="B23" s="61">
        <v>0</v>
      </c>
      <c r="C23" s="61">
        <v>0</v>
      </c>
      <c r="D23" s="61">
        <v>0</v>
      </c>
      <c r="E23" s="61">
        <f t="shared" si="0"/>
        <v>0</v>
      </c>
      <c r="F23" s="62">
        <f t="shared" si="1"/>
        <v>0</v>
      </c>
      <c r="H23" s="178"/>
    </row>
    <row r="24" spans="1:8" ht="15" customHeight="1" x14ac:dyDescent="0.25">
      <c r="A24" s="191" t="s">
        <v>24</v>
      </c>
      <c r="B24" s="61">
        <v>0</v>
      </c>
      <c r="C24" s="61">
        <v>0</v>
      </c>
      <c r="D24" s="61">
        <v>0</v>
      </c>
      <c r="E24" s="61">
        <f t="shared" si="0"/>
        <v>0</v>
      </c>
      <c r="F24" s="62">
        <f t="shared" si="1"/>
        <v>0</v>
      </c>
      <c r="H24" s="178"/>
    </row>
    <row r="25" spans="1:8" ht="15" customHeight="1" x14ac:dyDescent="0.25">
      <c r="A25" s="191" t="s">
        <v>79</v>
      </c>
      <c r="B25" s="61">
        <v>0</v>
      </c>
      <c r="C25" s="61">
        <v>0</v>
      </c>
      <c r="D25" s="61">
        <v>0</v>
      </c>
      <c r="E25" s="61">
        <f t="shared" si="0"/>
        <v>0</v>
      </c>
      <c r="F25" s="62">
        <f t="shared" si="1"/>
        <v>0</v>
      </c>
      <c r="H25" s="178"/>
    </row>
    <row r="26" spans="1:8" ht="15" customHeight="1" x14ac:dyDescent="0.25">
      <c r="A26" s="191" t="s">
        <v>196</v>
      </c>
      <c r="B26" s="61">
        <v>0</v>
      </c>
      <c r="C26" s="61">
        <v>0</v>
      </c>
      <c r="D26" s="61">
        <v>0</v>
      </c>
      <c r="E26" s="61">
        <f t="shared" si="0"/>
        <v>0</v>
      </c>
      <c r="F26" s="62">
        <f t="shared" si="1"/>
        <v>0</v>
      </c>
      <c r="H26" s="178"/>
    </row>
    <row r="27" spans="1:8" ht="15" customHeight="1" x14ac:dyDescent="0.25">
      <c r="A27" s="191" t="s">
        <v>197</v>
      </c>
      <c r="B27" s="61">
        <v>0</v>
      </c>
      <c r="C27" s="61">
        <v>0</v>
      </c>
      <c r="D27" s="61">
        <v>0</v>
      </c>
      <c r="E27" s="61">
        <f t="shared" si="0"/>
        <v>0</v>
      </c>
      <c r="F27" s="62">
        <f t="shared" si="1"/>
        <v>0</v>
      </c>
      <c r="H27" s="178"/>
    </row>
    <row r="28" spans="1:8" ht="15" customHeight="1" x14ac:dyDescent="0.25">
      <c r="A28" s="191" t="s">
        <v>185</v>
      </c>
      <c r="B28" s="61">
        <v>0</v>
      </c>
      <c r="C28" s="61">
        <v>0</v>
      </c>
      <c r="D28" s="61">
        <v>0</v>
      </c>
      <c r="E28" s="61">
        <f t="shared" si="0"/>
        <v>0</v>
      </c>
      <c r="F28" s="62">
        <f t="shared" si="1"/>
        <v>0</v>
      </c>
      <c r="H28" s="178"/>
    </row>
    <row r="29" spans="1:8" ht="15" customHeight="1" x14ac:dyDescent="0.25">
      <c r="A29" s="191" t="s">
        <v>198</v>
      </c>
      <c r="B29" s="61">
        <v>0</v>
      </c>
      <c r="C29" s="61">
        <v>0</v>
      </c>
      <c r="D29" s="61">
        <v>0</v>
      </c>
      <c r="E29" s="61">
        <f t="shared" si="0"/>
        <v>0</v>
      </c>
      <c r="F29" s="62">
        <f t="shared" si="1"/>
        <v>0</v>
      </c>
      <c r="H29" s="178"/>
    </row>
    <row r="30" spans="1:8" ht="15" customHeight="1" x14ac:dyDescent="0.25">
      <c r="A30" s="192" t="s">
        <v>199</v>
      </c>
      <c r="B30" s="61">
        <v>0</v>
      </c>
      <c r="C30" s="61">
        <v>0</v>
      </c>
      <c r="D30" s="61">
        <v>0</v>
      </c>
      <c r="E30" s="61">
        <f t="shared" si="0"/>
        <v>0</v>
      </c>
      <c r="F30" s="62">
        <f t="shared" si="1"/>
        <v>0</v>
      </c>
      <c r="H30" s="178"/>
    </row>
    <row r="31" spans="1:8" ht="15" customHeight="1" x14ac:dyDescent="0.25">
      <c r="A31" s="191" t="s">
        <v>205</v>
      </c>
      <c r="B31" s="61">
        <v>0</v>
      </c>
      <c r="C31" s="61">
        <v>0</v>
      </c>
      <c r="D31" s="61">
        <v>0</v>
      </c>
      <c r="E31" s="61">
        <f t="shared" si="0"/>
        <v>0</v>
      </c>
      <c r="F31" s="62">
        <f t="shared" si="1"/>
        <v>0</v>
      </c>
      <c r="H31" s="178"/>
    </row>
    <row r="32" spans="1:8" ht="15" customHeight="1" x14ac:dyDescent="0.25">
      <c r="A32" s="193" t="s">
        <v>206</v>
      </c>
      <c r="B32" s="61">
        <v>0</v>
      </c>
      <c r="C32" s="61">
        <v>0</v>
      </c>
      <c r="D32" s="61">
        <v>0</v>
      </c>
      <c r="E32" s="61">
        <f t="shared" si="0"/>
        <v>0</v>
      </c>
      <c r="F32" s="62">
        <f t="shared" si="1"/>
        <v>0</v>
      </c>
      <c r="H32" s="178"/>
    </row>
    <row r="33" spans="1:13" ht="15" customHeight="1" x14ac:dyDescent="0.25">
      <c r="A33" s="193" t="s">
        <v>207</v>
      </c>
      <c r="B33" s="61">
        <v>0</v>
      </c>
      <c r="C33" s="61">
        <v>0</v>
      </c>
      <c r="D33" s="61">
        <v>0</v>
      </c>
      <c r="E33" s="61">
        <f t="shared" si="0"/>
        <v>0</v>
      </c>
      <c r="F33" s="62">
        <f t="shared" si="1"/>
        <v>0</v>
      </c>
      <c r="H33" s="178"/>
    </row>
    <row r="34" spans="1:13" ht="15" customHeight="1" x14ac:dyDescent="0.25">
      <c r="A34" s="67" t="s">
        <v>25</v>
      </c>
      <c r="B34" s="65"/>
      <c r="C34" s="65"/>
      <c r="D34" s="65"/>
      <c r="E34" s="65"/>
      <c r="F34" s="58"/>
      <c r="H34" s="178"/>
    </row>
    <row r="35" spans="1:13" ht="15" customHeight="1" x14ac:dyDescent="0.25">
      <c r="A35" s="64" t="s">
        <v>26</v>
      </c>
      <c r="B35" s="61">
        <v>0</v>
      </c>
      <c r="C35" s="61">
        <v>0</v>
      </c>
      <c r="D35" s="61">
        <v>0</v>
      </c>
      <c r="E35" s="61">
        <f>D35-C35</f>
        <v>0</v>
      </c>
      <c r="F35" s="62">
        <f>IF(ISBLANK(E35),"  ",IF(C35&gt;0,E35/C35,IF(E35&gt;0,1,0)))</f>
        <v>0</v>
      </c>
      <c r="H35" s="178"/>
    </row>
    <row r="36" spans="1:13" ht="15" customHeight="1" x14ac:dyDescent="0.25">
      <c r="A36" s="68" t="s">
        <v>27</v>
      </c>
      <c r="B36" s="65"/>
      <c r="C36" s="65"/>
      <c r="D36" s="65"/>
      <c r="E36" s="65"/>
      <c r="F36" s="58"/>
      <c r="H36" s="178"/>
    </row>
    <row r="37" spans="1:13" ht="15" customHeight="1" x14ac:dyDescent="0.25">
      <c r="A37" s="64" t="s">
        <v>26</v>
      </c>
      <c r="B37" s="57">
        <v>0</v>
      </c>
      <c r="C37" s="57">
        <v>0</v>
      </c>
      <c r="D37" s="57">
        <v>0</v>
      </c>
      <c r="E37" s="61">
        <f>D37-C37</f>
        <v>0</v>
      </c>
      <c r="F37" s="62">
        <f>IF(ISBLANK(E37),"  ",IF(C37&gt;0,E37/C37,IF(E37&gt;0,1,0)))</f>
        <v>0</v>
      </c>
      <c r="H37" s="178"/>
    </row>
    <row r="38" spans="1:13" ht="15" customHeight="1" x14ac:dyDescent="0.25">
      <c r="A38" s="66" t="s">
        <v>28</v>
      </c>
      <c r="B38" s="65"/>
      <c r="C38" s="65"/>
      <c r="D38" s="65"/>
      <c r="E38" s="63"/>
      <c r="F38" s="62" t="str">
        <f>IF(ISBLANK(E38),"  ",IF(C38&gt;0,E38/C38,IF(E38&gt;0,1,0)))</f>
        <v xml:space="preserve">  </v>
      </c>
      <c r="H38" s="178"/>
    </row>
    <row r="39" spans="1:13" s="103" customFormat="1" ht="15" customHeight="1" x14ac:dyDescent="0.25">
      <c r="A39" s="69" t="s">
        <v>30</v>
      </c>
      <c r="B39" s="70">
        <v>4214035</v>
      </c>
      <c r="C39" s="70">
        <v>5214162</v>
      </c>
      <c r="D39" s="70">
        <v>8855044</v>
      </c>
      <c r="E39" s="70">
        <f>D39-C39</f>
        <v>3640882</v>
      </c>
      <c r="F39" s="71">
        <f>IF(ISBLANK(E39),"  ",IF(C39&gt;0,E39/C39,IF(E39&gt;0,1,0)))</f>
        <v>0.69826790958930696</v>
      </c>
      <c r="H39" s="179"/>
    </row>
    <row r="40" spans="1:13" ht="15" customHeight="1" x14ac:dyDescent="0.25">
      <c r="A40" s="67" t="s">
        <v>31</v>
      </c>
      <c r="B40" s="65"/>
      <c r="C40" s="65"/>
      <c r="D40" s="65"/>
      <c r="E40" s="65"/>
      <c r="F40" s="58"/>
      <c r="H40" s="178"/>
    </row>
    <row r="41" spans="1:13" ht="15" customHeight="1" x14ac:dyDescent="0.25">
      <c r="A41" s="72" t="s">
        <v>32</v>
      </c>
      <c r="B41" s="61">
        <v>0</v>
      </c>
      <c r="C41" s="61">
        <v>0</v>
      </c>
      <c r="D41" s="61">
        <v>0</v>
      </c>
      <c r="E41" s="61">
        <f t="shared" ref="E41:E46" si="2">D41-C41</f>
        <v>0</v>
      </c>
      <c r="F41" s="62">
        <f t="shared" ref="F41:F46" si="3">IF(ISBLANK(E41),"  ",IF(C41&gt;0,E41/C41,IF(E41&gt;0,1,0)))</f>
        <v>0</v>
      </c>
      <c r="H41" s="178"/>
    </row>
    <row r="42" spans="1:13" ht="15" customHeight="1" x14ac:dyDescent="0.25">
      <c r="A42" s="73" t="s">
        <v>33</v>
      </c>
      <c r="B42" s="61">
        <v>0</v>
      </c>
      <c r="C42" s="61">
        <v>0</v>
      </c>
      <c r="D42" s="61">
        <v>0</v>
      </c>
      <c r="E42" s="63">
        <f t="shared" si="2"/>
        <v>0</v>
      </c>
      <c r="F42" s="62">
        <f t="shared" si="3"/>
        <v>0</v>
      </c>
      <c r="H42" s="178"/>
    </row>
    <row r="43" spans="1:13" ht="15" customHeight="1" x14ac:dyDescent="0.25">
      <c r="A43" s="73" t="s">
        <v>34</v>
      </c>
      <c r="B43" s="61">
        <v>0</v>
      </c>
      <c r="C43" s="61">
        <v>0</v>
      </c>
      <c r="D43" s="61">
        <v>0</v>
      </c>
      <c r="E43" s="63">
        <f t="shared" si="2"/>
        <v>0</v>
      </c>
      <c r="F43" s="62">
        <f t="shared" si="3"/>
        <v>0</v>
      </c>
      <c r="H43" s="178"/>
    </row>
    <row r="44" spans="1:13" ht="15" customHeight="1" x14ac:dyDescent="0.25">
      <c r="A44" s="73" t="s">
        <v>35</v>
      </c>
      <c r="B44" s="61">
        <v>0</v>
      </c>
      <c r="C44" s="61">
        <v>0</v>
      </c>
      <c r="D44" s="61">
        <v>0</v>
      </c>
      <c r="E44" s="63">
        <f t="shared" si="2"/>
        <v>0</v>
      </c>
      <c r="F44" s="62">
        <f t="shared" si="3"/>
        <v>0</v>
      </c>
      <c r="H44" s="178"/>
    </row>
    <row r="45" spans="1:13" ht="15" customHeight="1" x14ac:dyDescent="0.25">
      <c r="A45" s="74" t="s">
        <v>36</v>
      </c>
      <c r="B45" s="61">
        <v>0</v>
      </c>
      <c r="C45" s="61">
        <v>0</v>
      </c>
      <c r="D45" s="61">
        <v>0</v>
      </c>
      <c r="E45" s="63">
        <f t="shared" si="2"/>
        <v>0</v>
      </c>
      <c r="F45" s="62">
        <f t="shared" si="3"/>
        <v>0</v>
      </c>
      <c r="H45" s="178"/>
    </row>
    <row r="46" spans="1:13" s="103" customFormat="1" ht="15" customHeight="1" x14ac:dyDescent="0.25">
      <c r="A46" s="67" t="s">
        <v>37</v>
      </c>
      <c r="B46" s="61">
        <v>0</v>
      </c>
      <c r="C46" s="61">
        <v>0</v>
      </c>
      <c r="D46" s="61">
        <v>0</v>
      </c>
      <c r="E46" s="86">
        <f t="shared" si="2"/>
        <v>0</v>
      </c>
      <c r="F46" s="71">
        <f t="shared" si="3"/>
        <v>0</v>
      </c>
      <c r="H46" s="179"/>
      <c r="M46" s="103" t="s">
        <v>38</v>
      </c>
    </row>
    <row r="47" spans="1:13" ht="15" customHeight="1" x14ac:dyDescent="0.25">
      <c r="A47" s="66" t="s">
        <v>38</v>
      </c>
      <c r="B47" s="65"/>
      <c r="C47" s="65"/>
      <c r="D47" s="65"/>
      <c r="E47" s="65"/>
      <c r="F47" s="58"/>
      <c r="H47" s="178"/>
    </row>
    <row r="48" spans="1:13" s="103" customFormat="1" ht="15" customHeight="1" x14ac:dyDescent="0.25">
      <c r="A48" s="76" t="s">
        <v>39</v>
      </c>
      <c r="B48" s="77">
        <v>374168.73</v>
      </c>
      <c r="C48" s="77">
        <v>375000</v>
      </c>
      <c r="D48" s="77">
        <v>375000</v>
      </c>
      <c r="E48" s="77">
        <f>D48-C48</f>
        <v>0</v>
      </c>
      <c r="F48" s="71">
        <f>IF(ISBLANK(E48),"  ",IF(C48&gt;0,E48/C48,IF(E48&gt;0,1,0)))</f>
        <v>0</v>
      </c>
      <c r="H48" s="179"/>
    </row>
    <row r="49" spans="1:8" ht="15" customHeight="1" x14ac:dyDescent="0.25">
      <c r="A49" s="64"/>
      <c r="B49" s="57"/>
      <c r="C49" s="57"/>
      <c r="D49" s="57"/>
      <c r="E49" s="57"/>
      <c r="F49" s="59"/>
      <c r="H49" s="178"/>
    </row>
    <row r="50" spans="1:8" s="103" customFormat="1" ht="15" customHeight="1" x14ac:dyDescent="0.25">
      <c r="A50" s="76" t="s">
        <v>40</v>
      </c>
      <c r="B50" s="77">
        <v>0</v>
      </c>
      <c r="C50" s="77">
        <v>0</v>
      </c>
      <c r="D50" s="77">
        <v>0</v>
      </c>
      <c r="E50" s="77">
        <f>D50-C50</f>
        <v>0</v>
      </c>
      <c r="F50" s="71">
        <f>IF(ISBLANK(E50),"  ",IF(C50&gt;0,E50/C50,IF(E50&gt;0,1,0)))</f>
        <v>0</v>
      </c>
      <c r="H50" s="179"/>
    </row>
    <row r="51" spans="1:8" ht="15" customHeight="1" x14ac:dyDescent="0.25">
      <c r="A51" s="66" t="s">
        <v>38</v>
      </c>
      <c r="B51" s="65"/>
      <c r="C51" s="65"/>
      <c r="D51" s="65"/>
      <c r="E51" s="65"/>
      <c r="F51" s="58"/>
      <c r="H51" s="178"/>
    </row>
    <row r="52" spans="1:8" s="103" customFormat="1" ht="15" customHeight="1" x14ac:dyDescent="0.25">
      <c r="A52" s="67" t="s">
        <v>41</v>
      </c>
      <c r="B52" s="75">
        <v>3145569.49</v>
      </c>
      <c r="C52" s="75">
        <v>9100000</v>
      </c>
      <c r="D52" s="75">
        <v>9100000</v>
      </c>
      <c r="E52" s="75">
        <f>D52-C52</f>
        <v>0</v>
      </c>
      <c r="F52" s="71">
        <f>IF(ISBLANK(E52),"  ",IF(C52&gt;0,E52/C52,IF(E52&gt;0,1,0)))</f>
        <v>0</v>
      </c>
      <c r="H52" s="179"/>
    </row>
    <row r="53" spans="1:8" ht="15" customHeight="1" x14ac:dyDescent="0.25">
      <c r="A53" s="66" t="s">
        <v>38</v>
      </c>
      <c r="B53" s="65"/>
      <c r="C53" s="65"/>
      <c r="D53" s="65"/>
      <c r="E53" s="65"/>
      <c r="F53" s="58"/>
      <c r="H53" s="178"/>
    </row>
    <row r="54" spans="1:8" s="103" customFormat="1" ht="15" customHeight="1" x14ac:dyDescent="0.25">
      <c r="A54" s="78" t="s">
        <v>42</v>
      </c>
      <c r="B54" s="79">
        <v>4101116.3499999996</v>
      </c>
      <c r="C54" s="79">
        <v>4034667</v>
      </c>
      <c r="D54" s="79">
        <v>4034667</v>
      </c>
      <c r="E54" s="79">
        <f>D54-C54</f>
        <v>0</v>
      </c>
      <c r="F54" s="71">
        <f>IF(ISBLANK(E54),"  ",IF(C54&gt;0,E54/C54,IF(E54&gt;0,1,0)))</f>
        <v>0</v>
      </c>
      <c r="H54" s="179"/>
    </row>
    <row r="55" spans="1:8" ht="15" customHeight="1" x14ac:dyDescent="0.25">
      <c r="A55" s="67"/>
      <c r="B55" s="57"/>
      <c r="C55" s="57"/>
      <c r="D55" s="57"/>
      <c r="E55" s="57"/>
      <c r="F55" s="80"/>
      <c r="H55" s="178"/>
    </row>
    <row r="56" spans="1:8" s="103" customFormat="1" ht="15" customHeight="1" x14ac:dyDescent="0.25">
      <c r="A56" s="67" t="s">
        <v>43</v>
      </c>
      <c r="B56" s="75">
        <v>0</v>
      </c>
      <c r="C56" s="75">
        <v>0</v>
      </c>
      <c r="D56" s="75">
        <v>0</v>
      </c>
      <c r="E56" s="79">
        <f>D56-C56</f>
        <v>0</v>
      </c>
      <c r="F56" s="71">
        <f>IF(ISBLANK(E56),"  ",IF(C56&gt;0,E56/C56,IF(E56&gt;0,1,0)))</f>
        <v>0</v>
      </c>
      <c r="H56" s="179"/>
    </row>
    <row r="57" spans="1:8" ht="15" customHeight="1" x14ac:dyDescent="0.25">
      <c r="A57" s="66"/>
      <c r="B57" s="65"/>
      <c r="C57" s="65"/>
      <c r="D57" s="65"/>
      <c r="E57" s="65"/>
      <c r="F57" s="58"/>
      <c r="H57" s="178"/>
    </row>
    <row r="58" spans="1:8" s="103" customFormat="1" ht="15" customHeight="1" x14ac:dyDescent="0.25">
      <c r="A58" s="81" t="s">
        <v>44</v>
      </c>
      <c r="B58" s="75">
        <v>11834889.57</v>
      </c>
      <c r="C58" s="75">
        <v>18723829</v>
      </c>
      <c r="D58" s="75">
        <v>22364711</v>
      </c>
      <c r="E58" s="75">
        <f>D58-C58</f>
        <v>3640882</v>
      </c>
      <c r="F58" s="71">
        <f>IF(ISBLANK(E58),"  ",IF(C58&gt;0,E58/C58,IF(E58&gt;0,1,0)))</f>
        <v>0.19445178654430137</v>
      </c>
      <c r="H58" s="179"/>
    </row>
    <row r="59" spans="1:8" ht="15" customHeight="1" x14ac:dyDescent="0.25">
      <c r="A59" s="82"/>
      <c r="B59" s="65"/>
      <c r="C59" s="65"/>
      <c r="D59" s="65"/>
      <c r="E59" s="65"/>
      <c r="F59" s="58" t="s">
        <v>38</v>
      </c>
      <c r="H59" s="178"/>
    </row>
    <row r="60" spans="1:8" ht="15" customHeight="1" x14ac:dyDescent="0.25">
      <c r="A60" s="83"/>
      <c r="B60" s="57"/>
      <c r="C60" s="57"/>
      <c r="D60" s="57"/>
      <c r="E60" s="57"/>
      <c r="F60" s="59" t="s">
        <v>38</v>
      </c>
      <c r="H60" s="178"/>
    </row>
    <row r="61" spans="1:8" ht="15" customHeight="1" x14ac:dyDescent="0.25">
      <c r="A61" s="81" t="s">
        <v>45</v>
      </c>
      <c r="B61" s="57"/>
      <c r="C61" s="57"/>
      <c r="D61" s="57"/>
      <c r="E61" s="57"/>
      <c r="F61" s="59"/>
      <c r="H61" s="178"/>
    </row>
    <row r="62" spans="1:8" ht="15" customHeight="1" x14ac:dyDescent="0.25">
      <c r="A62" s="64" t="s">
        <v>46</v>
      </c>
      <c r="B62" s="57">
        <v>0</v>
      </c>
      <c r="C62" s="57">
        <v>0</v>
      </c>
      <c r="D62" s="57">
        <v>0</v>
      </c>
      <c r="E62" s="57">
        <f t="shared" ref="E62:E75" si="4">D62-C62</f>
        <v>0</v>
      </c>
      <c r="F62" s="62">
        <f t="shared" ref="F62:F75" si="5">IF(ISBLANK(E62),"  ",IF(C62&gt;0,E62/C62,IF(E62&gt;0,1,0)))</f>
        <v>0</v>
      </c>
      <c r="H62" s="178"/>
    </row>
    <row r="63" spans="1:8" ht="15" customHeight="1" x14ac:dyDescent="0.25">
      <c r="A63" s="66" t="s">
        <v>47</v>
      </c>
      <c r="B63" s="65">
        <v>3331154.62</v>
      </c>
      <c r="C63" s="65">
        <v>4923613</v>
      </c>
      <c r="D63" s="65">
        <v>6594593</v>
      </c>
      <c r="E63" s="65">
        <f t="shared" si="4"/>
        <v>1670980</v>
      </c>
      <c r="F63" s="62">
        <f t="shared" si="5"/>
        <v>0.33938085710635663</v>
      </c>
      <c r="H63" s="178"/>
    </row>
    <row r="64" spans="1:8" ht="15" customHeight="1" x14ac:dyDescent="0.25">
      <c r="A64" s="66" t="s">
        <v>48</v>
      </c>
      <c r="B64" s="65">
        <v>0</v>
      </c>
      <c r="C64" s="65">
        <v>0</v>
      </c>
      <c r="D64" s="65">
        <v>0</v>
      </c>
      <c r="E64" s="65">
        <f t="shared" si="4"/>
        <v>0</v>
      </c>
      <c r="F64" s="62">
        <f t="shared" si="5"/>
        <v>0</v>
      </c>
      <c r="H64" s="178"/>
    </row>
    <row r="65" spans="1:8" ht="15" customHeight="1" x14ac:dyDescent="0.25">
      <c r="A65" s="66" t="s">
        <v>49</v>
      </c>
      <c r="B65" s="65">
        <v>0</v>
      </c>
      <c r="C65" s="65">
        <v>0</v>
      </c>
      <c r="D65" s="65">
        <v>0</v>
      </c>
      <c r="E65" s="65">
        <f t="shared" si="4"/>
        <v>0</v>
      </c>
      <c r="F65" s="62">
        <f t="shared" si="5"/>
        <v>0</v>
      </c>
      <c r="H65" s="178"/>
    </row>
    <row r="66" spans="1:8" ht="15" customHeight="1" x14ac:dyDescent="0.25">
      <c r="A66" s="66" t="s">
        <v>50</v>
      </c>
      <c r="B66" s="65">
        <v>0</v>
      </c>
      <c r="C66" s="65">
        <v>0</v>
      </c>
      <c r="D66" s="65">
        <v>0</v>
      </c>
      <c r="E66" s="65">
        <f t="shared" si="4"/>
        <v>0</v>
      </c>
      <c r="F66" s="62">
        <f t="shared" si="5"/>
        <v>0</v>
      </c>
      <c r="H66" s="178"/>
    </row>
    <row r="67" spans="1:8" ht="15" customHeight="1" x14ac:dyDescent="0.25">
      <c r="A67" s="66" t="s">
        <v>51</v>
      </c>
      <c r="B67" s="65">
        <v>4148307.41</v>
      </c>
      <c r="C67" s="65">
        <v>7750240</v>
      </c>
      <c r="D67" s="65">
        <v>6658395</v>
      </c>
      <c r="E67" s="65">
        <f t="shared" si="4"/>
        <v>-1091845</v>
      </c>
      <c r="F67" s="62">
        <f t="shared" si="5"/>
        <v>-0.14087886310617478</v>
      </c>
      <c r="H67" s="178"/>
    </row>
    <row r="68" spans="1:8" ht="15" customHeight="1" x14ac:dyDescent="0.25">
      <c r="A68" s="66" t="s">
        <v>52</v>
      </c>
      <c r="B68" s="65">
        <v>0</v>
      </c>
      <c r="C68" s="65">
        <v>0</v>
      </c>
      <c r="D68" s="65">
        <v>0</v>
      </c>
      <c r="E68" s="65">
        <f t="shared" si="4"/>
        <v>0</v>
      </c>
      <c r="F68" s="62">
        <f t="shared" si="5"/>
        <v>0</v>
      </c>
      <c r="H68" s="178"/>
    </row>
    <row r="69" spans="1:8" ht="15" customHeight="1" x14ac:dyDescent="0.25">
      <c r="A69" s="66" t="s">
        <v>53</v>
      </c>
      <c r="B69" s="65">
        <v>819963.14</v>
      </c>
      <c r="C69" s="65">
        <v>1919976</v>
      </c>
      <c r="D69" s="65">
        <v>4981723</v>
      </c>
      <c r="E69" s="65">
        <f t="shared" si="4"/>
        <v>3061747</v>
      </c>
      <c r="F69" s="62">
        <f t="shared" si="5"/>
        <v>1.5946798293311999</v>
      </c>
      <c r="H69" s="178"/>
    </row>
    <row r="70" spans="1:8" s="103" customFormat="1" ht="15" customHeight="1" x14ac:dyDescent="0.25">
      <c r="A70" s="84" t="s">
        <v>54</v>
      </c>
      <c r="B70" s="70">
        <v>8299425.1699999999</v>
      </c>
      <c r="C70" s="70">
        <v>14593829</v>
      </c>
      <c r="D70" s="70">
        <v>18234711</v>
      </c>
      <c r="E70" s="70">
        <f t="shared" si="4"/>
        <v>3640882</v>
      </c>
      <c r="F70" s="71">
        <f t="shared" si="5"/>
        <v>0.24948092786341405</v>
      </c>
      <c r="H70" s="179"/>
    </row>
    <row r="71" spans="1:8" ht="15" customHeight="1" x14ac:dyDescent="0.25">
      <c r="A71" s="66" t="s">
        <v>55</v>
      </c>
      <c r="B71" s="65">
        <v>0</v>
      </c>
      <c r="C71" s="65">
        <v>0</v>
      </c>
      <c r="D71" s="65">
        <v>0</v>
      </c>
      <c r="E71" s="65">
        <f t="shared" si="4"/>
        <v>0</v>
      </c>
      <c r="F71" s="62">
        <f t="shared" si="5"/>
        <v>0</v>
      </c>
      <c r="H71" s="178"/>
    </row>
    <row r="72" spans="1:8" ht="15" customHeight="1" x14ac:dyDescent="0.25">
      <c r="A72" s="66" t="s">
        <v>56</v>
      </c>
      <c r="B72" s="65">
        <v>0</v>
      </c>
      <c r="C72" s="65">
        <v>0</v>
      </c>
      <c r="D72" s="65">
        <v>0</v>
      </c>
      <c r="E72" s="65">
        <f t="shared" si="4"/>
        <v>0</v>
      </c>
      <c r="F72" s="62">
        <f t="shared" si="5"/>
        <v>0</v>
      </c>
      <c r="H72" s="178"/>
    </row>
    <row r="73" spans="1:8" ht="15" customHeight="1" x14ac:dyDescent="0.25">
      <c r="A73" s="66" t="s">
        <v>57</v>
      </c>
      <c r="B73" s="65">
        <v>0</v>
      </c>
      <c r="C73" s="65">
        <v>0</v>
      </c>
      <c r="D73" s="65">
        <v>0</v>
      </c>
      <c r="E73" s="65">
        <f t="shared" si="4"/>
        <v>0</v>
      </c>
      <c r="F73" s="62">
        <f t="shared" si="5"/>
        <v>0</v>
      </c>
      <c r="H73" s="178"/>
    </row>
    <row r="74" spans="1:8" ht="15" customHeight="1" x14ac:dyDescent="0.25">
      <c r="A74" s="66" t="s">
        <v>58</v>
      </c>
      <c r="B74" s="65">
        <v>3535464.78</v>
      </c>
      <c r="C74" s="65">
        <v>4130000</v>
      </c>
      <c r="D74" s="65">
        <v>4130000</v>
      </c>
      <c r="E74" s="65">
        <f t="shared" si="4"/>
        <v>0</v>
      </c>
      <c r="F74" s="62">
        <f t="shared" si="5"/>
        <v>0</v>
      </c>
      <c r="H74" s="178"/>
    </row>
    <row r="75" spans="1:8" s="103" customFormat="1" ht="15" customHeight="1" x14ac:dyDescent="0.25">
      <c r="A75" s="85" t="s">
        <v>59</v>
      </c>
      <c r="B75" s="182">
        <v>11834889.949999999</v>
      </c>
      <c r="C75" s="182">
        <v>18723829</v>
      </c>
      <c r="D75" s="182">
        <v>22364711</v>
      </c>
      <c r="E75" s="182">
        <f t="shared" si="4"/>
        <v>3640882</v>
      </c>
      <c r="F75" s="71">
        <f t="shared" si="5"/>
        <v>0.19445178654430137</v>
      </c>
      <c r="H75" s="179"/>
    </row>
    <row r="76" spans="1:8" ht="15" customHeight="1" x14ac:dyDescent="0.25">
      <c r="A76" s="83"/>
      <c r="B76" s="57"/>
      <c r="C76" s="57"/>
      <c r="D76" s="57"/>
      <c r="E76" s="57"/>
      <c r="F76" s="59"/>
      <c r="H76" s="178"/>
    </row>
    <row r="77" spans="1:8" ht="15" customHeight="1" x14ac:dyDescent="0.25">
      <c r="A77" s="81" t="s">
        <v>60</v>
      </c>
      <c r="B77" s="57"/>
      <c r="C77" s="57"/>
      <c r="D77" s="57"/>
      <c r="E77" s="57"/>
      <c r="F77" s="59"/>
      <c r="H77" s="178"/>
    </row>
    <row r="78" spans="1:8" ht="15" customHeight="1" x14ac:dyDescent="0.25">
      <c r="A78" s="64" t="s">
        <v>61</v>
      </c>
      <c r="B78" s="61">
        <v>4512242.29</v>
      </c>
      <c r="C78" s="61">
        <v>5302402</v>
      </c>
      <c r="D78" s="61">
        <v>5904933</v>
      </c>
      <c r="E78" s="57">
        <f t="shared" ref="E78:E96" si="6">D78-C78</f>
        <v>602531</v>
      </c>
      <c r="F78" s="62">
        <f t="shared" ref="F78:F96" si="7">IF(ISBLANK(E78),"  ",IF(C78&gt;0,E78/C78,IF(E78&gt;0,1,0)))</f>
        <v>0.11363359473687586</v>
      </c>
      <c r="H78" s="178"/>
    </row>
    <row r="79" spans="1:8" ht="15" customHeight="1" x14ac:dyDescent="0.25">
      <c r="A79" s="66" t="s">
        <v>62</v>
      </c>
      <c r="B79" s="63">
        <v>19917</v>
      </c>
      <c r="C79" s="63">
        <v>254978</v>
      </c>
      <c r="D79" s="63">
        <v>45000</v>
      </c>
      <c r="E79" s="65">
        <f t="shared" si="6"/>
        <v>-209978</v>
      </c>
      <c r="F79" s="62">
        <f t="shared" si="7"/>
        <v>-0.82351418553757583</v>
      </c>
      <c r="H79" s="178"/>
    </row>
    <row r="80" spans="1:8" ht="15" customHeight="1" x14ac:dyDescent="0.25">
      <c r="A80" s="66" t="s">
        <v>63</v>
      </c>
      <c r="B80" s="63">
        <v>1768311.6099999999</v>
      </c>
      <c r="C80" s="63">
        <v>1888500</v>
      </c>
      <c r="D80" s="63">
        <v>2280870</v>
      </c>
      <c r="E80" s="65">
        <f t="shared" si="6"/>
        <v>392370</v>
      </c>
      <c r="F80" s="62">
        <f t="shared" si="7"/>
        <v>0.20776806989674346</v>
      </c>
      <c r="H80" s="178"/>
    </row>
    <row r="81" spans="1:8" s="103" customFormat="1" ht="15" customHeight="1" x14ac:dyDescent="0.25">
      <c r="A81" s="84" t="s">
        <v>64</v>
      </c>
      <c r="B81" s="86">
        <v>6300470.9000000004</v>
      </c>
      <c r="C81" s="86">
        <v>7445880</v>
      </c>
      <c r="D81" s="86">
        <v>8230803</v>
      </c>
      <c r="E81" s="70">
        <f t="shared" si="6"/>
        <v>784923</v>
      </c>
      <c r="F81" s="71">
        <f t="shared" si="7"/>
        <v>0.1054170897194153</v>
      </c>
      <c r="H81" s="179"/>
    </row>
    <row r="82" spans="1:8" ht="15" customHeight="1" x14ac:dyDescent="0.25">
      <c r="A82" s="66" t="s">
        <v>65</v>
      </c>
      <c r="B82" s="63">
        <v>64589.71</v>
      </c>
      <c r="C82" s="63">
        <v>75000</v>
      </c>
      <c r="D82" s="63">
        <v>158000</v>
      </c>
      <c r="E82" s="65">
        <f t="shared" si="6"/>
        <v>83000</v>
      </c>
      <c r="F82" s="62">
        <f t="shared" si="7"/>
        <v>1.1066666666666667</v>
      </c>
      <c r="H82" s="178"/>
    </row>
    <row r="83" spans="1:8" ht="15" customHeight="1" x14ac:dyDescent="0.25">
      <c r="A83" s="66" t="s">
        <v>66</v>
      </c>
      <c r="B83" s="63">
        <v>1186925.95</v>
      </c>
      <c r="C83" s="63">
        <v>2558812</v>
      </c>
      <c r="D83" s="63">
        <v>2859000</v>
      </c>
      <c r="E83" s="65">
        <f t="shared" si="6"/>
        <v>300188</v>
      </c>
      <c r="F83" s="62">
        <f t="shared" si="7"/>
        <v>0.11731537916814522</v>
      </c>
      <c r="H83" s="178"/>
    </row>
    <row r="84" spans="1:8" ht="15" customHeight="1" x14ac:dyDescent="0.25">
      <c r="A84" s="66" t="s">
        <v>67</v>
      </c>
      <c r="B84" s="63">
        <v>562970.82999999996</v>
      </c>
      <c r="C84" s="63">
        <v>1505000</v>
      </c>
      <c r="D84" s="63">
        <v>2393080</v>
      </c>
      <c r="E84" s="65">
        <f t="shared" si="6"/>
        <v>888080</v>
      </c>
      <c r="F84" s="62">
        <f t="shared" si="7"/>
        <v>0.59008637873754155</v>
      </c>
      <c r="H84" s="178"/>
    </row>
    <row r="85" spans="1:8" s="103" customFormat="1" ht="15" customHeight="1" x14ac:dyDescent="0.25">
      <c r="A85" s="68" t="s">
        <v>68</v>
      </c>
      <c r="B85" s="86">
        <v>1814486.4899999998</v>
      </c>
      <c r="C85" s="86">
        <v>4138812</v>
      </c>
      <c r="D85" s="86">
        <v>5410080</v>
      </c>
      <c r="E85" s="70">
        <f t="shared" si="6"/>
        <v>1271268</v>
      </c>
      <c r="F85" s="71">
        <f t="shared" si="7"/>
        <v>0.3071577061243661</v>
      </c>
      <c r="H85" s="179"/>
    </row>
    <row r="86" spans="1:8" ht="15" customHeight="1" x14ac:dyDescent="0.25">
      <c r="A86" s="66" t="s">
        <v>69</v>
      </c>
      <c r="B86" s="63">
        <v>0</v>
      </c>
      <c r="C86" s="63">
        <v>0</v>
      </c>
      <c r="D86" s="63">
        <v>0</v>
      </c>
      <c r="E86" s="65">
        <f t="shared" si="6"/>
        <v>0</v>
      </c>
      <c r="F86" s="62">
        <f t="shared" si="7"/>
        <v>0</v>
      </c>
      <c r="H86" s="178"/>
    </row>
    <row r="87" spans="1:8" ht="15" customHeight="1" x14ac:dyDescent="0.25">
      <c r="A87" s="66" t="s">
        <v>70</v>
      </c>
      <c r="B87" s="63">
        <v>3387949.92</v>
      </c>
      <c r="C87" s="63">
        <v>5471434</v>
      </c>
      <c r="D87" s="63">
        <v>7323828</v>
      </c>
      <c r="E87" s="65">
        <f t="shared" si="6"/>
        <v>1852394</v>
      </c>
      <c r="F87" s="62">
        <f t="shared" si="7"/>
        <v>0.33855731422511903</v>
      </c>
      <c r="H87" s="178"/>
    </row>
    <row r="88" spans="1:8" ht="15" customHeight="1" x14ac:dyDescent="0.25">
      <c r="A88" s="66" t="s">
        <v>71</v>
      </c>
      <c r="B88" s="63">
        <v>0</v>
      </c>
      <c r="C88" s="63">
        <v>0</v>
      </c>
      <c r="D88" s="63">
        <v>0</v>
      </c>
      <c r="E88" s="65">
        <f t="shared" si="6"/>
        <v>0</v>
      </c>
      <c r="F88" s="62">
        <f t="shared" si="7"/>
        <v>0</v>
      </c>
      <c r="H88" s="178"/>
    </row>
    <row r="89" spans="1:8" ht="15" customHeight="1" x14ac:dyDescent="0.25">
      <c r="A89" s="66" t="s">
        <v>72</v>
      </c>
      <c r="B89" s="63">
        <v>287067.85000000003</v>
      </c>
      <c r="C89" s="63">
        <v>787703</v>
      </c>
      <c r="D89" s="63">
        <v>600000</v>
      </c>
      <c r="E89" s="65">
        <f t="shared" si="6"/>
        <v>-187703</v>
      </c>
      <c r="F89" s="62">
        <f t="shared" si="7"/>
        <v>-0.23829158959658653</v>
      </c>
      <c r="H89" s="178"/>
    </row>
    <row r="90" spans="1:8" s="103" customFormat="1" ht="15" customHeight="1" x14ac:dyDescent="0.25">
      <c r="A90" s="68" t="s">
        <v>73</v>
      </c>
      <c r="B90" s="86">
        <v>3675017.77</v>
      </c>
      <c r="C90" s="86">
        <v>6259137</v>
      </c>
      <c r="D90" s="86">
        <v>7923828</v>
      </c>
      <c r="E90" s="70">
        <f t="shared" si="6"/>
        <v>1664691</v>
      </c>
      <c r="F90" s="71">
        <f t="shared" si="7"/>
        <v>0.26596174520544924</v>
      </c>
      <c r="H90" s="179"/>
    </row>
    <row r="91" spans="1:8" ht="15" customHeight="1" x14ac:dyDescent="0.25">
      <c r="A91" s="66" t="s">
        <v>74</v>
      </c>
      <c r="B91" s="63">
        <v>44914.79</v>
      </c>
      <c r="C91" s="63">
        <v>880000</v>
      </c>
      <c r="D91" s="63">
        <v>660000</v>
      </c>
      <c r="E91" s="65">
        <f t="shared" si="6"/>
        <v>-220000</v>
      </c>
      <c r="F91" s="62">
        <f t="shared" si="7"/>
        <v>-0.25</v>
      </c>
      <c r="H91" s="178"/>
    </row>
    <row r="92" spans="1:8" ht="15" customHeight="1" x14ac:dyDescent="0.25">
      <c r="A92" s="66" t="s">
        <v>75</v>
      </c>
      <c r="B92" s="63">
        <v>0</v>
      </c>
      <c r="C92" s="63">
        <v>0</v>
      </c>
      <c r="D92" s="63">
        <v>0</v>
      </c>
      <c r="E92" s="65">
        <f t="shared" si="6"/>
        <v>0</v>
      </c>
      <c r="F92" s="62">
        <f t="shared" si="7"/>
        <v>0</v>
      </c>
      <c r="H92" s="178"/>
    </row>
    <row r="93" spans="1:8" ht="15" customHeight="1" x14ac:dyDescent="0.25">
      <c r="A93" s="73" t="s">
        <v>76</v>
      </c>
      <c r="B93" s="63">
        <v>0</v>
      </c>
      <c r="C93" s="63">
        <v>0</v>
      </c>
      <c r="D93" s="63">
        <v>140000</v>
      </c>
      <c r="E93" s="65">
        <f t="shared" si="6"/>
        <v>140000</v>
      </c>
      <c r="F93" s="62">
        <f t="shared" si="7"/>
        <v>1</v>
      </c>
      <c r="H93" s="178"/>
    </row>
    <row r="94" spans="1:8" s="103" customFormat="1" ht="15" customHeight="1" x14ac:dyDescent="0.25">
      <c r="A94" s="87" t="s">
        <v>77</v>
      </c>
      <c r="B94" s="86">
        <v>44914.79</v>
      </c>
      <c r="C94" s="86">
        <v>880000</v>
      </c>
      <c r="D94" s="86">
        <v>800000</v>
      </c>
      <c r="E94" s="70">
        <f t="shared" si="6"/>
        <v>-80000</v>
      </c>
      <c r="F94" s="71">
        <f t="shared" si="7"/>
        <v>-9.0909090909090912E-2</v>
      </c>
      <c r="H94" s="179"/>
    </row>
    <row r="95" spans="1:8" ht="15" customHeight="1" x14ac:dyDescent="0.25">
      <c r="A95" s="73" t="s">
        <v>78</v>
      </c>
      <c r="B95" s="63">
        <v>0</v>
      </c>
      <c r="C95" s="63">
        <v>0</v>
      </c>
      <c r="D95" s="63">
        <v>0</v>
      </c>
      <c r="E95" s="65">
        <f t="shared" si="6"/>
        <v>0</v>
      </c>
      <c r="F95" s="62">
        <f t="shared" si="7"/>
        <v>0</v>
      </c>
      <c r="H95" s="178"/>
    </row>
    <row r="96" spans="1:8" s="103" customFormat="1" ht="15" customHeight="1" thickBot="1" x14ac:dyDescent="0.3">
      <c r="A96" s="159" t="s">
        <v>59</v>
      </c>
      <c r="B96" s="160">
        <v>11834889.949999999</v>
      </c>
      <c r="C96" s="160">
        <v>18723829</v>
      </c>
      <c r="D96" s="160">
        <v>22364711</v>
      </c>
      <c r="E96" s="160">
        <f t="shared" si="6"/>
        <v>3640882</v>
      </c>
      <c r="F96" s="162">
        <f t="shared" si="7"/>
        <v>0.19445178654430137</v>
      </c>
      <c r="H96" s="179"/>
    </row>
    <row r="97" spans="1:6" ht="15" customHeight="1" thickTop="1" x14ac:dyDescent="0.4">
      <c r="A97" s="4"/>
      <c r="B97" s="5"/>
      <c r="C97" s="5"/>
      <c r="D97" s="5"/>
      <c r="E97" s="5"/>
      <c r="F97" s="6" t="s">
        <v>38</v>
      </c>
    </row>
    <row r="98" spans="1:6" x14ac:dyDescent="0.25">
      <c r="A98" s="1" t="s">
        <v>203</v>
      </c>
    </row>
    <row r="99" spans="1:6" x14ac:dyDescent="0.25">
      <c r="A99" s="1" t="s">
        <v>181</v>
      </c>
    </row>
  </sheetData>
  <hyperlinks>
    <hyperlink ref="I2" location="Home!A1" tooltip="Home" display="Home" xr:uid="{00000000-0004-0000-0900-000000000000}"/>
  </hyperlinks>
  <printOptions horizontalCentered="1" verticalCentered="1"/>
  <pageMargins left="0.25" right="0.25" top="0.75" bottom="0.75" header="0.3" footer="0.3"/>
  <pageSetup scale="46" fitToWidth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>
    <pageSetUpPr fitToPage="1"/>
  </sheetPr>
  <dimension ref="A1:M99"/>
  <sheetViews>
    <sheetView zoomScaleNormal="100" workbookViewId="0">
      <pane xSplit="1" ySplit="5" topLeftCell="B6" activePane="bottomRight" state="frozen"/>
      <selection activeCell="A33" sqref="A33"/>
      <selection pane="topRight" activeCell="A33" sqref="A33"/>
      <selection pane="bottomLeft" activeCell="A33" sqref="A33"/>
      <selection pane="bottomRight" activeCell="C26" sqref="C26"/>
    </sheetView>
  </sheetViews>
  <sheetFormatPr defaultColWidth="9.140625" defaultRowHeight="15.75" x14ac:dyDescent="0.25"/>
  <cols>
    <col min="1" max="1" width="66.5703125" style="1" customWidth="1"/>
    <col min="2" max="5" width="23.7109375" style="2" customWidth="1"/>
    <col min="6" max="6" width="23.7109375" style="3" customWidth="1"/>
    <col min="8" max="8" width="7.7109375" customWidth="1"/>
    <col min="9" max="9" width="11.5703125" customWidth="1"/>
  </cols>
  <sheetData>
    <row r="1" spans="1:9" ht="19.5" customHeight="1" thickBot="1" x14ac:dyDescent="0.35">
      <c r="A1" s="27" t="s">
        <v>0</v>
      </c>
      <c r="B1" s="28"/>
      <c r="D1" s="29" t="s">
        <v>1</v>
      </c>
      <c r="E1" s="26" t="s">
        <v>127</v>
      </c>
      <c r="F1" s="36"/>
    </row>
    <row r="2" spans="1:9" ht="19.5" customHeight="1" thickBot="1" x14ac:dyDescent="0.3">
      <c r="A2" s="27" t="s">
        <v>2</v>
      </c>
      <c r="B2" s="28"/>
      <c r="C2" s="28"/>
      <c r="D2" s="28"/>
      <c r="E2" s="28"/>
      <c r="F2" s="32"/>
      <c r="I2" s="170" t="s">
        <v>178</v>
      </c>
    </row>
    <row r="3" spans="1:9" ht="19.5" customHeight="1" thickBot="1" x14ac:dyDescent="0.3">
      <c r="A3" s="33" t="s">
        <v>3</v>
      </c>
      <c r="B3" s="34"/>
      <c r="C3" s="34"/>
      <c r="D3" s="34"/>
      <c r="E3" s="34"/>
      <c r="F3" s="35"/>
    </row>
    <row r="4" spans="1:9" ht="15" customHeight="1" thickTop="1" x14ac:dyDescent="0.25">
      <c r="A4" s="49" t="s">
        <v>4</v>
      </c>
      <c r="B4" s="50" t="s">
        <v>5</v>
      </c>
      <c r="C4" s="51" t="s">
        <v>6</v>
      </c>
      <c r="D4" s="51" t="s">
        <v>6</v>
      </c>
      <c r="E4" s="51" t="s">
        <v>7</v>
      </c>
      <c r="F4" s="52" t="s">
        <v>8</v>
      </c>
      <c r="H4" s="177"/>
    </row>
    <row r="5" spans="1:9" s="107" customFormat="1" ht="15" customHeight="1" x14ac:dyDescent="0.25">
      <c r="A5" s="53"/>
      <c r="B5" s="54" t="s">
        <v>192</v>
      </c>
      <c r="C5" s="54" t="s">
        <v>201</v>
      </c>
      <c r="D5" s="54" t="s">
        <v>202</v>
      </c>
      <c r="E5" s="54" t="s">
        <v>192</v>
      </c>
      <c r="F5" s="55" t="s">
        <v>9</v>
      </c>
      <c r="H5" s="177"/>
    </row>
    <row r="6" spans="1:9" ht="15" customHeight="1" x14ac:dyDescent="0.25">
      <c r="A6" s="56" t="s">
        <v>10</v>
      </c>
      <c r="B6" s="57"/>
      <c r="C6" s="57"/>
      <c r="D6" s="57"/>
      <c r="E6" s="57"/>
      <c r="F6" s="58"/>
      <c r="H6" s="178"/>
    </row>
    <row r="7" spans="1:9" ht="15" customHeight="1" x14ac:dyDescent="0.25">
      <c r="A7" s="56" t="s">
        <v>11</v>
      </c>
      <c r="B7" s="57"/>
      <c r="C7" s="57"/>
      <c r="D7" s="57"/>
      <c r="E7" s="57"/>
      <c r="F7" s="59"/>
      <c r="H7" s="178"/>
    </row>
    <row r="8" spans="1:9" ht="15" customHeight="1" x14ac:dyDescent="0.25">
      <c r="A8" s="60" t="s">
        <v>12</v>
      </c>
      <c r="B8" s="61">
        <v>305326130</v>
      </c>
      <c r="C8" s="61">
        <v>305326130</v>
      </c>
      <c r="D8" s="61">
        <v>293631474</v>
      </c>
      <c r="E8" s="61">
        <f t="shared" ref="E8:E33" si="0">D8-C8</f>
        <v>-11694656</v>
      </c>
      <c r="F8" s="62">
        <f t="shared" ref="F8:F33" si="1">IF(ISBLANK(E8),"  ",IF(C8&gt;0,E8/C8,IF(E8&gt;0,1,0)))</f>
        <v>-3.8302178722797162E-2</v>
      </c>
      <c r="H8" s="178"/>
    </row>
    <row r="9" spans="1:9" ht="15" customHeight="1" x14ac:dyDescent="0.25">
      <c r="A9" s="60" t="s">
        <v>13</v>
      </c>
      <c r="B9" s="61">
        <v>0</v>
      </c>
      <c r="C9" s="61">
        <v>0</v>
      </c>
      <c r="D9" s="61">
        <v>0</v>
      </c>
      <c r="E9" s="61">
        <f t="shared" si="0"/>
        <v>0</v>
      </c>
      <c r="F9" s="62">
        <f t="shared" si="1"/>
        <v>0</v>
      </c>
      <c r="H9" s="178"/>
    </row>
    <row r="10" spans="1:9" ht="15" customHeight="1" x14ac:dyDescent="0.25">
      <c r="A10" s="187" t="s">
        <v>14</v>
      </c>
      <c r="B10" s="63">
        <v>54803576.829999998</v>
      </c>
      <c r="C10" s="63">
        <v>70790426</v>
      </c>
      <c r="D10" s="63">
        <v>113563075</v>
      </c>
      <c r="E10" s="61">
        <f t="shared" si="0"/>
        <v>42772649</v>
      </c>
      <c r="F10" s="62">
        <f t="shared" si="1"/>
        <v>0.60421516604519376</v>
      </c>
      <c r="H10" s="178"/>
    </row>
    <row r="11" spans="1:9" ht="15" customHeight="1" x14ac:dyDescent="0.25">
      <c r="A11" s="189" t="s">
        <v>15</v>
      </c>
      <c r="B11" s="65">
        <v>44200.43</v>
      </c>
      <c r="C11" s="65">
        <v>100000</v>
      </c>
      <c r="D11" s="65">
        <v>80000</v>
      </c>
      <c r="E11" s="61">
        <f t="shared" si="0"/>
        <v>-20000</v>
      </c>
      <c r="F11" s="62">
        <f t="shared" si="1"/>
        <v>-0.2</v>
      </c>
      <c r="H11" s="178"/>
    </row>
    <row r="12" spans="1:9" ht="15" customHeight="1" x14ac:dyDescent="0.25">
      <c r="A12" s="190" t="s">
        <v>16</v>
      </c>
      <c r="B12" s="65">
        <v>0</v>
      </c>
      <c r="C12" s="65">
        <v>0</v>
      </c>
      <c r="D12" s="65">
        <v>0</v>
      </c>
      <c r="E12" s="61">
        <f t="shared" si="0"/>
        <v>0</v>
      </c>
      <c r="F12" s="62">
        <f t="shared" si="1"/>
        <v>0</v>
      </c>
      <c r="H12" s="178"/>
    </row>
    <row r="13" spans="1:9" ht="15" customHeight="1" x14ac:dyDescent="0.25">
      <c r="A13" s="190" t="s">
        <v>17</v>
      </c>
      <c r="B13" s="65">
        <v>0</v>
      </c>
      <c r="C13" s="65">
        <v>0</v>
      </c>
      <c r="D13" s="65">
        <v>0</v>
      </c>
      <c r="E13" s="61">
        <f t="shared" si="0"/>
        <v>0</v>
      </c>
      <c r="F13" s="62">
        <f t="shared" si="1"/>
        <v>0</v>
      </c>
      <c r="H13" s="178"/>
    </row>
    <row r="14" spans="1:9" ht="15" customHeight="1" x14ac:dyDescent="0.25">
      <c r="A14" s="190" t="s">
        <v>18</v>
      </c>
      <c r="B14" s="65">
        <v>0</v>
      </c>
      <c r="C14" s="65">
        <v>0</v>
      </c>
      <c r="D14" s="65">
        <v>0</v>
      </c>
      <c r="E14" s="61">
        <f t="shared" si="0"/>
        <v>0</v>
      </c>
      <c r="F14" s="62">
        <f t="shared" si="1"/>
        <v>0</v>
      </c>
      <c r="H14" s="178"/>
    </row>
    <row r="15" spans="1:9" ht="15" customHeight="1" x14ac:dyDescent="0.25">
      <c r="A15" s="190" t="s">
        <v>19</v>
      </c>
      <c r="B15" s="65">
        <v>0</v>
      </c>
      <c r="C15" s="65">
        <v>0</v>
      </c>
      <c r="D15" s="65">
        <v>0</v>
      </c>
      <c r="E15" s="61">
        <f t="shared" si="0"/>
        <v>0</v>
      </c>
      <c r="F15" s="62">
        <f t="shared" si="1"/>
        <v>0</v>
      </c>
      <c r="H15" s="178"/>
    </row>
    <row r="16" spans="1:9" ht="15" customHeight="1" x14ac:dyDescent="0.25">
      <c r="A16" s="190" t="s">
        <v>204</v>
      </c>
      <c r="B16" s="65">
        <v>0</v>
      </c>
      <c r="C16" s="65">
        <v>0</v>
      </c>
      <c r="D16" s="65">
        <v>0</v>
      </c>
      <c r="E16" s="61">
        <f t="shared" si="0"/>
        <v>0</v>
      </c>
      <c r="F16" s="62">
        <f t="shared" si="1"/>
        <v>0</v>
      </c>
      <c r="H16" s="178"/>
    </row>
    <row r="17" spans="1:8" ht="15" customHeight="1" x14ac:dyDescent="0.25">
      <c r="A17" s="190" t="s">
        <v>20</v>
      </c>
      <c r="B17" s="65">
        <v>0</v>
      </c>
      <c r="C17" s="65">
        <v>0</v>
      </c>
      <c r="D17" s="65">
        <v>0</v>
      </c>
      <c r="E17" s="61">
        <f t="shared" si="0"/>
        <v>0</v>
      </c>
      <c r="F17" s="62">
        <f t="shared" si="1"/>
        <v>0</v>
      </c>
      <c r="H17" s="178"/>
    </row>
    <row r="18" spans="1:8" ht="15" customHeight="1" x14ac:dyDescent="0.25">
      <c r="A18" s="190" t="s">
        <v>193</v>
      </c>
      <c r="B18" s="65">
        <v>0</v>
      </c>
      <c r="C18" s="65">
        <v>0</v>
      </c>
      <c r="D18" s="65">
        <v>0</v>
      </c>
      <c r="E18" s="61">
        <f t="shared" si="0"/>
        <v>0</v>
      </c>
      <c r="F18" s="62">
        <f t="shared" si="1"/>
        <v>0</v>
      </c>
      <c r="H18" s="178"/>
    </row>
    <row r="19" spans="1:8" ht="15" customHeight="1" x14ac:dyDescent="0.25">
      <c r="A19" s="190" t="s">
        <v>21</v>
      </c>
      <c r="B19" s="65">
        <v>0</v>
      </c>
      <c r="C19" s="65">
        <v>0</v>
      </c>
      <c r="D19" s="65">
        <v>0</v>
      </c>
      <c r="E19" s="61">
        <f t="shared" si="0"/>
        <v>0</v>
      </c>
      <c r="F19" s="62">
        <f t="shared" si="1"/>
        <v>0</v>
      </c>
      <c r="H19" s="178"/>
    </row>
    <row r="20" spans="1:8" ht="15" customHeight="1" x14ac:dyDescent="0.25">
      <c r="A20" s="190" t="s">
        <v>22</v>
      </c>
      <c r="B20" s="65">
        <v>0</v>
      </c>
      <c r="C20" s="65">
        <v>0</v>
      </c>
      <c r="D20" s="65">
        <v>0</v>
      </c>
      <c r="E20" s="61">
        <f t="shared" si="0"/>
        <v>0</v>
      </c>
      <c r="F20" s="62">
        <f t="shared" si="1"/>
        <v>0</v>
      </c>
      <c r="H20" s="178"/>
    </row>
    <row r="21" spans="1:8" ht="15" customHeight="1" x14ac:dyDescent="0.25">
      <c r="A21" s="190" t="s">
        <v>194</v>
      </c>
      <c r="B21" s="65">
        <v>0</v>
      </c>
      <c r="C21" s="65">
        <v>0</v>
      </c>
      <c r="D21" s="65">
        <v>0</v>
      </c>
      <c r="E21" s="61">
        <f t="shared" si="0"/>
        <v>0</v>
      </c>
      <c r="F21" s="62">
        <f t="shared" si="1"/>
        <v>0</v>
      </c>
      <c r="H21" s="178"/>
    </row>
    <row r="22" spans="1:8" ht="15" customHeight="1" x14ac:dyDescent="0.25">
      <c r="A22" s="190" t="s">
        <v>23</v>
      </c>
      <c r="B22" s="65">
        <v>60000</v>
      </c>
      <c r="C22" s="65">
        <v>60000</v>
      </c>
      <c r="D22" s="65">
        <v>60000</v>
      </c>
      <c r="E22" s="61">
        <f t="shared" si="0"/>
        <v>0</v>
      </c>
      <c r="F22" s="62">
        <f t="shared" si="1"/>
        <v>0</v>
      </c>
      <c r="H22" s="178"/>
    </row>
    <row r="23" spans="1:8" ht="15" customHeight="1" x14ac:dyDescent="0.25">
      <c r="A23" s="191" t="s">
        <v>195</v>
      </c>
      <c r="B23" s="65">
        <v>0</v>
      </c>
      <c r="C23" s="65">
        <v>0</v>
      </c>
      <c r="D23" s="65">
        <v>0</v>
      </c>
      <c r="E23" s="61">
        <f t="shared" si="0"/>
        <v>0</v>
      </c>
      <c r="F23" s="62">
        <f t="shared" si="1"/>
        <v>0</v>
      </c>
      <c r="H23" s="178"/>
    </row>
    <row r="24" spans="1:8" ht="15" customHeight="1" x14ac:dyDescent="0.25">
      <c r="A24" s="191" t="s">
        <v>24</v>
      </c>
      <c r="B24" s="65">
        <v>51659077.100000001</v>
      </c>
      <c r="C24" s="65">
        <v>60130426</v>
      </c>
      <c r="D24" s="65">
        <v>101673075</v>
      </c>
      <c r="E24" s="61">
        <f t="shared" si="0"/>
        <v>41542649</v>
      </c>
      <c r="F24" s="62">
        <f t="shared" si="1"/>
        <v>0.69087568080758321</v>
      </c>
      <c r="H24" s="178"/>
    </row>
    <row r="25" spans="1:8" ht="15" customHeight="1" x14ac:dyDescent="0.25">
      <c r="A25" s="191" t="s">
        <v>79</v>
      </c>
      <c r="B25" s="65">
        <v>0</v>
      </c>
      <c r="C25" s="65">
        <v>0</v>
      </c>
      <c r="D25" s="65">
        <v>0</v>
      </c>
      <c r="E25" s="61">
        <f t="shared" si="0"/>
        <v>0</v>
      </c>
      <c r="F25" s="62">
        <f t="shared" si="1"/>
        <v>0</v>
      </c>
      <c r="H25" s="178"/>
    </row>
    <row r="26" spans="1:8" ht="15" customHeight="1" x14ac:dyDescent="0.25">
      <c r="A26" s="191" t="s">
        <v>196</v>
      </c>
      <c r="B26" s="65">
        <v>0</v>
      </c>
      <c r="C26" s="65">
        <v>0</v>
      </c>
      <c r="D26" s="65">
        <v>0</v>
      </c>
      <c r="E26" s="61">
        <f t="shared" si="0"/>
        <v>0</v>
      </c>
      <c r="F26" s="62">
        <f t="shared" si="1"/>
        <v>0</v>
      </c>
      <c r="H26" s="178"/>
    </row>
    <row r="27" spans="1:8" ht="15" customHeight="1" x14ac:dyDescent="0.25">
      <c r="A27" s="191" t="s">
        <v>197</v>
      </c>
      <c r="B27" s="65">
        <v>0</v>
      </c>
      <c r="C27" s="65">
        <v>0</v>
      </c>
      <c r="D27" s="65">
        <v>0</v>
      </c>
      <c r="E27" s="61">
        <f t="shared" si="0"/>
        <v>0</v>
      </c>
      <c r="F27" s="62">
        <f t="shared" si="1"/>
        <v>0</v>
      </c>
      <c r="H27" s="178"/>
    </row>
    <row r="28" spans="1:8" ht="15" customHeight="1" x14ac:dyDescent="0.25">
      <c r="A28" s="191" t="s">
        <v>185</v>
      </c>
      <c r="B28" s="65">
        <v>0</v>
      </c>
      <c r="C28" s="65">
        <v>0</v>
      </c>
      <c r="D28" s="65">
        <v>0</v>
      </c>
      <c r="E28" s="61">
        <f t="shared" si="0"/>
        <v>0</v>
      </c>
      <c r="F28" s="62">
        <f t="shared" si="1"/>
        <v>0</v>
      </c>
      <c r="H28" s="178"/>
    </row>
    <row r="29" spans="1:8" ht="15" customHeight="1" x14ac:dyDescent="0.25">
      <c r="A29" s="191" t="s">
        <v>198</v>
      </c>
      <c r="B29" s="65">
        <v>0</v>
      </c>
      <c r="C29" s="65">
        <v>0</v>
      </c>
      <c r="D29" s="65">
        <v>0</v>
      </c>
      <c r="E29" s="61">
        <f t="shared" si="0"/>
        <v>0</v>
      </c>
      <c r="F29" s="62">
        <f t="shared" si="1"/>
        <v>0</v>
      </c>
      <c r="H29" s="178"/>
    </row>
    <row r="30" spans="1:8" ht="15" customHeight="1" x14ac:dyDescent="0.25">
      <c r="A30" s="192" t="s">
        <v>199</v>
      </c>
      <c r="B30" s="65">
        <v>3040299.3</v>
      </c>
      <c r="C30" s="65">
        <v>10500000</v>
      </c>
      <c r="D30" s="65">
        <v>10500000</v>
      </c>
      <c r="E30" s="61">
        <f t="shared" si="0"/>
        <v>0</v>
      </c>
      <c r="F30" s="62">
        <f t="shared" si="1"/>
        <v>0</v>
      </c>
      <c r="H30" s="178"/>
    </row>
    <row r="31" spans="1:8" ht="15" customHeight="1" x14ac:dyDescent="0.25">
      <c r="A31" s="191" t="s">
        <v>205</v>
      </c>
      <c r="B31" s="65">
        <v>0</v>
      </c>
      <c r="C31" s="65">
        <v>0</v>
      </c>
      <c r="D31" s="65">
        <v>1250000</v>
      </c>
      <c r="E31" s="61">
        <f t="shared" si="0"/>
        <v>1250000</v>
      </c>
      <c r="F31" s="62">
        <f t="shared" si="1"/>
        <v>1</v>
      </c>
      <c r="H31" s="178"/>
    </row>
    <row r="32" spans="1:8" ht="15" customHeight="1" x14ac:dyDescent="0.25">
      <c r="A32" s="193" t="s">
        <v>206</v>
      </c>
      <c r="B32" s="65">
        <v>0</v>
      </c>
      <c r="C32" s="65">
        <v>0</v>
      </c>
      <c r="D32" s="65">
        <v>0</v>
      </c>
      <c r="E32" s="61">
        <f t="shared" si="0"/>
        <v>0</v>
      </c>
      <c r="F32" s="62">
        <f t="shared" si="1"/>
        <v>0</v>
      </c>
      <c r="H32" s="178"/>
    </row>
    <row r="33" spans="1:13" ht="15" customHeight="1" x14ac:dyDescent="0.25">
      <c r="A33" s="193" t="s">
        <v>207</v>
      </c>
      <c r="B33" s="65">
        <v>0</v>
      </c>
      <c r="C33" s="65">
        <v>0</v>
      </c>
      <c r="D33" s="65">
        <v>0</v>
      </c>
      <c r="E33" s="61">
        <f t="shared" si="0"/>
        <v>0</v>
      </c>
      <c r="F33" s="62">
        <f t="shared" si="1"/>
        <v>0</v>
      </c>
      <c r="H33" s="178"/>
    </row>
    <row r="34" spans="1:13" ht="15" customHeight="1" x14ac:dyDescent="0.25">
      <c r="A34" s="67" t="s">
        <v>25</v>
      </c>
      <c r="B34" s="65"/>
      <c r="C34" s="65"/>
      <c r="D34" s="65"/>
      <c r="E34" s="65"/>
      <c r="F34" s="58"/>
      <c r="H34" s="178"/>
    </row>
    <row r="35" spans="1:13" ht="15" customHeight="1" x14ac:dyDescent="0.25">
      <c r="A35" s="64" t="s">
        <v>26</v>
      </c>
      <c r="B35" s="61">
        <v>0</v>
      </c>
      <c r="C35" s="61">
        <v>0</v>
      </c>
      <c r="D35" s="61">
        <v>0</v>
      </c>
      <c r="E35" s="61">
        <f>D35-C35</f>
        <v>0</v>
      </c>
      <c r="F35" s="62">
        <f>IF(ISBLANK(E35),"  ",IF(C35&gt;0,E35/C35,IF(E35&gt;0,1,0)))</f>
        <v>0</v>
      </c>
      <c r="H35" s="178"/>
    </row>
    <row r="36" spans="1:13" ht="15" customHeight="1" x14ac:dyDescent="0.25">
      <c r="A36" s="68" t="s">
        <v>27</v>
      </c>
      <c r="B36" s="65"/>
      <c r="C36" s="65"/>
      <c r="D36" s="65"/>
      <c r="E36" s="65"/>
      <c r="F36" s="58"/>
      <c r="H36" s="178"/>
    </row>
    <row r="37" spans="1:13" ht="15" customHeight="1" x14ac:dyDescent="0.25">
      <c r="A37" s="64" t="s">
        <v>26</v>
      </c>
      <c r="B37" s="57">
        <v>0</v>
      </c>
      <c r="C37" s="57">
        <v>0</v>
      </c>
      <c r="D37" s="57">
        <v>0</v>
      </c>
      <c r="E37" s="61">
        <f>D37-C37</f>
        <v>0</v>
      </c>
      <c r="F37" s="62">
        <f>IF(ISBLANK(E37),"  ",IF(C37&gt;0,E37/C37,IF(E37&gt;0,1,0)))</f>
        <v>0</v>
      </c>
      <c r="H37" s="178"/>
    </row>
    <row r="38" spans="1:13" ht="15" customHeight="1" x14ac:dyDescent="0.25">
      <c r="A38" s="66" t="s">
        <v>28</v>
      </c>
      <c r="B38" s="65"/>
      <c r="C38" s="65"/>
      <c r="D38" s="65"/>
      <c r="E38" s="63"/>
      <c r="F38" s="62" t="str">
        <f>IF(ISBLANK(E38),"  ",IF(C38&gt;0,E38/C38,IF(E38&gt;0,1,0)))</f>
        <v xml:space="preserve">  </v>
      </c>
      <c r="H38" s="178"/>
    </row>
    <row r="39" spans="1:13" s="103" customFormat="1" ht="15" customHeight="1" x14ac:dyDescent="0.25">
      <c r="A39" s="69" t="s">
        <v>30</v>
      </c>
      <c r="B39" s="70">
        <v>360129706.82999998</v>
      </c>
      <c r="C39" s="70">
        <v>376116556</v>
      </c>
      <c r="D39" s="70">
        <v>407194549</v>
      </c>
      <c r="E39" s="70">
        <f>D39-C39</f>
        <v>31077993</v>
      </c>
      <c r="F39" s="71">
        <f>IF(ISBLANK(E39),"  ",IF(C39&gt;0,E39/C39,IF(E39&gt;0,1,0)))</f>
        <v>8.2628622708116051E-2</v>
      </c>
      <c r="H39" s="179"/>
    </row>
    <row r="40" spans="1:13" ht="15" customHeight="1" x14ac:dyDescent="0.25">
      <c r="A40" s="67" t="s">
        <v>31</v>
      </c>
      <c r="B40" s="65"/>
      <c r="C40" s="65"/>
      <c r="D40" s="65"/>
      <c r="E40" s="65"/>
      <c r="F40" s="58"/>
      <c r="H40" s="178"/>
    </row>
    <row r="41" spans="1:13" ht="15" customHeight="1" x14ac:dyDescent="0.25">
      <c r="A41" s="72" t="s">
        <v>32</v>
      </c>
      <c r="B41" s="61">
        <v>0</v>
      </c>
      <c r="C41" s="61">
        <v>0</v>
      </c>
      <c r="D41" s="61">
        <v>0</v>
      </c>
      <c r="E41" s="61">
        <f t="shared" ref="E41:E46" si="2">D41-C41</f>
        <v>0</v>
      </c>
      <c r="F41" s="62">
        <f t="shared" ref="F41:F46" si="3">IF(ISBLANK(E41),"  ",IF(C41&gt;0,E41/C41,IF(E41&gt;0,1,0)))</f>
        <v>0</v>
      </c>
      <c r="H41" s="178"/>
    </row>
    <row r="42" spans="1:13" ht="15" customHeight="1" x14ac:dyDescent="0.25">
      <c r="A42" s="73" t="s">
        <v>33</v>
      </c>
      <c r="B42" s="61">
        <v>0</v>
      </c>
      <c r="C42" s="61">
        <v>0</v>
      </c>
      <c r="D42" s="61">
        <v>0</v>
      </c>
      <c r="E42" s="63">
        <f t="shared" si="2"/>
        <v>0</v>
      </c>
      <c r="F42" s="62">
        <f t="shared" si="3"/>
        <v>0</v>
      </c>
      <c r="H42" s="178"/>
    </row>
    <row r="43" spans="1:13" ht="15" customHeight="1" x14ac:dyDescent="0.25">
      <c r="A43" s="73" t="s">
        <v>34</v>
      </c>
      <c r="B43" s="61">
        <v>0</v>
      </c>
      <c r="C43" s="61">
        <v>0</v>
      </c>
      <c r="D43" s="61">
        <v>0</v>
      </c>
      <c r="E43" s="63">
        <f t="shared" si="2"/>
        <v>0</v>
      </c>
      <c r="F43" s="62">
        <f t="shared" si="3"/>
        <v>0</v>
      </c>
      <c r="H43" s="178"/>
    </row>
    <row r="44" spans="1:13" ht="15" customHeight="1" x14ac:dyDescent="0.25">
      <c r="A44" s="73" t="s">
        <v>35</v>
      </c>
      <c r="B44" s="61">
        <v>0</v>
      </c>
      <c r="C44" s="61">
        <v>0</v>
      </c>
      <c r="D44" s="61">
        <v>0</v>
      </c>
      <c r="E44" s="63">
        <f t="shared" si="2"/>
        <v>0</v>
      </c>
      <c r="F44" s="62">
        <f t="shared" si="3"/>
        <v>0</v>
      </c>
      <c r="H44" s="178"/>
    </row>
    <row r="45" spans="1:13" ht="15" customHeight="1" x14ac:dyDescent="0.25">
      <c r="A45" s="74" t="s">
        <v>36</v>
      </c>
      <c r="B45" s="61">
        <v>0</v>
      </c>
      <c r="C45" s="61">
        <v>0</v>
      </c>
      <c r="D45" s="61">
        <v>0</v>
      </c>
      <c r="E45" s="63">
        <f t="shared" si="2"/>
        <v>0</v>
      </c>
      <c r="F45" s="62">
        <f t="shared" si="3"/>
        <v>0</v>
      </c>
      <c r="H45" s="178"/>
    </row>
    <row r="46" spans="1:13" s="103" customFormat="1" ht="15" customHeight="1" x14ac:dyDescent="0.25">
      <c r="A46" s="67" t="s">
        <v>37</v>
      </c>
      <c r="B46" s="75">
        <v>0</v>
      </c>
      <c r="C46" s="75">
        <v>0</v>
      </c>
      <c r="D46" s="75">
        <v>0</v>
      </c>
      <c r="E46" s="86">
        <f t="shared" si="2"/>
        <v>0</v>
      </c>
      <c r="F46" s="71">
        <f t="shared" si="3"/>
        <v>0</v>
      </c>
      <c r="H46" s="179"/>
      <c r="M46" s="103" t="s">
        <v>38</v>
      </c>
    </row>
    <row r="47" spans="1:13" ht="15" customHeight="1" x14ac:dyDescent="0.25">
      <c r="A47" s="66" t="s">
        <v>38</v>
      </c>
      <c r="B47" s="65"/>
      <c r="C47" s="65"/>
      <c r="D47" s="65"/>
      <c r="E47" s="65"/>
      <c r="F47" s="58"/>
      <c r="H47" s="178"/>
    </row>
    <row r="48" spans="1:13" s="103" customFormat="1" ht="15" customHeight="1" x14ac:dyDescent="0.25">
      <c r="A48" s="76" t="s">
        <v>39</v>
      </c>
      <c r="B48" s="77">
        <v>1125297.42</v>
      </c>
      <c r="C48" s="77">
        <v>1920998</v>
      </c>
      <c r="D48" s="77">
        <v>773742</v>
      </c>
      <c r="E48" s="77">
        <f>D48-C48</f>
        <v>-1147256</v>
      </c>
      <c r="F48" s="71">
        <f>IF(ISBLANK(E48),"  ",IF(C48&gt;0,E48/C48,IF(E48&gt;0,1,0)))</f>
        <v>-0.59721873734381814</v>
      </c>
      <c r="H48" s="179"/>
    </row>
    <row r="49" spans="1:8" ht="15" customHeight="1" x14ac:dyDescent="0.25">
      <c r="A49" s="64"/>
      <c r="B49" s="57"/>
      <c r="C49" s="57"/>
      <c r="D49" s="57"/>
      <c r="E49" s="57"/>
      <c r="F49" s="59"/>
      <c r="H49" s="178"/>
    </row>
    <row r="50" spans="1:8" s="103" customFormat="1" ht="15" customHeight="1" x14ac:dyDescent="0.25">
      <c r="A50" s="76" t="s">
        <v>40</v>
      </c>
      <c r="B50" s="77">
        <v>0</v>
      </c>
      <c r="C50" s="77">
        <v>0</v>
      </c>
      <c r="D50" s="77">
        <v>0</v>
      </c>
      <c r="E50" s="77">
        <f>D50-C50</f>
        <v>0</v>
      </c>
      <c r="F50" s="71">
        <f>IF(ISBLANK(E50),"  ",IF(C50&gt;0,E50/C50,IF(E50&gt;0,1,0)))</f>
        <v>0</v>
      </c>
      <c r="H50" s="179"/>
    </row>
    <row r="51" spans="1:8" ht="15" customHeight="1" x14ac:dyDescent="0.25">
      <c r="A51" s="66" t="s">
        <v>38</v>
      </c>
      <c r="B51" s="65"/>
      <c r="C51" s="65"/>
      <c r="D51" s="65"/>
      <c r="E51" s="65"/>
      <c r="F51" s="58"/>
      <c r="H51" s="178"/>
    </row>
    <row r="52" spans="1:8" s="103" customFormat="1" ht="15" customHeight="1" x14ac:dyDescent="0.25">
      <c r="A52" s="67" t="s">
        <v>41</v>
      </c>
      <c r="B52" s="75">
        <v>0</v>
      </c>
      <c r="C52" s="75">
        <v>0</v>
      </c>
      <c r="D52" s="75">
        <v>0</v>
      </c>
      <c r="E52" s="75">
        <f>D52-C52</f>
        <v>0</v>
      </c>
      <c r="F52" s="71">
        <f>IF(ISBLANK(E52),"  ",IF(C52&gt;0,E52/C52,IF(E52&gt;0,1,0)))</f>
        <v>0</v>
      </c>
      <c r="H52" s="179"/>
    </row>
    <row r="53" spans="1:8" ht="15" customHeight="1" x14ac:dyDescent="0.25">
      <c r="A53" s="66" t="s">
        <v>38</v>
      </c>
      <c r="B53" s="65"/>
      <c r="C53" s="65"/>
      <c r="D53" s="65"/>
      <c r="E53" s="65"/>
      <c r="F53" s="58"/>
      <c r="H53" s="178"/>
    </row>
    <row r="54" spans="1:8" s="103" customFormat="1" ht="15" customHeight="1" x14ac:dyDescent="0.25">
      <c r="A54" s="78" t="s">
        <v>42</v>
      </c>
      <c r="B54" s="79">
        <v>6304691.21</v>
      </c>
      <c r="C54" s="79">
        <v>37415818</v>
      </c>
      <c r="D54" s="79">
        <v>17305804</v>
      </c>
      <c r="E54" s="79">
        <f>D54-C54</f>
        <v>-20110014</v>
      </c>
      <c r="F54" s="71">
        <f>IF(ISBLANK(E54),"  ",IF(C54&gt;0,E54/C54,IF(E54&gt;0,1,0)))</f>
        <v>-0.53747358937869538</v>
      </c>
      <c r="H54" s="179"/>
    </row>
    <row r="55" spans="1:8" ht="15" customHeight="1" x14ac:dyDescent="0.25">
      <c r="A55" s="67"/>
      <c r="B55" s="57"/>
      <c r="C55" s="57"/>
      <c r="D55" s="57"/>
      <c r="E55" s="57"/>
      <c r="F55" s="80"/>
      <c r="H55" s="178"/>
    </row>
    <row r="56" spans="1:8" s="103" customFormat="1" ht="15" customHeight="1" x14ac:dyDescent="0.25">
      <c r="A56" s="67" t="s">
        <v>43</v>
      </c>
      <c r="B56" s="75">
        <v>0</v>
      </c>
      <c r="C56" s="75">
        <v>0</v>
      </c>
      <c r="D56" s="75">
        <v>0</v>
      </c>
      <c r="E56" s="79">
        <f>D56-C56</f>
        <v>0</v>
      </c>
      <c r="F56" s="71">
        <f>IF(ISBLANK(E56),"  ",IF(C56&gt;0,E56/C56,IF(E56&gt;0,1,0)))</f>
        <v>0</v>
      </c>
      <c r="H56" s="179"/>
    </row>
    <row r="57" spans="1:8" ht="15" customHeight="1" x14ac:dyDescent="0.25">
      <c r="A57" s="66"/>
      <c r="B57" s="65"/>
      <c r="C57" s="65"/>
      <c r="D57" s="65"/>
      <c r="E57" s="65"/>
      <c r="F57" s="58"/>
      <c r="H57" s="178"/>
    </row>
    <row r="58" spans="1:8" s="103" customFormat="1" ht="15" customHeight="1" x14ac:dyDescent="0.25">
      <c r="A58" s="81" t="s">
        <v>44</v>
      </c>
      <c r="B58" s="75">
        <v>367559695.45999998</v>
      </c>
      <c r="C58" s="75">
        <v>415453372</v>
      </c>
      <c r="D58" s="75">
        <v>425274095</v>
      </c>
      <c r="E58" s="75">
        <f>D58-C58</f>
        <v>9820723</v>
      </c>
      <c r="F58" s="71">
        <f>IF(ISBLANK(E58),"  ",IF(C58&gt;0,E58/C58,IF(E58&gt;0,1,0)))</f>
        <v>2.3638568517864864E-2</v>
      </c>
      <c r="H58" s="179"/>
    </row>
    <row r="59" spans="1:8" ht="15" customHeight="1" x14ac:dyDescent="0.25">
      <c r="A59" s="82"/>
      <c r="B59" s="65"/>
      <c r="C59" s="65"/>
      <c r="D59" s="65"/>
      <c r="E59" s="65"/>
      <c r="F59" s="58" t="s">
        <v>38</v>
      </c>
      <c r="H59" s="178"/>
    </row>
    <row r="60" spans="1:8" ht="15" customHeight="1" x14ac:dyDescent="0.25">
      <c r="A60" s="83"/>
      <c r="B60" s="57"/>
      <c r="C60" s="57"/>
      <c r="D60" s="57"/>
      <c r="E60" s="57"/>
      <c r="F60" s="59" t="s">
        <v>38</v>
      </c>
      <c r="H60" s="178"/>
    </row>
    <row r="61" spans="1:8" ht="15" customHeight="1" x14ac:dyDescent="0.25">
      <c r="A61" s="81" t="s">
        <v>45</v>
      </c>
      <c r="B61" s="57"/>
      <c r="C61" s="57"/>
      <c r="D61" s="57"/>
      <c r="E61" s="57"/>
      <c r="F61" s="59"/>
      <c r="H61" s="178"/>
    </row>
    <row r="62" spans="1:8" ht="15" customHeight="1" x14ac:dyDescent="0.25">
      <c r="A62" s="64" t="s">
        <v>46</v>
      </c>
      <c r="B62" s="57">
        <v>0</v>
      </c>
      <c r="C62" s="57">
        <v>0</v>
      </c>
      <c r="D62" s="57">
        <v>0</v>
      </c>
      <c r="E62" s="57">
        <f t="shared" ref="E62:E75" si="4">D62-C62</f>
        <v>0</v>
      </c>
      <c r="F62" s="62">
        <f t="shared" ref="F62:F75" si="5">IF(ISBLANK(E62),"  ",IF(C62&gt;0,E62/C62,IF(E62&gt;0,1,0)))</f>
        <v>0</v>
      </c>
      <c r="H62" s="178"/>
    </row>
    <row r="63" spans="1:8" ht="15" customHeight="1" x14ac:dyDescent="0.25">
      <c r="A63" s="66" t="s">
        <v>47</v>
      </c>
      <c r="B63" s="65">
        <v>0</v>
      </c>
      <c r="C63" s="65">
        <v>0</v>
      </c>
      <c r="D63" s="65">
        <v>0</v>
      </c>
      <c r="E63" s="65">
        <f t="shared" si="4"/>
        <v>0</v>
      </c>
      <c r="F63" s="62">
        <f t="shared" si="5"/>
        <v>0</v>
      </c>
      <c r="H63" s="178"/>
    </row>
    <row r="64" spans="1:8" ht="15" customHeight="1" x14ac:dyDescent="0.25">
      <c r="A64" s="66" t="s">
        <v>48</v>
      </c>
      <c r="B64" s="65">
        <v>0</v>
      </c>
      <c r="C64" s="65">
        <v>0</v>
      </c>
      <c r="D64" s="65">
        <v>0</v>
      </c>
      <c r="E64" s="65">
        <f t="shared" si="4"/>
        <v>0</v>
      </c>
      <c r="F64" s="62">
        <f t="shared" si="5"/>
        <v>0</v>
      </c>
      <c r="H64" s="178"/>
    </row>
    <row r="65" spans="1:8" ht="15" customHeight="1" x14ac:dyDescent="0.25">
      <c r="A65" s="66" t="s">
        <v>49</v>
      </c>
      <c r="B65" s="65">
        <v>0</v>
      </c>
      <c r="C65" s="65">
        <v>0</v>
      </c>
      <c r="D65" s="65">
        <v>0</v>
      </c>
      <c r="E65" s="65">
        <f t="shared" si="4"/>
        <v>0</v>
      </c>
      <c r="F65" s="62">
        <f t="shared" si="5"/>
        <v>0</v>
      </c>
      <c r="H65" s="178"/>
    </row>
    <row r="66" spans="1:8" ht="15" customHeight="1" x14ac:dyDescent="0.25">
      <c r="A66" s="66" t="s">
        <v>50</v>
      </c>
      <c r="B66" s="65">
        <v>17520944.16</v>
      </c>
      <c r="C66" s="65">
        <v>18092996</v>
      </c>
      <c r="D66" s="65">
        <v>18994639</v>
      </c>
      <c r="E66" s="65">
        <f t="shared" si="4"/>
        <v>901643</v>
      </c>
      <c r="F66" s="62">
        <f t="shared" si="5"/>
        <v>4.9833814145540077E-2</v>
      </c>
      <c r="H66" s="178"/>
    </row>
    <row r="67" spans="1:8" ht="15" customHeight="1" x14ac:dyDescent="0.25">
      <c r="A67" s="66" t="s">
        <v>51</v>
      </c>
      <c r="B67" s="65">
        <v>0</v>
      </c>
      <c r="C67" s="65">
        <v>0</v>
      </c>
      <c r="D67" s="65">
        <v>0</v>
      </c>
      <c r="E67" s="65">
        <f t="shared" si="4"/>
        <v>0</v>
      </c>
      <c r="F67" s="62">
        <f t="shared" si="5"/>
        <v>0</v>
      </c>
      <c r="H67" s="178"/>
    </row>
    <row r="68" spans="1:8" ht="15" customHeight="1" x14ac:dyDescent="0.25">
      <c r="A68" s="66" t="s">
        <v>52</v>
      </c>
      <c r="B68" s="65">
        <v>350038751.29999995</v>
      </c>
      <c r="C68" s="65">
        <v>397360376</v>
      </c>
      <c r="D68" s="65">
        <v>406279456</v>
      </c>
      <c r="E68" s="65">
        <f t="shared" si="4"/>
        <v>8919080</v>
      </c>
      <c r="F68" s="62">
        <f t="shared" si="5"/>
        <v>2.2445821321650853E-2</v>
      </c>
      <c r="H68" s="178"/>
    </row>
    <row r="69" spans="1:8" ht="15" customHeight="1" x14ac:dyDescent="0.25">
      <c r="A69" s="66" t="s">
        <v>53</v>
      </c>
      <c r="B69" s="65">
        <v>0</v>
      </c>
      <c r="C69" s="65">
        <v>0</v>
      </c>
      <c r="D69" s="65">
        <v>0</v>
      </c>
      <c r="E69" s="65">
        <f t="shared" si="4"/>
        <v>0</v>
      </c>
      <c r="F69" s="62">
        <f t="shared" si="5"/>
        <v>0</v>
      </c>
      <c r="H69" s="178"/>
    </row>
    <row r="70" spans="1:8" s="103" customFormat="1" ht="15" customHeight="1" x14ac:dyDescent="0.25">
      <c r="A70" s="84" t="s">
        <v>54</v>
      </c>
      <c r="B70" s="70">
        <v>367559695.45999998</v>
      </c>
      <c r="C70" s="70">
        <v>415453372</v>
      </c>
      <c r="D70" s="70">
        <v>425274095</v>
      </c>
      <c r="E70" s="70">
        <f t="shared" si="4"/>
        <v>9820723</v>
      </c>
      <c r="F70" s="71">
        <f t="shared" si="5"/>
        <v>2.3638568517864864E-2</v>
      </c>
      <c r="H70" s="179"/>
    </row>
    <row r="71" spans="1:8" ht="15" customHeight="1" x14ac:dyDescent="0.25">
      <c r="A71" s="66" t="s">
        <v>55</v>
      </c>
      <c r="B71" s="65">
        <v>0</v>
      </c>
      <c r="C71" s="65">
        <v>0</v>
      </c>
      <c r="D71" s="65">
        <v>0</v>
      </c>
      <c r="E71" s="65">
        <f t="shared" si="4"/>
        <v>0</v>
      </c>
      <c r="F71" s="62">
        <f t="shared" si="5"/>
        <v>0</v>
      </c>
      <c r="H71" s="178"/>
    </row>
    <row r="72" spans="1:8" ht="15" customHeight="1" x14ac:dyDescent="0.25">
      <c r="A72" s="66" t="s">
        <v>56</v>
      </c>
      <c r="B72" s="65">
        <v>0</v>
      </c>
      <c r="C72" s="65">
        <v>0</v>
      </c>
      <c r="D72" s="65">
        <v>0</v>
      </c>
      <c r="E72" s="65">
        <f t="shared" si="4"/>
        <v>0</v>
      </c>
      <c r="F72" s="62">
        <f t="shared" si="5"/>
        <v>0</v>
      </c>
      <c r="H72" s="178"/>
    </row>
    <row r="73" spans="1:8" ht="15" customHeight="1" x14ac:dyDescent="0.25">
      <c r="A73" s="66" t="s">
        <v>57</v>
      </c>
      <c r="B73" s="65">
        <v>0</v>
      </c>
      <c r="C73" s="65">
        <v>0</v>
      </c>
      <c r="D73" s="65">
        <v>0</v>
      </c>
      <c r="E73" s="65">
        <f t="shared" si="4"/>
        <v>0</v>
      </c>
      <c r="F73" s="62">
        <f t="shared" si="5"/>
        <v>0</v>
      </c>
      <c r="H73" s="178"/>
    </row>
    <row r="74" spans="1:8" ht="15" customHeight="1" x14ac:dyDescent="0.25">
      <c r="A74" s="66" t="s">
        <v>58</v>
      </c>
      <c r="B74" s="65">
        <v>0</v>
      </c>
      <c r="C74" s="65">
        <v>0</v>
      </c>
      <c r="D74" s="65">
        <v>0</v>
      </c>
      <c r="E74" s="65">
        <f t="shared" si="4"/>
        <v>0</v>
      </c>
      <c r="F74" s="62">
        <f t="shared" si="5"/>
        <v>0</v>
      </c>
      <c r="H74" s="178"/>
    </row>
    <row r="75" spans="1:8" s="103" customFormat="1" ht="15" customHeight="1" x14ac:dyDescent="0.25">
      <c r="A75" s="85" t="s">
        <v>59</v>
      </c>
      <c r="B75" s="86">
        <v>367559695.45999998</v>
      </c>
      <c r="C75" s="86">
        <v>415453372</v>
      </c>
      <c r="D75" s="86">
        <v>425274095</v>
      </c>
      <c r="E75" s="70">
        <f t="shared" si="4"/>
        <v>9820723</v>
      </c>
      <c r="F75" s="71">
        <f t="shared" si="5"/>
        <v>2.3638568517864864E-2</v>
      </c>
      <c r="H75" s="179"/>
    </row>
    <row r="76" spans="1:8" ht="15" customHeight="1" x14ac:dyDescent="0.25">
      <c r="A76" s="83"/>
      <c r="B76" s="57"/>
      <c r="C76" s="57"/>
      <c r="D76" s="57"/>
      <c r="E76" s="57"/>
      <c r="F76" s="59"/>
      <c r="H76" s="178"/>
    </row>
    <row r="77" spans="1:8" ht="15" customHeight="1" x14ac:dyDescent="0.25">
      <c r="A77" s="81" t="s">
        <v>60</v>
      </c>
      <c r="B77" s="57"/>
      <c r="C77" s="57"/>
      <c r="D77" s="57"/>
      <c r="E77" s="57"/>
      <c r="F77" s="59"/>
      <c r="H77" s="178"/>
    </row>
    <row r="78" spans="1:8" ht="15" customHeight="1" x14ac:dyDescent="0.25">
      <c r="A78" s="64" t="s">
        <v>61</v>
      </c>
      <c r="B78" s="61">
        <v>7071486.8799999999</v>
      </c>
      <c r="C78" s="61">
        <v>7099878</v>
      </c>
      <c r="D78" s="61">
        <v>8821638</v>
      </c>
      <c r="E78" s="57">
        <f t="shared" ref="E78:E96" si="6">D78-C78</f>
        <v>1721760</v>
      </c>
      <c r="F78" s="62">
        <f t="shared" ref="F78:F96" si="7">IF(ISBLANK(E78),"  ",IF(C78&gt;0,E78/C78,IF(E78&gt;0,1,0)))</f>
        <v>0.24250557544791615</v>
      </c>
      <c r="H78" s="178"/>
    </row>
    <row r="79" spans="1:8" ht="15" customHeight="1" x14ac:dyDescent="0.25">
      <c r="A79" s="66" t="s">
        <v>62</v>
      </c>
      <c r="B79" s="63">
        <v>30697.3</v>
      </c>
      <c r="C79" s="63">
        <v>134149</v>
      </c>
      <c r="D79" s="63">
        <v>134149</v>
      </c>
      <c r="E79" s="65">
        <f t="shared" si="6"/>
        <v>0</v>
      </c>
      <c r="F79" s="62">
        <f t="shared" si="7"/>
        <v>0</v>
      </c>
      <c r="H79" s="178"/>
    </row>
    <row r="80" spans="1:8" ht="15" customHeight="1" x14ac:dyDescent="0.25">
      <c r="A80" s="66" t="s">
        <v>63</v>
      </c>
      <c r="B80" s="57">
        <v>3449796.55</v>
      </c>
      <c r="C80" s="57">
        <v>3557735</v>
      </c>
      <c r="D80" s="57">
        <v>3730632</v>
      </c>
      <c r="E80" s="65">
        <f t="shared" si="6"/>
        <v>172897</v>
      </c>
      <c r="F80" s="62">
        <f t="shared" si="7"/>
        <v>4.8597492505765609E-2</v>
      </c>
      <c r="H80" s="178"/>
    </row>
    <row r="81" spans="1:8" s="103" customFormat="1" ht="15" customHeight="1" x14ac:dyDescent="0.25">
      <c r="A81" s="84" t="s">
        <v>64</v>
      </c>
      <c r="B81" s="86">
        <v>10551980.73</v>
      </c>
      <c r="C81" s="86">
        <v>10791762</v>
      </c>
      <c r="D81" s="86">
        <v>12686419</v>
      </c>
      <c r="E81" s="70">
        <f t="shared" si="6"/>
        <v>1894657</v>
      </c>
      <c r="F81" s="71">
        <f t="shared" si="7"/>
        <v>0.17556512087646114</v>
      </c>
      <c r="H81" s="179"/>
    </row>
    <row r="82" spans="1:8" ht="15" customHeight="1" x14ac:dyDescent="0.25">
      <c r="A82" s="66" t="s">
        <v>65</v>
      </c>
      <c r="B82" s="63">
        <v>104827.41</v>
      </c>
      <c r="C82" s="63">
        <v>233289</v>
      </c>
      <c r="D82" s="63">
        <v>224289</v>
      </c>
      <c r="E82" s="65">
        <f t="shared" si="6"/>
        <v>-9000</v>
      </c>
      <c r="F82" s="62">
        <f t="shared" si="7"/>
        <v>-3.8578758535550324E-2</v>
      </c>
      <c r="H82" s="178"/>
    </row>
    <row r="83" spans="1:8" ht="15" customHeight="1" x14ac:dyDescent="0.25">
      <c r="A83" s="66" t="s">
        <v>66</v>
      </c>
      <c r="B83" s="61">
        <v>384812.35</v>
      </c>
      <c r="C83" s="61">
        <v>692027</v>
      </c>
      <c r="D83" s="61">
        <v>1400400</v>
      </c>
      <c r="E83" s="65">
        <f t="shared" si="6"/>
        <v>708373</v>
      </c>
      <c r="F83" s="62">
        <f t="shared" si="7"/>
        <v>1.0236204656754722</v>
      </c>
      <c r="H83" s="178"/>
    </row>
    <row r="84" spans="1:8" ht="15" customHeight="1" x14ac:dyDescent="0.25">
      <c r="A84" s="66" t="s">
        <v>67</v>
      </c>
      <c r="B84" s="57">
        <v>74881.22</v>
      </c>
      <c r="C84" s="57">
        <v>114067</v>
      </c>
      <c r="D84" s="57">
        <v>187867</v>
      </c>
      <c r="E84" s="65">
        <f t="shared" si="6"/>
        <v>73800</v>
      </c>
      <c r="F84" s="62">
        <f t="shared" si="7"/>
        <v>0.64698817361726002</v>
      </c>
      <c r="H84" s="178"/>
    </row>
    <row r="85" spans="1:8" s="103" customFormat="1" ht="15" customHeight="1" x14ac:dyDescent="0.25">
      <c r="A85" s="68" t="s">
        <v>68</v>
      </c>
      <c r="B85" s="86">
        <v>564520.98</v>
      </c>
      <c r="C85" s="86">
        <v>1039383</v>
      </c>
      <c r="D85" s="86">
        <v>1812556</v>
      </c>
      <c r="E85" s="70">
        <f t="shared" si="6"/>
        <v>773173</v>
      </c>
      <c r="F85" s="71">
        <f t="shared" si="7"/>
        <v>0.74387689619707076</v>
      </c>
      <c r="H85" s="179"/>
    </row>
    <row r="86" spans="1:8" ht="15" customHeight="1" x14ac:dyDescent="0.25">
      <c r="A86" s="66" t="s">
        <v>69</v>
      </c>
      <c r="B86" s="57">
        <v>4399859.3600000003</v>
      </c>
      <c r="C86" s="57">
        <v>1955854</v>
      </c>
      <c r="D86" s="57">
        <v>2299379</v>
      </c>
      <c r="E86" s="65">
        <f t="shared" si="6"/>
        <v>343525</v>
      </c>
      <c r="F86" s="62">
        <f t="shared" si="7"/>
        <v>0.17563938821609384</v>
      </c>
      <c r="H86" s="178"/>
    </row>
    <row r="87" spans="1:8" ht="15" customHeight="1" x14ac:dyDescent="0.25">
      <c r="A87" s="66" t="s">
        <v>70</v>
      </c>
      <c r="B87" s="65">
        <v>350988971.61999995</v>
      </c>
      <c r="C87" s="65">
        <v>400697857</v>
      </c>
      <c r="D87" s="65">
        <v>407379456</v>
      </c>
      <c r="E87" s="65">
        <f t="shared" si="6"/>
        <v>6681599</v>
      </c>
      <c r="F87" s="62">
        <f t="shared" si="7"/>
        <v>1.6674905750743759E-2</v>
      </c>
      <c r="H87" s="178"/>
    </row>
    <row r="88" spans="1:8" ht="15" customHeight="1" x14ac:dyDescent="0.25">
      <c r="A88" s="66" t="s">
        <v>71</v>
      </c>
      <c r="B88" s="65">
        <v>0</v>
      </c>
      <c r="C88" s="65">
        <v>0</v>
      </c>
      <c r="D88" s="65">
        <v>0</v>
      </c>
      <c r="E88" s="65">
        <f t="shared" si="6"/>
        <v>0</v>
      </c>
      <c r="F88" s="62">
        <f t="shared" si="7"/>
        <v>0</v>
      </c>
      <c r="H88" s="178"/>
    </row>
    <row r="89" spans="1:8" ht="15" customHeight="1" x14ac:dyDescent="0.25">
      <c r="A89" s="66" t="s">
        <v>72</v>
      </c>
      <c r="B89" s="65">
        <v>1014890.87</v>
      </c>
      <c r="C89" s="65">
        <v>917316</v>
      </c>
      <c r="D89" s="65">
        <v>1045085</v>
      </c>
      <c r="E89" s="65">
        <f t="shared" si="6"/>
        <v>127769</v>
      </c>
      <c r="F89" s="62">
        <f t="shared" si="7"/>
        <v>0.13928569871233032</v>
      </c>
      <c r="H89" s="178"/>
    </row>
    <row r="90" spans="1:8" s="103" customFormat="1" ht="15" customHeight="1" x14ac:dyDescent="0.25">
      <c r="A90" s="68" t="s">
        <v>73</v>
      </c>
      <c r="B90" s="70">
        <v>356403721.84999996</v>
      </c>
      <c r="C90" s="70">
        <v>403571027</v>
      </c>
      <c r="D90" s="70">
        <v>410723920</v>
      </c>
      <c r="E90" s="70">
        <f t="shared" si="6"/>
        <v>7152893</v>
      </c>
      <c r="F90" s="71">
        <f t="shared" si="7"/>
        <v>1.7724000291031793E-2</v>
      </c>
      <c r="H90" s="179"/>
    </row>
    <row r="91" spans="1:8" ht="15" customHeight="1" x14ac:dyDescent="0.25">
      <c r="A91" s="66" t="s">
        <v>74</v>
      </c>
      <c r="B91" s="65">
        <v>39471.9</v>
      </c>
      <c r="C91" s="65">
        <v>51200</v>
      </c>
      <c r="D91" s="65">
        <v>51200</v>
      </c>
      <c r="E91" s="65">
        <f t="shared" si="6"/>
        <v>0</v>
      </c>
      <c r="F91" s="62">
        <f t="shared" si="7"/>
        <v>0</v>
      </c>
      <c r="H91" s="178"/>
    </row>
    <row r="92" spans="1:8" ht="15" customHeight="1" x14ac:dyDescent="0.25">
      <c r="A92" s="66" t="s">
        <v>75</v>
      </c>
      <c r="B92" s="65">
        <v>0</v>
      </c>
      <c r="C92" s="65">
        <v>0</v>
      </c>
      <c r="D92" s="65">
        <v>0</v>
      </c>
      <c r="E92" s="65">
        <f t="shared" si="6"/>
        <v>0</v>
      </c>
      <c r="F92" s="62">
        <f t="shared" si="7"/>
        <v>0</v>
      </c>
      <c r="H92" s="178"/>
    </row>
    <row r="93" spans="1:8" ht="15" customHeight="1" x14ac:dyDescent="0.25">
      <c r="A93" s="73" t="s">
        <v>76</v>
      </c>
      <c r="B93" s="65">
        <v>0</v>
      </c>
      <c r="C93" s="65">
        <v>0</v>
      </c>
      <c r="D93" s="65">
        <v>0</v>
      </c>
      <c r="E93" s="65">
        <f t="shared" si="6"/>
        <v>0</v>
      </c>
      <c r="F93" s="62">
        <f t="shared" si="7"/>
        <v>0</v>
      </c>
      <c r="H93" s="178"/>
    </row>
    <row r="94" spans="1:8" s="103" customFormat="1" ht="15" customHeight="1" x14ac:dyDescent="0.25">
      <c r="A94" s="87" t="s">
        <v>77</v>
      </c>
      <c r="B94" s="86">
        <v>39471.9</v>
      </c>
      <c r="C94" s="86">
        <v>51200</v>
      </c>
      <c r="D94" s="86">
        <v>51200</v>
      </c>
      <c r="E94" s="70">
        <f t="shared" si="6"/>
        <v>0</v>
      </c>
      <c r="F94" s="71">
        <f t="shared" si="7"/>
        <v>0</v>
      </c>
      <c r="H94" s="179"/>
    </row>
    <row r="95" spans="1:8" ht="15" customHeight="1" x14ac:dyDescent="0.25">
      <c r="A95" s="73" t="s">
        <v>78</v>
      </c>
      <c r="B95" s="65">
        <v>0</v>
      </c>
      <c r="C95" s="65">
        <v>0</v>
      </c>
      <c r="D95" s="65">
        <v>0</v>
      </c>
      <c r="E95" s="65">
        <f t="shared" si="6"/>
        <v>0</v>
      </c>
      <c r="F95" s="62">
        <f t="shared" si="7"/>
        <v>0</v>
      </c>
      <c r="H95" s="178"/>
    </row>
    <row r="96" spans="1:8" s="103" customFormat="1" ht="15" customHeight="1" thickBot="1" x14ac:dyDescent="0.3">
      <c r="A96" s="159" t="s">
        <v>59</v>
      </c>
      <c r="B96" s="160">
        <v>367559695.45999998</v>
      </c>
      <c r="C96" s="160">
        <v>415453372</v>
      </c>
      <c r="D96" s="160">
        <v>425274095</v>
      </c>
      <c r="E96" s="160">
        <f t="shared" si="6"/>
        <v>9820723</v>
      </c>
      <c r="F96" s="162">
        <f t="shared" si="7"/>
        <v>2.3638568517864864E-2</v>
      </c>
      <c r="H96" s="179"/>
    </row>
    <row r="97" spans="1:6" ht="15" customHeight="1" thickTop="1" x14ac:dyDescent="0.4">
      <c r="A97" s="4"/>
      <c r="B97" s="5"/>
      <c r="C97" s="10">
        <v>0</v>
      </c>
      <c r="D97" s="10"/>
      <c r="E97" s="10">
        <v>0</v>
      </c>
      <c r="F97" s="6" t="s">
        <v>38</v>
      </c>
    </row>
    <row r="98" spans="1:6" x14ac:dyDescent="0.25">
      <c r="A98" s="1" t="s">
        <v>203</v>
      </c>
    </row>
    <row r="99" spans="1:6" x14ac:dyDescent="0.25">
      <c r="A99" s="1" t="s">
        <v>181</v>
      </c>
    </row>
  </sheetData>
  <hyperlinks>
    <hyperlink ref="I2" location="Home!A1" tooltip="Home" display="Home" xr:uid="{00000000-0004-0000-0A00-000000000000}"/>
  </hyperlinks>
  <printOptions horizontalCentered="1" verticalCentered="1"/>
  <pageMargins left="0.25" right="0.25" top="0.75" bottom="0.75" header="0.3" footer="0.3"/>
  <pageSetup scale="46" fitToWidth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>
    <tabColor theme="8" tint="0.79998168889431442"/>
    <pageSetUpPr fitToPage="1"/>
  </sheetPr>
  <dimension ref="A1:M99"/>
  <sheetViews>
    <sheetView workbookViewId="0">
      <pane xSplit="1" ySplit="5" topLeftCell="B6" activePane="bottomRight" state="frozen"/>
      <selection activeCell="A33" sqref="A33"/>
      <selection pane="topRight" activeCell="A33" sqref="A33"/>
      <selection pane="bottomLeft" activeCell="A33" sqref="A33"/>
      <selection pane="bottomRight" activeCell="I2" sqref="I2"/>
    </sheetView>
  </sheetViews>
  <sheetFormatPr defaultColWidth="9.140625" defaultRowHeight="15.75" x14ac:dyDescent="0.25"/>
  <cols>
    <col min="1" max="1" width="66.5703125" style="1" customWidth="1"/>
    <col min="2" max="5" width="23.7109375" style="2" customWidth="1"/>
    <col min="6" max="6" width="23.7109375" style="3" customWidth="1"/>
    <col min="8" max="8" width="7.7109375" customWidth="1"/>
    <col min="9" max="9" width="11.5703125" customWidth="1"/>
  </cols>
  <sheetData>
    <row r="1" spans="1:9" ht="19.5" customHeight="1" thickBot="1" x14ac:dyDescent="0.35">
      <c r="A1" s="27" t="s">
        <v>0</v>
      </c>
      <c r="B1" s="31"/>
      <c r="D1" s="29" t="s">
        <v>1</v>
      </c>
      <c r="E1" s="26" t="s">
        <v>82</v>
      </c>
      <c r="F1" s="36"/>
    </row>
    <row r="2" spans="1:9" ht="19.5" customHeight="1" thickBot="1" x14ac:dyDescent="0.35">
      <c r="A2" s="27" t="s">
        <v>2</v>
      </c>
      <c r="B2" s="28"/>
      <c r="C2" s="32"/>
      <c r="D2" s="28"/>
      <c r="E2" s="31"/>
      <c r="F2" s="31"/>
      <c r="I2" s="170" t="s">
        <v>178</v>
      </c>
    </row>
    <row r="3" spans="1:9" ht="19.5" customHeight="1" thickBot="1" x14ac:dyDescent="0.35">
      <c r="A3" s="33" t="s">
        <v>3</v>
      </c>
      <c r="B3" s="34"/>
      <c r="C3" s="35"/>
      <c r="D3" s="28"/>
      <c r="E3" s="31"/>
      <c r="F3" s="31"/>
    </row>
    <row r="4" spans="1:9" ht="15" customHeight="1" thickTop="1" x14ac:dyDescent="0.25">
      <c r="A4" s="49" t="s">
        <v>4</v>
      </c>
      <c r="B4" s="50" t="s">
        <v>5</v>
      </c>
      <c r="C4" s="51" t="s">
        <v>6</v>
      </c>
      <c r="D4" s="51" t="s">
        <v>6</v>
      </c>
      <c r="E4" s="51" t="s">
        <v>7</v>
      </c>
      <c r="F4" s="52" t="s">
        <v>8</v>
      </c>
      <c r="H4" s="177"/>
    </row>
    <row r="5" spans="1:9" s="107" customFormat="1" ht="15" customHeight="1" x14ac:dyDescent="0.25">
      <c r="A5" s="53"/>
      <c r="B5" s="54" t="s">
        <v>192</v>
      </c>
      <c r="C5" s="54" t="s">
        <v>201</v>
      </c>
      <c r="D5" s="54" t="s">
        <v>202</v>
      </c>
      <c r="E5" s="54" t="s">
        <v>192</v>
      </c>
      <c r="F5" s="55" t="s">
        <v>9</v>
      </c>
      <c r="H5" s="177"/>
    </row>
    <row r="6" spans="1:9" ht="15" customHeight="1" x14ac:dyDescent="0.25">
      <c r="A6" s="56" t="s">
        <v>10</v>
      </c>
      <c r="B6" s="57"/>
      <c r="C6" s="57"/>
      <c r="D6" s="57"/>
      <c r="E6" s="57"/>
      <c r="F6" s="58"/>
      <c r="H6" s="178"/>
    </row>
    <row r="7" spans="1:9" ht="15" customHeight="1" x14ac:dyDescent="0.25">
      <c r="A7" s="56" t="s">
        <v>11</v>
      </c>
      <c r="B7" s="57"/>
      <c r="C7" s="57"/>
      <c r="D7" s="57"/>
      <c r="E7" s="57"/>
      <c r="F7" s="59"/>
      <c r="H7" s="178"/>
    </row>
    <row r="8" spans="1:9" ht="15" customHeight="1" x14ac:dyDescent="0.25">
      <c r="A8" s="60" t="s">
        <v>12</v>
      </c>
      <c r="B8" s="61">
        <f>ULBoard!B8+Grambling!B8+LATech!B8+McNeese!B8+Nicholls!B8+NwSU!B8+SLU!B8+ULL!B8+ULM!B8+UNO!B8</f>
        <v>268380059.34999999</v>
      </c>
      <c r="C8" s="61">
        <f>ULBoard!C8+Grambling!C8+LATech!C8+McNeese!C8+Nicholls!C8+NwSU!C8+SLU!C8+ULL!C8+ULM!C8+UNO!C8</f>
        <v>268405060</v>
      </c>
      <c r="D8" s="61">
        <f>ULBoard!D8+Grambling!D8+LATech!D8+McNeese!D8+Nicholls!D8+NwSU!D8+SLU!D8+ULL!D8+ULM!D8+UNO!D8</f>
        <v>317720729</v>
      </c>
      <c r="E8" s="61">
        <f t="shared" ref="E8:E33" si="0">D8-C8</f>
        <v>49315669</v>
      </c>
      <c r="F8" s="62">
        <f t="shared" ref="F8:F33" si="1">IF(ISBLANK(E8),"  ",IF(C8&gt;0,E8/C8,IF(E8&gt;0,1,0)))</f>
        <v>0.1837359884347933</v>
      </c>
      <c r="H8" s="178"/>
    </row>
    <row r="9" spans="1:9" ht="15" customHeight="1" x14ac:dyDescent="0.25">
      <c r="A9" s="60" t="s">
        <v>13</v>
      </c>
      <c r="B9" s="61">
        <f>ULBoard!B9+Grambling!B9+LATech!B9+McNeese!B9+Nicholls!B9+NwSU!B9+SLU!B9+ULL!B9+ULM!B9+UNO!B9</f>
        <v>0</v>
      </c>
      <c r="C9" s="61">
        <f>ULBoard!C9+Grambling!C9+LATech!C9+McNeese!C9+Nicholls!C9+NwSU!C9+SLU!C9+ULL!C9+ULM!C9+UNO!C9</f>
        <v>0</v>
      </c>
      <c r="D9" s="61">
        <f>ULBoard!D9+Grambling!D9+LATech!D9+McNeese!D9+Nicholls!D9+NwSU!D9+SLU!D9+ULL!D9+ULM!D9+UNO!D9</f>
        <v>0</v>
      </c>
      <c r="E9" s="61">
        <f t="shared" si="0"/>
        <v>0</v>
      </c>
      <c r="F9" s="62">
        <f t="shared" si="1"/>
        <v>0</v>
      </c>
      <c r="H9" s="178"/>
    </row>
    <row r="10" spans="1:9" ht="15" customHeight="1" x14ac:dyDescent="0.25">
      <c r="A10" s="187" t="s">
        <v>14</v>
      </c>
      <c r="B10" s="61">
        <f>ULBoard!B10+Grambling!B10+LATech!B10+McNeese!B10+Nicholls!B10+NwSU!B10+SLU!B10+ULL!B10+ULM!B10+UNO!B10</f>
        <v>20014404.23</v>
      </c>
      <c r="C10" s="61">
        <f>ULBoard!C10+Grambling!C10+LATech!C10+McNeese!C10+Nicholls!C10+NwSU!C10+SLU!C10+ULL!C10+ULM!C10+UNO!C10</f>
        <v>20066199</v>
      </c>
      <c r="D10" s="61">
        <f>ULBoard!D10+Grambling!D10+LATech!D10+McNeese!D10+Nicholls!D10+NwSU!D10+SLU!D10+ULL!D10+ULM!D10+UNO!D10</f>
        <v>20277218</v>
      </c>
      <c r="E10" s="61">
        <f t="shared" si="0"/>
        <v>211019</v>
      </c>
      <c r="F10" s="62">
        <f t="shared" si="1"/>
        <v>1.0516142095471095E-2</v>
      </c>
      <c r="H10" s="178"/>
    </row>
    <row r="11" spans="1:9" ht="15" customHeight="1" x14ac:dyDescent="0.25">
      <c r="A11" s="189" t="s">
        <v>15</v>
      </c>
      <c r="B11" s="61">
        <f>ULBoard!B11+Grambling!B11+LATech!B11+McNeese!B11+Nicholls!B11+NwSU!B11+SLU!B11+ULL!B11+ULM!B11+UNO!B11</f>
        <v>2255946.23</v>
      </c>
      <c r="C11" s="61">
        <f>ULBoard!C11+Grambling!C11+LATech!C11+McNeese!C11+Nicholls!C11+NwSU!C11+SLU!C11+ULL!C11+ULM!C11+UNO!C11</f>
        <v>2265809</v>
      </c>
      <c r="D11" s="61">
        <f>ULBoard!D11+Grambling!D11+LATech!D11+McNeese!D11+Nicholls!D11+NwSU!D11+SLU!D11+ULL!D11+ULM!D11+UNO!D11</f>
        <v>4960187</v>
      </c>
      <c r="E11" s="61">
        <f t="shared" si="0"/>
        <v>2694378</v>
      </c>
      <c r="F11" s="62">
        <f t="shared" si="1"/>
        <v>1.1891461283806357</v>
      </c>
      <c r="H11" s="178"/>
    </row>
    <row r="12" spans="1:9" ht="15" customHeight="1" x14ac:dyDescent="0.25">
      <c r="A12" s="190" t="s">
        <v>16</v>
      </c>
      <c r="B12" s="61">
        <f>ULBoard!B12+Grambling!B12+LATech!B12+McNeese!B12+Nicholls!B12+NwSU!B12+SLU!B12+ULL!B12+ULM!B12+UNO!B12</f>
        <v>15103353</v>
      </c>
      <c r="C12" s="61">
        <f>ULBoard!C12+Grambling!C12+LATech!C12+McNeese!C12+Nicholls!C12+NwSU!C12+SLU!C12+ULL!C12+ULM!C12+UNO!C12</f>
        <v>15145285</v>
      </c>
      <c r="D12" s="61">
        <f>ULBoard!D12+Grambling!D12+LATech!D12+McNeese!D12+Nicholls!D12+NwSU!D12+SLU!D12+ULL!D12+ULM!D12+UNO!D12</f>
        <v>13102423</v>
      </c>
      <c r="E12" s="61">
        <f t="shared" si="0"/>
        <v>-2042862</v>
      </c>
      <c r="F12" s="62">
        <f t="shared" si="1"/>
        <v>-0.13488435509797272</v>
      </c>
      <c r="H12" s="178"/>
    </row>
    <row r="13" spans="1:9" ht="15" customHeight="1" x14ac:dyDescent="0.25">
      <c r="A13" s="190" t="s">
        <v>17</v>
      </c>
      <c r="B13" s="61">
        <f>ULBoard!B13+Grambling!B13+LATech!B13+McNeese!B13+Nicholls!B13+NwSU!B13+SLU!B13+ULL!B13+ULM!B13+UNO!B13</f>
        <v>0</v>
      </c>
      <c r="C13" s="61">
        <f>ULBoard!C13+Grambling!C13+LATech!C13+McNeese!C13+Nicholls!C13+NwSU!C13+SLU!C13+ULL!C13+ULM!C13+UNO!C13</f>
        <v>0</v>
      </c>
      <c r="D13" s="61">
        <f>ULBoard!D13+Grambling!D13+LATech!D13+McNeese!D13+Nicholls!D13+NwSU!D13+SLU!D13+ULL!D13+ULM!D13+UNO!D13</f>
        <v>0</v>
      </c>
      <c r="E13" s="61">
        <f t="shared" si="0"/>
        <v>0</v>
      </c>
      <c r="F13" s="62">
        <f t="shared" si="1"/>
        <v>0</v>
      </c>
      <c r="H13" s="178"/>
    </row>
    <row r="14" spans="1:9" ht="15" customHeight="1" x14ac:dyDescent="0.25">
      <c r="A14" s="190" t="s">
        <v>18</v>
      </c>
      <c r="B14" s="61">
        <f>ULBoard!B14+Grambling!B14+LATech!B14+McNeese!B14+Nicholls!B14+NwSU!B14+SLU!B14+ULL!B14+ULM!B14+UNO!B14</f>
        <v>774807</v>
      </c>
      <c r="C14" s="61">
        <f>ULBoard!C14+Grambling!C14+LATech!C14+McNeese!C14+Nicholls!C14+NwSU!C14+SLU!C14+ULL!C14+ULM!C14+UNO!C14</f>
        <v>774807</v>
      </c>
      <c r="D14" s="61">
        <f>ULBoard!D14+Grambling!D14+LATech!D14+McNeese!D14+Nicholls!D14+NwSU!D14+SLU!D14+ULL!D14+ULM!D14+UNO!D14</f>
        <v>343620</v>
      </c>
      <c r="E14" s="61">
        <f t="shared" si="0"/>
        <v>-431187</v>
      </c>
      <c r="F14" s="62">
        <f t="shared" si="1"/>
        <v>-0.55650891125144708</v>
      </c>
      <c r="H14" s="178"/>
    </row>
    <row r="15" spans="1:9" ht="15" customHeight="1" x14ac:dyDescent="0.25">
      <c r="A15" s="190" t="s">
        <v>19</v>
      </c>
      <c r="B15" s="61">
        <f>ULBoard!B15+Grambling!B15+LATech!B15+McNeese!B15+Nicholls!B15+NwSU!B15+SLU!B15+ULL!B15+ULM!B15+UNO!B15</f>
        <v>1880298</v>
      </c>
      <c r="C15" s="61">
        <f>ULBoard!C15+Grambling!C15+LATech!C15+McNeese!C15+Nicholls!C15+NwSU!C15+SLU!C15+ULL!C15+ULM!C15+UNO!C15</f>
        <v>1880298</v>
      </c>
      <c r="D15" s="61">
        <f>ULBoard!D15+Grambling!D15+LATech!D15+McNeese!D15+Nicholls!D15+NwSU!D15+SLU!D15+ULL!D15+ULM!D15+UNO!D15</f>
        <v>1870988</v>
      </c>
      <c r="E15" s="61">
        <f t="shared" si="0"/>
        <v>-9310</v>
      </c>
      <c r="F15" s="62">
        <f t="shared" si="1"/>
        <v>-4.9513428190637865E-3</v>
      </c>
      <c r="H15" s="178"/>
    </row>
    <row r="16" spans="1:9" ht="15" customHeight="1" x14ac:dyDescent="0.25">
      <c r="A16" s="190" t="s">
        <v>204</v>
      </c>
      <c r="B16" s="61">
        <f>ULBoard!B16+Grambling!B16+LATech!B16+McNeese!B16+Nicholls!B16+NwSU!B16+SLU!B16+ULL!B16+ULM!B16+UNO!B16</f>
        <v>0</v>
      </c>
      <c r="C16" s="61">
        <f>ULBoard!C16+Grambling!C16+LATech!C16+McNeese!C16+Nicholls!C16+NwSU!C16+SLU!C16+ULL!C16+ULM!C16+UNO!C16</f>
        <v>0</v>
      </c>
      <c r="D16" s="61">
        <f>ULBoard!D16+Grambling!D16+LATech!D16+McNeese!D16+Nicholls!D16+NwSU!D16+SLU!D16+ULL!D16+ULM!D16+UNO!D16</f>
        <v>0</v>
      </c>
      <c r="E16" s="61">
        <f t="shared" si="0"/>
        <v>0</v>
      </c>
      <c r="F16" s="62">
        <f t="shared" si="1"/>
        <v>0</v>
      </c>
      <c r="H16" s="178"/>
    </row>
    <row r="17" spans="1:8" ht="15" customHeight="1" x14ac:dyDescent="0.25">
      <c r="A17" s="190" t="s">
        <v>20</v>
      </c>
      <c r="B17" s="61">
        <f>ULBoard!B17+Grambling!B17+LATech!B17+McNeese!B17+Nicholls!B17+NwSU!B17+SLU!B17+ULL!B17+ULM!B17+UNO!B17</f>
        <v>0</v>
      </c>
      <c r="C17" s="61">
        <f>ULBoard!C17+Grambling!C17+LATech!C17+McNeese!C17+Nicholls!C17+NwSU!C17+SLU!C17+ULL!C17+ULM!C17+UNO!C17</f>
        <v>0</v>
      </c>
      <c r="D17" s="61">
        <f>ULBoard!D17+Grambling!D17+LATech!D17+McNeese!D17+Nicholls!D17+NwSU!D17+SLU!D17+ULL!D17+ULM!D17+UNO!D17</f>
        <v>0</v>
      </c>
      <c r="E17" s="61">
        <f t="shared" si="0"/>
        <v>0</v>
      </c>
      <c r="F17" s="62">
        <f t="shared" si="1"/>
        <v>0</v>
      </c>
      <c r="H17" s="178"/>
    </row>
    <row r="18" spans="1:8" ht="15" customHeight="1" x14ac:dyDescent="0.25">
      <c r="A18" s="190" t="s">
        <v>193</v>
      </c>
      <c r="B18" s="61">
        <f>ULBoard!B18+Grambling!B18+LATech!B18+McNeese!B18+Nicholls!B18+NwSU!B18+SLU!B18+ULL!B18+ULM!B18+UNO!B18</f>
        <v>0</v>
      </c>
      <c r="C18" s="61">
        <f>ULBoard!C18+Grambling!C18+LATech!C18+McNeese!C18+Nicholls!C18+NwSU!C18+SLU!C18+ULL!C18+ULM!C18+UNO!C18</f>
        <v>0</v>
      </c>
      <c r="D18" s="61">
        <f>ULBoard!D18+Grambling!D18+LATech!D18+McNeese!D18+Nicholls!D18+NwSU!D18+SLU!D18+ULL!D18+ULM!D18+UNO!D18</f>
        <v>0</v>
      </c>
      <c r="E18" s="61">
        <f t="shared" si="0"/>
        <v>0</v>
      </c>
      <c r="F18" s="62">
        <f t="shared" si="1"/>
        <v>0</v>
      </c>
      <c r="H18" s="178"/>
    </row>
    <row r="19" spans="1:8" ht="15" customHeight="1" x14ac:dyDescent="0.25">
      <c r="A19" s="190" t="s">
        <v>21</v>
      </c>
      <c r="B19" s="61">
        <f>ULBoard!B19+Grambling!B19+LATech!B19+McNeese!B19+Nicholls!B19+NwSU!B19+SLU!B19+ULL!B19+ULM!B19+UNO!B19</f>
        <v>0</v>
      </c>
      <c r="C19" s="61">
        <f>ULBoard!C19+Grambling!C19+LATech!C19+McNeese!C19+Nicholls!C19+NwSU!C19+SLU!C19+ULL!C19+ULM!C19+UNO!C19</f>
        <v>0</v>
      </c>
      <c r="D19" s="61">
        <f>ULBoard!D19+Grambling!D19+LATech!D19+McNeese!D19+Nicholls!D19+NwSU!D19+SLU!D19+ULL!D19+ULM!D19+UNO!D19</f>
        <v>0</v>
      </c>
      <c r="E19" s="61">
        <f t="shared" si="0"/>
        <v>0</v>
      </c>
      <c r="F19" s="62">
        <f t="shared" si="1"/>
        <v>0</v>
      </c>
      <c r="H19" s="178"/>
    </row>
    <row r="20" spans="1:8" ht="15" customHeight="1" x14ac:dyDescent="0.25">
      <c r="A20" s="190" t="s">
        <v>22</v>
      </c>
      <c r="B20" s="61">
        <f>ULBoard!B20+Grambling!B20+LATech!B20+McNeese!B20+Nicholls!B20+NwSU!B20+SLU!B20+ULL!B20+ULM!B20+UNO!B20</f>
        <v>0</v>
      </c>
      <c r="C20" s="61">
        <f>ULBoard!C20+Grambling!C20+LATech!C20+McNeese!C20+Nicholls!C20+NwSU!C20+SLU!C20+ULL!C20+ULM!C20+UNO!C20</f>
        <v>0</v>
      </c>
      <c r="D20" s="61">
        <f>ULBoard!D20+Grambling!D20+LATech!D20+McNeese!D20+Nicholls!D20+NwSU!D20+SLU!D20+ULL!D20+ULM!D20+UNO!D20</f>
        <v>0</v>
      </c>
      <c r="E20" s="61">
        <f t="shared" si="0"/>
        <v>0</v>
      </c>
      <c r="F20" s="62">
        <f t="shared" si="1"/>
        <v>0</v>
      </c>
      <c r="H20" s="178"/>
    </row>
    <row r="21" spans="1:8" ht="15" customHeight="1" x14ac:dyDescent="0.25">
      <c r="A21" s="190" t="s">
        <v>194</v>
      </c>
      <c r="B21" s="61">
        <f>ULBoard!B21+Grambling!B21+LATech!B21+McNeese!B21+Nicholls!B21+NwSU!B21+SLU!B21+ULL!B21+ULM!B21+UNO!B21</f>
        <v>0</v>
      </c>
      <c r="C21" s="61">
        <f>ULBoard!C21+Grambling!C21+LATech!C21+McNeese!C21+Nicholls!C21+NwSU!C21+SLU!C21+ULL!C21+ULM!C21+UNO!C21</f>
        <v>0</v>
      </c>
      <c r="D21" s="61">
        <f>ULBoard!D21+Grambling!D21+LATech!D21+McNeese!D21+Nicholls!D21+NwSU!D21+SLU!D21+ULL!D21+ULM!D21+UNO!D21</f>
        <v>0</v>
      </c>
      <c r="E21" s="61">
        <f t="shared" si="0"/>
        <v>0</v>
      </c>
      <c r="F21" s="62">
        <f t="shared" si="1"/>
        <v>0</v>
      </c>
      <c r="H21" s="178"/>
    </row>
    <row r="22" spans="1:8" ht="15" customHeight="1" x14ac:dyDescent="0.25">
      <c r="A22" s="190" t="s">
        <v>23</v>
      </c>
      <c r="B22" s="61">
        <f>ULBoard!B22+Grambling!B22+LATech!B22+McNeese!B22+Nicholls!B22+NwSU!B22+SLU!B22+ULL!B22+ULM!B22+UNO!B22</f>
        <v>0</v>
      </c>
      <c r="C22" s="61">
        <f>ULBoard!C22+Grambling!C22+LATech!C22+McNeese!C22+Nicholls!C22+NwSU!C22+SLU!C22+ULL!C22+ULM!C22+UNO!C22</f>
        <v>0</v>
      </c>
      <c r="D22" s="61">
        <f>ULBoard!D22+Grambling!D22+LATech!D22+McNeese!D22+Nicholls!D22+NwSU!D22+SLU!D22+ULL!D22+ULM!D22+UNO!D22</f>
        <v>0</v>
      </c>
      <c r="E22" s="61">
        <f t="shared" si="0"/>
        <v>0</v>
      </c>
      <c r="F22" s="62">
        <f t="shared" si="1"/>
        <v>0</v>
      </c>
      <c r="H22" s="178"/>
    </row>
    <row r="23" spans="1:8" ht="15" customHeight="1" x14ac:dyDescent="0.25">
      <c r="A23" s="191" t="s">
        <v>195</v>
      </c>
      <c r="B23" s="61">
        <f>ULBoard!B23+Grambling!B23+LATech!B23+McNeese!B23+Nicholls!B23+NwSU!B23+SLU!B23+ULL!B23+ULM!B23+UNO!B23</f>
        <v>0</v>
      </c>
      <c r="C23" s="61">
        <f>ULBoard!C23+Grambling!C23+LATech!C23+McNeese!C23+Nicholls!C23+NwSU!C23+SLU!C23+ULL!C23+ULM!C23+UNO!C23</f>
        <v>0</v>
      </c>
      <c r="D23" s="61">
        <f>ULBoard!D23+Grambling!D23+LATech!D23+McNeese!D23+Nicholls!D23+NwSU!D23+SLU!D23+ULL!D23+ULM!D23+UNO!D23</f>
        <v>0</v>
      </c>
      <c r="E23" s="61">
        <f t="shared" si="0"/>
        <v>0</v>
      </c>
      <c r="F23" s="62">
        <f t="shared" si="1"/>
        <v>0</v>
      </c>
      <c r="H23" s="178"/>
    </row>
    <row r="24" spans="1:8" ht="15" customHeight="1" x14ac:dyDescent="0.25">
      <c r="A24" s="191" t="s">
        <v>24</v>
      </c>
      <c r="B24" s="61">
        <f>ULBoard!B24+Grambling!B24+LATech!B24+McNeese!B24+Nicholls!B24+NwSU!B24+SLU!B24+ULL!B24+ULM!B24+UNO!B24</f>
        <v>0</v>
      </c>
      <c r="C24" s="61">
        <f>ULBoard!C24+Grambling!C24+LATech!C24+McNeese!C24+Nicholls!C24+NwSU!C24+SLU!C24+ULL!C24+ULM!C24+UNO!C24</f>
        <v>0</v>
      </c>
      <c r="D24" s="61">
        <f>ULBoard!D24+Grambling!D24+LATech!D24+McNeese!D24+Nicholls!D24+NwSU!D24+SLU!D24+ULL!D24+ULM!D24+UNO!D24</f>
        <v>0</v>
      </c>
      <c r="E24" s="61">
        <f t="shared" si="0"/>
        <v>0</v>
      </c>
      <c r="F24" s="62">
        <f t="shared" si="1"/>
        <v>0</v>
      </c>
      <c r="H24" s="178"/>
    </row>
    <row r="25" spans="1:8" ht="15" customHeight="1" x14ac:dyDescent="0.25">
      <c r="A25" s="191" t="s">
        <v>79</v>
      </c>
      <c r="B25" s="61">
        <f>ULBoard!B25+Grambling!B25+LATech!B25+McNeese!B25+Nicholls!B25+NwSU!B25+SLU!B25+ULL!B25+ULM!B25+UNO!B25</f>
        <v>0</v>
      </c>
      <c r="C25" s="61">
        <f>ULBoard!C25+Grambling!C25+LATech!C25+McNeese!C25+Nicholls!C25+NwSU!C25+SLU!C25+ULL!C25+ULM!C25+UNO!C25</f>
        <v>0</v>
      </c>
      <c r="D25" s="61">
        <f>ULBoard!D25+Grambling!D25+LATech!D25+McNeese!D25+Nicholls!D25+NwSU!D25+SLU!D25+ULL!D25+ULM!D25+UNO!D25</f>
        <v>0</v>
      </c>
      <c r="E25" s="61">
        <f t="shared" si="0"/>
        <v>0</v>
      </c>
      <c r="F25" s="62">
        <f t="shared" si="1"/>
        <v>0</v>
      </c>
      <c r="H25" s="178"/>
    </row>
    <row r="26" spans="1:8" ht="15" customHeight="1" x14ac:dyDescent="0.25">
      <c r="A26" s="191" t="s">
        <v>196</v>
      </c>
      <c r="B26" s="61">
        <f>ULBoard!B26+Grambling!B26+LATech!B26+McNeese!B26+Nicholls!B26+NwSU!B26+SLU!B26+ULL!B26+ULM!B26+UNO!B26</f>
        <v>0</v>
      </c>
      <c r="C26" s="61">
        <f>ULBoard!C26+Grambling!C26+LATech!C26+McNeese!C26+Nicholls!C26+NwSU!C26+SLU!C26+ULL!C26+ULM!C26+UNO!C26</f>
        <v>0</v>
      </c>
      <c r="D26" s="61">
        <f>ULBoard!D26+Grambling!D26+LATech!D26+McNeese!D26+Nicholls!D26+NwSU!D26+SLU!D26+ULL!D26+ULM!D26+UNO!D26</f>
        <v>0</v>
      </c>
      <c r="E26" s="61">
        <f t="shared" si="0"/>
        <v>0</v>
      </c>
      <c r="F26" s="62">
        <f t="shared" si="1"/>
        <v>0</v>
      </c>
      <c r="H26" s="178"/>
    </row>
    <row r="27" spans="1:8" ht="15" customHeight="1" x14ac:dyDescent="0.25">
      <c r="A27" s="191" t="s">
        <v>197</v>
      </c>
      <c r="B27" s="61">
        <f>ULBoard!B27+Grambling!B27+LATech!B27+McNeese!B27+Nicholls!B27+NwSU!B27+SLU!B27+ULL!B27+ULM!B27+UNO!B27</f>
        <v>0</v>
      </c>
      <c r="C27" s="61">
        <f>ULBoard!C27+Grambling!C27+LATech!C27+McNeese!C27+Nicholls!C27+NwSU!C27+SLU!C27+ULL!C27+ULM!C27+UNO!C27</f>
        <v>0</v>
      </c>
      <c r="D27" s="61">
        <f>ULBoard!D27+Grambling!D27+LATech!D27+McNeese!D27+Nicholls!D27+NwSU!D27+SLU!D27+ULL!D27+ULM!D27+UNO!D27</f>
        <v>0</v>
      </c>
      <c r="E27" s="61">
        <f t="shared" si="0"/>
        <v>0</v>
      </c>
      <c r="F27" s="62">
        <f t="shared" si="1"/>
        <v>0</v>
      </c>
      <c r="H27" s="178"/>
    </row>
    <row r="28" spans="1:8" ht="15" customHeight="1" x14ac:dyDescent="0.25">
      <c r="A28" s="191" t="s">
        <v>185</v>
      </c>
      <c r="B28" s="61">
        <f>ULBoard!B28+Grambling!B28+LATech!B28+McNeese!B28+Nicholls!B28+NwSU!B28+SLU!B28+ULL!B28+ULM!B28+UNO!B28</f>
        <v>0</v>
      </c>
      <c r="C28" s="61">
        <f>ULBoard!C28+Grambling!C28+LATech!C28+McNeese!C28+Nicholls!C28+NwSU!C28+SLU!C28+ULL!C28+ULM!C28+UNO!C28</f>
        <v>0</v>
      </c>
      <c r="D28" s="61">
        <f>ULBoard!D28+Grambling!D28+LATech!D28+McNeese!D28+Nicholls!D28+NwSU!D28+SLU!D28+ULL!D28+ULM!D28+UNO!D28</f>
        <v>0</v>
      </c>
      <c r="E28" s="61">
        <f t="shared" si="0"/>
        <v>0</v>
      </c>
      <c r="F28" s="62">
        <f t="shared" si="1"/>
        <v>0</v>
      </c>
      <c r="H28" s="178"/>
    </row>
    <row r="29" spans="1:8" ht="15" customHeight="1" x14ac:dyDescent="0.25">
      <c r="A29" s="191" t="s">
        <v>198</v>
      </c>
      <c r="B29" s="61">
        <f>ULBoard!B29+Grambling!B29+LATech!B29+McNeese!B29+Nicholls!B29+NwSU!B29+SLU!B29+ULL!B29+ULM!B29+UNO!B29</f>
        <v>0</v>
      </c>
      <c r="C29" s="61">
        <f>ULBoard!C29+Grambling!C29+LATech!C29+McNeese!C29+Nicholls!C29+NwSU!C29+SLU!C29+ULL!C29+ULM!C29+UNO!C29</f>
        <v>0</v>
      </c>
      <c r="D29" s="61">
        <f>ULBoard!D29+Grambling!D29+LATech!D29+McNeese!D29+Nicholls!D29+NwSU!D29+SLU!D29+ULL!D29+ULM!D29+UNO!D29</f>
        <v>0</v>
      </c>
      <c r="E29" s="61">
        <f t="shared" si="0"/>
        <v>0</v>
      </c>
      <c r="F29" s="62">
        <f t="shared" si="1"/>
        <v>0</v>
      </c>
      <c r="H29" s="178"/>
    </row>
    <row r="30" spans="1:8" ht="15" customHeight="1" x14ac:dyDescent="0.25">
      <c r="A30" s="192" t="s">
        <v>199</v>
      </c>
      <c r="B30" s="61">
        <f>ULBoard!B30+Grambling!B30+LATech!B30+McNeese!B30+Nicholls!B30+NwSU!B30+SLU!B30+ULL!B30+ULM!B30+UNO!B30</f>
        <v>0</v>
      </c>
      <c r="C30" s="61">
        <f>ULBoard!C30+Grambling!C30+LATech!C30+McNeese!C30+Nicholls!C30+NwSU!C30+SLU!C30+ULL!C30+ULM!C30+UNO!C30</f>
        <v>0</v>
      </c>
      <c r="D30" s="61">
        <f>ULBoard!D30+Grambling!D30+LATech!D30+McNeese!D30+Nicholls!D30+NwSU!D30+SLU!D30+ULL!D30+ULM!D30+UNO!D30</f>
        <v>0</v>
      </c>
      <c r="E30" s="61">
        <f t="shared" si="0"/>
        <v>0</v>
      </c>
      <c r="F30" s="62">
        <f t="shared" si="1"/>
        <v>0</v>
      </c>
      <c r="H30" s="178"/>
    </row>
    <row r="31" spans="1:8" ht="15" customHeight="1" x14ac:dyDescent="0.25">
      <c r="A31" s="191" t="s">
        <v>205</v>
      </c>
      <c r="B31" s="61">
        <f>ULBoard!B31+Grambling!B31+LATech!B31+McNeese!B31+Nicholls!B31+NwSU!B31+SLU!B31+ULL!B31+ULM!B31+UNO!B31</f>
        <v>0</v>
      </c>
      <c r="C31" s="61">
        <f>ULBoard!C31+Grambling!C31+LATech!C31+McNeese!C31+Nicholls!C31+NwSU!C31+SLU!C31+ULL!C31+ULM!C31+UNO!C31</f>
        <v>0</v>
      </c>
      <c r="D31" s="61">
        <f>ULBoard!D31+Grambling!D31+LATech!D31+McNeese!D31+Nicholls!D31+NwSU!D31+SLU!D31+ULL!D31+ULM!D31+UNO!D31</f>
        <v>0</v>
      </c>
      <c r="E31" s="61">
        <f t="shared" si="0"/>
        <v>0</v>
      </c>
      <c r="F31" s="62">
        <f t="shared" si="1"/>
        <v>0</v>
      </c>
      <c r="H31" s="178"/>
    </row>
    <row r="32" spans="1:8" ht="15" customHeight="1" x14ac:dyDescent="0.25">
      <c r="A32" s="193" t="s">
        <v>206</v>
      </c>
      <c r="B32" s="61">
        <f>ULBoard!B32+Grambling!B32+LATech!B32+McNeese!B32+Nicholls!B32+NwSU!B32+SLU!B32+ULL!B32+ULM!B32+UNO!B32</f>
        <v>0</v>
      </c>
      <c r="C32" s="61">
        <f>ULBoard!C32+Grambling!C32+LATech!C32+McNeese!C32+Nicholls!C32+NwSU!C32+SLU!C32+ULL!C32+ULM!C32+UNO!C32</f>
        <v>0</v>
      </c>
      <c r="D32" s="61">
        <f>ULBoard!D32+Grambling!D32+LATech!D32+McNeese!D32+Nicholls!D32+NwSU!D32+SLU!D32+ULL!D32+ULM!D32+UNO!D32</f>
        <v>0</v>
      </c>
      <c r="E32" s="61">
        <f t="shared" si="0"/>
        <v>0</v>
      </c>
      <c r="F32" s="62">
        <f t="shared" si="1"/>
        <v>0</v>
      </c>
      <c r="H32" s="178"/>
    </row>
    <row r="33" spans="1:13" ht="15" customHeight="1" x14ac:dyDescent="0.25">
      <c r="A33" s="193" t="s">
        <v>207</v>
      </c>
      <c r="B33" s="61">
        <f>ULBoard!B33+Grambling!B33+LATech!B33+McNeese!B33+Nicholls!B33+NwSU!B33+SLU!B33+ULL!B33+ULM!B33+UNO!B33</f>
        <v>0</v>
      </c>
      <c r="C33" s="61">
        <f>ULBoard!C33+Grambling!C33+LATech!C33+McNeese!C33+Nicholls!C33+NwSU!C33+SLU!C33+ULL!C33+ULM!C33+UNO!C33</f>
        <v>0</v>
      </c>
      <c r="D33" s="61">
        <f>ULBoard!D33+Grambling!D33+LATech!D33+McNeese!D33+Nicholls!D33+NwSU!D33+SLU!D33+ULL!D33+ULM!D33+UNO!D33</f>
        <v>0</v>
      </c>
      <c r="E33" s="61">
        <f t="shared" si="0"/>
        <v>0</v>
      </c>
      <c r="F33" s="62">
        <f t="shared" si="1"/>
        <v>0</v>
      </c>
      <c r="H33" s="178"/>
    </row>
    <row r="34" spans="1:13" ht="15" customHeight="1" x14ac:dyDescent="0.25">
      <c r="A34" s="67" t="s">
        <v>25</v>
      </c>
      <c r="B34" s="65"/>
      <c r="C34" s="65"/>
      <c r="D34" s="65"/>
      <c r="E34" s="65"/>
      <c r="F34" s="58"/>
      <c r="H34" s="178"/>
    </row>
    <row r="35" spans="1:13" ht="15" customHeight="1" x14ac:dyDescent="0.25">
      <c r="A35" s="64" t="s">
        <v>26</v>
      </c>
      <c r="B35" s="61">
        <f>ULBoard!B35+Grambling!B35+LATech!B35+McNeese!B35+Nicholls!B35+NwSU!B35+SLU!B35+ULL!B35+ULM!B35+UNO!B35</f>
        <v>0</v>
      </c>
      <c r="C35" s="61">
        <f>ULBoard!C35+Grambling!C35+LATech!C35+McNeese!C35+Nicholls!C35+NwSU!C35+SLU!C35+ULL!C35+ULM!C35+UNO!C35</f>
        <v>0</v>
      </c>
      <c r="D35" s="61">
        <f>ULBoard!D35+Grambling!D35+LATech!D35+McNeese!D35+Nicholls!D35+NwSU!D35+SLU!D35+ULL!D35+ULM!D35+UNO!D35</f>
        <v>0</v>
      </c>
      <c r="E35" s="61">
        <f>D35-C35</f>
        <v>0</v>
      </c>
      <c r="F35" s="62">
        <f>IF(ISBLANK(E35),"  ",IF(C35&gt;0,E35/C35,IF(E35&gt;0,1,0)))</f>
        <v>0</v>
      </c>
      <c r="H35" s="178"/>
    </row>
    <row r="36" spans="1:13" ht="15" customHeight="1" x14ac:dyDescent="0.25">
      <c r="A36" s="68" t="s">
        <v>27</v>
      </c>
      <c r="B36" s="65"/>
      <c r="C36" s="65"/>
      <c r="D36" s="65"/>
      <c r="E36" s="65"/>
      <c r="F36" s="58"/>
      <c r="H36" s="178"/>
    </row>
    <row r="37" spans="1:13" ht="15" customHeight="1" x14ac:dyDescent="0.25">
      <c r="A37" s="64" t="s">
        <v>26</v>
      </c>
      <c r="B37" s="61">
        <f>ULBoard!B37+Grambling!B37+LATech!B37+McNeese!B37+Nicholls!B37+NwSU!B37+SLU!B37+ULL!B37+ULM!B37+UNO!B37</f>
        <v>0</v>
      </c>
      <c r="C37" s="61">
        <f>ULBoard!C37+Grambling!C37+LATech!C37+McNeese!C37+Nicholls!C37+NwSU!C37+SLU!C37+ULL!C37+ULM!C37+UNO!C37</f>
        <v>0</v>
      </c>
      <c r="D37" s="61">
        <f>ULBoard!D37+Grambling!D37+LATech!D37+McNeese!D37+Nicholls!D37+NwSU!D37+SLU!D37+ULL!D37+ULM!D37+UNO!D37</f>
        <v>0</v>
      </c>
      <c r="E37" s="61">
        <f>D37-C37</f>
        <v>0</v>
      </c>
      <c r="F37" s="62">
        <f>IF(ISBLANK(E37),"  ",IF(C37&gt;0,E37/C37,IF(E37&gt;0,1,0)))</f>
        <v>0</v>
      </c>
      <c r="H37" s="178"/>
    </row>
    <row r="38" spans="1:13" ht="15" customHeight="1" x14ac:dyDescent="0.25">
      <c r="A38" s="66" t="s">
        <v>28</v>
      </c>
      <c r="B38" s="101"/>
      <c r="C38" s="101"/>
      <c r="D38" s="101"/>
      <c r="E38" s="63"/>
      <c r="F38" s="62" t="s">
        <v>29</v>
      </c>
      <c r="H38" s="178"/>
      <c r="I38" t="s">
        <v>38</v>
      </c>
    </row>
    <row r="39" spans="1:13" s="103" customFormat="1" ht="15" customHeight="1" x14ac:dyDescent="0.25">
      <c r="A39" s="69" t="s">
        <v>30</v>
      </c>
      <c r="B39" s="102">
        <f>B37+B35+B10+B9+B8</f>
        <v>288394463.57999998</v>
      </c>
      <c r="C39" s="102">
        <f>C37+C35+C10+C9+C8</f>
        <v>288471259</v>
      </c>
      <c r="D39" s="102">
        <f>D37+D35+D10+D9+D8</f>
        <v>337997947</v>
      </c>
      <c r="E39" s="77">
        <f>D39-C39</f>
        <v>49526688</v>
      </c>
      <c r="F39" s="71">
        <f>IF(ISBLANK(E39),"  ",IF(C39&gt;0,E39/C39,IF(E39&gt;0,1,0)))</f>
        <v>0.1716867329233655</v>
      </c>
      <c r="H39" s="179"/>
    </row>
    <row r="40" spans="1:13" ht="15" customHeight="1" x14ac:dyDescent="0.25">
      <c r="A40" s="67" t="s">
        <v>31</v>
      </c>
      <c r="B40" s="65"/>
      <c r="C40" s="65"/>
      <c r="D40" s="65"/>
      <c r="E40" s="65"/>
      <c r="F40" s="58"/>
      <c r="H40" s="178"/>
    </row>
    <row r="41" spans="1:13" ht="15" customHeight="1" x14ac:dyDescent="0.25">
      <c r="A41" s="72" t="s">
        <v>32</v>
      </c>
      <c r="B41" s="61">
        <f>ULBoard!B41+Grambling!B41+LATech!B41+McNeese!B41+Nicholls!B41+NwSU!B41+SLU!B41+ULL!B41+ULM!B41+UNO!B41</f>
        <v>0</v>
      </c>
      <c r="C41" s="61">
        <f>ULBoard!C41+Grambling!C41+LATech!C41+McNeese!C43+Nicholls!C41+NwSU!C41+SLU!C41+ULL!C41+ULM!C41+UNO!C41</f>
        <v>0</v>
      </c>
      <c r="D41" s="61">
        <f>ULBoard!D41+Grambling!D41+LATech!D41+McNeese!D43+Nicholls!D41+NwSU!D41+SLU!D41+ULL!D41+ULM!D41+UNO!D41</f>
        <v>0</v>
      </c>
      <c r="E41" s="61">
        <f t="shared" ref="E41:E46" si="2">D41-C41</f>
        <v>0</v>
      </c>
      <c r="F41" s="62">
        <f t="shared" ref="F41:F46" si="3">IF(ISBLANK(E41),"  ",IF(C41&gt;0,E41/C41,IF(E41&gt;0,1,0)))</f>
        <v>0</v>
      </c>
      <c r="H41" s="178"/>
    </row>
    <row r="42" spans="1:13" ht="15" customHeight="1" x14ac:dyDescent="0.25">
      <c r="A42" s="73" t="s">
        <v>33</v>
      </c>
      <c r="B42" s="61">
        <f>ULBoard!B42+Grambling!B42+LATech!B42+McNeese!B42+Nicholls!B42+NwSU!B42+SLU!B42+ULL!B42+ULM!B42+UNO!B42</f>
        <v>0</v>
      </c>
      <c r="C42" s="61">
        <f>ULBoard!C42+Grambling!C42+LATech!C42+McNeese!C44+Nicholls!C42+NwSU!C42+SLU!C42+ULL!C42+ULM!C42+UNO!C42</f>
        <v>0</v>
      </c>
      <c r="D42" s="61">
        <f>ULBoard!D42+Grambling!D42+LATech!D42+McNeese!D44+Nicholls!D42+NwSU!D42+SLU!D42+ULL!D42+ULM!D42+UNO!D42</f>
        <v>0</v>
      </c>
      <c r="E42" s="61">
        <f t="shared" si="2"/>
        <v>0</v>
      </c>
      <c r="F42" s="62">
        <f t="shared" si="3"/>
        <v>0</v>
      </c>
      <c r="H42" s="178"/>
    </row>
    <row r="43" spans="1:13" ht="15" customHeight="1" x14ac:dyDescent="0.25">
      <c r="A43" s="73" t="s">
        <v>34</v>
      </c>
      <c r="B43" s="61">
        <f>ULBoard!B43+Grambling!B43+LATech!B43+McNeese!B43+Nicholls!B43+NwSU!B43+SLU!B43+ULL!B43+ULM!B43+UNO!B43</f>
        <v>0</v>
      </c>
      <c r="C43" s="61">
        <f>ULBoard!C43+Grambling!C43+LATech!C43+McNeese!C45+Nicholls!C43+NwSU!C43+SLU!C43+ULL!C43+ULM!C43+UNO!C43</f>
        <v>0</v>
      </c>
      <c r="D43" s="61">
        <f>ULBoard!D43+Grambling!D43+LATech!D43+McNeese!D45+Nicholls!D43+NwSU!D43+SLU!D43+ULL!D43+ULM!D43+UNO!D43</f>
        <v>0</v>
      </c>
      <c r="E43" s="61">
        <f t="shared" si="2"/>
        <v>0</v>
      </c>
      <c r="F43" s="62">
        <f t="shared" si="3"/>
        <v>0</v>
      </c>
      <c r="H43" s="178"/>
    </row>
    <row r="44" spans="1:13" ht="15" customHeight="1" x14ac:dyDescent="0.25">
      <c r="A44" s="73" t="s">
        <v>35</v>
      </c>
      <c r="B44" s="61">
        <f>ULBoard!B44+Grambling!B44+LATech!B44+McNeese!B44+Nicholls!B44+NwSU!B44+SLU!B44+ULL!B44+ULM!B44+UNO!B44</f>
        <v>0</v>
      </c>
      <c r="C44" s="61">
        <f>ULBoard!C44+Grambling!C44+LATech!C44+McNeese!C46+Nicholls!C44+NwSU!C44+SLU!C44+ULL!C44+ULM!C44+UNO!C44</f>
        <v>0</v>
      </c>
      <c r="D44" s="61">
        <f>ULBoard!D44+Grambling!D44+LATech!D44+McNeese!D46+Nicholls!D44+NwSU!D44+SLU!D44+ULL!D44+ULM!D44+UNO!D44</f>
        <v>0</v>
      </c>
      <c r="E44" s="61">
        <f t="shared" si="2"/>
        <v>0</v>
      </c>
      <c r="F44" s="62">
        <f t="shared" si="3"/>
        <v>0</v>
      </c>
      <c r="H44" s="178"/>
    </row>
    <row r="45" spans="1:13" ht="15" customHeight="1" x14ac:dyDescent="0.25">
      <c r="A45" s="74" t="s">
        <v>36</v>
      </c>
      <c r="B45" s="61">
        <f>ULBoard!B45+Grambling!B45+LATech!B45+McNeese!B45+Nicholls!B45+NwSU!B45+SLU!B45+ULL!B45+ULM!B45+UNO!B45</f>
        <v>0</v>
      </c>
      <c r="C45" s="61">
        <f>ULBoard!C45+Grambling!C45+LATech!C45+McNeese!C47+Nicholls!C45+NwSU!C45+SLU!C45+ULL!C45+ULM!C45+UNO!C45</f>
        <v>0</v>
      </c>
      <c r="D45" s="61">
        <f>ULBoard!D45+Grambling!D45+LATech!D45+McNeese!D47+Nicholls!D45+NwSU!D45+SLU!D45+ULL!D45+ULM!D45+UNO!D45</f>
        <v>0</v>
      </c>
      <c r="E45" s="61">
        <f t="shared" si="2"/>
        <v>0</v>
      </c>
      <c r="F45" s="62">
        <f t="shared" si="3"/>
        <v>0</v>
      </c>
      <c r="H45" s="178"/>
    </row>
    <row r="46" spans="1:13" s="103" customFormat="1" ht="15" customHeight="1" x14ac:dyDescent="0.25">
      <c r="A46" s="67" t="s">
        <v>37</v>
      </c>
      <c r="B46" s="77">
        <f>SUM(B41:B45)</f>
        <v>0</v>
      </c>
      <c r="C46" s="77">
        <f>SUM(C41:C45)</f>
        <v>0</v>
      </c>
      <c r="D46" s="77">
        <f>SUM(D41:D45)</f>
        <v>0</v>
      </c>
      <c r="E46" s="77">
        <f t="shared" si="2"/>
        <v>0</v>
      </c>
      <c r="F46" s="71">
        <f t="shared" si="3"/>
        <v>0</v>
      </c>
      <c r="H46" s="179"/>
      <c r="M46" s="103" t="s">
        <v>38</v>
      </c>
    </row>
    <row r="47" spans="1:13" ht="15" customHeight="1" x14ac:dyDescent="0.25">
      <c r="A47" s="66" t="s">
        <v>38</v>
      </c>
      <c r="B47" s="65"/>
      <c r="C47" s="65"/>
      <c r="D47" s="65"/>
      <c r="E47" s="65"/>
      <c r="F47" s="58"/>
      <c r="H47" s="178"/>
    </row>
    <row r="48" spans="1:13" s="103" customFormat="1" ht="15" customHeight="1" x14ac:dyDescent="0.25">
      <c r="A48" s="76" t="s">
        <v>39</v>
      </c>
      <c r="B48" s="77">
        <f>ULBoard!B48+Grambling!B48+LATech!B48+McNeese!B48+Nicholls!B48+NwSU!B48+SLU!B48+ULL!B48+ULM!B48+UNO!B48</f>
        <v>942000</v>
      </c>
      <c r="C48" s="77">
        <f>ULBoard!C48+Grambling!C48+LATech!C48+McNeese!C48+Nicholls!C48+NwSU!C48+SLU!C48+ULL!C48+ULM!C48+UNO!C48</f>
        <v>977923</v>
      </c>
      <c r="D48" s="77">
        <f>ULBoard!D48+Grambling!D48+LATech!D48+McNeese!D48+Nicholls!D48+NwSU!D48+SLU!D48+ULL!D48+ULM!D48+UNO!D48</f>
        <v>259923</v>
      </c>
      <c r="E48" s="77">
        <f>D48-C48</f>
        <v>-718000</v>
      </c>
      <c r="F48" s="71">
        <f>IF(ISBLANK(E48),"  ",IF(C48&gt;0,E48/C48,IF(E48&gt;0,1,0)))</f>
        <v>-0.73420913507505192</v>
      </c>
      <c r="H48" s="179"/>
    </row>
    <row r="49" spans="1:9" ht="15" customHeight="1" x14ac:dyDescent="0.25">
      <c r="A49" s="64"/>
      <c r="B49" s="57"/>
      <c r="C49" s="57"/>
      <c r="D49" s="57"/>
      <c r="E49" s="57"/>
      <c r="F49" s="59"/>
      <c r="H49" s="178"/>
    </row>
    <row r="50" spans="1:9" s="103" customFormat="1" ht="15" customHeight="1" x14ac:dyDescent="0.25">
      <c r="A50" s="76" t="s">
        <v>40</v>
      </c>
      <c r="B50" s="77">
        <f>ULBoard!B50+Grambling!B50+LATech!B50+McNeese!B50+Nicholls!B50+NwSU!B50+SLU!B50+ULL!B50+ULM!B50+UNO!B50</f>
        <v>0</v>
      </c>
      <c r="C50" s="77">
        <f>ULBoard!C50+Grambling!C50+LATech!C50+McNeese!C50+Nicholls!C50+NwSU!C50+SLU!C50+ULL!C50+ULM!C50+UNO!C50</f>
        <v>0</v>
      </c>
      <c r="D50" s="77">
        <f>ULBoard!D50+Grambling!D50+LATech!D50+McNeese!D50+Nicholls!D50+NwSU!D50+SLU!D50+ULL!D50+ULM!D50+UNO!D50</f>
        <v>0</v>
      </c>
      <c r="E50" s="77">
        <f>D50-C50</f>
        <v>0</v>
      </c>
      <c r="F50" s="71">
        <f>IF(ISBLANK(E50),"  ",IF(C50&gt;0,E50/C50,IF(E50&gt;0,1,0)))</f>
        <v>0</v>
      </c>
      <c r="H50" s="179"/>
    </row>
    <row r="51" spans="1:9" ht="15" customHeight="1" x14ac:dyDescent="0.25">
      <c r="A51" s="66" t="s">
        <v>38</v>
      </c>
      <c r="B51" s="65"/>
      <c r="C51" s="65"/>
      <c r="D51" s="65"/>
      <c r="E51" s="65"/>
      <c r="F51" s="58"/>
      <c r="H51" s="178"/>
    </row>
    <row r="52" spans="1:9" s="103" customFormat="1" ht="15" customHeight="1" x14ac:dyDescent="0.25">
      <c r="A52" s="67" t="s">
        <v>41</v>
      </c>
      <c r="B52" s="77">
        <f>ULBoard!B52+Grambling!B52+LATech!B52+McNeese!B52+Nicholls!B52+NwSU!B52+SLU!B52+ULL!B52+ULM!B52+UNO!B52</f>
        <v>613475042.14999998</v>
      </c>
      <c r="C52" s="77">
        <f>ULBoard!C52+Grambling!C52+LATech!C52+McNeese!C52+Nicholls!C52+NwSU!C52+SLU!C52+ULL!C52+ULM!C52+UNO!C52</f>
        <v>676482759</v>
      </c>
      <c r="D52" s="77">
        <f>ULBoard!D52+Grambling!D52+LATech!D52+McNeese!D52+Nicholls!D52+NwSU!D52+SLU!D52+ULL!D52+ULM!D52+UNO!D52</f>
        <v>682482759</v>
      </c>
      <c r="E52" s="77">
        <f>D52-C52</f>
        <v>6000000</v>
      </c>
      <c r="F52" s="71">
        <f>IF(ISBLANK(E52),"  ",IF(C52&gt;0,E52/C52,IF(E52&gt;0,1,0)))</f>
        <v>8.8694056429012413E-3</v>
      </c>
      <c r="H52" s="179"/>
    </row>
    <row r="53" spans="1:9" ht="15" customHeight="1" x14ac:dyDescent="0.25">
      <c r="A53" s="66" t="s">
        <v>38</v>
      </c>
      <c r="B53" s="65"/>
      <c r="C53" s="65"/>
      <c r="D53" s="65"/>
      <c r="E53" s="65"/>
      <c r="F53" s="58"/>
      <c r="H53" s="178"/>
    </row>
    <row r="54" spans="1:9" s="103" customFormat="1" ht="15" customHeight="1" x14ac:dyDescent="0.25">
      <c r="A54" s="78" t="s">
        <v>42</v>
      </c>
      <c r="B54" s="77">
        <f>ULBoard!B54+Grambling!B54+LATech!B54+McNeese!B54+Nicholls!B54+NwSU!B54+SLU!B54+ULL!B54+ULM!B54+UNO!B54</f>
        <v>0</v>
      </c>
      <c r="C54" s="77">
        <f>ULBoard!C54+Grambling!C54+LATech!C54+McNeese!C54+Nicholls!C54+NwSU!C54+SLU!C54+ULL!C54+ULM!C54+UNO!C54</f>
        <v>0</v>
      </c>
      <c r="D54" s="77">
        <f>ULBoard!D54+Grambling!D54+LATech!D54+McNeese!D54+Nicholls!D54+NwSU!D54+SLU!D54+ULL!D54+ULM!D54+UNO!D54</f>
        <v>0</v>
      </c>
      <c r="E54" s="77">
        <f>D54-C54</f>
        <v>0</v>
      </c>
      <c r="F54" s="71">
        <f>IF(ISBLANK(E54),"  ",IF(C54&gt;0,E54/C54,IF(E54&gt;0,1,0)))</f>
        <v>0</v>
      </c>
      <c r="H54" s="179"/>
    </row>
    <row r="55" spans="1:9" ht="15" customHeight="1" x14ac:dyDescent="0.25">
      <c r="A55" s="67"/>
      <c r="B55" s="57"/>
      <c r="C55" s="57"/>
      <c r="D55" s="57"/>
      <c r="E55" s="57"/>
      <c r="F55" s="80"/>
      <c r="H55" s="178"/>
    </row>
    <row r="56" spans="1:9" s="103" customFormat="1" ht="15" customHeight="1" x14ac:dyDescent="0.25">
      <c r="A56" s="67" t="s">
        <v>43</v>
      </c>
      <c r="B56" s="77">
        <f>ULBoard!B56+Grambling!B56+LATech!B56+McNeese!B56+Nicholls!B56+NwSU!B56+SLU!B56+ULL!B56+ULM!B56+UNO!B56</f>
        <v>0</v>
      </c>
      <c r="C56" s="77">
        <f>ULBoard!C56+Grambling!C56+LATech!C56+McNeese!C56+Nicholls!C56+NwSU!C56+SLU!C56+ULL!C56+ULM!C56+UNO!C56</f>
        <v>0</v>
      </c>
      <c r="D56" s="77">
        <f>ULBoard!D56+Grambling!D56+LATech!D56+McNeese!D56+Nicholls!D56+NwSU!D56+SLU!D56+ULL!D56+ULM!D56+UNO!D56</f>
        <v>0</v>
      </c>
      <c r="E56" s="77">
        <f>D56-C56</f>
        <v>0</v>
      </c>
      <c r="F56" s="71">
        <f>IF(ISBLANK(E56),"  ",IF(C56&gt;0,E56/C56,IF(E56&gt;0,1,0)))</f>
        <v>0</v>
      </c>
      <c r="H56" s="179"/>
    </row>
    <row r="57" spans="1:9" ht="15" customHeight="1" x14ac:dyDescent="0.25">
      <c r="A57" s="66"/>
      <c r="B57" s="65"/>
      <c r="C57" s="65"/>
      <c r="D57" s="65"/>
      <c r="E57" s="65"/>
      <c r="F57" s="58"/>
      <c r="H57" s="178"/>
    </row>
    <row r="58" spans="1:9" s="103" customFormat="1" ht="15" customHeight="1" x14ac:dyDescent="0.25">
      <c r="A58" s="81" t="s">
        <v>44</v>
      </c>
      <c r="B58" s="77">
        <f>B56+B54+B52+B50+B48+-B46+B39</f>
        <v>902811505.73000002</v>
      </c>
      <c r="C58" s="77">
        <f>C56+C54+C52+C50+C48+-C46+C39</f>
        <v>965931941</v>
      </c>
      <c r="D58" s="77">
        <f>D56+D54+D52+D50+D48+-D46+D39</f>
        <v>1020740629</v>
      </c>
      <c r="E58" s="77">
        <f>D58-C58</f>
        <v>54808688</v>
      </c>
      <c r="F58" s="71">
        <f>IF(ISBLANK(E58),"  ",IF(C58&gt;0,E58/C58,IF(E58&gt;0,1,0)))</f>
        <v>5.6741769967000193E-2</v>
      </c>
      <c r="H58" s="179"/>
    </row>
    <row r="59" spans="1:9" ht="15" customHeight="1" x14ac:dyDescent="0.25">
      <c r="A59" s="82"/>
      <c r="B59" s="65"/>
      <c r="C59" s="65"/>
      <c r="D59" s="65"/>
      <c r="E59" s="65"/>
      <c r="F59" s="58" t="s">
        <v>38</v>
      </c>
      <c r="H59" s="178"/>
    </row>
    <row r="60" spans="1:9" ht="15" customHeight="1" x14ac:dyDescent="0.25">
      <c r="A60" s="83"/>
      <c r="B60" s="57"/>
      <c r="C60" s="57"/>
      <c r="D60" s="57"/>
      <c r="E60" s="57"/>
      <c r="F60" s="59" t="s">
        <v>38</v>
      </c>
      <c r="H60" s="178"/>
    </row>
    <row r="61" spans="1:9" ht="15" customHeight="1" x14ac:dyDescent="0.25">
      <c r="A61" s="81" t="s">
        <v>45</v>
      </c>
      <c r="B61" s="57"/>
      <c r="C61" s="57"/>
      <c r="D61" s="57"/>
      <c r="E61" s="57"/>
      <c r="F61" s="59"/>
      <c r="H61" s="178"/>
    </row>
    <row r="62" spans="1:9" ht="15" customHeight="1" x14ac:dyDescent="0.25">
      <c r="A62" s="64" t="s">
        <v>46</v>
      </c>
      <c r="B62" s="61">
        <f>ULBoard!B62+Grambling!B62+LATech!B62+McNeese!B62+Nicholls!B62+NwSU!B62+SLU!B62+ULL!B62+ULM!B62+UNO!B62</f>
        <v>380843739.98000002</v>
      </c>
      <c r="C62" s="61">
        <f>ULBoard!C62+Grambling!C62+LATech!C62+McNeese!C62+Nicholls!C62+NwSU!C62+SLU!C62+ULL!C62+ULM!C62+UNO!C62</f>
        <v>403499557.96000004</v>
      </c>
      <c r="D62" s="61">
        <f>ULBoard!D62+Grambling!D62+LATech!D62+McNeese!D62+Nicholls!D62+NwSU!D62+SLU!D62+ULL!D62+ULM!D62+UNO!D62</f>
        <v>403091915</v>
      </c>
      <c r="E62" s="61">
        <f t="shared" ref="E62:E75" si="4">D62-C62</f>
        <v>-407642.96000003815</v>
      </c>
      <c r="F62" s="62">
        <f t="shared" ref="F62:F75" si="5">IF(ISBLANK(E62),"  ",IF(C62&gt;0,E62/C62,IF(E62&gt;0,1,0)))</f>
        <v>-1.0102686656237895E-3</v>
      </c>
      <c r="H62" s="178"/>
    </row>
    <row r="63" spans="1:9" ht="15" customHeight="1" x14ac:dyDescent="0.25">
      <c r="A63" s="66" t="s">
        <v>47</v>
      </c>
      <c r="B63" s="61">
        <f>ULBoard!B63+Grambling!B63+LATech!B63+McNeese!B63+Nicholls!B63+NwSU!B63+SLU!B63+ULL!B63+ULM!B63+UNO!B63</f>
        <v>40200232.549999997</v>
      </c>
      <c r="C63" s="61">
        <f>ULBoard!C63+Grambling!C63+LATech!C63+McNeese!C63+Nicholls!C63+NwSU!C63+SLU!C63+ULL!C63+ULM!C63+UNO!C63</f>
        <v>41661110</v>
      </c>
      <c r="D63" s="61">
        <f>ULBoard!D63+Grambling!D63+LATech!D63+McNeese!D63+Nicholls!D63+NwSU!D63+SLU!D63+ULL!D63+ULM!D63+UNO!D63</f>
        <v>73324531</v>
      </c>
      <c r="E63" s="61">
        <f t="shared" si="4"/>
        <v>31663421</v>
      </c>
      <c r="F63" s="62">
        <f t="shared" si="5"/>
        <v>0.76002346072872273</v>
      </c>
      <c r="H63" s="178"/>
      <c r="I63" t="s">
        <v>117</v>
      </c>
    </row>
    <row r="64" spans="1:9" ht="15" customHeight="1" x14ac:dyDescent="0.25">
      <c r="A64" s="66" t="s">
        <v>48</v>
      </c>
      <c r="B64" s="61">
        <f>ULBoard!B64+Grambling!B64+LATech!B64+McNeese!B64+Nicholls!B64+NwSU!B64+SLU!B64+ULL!B64+ULM!B64+UNO!B64</f>
        <v>2358773.4800000004</v>
      </c>
      <c r="C64" s="61">
        <f>ULBoard!C64+Grambling!C64+LATech!C64+McNeese!C64+Nicholls!C64+NwSU!C64+SLU!C64+ULL!C64+ULM!C64+UNO!C64</f>
        <v>2376907</v>
      </c>
      <c r="D64" s="61">
        <f>ULBoard!D64+Grambling!D64+LATech!D64+McNeese!D64+Nicholls!D64+NwSU!D64+SLU!D64+ULL!D64+ULM!D64+UNO!D64</f>
        <v>2488270</v>
      </c>
      <c r="E64" s="61">
        <f t="shared" si="4"/>
        <v>111363</v>
      </c>
      <c r="F64" s="62">
        <f t="shared" si="5"/>
        <v>4.6852064468656113E-2</v>
      </c>
      <c r="H64" s="178"/>
      <c r="I64" t="s">
        <v>38</v>
      </c>
    </row>
    <row r="65" spans="1:9" ht="15" customHeight="1" x14ac:dyDescent="0.25">
      <c r="A65" s="66" t="s">
        <v>49</v>
      </c>
      <c r="B65" s="61">
        <f>ULBoard!B65+Grambling!B65+LATech!B65+McNeese!B65+Nicholls!B65+NwSU!B65+SLU!B65+ULL!B65+ULM!B65+UNO!B65</f>
        <v>79415739.140000001</v>
      </c>
      <c r="C65" s="61">
        <f>ULBoard!C65+Grambling!C65+LATech!C65+McNeese!C65+Nicholls!C65+NwSU!C65+SLU!C65+ULL!C65+ULM!C65+UNO!C65</f>
        <v>82335365.560000002</v>
      </c>
      <c r="D65" s="61">
        <f>ULBoard!D65+Grambling!D65+LATech!D65+McNeese!D65+Nicholls!D65+NwSU!D65+SLU!D65+ULL!D65+ULM!D65+UNO!D65</f>
        <v>88944277</v>
      </c>
      <c r="E65" s="61">
        <f t="shared" si="4"/>
        <v>6608911.4399999976</v>
      </c>
      <c r="F65" s="62">
        <f t="shared" si="5"/>
        <v>8.0268198180087097E-2</v>
      </c>
      <c r="H65" s="178"/>
    </row>
    <row r="66" spans="1:9" ht="15" customHeight="1" x14ac:dyDescent="0.25">
      <c r="A66" s="66" t="s">
        <v>50</v>
      </c>
      <c r="B66" s="61">
        <f>ULBoard!B66+Grambling!B66+LATech!B66+McNeese!B66+Nicholls!B66+NwSU!B66+SLU!B66+ULL!B66+ULM!B66+UNO!B66</f>
        <v>51335291.800000004</v>
      </c>
      <c r="C66" s="61">
        <f>ULBoard!C66+Grambling!C66+LATech!C66+McNeese!C66+Nicholls!C66+NwSU!C66+SLU!C66+ULL!C66+ULM!C66+UNO!C66</f>
        <v>53061450.210000001</v>
      </c>
      <c r="D66" s="61">
        <f>ULBoard!D66+Grambling!D66+LATech!D66+McNeese!D66+Nicholls!D66+NwSU!D66+SLU!D66+ULL!D66+ULM!D66+UNO!D66</f>
        <v>51917411</v>
      </c>
      <c r="E66" s="61">
        <f t="shared" si="4"/>
        <v>-1144039.2100000009</v>
      </c>
      <c r="F66" s="62">
        <f t="shared" si="5"/>
        <v>-2.1560647239611149E-2</v>
      </c>
      <c r="H66" s="178"/>
    </row>
    <row r="67" spans="1:9" ht="15" customHeight="1" x14ac:dyDescent="0.25">
      <c r="A67" s="66" t="s">
        <v>51</v>
      </c>
      <c r="B67" s="61">
        <f>ULBoard!B67+Grambling!B67+LATech!B67+McNeese!B67+Nicholls!B67+NwSU!B67+SLU!B67+ULL!B67+ULM!B67+UNO!B67</f>
        <v>134951774.54000002</v>
      </c>
      <c r="C67" s="61">
        <f>ULBoard!C67+Grambling!C67+LATech!C67+McNeese!C67+Nicholls!C67+NwSU!C67+SLU!C67+ULL!C67+ULM!C67+UNO!C67</f>
        <v>148755206.31999999</v>
      </c>
      <c r="D67" s="61">
        <f>ULBoard!D67+Grambling!D67+LATech!D67+McNeese!D67+Nicholls!D67+NwSU!D67+SLU!D67+ULL!D67+ULM!D67+UNO!D67</f>
        <v>152929850</v>
      </c>
      <c r="E67" s="61">
        <f t="shared" si="4"/>
        <v>4174643.6800000072</v>
      </c>
      <c r="F67" s="62">
        <f t="shared" si="5"/>
        <v>2.8063849214255907E-2</v>
      </c>
      <c r="H67" s="178"/>
    </row>
    <row r="68" spans="1:9" ht="15" customHeight="1" x14ac:dyDescent="0.25">
      <c r="A68" s="66" t="s">
        <v>52</v>
      </c>
      <c r="B68" s="61">
        <f>ULBoard!B68+Grambling!B68+LATech!B68+McNeese!B68+Nicholls!B68+NwSU!B68+SLU!B68+ULL!B68+ULM!B68+UNO!B68</f>
        <v>100122707.58</v>
      </c>
      <c r="C68" s="61">
        <f>ULBoard!C68+Grambling!C68+LATech!C68+McNeese!C68+Nicholls!C68+NwSU!C68+SLU!C68+ULL!C68+ULM!C68+UNO!C68</f>
        <v>110853612.09999999</v>
      </c>
      <c r="D68" s="61">
        <f>ULBoard!D68+Grambling!D68+LATech!D68+McNeese!D68+Nicholls!D68+NwSU!D68+SLU!D68+ULL!D68+ULM!D68+UNO!D68</f>
        <v>113302726</v>
      </c>
      <c r="E68" s="61">
        <f t="shared" si="4"/>
        <v>2449113.900000006</v>
      </c>
      <c r="F68" s="62">
        <f t="shared" si="5"/>
        <v>2.2093225954519943E-2</v>
      </c>
      <c r="H68" s="178"/>
    </row>
    <row r="69" spans="1:9" ht="15" customHeight="1" x14ac:dyDescent="0.25">
      <c r="A69" s="66" t="s">
        <v>53</v>
      </c>
      <c r="B69" s="61">
        <f>ULBoard!B69+Grambling!B69+LATech!B69+McNeese!B69+Nicholls!B69+NwSU!B69+SLU!B69+ULL!B69+ULM!B69+UNO!B69</f>
        <v>85406058.719999999</v>
      </c>
      <c r="C69" s="61">
        <f>ULBoard!C69+Grambling!C69+LATech!C69+McNeese!C69+Nicholls!C69+NwSU!C69+SLU!C69+ULL!C69+ULM!C69+UNO!C69</f>
        <v>92231734</v>
      </c>
      <c r="D69" s="61">
        <f>ULBoard!D69+Grambling!D69+LATech!D69+McNeese!D69+Nicholls!D69+NwSU!D69+SLU!D69+ULL!D69+ULM!D69+UNO!D69</f>
        <v>100814517</v>
      </c>
      <c r="E69" s="61">
        <f t="shared" si="4"/>
        <v>8582783</v>
      </c>
      <c r="F69" s="62">
        <f t="shared" si="5"/>
        <v>9.3056723838673569E-2</v>
      </c>
      <c r="H69" s="178"/>
    </row>
    <row r="70" spans="1:9" s="103" customFormat="1" ht="15" customHeight="1" x14ac:dyDescent="0.25">
      <c r="A70" s="84" t="s">
        <v>54</v>
      </c>
      <c r="B70" s="77">
        <f>ULBoard!B70+Grambling!B70+LATech!B70+McNeese!B70+Nicholls!B70+NwSU!B70+SLU!B70+ULL!B70+ULM!B70+UNO!B70</f>
        <v>874634318.79000008</v>
      </c>
      <c r="C70" s="77">
        <f>SUM(C62:C69)</f>
        <v>934774943.14999998</v>
      </c>
      <c r="D70" s="77">
        <f>SUM(D62:D69)</f>
        <v>986813497</v>
      </c>
      <c r="E70" s="77">
        <f t="shared" si="4"/>
        <v>52038553.850000024</v>
      </c>
      <c r="F70" s="71">
        <f t="shared" si="5"/>
        <v>5.5669607140560233E-2</v>
      </c>
      <c r="H70" s="179"/>
    </row>
    <row r="71" spans="1:9" ht="15" customHeight="1" x14ac:dyDescent="0.25">
      <c r="A71" s="66" t="s">
        <v>55</v>
      </c>
      <c r="B71" s="61">
        <f>ULBoard!B71+Grambling!B71+LATech!B71+McNeese!B71+Nicholls!B71+NwSU!B71+SLU!B71+ULL!B71+ULM!B71+UNO!B71</f>
        <v>0</v>
      </c>
      <c r="C71" s="61">
        <f>ULBoard!C71+Grambling!C71+LATech!C71+McNeese!C71+Nicholls!C71+NwSU!C71+SLU!C71+ULL!C71+ULM!C71+UNO!C71</f>
        <v>0</v>
      </c>
      <c r="D71" s="61">
        <f>ULBoard!D71+Grambling!D71+LATech!D71+McNeese!D71+Nicholls!D71+NwSU!D71+SLU!D71+ULL!D71+ULM!D71+UNO!D71</f>
        <v>0</v>
      </c>
      <c r="E71" s="61">
        <f t="shared" si="4"/>
        <v>0</v>
      </c>
      <c r="F71" s="62">
        <f t="shared" si="5"/>
        <v>0</v>
      </c>
      <c r="H71" s="178"/>
    </row>
    <row r="72" spans="1:9" ht="15" customHeight="1" x14ac:dyDescent="0.25">
      <c r="A72" s="66" t="s">
        <v>56</v>
      </c>
      <c r="B72" s="61">
        <f>ULBoard!B72+Grambling!B72+LATech!B72+McNeese!B72+Nicholls!B72+NwSU!B72+SLU!B72+ULL!B72+ULM!B72+UNO!B72</f>
        <v>4837916</v>
      </c>
      <c r="C72" s="61">
        <f>ULBoard!C72+Grambling!C72+LATech!C72+McNeese!C72+Nicholls!C72+NwSU!C72+SLU!C72+ULL!C72+ULM!C72+UNO!C72</f>
        <v>5224486</v>
      </c>
      <c r="D72" s="61">
        <f>ULBoard!D72+Grambling!D72+LATech!D72+McNeese!D72+Nicholls!D72+NwSU!D72+SLU!D72+ULL!D72+ULM!D72+UNO!D72</f>
        <v>5521719</v>
      </c>
      <c r="E72" s="61">
        <f t="shared" si="4"/>
        <v>297233</v>
      </c>
      <c r="F72" s="62">
        <f t="shared" si="5"/>
        <v>5.6892295242058265E-2</v>
      </c>
      <c r="H72" s="178"/>
      <c r="I72" s="151"/>
    </row>
    <row r="73" spans="1:9" ht="15" customHeight="1" x14ac:dyDescent="0.25">
      <c r="A73" s="66" t="s">
        <v>57</v>
      </c>
      <c r="B73" s="61">
        <f>ULBoard!B73+Grambling!B73+LATech!B73+McNeese!B73+Nicholls!B73+NwSU!B73+SLU!B73+ULL!B73+ULM!B73+UNO!B73</f>
        <v>21283553</v>
      </c>
      <c r="C73" s="61">
        <f>ULBoard!C73+Grambling!C73+LATech!C73+McNeese!C73+Nicholls!C73+NwSU!C73+SLU!C73+ULL!C73+ULM!C73+UNO!C73</f>
        <v>22231043</v>
      </c>
      <c r="D73" s="61">
        <f>ULBoard!D73+Grambling!D73+LATech!D73+McNeese!D73+Nicholls!D73+NwSU!D73+SLU!D73+ULL!D73+ULM!D73+UNO!D73</f>
        <v>23508900</v>
      </c>
      <c r="E73" s="61">
        <f t="shared" si="4"/>
        <v>1277857</v>
      </c>
      <c r="F73" s="62">
        <f t="shared" si="5"/>
        <v>5.7480748878943735E-2</v>
      </c>
      <c r="H73" s="178"/>
    </row>
    <row r="74" spans="1:9" ht="15" customHeight="1" x14ac:dyDescent="0.25">
      <c r="A74" s="66" t="s">
        <v>58</v>
      </c>
      <c r="B74" s="61">
        <f>ULBoard!B74+Grambling!B74+LATech!B74+McNeese!B74+Nicholls!B74+NwSU!B74+SLU!B74+ULL!B74+ULM!B74+UNO!B74</f>
        <v>2055717.12</v>
      </c>
      <c r="C74" s="61">
        <f>ULBoard!C74+Grambling!C74+LATech!C74+McNeese!C74+Nicholls!C74+NwSU!C74+SLU!C74+ULL!C74+ULM!C74+UNO!C74</f>
        <v>3701468</v>
      </c>
      <c r="D74" s="61">
        <f>ULBoard!D74+Grambling!D74+LATech!D74+McNeese!D74+Nicholls!D74+NwSU!D74+SLU!D74+ULL!D74+ULM!D74+UNO!D74</f>
        <v>4896512</v>
      </c>
      <c r="E74" s="61">
        <f t="shared" si="4"/>
        <v>1195044</v>
      </c>
      <c r="F74" s="62">
        <f t="shared" si="5"/>
        <v>0.32285676926019624</v>
      </c>
      <c r="H74" s="178"/>
    </row>
    <row r="75" spans="1:9" s="103" customFormat="1" ht="15" customHeight="1" x14ac:dyDescent="0.25">
      <c r="A75" s="85" t="s">
        <v>59</v>
      </c>
      <c r="B75" s="77">
        <f>ULBoard!B75+Grambling!B75+LATech!B75+McNeese!B75+Nicholls!B75+NwSU!B75+SLU!B75+ULL!B75+ULM!B75+UNO!B75</f>
        <v>902811504.90999997</v>
      </c>
      <c r="C75" s="77">
        <f>SUM(C70:C74)</f>
        <v>965931940.14999998</v>
      </c>
      <c r="D75" s="77">
        <f>SUM(D70:D74)</f>
        <v>1020740628</v>
      </c>
      <c r="E75" s="77">
        <f t="shared" si="4"/>
        <v>54808687.850000024</v>
      </c>
      <c r="F75" s="71">
        <f t="shared" si="5"/>
        <v>5.6741769861641346E-2</v>
      </c>
      <c r="H75" s="179"/>
    </row>
    <row r="76" spans="1:9" ht="15" customHeight="1" x14ac:dyDescent="0.25">
      <c r="A76" s="83"/>
      <c r="B76" s="57"/>
      <c r="C76" s="57"/>
      <c r="D76" s="57"/>
      <c r="E76" s="57"/>
      <c r="F76" s="59"/>
      <c r="H76" s="178"/>
    </row>
    <row r="77" spans="1:9" ht="15" customHeight="1" x14ac:dyDescent="0.25">
      <c r="A77" s="81" t="s">
        <v>60</v>
      </c>
      <c r="B77" s="57"/>
      <c r="C77" s="57"/>
      <c r="D77" s="57"/>
      <c r="E77" s="57"/>
      <c r="F77" s="59"/>
      <c r="H77" s="178"/>
    </row>
    <row r="78" spans="1:9" ht="15" customHeight="1" x14ac:dyDescent="0.25">
      <c r="A78" s="64" t="s">
        <v>61</v>
      </c>
      <c r="B78" s="61">
        <f>ULBoard!B78+Grambling!B78+LATech!B78+McNeese!B78+Nicholls!B78+NwSU!B78+SLU!B78+ULL!B78+ULM!B78+UNO!B78</f>
        <v>447535330.37</v>
      </c>
      <c r="C78" s="61">
        <f>ULBoard!C78+Grambling!C78+LATech!C78+McNeese!C78+Nicholls!C78+NwSU!C78+SLU!C78+ULL!C78+ULM!C78+UNO!C78</f>
        <v>463663107</v>
      </c>
      <c r="D78" s="61">
        <f>ULBoard!D78+Grambling!D78+LATech!D78+McNeese!D78+Nicholls!D78+NwSU!D78+SLU!D78+ULL!D78+ULM!D78+UNO!D78</f>
        <v>465725619</v>
      </c>
      <c r="E78" s="61">
        <f t="shared" ref="E78:E96" si="6">D78-C78</f>
        <v>2062512</v>
      </c>
      <c r="F78" s="62">
        <f t="shared" ref="F78:F96" si="7">IF(ISBLANK(E78),"  ",IF(C78&gt;0,E78/C78,IF(E78&gt;0,1,0)))</f>
        <v>4.448298708398208E-3</v>
      </c>
      <c r="H78" s="178"/>
    </row>
    <row r="79" spans="1:9" ht="15" customHeight="1" x14ac:dyDescent="0.25">
      <c r="A79" s="66" t="s">
        <v>62</v>
      </c>
      <c r="B79" s="61">
        <f>ULBoard!B79+Grambling!B79+LATech!B79+McNeese!B79+Nicholls!B79+NwSU!B79+SLU!B79+ULL!B79+ULM!B79+UNO!B79</f>
        <v>14124273.499999998</v>
      </c>
      <c r="C79" s="61">
        <f>ULBoard!C79+Grambling!C79+LATech!C79+McNeese!C79+Nicholls!C79+NwSU!C79+SLU!C79+ULL!C79+ULM!C79+UNO!C79</f>
        <v>16083895.210000001</v>
      </c>
      <c r="D79" s="61">
        <f>ULBoard!D79+Grambling!D79+LATech!D79+McNeese!D79+Nicholls!D79+NwSU!D79+SLU!D79+ULL!D79+ULM!D79+UNO!D79</f>
        <v>16138029</v>
      </c>
      <c r="E79" s="61">
        <f t="shared" si="6"/>
        <v>54133.789999999106</v>
      </c>
      <c r="F79" s="62">
        <f t="shared" si="7"/>
        <v>3.3657139202412836E-3</v>
      </c>
      <c r="H79" s="178"/>
    </row>
    <row r="80" spans="1:9" ht="15" customHeight="1" x14ac:dyDescent="0.25">
      <c r="A80" s="66" t="s">
        <v>63</v>
      </c>
      <c r="B80" s="61">
        <f>ULBoard!B80+Grambling!B80+LATech!B80+McNeese!B80+Nicholls!B80+NwSU!B80+SLU!B80+ULL!B80+ULM!B80+UNO!B80</f>
        <v>193310754.86000001</v>
      </c>
      <c r="C80" s="61">
        <f>ULBoard!C80+Grambling!C80+LATech!C80+McNeese!C80+Nicholls!C80+NwSU!C80+SLU!C80+ULL!C80+ULM!C80+UNO!C80</f>
        <v>204678061</v>
      </c>
      <c r="D80" s="61">
        <f>ULBoard!D80+Grambling!D80+LATech!D80+McNeese!D80+Nicholls!D80+NwSU!D80+SLU!D80+ULL!D80+ULM!D80+UNO!D80</f>
        <v>207690651</v>
      </c>
      <c r="E80" s="61">
        <f t="shared" si="6"/>
        <v>3012590</v>
      </c>
      <c r="F80" s="62">
        <f t="shared" si="7"/>
        <v>1.4718675686496756E-2</v>
      </c>
      <c r="H80" s="178"/>
    </row>
    <row r="81" spans="1:8" s="103" customFormat="1" ht="15" customHeight="1" x14ac:dyDescent="0.25">
      <c r="A81" s="84" t="s">
        <v>64</v>
      </c>
      <c r="B81" s="77">
        <f>ULBoard!B81+Grambling!B81+LATech!B81+McNeese!B81+Nicholls!B81+NwSU!B81+SLU!B81+ULL!B81+ULM!B81+UNO!B81</f>
        <v>654970358.73000002</v>
      </c>
      <c r="C81" s="77">
        <f>SUM(C78:C80)</f>
        <v>684425063.21000004</v>
      </c>
      <c r="D81" s="77">
        <f>SUM(D78:D80)</f>
        <v>689554299</v>
      </c>
      <c r="E81" s="77">
        <f t="shared" si="6"/>
        <v>5129235.7899999619</v>
      </c>
      <c r="F81" s="71">
        <f t="shared" si="7"/>
        <v>7.4942255415713409E-3</v>
      </c>
      <c r="H81" s="179"/>
    </row>
    <row r="82" spans="1:8" ht="15" customHeight="1" x14ac:dyDescent="0.25">
      <c r="A82" s="66" t="s">
        <v>65</v>
      </c>
      <c r="B82" s="61">
        <f>ULBoard!B82+Grambling!B82+LATech!B82+McNeese!B82+Nicholls!B82+NwSU!B82+SLU!B82+ULL!B82+ULM!B82+UNO!B82</f>
        <v>2935712.86</v>
      </c>
      <c r="C82" s="61">
        <f>ULBoard!C82+Grambling!C82+LATech!C82+McNeese!C82+Nicholls!C82+NwSU!C82+SLU!C82+ULL!C82+ULM!C82+UNO!C82</f>
        <v>3068095.61</v>
      </c>
      <c r="D82" s="61">
        <f>ULBoard!D82+Grambling!D82+LATech!D82+McNeese!D82+Nicholls!D82+NwSU!D82+SLU!D82+ULL!D82+ULM!D82+UNO!D82</f>
        <v>3160619</v>
      </c>
      <c r="E82" s="61">
        <f t="shared" si="6"/>
        <v>92523.39000000013</v>
      </c>
      <c r="F82" s="62">
        <f t="shared" si="7"/>
        <v>3.0156618880596141E-2</v>
      </c>
      <c r="H82" s="178"/>
    </row>
    <row r="83" spans="1:8" ht="15" customHeight="1" x14ac:dyDescent="0.25">
      <c r="A83" s="66" t="s">
        <v>66</v>
      </c>
      <c r="B83" s="61">
        <f>ULBoard!B83+Grambling!B83+LATech!B83+McNeese!B83+Nicholls!B83+NwSU!B83+SLU!B83+ULL!B83+ULM!B83+UNO!B83</f>
        <v>74236666.120000005</v>
      </c>
      <c r="C83" s="61">
        <f>ULBoard!C83+Grambling!C83+LATech!C83+McNeese!C83+Nicholls!C83+NwSU!C83+SLU!C83+ULL!C83+ULM!C83+UNO!C83</f>
        <v>82911697.379999995</v>
      </c>
      <c r="D83" s="61">
        <f>ULBoard!D83+Grambling!D83+LATech!D83+McNeese!D83+Nicholls!D83+NwSU!D83+SLU!D83+ULL!D83+ULM!D83+UNO!D83</f>
        <v>106251876</v>
      </c>
      <c r="E83" s="61">
        <f t="shared" si="6"/>
        <v>23340178.620000005</v>
      </c>
      <c r="F83" s="62">
        <f t="shared" si="7"/>
        <v>0.28150646238765986</v>
      </c>
      <c r="H83" s="178"/>
    </row>
    <row r="84" spans="1:8" ht="15" customHeight="1" x14ac:dyDescent="0.25">
      <c r="A84" s="66" t="s">
        <v>67</v>
      </c>
      <c r="B84" s="61">
        <f>ULBoard!B84+Grambling!B84+LATech!B84+McNeese!B84+Nicholls!B84+NwSU!B84+SLU!B84+ULL!B84+ULM!B84+UNO!B84</f>
        <v>9753152.6500000004</v>
      </c>
      <c r="C84" s="61">
        <f>ULBoard!C84+Grambling!C84+LATech!C84+McNeese!C84+Nicholls!C84+NwSU!C84+SLU!C84+ULL!C84+ULM!C84+UNO!C84</f>
        <v>13183834.149999999</v>
      </c>
      <c r="D84" s="61">
        <f>ULBoard!D84+Grambling!D84+LATech!D84+McNeese!D84+Nicholls!D84+NwSU!D84+SLU!D84+ULL!D84+ULM!D84+UNO!D84</f>
        <v>13446937</v>
      </c>
      <c r="E84" s="61">
        <f t="shared" si="6"/>
        <v>263102.85000000149</v>
      </c>
      <c r="F84" s="62">
        <f t="shared" si="7"/>
        <v>1.995647449797459E-2</v>
      </c>
      <c r="H84" s="178"/>
    </row>
    <row r="85" spans="1:8" s="103" customFormat="1" ht="15" customHeight="1" x14ac:dyDescent="0.25">
      <c r="A85" s="68" t="s">
        <v>68</v>
      </c>
      <c r="B85" s="77">
        <f>ULBoard!B85+Grambling!B85+LATech!B85+McNeese!B85+Nicholls!B85+NwSU!B85+SLU!B85+ULL!B85+ULM!B85+UNO!B85</f>
        <v>86925531.63000001</v>
      </c>
      <c r="C85" s="77">
        <f>SUM(C82:C84)</f>
        <v>99163627.139999986</v>
      </c>
      <c r="D85" s="77">
        <f>SUM(D82:D84)</f>
        <v>122859432</v>
      </c>
      <c r="E85" s="77">
        <f t="shared" si="6"/>
        <v>23695804.860000014</v>
      </c>
      <c r="F85" s="71">
        <f t="shared" si="7"/>
        <v>0.2389566168908494</v>
      </c>
      <c r="H85" s="179"/>
    </row>
    <row r="86" spans="1:8" ht="15" customHeight="1" x14ac:dyDescent="0.25">
      <c r="A86" s="66" t="s">
        <v>69</v>
      </c>
      <c r="B86" s="61">
        <f>ULBoard!B86+Grambling!B86+LATech!B86+McNeese!B86+Nicholls!B86+NwSU!B86+SLU!B86+ULL!B86+ULM!B86+UNO!B86</f>
        <v>8150115.1099999994</v>
      </c>
      <c r="C86" s="61">
        <f>ULBoard!C86+Grambling!C86+LATech!C86+McNeese!C86+Nicholls!C86+NwSU!C86+SLU!C86+ULL!C86+ULM!C86+UNO!C86</f>
        <v>9462605.0199999996</v>
      </c>
      <c r="D86" s="61">
        <f>ULBoard!D86+Grambling!D86+LATech!D86+McNeese!D86+Nicholls!D86+NwSU!D86+SLU!D86+ULL!D86+ULM!D86+UNO!D86</f>
        <v>12989000</v>
      </c>
      <c r="E86" s="61">
        <f t="shared" si="6"/>
        <v>3526394.9800000004</v>
      </c>
      <c r="F86" s="62">
        <f t="shared" si="7"/>
        <v>0.37266640344246355</v>
      </c>
      <c r="H86" s="178"/>
    </row>
    <row r="87" spans="1:8" ht="15" customHeight="1" x14ac:dyDescent="0.25">
      <c r="A87" s="66" t="s">
        <v>70</v>
      </c>
      <c r="B87" s="61">
        <f>ULBoard!B87+Grambling!B87+LATech!B87+McNeese!B87+Nicholls!B87+NwSU!B87+SLU!B87+ULL!B87+ULM!B87+UNO!B87</f>
        <v>134209083.47999999</v>
      </c>
      <c r="C87" s="61">
        <f>ULBoard!C87+Grambling!C87+LATech!C87+McNeese!C87+Nicholls!C87+NwSU!C87+SLU!C87+ULL!C87+ULM!C87+UNO!C87</f>
        <v>149273012.09999999</v>
      </c>
      <c r="D87" s="61">
        <f>ULBoard!D87+Grambling!D87+LATech!D87+McNeese!D87+Nicholls!D87+NwSU!D87+SLU!D87+ULL!D87+ULM!D87+UNO!D87</f>
        <v>172546055</v>
      </c>
      <c r="E87" s="61">
        <f t="shared" si="6"/>
        <v>23273042.900000006</v>
      </c>
      <c r="F87" s="62">
        <f t="shared" si="7"/>
        <v>0.15590924690666175</v>
      </c>
      <c r="H87" s="178"/>
    </row>
    <row r="88" spans="1:8" ht="15" customHeight="1" x14ac:dyDescent="0.25">
      <c r="A88" s="66" t="s">
        <v>71</v>
      </c>
      <c r="B88" s="61">
        <f>ULBoard!B88+Grambling!B88+LATech!B88+McNeese!B88+Nicholls!B88+NwSU!B88+SLU!B88+ULL!B88+ULM!B88+UNO!B88</f>
        <v>0</v>
      </c>
      <c r="C88" s="61">
        <f>ULBoard!C88+Grambling!C88+LATech!C88+McNeese!C88+Nicholls!C88+NwSU!C88+SLU!C88+ULL!C88+ULM!C88+UNO!C88</f>
        <v>0</v>
      </c>
      <c r="D88" s="61">
        <f>ULBoard!D88+Grambling!D88+LATech!D88+McNeese!D88+Nicholls!D88+NwSU!D88+SLU!D88+ULL!D88+ULM!D88+UNO!D88</f>
        <v>0</v>
      </c>
      <c r="E88" s="61">
        <f t="shared" si="6"/>
        <v>0</v>
      </c>
      <c r="F88" s="62">
        <f t="shared" si="7"/>
        <v>0</v>
      </c>
      <c r="H88" s="178"/>
    </row>
    <row r="89" spans="1:8" ht="15" customHeight="1" x14ac:dyDescent="0.25">
      <c r="A89" s="66" t="s">
        <v>72</v>
      </c>
      <c r="B89" s="61">
        <f>ULBoard!B89+Grambling!B89+LATech!B89+McNeese!B89+Nicholls!B89+NwSU!B89+SLU!B89+ULL!B89+ULM!B89+UNO!B89</f>
        <v>10254348.92</v>
      </c>
      <c r="C89" s="61">
        <f>ULBoard!C89+Grambling!C89+LATech!C89+McNeese!C89+Nicholls!C89+NwSU!C89+SLU!C89+ULL!C89+ULM!C89+UNO!C89</f>
        <v>10623260</v>
      </c>
      <c r="D89" s="61">
        <f>ULBoard!D89+Grambling!D89+LATech!D89+McNeese!D89+Nicholls!D89+NwSU!D89+SLU!D89+ULL!D89+ULM!D89+UNO!D89</f>
        <v>12205725</v>
      </c>
      <c r="E89" s="61">
        <f t="shared" si="6"/>
        <v>1582465</v>
      </c>
      <c r="F89" s="62">
        <f t="shared" si="7"/>
        <v>0.14896227711644072</v>
      </c>
      <c r="H89" s="178"/>
    </row>
    <row r="90" spans="1:8" s="103" customFormat="1" ht="15" customHeight="1" x14ac:dyDescent="0.25">
      <c r="A90" s="68" t="s">
        <v>73</v>
      </c>
      <c r="B90" s="77">
        <f>ULBoard!B90+Grambling!B90+LATech!B90+McNeese!B90+Nicholls!B90+NwSU!B90+SLU!B90+ULL!B90+ULM!B90+UNO!B90</f>
        <v>152613547.50999999</v>
      </c>
      <c r="C90" s="77">
        <f>SUM(C86:C89)</f>
        <v>169358877.12</v>
      </c>
      <c r="D90" s="77">
        <f>SUM(D86:D89)</f>
        <v>197740780</v>
      </c>
      <c r="E90" s="77">
        <f t="shared" si="6"/>
        <v>28381902.879999995</v>
      </c>
      <c r="F90" s="71">
        <f t="shared" si="7"/>
        <v>0.1675843827181841</v>
      </c>
      <c r="H90" s="179"/>
    </row>
    <row r="91" spans="1:8" ht="15" customHeight="1" x14ac:dyDescent="0.25">
      <c r="A91" s="66" t="s">
        <v>74</v>
      </c>
      <c r="B91" s="61">
        <f>ULBoard!B91+Grambling!B91+LATech!B91+McNeese!B91+Nicholls!B91+NwSU!B91+SLU!B91+ULL!B91+ULM!B91+UNO!B91</f>
        <v>4511905.5299999993</v>
      </c>
      <c r="C91" s="61">
        <f>ULBoard!C91+Grambling!C91+LATech!C91+McNeese!C91+Nicholls!C91+NwSU!C91+SLU!C91+ULL!C91+ULM!C91+UNO!C91</f>
        <v>7469013.0300000003</v>
      </c>
      <c r="D91" s="61">
        <f>ULBoard!D91+Grambling!D91+LATech!D91+McNeese!D91+Nicholls!D91+NwSU!D91+SLU!D91+ULL!D91+ULM!D91+UNO!D91</f>
        <v>5965527</v>
      </c>
      <c r="E91" s="61">
        <f t="shared" si="6"/>
        <v>-1503486.0300000003</v>
      </c>
      <c r="F91" s="62">
        <f t="shared" si="7"/>
        <v>-0.20129647973046852</v>
      </c>
      <c r="H91" s="178"/>
    </row>
    <row r="92" spans="1:8" ht="15" customHeight="1" x14ac:dyDescent="0.25">
      <c r="A92" s="66" t="s">
        <v>75</v>
      </c>
      <c r="B92" s="61">
        <f>ULBoard!B92+Grambling!B92+LATech!B92+McNeese!B92+Nicholls!B92+NwSU!B92+SLU!B92+ULL!B92+ULM!B92+UNO!B92</f>
        <v>3344602.53</v>
      </c>
      <c r="C92" s="61">
        <f>ULBoard!C92+Grambling!C92+LATech!C92+McNeese!C92+Nicholls!C92+NwSU!C92+SLU!C92+ULL!C92+ULM!C92+UNO!C92</f>
        <v>3183247</v>
      </c>
      <c r="D92" s="61">
        <f>ULBoard!D92+Grambling!D92+LATech!D92+McNeese!D92+Nicholls!D92+NwSU!D92+SLU!D92+ULL!D92+ULM!D92+UNO!D92</f>
        <v>3702230</v>
      </c>
      <c r="E92" s="61">
        <f t="shared" si="6"/>
        <v>518983</v>
      </c>
      <c r="F92" s="62">
        <f t="shared" si="7"/>
        <v>0.16303573049782188</v>
      </c>
      <c r="H92" s="178"/>
    </row>
    <row r="93" spans="1:8" ht="15" customHeight="1" x14ac:dyDescent="0.25">
      <c r="A93" s="73" t="s">
        <v>76</v>
      </c>
      <c r="B93" s="61">
        <f>ULBoard!B93+Grambling!B93+LATech!B93+McNeese!B93+Nicholls!B93+NwSU!B93+SLU!B93+ULL!B93+ULM!B93+UNO!B93</f>
        <v>445558.98</v>
      </c>
      <c r="C93" s="61">
        <f>ULBoard!C93+Grambling!C93+LATech!C93+McNeese!C93+Nicholls!C93+NwSU!C93+SLU!C93+ULL!C93+ULM!C93+UNO!C93</f>
        <v>2332113.65</v>
      </c>
      <c r="D93" s="61">
        <f>ULBoard!D93+Grambling!D93+LATech!D93+McNeese!D93+Nicholls!D93+NwSU!D93+SLU!D93+ULL!D93+ULM!D93+UNO!D93</f>
        <v>918360</v>
      </c>
      <c r="E93" s="61">
        <f t="shared" si="6"/>
        <v>-1413753.65</v>
      </c>
      <c r="F93" s="62">
        <f t="shared" si="7"/>
        <v>-0.60621130106588073</v>
      </c>
      <c r="H93" s="178"/>
    </row>
    <row r="94" spans="1:8" s="103" customFormat="1" ht="15" customHeight="1" x14ac:dyDescent="0.25">
      <c r="A94" s="87" t="s">
        <v>77</v>
      </c>
      <c r="B94" s="77">
        <f>ULBoard!B94+Grambling!B94+LATech!B94+McNeese!B94+Nicholls!B94+NwSU!B94+SLU!B94+ULL!B94+ULM!B94+UNO!B94</f>
        <v>8302067.04</v>
      </c>
      <c r="C94" s="77">
        <f>SUM(C91:C93)</f>
        <v>12984373.680000002</v>
      </c>
      <c r="D94" s="77">
        <f>SUM(D91:D93)</f>
        <v>10586117</v>
      </c>
      <c r="E94" s="77">
        <f t="shared" si="6"/>
        <v>-2398256.6800000016</v>
      </c>
      <c r="F94" s="71">
        <f t="shared" si="7"/>
        <v>-0.18470330099125745</v>
      </c>
      <c r="H94" s="179"/>
    </row>
    <row r="95" spans="1:8" ht="15" customHeight="1" x14ac:dyDescent="0.25">
      <c r="A95" s="73" t="s">
        <v>78</v>
      </c>
      <c r="B95" s="61">
        <f>ULBoard!B95+Grambling!B95+LATech!B95+McNeese!B95+Nicholls!B95+NwSU!B95+SLU!B95+ULL!B95+ULM!B95+UNO!B95</f>
        <v>0</v>
      </c>
      <c r="C95" s="61">
        <f>ULBoard!C95+Grambling!C95+LATech!C95+McNeese!C95+Nicholls!C95+NwSU!C95+SLU!C95+ULL!C95+ULM!C95+UNO!C95</f>
        <v>0</v>
      </c>
      <c r="D95" s="61">
        <f>ULBoard!D95+Grambling!D95+LATech!D95+McNeese!D95+Nicholls!D95+NwSU!D95+SLU!D95+ULL!D95+ULM!D95+UNO!D95</f>
        <v>0</v>
      </c>
      <c r="E95" s="61">
        <f t="shared" si="6"/>
        <v>0</v>
      </c>
      <c r="F95" s="62">
        <f t="shared" si="7"/>
        <v>0</v>
      </c>
      <c r="H95" s="178"/>
    </row>
    <row r="96" spans="1:8" s="103" customFormat="1" ht="15" customHeight="1" thickBot="1" x14ac:dyDescent="0.3">
      <c r="A96" s="159" t="s">
        <v>59</v>
      </c>
      <c r="B96" s="160">
        <f>ULBoard!B96+Grambling!B96+LATech!B96+McNeese!B96+Nicholls!B96+NwSU!B96+SLU!B96+ULL!B96+ULM!B96+UNO!B96</f>
        <v>902811504.91000009</v>
      </c>
      <c r="C96" s="160">
        <f>C95+C94+C90+C85+C81</f>
        <v>965931941.1500001</v>
      </c>
      <c r="D96" s="160">
        <f>D95+D94+D90+D85+D81</f>
        <v>1020740628</v>
      </c>
      <c r="E96" s="161">
        <f t="shared" si="6"/>
        <v>54808686.849999905</v>
      </c>
      <c r="F96" s="162">
        <f t="shared" si="7"/>
        <v>5.6741768767628563E-2</v>
      </c>
      <c r="H96" s="179"/>
    </row>
    <row r="97" spans="1:6" ht="15" customHeight="1" thickTop="1" x14ac:dyDescent="0.4">
      <c r="A97" s="4"/>
      <c r="B97" s="5"/>
      <c r="C97" s="5"/>
      <c r="D97" s="5"/>
      <c r="E97" s="5"/>
      <c r="F97" s="6" t="s">
        <v>38</v>
      </c>
    </row>
    <row r="98" spans="1:6" x14ac:dyDescent="0.25">
      <c r="A98" s="1" t="s">
        <v>203</v>
      </c>
    </row>
    <row r="99" spans="1:6" x14ac:dyDescent="0.25">
      <c r="A99" s="1" t="s">
        <v>181</v>
      </c>
    </row>
  </sheetData>
  <hyperlinks>
    <hyperlink ref="I2" location="Home!A1" tooltip="Home" display="Home" xr:uid="{00000000-0004-0000-0B00-000000000000}"/>
  </hyperlinks>
  <printOptions horizontalCentered="1" verticalCentered="1"/>
  <pageMargins left="0.25" right="0.25" top="0.75" bottom="0.75" header="0.3" footer="0.3"/>
  <pageSetup scale="46" fitToWidth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>
    <pageSetUpPr fitToPage="1"/>
  </sheetPr>
  <dimension ref="A1:M99"/>
  <sheetViews>
    <sheetView workbookViewId="0">
      <pane xSplit="1" ySplit="5" topLeftCell="B6" activePane="bottomRight" state="frozen"/>
      <selection activeCell="A33" sqref="A33"/>
      <selection pane="topRight" activeCell="A33" sqref="A33"/>
      <selection pane="bottomLeft" activeCell="A33" sqref="A33"/>
      <selection pane="bottomRight" activeCell="H43" sqref="H43"/>
    </sheetView>
  </sheetViews>
  <sheetFormatPr defaultColWidth="9.140625" defaultRowHeight="15" x14ac:dyDescent="0.25"/>
  <cols>
    <col min="1" max="1" width="66.5703125" customWidth="1"/>
    <col min="2" max="5" width="23.7109375" style="151" customWidth="1"/>
    <col min="6" max="6" width="23.7109375" style="152" customWidth="1"/>
    <col min="8" max="8" width="7.7109375" customWidth="1"/>
    <col min="9" max="9" width="11.5703125" customWidth="1"/>
  </cols>
  <sheetData>
    <row r="1" spans="1:9" ht="19.5" customHeight="1" thickBot="1" x14ac:dyDescent="0.35">
      <c r="A1" s="27" t="s">
        <v>0</v>
      </c>
      <c r="B1" s="28"/>
      <c r="D1" s="29" t="s">
        <v>1</v>
      </c>
      <c r="E1" s="26" t="s">
        <v>107</v>
      </c>
      <c r="F1" s="36"/>
    </row>
    <row r="2" spans="1:9" ht="19.5" customHeight="1" thickBot="1" x14ac:dyDescent="0.3">
      <c r="A2" s="27" t="s">
        <v>2</v>
      </c>
      <c r="B2" s="28"/>
      <c r="C2" s="28"/>
      <c r="D2" s="28"/>
      <c r="E2" s="28"/>
      <c r="F2" s="32"/>
      <c r="I2" s="170" t="s">
        <v>178</v>
      </c>
    </row>
    <row r="3" spans="1:9" ht="19.5" customHeight="1" thickBot="1" x14ac:dyDescent="0.3">
      <c r="A3" s="33" t="s">
        <v>3</v>
      </c>
      <c r="B3" s="34"/>
      <c r="C3" s="34"/>
      <c r="D3" s="34"/>
      <c r="E3" s="34"/>
      <c r="F3" s="35"/>
    </row>
    <row r="4" spans="1:9" ht="15" customHeight="1" thickTop="1" x14ac:dyDescent="0.25">
      <c r="A4" s="109" t="s">
        <v>4</v>
      </c>
      <c r="B4" s="110" t="s">
        <v>5</v>
      </c>
      <c r="C4" s="111" t="s">
        <v>6</v>
      </c>
      <c r="D4" s="111" t="s">
        <v>6</v>
      </c>
      <c r="E4" s="111" t="s">
        <v>7</v>
      </c>
      <c r="F4" s="112" t="s">
        <v>8</v>
      </c>
      <c r="H4" s="180"/>
    </row>
    <row r="5" spans="1:9" s="107" customFormat="1" ht="15" customHeight="1" x14ac:dyDescent="0.25">
      <c r="A5" s="113"/>
      <c r="B5" s="114" t="s">
        <v>192</v>
      </c>
      <c r="C5" s="114" t="s">
        <v>201</v>
      </c>
      <c r="D5" s="114" t="s">
        <v>202</v>
      </c>
      <c r="E5" s="114" t="s">
        <v>192</v>
      </c>
      <c r="F5" s="115" t="s">
        <v>9</v>
      </c>
      <c r="H5" s="181"/>
    </row>
    <row r="6" spans="1:9" ht="15" customHeight="1" x14ac:dyDescent="0.25">
      <c r="A6" s="116" t="s">
        <v>10</v>
      </c>
      <c r="B6" s="117"/>
      <c r="C6" s="117"/>
      <c r="D6" s="117"/>
      <c r="E6" s="117"/>
      <c r="F6" s="118"/>
      <c r="H6" s="149"/>
    </row>
    <row r="7" spans="1:9" ht="15" customHeight="1" x14ac:dyDescent="0.25">
      <c r="A7" s="116" t="s">
        <v>11</v>
      </c>
      <c r="B7" s="117"/>
      <c r="C7" s="117"/>
      <c r="D7" s="117"/>
      <c r="E7" s="117"/>
      <c r="F7" s="119"/>
      <c r="H7" s="149"/>
    </row>
    <row r="8" spans="1:9" ht="15" customHeight="1" x14ac:dyDescent="0.25">
      <c r="A8" s="120" t="s">
        <v>12</v>
      </c>
      <c r="B8" s="121">
        <v>1843705</v>
      </c>
      <c r="C8" s="121">
        <v>1843705</v>
      </c>
      <c r="D8" s="121">
        <v>1372588</v>
      </c>
      <c r="E8" s="121">
        <f t="shared" ref="E8:E33" si="0">D8-C8</f>
        <v>-471117</v>
      </c>
      <c r="F8" s="122">
        <f t="shared" ref="F8:F33" si="1">IF(ISBLANK(E8),"  ",IF(C8&gt;0,E8/C8,IF(E8&gt;0,1,0)))</f>
        <v>-0.25552732134479217</v>
      </c>
      <c r="H8" s="149"/>
    </row>
    <row r="9" spans="1:9" ht="15" customHeight="1" x14ac:dyDescent="0.25">
      <c r="A9" s="120" t="s">
        <v>13</v>
      </c>
      <c r="B9" s="121">
        <v>0</v>
      </c>
      <c r="C9" s="121">
        <v>0</v>
      </c>
      <c r="D9" s="121">
        <v>0</v>
      </c>
      <c r="E9" s="121">
        <f t="shared" si="0"/>
        <v>0</v>
      </c>
      <c r="F9" s="122">
        <f t="shared" si="1"/>
        <v>0</v>
      </c>
      <c r="H9" s="149"/>
    </row>
    <row r="10" spans="1:9" ht="15" customHeight="1" x14ac:dyDescent="0.25">
      <c r="A10" s="188" t="s">
        <v>14</v>
      </c>
      <c r="B10" s="123">
        <v>0</v>
      </c>
      <c r="C10" s="123">
        <v>0</v>
      </c>
      <c r="D10" s="123">
        <v>3000000</v>
      </c>
      <c r="E10" s="121">
        <f t="shared" si="0"/>
        <v>3000000</v>
      </c>
      <c r="F10" s="122">
        <f t="shared" si="1"/>
        <v>1</v>
      </c>
      <c r="H10" s="149"/>
    </row>
    <row r="11" spans="1:9" ht="15" customHeight="1" x14ac:dyDescent="0.25">
      <c r="A11" s="194" t="s">
        <v>15</v>
      </c>
      <c r="B11" s="125">
        <v>0</v>
      </c>
      <c r="C11" s="125">
        <v>0</v>
      </c>
      <c r="D11" s="125">
        <v>3000000</v>
      </c>
      <c r="E11" s="121">
        <f t="shared" si="0"/>
        <v>3000000</v>
      </c>
      <c r="F11" s="122">
        <f t="shared" si="1"/>
        <v>1</v>
      </c>
      <c r="H11" s="149"/>
    </row>
    <row r="12" spans="1:9" ht="15" customHeight="1" x14ac:dyDescent="0.25">
      <c r="A12" s="195" t="s">
        <v>16</v>
      </c>
      <c r="B12" s="125">
        <v>0</v>
      </c>
      <c r="C12" s="125">
        <v>0</v>
      </c>
      <c r="D12" s="125">
        <v>0</v>
      </c>
      <c r="E12" s="121">
        <f t="shared" si="0"/>
        <v>0</v>
      </c>
      <c r="F12" s="122">
        <f t="shared" si="1"/>
        <v>0</v>
      </c>
      <c r="H12" s="149"/>
    </row>
    <row r="13" spans="1:9" ht="15" customHeight="1" x14ac:dyDescent="0.25">
      <c r="A13" s="195" t="s">
        <v>17</v>
      </c>
      <c r="B13" s="125">
        <v>0</v>
      </c>
      <c r="C13" s="125">
        <v>0</v>
      </c>
      <c r="D13" s="125">
        <v>0</v>
      </c>
      <c r="E13" s="121">
        <f t="shared" si="0"/>
        <v>0</v>
      </c>
      <c r="F13" s="122">
        <f t="shared" si="1"/>
        <v>0</v>
      </c>
      <c r="H13" s="149"/>
    </row>
    <row r="14" spans="1:9" ht="15" customHeight="1" x14ac:dyDescent="0.25">
      <c r="A14" s="195" t="s">
        <v>18</v>
      </c>
      <c r="B14" s="125">
        <v>0</v>
      </c>
      <c r="C14" s="125">
        <v>0</v>
      </c>
      <c r="D14" s="125">
        <v>0</v>
      </c>
      <c r="E14" s="121">
        <f t="shared" si="0"/>
        <v>0</v>
      </c>
      <c r="F14" s="122">
        <f t="shared" si="1"/>
        <v>0</v>
      </c>
      <c r="H14" s="149"/>
    </row>
    <row r="15" spans="1:9" ht="15" customHeight="1" x14ac:dyDescent="0.25">
      <c r="A15" s="195" t="s">
        <v>19</v>
      </c>
      <c r="B15" s="125">
        <v>0</v>
      </c>
      <c r="C15" s="125">
        <v>0</v>
      </c>
      <c r="D15" s="125">
        <v>0</v>
      </c>
      <c r="E15" s="121">
        <f t="shared" si="0"/>
        <v>0</v>
      </c>
      <c r="F15" s="122">
        <f t="shared" si="1"/>
        <v>0</v>
      </c>
      <c r="H15" s="149"/>
    </row>
    <row r="16" spans="1:9" ht="15" customHeight="1" x14ac:dyDescent="0.25">
      <c r="A16" s="195" t="s">
        <v>204</v>
      </c>
      <c r="B16" s="125">
        <v>0</v>
      </c>
      <c r="C16" s="125">
        <v>0</v>
      </c>
      <c r="D16" s="125">
        <v>0</v>
      </c>
      <c r="E16" s="121">
        <f t="shared" si="0"/>
        <v>0</v>
      </c>
      <c r="F16" s="122">
        <f t="shared" si="1"/>
        <v>0</v>
      </c>
      <c r="H16" s="149"/>
    </row>
    <row r="17" spans="1:8" ht="15" customHeight="1" x14ac:dyDescent="0.25">
      <c r="A17" s="195" t="s">
        <v>20</v>
      </c>
      <c r="B17" s="125">
        <v>0</v>
      </c>
      <c r="C17" s="125">
        <v>0</v>
      </c>
      <c r="D17" s="125">
        <v>0</v>
      </c>
      <c r="E17" s="121">
        <f t="shared" si="0"/>
        <v>0</v>
      </c>
      <c r="F17" s="122">
        <f t="shared" si="1"/>
        <v>0</v>
      </c>
      <c r="H17" s="149"/>
    </row>
    <row r="18" spans="1:8" ht="15" customHeight="1" x14ac:dyDescent="0.25">
      <c r="A18" s="195" t="s">
        <v>193</v>
      </c>
      <c r="B18" s="125">
        <v>0</v>
      </c>
      <c r="C18" s="125">
        <v>0</v>
      </c>
      <c r="D18" s="125">
        <v>0</v>
      </c>
      <c r="E18" s="121">
        <f t="shared" si="0"/>
        <v>0</v>
      </c>
      <c r="F18" s="122">
        <f t="shared" si="1"/>
        <v>0</v>
      </c>
      <c r="H18" s="149"/>
    </row>
    <row r="19" spans="1:8" ht="15" customHeight="1" x14ac:dyDescent="0.25">
      <c r="A19" s="195" t="s">
        <v>21</v>
      </c>
      <c r="B19" s="125">
        <v>0</v>
      </c>
      <c r="C19" s="125">
        <v>0</v>
      </c>
      <c r="D19" s="125">
        <v>0</v>
      </c>
      <c r="E19" s="121">
        <f t="shared" si="0"/>
        <v>0</v>
      </c>
      <c r="F19" s="122">
        <f t="shared" si="1"/>
        <v>0</v>
      </c>
      <c r="H19" s="149"/>
    </row>
    <row r="20" spans="1:8" ht="15" customHeight="1" x14ac:dyDescent="0.25">
      <c r="A20" s="195" t="s">
        <v>22</v>
      </c>
      <c r="B20" s="125">
        <v>0</v>
      </c>
      <c r="C20" s="125">
        <v>0</v>
      </c>
      <c r="D20" s="125">
        <v>0</v>
      </c>
      <c r="E20" s="121">
        <f t="shared" si="0"/>
        <v>0</v>
      </c>
      <c r="F20" s="122">
        <f t="shared" si="1"/>
        <v>0</v>
      </c>
      <c r="H20" s="149"/>
    </row>
    <row r="21" spans="1:8" ht="15" customHeight="1" x14ac:dyDescent="0.25">
      <c r="A21" s="195" t="s">
        <v>194</v>
      </c>
      <c r="B21" s="125">
        <v>0</v>
      </c>
      <c r="C21" s="125">
        <v>0</v>
      </c>
      <c r="D21" s="125">
        <v>0</v>
      </c>
      <c r="E21" s="121">
        <f t="shared" si="0"/>
        <v>0</v>
      </c>
      <c r="F21" s="122">
        <f t="shared" si="1"/>
        <v>0</v>
      </c>
      <c r="H21" s="149"/>
    </row>
    <row r="22" spans="1:8" ht="15" customHeight="1" x14ac:dyDescent="0.25">
      <c r="A22" s="195" t="s">
        <v>23</v>
      </c>
      <c r="B22" s="125">
        <v>0</v>
      </c>
      <c r="C22" s="125">
        <v>0</v>
      </c>
      <c r="D22" s="125">
        <v>0</v>
      </c>
      <c r="E22" s="121">
        <f t="shared" si="0"/>
        <v>0</v>
      </c>
      <c r="F22" s="122">
        <f t="shared" si="1"/>
        <v>0</v>
      </c>
      <c r="H22" s="149"/>
    </row>
    <row r="23" spans="1:8" ht="15" customHeight="1" x14ac:dyDescent="0.25">
      <c r="A23" s="196" t="s">
        <v>195</v>
      </c>
      <c r="B23" s="125">
        <v>0</v>
      </c>
      <c r="C23" s="125">
        <v>0</v>
      </c>
      <c r="D23" s="125">
        <v>0</v>
      </c>
      <c r="E23" s="121">
        <f t="shared" si="0"/>
        <v>0</v>
      </c>
      <c r="F23" s="122">
        <f t="shared" si="1"/>
        <v>0</v>
      </c>
      <c r="H23" s="149"/>
    </row>
    <row r="24" spans="1:8" ht="15" customHeight="1" x14ac:dyDescent="0.25">
      <c r="A24" s="196" t="s">
        <v>24</v>
      </c>
      <c r="B24" s="125">
        <v>0</v>
      </c>
      <c r="C24" s="125">
        <v>0</v>
      </c>
      <c r="D24" s="125">
        <v>0</v>
      </c>
      <c r="E24" s="121">
        <f t="shared" si="0"/>
        <v>0</v>
      </c>
      <c r="F24" s="122">
        <f t="shared" si="1"/>
        <v>0</v>
      </c>
      <c r="H24" s="149"/>
    </row>
    <row r="25" spans="1:8" ht="15" customHeight="1" x14ac:dyDescent="0.25">
      <c r="A25" s="196" t="s">
        <v>79</v>
      </c>
      <c r="B25" s="125">
        <v>0</v>
      </c>
      <c r="C25" s="125">
        <v>0</v>
      </c>
      <c r="D25" s="125">
        <v>0</v>
      </c>
      <c r="E25" s="121">
        <f t="shared" si="0"/>
        <v>0</v>
      </c>
      <c r="F25" s="122">
        <f t="shared" si="1"/>
        <v>0</v>
      </c>
      <c r="H25" s="149"/>
    </row>
    <row r="26" spans="1:8" ht="15" customHeight="1" x14ac:dyDescent="0.25">
      <c r="A26" s="196" t="s">
        <v>196</v>
      </c>
      <c r="B26" s="125">
        <v>0</v>
      </c>
      <c r="C26" s="125">
        <v>0</v>
      </c>
      <c r="D26" s="125">
        <v>0</v>
      </c>
      <c r="E26" s="121">
        <f t="shared" si="0"/>
        <v>0</v>
      </c>
      <c r="F26" s="122">
        <f t="shared" si="1"/>
        <v>0</v>
      </c>
      <c r="H26" s="149"/>
    </row>
    <row r="27" spans="1:8" ht="15" customHeight="1" x14ac:dyDescent="0.25">
      <c r="A27" s="196" t="s">
        <v>197</v>
      </c>
      <c r="B27" s="125">
        <v>0</v>
      </c>
      <c r="C27" s="125">
        <v>0</v>
      </c>
      <c r="D27" s="125">
        <v>0</v>
      </c>
      <c r="E27" s="121">
        <f t="shared" si="0"/>
        <v>0</v>
      </c>
      <c r="F27" s="122">
        <f t="shared" si="1"/>
        <v>0</v>
      </c>
      <c r="H27" s="149"/>
    </row>
    <row r="28" spans="1:8" ht="15" customHeight="1" x14ac:dyDescent="0.25">
      <c r="A28" s="196" t="s">
        <v>185</v>
      </c>
      <c r="B28" s="125">
        <v>0</v>
      </c>
      <c r="C28" s="125">
        <v>0</v>
      </c>
      <c r="D28" s="125">
        <v>0</v>
      </c>
      <c r="E28" s="121">
        <f t="shared" si="0"/>
        <v>0</v>
      </c>
      <c r="F28" s="122">
        <f t="shared" si="1"/>
        <v>0</v>
      </c>
      <c r="H28" s="149"/>
    </row>
    <row r="29" spans="1:8" ht="15" customHeight="1" x14ac:dyDescent="0.25">
      <c r="A29" s="196" t="s">
        <v>198</v>
      </c>
      <c r="B29" s="125">
        <v>0</v>
      </c>
      <c r="C29" s="125">
        <v>0</v>
      </c>
      <c r="D29" s="125">
        <v>0</v>
      </c>
      <c r="E29" s="121">
        <f t="shared" si="0"/>
        <v>0</v>
      </c>
      <c r="F29" s="122">
        <f t="shared" si="1"/>
        <v>0</v>
      </c>
      <c r="H29" s="149"/>
    </row>
    <row r="30" spans="1:8" ht="15" customHeight="1" x14ac:dyDescent="0.25">
      <c r="A30" s="197" t="s">
        <v>199</v>
      </c>
      <c r="B30" s="125">
        <v>0</v>
      </c>
      <c r="C30" s="125">
        <v>0</v>
      </c>
      <c r="D30" s="125">
        <v>0</v>
      </c>
      <c r="E30" s="121">
        <f t="shared" si="0"/>
        <v>0</v>
      </c>
      <c r="F30" s="122">
        <f t="shared" si="1"/>
        <v>0</v>
      </c>
      <c r="H30" s="149"/>
    </row>
    <row r="31" spans="1:8" ht="15" customHeight="1" x14ac:dyDescent="0.25">
      <c r="A31" s="196" t="s">
        <v>205</v>
      </c>
      <c r="B31" s="125">
        <v>0</v>
      </c>
      <c r="C31" s="125">
        <v>0</v>
      </c>
      <c r="D31" s="125">
        <v>0</v>
      </c>
      <c r="E31" s="121">
        <f t="shared" si="0"/>
        <v>0</v>
      </c>
      <c r="F31" s="122">
        <f t="shared" si="1"/>
        <v>0</v>
      </c>
      <c r="H31" s="149"/>
    </row>
    <row r="32" spans="1:8" ht="15" customHeight="1" x14ac:dyDescent="0.25">
      <c r="A32" s="198" t="s">
        <v>206</v>
      </c>
      <c r="B32" s="125">
        <v>0</v>
      </c>
      <c r="C32" s="125">
        <v>0</v>
      </c>
      <c r="D32" s="125">
        <v>0</v>
      </c>
      <c r="E32" s="121">
        <f t="shared" si="0"/>
        <v>0</v>
      </c>
      <c r="F32" s="122">
        <f t="shared" si="1"/>
        <v>0</v>
      </c>
      <c r="H32" s="149"/>
    </row>
    <row r="33" spans="1:13" ht="15" customHeight="1" x14ac:dyDescent="0.25">
      <c r="A33" s="198" t="s">
        <v>207</v>
      </c>
      <c r="B33" s="125">
        <v>0</v>
      </c>
      <c r="C33" s="125">
        <v>0</v>
      </c>
      <c r="D33" s="125">
        <v>0</v>
      </c>
      <c r="E33" s="121">
        <f t="shared" si="0"/>
        <v>0</v>
      </c>
      <c r="F33" s="122">
        <f t="shared" si="1"/>
        <v>0</v>
      </c>
      <c r="H33" s="149"/>
    </row>
    <row r="34" spans="1:13" ht="15" customHeight="1" x14ac:dyDescent="0.25">
      <c r="A34" s="127" t="s">
        <v>25</v>
      </c>
      <c r="B34" s="125"/>
      <c r="C34" s="125"/>
      <c r="D34" s="125"/>
      <c r="E34" s="125"/>
      <c r="F34" s="118"/>
      <c r="H34" s="149"/>
    </row>
    <row r="35" spans="1:13" ht="15" customHeight="1" x14ac:dyDescent="0.25">
      <c r="A35" s="124" t="s">
        <v>26</v>
      </c>
      <c r="B35" s="121">
        <v>0</v>
      </c>
      <c r="C35" s="121">
        <v>0</v>
      </c>
      <c r="D35" s="121">
        <v>0</v>
      </c>
      <c r="E35" s="121">
        <f>D35-C35</f>
        <v>0</v>
      </c>
      <c r="F35" s="122">
        <f>IF(ISBLANK(E35),"  ",IF(C35&gt;0,E35/C35,IF(E35&gt;0,1,0)))</f>
        <v>0</v>
      </c>
      <c r="H35" s="149"/>
    </row>
    <row r="36" spans="1:13" ht="15" customHeight="1" x14ac:dyDescent="0.25">
      <c r="A36" s="128" t="s">
        <v>27</v>
      </c>
      <c r="B36" s="125"/>
      <c r="C36" s="125"/>
      <c r="D36" s="125"/>
      <c r="E36" s="125"/>
      <c r="F36" s="118"/>
      <c r="H36" s="149"/>
    </row>
    <row r="37" spans="1:13" ht="15" customHeight="1" x14ac:dyDescent="0.25">
      <c r="A37" s="124" t="s">
        <v>26</v>
      </c>
      <c r="B37" s="117">
        <v>0</v>
      </c>
      <c r="C37" s="117">
        <v>0</v>
      </c>
      <c r="D37" s="117">
        <v>0</v>
      </c>
      <c r="E37" s="121">
        <f>D37-C37</f>
        <v>0</v>
      </c>
      <c r="F37" s="122">
        <f>IF(ISBLANK(E37),"  ",IF(C37&gt;0,E37/C37,IF(E37&gt;0,1,0)))</f>
        <v>0</v>
      </c>
      <c r="H37" s="149"/>
    </row>
    <row r="38" spans="1:13" ht="15" customHeight="1" x14ac:dyDescent="0.25">
      <c r="A38" s="126" t="s">
        <v>28</v>
      </c>
      <c r="B38" s="125"/>
      <c r="C38" s="125"/>
      <c r="D38" s="125"/>
      <c r="E38" s="123"/>
      <c r="F38" s="122" t="str">
        <f>IF(ISBLANK(E38),"  ",IF(C38&gt;0,E38/C38,IF(E38&gt;0,1,0)))</f>
        <v xml:space="preserve">  </v>
      </c>
      <c r="H38" s="149"/>
    </row>
    <row r="39" spans="1:13" s="103" customFormat="1" ht="15" customHeight="1" x14ac:dyDescent="0.25">
      <c r="A39" s="129" t="s">
        <v>30</v>
      </c>
      <c r="B39" s="130">
        <v>1843705</v>
      </c>
      <c r="C39" s="130">
        <v>1843705</v>
      </c>
      <c r="D39" s="130">
        <v>4372588</v>
      </c>
      <c r="E39" s="130">
        <f>D39-C39</f>
        <v>2528883</v>
      </c>
      <c r="F39" s="131">
        <f>IF(ISBLANK(E39),"  ",IF(C39&gt;0,E39/C39,IF(E39&gt;0,1,0)))</f>
        <v>1.371631036418516</v>
      </c>
      <c r="H39" s="174"/>
    </row>
    <row r="40" spans="1:13" ht="15" customHeight="1" x14ac:dyDescent="0.25">
      <c r="A40" s="127" t="s">
        <v>31</v>
      </c>
      <c r="B40" s="125"/>
      <c r="C40" s="125"/>
      <c r="D40" s="125"/>
      <c r="E40" s="125"/>
      <c r="F40" s="118"/>
      <c r="H40" s="149"/>
    </row>
    <row r="41" spans="1:13" ht="15" customHeight="1" x14ac:dyDescent="0.25">
      <c r="A41" s="132" t="s">
        <v>32</v>
      </c>
      <c r="B41" s="121">
        <v>0</v>
      </c>
      <c r="C41" s="121">
        <v>0</v>
      </c>
      <c r="D41" s="121">
        <v>0</v>
      </c>
      <c r="E41" s="121">
        <f t="shared" ref="E41:E46" si="2">D41-C41</f>
        <v>0</v>
      </c>
      <c r="F41" s="122">
        <f t="shared" ref="F41:F46" si="3">IF(ISBLANK(E41),"  ",IF(C41&gt;0,E41/C41,IF(E41&gt;0,1,0)))</f>
        <v>0</v>
      </c>
      <c r="H41" s="149"/>
    </row>
    <row r="42" spans="1:13" ht="15" customHeight="1" x14ac:dyDescent="0.25">
      <c r="A42" s="133" t="s">
        <v>33</v>
      </c>
      <c r="B42" s="121">
        <v>0</v>
      </c>
      <c r="C42" s="121">
        <v>0</v>
      </c>
      <c r="D42" s="121">
        <v>0</v>
      </c>
      <c r="E42" s="121">
        <f t="shared" si="2"/>
        <v>0</v>
      </c>
      <c r="F42" s="122">
        <f t="shared" si="3"/>
        <v>0</v>
      </c>
      <c r="H42" s="149"/>
    </row>
    <row r="43" spans="1:13" ht="15" customHeight="1" x14ac:dyDescent="0.25">
      <c r="A43" s="133" t="s">
        <v>34</v>
      </c>
      <c r="B43" s="121">
        <v>0</v>
      </c>
      <c r="C43" s="121">
        <v>0</v>
      </c>
      <c r="D43" s="121">
        <v>0</v>
      </c>
      <c r="E43" s="121">
        <f t="shared" si="2"/>
        <v>0</v>
      </c>
      <c r="F43" s="122">
        <f t="shared" si="3"/>
        <v>0</v>
      </c>
      <c r="H43" s="149"/>
    </row>
    <row r="44" spans="1:13" ht="15" customHeight="1" x14ac:dyDescent="0.25">
      <c r="A44" s="133" t="s">
        <v>35</v>
      </c>
      <c r="B44" s="121">
        <v>0</v>
      </c>
      <c r="C44" s="121">
        <v>0</v>
      </c>
      <c r="D44" s="121">
        <v>0</v>
      </c>
      <c r="E44" s="121">
        <f t="shared" si="2"/>
        <v>0</v>
      </c>
      <c r="F44" s="122">
        <f t="shared" si="3"/>
        <v>0</v>
      </c>
      <c r="H44" s="149"/>
    </row>
    <row r="45" spans="1:13" ht="15" customHeight="1" x14ac:dyDescent="0.25">
      <c r="A45" s="134" t="s">
        <v>36</v>
      </c>
      <c r="B45" s="121">
        <v>0</v>
      </c>
      <c r="C45" s="121">
        <v>0</v>
      </c>
      <c r="D45" s="121">
        <v>0</v>
      </c>
      <c r="E45" s="121">
        <f t="shared" si="2"/>
        <v>0</v>
      </c>
      <c r="F45" s="122">
        <f t="shared" si="3"/>
        <v>0</v>
      </c>
      <c r="H45" s="149"/>
    </row>
    <row r="46" spans="1:13" s="103" customFormat="1" ht="15" customHeight="1" x14ac:dyDescent="0.25">
      <c r="A46" s="127" t="s">
        <v>37</v>
      </c>
      <c r="B46" s="135">
        <v>0</v>
      </c>
      <c r="C46" s="135">
        <v>0</v>
      </c>
      <c r="D46" s="135">
        <v>0</v>
      </c>
      <c r="E46" s="137">
        <f t="shared" si="2"/>
        <v>0</v>
      </c>
      <c r="F46" s="131">
        <f t="shared" si="3"/>
        <v>0</v>
      </c>
      <c r="H46" s="174"/>
      <c r="M46" s="103" t="s">
        <v>38</v>
      </c>
    </row>
    <row r="47" spans="1:13" ht="15" customHeight="1" x14ac:dyDescent="0.25">
      <c r="A47" s="126" t="s">
        <v>38</v>
      </c>
      <c r="B47" s="125"/>
      <c r="C47" s="125"/>
      <c r="D47" s="125"/>
      <c r="E47" s="125"/>
      <c r="F47" s="118"/>
      <c r="H47" s="149"/>
    </row>
    <row r="48" spans="1:13" s="103" customFormat="1" ht="15" customHeight="1" x14ac:dyDescent="0.25">
      <c r="A48" s="136" t="s">
        <v>39</v>
      </c>
      <c r="B48" s="137">
        <v>718000</v>
      </c>
      <c r="C48" s="137">
        <v>718000</v>
      </c>
      <c r="D48" s="137">
        <v>0</v>
      </c>
      <c r="E48" s="137">
        <f>D48-C48</f>
        <v>-718000</v>
      </c>
      <c r="F48" s="131">
        <f>IF(ISBLANK(E48),"  ",IF(C48&gt;0,E48/C48,IF(E48&gt;0,1,0)))</f>
        <v>-1</v>
      </c>
      <c r="H48" s="174"/>
    </row>
    <row r="49" spans="1:8" ht="15" customHeight="1" x14ac:dyDescent="0.25">
      <c r="A49" s="124"/>
      <c r="B49" s="117"/>
      <c r="C49" s="117"/>
      <c r="D49" s="117"/>
      <c r="E49" s="117"/>
      <c r="F49" s="119"/>
      <c r="H49" s="149"/>
    </row>
    <row r="50" spans="1:8" s="103" customFormat="1" ht="15" customHeight="1" x14ac:dyDescent="0.25">
      <c r="A50" s="136" t="s">
        <v>40</v>
      </c>
      <c r="B50" s="137">
        <v>0</v>
      </c>
      <c r="C50" s="137">
        <v>0</v>
      </c>
      <c r="D50" s="137">
        <v>0</v>
      </c>
      <c r="E50" s="137">
        <f>D50-C50</f>
        <v>0</v>
      </c>
      <c r="F50" s="131">
        <f>IF(ISBLANK(E50),"  ",IF(C50&gt;0,E50/C50,IF(E50&gt;0,1,0)))</f>
        <v>0</v>
      </c>
      <c r="H50" s="174"/>
    </row>
    <row r="51" spans="1:8" ht="15" customHeight="1" x14ac:dyDescent="0.25">
      <c r="A51" s="126" t="s">
        <v>38</v>
      </c>
      <c r="B51" s="125"/>
      <c r="C51" s="125"/>
      <c r="D51" s="125"/>
      <c r="E51" s="125"/>
      <c r="F51" s="118"/>
      <c r="H51" s="149"/>
    </row>
    <row r="52" spans="1:8" s="103" customFormat="1" ht="15" customHeight="1" x14ac:dyDescent="0.25">
      <c r="A52" s="127" t="s">
        <v>41</v>
      </c>
      <c r="B52" s="135">
        <v>2818066</v>
      </c>
      <c r="C52" s="135">
        <v>3422500</v>
      </c>
      <c r="D52" s="135">
        <v>3422500</v>
      </c>
      <c r="E52" s="135">
        <f>D52-C52</f>
        <v>0</v>
      </c>
      <c r="F52" s="131">
        <f>IF(ISBLANK(E52),"  ",IF(C52&gt;0,E52/C52,IF(E52&gt;0,1,0)))</f>
        <v>0</v>
      </c>
      <c r="H52" s="174"/>
    </row>
    <row r="53" spans="1:8" ht="15" customHeight="1" x14ac:dyDescent="0.25">
      <c r="A53" s="126" t="s">
        <v>38</v>
      </c>
      <c r="B53" s="125"/>
      <c r="C53" s="125"/>
      <c r="D53" s="125"/>
      <c r="E53" s="125"/>
      <c r="F53" s="118"/>
      <c r="H53" s="149"/>
    </row>
    <row r="54" spans="1:8" s="103" customFormat="1" ht="15" customHeight="1" x14ac:dyDescent="0.25">
      <c r="A54" s="138" t="s">
        <v>42</v>
      </c>
      <c r="B54" s="139">
        <v>0</v>
      </c>
      <c r="C54" s="139">
        <v>0</v>
      </c>
      <c r="D54" s="139">
        <v>0</v>
      </c>
      <c r="E54" s="139">
        <f>D54-C54</f>
        <v>0</v>
      </c>
      <c r="F54" s="131">
        <f>IF(ISBLANK(E54),"  ",IF(C54&gt;0,E54/C54,IF(E54&gt;0,1,0)))</f>
        <v>0</v>
      </c>
      <c r="H54" s="174"/>
    </row>
    <row r="55" spans="1:8" ht="15" customHeight="1" x14ac:dyDescent="0.25">
      <c r="A55" s="127"/>
      <c r="B55" s="117"/>
      <c r="C55" s="117"/>
      <c r="D55" s="117"/>
      <c r="E55" s="117"/>
      <c r="F55" s="140"/>
      <c r="H55" s="149"/>
    </row>
    <row r="56" spans="1:8" s="103" customFormat="1" ht="15" customHeight="1" x14ac:dyDescent="0.25">
      <c r="A56" s="127" t="s">
        <v>43</v>
      </c>
      <c r="B56" s="135">
        <v>0</v>
      </c>
      <c r="C56" s="135">
        <v>0</v>
      </c>
      <c r="D56" s="135">
        <v>0</v>
      </c>
      <c r="E56" s="139">
        <f>D56-C56</f>
        <v>0</v>
      </c>
      <c r="F56" s="131">
        <f>IF(ISBLANK(E56),"  ",IF(C56&gt;0,E56/C56,IF(E56&gt;0,1,0)))</f>
        <v>0</v>
      </c>
      <c r="H56" s="174"/>
    </row>
    <row r="57" spans="1:8" ht="15" customHeight="1" x14ac:dyDescent="0.25">
      <c r="A57" s="126"/>
      <c r="B57" s="125"/>
      <c r="C57" s="125"/>
      <c r="D57" s="125"/>
      <c r="E57" s="125"/>
      <c r="F57" s="118"/>
      <c r="H57" s="149"/>
    </row>
    <row r="58" spans="1:8" s="103" customFormat="1" ht="15" customHeight="1" x14ac:dyDescent="0.25">
      <c r="A58" s="141" t="s">
        <v>44</v>
      </c>
      <c r="B58" s="135">
        <v>5379771</v>
      </c>
      <c r="C58" s="135">
        <v>5984205</v>
      </c>
      <c r="D58" s="135">
        <v>7795088</v>
      </c>
      <c r="E58" s="135">
        <f>D58-C58</f>
        <v>1810883</v>
      </c>
      <c r="F58" s="131">
        <f>IF(ISBLANK(E58),"  ",IF(C58&gt;0,E58/C58,IF(E58&gt;0,1,0)))</f>
        <v>0.30261045535706077</v>
      </c>
      <c r="H58" s="174"/>
    </row>
    <row r="59" spans="1:8" ht="15" customHeight="1" x14ac:dyDescent="0.25">
      <c r="A59" s="142"/>
      <c r="B59" s="125"/>
      <c r="C59" s="125"/>
      <c r="D59" s="125"/>
      <c r="E59" s="125"/>
      <c r="F59" s="118" t="s">
        <v>38</v>
      </c>
      <c r="H59" s="149"/>
    </row>
    <row r="60" spans="1:8" ht="15" customHeight="1" x14ac:dyDescent="0.25">
      <c r="A60" s="143"/>
      <c r="B60" s="117"/>
      <c r="C60" s="117"/>
      <c r="D60" s="117"/>
      <c r="E60" s="117"/>
      <c r="F60" s="119" t="s">
        <v>38</v>
      </c>
      <c r="H60" s="149"/>
    </row>
    <row r="61" spans="1:8" ht="15" customHeight="1" x14ac:dyDescent="0.25">
      <c r="A61" s="141" t="s">
        <v>45</v>
      </c>
      <c r="B61" s="117"/>
      <c r="C61" s="117"/>
      <c r="D61" s="117"/>
      <c r="E61" s="117"/>
      <c r="F61" s="119"/>
      <c r="H61" s="149"/>
    </row>
    <row r="62" spans="1:8" ht="15" customHeight="1" x14ac:dyDescent="0.25">
      <c r="A62" s="124" t="s">
        <v>46</v>
      </c>
      <c r="B62" s="117">
        <v>0</v>
      </c>
      <c r="C62" s="117">
        <v>0</v>
      </c>
      <c r="D62" s="117">
        <v>0</v>
      </c>
      <c r="E62" s="117">
        <f t="shared" ref="E62:E75" si="4">D62-C62</f>
        <v>0</v>
      </c>
      <c r="F62" s="122">
        <f t="shared" ref="F62:F75" si="5">IF(ISBLANK(E62),"  ",IF(C62&gt;0,E62/C62,IF(E62&gt;0,1,0)))</f>
        <v>0</v>
      </c>
      <c r="H62" s="149"/>
    </row>
    <row r="63" spans="1:8" ht="15" customHeight="1" x14ac:dyDescent="0.25">
      <c r="A63" s="126" t="s">
        <v>47</v>
      </c>
      <c r="B63" s="125">
        <v>0</v>
      </c>
      <c r="C63" s="125">
        <v>0</v>
      </c>
      <c r="D63" s="125">
        <v>0</v>
      </c>
      <c r="E63" s="125">
        <f t="shared" si="4"/>
        <v>0</v>
      </c>
      <c r="F63" s="122">
        <f t="shared" si="5"/>
        <v>0</v>
      </c>
      <c r="H63" s="149"/>
    </row>
    <row r="64" spans="1:8" ht="15" customHeight="1" x14ac:dyDescent="0.25">
      <c r="A64" s="126" t="s">
        <v>48</v>
      </c>
      <c r="B64" s="125">
        <v>0</v>
      </c>
      <c r="C64" s="125">
        <v>0</v>
      </c>
      <c r="D64" s="125">
        <v>0</v>
      </c>
      <c r="E64" s="125">
        <f t="shared" si="4"/>
        <v>0</v>
      </c>
      <c r="F64" s="122">
        <f t="shared" si="5"/>
        <v>0</v>
      </c>
      <c r="H64" s="149"/>
    </row>
    <row r="65" spans="1:8" ht="15" customHeight="1" x14ac:dyDescent="0.25">
      <c r="A65" s="126" t="s">
        <v>49</v>
      </c>
      <c r="B65" s="125">
        <v>0</v>
      </c>
      <c r="C65" s="125">
        <v>0</v>
      </c>
      <c r="D65" s="125">
        <v>0</v>
      </c>
      <c r="E65" s="125">
        <f t="shared" si="4"/>
        <v>0</v>
      </c>
      <c r="F65" s="122">
        <f t="shared" si="5"/>
        <v>0</v>
      </c>
      <c r="H65" s="149"/>
    </row>
    <row r="66" spans="1:8" ht="15" customHeight="1" x14ac:dyDescent="0.25">
      <c r="A66" s="126" t="s">
        <v>50</v>
      </c>
      <c r="B66" s="125">
        <v>0</v>
      </c>
      <c r="C66" s="125">
        <v>0</v>
      </c>
      <c r="D66" s="125">
        <v>0</v>
      </c>
      <c r="E66" s="125">
        <f t="shared" si="4"/>
        <v>0</v>
      </c>
      <c r="F66" s="122">
        <f t="shared" si="5"/>
        <v>0</v>
      </c>
      <c r="H66" s="149"/>
    </row>
    <row r="67" spans="1:8" ht="15" customHeight="1" x14ac:dyDescent="0.25">
      <c r="A67" s="126" t="s">
        <v>51</v>
      </c>
      <c r="B67" s="125">
        <v>5379771</v>
      </c>
      <c r="C67" s="125">
        <v>5984205</v>
      </c>
      <c r="D67" s="125">
        <v>7795088</v>
      </c>
      <c r="E67" s="125">
        <f t="shared" si="4"/>
        <v>1810883</v>
      </c>
      <c r="F67" s="122">
        <f t="shared" si="5"/>
        <v>0.30261045535706077</v>
      </c>
      <c r="H67" s="149"/>
    </row>
    <row r="68" spans="1:8" ht="15" customHeight="1" x14ac:dyDescent="0.25">
      <c r="A68" s="126" t="s">
        <v>52</v>
      </c>
      <c r="B68" s="125">
        <v>0</v>
      </c>
      <c r="C68" s="125">
        <v>0</v>
      </c>
      <c r="D68" s="125">
        <v>0</v>
      </c>
      <c r="E68" s="125">
        <f t="shared" si="4"/>
        <v>0</v>
      </c>
      <c r="F68" s="122">
        <f t="shared" si="5"/>
        <v>0</v>
      </c>
      <c r="H68" s="149"/>
    </row>
    <row r="69" spans="1:8" ht="15" customHeight="1" x14ac:dyDescent="0.25">
      <c r="A69" s="126" t="s">
        <v>53</v>
      </c>
      <c r="B69" s="125">
        <v>0</v>
      </c>
      <c r="C69" s="125">
        <v>0</v>
      </c>
      <c r="D69" s="125">
        <v>0</v>
      </c>
      <c r="E69" s="125">
        <f t="shared" si="4"/>
        <v>0</v>
      </c>
      <c r="F69" s="122">
        <f t="shared" si="5"/>
        <v>0</v>
      </c>
      <c r="H69" s="149"/>
    </row>
    <row r="70" spans="1:8" s="103" customFormat="1" ht="15" customHeight="1" x14ac:dyDescent="0.25">
      <c r="A70" s="144" t="s">
        <v>54</v>
      </c>
      <c r="B70" s="130">
        <v>5379771</v>
      </c>
      <c r="C70" s="130">
        <v>5984205</v>
      </c>
      <c r="D70" s="130">
        <v>7795088</v>
      </c>
      <c r="E70" s="125">
        <f t="shared" si="4"/>
        <v>1810883</v>
      </c>
      <c r="F70" s="131">
        <f t="shared" si="5"/>
        <v>0.30261045535706077</v>
      </c>
      <c r="H70" s="174"/>
    </row>
    <row r="71" spans="1:8" ht="15" customHeight="1" x14ac:dyDescent="0.25">
      <c r="A71" s="126" t="s">
        <v>55</v>
      </c>
      <c r="B71" s="125">
        <v>0</v>
      </c>
      <c r="C71" s="125">
        <v>0</v>
      </c>
      <c r="D71" s="125">
        <v>0</v>
      </c>
      <c r="E71" s="125">
        <f t="shared" si="4"/>
        <v>0</v>
      </c>
      <c r="F71" s="122">
        <f t="shared" si="5"/>
        <v>0</v>
      </c>
      <c r="H71" s="149"/>
    </row>
    <row r="72" spans="1:8" ht="15" customHeight="1" x14ac:dyDescent="0.25">
      <c r="A72" s="126" t="s">
        <v>56</v>
      </c>
      <c r="B72" s="125">
        <v>0</v>
      </c>
      <c r="C72" s="125">
        <v>0</v>
      </c>
      <c r="D72" s="125">
        <v>0</v>
      </c>
      <c r="E72" s="125">
        <f t="shared" si="4"/>
        <v>0</v>
      </c>
      <c r="F72" s="122">
        <f t="shared" si="5"/>
        <v>0</v>
      </c>
      <c r="H72" s="149"/>
    </row>
    <row r="73" spans="1:8" ht="15" customHeight="1" x14ac:dyDescent="0.25">
      <c r="A73" s="126" t="s">
        <v>57</v>
      </c>
      <c r="B73" s="125">
        <v>0</v>
      </c>
      <c r="C73" s="125">
        <v>0</v>
      </c>
      <c r="D73" s="125">
        <v>0</v>
      </c>
      <c r="E73" s="125">
        <f t="shared" si="4"/>
        <v>0</v>
      </c>
      <c r="F73" s="122">
        <f t="shared" si="5"/>
        <v>0</v>
      </c>
      <c r="H73" s="149"/>
    </row>
    <row r="74" spans="1:8" ht="15" customHeight="1" x14ac:dyDescent="0.25">
      <c r="A74" s="126" t="s">
        <v>58</v>
      </c>
      <c r="B74" s="125">
        <v>0</v>
      </c>
      <c r="C74" s="125">
        <v>0</v>
      </c>
      <c r="D74" s="125">
        <v>0</v>
      </c>
      <c r="E74" s="125">
        <f t="shared" si="4"/>
        <v>0</v>
      </c>
      <c r="F74" s="122">
        <f t="shared" si="5"/>
        <v>0</v>
      </c>
      <c r="H74" s="149"/>
    </row>
    <row r="75" spans="1:8" s="103" customFormat="1" ht="15" customHeight="1" x14ac:dyDescent="0.25">
      <c r="A75" s="145" t="s">
        <v>59</v>
      </c>
      <c r="B75" s="146">
        <v>5379771</v>
      </c>
      <c r="C75" s="146">
        <v>5984205</v>
      </c>
      <c r="D75" s="146">
        <v>7795088</v>
      </c>
      <c r="E75" s="185">
        <f t="shared" si="4"/>
        <v>1810883</v>
      </c>
      <c r="F75" s="131">
        <f t="shared" si="5"/>
        <v>0.30261045535706077</v>
      </c>
      <c r="H75" s="174"/>
    </row>
    <row r="76" spans="1:8" ht="15" customHeight="1" x14ac:dyDescent="0.25">
      <c r="A76" s="143"/>
      <c r="B76" s="117"/>
      <c r="C76" s="117"/>
      <c r="D76" s="117"/>
      <c r="E76" s="117"/>
      <c r="F76" s="119"/>
      <c r="H76" s="149"/>
    </row>
    <row r="77" spans="1:8" ht="15" customHeight="1" x14ac:dyDescent="0.25">
      <c r="A77" s="141" t="s">
        <v>60</v>
      </c>
      <c r="B77" s="117"/>
      <c r="C77" s="117"/>
      <c r="D77" s="117"/>
      <c r="E77" s="117"/>
      <c r="F77" s="119"/>
      <c r="H77" s="149"/>
    </row>
    <row r="78" spans="1:8" ht="15" customHeight="1" x14ac:dyDescent="0.25">
      <c r="A78" s="124" t="s">
        <v>61</v>
      </c>
      <c r="B78" s="121">
        <v>2248090</v>
      </c>
      <c r="C78" s="121">
        <v>2526900</v>
      </c>
      <c r="D78" s="121">
        <v>2544900</v>
      </c>
      <c r="E78" s="117">
        <f t="shared" ref="E78:E96" si="6">D78-C78</f>
        <v>18000</v>
      </c>
      <c r="F78" s="122">
        <f t="shared" ref="F78:F96" si="7">IF(ISBLANK(E78),"  ",IF(C78&gt;0,E78/C78,IF(E78&gt;0,1,0)))</f>
        <v>7.1233527246824168E-3</v>
      </c>
      <c r="H78" s="149"/>
    </row>
    <row r="79" spans="1:8" ht="15" customHeight="1" x14ac:dyDescent="0.25">
      <c r="A79" s="126" t="s">
        <v>62</v>
      </c>
      <c r="B79" s="123">
        <v>17342</v>
      </c>
      <c r="C79" s="123">
        <v>35000</v>
      </c>
      <c r="D79" s="123">
        <v>35000</v>
      </c>
      <c r="E79" s="125">
        <f t="shared" si="6"/>
        <v>0</v>
      </c>
      <c r="F79" s="122">
        <f t="shared" si="7"/>
        <v>0</v>
      </c>
      <c r="H79" s="149"/>
    </row>
    <row r="80" spans="1:8" ht="15" customHeight="1" x14ac:dyDescent="0.25">
      <c r="A80" s="126" t="s">
        <v>63</v>
      </c>
      <c r="B80" s="117">
        <v>884179</v>
      </c>
      <c r="C80" s="117">
        <v>1076181</v>
      </c>
      <c r="D80" s="117">
        <v>1066900</v>
      </c>
      <c r="E80" s="125">
        <f t="shared" si="6"/>
        <v>-9281</v>
      </c>
      <c r="F80" s="122">
        <f t="shared" si="7"/>
        <v>-8.6240139902116833E-3</v>
      </c>
      <c r="H80" s="149"/>
    </row>
    <row r="81" spans="1:8" s="103" customFormat="1" ht="15" customHeight="1" x14ac:dyDescent="0.25">
      <c r="A81" s="144" t="s">
        <v>64</v>
      </c>
      <c r="B81" s="146">
        <v>3149611</v>
      </c>
      <c r="C81" s="146">
        <v>3638081</v>
      </c>
      <c r="D81" s="146">
        <v>3646800</v>
      </c>
      <c r="E81" s="130">
        <f t="shared" si="6"/>
        <v>8719</v>
      </c>
      <c r="F81" s="131">
        <f t="shared" si="7"/>
        <v>2.3965931489705701E-3</v>
      </c>
      <c r="H81" s="174"/>
    </row>
    <row r="82" spans="1:8" ht="15" customHeight="1" x14ac:dyDescent="0.25">
      <c r="A82" s="126" t="s">
        <v>65</v>
      </c>
      <c r="B82" s="123">
        <v>69292</v>
      </c>
      <c r="C82" s="123">
        <v>70000</v>
      </c>
      <c r="D82" s="123">
        <v>80000</v>
      </c>
      <c r="E82" s="125">
        <f t="shared" si="6"/>
        <v>10000</v>
      </c>
      <c r="F82" s="122">
        <f t="shared" si="7"/>
        <v>0.14285714285714285</v>
      </c>
      <c r="H82" s="149"/>
    </row>
    <row r="83" spans="1:8" ht="15" customHeight="1" x14ac:dyDescent="0.25">
      <c r="A83" s="126" t="s">
        <v>66</v>
      </c>
      <c r="B83" s="121">
        <v>123515</v>
      </c>
      <c r="C83" s="121">
        <v>140000</v>
      </c>
      <c r="D83" s="121">
        <v>150000</v>
      </c>
      <c r="E83" s="125">
        <f t="shared" si="6"/>
        <v>10000</v>
      </c>
      <c r="F83" s="122">
        <f t="shared" si="7"/>
        <v>7.1428571428571425E-2</v>
      </c>
      <c r="H83" s="149"/>
    </row>
    <row r="84" spans="1:8" ht="15" customHeight="1" x14ac:dyDescent="0.25">
      <c r="A84" s="126" t="s">
        <v>67</v>
      </c>
      <c r="B84" s="117">
        <v>17651</v>
      </c>
      <c r="C84" s="117">
        <v>35205</v>
      </c>
      <c r="D84" s="117">
        <v>35205</v>
      </c>
      <c r="E84" s="125">
        <f t="shared" si="6"/>
        <v>0</v>
      </c>
      <c r="F84" s="122">
        <f t="shared" si="7"/>
        <v>0</v>
      </c>
      <c r="H84" s="149"/>
    </row>
    <row r="85" spans="1:8" s="103" customFormat="1" ht="15" customHeight="1" x14ac:dyDescent="0.25">
      <c r="A85" s="128" t="s">
        <v>68</v>
      </c>
      <c r="B85" s="146">
        <v>210458</v>
      </c>
      <c r="C85" s="146">
        <v>245205</v>
      </c>
      <c r="D85" s="146">
        <v>265205</v>
      </c>
      <c r="E85" s="130">
        <f t="shared" si="6"/>
        <v>20000</v>
      </c>
      <c r="F85" s="131">
        <f t="shared" si="7"/>
        <v>8.1564405293529901E-2</v>
      </c>
      <c r="H85" s="174"/>
    </row>
    <row r="86" spans="1:8" ht="15" customHeight="1" x14ac:dyDescent="0.25">
      <c r="A86" s="126" t="s">
        <v>69</v>
      </c>
      <c r="B86" s="117">
        <v>1668399</v>
      </c>
      <c r="C86" s="117">
        <v>1693719</v>
      </c>
      <c r="D86" s="117">
        <v>3457565</v>
      </c>
      <c r="E86" s="125">
        <f t="shared" si="6"/>
        <v>1763846</v>
      </c>
      <c r="F86" s="122">
        <f t="shared" si="7"/>
        <v>1.0414041526368896</v>
      </c>
      <c r="H86" s="149"/>
    </row>
    <row r="87" spans="1:8" ht="15" customHeight="1" x14ac:dyDescent="0.25">
      <c r="A87" s="126" t="s">
        <v>70</v>
      </c>
      <c r="B87" s="125">
        <v>0</v>
      </c>
      <c r="C87" s="125">
        <v>0</v>
      </c>
      <c r="D87" s="125">
        <v>0</v>
      </c>
      <c r="E87" s="125">
        <f t="shared" si="6"/>
        <v>0</v>
      </c>
      <c r="F87" s="122">
        <f t="shared" si="7"/>
        <v>0</v>
      </c>
      <c r="H87" s="149"/>
    </row>
    <row r="88" spans="1:8" ht="15" customHeight="1" x14ac:dyDescent="0.25">
      <c r="A88" s="126" t="s">
        <v>71</v>
      </c>
      <c r="B88" s="125">
        <v>0</v>
      </c>
      <c r="C88" s="125">
        <v>0</v>
      </c>
      <c r="D88" s="125">
        <v>0</v>
      </c>
      <c r="E88" s="125">
        <f t="shared" si="6"/>
        <v>0</v>
      </c>
      <c r="F88" s="122">
        <f t="shared" si="7"/>
        <v>0</v>
      </c>
      <c r="H88" s="149"/>
    </row>
    <row r="89" spans="1:8" ht="15" customHeight="1" x14ac:dyDescent="0.25">
      <c r="A89" s="126" t="s">
        <v>72</v>
      </c>
      <c r="B89" s="125">
        <v>322284</v>
      </c>
      <c r="C89" s="125">
        <v>377200</v>
      </c>
      <c r="D89" s="125">
        <v>395518</v>
      </c>
      <c r="E89" s="125">
        <f t="shared" si="6"/>
        <v>18318</v>
      </c>
      <c r="F89" s="122">
        <f t="shared" si="7"/>
        <v>4.8563096500530221E-2</v>
      </c>
      <c r="H89" s="149"/>
    </row>
    <row r="90" spans="1:8" s="103" customFormat="1" ht="15" customHeight="1" x14ac:dyDescent="0.25">
      <c r="A90" s="128" t="s">
        <v>73</v>
      </c>
      <c r="B90" s="130">
        <v>1990683</v>
      </c>
      <c r="C90" s="130">
        <v>2070919</v>
      </c>
      <c r="D90" s="130">
        <v>3853083</v>
      </c>
      <c r="E90" s="130">
        <f t="shared" si="6"/>
        <v>1782164</v>
      </c>
      <c r="F90" s="131">
        <f t="shared" si="7"/>
        <v>0.86056673389929783</v>
      </c>
      <c r="H90" s="174"/>
    </row>
    <row r="91" spans="1:8" ht="15" customHeight="1" x14ac:dyDescent="0.25">
      <c r="A91" s="126" t="s">
        <v>74</v>
      </c>
      <c r="B91" s="125">
        <v>29019</v>
      </c>
      <c r="C91" s="125">
        <v>30000</v>
      </c>
      <c r="D91" s="125">
        <v>30000</v>
      </c>
      <c r="E91" s="125">
        <f t="shared" si="6"/>
        <v>0</v>
      </c>
      <c r="F91" s="122">
        <f t="shared" si="7"/>
        <v>0</v>
      </c>
      <c r="H91" s="149"/>
    </row>
    <row r="92" spans="1:8" ht="15" customHeight="1" x14ac:dyDescent="0.25">
      <c r="A92" s="126" t="s">
        <v>75</v>
      </c>
      <c r="B92" s="125">
        <v>0</v>
      </c>
      <c r="C92" s="125">
        <v>0</v>
      </c>
      <c r="D92" s="125">
        <v>0</v>
      </c>
      <c r="E92" s="125">
        <f t="shared" si="6"/>
        <v>0</v>
      </c>
      <c r="F92" s="122">
        <f t="shared" si="7"/>
        <v>0</v>
      </c>
      <c r="H92" s="149"/>
    </row>
    <row r="93" spans="1:8" ht="15" customHeight="1" x14ac:dyDescent="0.25">
      <c r="A93" s="133" t="s">
        <v>76</v>
      </c>
      <c r="B93" s="125">
        <v>0</v>
      </c>
      <c r="C93" s="125">
        <v>0</v>
      </c>
      <c r="D93" s="125">
        <v>0</v>
      </c>
      <c r="E93" s="125">
        <f t="shared" si="6"/>
        <v>0</v>
      </c>
      <c r="F93" s="122">
        <f t="shared" si="7"/>
        <v>0</v>
      </c>
      <c r="H93" s="149"/>
    </row>
    <row r="94" spans="1:8" s="103" customFormat="1" ht="15" customHeight="1" x14ac:dyDescent="0.25">
      <c r="A94" s="147" t="s">
        <v>77</v>
      </c>
      <c r="B94" s="146">
        <v>29019</v>
      </c>
      <c r="C94" s="146">
        <v>30000</v>
      </c>
      <c r="D94" s="146">
        <v>30000</v>
      </c>
      <c r="E94" s="125">
        <f t="shared" si="6"/>
        <v>0</v>
      </c>
      <c r="F94" s="131">
        <f t="shared" si="7"/>
        <v>0</v>
      </c>
      <c r="H94" s="174"/>
    </row>
    <row r="95" spans="1:8" ht="15" customHeight="1" x14ac:dyDescent="0.25">
      <c r="A95" s="133" t="s">
        <v>78</v>
      </c>
      <c r="B95" s="125">
        <v>0</v>
      </c>
      <c r="C95" s="125">
        <v>0</v>
      </c>
      <c r="D95" s="125">
        <v>0</v>
      </c>
      <c r="E95" s="125">
        <f t="shared" si="6"/>
        <v>0</v>
      </c>
      <c r="F95" s="122">
        <f t="shared" si="7"/>
        <v>0</v>
      </c>
      <c r="H95" s="149"/>
    </row>
    <row r="96" spans="1:8" s="103" customFormat="1" ht="15" customHeight="1" thickBot="1" x14ac:dyDescent="0.3">
      <c r="A96" s="165" t="s">
        <v>59</v>
      </c>
      <c r="B96" s="166">
        <v>5379771</v>
      </c>
      <c r="C96" s="166">
        <v>5984205</v>
      </c>
      <c r="D96" s="166">
        <v>7795088</v>
      </c>
      <c r="E96" s="166">
        <f t="shared" si="6"/>
        <v>1810883</v>
      </c>
      <c r="F96" s="167">
        <f t="shared" si="7"/>
        <v>0.30261045535706077</v>
      </c>
      <c r="H96" s="174"/>
    </row>
    <row r="97" spans="1:6" ht="15" customHeight="1" thickTop="1" x14ac:dyDescent="0.25">
      <c r="A97" s="148"/>
      <c r="B97" s="149"/>
      <c r="C97" s="149"/>
      <c r="D97" s="149"/>
      <c r="E97" s="149"/>
      <c r="F97" s="150" t="s">
        <v>38</v>
      </c>
    </row>
    <row r="98" spans="1:6" x14ac:dyDescent="0.25">
      <c r="A98" t="s">
        <v>203</v>
      </c>
    </row>
    <row r="99" spans="1:6" x14ac:dyDescent="0.25">
      <c r="A99" t="s">
        <v>181</v>
      </c>
    </row>
  </sheetData>
  <hyperlinks>
    <hyperlink ref="I2" location="Home!A1" tooltip="Home" display="Home" xr:uid="{00000000-0004-0000-0C00-000000000000}"/>
  </hyperlinks>
  <printOptions horizontalCentered="1" verticalCentered="1"/>
  <pageMargins left="0.25" right="0.25" top="0.75" bottom="0.75" header="0.3" footer="0.3"/>
  <pageSetup scale="47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>
    <pageSetUpPr fitToPage="1"/>
  </sheetPr>
  <dimension ref="A1:M99"/>
  <sheetViews>
    <sheetView zoomScale="90" zoomScaleNormal="90" workbookViewId="0">
      <pane xSplit="1" ySplit="5" topLeftCell="B6" activePane="bottomRight" state="frozen"/>
      <selection activeCell="F32" sqref="F32:F33"/>
      <selection pane="topRight" activeCell="F32" sqref="F32:F33"/>
      <selection pane="bottomLeft" activeCell="F32" sqref="F32:F33"/>
      <selection pane="bottomRight" activeCell="N49" sqref="N49"/>
    </sheetView>
  </sheetViews>
  <sheetFormatPr defaultColWidth="9.140625" defaultRowHeight="15" x14ac:dyDescent="0.25"/>
  <cols>
    <col min="1" max="1" width="66.5703125" customWidth="1"/>
    <col min="2" max="5" width="23.7109375" style="151" customWidth="1"/>
    <col min="6" max="6" width="23.7109375" style="152" customWidth="1"/>
    <col min="8" max="8" width="7.7109375" customWidth="1"/>
    <col min="9" max="9" width="11.5703125" customWidth="1"/>
  </cols>
  <sheetData>
    <row r="1" spans="1:9" ht="19.5" customHeight="1" thickBot="1" x14ac:dyDescent="0.35">
      <c r="A1" s="27" t="s">
        <v>0</v>
      </c>
      <c r="B1" s="28"/>
      <c r="C1" s="28"/>
      <c r="D1" s="29" t="s">
        <v>1</v>
      </c>
      <c r="E1" s="26" t="s">
        <v>88</v>
      </c>
      <c r="F1" s="36"/>
      <c r="H1" s="152"/>
    </row>
    <row r="2" spans="1:9" ht="19.5" customHeight="1" thickBot="1" x14ac:dyDescent="0.3">
      <c r="A2" s="27" t="s">
        <v>2</v>
      </c>
      <c r="B2" s="28"/>
      <c r="C2" s="28"/>
      <c r="D2" s="28"/>
      <c r="E2" s="28"/>
      <c r="F2" s="32"/>
      <c r="I2" s="170" t="s">
        <v>178</v>
      </c>
    </row>
    <row r="3" spans="1:9" ht="19.5" customHeight="1" thickBot="1" x14ac:dyDescent="0.3">
      <c r="A3" s="33" t="s">
        <v>3</v>
      </c>
      <c r="B3" s="34"/>
      <c r="C3" s="34"/>
      <c r="D3" s="34"/>
      <c r="E3" s="34"/>
      <c r="F3" s="35"/>
    </row>
    <row r="4" spans="1:9" ht="15" customHeight="1" thickTop="1" x14ac:dyDescent="0.25">
      <c r="A4" s="109" t="s">
        <v>4</v>
      </c>
      <c r="B4" s="110" t="s">
        <v>5</v>
      </c>
      <c r="C4" s="111" t="s">
        <v>6</v>
      </c>
      <c r="D4" s="111" t="s">
        <v>6</v>
      </c>
      <c r="E4" s="111" t="s">
        <v>7</v>
      </c>
      <c r="F4" s="112" t="s">
        <v>8</v>
      </c>
      <c r="H4" s="180"/>
    </row>
    <row r="5" spans="1:9" s="107" customFormat="1" ht="15" customHeight="1" x14ac:dyDescent="0.25">
      <c r="A5" s="113"/>
      <c r="B5" s="114" t="s">
        <v>192</v>
      </c>
      <c r="C5" s="114" t="s">
        <v>201</v>
      </c>
      <c r="D5" s="114" t="s">
        <v>202</v>
      </c>
      <c r="E5" s="114" t="s">
        <v>192</v>
      </c>
      <c r="F5" s="115" t="s">
        <v>9</v>
      </c>
      <c r="H5" s="181"/>
    </row>
    <row r="6" spans="1:9" ht="15" customHeight="1" x14ac:dyDescent="0.25">
      <c r="A6" s="116" t="s">
        <v>10</v>
      </c>
      <c r="B6" s="117"/>
      <c r="C6" s="117"/>
      <c r="D6" s="117"/>
      <c r="E6" s="117"/>
      <c r="F6" s="118"/>
      <c r="H6" s="149"/>
    </row>
    <row r="7" spans="1:9" ht="15" customHeight="1" x14ac:dyDescent="0.25">
      <c r="A7" s="116" t="s">
        <v>11</v>
      </c>
      <c r="B7" s="117"/>
      <c r="C7" s="117"/>
      <c r="D7" s="117"/>
      <c r="E7" s="117"/>
      <c r="F7" s="119"/>
      <c r="H7" s="149"/>
    </row>
    <row r="8" spans="1:9" ht="15" customHeight="1" x14ac:dyDescent="0.25">
      <c r="A8" s="120" t="s">
        <v>12</v>
      </c>
      <c r="B8" s="121">
        <v>16563835</v>
      </c>
      <c r="C8" s="121">
        <v>16563835</v>
      </c>
      <c r="D8" s="121">
        <v>16891501</v>
      </c>
      <c r="E8" s="121">
        <f t="shared" ref="E8:E33" si="0">D8-C8</f>
        <v>327666</v>
      </c>
      <c r="F8" s="122">
        <f t="shared" ref="F8:F33" si="1">IF(ISBLANK(E8),"  ",IF(C8&gt;0,E8/C8,IF(E8&gt;0,1,0)))</f>
        <v>1.9782013042269498E-2</v>
      </c>
      <c r="H8" s="149"/>
    </row>
    <row r="9" spans="1:9" ht="15" customHeight="1" x14ac:dyDescent="0.25">
      <c r="A9" s="120" t="s">
        <v>13</v>
      </c>
      <c r="B9" s="121">
        <v>0</v>
      </c>
      <c r="C9" s="121">
        <v>0</v>
      </c>
      <c r="D9" s="121">
        <v>0</v>
      </c>
      <c r="E9" s="121">
        <f t="shared" si="0"/>
        <v>0</v>
      </c>
      <c r="F9" s="122">
        <f t="shared" si="1"/>
        <v>0</v>
      </c>
      <c r="H9" s="149"/>
    </row>
    <row r="10" spans="1:9" ht="15" customHeight="1" x14ac:dyDescent="0.25">
      <c r="A10" s="188" t="s">
        <v>14</v>
      </c>
      <c r="B10" s="123">
        <v>1143688</v>
      </c>
      <c r="C10" s="123">
        <v>1143688</v>
      </c>
      <c r="D10" s="123">
        <v>989423</v>
      </c>
      <c r="E10" s="121">
        <f t="shared" si="0"/>
        <v>-154265</v>
      </c>
      <c r="F10" s="122">
        <f t="shared" si="1"/>
        <v>-0.13488381446688258</v>
      </c>
      <c r="H10" s="149"/>
    </row>
    <row r="11" spans="1:9" ht="15" customHeight="1" x14ac:dyDescent="0.25">
      <c r="A11" s="194" t="s">
        <v>15</v>
      </c>
      <c r="B11" s="125">
        <v>0</v>
      </c>
      <c r="C11" s="125">
        <v>0</v>
      </c>
      <c r="D11" s="125">
        <v>0</v>
      </c>
      <c r="E11" s="121">
        <f t="shared" si="0"/>
        <v>0</v>
      </c>
      <c r="F11" s="122">
        <f t="shared" si="1"/>
        <v>0</v>
      </c>
      <c r="H11" s="149"/>
    </row>
    <row r="12" spans="1:9" ht="15" customHeight="1" x14ac:dyDescent="0.25">
      <c r="A12" s="195" t="s">
        <v>16</v>
      </c>
      <c r="B12" s="125">
        <v>1143688</v>
      </c>
      <c r="C12" s="125">
        <v>1143688</v>
      </c>
      <c r="D12" s="125">
        <v>989423</v>
      </c>
      <c r="E12" s="121">
        <f t="shared" si="0"/>
        <v>-154265</v>
      </c>
      <c r="F12" s="122">
        <f t="shared" si="1"/>
        <v>-0.13488381446688258</v>
      </c>
      <c r="H12" s="149"/>
    </row>
    <row r="13" spans="1:9" ht="15" customHeight="1" x14ac:dyDescent="0.25">
      <c r="A13" s="195" t="s">
        <v>17</v>
      </c>
      <c r="B13" s="125">
        <v>0</v>
      </c>
      <c r="C13" s="125">
        <v>0</v>
      </c>
      <c r="D13" s="125">
        <v>0</v>
      </c>
      <c r="E13" s="121">
        <f t="shared" si="0"/>
        <v>0</v>
      </c>
      <c r="F13" s="122">
        <f t="shared" si="1"/>
        <v>0</v>
      </c>
      <c r="H13" s="149"/>
    </row>
    <row r="14" spans="1:9" ht="15" customHeight="1" x14ac:dyDescent="0.25">
      <c r="A14" s="195" t="s">
        <v>18</v>
      </c>
      <c r="B14" s="125">
        <v>0</v>
      </c>
      <c r="C14" s="125">
        <v>0</v>
      </c>
      <c r="D14" s="125">
        <v>0</v>
      </c>
      <c r="E14" s="121">
        <f t="shared" si="0"/>
        <v>0</v>
      </c>
      <c r="F14" s="122">
        <f t="shared" si="1"/>
        <v>0</v>
      </c>
      <c r="H14" s="149"/>
    </row>
    <row r="15" spans="1:9" ht="15" customHeight="1" x14ac:dyDescent="0.25">
      <c r="A15" s="195" t="s">
        <v>19</v>
      </c>
      <c r="B15" s="125">
        <v>0</v>
      </c>
      <c r="C15" s="125">
        <v>0</v>
      </c>
      <c r="D15" s="125">
        <v>0</v>
      </c>
      <c r="E15" s="121">
        <f t="shared" si="0"/>
        <v>0</v>
      </c>
      <c r="F15" s="122">
        <f t="shared" si="1"/>
        <v>0</v>
      </c>
      <c r="H15" s="149"/>
    </row>
    <row r="16" spans="1:9" ht="15" customHeight="1" x14ac:dyDescent="0.25">
      <c r="A16" s="195" t="s">
        <v>204</v>
      </c>
      <c r="B16" s="125">
        <v>0</v>
      </c>
      <c r="C16" s="125">
        <v>0</v>
      </c>
      <c r="D16" s="125">
        <v>0</v>
      </c>
      <c r="E16" s="121">
        <f t="shared" si="0"/>
        <v>0</v>
      </c>
      <c r="F16" s="122">
        <f t="shared" si="1"/>
        <v>0</v>
      </c>
      <c r="H16" s="149"/>
    </row>
    <row r="17" spans="1:8" ht="15" customHeight="1" x14ac:dyDescent="0.25">
      <c r="A17" s="195" t="s">
        <v>20</v>
      </c>
      <c r="B17" s="125">
        <v>0</v>
      </c>
      <c r="C17" s="125">
        <v>0</v>
      </c>
      <c r="D17" s="125">
        <v>0</v>
      </c>
      <c r="E17" s="121">
        <f t="shared" si="0"/>
        <v>0</v>
      </c>
      <c r="F17" s="122">
        <f t="shared" si="1"/>
        <v>0</v>
      </c>
      <c r="H17" s="149"/>
    </row>
    <row r="18" spans="1:8" ht="15" customHeight="1" x14ac:dyDescent="0.25">
      <c r="A18" s="195" t="s">
        <v>193</v>
      </c>
      <c r="B18" s="125">
        <v>0</v>
      </c>
      <c r="C18" s="125">
        <v>0</v>
      </c>
      <c r="D18" s="125">
        <v>0</v>
      </c>
      <c r="E18" s="121">
        <f t="shared" si="0"/>
        <v>0</v>
      </c>
      <c r="F18" s="122">
        <f t="shared" si="1"/>
        <v>0</v>
      </c>
      <c r="H18" s="149"/>
    </row>
    <row r="19" spans="1:8" ht="15" customHeight="1" x14ac:dyDescent="0.25">
      <c r="A19" s="195" t="s">
        <v>21</v>
      </c>
      <c r="B19" s="125">
        <v>0</v>
      </c>
      <c r="C19" s="125">
        <v>0</v>
      </c>
      <c r="D19" s="125">
        <v>0</v>
      </c>
      <c r="E19" s="121">
        <f t="shared" si="0"/>
        <v>0</v>
      </c>
      <c r="F19" s="122">
        <f t="shared" si="1"/>
        <v>0</v>
      </c>
      <c r="H19" s="149"/>
    </row>
    <row r="20" spans="1:8" ht="15" customHeight="1" x14ac:dyDescent="0.25">
      <c r="A20" s="195" t="s">
        <v>22</v>
      </c>
      <c r="B20" s="125">
        <v>0</v>
      </c>
      <c r="C20" s="125">
        <v>0</v>
      </c>
      <c r="D20" s="125">
        <v>0</v>
      </c>
      <c r="E20" s="121">
        <f t="shared" si="0"/>
        <v>0</v>
      </c>
      <c r="F20" s="122">
        <f t="shared" si="1"/>
        <v>0</v>
      </c>
      <c r="H20" s="149"/>
    </row>
    <row r="21" spans="1:8" ht="15" customHeight="1" x14ac:dyDescent="0.25">
      <c r="A21" s="195" t="s">
        <v>194</v>
      </c>
      <c r="B21" s="125">
        <v>0</v>
      </c>
      <c r="C21" s="125">
        <v>0</v>
      </c>
      <c r="D21" s="125">
        <v>0</v>
      </c>
      <c r="E21" s="121">
        <f t="shared" si="0"/>
        <v>0</v>
      </c>
      <c r="F21" s="122">
        <f t="shared" si="1"/>
        <v>0</v>
      </c>
      <c r="H21" s="149"/>
    </row>
    <row r="22" spans="1:8" ht="15" customHeight="1" x14ac:dyDescent="0.25">
      <c r="A22" s="195" t="s">
        <v>23</v>
      </c>
      <c r="B22" s="125">
        <v>0</v>
      </c>
      <c r="C22" s="125">
        <v>0</v>
      </c>
      <c r="D22" s="125">
        <v>0</v>
      </c>
      <c r="E22" s="121">
        <f t="shared" si="0"/>
        <v>0</v>
      </c>
      <c r="F22" s="122">
        <f t="shared" si="1"/>
        <v>0</v>
      </c>
      <c r="H22" s="149"/>
    </row>
    <row r="23" spans="1:8" ht="15" customHeight="1" x14ac:dyDescent="0.25">
      <c r="A23" s="196" t="s">
        <v>195</v>
      </c>
      <c r="B23" s="125">
        <v>0</v>
      </c>
      <c r="C23" s="125">
        <v>0</v>
      </c>
      <c r="D23" s="125">
        <v>0</v>
      </c>
      <c r="E23" s="121">
        <f t="shared" si="0"/>
        <v>0</v>
      </c>
      <c r="F23" s="122">
        <f t="shared" si="1"/>
        <v>0</v>
      </c>
      <c r="H23" s="149"/>
    </row>
    <row r="24" spans="1:8" ht="15" customHeight="1" x14ac:dyDescent="0.25">
      <c r="A24" s="196" t="s">
        <v>24</v>
      </c>
      <c r="B24" s="125">
        <v>0</v>
      </c>
      <c r="C24" s="125">
        <v>0</v>
      </c>
      <c r="D24" s="125">
        <v>0</v>
      </c>
      <c r="E24" s="121">
        <f t="shared" si="0"/>
        <v>0</v>
      </c>
      <c r="F24" s="122">
        <f t="shared" si="1"/>
        <v>0</v>
      </c>
      <c r="H24" s="149"/>
    </row>
    <row r="25" spans="1:8" ht="15" customHeight="1" x14ac:dyDescent="0.25">
      <c r="A25" s="196" t="s">
        <v>79</v>
      </c>
      <c r="B25" s="125">
        <v>0</v>
      </c>
      <c r="C25" s="125">
        <v>0</v>
      </c>
      <c r="D25" s="125">
        <v>0</v>
      </c>
      <c r="E25" s="121">
        <f t="shared" si="0"/>
        <v>0</v>
      </c>
      <c r="F25" s="122">
        <f t="shared" si="1"/>
        <v>0</v>
      </c>
      <c r="H25" s="149"/>
    </row>
    <row r="26" spans="1:8" ht="15" customHeight="1" x14ac:dyDescent="0.25">
      <c r="A26" s="196" t="s">
        <v>196</v>
      </c>
      <c r="B26" s="125">
        <v>0</v>
      </c>
      <c r="C26" s="125">
        <v>0</v>
      </c>
      <c r="D26" s="125">
        <v>0</v>
      </c>
      <c r="E26" s="121">
        <f t="shared" si="0"/>
        <v>0</v>
      </c>
      <c r="F26" s="122">
        <f t="shared" si="1"/>
        <v>0</v>
      </c>
      <c r="H26" s="149"/>
    </row>
    <row r="27" spans="1:8" ht="15" customHeight="1" x14ac:dyDescent="0.25">
      <c r="A27" s="196" t="s">
        <v>197</v>
      </c>
      <c r="B27" s="125">
        <v>0</v>
      </c>
      <c r="C27" s="125">
        <v>0</v>
      </c>
      <c r="D27" s="125">
        <v>0</v>
      </c>
      <c r="E27" s="121">
        <f t="shared" si="0"/>
        <v>0</v>
      </c>
      <c r="F27" s="122">
        <f t="shared" si="1"/>
        <v>0</v>
      </c>
      <c r="H27" s="149"/>
    </row>
    <row r="28" spans="1:8" ht="15" customHeight="1" x14ac:dyDescent="0.25">
      <c r="A28" s="196" t="s">
        <v>185</v>
      </c>
      <c r="B28" s="125">
        <v>0</v>
      </c>
      <c r="C28" s="125">
        <v>0</v>
      </c>
      <c r="D28" s="125">
        <v>0</v>
      </c>
      <c r="E28" s="121">
        <f t="shared" si="0"/>
        <v>0</v>
      </c>
      <c r="F28" s="122">
        <f t="shared" si="1"/>
        <v>0</v>
      </c>
      <c r="H28" s="149"/>
    </row>
    <row r="29" spans="1:8" ht="15" customHeight="1" x14ac:dyDescent="0.25">
      <c r="A29" s="196" t="s">
        <v>198</v>
      </c>
      <c r="B29" s="125">
        <v>0</v>
      </c>
      <c r="C29" s="125">
        <v>0</v>
      </c>
      <c r="D29" s="125">
        <v>0</v>
      </c>
      <c r="E29" s="121">
        <f t="shared" si="0"/>
        <v>0</v>
      </c>
      <c r="F29" s="122">
        <f t="shared" si="1"/>
        <v>0</v>
      </c>
      <c r="H29" s="149"/>
    </row>
    <row r="30" spans="1:8" ht="15" customHeight="1" x14ac:dyDescent="0.25">
      <c r="A30" s="197" t="s">
        <v>199</v>
      </c>
      <c r="B30" s="125">
        <v>0</v>
      </c>
      <c r="C30" s="125">
        <v>0</v>
      </c>
      <c r="D30" s="125">
        <v>0</v>
      </c>
      <c r="E30" s="121">
        <f t="shared" si="0"/>
        <v>0</v>
      </c>
      <c r="F30" s="122">
        <f t="shared" si="1"/>
        <v>0</v>
      </c>
      <c r="H30" s="149"/>
    </row>
    <row r="31" spans="1:8" ht="15" customHeight="1" x14ac:dyDescent="0.25">
      <c r="A31" s="196" t="s">
        <v>205</v>
      </c>
      <c r="B31" s="125">
        <v>0</v>
      </c>
      <c r="C31" s="125">
        <v>0</v>
      </c>
      <c r="D31" s="125">
        <v>0</v>
      </c>
      <c r="E31" s="121">
        <f t="shared" si="0"/>
        <v>0</v>
      </c>
      <c r="F31" s="122">
        <f t="shared" si="1"/>
        <v>0</v>
      </c>
      <c r="H31" s="149"/>
    </row>
    <row r="32" spans="1:8" ht="15" customHeight="1" x14ac:dyDescent="0.25">
      <c r="A32" s="198" t="s">
        <v>206</v>
      </c>
      <c r="B32" s="125">
        <v>0</v>
      </c>
      <c r="C32" s="125">
        <v>0</v>
      </c>
      <c r="D32" s="125">
        <v>0</v>
      </c>
      <c r="E32" s="121">
        <f t="shared" si="0"/>
        <v>0</v>
      </c>
      <c r="F32" s="122">
        <f t="shared" si="1"/>
        <v>0</v>
      </c>
      <c r="H32" s="149"/>
    </row>
    <row r="33" spans="1:13" ht="15" customHeight="1" x14ac:dyDescent="0.25">
      <c r="A33" s="198" t="s">
        <v>207</v>
      </c>
      <c r="B33" s="125">
        <v>0</v>
      </c>
      <c r="C33" s="125">
        <v>0</v>
      </c>
      <c r="D33" s="125">
        <v>0</v>
      </c>
      <c r="E33" s="121">
        <f t="shared" si="0"/>
        <v>0</v>
      </c>
      <c r="F33" s="122">
        <f t="shared" si="1"/>
        <v>0</v>
      </c>
      <c r="H33" s="149"/>
    </row>
    <row r="34" spans="1:13" ht="15" customHeight="1" x14ac:dyDescent="0.25">
      <c r="A34" s="127" t="s">
        <v>25</v>
      </c>
      <c r="B34" s="125"/>
      <c r="C34" s="125"/>
      <c r="D34" s="125"/>
      <c r="E34" s="125"/>
      <c r="F34" s="118"/>
      <c r="H34" s="149"/>
    </row>
    <row r="35" spans="1:13" ht="15" customHeight="1" x14ac:dyDescent="0.25">
      <c r="A35" s="124" t="s">
        <v>26</v>
      </c>
      <c r="B35" s="121">
        <v>0</v>
      </c>
      <c r="C35" s="121">
        <v>0</v>
      </c>
      <c r="D35" s="121">
        <v>0</v>
      </c>
      <c r="E35" s="121">
        <f>D35-C35</f>
        <v>0</v>
      </c>
      <c r="F35" s="122">
        <f>IF(ISBLANK(E35),"  ",IF(C35&gt;0,E35/C35,IF(E35&gt;0,1,0)))</f>
        <v>0</v>
      </c>
      <c r="H35" s="149"/>
    </row>
    <row r="36" spans="1:13" ht="15" customHeight="1" x14ac:dyDescent="0.25">
      <c r="A36" s="128" t="s">
        <v>27</v>
      </c>
      <c r="B36" s="125"/>
      <c r="C36" s="125"/>
      <c r="D36" s="125"/>
      <c r="E36" s="125"/>
      <c r="F36" s="118"/>
      <c r="H36" s="149"/>
    </row>
    <row r="37" spans="1:13" ht="15" customHeight="1" x14ac:dyDescent="0.25">
      <c r="A37" s="124" t="s">
        <v>26</v>
      </c>
      <c r="B37" s="117">
        <v>0</v>
      </c>
      <c r="C37" s="117">
        <v>0</v>
      </c>
      <c r="D37" s="117">
        <v>0</v>
      </c>
      <c r="E37" s="121">
        <f>D37-C37</f>
        <v>0</v>
      </c>
      <c r="F37" s="122">
        <f>IF(ISBLANK(E37),"  ",IF(C37&gt;0,E37/C37,IF(E37&gt;0,1,0)))</f>
        <v>0</v>
      </c>
      <c r="H37" s="149"/>
    </row>
    <row r="38" spans="1:13" ht="15" customHeight="1" x14ac:dyDescent="0.25">
      <c r="A38" s="126" t="s">
        <v>28</v>
      </c>
      <c r="B38" s="125"/>
      <c r="C38" s="125"/>
      <c r="D38" s="125"/>
      <c r="E38" s="123"/>
      <c r="F38" s="122" t="str">
        <f>IF(ISBLANK(E38),"  ",IF(C38&gt;0,E38/C38,IF(E38&gt;0,1,0)))</f>
        <v xml:space="preserve">  </v>
      </c>
      <c r="H38" s="149"/>
    </row>
    <row r="39" spans="1:13" s="103" customFormat="1" ht="15" customHeight="1" x14ac:dyDescent="0.25">
      <c r="A39" s="129" t="s">
        <v>30</v>
      </c>
      <c r="B39" s="130">
        <v>17707523</v>
      </c>
      <c r="C39" s="130">
        <v>17707523</v>
      </c>
      <c r="D39" s="130">
        <v>17880924</v>
      </c>
      <c r="E39" s="130">
        <f>D39-C39</f>
        <v>173401</v>
      </c>
      <c r="F39" s="131">
        <f>IF(ISBLANK(E39),"  ",IF(C39&gt;0,E39/C39,IF(E39&gt;0,1,0)))</f>
        <v>9.7925045755976152E-3</v>
      </c>
      <c r="H39" s="174"/>
    </row>
    <row r="40" spans="1:13" ht="15" customHeight="1" x14ac:dyDescent="0.25">
      <c r="A40" s="127" t="s">
        <v>31</v>
      </c>
      <c r="B40" s="125"/>
      <c r="C40" s="125"/>
      <c r="D40" s="125"/>
      <c r="E40" s="125"/>
      <c r="F40" s="118"/>
      <c r="H40" s="149"/>
    </row>
    <row r="41" spans="1:13" ht="15" customHeight="1" x14ac:dyDescent="0.25">
      <c r="A41" s="132" t="s">
        <v>32</v>
      </c>
      <c r="B41" s="121">
        <v>0</v>
      </c>
      <c r="C41" s="121">
        <v>0</v>
      </c>
      <c r="D41" s="121">
        <v>0</v>
      </c>
      <c r="E41" s="121">
        <f t="shared" ref="E41:E46" si="2">D41-C41</f>
        <v>0</v>
      </c>
      <c r="F41" s="122">
        <f t="shared" ref="F41:F46" si="3">IF(ISBLANK(E41),"  ",IF(C41&gt;0,E41/C41,IF(E41&gt;0,1,0)))</f>
        <v>0</v>
      </c>
      <c r="H41" s="149"/>
    </row>
    <row r="42" spans="1:13" ht="15" customHeight="1" x14ac:dyDescent="0.25">
      <c r="A42" s="133" t="s">
        <v>33</v>
      </c>
      <c r="B42" s="121">
        <v>0</v>
      </c>
      <c r="C42" s="121">
        <v>0</v>
      </c>
      <c r="D42" s="121">
        <v>0</v>
      </c>
      <c r="E42" s="121">
        <f t="shared" si="2"/>
        <v>0</v>
      </c>
      <c r="F42" s="122">
        <f t="shared" si="3"/>
        <v>0</v>
      </c>
      <c r="H42" s="149"/>
    </row>
    <row r="43" spans="1:13" ht="15" customHeight="1" x14ac:dyDescent="0.25">
      <c r="A43" s="133" t="s">
        <v>34</v>
      </c>
      <c r="B43" s="121">
        <v>0</v>
      </c>
      <c r="C43" s="121">
        <v>0</v>
      </c>
      <c r="D43" s="121">
        <v>0</v>
      </c>
      <c r="E43" s="121">
        <f t="shared" si="2"/>
        <v>0</v>
      </c>
      <c r="F43" s="122">
        <f t="shared" si="3"/>
        <v>0</v>
      </c>
      <c r="H43" s="149"/>
    </row>
    <row r="44" spans="1:13" ht="15" customHeight="1" x14ac:dyDescent="0.25">
      <c r="A44" s="133" t="s">
        <v>35</v>
      </c>
      <c r="B44" s="121">
        <v>0</v>
      </c>
      <c r="C44" s="121">
        <v>0</v>
      </c>
      <c r="D44" s="121">
        <v>0</v>
      </c>
      <c r="E44" s="121">
        <f t="shared" si="2"/>
        <v>0</v>
      </c>
      <c r="F44" s="122">
        <f t="shared" si="3"/>
        <v>0</v>
      </c>
      <c r="H44" s="149"/>
    </row>
    <row r="45" spans="1:13" ht="15" customHeight="1" x14ac:dyDescent="0.25">
      <c r="A45" s="134" t="s">
        <v>36</v>
      </c>
      <c r="B45" s="121">
        <v>0</v>
      </c>
      <c r="C45" s="121">
        <v>0</v>
      </c>
      <c r="D45" s="121">
        <v>0</v>
      </c>
      <c r="E45" s="121">
        <f t="shared" si="2"/>
        <v>0</v>
      </c>
      <c r="F45" s="122">
        <f t="shared" si="3"/>
        <v>0</v>
      </c>
      <c r="H45" s="149"/>
    </row>
    <row r="46" spans="1:13" s="103" customFormat="1" ht="15" customHeight="1" x14ac:dyDescent="0.25">
      <c r="A46" s="127" t="s">
        <v>37</v>
      </c>
      <c r="B46" s="135">
        <v>0</v>
      </c>
      <c r="C46" s="135">
        <v>0</v>
      </c>
      <c r="D46" s="135">
        <v>0</v>
      </c>
      <c r="E46" s="137">
        <f t="shared" si="2"/>
        <v>0</v>
      </c>
      <c r="F46" s="131">
        <f t="shared" si="3"/>
        <v>0</v>
      </c>
      <c r="H46" s="174"/>
      <c r="M46" s="103" t="s">
        <v>38</v>
      </c>
    </row>
    <row r="47" spans="1:13" ht="15" customHeight="1" x14ac:dyDescent="0.25">
      <c r="A47" s="126" t="s">
        <v>38</v>
      </c>
      <c r="B47" s="125"/>
      <c r="C47" s="125"/>
      <c r="D47" s="125"/>
      <c r="E47" s="125"/>
      <c r="F47" s="118"/>
      <c r="H47" s="149"/>
    </row>
    <row r="48" spans="1:13" s="103" customFormat="1" ht="15" customHeight="1" x14ac:dyDescent="0.25">
      <c r="A48" s="136" t="s">
        <v>39</v>
      </c>
      <c r="B48" s="137">
        <v>0</v>
      </c>
      <c r="C48" s="137">
        <v>0</v>
      </c>
      <c r="D48" s="137">
        <v>0</v>
      </c>
      <c r="E48" s="137">
        <f>D48-C48</f>
        <v>0</v>
      </c>
      <c r="F48" s="131">
        <f>IF(ISBLANK(E48),"  ",IF(C48&gt;0,E48/C48,IF(E48&gt;0,1,0)))</f>
        <v>0</v>
      </c>
      <c r="H48" s="174"/>
    </row>
    <row r="49" spans="1:8" ht="15" customHeight="1" x14ac:dyDescent="0.25">
      <c r="A49" s="124"/>
      <c r="B49" s="117"/>
      <c r="C49" s="117"/>
      <c r="D49" s="117"/>
      <c r="E49" s="117"/>
      <c r="F49" s="119"/>
      <c r="H49" s="149"/>
    </row>
    <row r="50" spans="1:8" s="103" customFormat="1" ht="15" customHeight="1" x14ac:dyDescent="0.25">
      <c r="A50" s="136" t="s">
        <v>40</v>
      </c>
      <c r="B50" s="137">
        <v>0</v>
      </c>
      <c r="C50" s="137">
        <v>0</v>
      </c>
      <c r="D50" s="137">
        <v>0</v>
      </c>
      <c r="E50" s="137">
        <f>D50-C50</f>
        <v>0</v>
      </c>
      <c r="F50" s="131">
        <f>IF(ISBLANK(E50),"  ",IF(C50&gt;0,E50/C50,IF(E50&gt;0,1,0)))</f>
        <v>0</v>
      </c>
      <c r="H50" s="174"/>
    </row>
    <row r="51" spans="1:8" ht="15" customHeight="1" x14ac:dyDescent="0.25">
      <c r="A51" s="126" t="s">
        <v>38</v>
      </c>
      <c r="B51" s="125"/>
      <c r="C51" s="125"/>
      <c r="D51" s="125"/>
      <c r="E51" s="125"/>
      <c r="F51" s="118"/>
      <c r="H51" s="149"/>
    </row>
    <row r="52" spans="1:8" s="103" customFormat="1" ht="15" customHeight="1" x14ac:dyDescent="0.25">
      <c r="A52" s="127" t="s">
        <v>41</v>
      </c>
      <c r="B52" s="135">
        <v>33111282.530000001</v>
      </c>
      <c r="C52" s="135">
        <v>36470043</v>
      </c>
      <c r="D52" s="135">
        <v>36470043</v>
      </c>
      <c r="E52" s="135">
        <f>D52-C52</f>
        <v>0</v>
      </c>
      <c r="F52" s="131">
        <f>IF(ISBLANK(E52),"  ",IF(C52&gt;0,E52/C52,IF(E52&gt;0,1,0)))</f>
        <v>0</v>
      </c>
      <c r="H52" s="174"/>
    </row>
    <row r="53" spans="1:8" ht="15" customHeight="1" x14ac:dyDescent="0.25">
      <c r="A53" s="126" t="s">
        <v>38</v>
      </c>
      <c r="B53" s="125"/>
      <c r="C53" s="125"/>
      <c r="D53" s="125"/>
      <c r="E53" s="125"/>
      <c r="F53" s="118"/>
      <c r="H53" s="149"/>
    </row>
    <row r="54" spans="1:8" s="103" customFormat="1" ht="15" customHeight="1" x14ac:dyDescent="0.25">
      <c r="A54" s="138" t="s">
        <v>42</v>
      </c>
      <c r="B54" s="139">
        <v>0</v>
      </c>
      <c r="C54" s="139">
        <v>0</v>
      </c>
      <c r="D54" s="139">
        <v>0</v>
      </c>
      <c r="E54" s="139">
        <f>D54-C54</f>
        <v>0</v>
      </c>
      <c r="F54" s="131">
        <f>IF(ISBLANK(E54),"  ",IF(C54&gt;0,E54/C54,IF(E54&gt;0,1,0)))</f>
        <v>0</v>
      </c>
      <c r="H54" s="174"/>
    </row>
    <row r="55" spans="1:8" ht="15" customHeight="1" x14ac:dyDescent="0.25">
      <c r="A55" s="127"/>
      <c r="B55" s="117"/>
      <c r="C55" s="117"/>
      <c r="D55" s="117"/>
      <c r="E55" s="117"/>
      <c r="F55" s="140"/>
      <c r="H55" s="149"/>
    </row>
    <row r="56" spans="1:8" s="103" customFormat="1" ht="15" customHeight="1" x14ac:dyDescent="0.25">
      <c r="A56" s="127" t="s">
        <v>43</v>
      </c>
      <c r="B56" s="135">
        <v>0</v>
      </c>
      <c r="C56" s="135">
        <v>0</v>
      </c>
      <c r="D56" s="135">
        <v>0</v>
      </c>
      <c r="E56" s="139">
        <f>D56-C56</f>
        <v>0</v>
      </c>
      <c r="F56" s="131">
        <f>IF(ISBLANK(E56),"  ",IF(C56&gt;0,E56/C56,IF(E56&gt;0,1,0)))</f>
        <v>0</v>
      </c>
      <c r="H56" s="174"/>
    </row>
    <row r="57" spans="1:8" ht="15" customHeight="1" x14ac:dyDescent="0.25">
      <c r="A57" s="126"/>
      <c r="B57" s="125"/>
      <c r="C57" s="125"/>
      <c r="D57" s="125"/>
      <c r="E57" s="125"/>
      <c r="F57" s="118"/>
      <c r="H57" s="149"/>
    </row>
    <row r="58" spans="1:8" s="103" customFormat="1" ht="15" customHeight="1" x14ac:dyDescent="0.25">
      <c r="A58" s="141" t="s">
        <v>44</v>
      </c>
      <c r="B58" s="135">
        <v>50818805.530000001</v>
      </c>
      <c r="C58" s="135">
        <v>54177566</v>
      </c>
      <c r="D58" s="135">
        <v>54350967</v>
      </c>
      <c r="E58" s="135">
        <f>D58-C58</f>
        <v>173401</v>
      </c>
      <c r="F58" s="131">
        <f>IF(ISBLANK(E58),"  ",IF(C58&gt;0,E58/C58,IF(E58&gt;0,1,0)))</f>
        <v>3.2006052099129E-3</v>
      </c>
      <c r="H58" s="174"/>
    </row>
    <row r="59" spans="1:8" ht="15" customHeight="1" x14ac:dyDescent="0.25">
      <c r="A59" s="142"/>
      <c r="B59" s="125"/>
      <c r="C59" s="125"/>
      <c r="D59" s="125"/>
      <c r="E59" s="125"/>
      <c r="F59" s="118" t="s">
        <v>38</v>
      </c>
      <c r="H59" s="149"/>
    </row>
    <row r="60" spans="1:8" ht="15" customHeight="1" x14ac:dyDescent="0.25">
      <c r="A60" s="143"/>
      <c r="B60" s="117"/>
      <c r="C60" s="117"/>
      <c r="D60" s="117"/>
      <c r="E60" s="117"/>
      <c r="F60" s="119" t="s">
        <v>38</v>
      </c>
      <c r="H60" s="149"/>
    </row>
    <row r="61" spans="1:8" ht="15" customHeight="1" x14ac:dyDescent="0.25">
      <c r="A61" s="141" t="s">
        <v>45</v>
      </c>
      <c r="B61" s="117"/>
      <c r="C61" s="117"/>
      <c r="D61" s="117"/>
      <c r="E61" s="117"/>
      <c r="F61" s="119"/>
      <c r="H61" s="149"/>
    </row>
    <row r="62" spans="1:8" ht="15" customHeight="1" x14ac:dyDescent="0.25">
      <c r="A62" s="124" t="s">
        <v>46</v>
      </c>
      <c r="B62" s="117">
        <v>22075235.890000001</v>
      </c>
      <c r="C62" s="117">
        <v>22919854</v>
      </c>
      <c r="D62" s="117">
        <v>22761295</v>
      </c>
      <c r="E62" s="117">
        <f t="shared" ref="E62:E75" si="4">D62-C62</f>
        <v>-158559</v>
      </c>
      <c r="F62" s="122">
        <f t="shared" ref="F62:F75" si="5">IF(ISBLANK(E62),"  ",IF(C62&gt;0,E62/C62,IF(E62&gt;0,1,0)))</f>
        <v>-6.9179760045591917E-3</v>
      </c>
      <c r="H62" s="149"/>
    </row>
    <row r="63" spans="1:8" ht="15" customHeight="1" x14ac:dyDescent="0.25">
      <c r="A63" s="126" t="s">
        <v>47</v>
      </c>
      <c r="B63" s="125">
        <v>0</v>
      </c>
      <c r="C63" s="125">
        <v>0</v>
      </c>
      <c r="D63" s="125">
        <v>0</v>
      </c>
      <c r="E63" s="125">
        <f t="shared" si="4"/>
        <v>0</v>
      </c>
      <c r="F63" s="122">
        <f t="shared" si="5"/>
        <v>0</v>
      </c>
      <c r="H63" s="149"/>
    </row>
    <row r="64" spans="1:8" ht="15" customHeight="1" x14ac:dyDescent="0.25">
      <c r="A64" s="126" t="s">
        <v>48</v>
      </c>
      <c r="B64" s="125">
        <v>0</v>
      </c>
      <c r="C64" s="125">
        <v>0</v>
      </c>
      <c r="D64" s="125">
        <v>0</v>
      </c>
      <c r="E64" s="125">
        <f t="shared" si="4"/>
        <v>0</v>
      </c>
      <c r="F64" s="122">
        <f t="shared" si="5"/>
        <v>0</v>
      </c>
      <c r="H64" s="149"/>
    </row>
    <row r="65" spans="1:9" ht="15" customHeight="1" x14ac:dyDescent="0.25">
      <c r="A65" s="126" t="s">
        <v>49</v>
      </c>
      <c r="B65" s="125">
        <v>2967555.4699999997</v>
      </c>
      <c r="C65" s="125">
        <v>3188954</v>
      </c>
      <c r="D65" s="125">
        <v>3138065</v>
      </c>
      <c r="E65" s="125">
        <f t="shared" si="4"/>
        <v>-50889</v>
      </c>
      <c r="F65" s="122">
        <f t="shared" si="5"/>
        <v>-1.5957897166280856E-2</v>
      </c>
      <c r="H65" s="149"/>
    </row>
    <row r="66" spans="1:9" ht="15" customHeight="1" x14ac:dyDescent="0.25">
      <c r="A66" s="126" t="s">
        <v>50</v>
      </c>
      <c r="B66" s="125">
        <v>2309101.69</v>
      </c>
      <c r="C66" s="125">
        <v>2738333</v>
      </c>
      <c r="D66" s="125">
        <v>2596999</v>
      </c>
      <c r="E66" s="125">
        <f t="shared" si="4"/>
        <v>-141334</v>
      </c>
      <c r="F66" s="122">
        <f t="shared" si="5"/>
        <v>-5.1613152965691168E-2</v>
      </c>
      <c r="H66" s="149"/>
      <c r="I66" s="151"/>
    </row>
    <row r="67" spans="1:9" ht="15" customHeight="1" x14ac:dyDescent="0.25">
      <c r="A67" s="126" t="s">
        <v>51</v>
      </c>
      <c r="B67" s="125">
        <v>9077964.6300000008</v>
      </c>
      <c r="C67" s="125">
        <v>11440174</v>
      </c>
      <c r="D67" s="125">
        <v>10500190</v>
      </c>
      <c r="E67" s="125">
        <f t="shared" si="4"/>
        <v>-939984</v>
      </c>
      <c r="F67" s="122">
        <f t="shared" si="5"/>
        <v>-8.2165183851224635E-2</v>
      </c>
      <c r="H67" s="149"/>
      <c r="I67" s="151"/>
    </row>
    <row r="68" spans="1:9" ht="15" customHeight="1" x14ac:dyDescent="0.25">
      <c r="A68" s="126" t="s">
        <v>52</v>
      </c>
      <c r="B68" s="125">
        <v>3486350.37</v>
      </c>
      <c r="C68" s="125">
        <v>3255455</v>
      </c>
      <c r="D68" s="125">
        <v>3105455</v>
      </c>
      <c r="E68" s="125">
        <f t="shared" si="4"/>
        <v>-150000</v>
      </c>
      <c r="F68" s="122">
        <f t="shared" si="5"/>
        <v>-4.6076508506491413E-2</v>
      </c>
      <c r="H68" s="149"/>
    </row>
    <row r="69" spans="1:9" ht="15" customHeight="1" x14ac:dyDescent="0.25">
      <c r="A69" s="126" t="s">
        <v>53</v>
      </c>
      <c r="B69" s="125">
        <v>7615719.4799999995</v>
      </c>
      <c r="C69" s="125">
        <v>9084156</v>
      </c>
      <c r="D69" s="125">
        <v>8920465</v>
      </c>
      <c r="E69" s="125">
        <f t="shared" si="4"/>
        <v>-163691</v>
      </c>
      <c r="F69" s="122">
        <f t="shared" si="5"/>
        <v>-1.8019395527773853E-2</v>
      </c>
      <c r="H69" s="149"/>
    </row>
    <row r="70" spans="1:9" s="103" customFormat="1" ht="15" customHeight="1" x14ac:dyDescent="0.25">
      <c r="A70" s="144" t="s">
        <v>54</v>
      </c>
      <c r="B70" s="130">
        <v>47531927.529999994</v>
      </c>
      <c r="C70" s="130">
        <v>52626926</v>
      </c>
      <c r="D70" s="130">
        <v>51022469</v>
      </c>
      <c r="E70" s="125">
        <f t="shared" si="4"/>
        <v>-1604457</v>
      </c>
      <c r="F70" s="131">
        <f t="shared" si="5"/>
        <v>-3.0487378267163086E-2</v>
      </c>
      <c r="H70" s="174"/>
    </row>
    <row r="71" spans="1:9" ht="15" customHeight="1" x14ac:dyDescent="0.25">
      <c r="A71" s="126" t="s">
        <v>55</v>
      </c>
      <c r="B71" s="125">
        <v>0</v>
      </c>
      <c r="C71" s="125">
        <v>0</v>
      </c>
      <c r="D71" s="125">
        <v>0</v>
      </c>
      <c r="E71" s="125">
        <f t="shared" si="4"/>
        <v>0</v>
      </c>
      <c r="F71" s="122">
        <f t="shared" si="5"/>
        <v>0</v>
      </c>
      <c r="H71" s="149"/>
    </row>
    <row r="72" spans="1:9" ht="15" customHeight="1" x14ac:dyDescent="0.25">
      <c r="A72" s="126" t="s">
        <v>56</v>
      </c>
      <c r="B72" s="125">
        <v>0</v>
      </c>
      <c r="C72" s="125">
        <v>0</v>
      </c>
      <c r="D72" s="125">
        <v>0</v>
      </c>
      <c r="E72" s="125">
        <f t="shared" si="4"/>
        <v>0</v>
      </c>
      <c r="F72" s="122">
        <f t="shared" si="5"/>
        <v>0</v>
      </c>
      <c r="H72" s="149"/>
    </row>
    <row r="73" spans="1:9" ht="15" customHeight="1" x14ac:dyDescent="0.25">
      <c r="A73" s="126" t="s">
        <v>57</v>
      </c>
      <c r="B73" s="125">
        <v>3286878</v>
      </c>
      <c r="C73" s="125">
        <v>1550640</v>
      </c>
      <c r="D73" s="125">
        <v>3328498</v>
      </c>
      <c r="E73" s="125">
        <f t="shared" si="4"/>
        <v>1777858</v>
      </c>
      <c r="F73" s="122">
        <f t="shared" si="5"/>
        <v>1.1465317546303462</v>
      </c>
      <c r="H73" s="149"/>
    </row>
    <row r="74" spans="1:9" ht="15" customHeight="1" x14ac:dyDescent="0.25">
      <c r="A74" s="126" t="s">
        <v>58</v>
      </c>
      <c r="B74" s="125">
        <v>0</v>
      </c>
      <c r="C74" s="125">
        <v>0</v>
      </c>
      <c r="D74" s="125">
        <v>0</v>
      </c>
      <c r="E74" s="125">
        <f t="shared" si="4"/>
        <v>0</v>
      </c>
      <c r="F74" s="122">
        <f t="shared" si="5"/>
        <v>0</v>
      </c>
      <c r="H74" s="149"/>
    </row>
    <row r="75" spans="1:9" s="103" customFormat="1" ht="15" customHeight="1" x14ac:dyDescent="0.25">
      <c r="A75" s="145" t="s">
        <v>59</v>
      </c>
      <c r="B75" s="146">
        <v>50818805.529999994</v>
      </c>
      <c r="C75" s="146">
        <v>54177566</v>
      </c>
      <c r="D75" s="146">
        <v>54350967</v>
      </c>
      <c r="E75" s="125">
        <f t="shared" si="4"/>
        <v>173401</v>
      </c>
      <c r="F75" s="131">
        <f t="shared" si="5"/>
        <v>3.2006052099129E-3</v>
      </c>
      <c r="H75" s="174"/>
    </row>
    <row r="76" spans="1:9" ht="15" customHeight="1" x14ac:dyDescent="0.25">
      <c r="A76" s="143"/>
      <c r="B76" s="117"/>
      <c r="C76" s="117"/>
      <c r="D76" s="117"/>
      <c r="E76" s="117"/>
      <c r="F76" s="119"/>
      <c r="H76" s="149"/>
    </row>
    <row r="77" spans="1:9" ht="15" customHeight="1" x14ac:dyDescent="0.25">
      <c r="A77" s="141" t="s">
        <v>60</v>
      </c>
      <c r="B77" s="117"/>
      <c r="C77" s="117"/>
      <c r="D77" s="117"/>
      <c r="E77" s="117"/>
      <c r="F77" s="119"/>
      <c r="H77" s="149"/>
    </row>
    <row r="78" spans="1:9" ht="15" customHeight="1" x14ac:dyDescent="0.25">
      <c r="A78" s="124" t="s">
        <v>61</v>
      </c>
      <c r="B78" s="121">
        <v>25052157.509999998</v>
      </c>
      <c r="C78" s="121">
        <v>27928370</v>
      </c>
      <c r="D78" s="121">
        <v>28130960</v>
      </c>
      <c r="E78" s="117">
        <f t="shared" ref="E78:E96" si="6">D78-C78</f>
        <v>202590</v>
      </c>
      <c r="F78" s="122">
        <f t="shared" ref="F78:F96" si="7">IF(ISBLANK(E78),"  ",IF(C78&gt;0,E78/C78,IF(E78&gt;0,1,0)))</f>
        <v>7.2539142098160397E-3</v>
      </c>
      <c r="H78" s="149"/>
    </row>
    <row r="79" spans="1:9" ht="15" customHeight="1" x14ac:dyDescent="0.25">
      <c r="A79" s="126" t="s">
        <v>62</v>
      </c>
      <c r="B79" s="123">
        <v>255693.71999999997</v>
      </c>
      <c r="C79" s="123">
        <v>369216</v>
      </c>
      <c r="D79" s="123">
        <v>350116</v>
      </c>
      <c r="E79" s="125">
        <f t="shared" si="6"/>
        <v>-19100</v>
      </c>
      <c r="F79" s="122">
        <f t="shared" si="7"/>
        <v>-5.1731235916103312E-2</v>
      </c>
      <c r="H79" s="149"/>
    </row>
    <row r="80" spans="1:9" ht="15" customHeight="1" x14ac:dyDescent="0.25">
      <c r="A80" s="126" t="s">
        <v>63</v>
      </c>
      <c r="B80" s="117">
        <v>10693980.140000001</v>
      </c>
      <c r="C80" s="117">
        <v>11079302</v>
      </c>
      <c r="D80" s="117">
        <v>11139526</v>
      </c>
      <c r="E80" s="125">
        <f t="shared" si="6"/>
        <v>60224</v>
      </c>
      <c r="F80" s="122">
        <f t="shared" si="7"/>
        <v>5.4357214922023068E-3</v>
      </c>
      <c r="H80" s="149"/>
    </row>
    <row r="81" spans="1:8" s="103" customFormat="1" ht="15" customHeight="1" x14ac:dyDescent="0.25">
      <c r="A81" s="144" t="s">
        <v>64</v>
      </c>
      <c r="B81" s="146">
        <v>36001831.369999997</v>
      </c>
      <c r="C81" s="146">
        <v>39376888</v>
      </c>
      <c r="D81" s="146">
        <v>39620602</v>
      </c>
      <c r="E81" s="130">
        <f t="shared" si="6"/>
        <v>243714</v>
      </c>
      <c r="F81" s="131">
        <f t="shared" si="7"/>
        <v>6.1892651344108247E-3</v>
      </c>
      <c r="H81" s="174"/>
    </row>
    <row r="82" spans="1:8" ht="15" customHeight="1" x14ac:dyDescent="0.25">
      <c r="A82" s="126" t="s">
        <v>65</v>
      </c>
      <c r="B82" s="123">
        <v>564347.53</v>
      </c>
      <c r="C82" s="123">
        <v>459335</v>
      </c>
      <c r="D82" s="123">
        <v>331728</v>
      </c>
      <c r="E82" s="125">
        <f t="shared" si="6"/>
        <v>-127607</v>
      </c>
      <c r="F82" s="122">
        <f t="shared" si="7"/>
        <v>-0.27780813567439888</v>
      </c>
      <c r="H82" s="149"/>
    </row>
    <row r="83" spans="1:8" ht="15" customHeight="1" x14ac:dyDescent="0.25">
      <c r="A83" s="126" t="s">
        <v>66</v>
      </c>
      <c r="B83" s="121">
        <v>4277106.51</v>
      </c>
      <c r="C83" s="121">
        <v>5353039</v>
      </c>
      <c r="D83" s="121">
        <v>4075211</v>
      </c>
      <c r="E83" s="125">
        <f t="shared" si="6"/>
        <v>-1277828</v>
      </c>
      <c r="F83" s="122">
        <f t="shared" si="7"/>
        <v>-0.23871075850558907</v>
      </c>
      <c r="H83" s="149"/>
    </row>
    <row r="84" spans="1:8" ht="15" customHeight="1" x14ac:dyDescent="0.25">
      <c r="A84" s="126" t="s">
        <v>67</v>
      </c>
      <c r="B84" s="117">
        <v>685947.15</v>
      </c>
      <c r="C84" s="117">
        <v>541660</v>
      </c>
      <c r="D84" s="117">
        <v>404671</v>
      </c>
      <c r="E84" s="125">
        <f t="shared" si="6"/>
        <v>-136989</v>
      </c>
      <c r="F84" s="122">
        <f t="shared" si="7"/>
        <v>-0.25290588191854668</v>
      </c>
      <c r="H84" s="149"/>
    </row>
    <row r="85" spans="1:8" s="103" customFormat="1" ht="15" customHeight="1" x14ac:dyDescent="0.25">
      <c r="A85" s="128" t="s">
        <v>68</v>
      </c>
      <c r="B85" s="146">
        <v>5527401.1900000004</v>
      </c>
      <c r="C85" s="146">
        <v>6354034</v>
      </c>
      <c r="D85" s="146">
        <v>4811610</v>
      </c>
      <c r="E85" s="130">
        <f t="shared" si="6"/>
        <v>-1542424</v>
      </c>
      <c r="F85" s="131">
        <f t="shared" si="7"/>
        <v>-0.24274720594822125</v>
      </c>
      <c r="H85" s="174"/>
    </row>
    <row r="86" spans="1:8" ht="15" customHeight="1" x14ac:dyDescent="0.25">
      <c r="A86" s="126" t="s">
        <v>69</v>
      </c>
      <c r="B86" s="117">
        <v>1832477.58</v>
      </c>
      <c r="C86" s="117">
        <v>2394380</v>
      </c>
      <c r="D86" s="117">
        <v>2977139</v>
      </c>
      <c r="E86" s="125">
        <f t="shared" si="6"/>
        <v>582759</v>
      </c>
      <c r="F86" s="122">
        <f t="shared" si="7"/>
        <v>0.24338617930320167</v>
      </c>
      <c r="H86" s="149"/>
    </row>
    <row r="87" spans="1:8" ht="15" customHeight="1" x14ac:dyDescent="0.25">
      <c r="A87" s="126" t="s">
        <v>70</v>
      </c>
      <c r="B87" s="125">
        <v>6863482.2400000002</v>
      </c>
      <c r="C87" s="125">
        <v>4838378</v>
      </c>
      <c r="D87" s="125">
        <v>6460236</v>
      </c>
      <c r="E87" s="125">
        <f t="shared" si="6"/>
        <v>1621858</v>
      </c>
      <c r="F87" s="122">
        <f t="shared" si="7"/>
        <v>0.33520696398669142</v>
      </c>
      <c r="H87" s="149"/>
    </row>
    <row r="88" spans="1:8" ht="15" customHeight="1" x14ac:dyDescent="0.25">
      <c r="A88" s="126" t="s">
        <v>71</v>
      </c>
      <c r="B88" s="125">
        <v>0</v>
      </c>
      <c r="C88" s="125">
        <v>0</v>
      </c>
      <c r="D88" s="125">
        <v>0</v>
      </c>
      <c r="E88" s="125">
        <f t="shared" si="6"/>
        <v>0</v>
      </c>
      <c r="F88" s="122">
        <f t="shared" si="7"/>
        <v>0</v>
      </c>
      <c r="H88" s="149"/>
    </row>
    <row r="89" spans="1:8" ht="15" customHeight="1" x14ac:dyDescent="0.25">
      <c r="A89" s="126" t="s">
        <v>72</v>
      </c>
      <c r="B89" s="125">
        <v>0</v>
      </c>
      <c r="C89" s="125">
        <v>0</v>
      </c>
      <c r="D89" s="125">
        <v>0</v>
      </c>
      <c r="E89" s="125">
        <f t="shared" si="6"/>
        <v>0</v>
      </c>
      <c r="F89" s="122">
        <f t="shared" si="7"/>
        <v>0</v>
      </c>
      <c r="H89" s="149"/>
    </row>
    <row r="90" spans="1:8" s="103" customFormat="1" ht="15" customHeight="1" x14ac:dyDescent="0.25">
      <c r="A90" s="128" t="s">
        <v>73</v>
      </c>
      <c r="B90" s="130">
        <v>8695959.8200000003</v>
      </c>
      <c r="C90" s="130">
        <v>7232758</v>
      </c>
      <c r="D90" s="130">
        <v>9437375</v>
      </c>
      <c r="E90" s="130">
        <f t="shared" si="6"/>
        <v>2204617</v>
      </c>
      <c r="F90" s="131">
        <f t="shared" si="7"/>
        <v>0.30481000470359992</v>
      </c>
      <c r="H90" s="174"/>
    </row>
    <row r="91" spans="1:8" ht="15" customHeight="1" x14ac:dyDescent="0.25">
      <c r="A91" s="126" t="s">
        <v>74</v>
      </c>
      <c r="B91" s="125">
        <v>387518.64</v>
      </c>
      <c r="C91" s="125">
        <v>966283</v>
      </c>
      <c r="D91" s="125">
        <v>276279</v>
      </c>
      <c r="E91" s="125">
        <f t="shared" si="6"/>
        <v>-690004</v>
      </c>
      <c r="F91" s="122">
        <f t="shared" si="7"/>
        <v>-0.71408065752993688</v>
      </c>
      <c r="H91" s="149"/>
    </row>
    <row r="92" spans="1:8" ht="15" customHeight="1" x14ac:dyDescent="0.25">
      <c r="A92" s="126" t="s">
        <v>75</v>
      </c>
      <c r="B92" s="125">
        <v>206094.51</v>
      </c>
      <c r="C92" s="125">
        <v>247603</v>
      </c>
      <c r="D92" s="125">
        <v>205101</v>
      </c>
      <c r="E92" s="125">
        <f t="shared" si="6"/>
        <v>-42502</v>
      </c>
      <c r="F92" s="122">
        <f t="shared" si="7"/>
        <v>-0.17165381679543462</v>
      </c>
      <c r="H92" s="149"/>
    </row>
    <row r="93" spans="1:8" ht="15" customHeight="1" x14ac:dyDescent="0.25">
      <c r="A93" s="133" t="s">
        <v>76</v>
      </c>
      <c r="B93" s="125">
        <v>0</v>
      </c>
      <c r="C93" s="125">
        <v>0</v>
      </c>
      <c r="D93" s="125">
        <v>0</v>
      </c>
      <c r="E93" s="125">
        <f t="shared" si="6"/>
        <v>0</v>
      </c>
      <c r="F93" s="122">
        <f t="shared" si="7"/>
        <v>0</v>
      </c>
      <c r="H93" s="149"/>
    </row>
    <row r="94" spans="1:8" s="103" customFormat="1" ht="15" customHeight="1" x14ac:dyDescent="0.25">
      <c r="A94" s="147" t="s">
        <v>77</v>
      </c>
      <c r="B94" s="146">
        <v>593613.15</v>
      </c>
      <c r="C94" s="146">
        <v>1213886</v>
      </c>
      <c r="D94" s="146">
        <v>481380</v>
      </c>
      <c r="E94" s="125">
        <f t="shared" si="6"/>
        <v>-732506</v>
      </c>
      <c r="F94" s="131">
        <f t="shared" si="7"/>
        <v>-0.60343887317260436</v>
      </c>
      <c r="H94" s="174"/>
    </row>
    <row r="95" spans="1:8" ht="15" customHeight="1" x14ac:dyDescent="0.25">
      <c r="A95" s="133" t="s">
        <v>78</v>
      </c>
      <c r="B95" s="125">
        <v>0</v>
      </c>
      <c r="C95" s="125">
        <v>0</v>
      </c>
      <c r="D95" s="125">
        <v>0</v>
      </c>
      <c r="E95" s="125">
        <f t="shared" si="6"/>
        <v>0</v>
      </c>
      <c r="F95" s="122">
        <f t="shared" si="7"/>
        <v>0</v>
      </c>
      <c r="H95" s="149"/>
    </row>
    <row r="96" spans="1:8" s="103" customFormat="1" ht="15" customHeight="1" thickBot="1" x14ac:dyDescent="0.3">
      <c r="A96" s="165" t="s">
        <v>59</v>
      </c>
      <c r="B96" s="166">
        <v>50818805.530000001</v>
      </c>
      <c r="C96" s="166">
        <v>54177566</v>
      </c>
      <c r="D96" s="166">
        <v>54350967</v>
      </c>
      <c r="E96" s="166">
        <f t="shared" si="6"/>
        <v>173401</v>
      </c>
      <c r="F96" s="167">
        <f t="shared" si="7"/>
        <v>3.2006052099129E-3</v>
      </c>
      <c r="H96" s="174"/>
    </row>
    <row r="97" spans="1:6" ht="15" customHeight="1" thickTop="1" x14ac:dyDescent="0.25">
      <c r="A97" s="148"/>
      <c r="B97" s="149"/>
      <c r="C97" s="149"/>
      <c r="D97" s="149"/>
      <c r="E97" s="149"/>
      <c r="F97" s="150" t="s">
        <v>38</v>
      </c>
    </row>
    <row r="98" spans="1:6" x14ac:dyDescent="0.25">
      <c r="A98" t="s">
        <v>203</v>
      </c>
    </row>
    <row r="99" spans="1:6" x14ac:dyDescent="0.25">
      <c r="A99" t="s">
        <v>181</v>
      </c>
    </row>
  </sheetData>
  <hyperlinks>
    <hyperlink ref="I2" location="Home!A1" tooltip="Home" display="Home" xr:uid="{C0067768-64BC-4D7F-B384-154C01B80E21}"/>
  </hyperlinks>
  <printOptions horizontalCentered="1" verticalCentered="1"/>
  <pageMargins left="0.25" right="0.25" top="0.75" bottom="0.75" header="0.3" footer="0.3"/>
  <pageSetup scale="47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5">
    <pageSetUpPr fitToPage="1"/>
  </sheetPr>
  <dimension ref="A1:M99"/>
  <sheetViews>
    <sheetView zoomScale="90" zoomScaleNormal="90" workbookViewId="0">
      <pane xSplit="1" ySplit="5" topLeftCell="B6" activePane="bottomRight" state="frozen"/>
      <selection activeCell="A33" sqref="A33"/>
      <selection pane="topRight" activeCell="A33" sqref="A33"/>
      <selection pane="bottomLeft" activeCell="A33" sqref="A33"/>
      <selection pane="bottomRight" activeCell="J48" sqref="J48"/>
    </sheetView>
  </sheetViews>
  <sheetFormatPr defaultColWidth="9.140625" defaultRowHeight="15" x14ac:dyDescent="0.25"/>
  <cols>
    <col min="1" max="1" width="66.5703125" customWidth="1"/>
    <col min="2" max="5" width="23.7109375" style="151" customWidth="1"/>
    <col min="6" max="6" width="23.7109375" style="152" customWidth="1"/>
    <col min="8" max="8" width="7.7109375" customWidth="1"/>
    <col min="9" max="9" width="11.5703125" customWidth="1"/>
  </cols>
  <sheetData>
    <row r="1" spans="1:9" ht="19.5" customHeight="1" thickBot="1" x14ac:dyDescent="0.35">
      <c r="A1" s="27" t="s">
        <v>0</v>
      </c>
      <c r="B1" s="28"/>
      <c r="D1" s="29" t="s">
        <v>1</v>
      </c>
      <c r="E1" s="26" t="s">
        <v>115</v>
      </c>
      <c r="F1" s="36"/>
    </row>
    <row r="2" spans="1:9" ht="19.5" customHeight="1" thickBot="1" x14ac:dyDescent="0.3">
      <c r="A2" s="27" t="s">
        <v>2</v>
      </c>
      <c r="B2" s="28"/>
      <c r="C2" s="28"/>
      <c r="D2" s="28"/>
      <c r="E2" s="28"/>
      <c r="F2" s="32"/>
      <c r="I2" s="170" t="s">
        <v>178</v>
      </c>
    </row>
    <row r="3" spans="1:9" ht="19.5" customHeight="1" thickBot="1" x14ac:dyDescent="0.3">
      <c r="A3" s="33" t="s">
        <v>3</v>
      </c>
      <c r="B3" s="34"/>
      <c r="C3" s="34"/>
      <c r="D3" s="34"/>
      <c r="E3" s="34"/>
      <c r="F3" s="35"/>
    </row>
    <row r="4" spans="1:9" ht="15" customHeight="1" thickTop="1" x14ac:dyDescent="0.25">
      <c r="A4" s="109" t="s">
        <v>4</v>
      </c>
      <c r="B4" s="110" t="s">
        <v>5</v>
      </c>
      <c r="C4" s="111" t="s">
        <v>6</v>
      </c>
      <c r="D4" s="111" t="s">
        <v>6</v>
      </c>
      <c r="E4" s="111" t="s">
        <v>7</v>
      </c>
      <c r="F4" s="112" t="s">
        <v>8</v>
      </c>
      <c r="H4" s="180"/>
    </row>
    <row r="5" spans="1:9" s="107" customFormat="1" ht="15" customHeight="1" x14ac:dyDescent="0.25">
      <c r="A5" s="113"/>
      <c r="B5" s="114" t="s">
        <v>192</v>
      </c>
      <c r="C5" s="114" t="s">
        <v>201</v>
      </c>
      <c r="D5" s="114" t="s">
        <v>202</v>
      </c>
      <c r="E5" s="114" t="s">
        <v>192</v>
      </c>
      <c r="F5" s="115" t="s">
        <v>9</v>
      </c>
      <c r="H5" s="181"/>
    </row>
    <row r="6" spans="1:9" ht="15" customHeight="1" x14ac:dyDescent="0.25">
      <c r="A6" s="116" t="s">
        <v>10</v>
      </c>
      <c r="B6" s="117"/>
      <c r="C6" s="117"/>
      <c r="D6" s="117"/>
      <c r="E6" s="117"/>
      <c r="F6" s="118"/>
      <c r="H6" s="149"/>
    </row>
    <row r="7" spans="1:9" ht="15" customHeight="1" x14ac:dyDescent="0.25">
      <c r="A7" s="116" t="s">
        <v>11</v>
      </c>
      <c r="B7" s="117"/>
      <c r="C7" s="117"/>
      <c r="D7" s="117"/>
      <c r="E7" s="117"/>
      <c r="F7" s="119"/>
      <c r="H7" s="149"/>
    </row>
    <row r="8" spans="1:9" ht="15" customHeight="1" x14ac:dyDescent="0.25">
      <c r="A8" s="120" t="s">
        <v>12</v>
      </c>
      <c r="B8" s="121">
        <v>33718704</v>
      </c>
      <c r="C8" s="121">
        <v>33718704</v>
      </c>
      <c r="D8" s="121">
        <v>37070376</v>
      </c>
      <c r="E8" s="121">
        <f t="shared" ref="E8:E33" si="0">D8-C8</f>
        <v>3351672</v>
      </c>
      <c r="F8" s="122">
        <f t="shared" ref="F8:F33" si="1">IF(ISBLANK(E8),"  ",IF(C8&gt;0,E8/C8,IF(E8&gt;0,1,0)))</f>
        <v>9.9400973418195426E-2</v>
      </c>
      <c r="H8" s="149"/>
    </row>
    <row r="9" spans="1:9" ht="15" customHeight="1" x14ac:dyDescent="0.25">
      <c r="A9" s="120" t="s">
        <v>13</v>
      </c>
      <c r="B9" s="121">
        <v>0</v>
      </c>
      <c r="C9" s="121">
        <v>0</v>
      </c>
      <c r="D9" s="121">
        <v>0</v>
      </c>
      <c r="E9" s="121">
        <f t="shared" si="0"/>
        <v>0</v>
      </c>
      <c r="F9" s="122">
        <f t="shared" si="1"/>
        <v>0</v>
      </c>
      <c r="H9" s="149"/>
    </row>
    <row r="10" spans="1:9" ht="15" customHeight="1" x14ac:dyDescent="0.25">
      <c r="A10" s="188" t="s">
        <v>14</v>
      </c>
      <c r="B10" s="123">
        <v>2164667</v>
      </c>
      <c r="C10" s="123">
        <v>2164667</v>
      </c>
      <c r="D10" s="123">
        <v>1872687</v>
      </c>
      <c r="E10" s="121">
        <f t="shared" si="0"/>
        <v>-291980</v>
      </c>
      <c r="F10" s="122">
        <f t="shared" si="1"/>
        <v>-0.13488448800670033</v>
      </c>
      <c r="H10" s="149"/>
    </row>
    <row r="11" spans="1:9" ht="15" customHeight="1" x14ac:dyDescent="0.25">
      <c r="A11" s="194" t="s">
        <v>15</v>
      </c>
      <c r="B11" s="125">
        <v>0</v>
      </c>
      <c r="C11" s="125">
        <v>0</v>
      </c>
      <c r="D11" s="125">
        <v>0</v>
      </c>
      <c r="E11" s="121">
        <f t="shared" si="0"/>
        <v>0</v>
      </c>
      <c r="F11" s="122">
        <f t="shared" si="1"/>
        <v>0</v>
      </c>
      <c r="H11" s="149"/>
    </row>
    <row r="12" spans="1:9" ht="15" customHeight="1" x14ac:dyDescent="0.25">
      <c r="A12" s="195" t="s">
        <v>16</v>
      </c>
      <c r="B12" s="125">
        <v>2164667</v>
      </c>
      <c r="C12" s="125">
        <v>2164667</v>
      </c>
      <c r="D12" s="125">
        <v>1872687</v>
      </c>
      <c r="E12" s="121">
        <f t="shared" si="0"/>
        <v>-291980</v>
      </c>
      <c r="F12" s="122">
        <f t="shared" si="1"/>
        <v>-0.13488448800670033</v>
      </c>
      <c r="H12" s="149"/>
    </row>
    <row r="13" spans="1:9" ht="15" customHeight="1" x14ac:dyDescent="0.25">
      <c r="A13" s="195" t="s">
        <v>17</v>
      </c>
      <c r="B13" s="125">
        <v>0</v>
      </c>
      <c r="C13" s="125">
        <v>0</v>
      </c>
      <c r="D13" s="125">
        <v>0</v>
      </c>
      <c r="E13" s="121">
        <f t="shared" si="0"/>
        <v>0</v>
      </c>
      <c r="F13" s="122">
        <f t="shared" si="1"/>
        <v>0</v>
      </c>
      <c r="H13" s="149"/>
    </row>
    <row r="14" spans="1:9" ht="15" customHeight="1" x14ac:dyDescent="0.25">
      <c r="A14" s="195" t="s">
        <v>18</v>
      </c>
      <c r="B14" s="125">
        <v>0</v>
      </c>
      <c r="C14" s="125">
        <v>0</v>
      </c>
      <c r="D14" s="125">
        <v>0</v>
      </c>
      <c r="E14" s="121">
        <f t="shared" si="0"/>
        <v>0</v>
      </c>
      <c r="F14" s="122">
        <f t="shared" si="1"/>
        <v>0</v>
      </c>
      <c r="H14" s="149"/>
    </row>
    <row r="15" spans="1:9" ht="15" customHeight="1" x14ac:dyDescent="0.25">
      <c r="A15" s="195" t="s">
        <v>19</v>
      </c>
      <c r="B15" s="125">
        <v>0</v>
      </c>
      <c r="C15" s="125">
        <v>0</v>
      </c>
      <c r="D15" s="125">
        <v>0</v>
      </c>
      <c r="E15" s="121">
        <f t="shared" si="0"/>
        <v>0</v>
      </c>
      <c r="F15" s="122">
        <f t="shared" si="1"/>
        <v>0</v>
      </c>
      <c r="H15" s="149"/>
    </row>
    <row r="16" spans="1:9" ht="15" customHeight="1" x14ac:dyDescent="0.25">
      <c r="A16" s="195" t="s">
        <v>204</v>
      </c>
      <c r="B16" s="125">
        <v>0</v>
      </c>
      <c r="C16" s="125">
        <v>0</v>
      </c>
      <c r="D16" s="125">
        <v>0</v>
      </c>
      <c r="E16" s="121">
        <f t="shared" si="0"/>
        <v>0</v>
      </c>
      <c r="F16" s="122">
        <f t="shared" si="1"/>
        <v>0</v>
      </c>
      <c r="H16" s="149"/>
    </row>
    <row r="17" spans="1:8" ht="15" customHeight="1" x14ac:dyDescent="0.25">
      <c r="A17" s="195" t="s">
        <v>20</v>
      </c>
      <c r="B17" s="125">
        <v>0</v>
      </c>
      <c r="C17" s="125">
        <v>0</v>
      </c>
      <c r="D17" s="125">
        <v>0</v>
      </c>
      <c r="E17" s="121">
        <f t="shared" si="0"/>
        <v>0</v>
      </c>
      <c r="F17" s="122">
        <f t="shared" si="1"/>
        <v>0</v>
      </c>
      <c r="H17" s="149"/>
    </row>
    <row r="18" spans="1:8" ht="15" customHeight="1" x14ac:dyDescent="0.25">
      <c r="A18" s="195" t="s">
        <v>193</v>
      </c>
      <c r="B18" s="125">
        <v>0</v>
      </c>
      <c r="C18" s="125">
        <v>0</v>
      </c>
      <c r="D18" s="125">
        <v>0</v>
      </c>
      <c r="E18" s="121">
        <f t="shared" si="0"/>
        <v>0</v>
      </c>
      <c r="F18" s="122">
        <f t="shared" si="1"/>
        <v>0</v>
      </c>
      <c r="H18" s="149"/>
    </row>
    <row r="19" spans="1:8" ht="15" customHeight="1" x14ac:dyDescent="0.25">
      <c r="A19" s="195" t="s">
        <v>21</v>
      </c>
      <c r="B19" s="125">
        <v>0</v>
      </c>
      <c r="C19" s="125">
        <v>0</v>
      </c>
      <c r="D19" s="125">
        <v>0</v>
      </c>
      <c r="E19" s="121">
        <f t="shared" si="0"/>
        <v>0</v>
      </c>
      <c r="F19" s="122">
        <f t="shared" si="1"/>
        <v>0</v>
      </c>
      <c r="H19" s="149"/>
    </row>
    <row r="20" spans="1:8" ht="15" customHeight="1" x14ac:dyDescent="0.25">
      <c r="A20" s="195" t="s">
        <v>22</v>
      </c>
      <c r="B20" s="125">
        <v>0</v>
      </c>
      <c r="C20" s="125">
        <v>0</v>
      </c>
      <c r="D20" s="125">
        <v>0</v>
      </c>
      <c r="E20" s="121">
        <f t="shared" si="0"/>
        <v>0</v>
      </c>
      <c r="F20" s="122">
        <f t="shared" si="1"/>
        <v>0</v>
      </c>
      <c r="H20" s="149"/>
    </row>
    <row r="21" spans="1:8" ht="15" customHeight="1" x14ac:dyDescent="0.25">
      <c r="A21" s="195" t="s">
        <v>194</v>
      </c>
      <c r="B21" s="125">
        <v>0</v>
      </c>
      <c r="C21" s="125">
        <v>0</v>
      </c>
      <c r="D21" s="125">
        <v>0</v>
      </c>
      <c r="E21" s="121">
        <f t="shared" si="0"/>
        <v>0</v>
      </c>
      <c r="F21" s="122">
        <f t="shared" si="1"/>
        <v>0</v>
      </c>
      <c r="H21" s="149"/>
    </row>
    <row r="22" spans="1:8" ht="15" customHeight="1" x14ac:dyDescent="0.25">
      <c r="A22" s="195" t="s">
        <v>23</v>
      </c>
      <c r="B22" s="125">
        <v>0</v>
      </c>
      <c r="C22" s="125">
        <v>0</v>
      </c>
      <c r="D22" s="125">
        <v>0</v>
      </c>
      <c r="E22" s="121">
        <f t="shared" si="0"/>
        <v>0</v>
      </c>
      <c r="F22" s="122">
        <f t="shared" si="1"/>
        <v>0</v>
      </c>
      <c r="H22" s="149"/>
    </row>
    <row r="23" spans="1:8" ht="15" customHeight="1" x14ac:dyDescent="0.25">
      <c r="A23" s="196" t="s">
        <v>195</v>
      </c>
      <c r="B23" s="125">
        <v>0</v>
      </c>
      <c r="C23" s="125">
        <v>0</v>
      </c>
      <c r="D23" s="125">
        <v>0</v>
      </c>
      <c r="E23" s="121">
        <f t="shared" si="0"/>
        <v>0</v>
      </c>
      <c r="F23" s="122">
        <f t="shared" si="1"/>
        <v>0</v>
      </c>
      <c r="H23" s="149"/>
    </row>
    <row r="24" spans="1:8" ht="15" customHeight="1" x14ac:dyDescent="0.25">
      <c r="A24" s="196" t="s">
        <v>24</v>
      </c>
      <c r="B24" s="125">
        <v>0</v>
      </c>
      <c r="C24" s="125">
        <v>0</v>
      </c>
      <c r="D24" s="125">
        <v>0</v>
      </c>
      <c r="E24" s="121">
        <f t="shared" si="0"/>
        <v>0</v>
      </c>
      <c r="F24" s="122">
        <f t="shared" si="1"/>
        <v>0</v>
      </c>
      <c r="H24" s="149"/>
    </row>
    <row r="25" spans="1:8" ht="15" customHeight="1" x14ac:dyDescent="0.25">
      <c r="A25" s="196" t="s">
        <v>79</v>
      </c>
      <c r="B25" s="125">
        <v>0</v>
      </c>
      <c r="C25" s="125">
        <v>0</v>
      </c>
      <c r="D25" s="125">
        <v>0</v>
      </c>
      <c r="E25" s="121">
        <f t="shared" si="0"/>
        <v>0</v>
      </c>
      <c r="F25" s="122">
        <f t="shared" si="1"/>
        <v>0</v>
      </c>
      <c r="H25" s="149"/>
    </row>
    <row r="26" spans="1:8" ht="15" customHeight="1" x14ac:dyDescent="0.25">
      <c r="A26" s="196" t="s">
        <v>196</v>
      </c>
      <c r="B26" s="125">
        <v>0</v>
      </c>
      <c r="C26" s="125">
        <v>0</v>
      </c>
      <c r="D26" s="125">
        <v>0</v>
      </c>
      <c r="E26" s="121">
        <f t="shared" si="0"/>
        <v>0</v>
      </c>
      <c r="F26" s="122">
        <f t="shared" si="1"/>
        <v>0</v>
      </c>
      <c r="H26" s="149"/>
    </row>
    <row r="27" spans="1:8" ht="15" customHeight="1" x14ac:dyDescent="0.25">
      <c r="A27" s="196" t="s">
        <v>197</v>
      </c>
      <c r="B27" s="125">
        <v>0</v>
      </c>
      <c r="C27" s="125">
        <v>0</v>
      </c>
      <c r="D27" s="125">
        <v>0</v>
      </c>
      <c r="E27" s="121">
        <f t="shared" si="0"/>
        <v>0</v>
      </c>
      <c r="F27" s="122">
        <f t="shared" si="1"/>
        <v>0</v>
      </c>
      <c r="H27" s="149"/>
    </row>
    <row r="28" spans="1:8" ht="15" customHeight="1" x14ac:dyDescent="0.25">
      <c r="A28" s="196" t="s">
        <v>185</v>
      </c>
      <c r="B28" s="125">
        <v>0</v>
      </c>
      <c r="C28" s="125">
        <v>0</v>
      </c>
      <c r="D28" s="125">
        <v>0</v>
      </c>
      <c r="E28" s="121">
        <f t="shared" si="0"/>
        <v>0</v>
      </c>
      <c r="F28" s="122">
        <f t="shared" si="1"/>
        <v>0</v>
      </c>
      <c r="H28" s="149"/>
    </row>
    <row r="29" spans="1:8" ht="15" customHeight="1" x14ac:dyDescent="0.25">
      <c r="A29" s="196" t="s">
        <v>198</v>
      </c>
      <c r="B29" s="125">
        <v>0</v>
      </c>
      <c r="C29" s="125">
        <v>0</v>
      </c>
      <c r="D29" s="125">
        <v>0</v>
      </c>
      <c r="E29" s="121">
        <f t="shared" si="0"/>
        <v>0</v>
      </c>
      <c r="F29" s="122">
        <f t="shared" si="1"/>
        <v>0</v>
      </c>
      <c r="H29" s="149"/>
    </row>
    <row r="30" spans="1:8" ht="15" customHeight="1" x14ac:dyDescent="0.25">
      <c r="A30" s="197" t="s">
        <v>199</v>
      </c>
      <c r="B30" s="125">
        <v>0</v>
      </c>
      <c r="C30" s="125">
        <v>0</v>
      </c>
      <c r="D30" s="125">
        <v>0</v>
      </c>
      <c r="E30" s="121">
        <f t="shared" si="0"/>
        <v>0</v>
      </c>
      <c r="F30" s="122">
        <f t="shared" si="1"/>
        <v>0</v>
      </c>
      <c r="H30" s="149"/>
    </row>
    <row r="31" spans="1:8" ht="15" customHeight="1" x14ac:dyDescent="0.25">
      <c r="A31" s="196" t="s">
        <v>205</v>
      </c>
      <c r="B31" s="125">
        <v>0</v>
      </c>
      <c r="C31" s="125">
        <v>0</v>
      </c>
      <c r="D31" s="125">
        <v>0</v>
      </c>
      <c r="E31" s="121">
        <f t="shared" si="0"/>
        <v>0</v>
      </c>
      <c r="F31" s="122">
        <f t="shared" si="1"/>
        <v>0</v>
      </c>
      <c r="H31" s="149"/>
    </row>
    <row r="32" spans="1:8" ht="15" customHeight="1" x14ac:dyDescent="0.25">
      <c r="A32" s="198" t="s">
        <v>206</v>
      </c>
      <c r="B32" s="125">
        <v>0</v>
      </c>
      <c r="C32" s="125">
        <v>0</v>
      </c>
      <c r="D32" s="125">
        <v>0</v>
      </c>
      <c r="E32" s="121">
        <f t="shared" si="0"/>
        <v>0</v>
      </c>
      <c r="F32" s="122">
        <f t="shared" si="1"/>
        <v>0</v>
      </c>
      <c r="H32" s="149"/>
    </row>
    <row r="33" spans="1:13" ht="15" customHeight="1" x14ac:dyDescent="0.25">
      <c r="A33" s="198" t="s">
        <v>207</v>
      </c>
      <c r="B33" s="125">
        <v>0</v>
      </c>
      <c r="C33" s="125">
        <v>0</v>
      </c>
      <c r="D33" s="125">
        <v>0</v>
      </c>
      <c r="E33" s="121">
        <f t="shared" si="0"/>
        <v>0</v>
      </c>
      <c r="F33" s="122">
        <f t="shared" si="1"/>
        <v>0</v>
      </c>
      <c r="H33" s="149"/>
    </row>
    <row r="34" spans="1:13" ht="15" customHeight="1" x14ac:dyDescent="0.25">
      <c r="A34" s="127" t="s">
        <v>25</v>
      </c>
      <c r="B34" s="125"/>
      <c r="C34" s="125"/>
      <c r="D34" s="125"/>
      <c r="E34" s="125"/>
      <c r="F34" s="118"/>
      <c r="H34" s="149"/>
    </row>
    <row r="35" spans="1:13" ht="15" customHeight="1" x14ac:dyDescent="0.25">
      <c r="A35" s="124" t="s">
        <v>26</v>
      </c>
      <c r="B35" s="121">
        <v>0</v>
      </c>
      <c r="C35" s="121">
        <v>0</v>
      </c>
      <c r="D35" s="121">
        <v>0</v>
      </c>
      <c r="E35" s="121">
        <f>D35-C35</f>
        <v>0</v>
      </c>
      <c r="F35" s="122">
        <f>IF(ISBLANK(E35),"  ",IF(C35&gt;0,E35/C35,IF(E35&gt;0,1,0)))</f>
        <v>0</v>
      </c>
      <c r="H35" s="149"/>
    </row>
    <row r="36" spans="1:13" ht="15" customHeight="1" x14ac:dyDescent="0.25">
      <c r="A36" s="128" t="s">
        <v>27</v>
      </c>
      <c r="B36" s="125"/>
      <c r="C36" s="125"/>
      <c r="D36" s="125"/>
      <c r="E36" s="125"/>
      <c r="F36" s="118"/>
      <c r="H36" s="149"/>
    </row>
    <row r="37" spans="1:13" ht="15" customHeight="1" x14ac:dyDescent="0.25">
      <c r="A37" s="124" t="s">
        <v>26</v>
      </c>
      <c r="B37" s="117">
        <v>0</v>
      </c>
      <c r="C37" s="117">
        <v>0</v>
      </c>
      <c r="D37" s="117">
        <v>0</v>
      </c>
      <c r="E37" s="121">
        <f>D37-C37</f>
        <v>0</v>
      </c>
      <c r="F37" s="122">
        <f>IF(ISBLANK(E37),"  ",IF(C37&gt;0,E37/C37,IF(E37&gt;0,1,0)))</f>
        <v>0</v>
      </c>
      <c r="H37" s="149"/>
    </row>
    <row r="38" spans="1:13" ht="15" customHeight="1" x14ac:dyDescent="0.25">
      <c r="A38" s="126" t="s">
        <v>28</v>
      </c>
      <c r="B38" s="125"/>
      <c r="C38" s="125"/>
      <c r="D38" s="125"/>
      <c r="E38" s="123"/>
      <c r="F38" s="122" t="str">
        <f>IF(ISBLANK(E38),"  ",IF(C38&gt;0,E38/C38,IF(E38&gt;0,1,0)))</f>
        <v xml:space="preserve">  </v>
      </c>
      <c r="H38" s="149"/>
    </row>
    <row r="39" spans="1:13" s="103" customFormat="1" ht="15" customHeight="1" x14ac:dyDescent="0.25">
      <c r="A39" s="129" t="s">
        <v>30</v>
      </c>
      <c r="B39" s="130">
        <v>35883371</v>
      </c>
      <c r="C39" s="130">
        <v>35883371</v>
      </c>
      <c r="D39" s="130">
        <v>38943063</v>
      </c>
      <c r="E39" s="130">
        <f>D39-C39</f>
        <v>3059692</v>
      </c>
      <c r="F39" s="131">
        <f>IF(ISBLANK(E39),"  ",IF(C39&gt;0,E39/C39,IF(E39&gt;0,1,0)))</f>
        <v>8.5267685692071687E-2</v>
      </c>
      <c r="H39" s="174"/>
    </row>
    <row r="40" spans="1:13" ht="15" customHeight="1" x14ac:dyDescent="0.25">
      <c r="A40" s="127" t="s">
        <v>31</v>
      </c>
      <c r="B40" s="125"/>
      <c r="C40" s="125"/>
      <c r="D40" s="125"/>
      <c r="E40" s="125"/>
      <c r="F40" s="118"/>
      <c r="H40" s="149"/>
    </row>
    <row r="41" spans="1:13" ht="15" customHeight="1" x14ac:dyDescent="0.25">
      <c r="A41" s="132" t="s">
        <v>32</v>
      </c>
      <c r="B41" s="121">
        <v>0</v>
      </c>
      <c r="C41" s="121">
        <v>0</v>
      </c>
      <c r="D41" s="121">
        <v>0</v>
      </c>
      <c r="E41" s="121">
        <f t="shared" ref="E41:E46" si="2">D41-C41</f>
        <v>0</v>
      </c>
      <c r="F41" s="122">
        <f t="shared" ref="F41:F46" si="3">IF(ISBLANK(E41),"  ",IF(C41&gt;0,E41/C41,IF(E41&gt;0,1,0)))</f>
        <v>0</v>
      </c>
      <c r="H41" s="149"/>
    </row>
    <row r="42" spans="1:13" ht="15" customHeight="1" x14ac:dyDescent="0.25">
      <c r="A42" s="133" t="s">
        <v>33</v>
      </c>
      <c r="B42" s="121">
        <v>0</v>
      </c>
      <c r="C42" s="121">
        <v>0</v>
      </c>
      <c r="D42" s="121">
        <v>0</v>
      </c>
      <c r="E42" s="121">
        <f t="shared" si="2"/>
        <v>0</v>
      </c>
      <c r="F42" s="122">
        <f t="shared" si="3"/>
        <v>0</v>
      </c>
      <c r="H42" s="149"/>
    </row>
    <row r="43" spans="1:13" ht="15" customHeight="1" x14ac:dyDescent="0.25">
      <c r="A43" s="133" t="s">
        <v>34</v>
      </c>
      <c r="B43" s="121">
        <v>0</v>
      </c>
      <c r="C43" s="121">
        <v>0</v>
      </c>
      <c r="D43" s="121">
        <v>0</v>
      </c>
      <c r="E43" s="121">
        <f t="shared" si="2"/>
        <v>0</v>
      </c>
      <c r="F43" s="122">
        <f t="shared" si="3"/>
        <v>0</v>
      </c>
      <c r="H43" s="149"/>
    </row>
    <row r="44" spans="1:13" ht="15" customHeight="1" x14ac:dyDescent="0.25">
      <c r="A44" s="133" t="s">
        <v>35</v>
      </c>
      <c r="B44" s="121">
        <v>0</v>
      </c>
      <c r="C44" s="121">
        <v>0</v>
      </c>
      <c r="D44" s="121">
        <v>0</v>
      </c>
      <c r="E44" s="121">
        <f t="shared" si="2"/>
        <v>0</v>
      </c>
      <c r="F44" s="122">
        <f t="shared" si="3"/>
        <v>0</v>
      </c>
      <c r="H44" s="149"/>
    </row>
    <row r="45" spans="1:13" ht="15" customHeight="1" x14ac:dyDescent="0.25">
      <c r="A45" s="134" t="s">
        <v>36</v>
      </c>
      <c r="B45" s="121">
        <v>0</v>
      </c>
      <c r="C45" s="121">
        <v>0</v>
      </c>
      <c r="D45" s="121">
        <v>0</v>
      </c>
      <c r="E45" s="121">
        <f t="shared" si="2"/>
        <v>0</v>
      </c>
      <c r="F45" s="122">
        <f t="shared" si="3"/>
        <v>0</v>
      </c>
      <c r="H45" s="149"/>
    </row>
    <row r="46" spans="1:13" s="103" customFormat="1" ht="15" customHeight="1" x14ac:dyDescent="0.25">
      <c r="A46" s="127" t="s">
        <v>37</v>
      </c>
      <c r="B46" s="135">
        <v>0</v>
      </c>
      <c r="C46" s="135">
        <v>0</v>
      </c>
      <c r="D46" s="135">
        <v>0</v>
      </c>
      <c r="E46" s="137">
        <f t="shared" si="2"/>
        <v>0</v>
      </c>
      <c r="F46" s="131">
        <f t="shared" si="3"/>
        <v>0</v>
      </c>
      <c r="H46" s="174"/>
      <c r="M46" s="103" t="s">
        <v>38</v>
      </c>
    </row>
    <row r="47" spans="1:13" ht="15" customHeight="1" x14ac:dyDescent="0.25">
      <c r="A47" s="126" t="s">
        <v>38</v>
      </c>
      <c r="B47" s="125"/>
      <c r="C47" s="125"/>
      <c r="D47" s="125"/>
      <c r="E47" s="125"/>
      <c r="F47" s="118"/>
      <c r="H47" s="149"/>
    </row>
    <row r="48" spans="1:13" s="103" customFormat="1" ht="15" customHeight="1" x14ac:dyDescent="0.25">
      <c r="A48" s="136" t="s">
        <v>39</v>
      </c>
      <c r="B48" s="137">
        <v>0</v>
      </c>
      <c r="C48" s="137">
        <v>0</v>
      </c>
      <c r="D48" s="137">
        <v>0</v>
      </c>
      <c r="E48" s="137">
        <f>D48-C48</f>
        <v>0</v>
      </c>
      <c r="F48" s="131">
        <f>IF(ISBLANK(E48),"  ",IF(C48&gt;0,E48/C48,IF(E48&gt;0,1,0)))</f>
        <v>0</v>
      </c>
      <c r="H48" s="174"/>
    </row>
    <row r="49" spans="1:11" ht="15" customHeight="1" x14ac:dyDescent="0.25">
      <c r="A49" s="124"/>
      <c r="B49" s="117"/>
      <c r="C49" s="117"/>
      <c r="D49" s="117"/>
      <c r="E49" s="117"/>
      <c r="F49" s="119"/>
      <c r="H49" s="149"/>
    </row>
    <row r="50" spans="1:11" s="103" customFormat="1" ht="15" customHeight="1" x14ac:dyDescent="0.25">
      <c r="A50" s="136" t="s">
        <v>40</v>
      </c>
      <c r="B50" s="137">
        <v>0</v>
      </c>
      <c r="C50" s="137">
        <v>0</v>
      </c>
      <c r="D50" s="137">
        <v>0</v>
      </c>
      <c r="E50" s="137">
        <f>D50-C50</f>
        <v>0</v>
      </c>
      <c r="F50" s="131">
        <f>IF(ISBLANK(E50),"  ",IF(C50&gt;0,E50/C50,IF(E50&gt;0,1,0)))</f>
        <v>0</v>
      </c>
      <c r="H50" s="174"/>
    </row>
    <row r="51" spans="1:11" ht="15" customHeight="1" x14ac:dyDescent="0.25">
      <c r="A51" s="126" t="s">
        <v>38</v>
      </c>
      <c r="B51" s="125"/>
      <c r="C51" s="125"/>
      <c r="D51" s="125"/>
      <c r="E51" s="125"/>
      <c r="F51" s="118"/>
      <c r="H51" s="149"/>
    </row>
    <row r="52" spans="1:11" s="103" customFormat="1" ht="15" customHeight="1" x14ac:dyDescent="0.25">
      <c r="A52" s="127" t="s">
        <v>41</v>
      </c>
      <c r="B52" s="135">
        <v>88976826</v>
      </c>
      <c r="C52" s="135">
        <v>103355648</v>
      </c>
      <c r="D52" s="135">
        <v>103355648</v>
      </c>
      <c r="E52" s="135">
        <f>D52-C52</f>
        <v>0</v>
      </c>
      <c r="F52" s="131">
        <f>IF(ISBLANK(E52),"  ",IF(C52&gt;0,E52/C52,IF(E52&gt;0,1,0)))</f>
        <v>0</v>
      </c>
      <c r="H52" s="174"/>
    </row>
    <row r="53" spans="1:11" ht="15" customHeight="1" x14ac:dyDescent="0.25">
      <c r="A53" s="126" t="s">
        <v>38</v>
      </c>
      <c r="B53" s="125"/>
      <c r="C53" s="125"/>
      <c r="D53" s="125"/>
      <c r="E53" s="125"/>
      <c r="F53" s="118"/>
      <c r="H53" s="149"/>
    </row>
    <row r="54" spans="1:11" s="103" customFormat="1" ht="15" customHeight="1" x14ac:dyDescent="0.25">
      <c r="A54" s="138" t="s">
        <v>42</v>
      </c>
      <c r="B54" s="139">
        <v>0</v>
      </c>
      <c r="C54" s="139">
        <v>0</v>
      </c>
      <c r="D54" s="139">
        <v>0</v>
      </c>
      <c r="E54" s="139">
        <f>D54-C54</f>
        <v>0</v>
      </c>
      <c r="F54" s="131">
        <f>IF(ISBLANK(E54),"  ",IF(C54&gt;0,E54/C54,IF(E54&gt;0,1,0)))</f>
        <v>0</v>
      </c>
      <c r="H54" s="174"/>
    </row>
    <row r="55" spans="1:11" ht="15" customHeight="1" x14ac:dyDescent="0.25">
      <c r="A55" s="127"/>
      <c r="B55" s="117"/>
      <c r="C55" s="117"/>
      <c r="D55" s="117"/>
      <c r="E55" s="117"/>
      <c r="F55" s="140"/>
      <c r="H55" s="149"/>
    </row>
    <row r="56" spans="1:11" s="103" customFormat="1" ht="15" customHeight="1" x14ac:dyDescent="0.25">
      <c r="A56" s="127" t="s">
        <v>43</v>
      </c>
      <c r="B56" s="135">
        <v>0</v>
      </c>
      <c r="C56" s="135">
        <v>0</v>
      </c>
      <c r="D56" s="135">
        <v>0</v>
      </c>
      <c r="E56" s="139">
        <f>D56-C56</f>
        <v>0</v>
      </c>
      <c r="F56" s="131">
        <f>IF(ISBLANK(E56),"  ",IF(C56&gt;0,E56/C56,IF(E56&gt;0,1,0)))</f>
        <v>0</v>
      </c>
      <c r="H56" s="174"/>
    </row>
    <row r="57" spans="1:11" ht="15" customHeight="1" x14ac:dyDescent="0.25">
      <c r="A57" s="126"/>
      <c r="B57" s="125"/>
      <c r="C57" s="125"/>
      <c r="D57" s="125"/>
      <c r="E57" s="125"/>
      <c r="F57" s="118"/>
      <c r="H57" s="149"/>
    </row>
    <row r="58" spans="1:11" s="103" customFormat="1" ht="15" customHeight="1" x14ac:dyDescent="0.25">
      <c r="A58" s="141" t="s">
        <v>44</v>
      </c>
      <c r="B58" s="135">
        <v>124860197</v>
      </c>
      <c r="C58" s="135">
        <v>139239019</v>
      </c>
      <c r="D58" s="135">
        <v>142298711</v>
      </c>
      <c r="E58" s="135">
        <f>D58-C58</f>
        <v>3059692</v>
      </c>
      <c r="F58" s="131">
        <f>IF(ISBLANK(E58),"  ",IF(C58&gt;0,E58/C58,IF(E58&gt;0,1,0)))</f>
        <v>2.1974386360765728E-2</v>
      </c>
      <c r="H58" s="174"/>
    </row>
    <row r="59" spans="1:11" ht="15" customHeight="1" x14ac:dyDescent="0.25">
      <c r="A59" s="142"/>
      <c r="B59" s="125"/>
      <c r="C59" s="125"/>
      <c r="D59" s="125"/>
      <c r="E59" s="125"/>
      <c r="F59" s="118" t="s">
        <v>38</v>
      </c>
      <c r="H59" s="149"/>
    </row>
    <row r="60" spans="1:11" ht="15" customHeight="1" x14ac:dyDescent="0.25">
      <c r="A60" s="143"/>
      <c r="B60" s="117"/>
      <c r="C60" s="117"/>
      <c r="D60" s="117"/>
      <c r="E60" s="117"/>
      <c r="F60" s="119" t="s">
        <v>38</v>
      </c>
      <c r="H60" s="149"/>
    </row>
    <row r="61" spans="1:11" ht="15" customHeight="1" x14ac:dyDescent="0.25">
      <c r="A61" s="141" t="s">
        <v>45</v>
      </c>
      <c r="B61" s="117"/>
      <c r="C61" s="117"/>
      <c r="D61" s="117"/>
      <c r="E61" s="117"/>
      <c r="F61" s="119"/>
      <c r="H61" s="149"/>
    </row>
    <row r="62" spans="1:11" ht="15" customHeight="1" x14ac:dyDescent="0.25">
      <c r="A62" s="124" t="s">
        <v>46</v>
      </c>
      <c r="B62" s="117">
        <v>42737171</v>
      </c>
      <c r="C62" s="117">
        <v>45908072</v>
      </c>
      <c r="D62" s="117">
        <v>45263044</v>
      </c>
      <c r="E62" s="117">
        <f t="shared" ref="E62:E75" si="4">D62-C62</f>
        <v>-645028</v>
      </c>
      <c r="F62" s="122">
        <f t="shared" ref="F62:F75" si="5">IF(ISBLANK(E62),"  ",IF(C62&gt;0,E62/C62,IF(E62&gt;0,1,0)))</f>
        <v>-1.405042668748973E-2</v>
      </c>
      <c r="H62" s="149"/>
      <c r="K62" t="s">
        <v>38</v>
      </c>
    </row>
    <row r="63" spans="1:11" ht="15" customHeight="1" x14ac:dyDescent="0.25">
      <c r="A63" s="126" t="s">
        <v>47</v>
      </c>
      <c r="B63" s="125">
        <v>11805094</v>
      </c>
      <c r="C63" s="125">
        <v>13299573</v>
      </c>
      <c r="D63" s="125">
        <v>11845763</v>
      </c>
      <c r="E63" s="125">
        <f t="shared" si="4"/>
        <v>-1453810</v>
      </c>
      <c r="F63" s="122">
        <f t="shared" si="5"/>
        <v>-0.10931253206399935</v>
      </c>
      <c r="H63" s="149"/>
    </row>
    <row r="64" spans="1:11" ht="15" customHeight="1" x14ac:dyDescent="0.25">
      <c r="A64" s="126" t="s">
        <v>48</v>
      </c>
      <c r="B64" s="125">
        <v>94426</v>
      </c>
      <c r="C64" s="125">
        <v>136478</v>
      </c>
      <c r="D64" s="125">
        <v>110053</v>
      </c>
      <c r="E64" s="125">
        <f t="shared" si="4"/>
        <v>-26425</v>
      </c>
      <c r="F64" s="122">
        <f t="shared" si="5"/>
        <v>-0.19362094989668666</v>
      </c>
      <c r="H64" s="149"/>
    </row>
    <row r="65" spans="1:8" ht="15" customHeight="1" x14ac:dyDescent="0.25">
      <c r="A65" s="126" t="s">
        <v>49</v>
      </c>
      <c r="B65" s="125">
        <v>11753913</v>
      </c>
      <c r="C65" s="125">
        <v>12931381</v>
      </c>
      <c r="D65" s="125">
        <v>13981696</v>
      </c>
      <c r="E65" s="125">
        <f t="shared" si="4"/>
        <v>1050315</v>
      </c>
      <c r="F65" s="122">
        <f t="shared" si="5"/>
        <v>8.12221834620757E-2</v>
      </c>
      <c r="H65" s="149"/>
    </row>
    <row r="66" spans="1:8" ht="15" customHeight="1" x14ac:dyDescent="0.25">
      <c r="A66" s="126" t="s">
        <v>50</v>
      </c>
      <c r="B66" s="125">
        <v>4678809.1899999995</v>
      </c>
      <c r="C66" s="125">
        <v>4690069</v>
      </c>
      <c r="D66" s="125">
        <v>4498100</v>
      </c>
      <c r="E66" s="125">
        <f t="shared" si="4"/>
        <v>-191969</v>
      </c>
      <c r="F66" s="122">
        <f t="shared" si="5"/>
        <v>-4.0930954320714683E-2</v>
      </c>
      <c r="H66" s="149"/>
    </row>
    <row r="67" spans="1:8" ht="15" customHeight="1" x14ac:dyDescent="0.25">
      <c r="A67" s="126" t="s">
        <v>51</v>
      </c>
      <c r="B67" s="125">
        <v>12397651</v>
      </c>
      <c r="C67" s="125">
        <v>13770197</v>
      </c>
      <c r="D67" s="125">
        <v>14005200</v>
      </c>
      <c r="E67" s="125">
        <f t="shared" si="4"/>
        <v>235003</v>
      </c>
      <c r="F67" s="122">
        <f t="shared" si="5"/>
        <v>1.7066059403507444E-2</v>
      </c>
      <c r="H67" s="149"/>
    </row>
    <row r="68" spans="1:8" ht="15" customHeight="1" x14ac:dyDescent="0.25">
      <c r="A68" s="126" t="s">
        <v>52</v>
      </c>
      <c r="B68" s="125">
        <v>26869941</v>
      </c>
      <c r="C68" s="125">
        <v>32921168</v>
      </c>
      <c r="D68" s="125">
        <v>35819596</v>
      </c>
      <c r="E68" s="125">
        <f t="shared" si="4"/>
        <v>2898428</v>
      </c>
      <c r="F68" s="122">
        <f t="shared" si="5"/>
        <v>8.8041469245562609E-2</v>
      </c>
      <c r="H68" s="149"/>
    </row>
    <row r="69" spans="1:8" ht="15" customHeight="1" x14ac:dyDescent="0.25">
      <c r="A69" s="126" t="s">
        <v>53</v>
      </c>
      <c r="B69" s="125">
        <v>11380552</v>
      </c>
      <c r="C69" s="125">
        <v>12439441</v>
      </c>
      <c r="D69" s="125">
        <v>13632619</v>
      </c>
      <c r="E69" s="125">
        <f t="shared" si="4"/>
        <v>1193178</v>
      </c>
      <c r="F69" s="122">
        <f t="shared" si="5"/>
        <v>9.5918940408978179E-2</v>
      </c>
      <c r="H69" s="149"/>
    </row>
    <row r="70" spans="1:8" s="103" customFormat="1" ht="15" customHeight="1" x14ac:dyDescent="0.25">
      <c r="A70" s="144" t="s">
        <v>54</v>
      </c>
      <c r="B70" s="130">
        <v>121717557.19</v>
      </c>
      <c r="C70" s="130">
        <v>136096379</v>
      </c>
      <c r="D70" s="130">
        <v>139156071</v>
      </c>
      <c r="E70" s="125">
        <f t="shared" si="4"/>
        <v>3059692</v>
      </c>
      <c r="F70" s="131">
        <f t="shared" si="5"/>
        <v>2.2481803134527186E-2</v>
      </c>
      <c r="H70" s="174"/>
    </row>
    <row r="71" spans="1:8" ht="15" customHeight="1" x14ac:dyDescent="0.25">
      <c r="A71" s="126" t="s">
        <v>55</v>
      </c>
      <c r="B71" s="125">
        <v>0</v>
      </c>
      <c r="C71" s="125">
        <v>0</v>
      </c>
      <c r="D71" s="125">
        <v>0</v>
      </c>
      <c r="E71" s="125">
        <f t="shared" si="4"/>
        <v>0</v>
      </c>
      <c r="F71" s="122">
        <f t="shared" si="5"/>
        <v>0</v>
      </c>
      <c r="H71" s="149"/>
    </row>
    <row r="72" spans="1:8" ht="15" customHeight="1" x14ac:dyDescent="0.25">
      <c r="A72" s="126" t="s">
        <v>56</v>
      </c>
      <c r="B72" s="125">
        <v>0</v>
      </c>
      <c r="C72" s="125">
        <v>0</v>
      </c>
      <c r="D72" s="125">
        <v>0</v>
      </c>
      <c r="E72" s="125">
        <f t="shared" si="4"/>
        <v>0</v>
      </c>
      <c r="F72" s="122">
        <f t="shared" si="5"/>
        <v>0</v>
      </c>
      <c r="H72" s="149"/>
    </row>
    <row r="73" spans="1:8" ht="15" customHeight="1" x14ac:dyDescent="0.25">
      <c r="A73" s="126" t="s">
        <v>57</v>
      </c>
      <c r="B73" s="125">
        <v>3142640</v>
      </c>
      <c r="C73" s="125">
        <v>3142640</v>
      </c>
      <c r="D73" s="125">
        <v>3142640</v>
      </c>
      <c r="E73" s="125">
        <f t="shared" si="4"/>
        <v>0</v>
      </c>
      <c r="F73" s="122">
        <f t="shared" si="5"/>
        <v>0</v>
      </c>
      <c r="H73" s="149"/>
    </row>
    <row r="74" spans="1:8" ht="15" customHeight="1" x14ac:dyDescent="0.25">
      <c r="A74" s="126" t="s">
        <v>58</v>
      </c>
      <c r="B74" s="125">
        <v>0</v>
      </c>
      <c r="C74" s="125">
        <v>0</v>
      </c>
      <c r="D74" s="125">
        <v>0</v>
      </c>
      <c r="E74" s="125">
        <f t="shared" si="4"/>
        <v>0</v>
      </c>
      <c r="F74" s="122">
        <f t="shared" si="5"/>
        <v>0</v>
      </c>
      <c r="H74" s="149"/>
    </row>
    <row r="75" spans="1:8" s="103" customFormat="1" ht="15" customHeight="1" x14ac:dyDescent="0.25">
      <c r="A75" s="145" t="s">
        <v>59</v>
      </c>
      <c r="B75" s="146">
        <v>124860197.19</v>
      </c>
      <c r="C75" s="146">
        <v>139239019</v>
      </c>
      <c r="D75" s="146">
        <v>142298711</v>
      </c>
      <c r="E75" s="185">
        <f t="shared" si="4"/>
        <v>3059692</v>
      </c>
      <c r="F75" s="131">
        <f t="shared" si="5"/>
        <v>2.1974386360765728E-2</v>
      </c>
      <c r="H75" s="174"/>
    </row>
    <row r="76" spans="1:8" ht="15" customHeight="1" x14ac:dyDescent="0.25">
      <c r="A76" s="143"/>
      <c r="B76" s="117"/>
      <c r="C76" s="117"/>
      <c r="D76" s="117"/>
      <c r="E76" s="117"/>
      <c r="F76" s="119"/>
      <c r="H76" s="149"/>
    </row>
    <row r="77" spans="1:8" ht="15" customHeight="1" x14ac:dyDescent="0.25">
      <c r="A77" s="141" t="s">
        <v>60</v>
      </c>
      <c r="B77" s="117"/>
      <c r="C77" s="117"/>
      <c r="D77" s="117"/>
      <c r="E77" s="117"/>
      <c r="F77" s="119"/>
      <c r="H77" s="149"/>
    </row>
    <row r="78" spans="1:8" ht="15" customHeight="1" x14ac:dyDescent="0.25">
      <c r="A78" s="124" t="s">
        <v>61</v>
      </c>
      <c r="B78" s="121">
        <v>53681605</v>
      </c>
      <c r="C78" s="121">
        <v>56548623</v>
      </c>
      <c r="D78" s="121">
        <v>56007532</v>
      </c>
      <c r="E78" s="117">
        <f t="shared" ref="E78:E96" si="6">D78-C78</f>
        <v>-541091</v>
      </c>
      <c r="F78" s="122">
        <f t="shared" ref="F78:F96" si="7">IF(ISBLANK(E78),"  ",IF(C78&gt;0,E78/C78,IF(E78&gt;0,1,0)))</f>
        <v>-9.5685972760114774E-3</v>
      </c>
      <c r="H78" s="149"/>
    </row>
    <row r="79" spans="1:8" ht="15" customHeight="1" x14ac:dyDescent="0.25">
      <c r="A79" s="126" t="s">
        <v>62</v>
      </c>
      <c r="B79" s="123">
        <v>3089798</v>
      </c>
      <c r="C79" s="123">
        <v>4285466</v>
      </c>
      <c r="D79" s="123">
        <v>4280466</v>
      </c>
      <c r="E79" s="125">
        <f t="shared" si="6"/>
        <v>-5000</v>
      </c>
      <c r="F79" s="122">
        <f t="shared" si="7"/>
        <v>-1.166734259471432E-3</v>
      </c>
      <c r="H79" s="149"/>
    </row>
    <row r="80" spans="1:8" ht="15" customHeight="1" x14ac:dyDescent="0.25">
      <c r="A80" s="126" t="s">
        <v>63</v>
      </c>
      <c r="B80" s="117">
        <v>24473787</v>
      </c>
      <c r="C80" s="117">
        <v>26746447</v>
      </c>
      <c r="D80" s="117">
        <v>26459348</v>
      </c>
      <c r="E80" s="125">
        <f t="shared" si="6"/>
        <v>-287099</v>
      </c>
      <c r="F80" s="122">
        <f t="shared" si="7"/>
        <v>-1.0734098626258657E-2</v>
      </c>
      <c r="H80" s="149"/>
    </row>
    <row r="81" spans="1:8" s="103" customFormat="1" ht="15" customHeight="1" x14ac:dyDescent="0.25">
      <c r="A81" s="144" t="s">
        <v>64</v>
      </c>
      <c r="B81" s="146">
        <v>81245190</v>
      </c>
      <c r="C81" s="146">
        <v>87580536</v>
      </c>
      <c r="D81" s="146">
        <v>86747346</v>
      </c>
      <c r="E81" s="130">
        <f t="shared" si="6"/>
        <v>-833190</v>
      </c>
      <c r="F81" s="131">
        <f t="shared" si="7"/>
        <v>-9.5134151725218951E-3</v>
      </c>
      <c r="H81" s="174"/>
    </row>
    <row r="82" spans="1:8" ht="15" customHeight="1" x14ac:dyDescent="0.25">
      <c r="A82" s="126" t="s">
        <v>65</v>
      </c>
      <c r="B82" s="123">
        <v>349475.19</v>
      </c>
      <c r="C82" s="123">
        <v>512607</v>
      </c>
      <c r="D82" s="123">
        <v>445519</v>
      </c>
      <c r="E82" s="125">
        <f t="shared" si="6"/>
        <v>-67088</v>
      </c>
      <c r="F82" s="122">
        <f t="shared" si="7"/>
        <v>-0.13087609026017982</v>
      </c>
      <c r="H82" s="149"/>
    </row>
    <row r="83" spans="1:8" ht="15" customHeight="1" x14ac:dyDescent="0.25">
      <c r="A83" s="126" t="s">
        <v>66</v>
      </c>
      <c r="B83" s="121">
        <v>6991673</v>
      </c>
      <c r="C83" s="121">
        <v>7638007</v>
      </c>
      <c r="D83" s="121">
        <v>8517639</v>
      </c>
      <c r="E83" s="125">
        <f t="shared" si="6"/>
        <v>879632</v>
      </c>
      <c r="F83" s="122">
        <f t="shared" si="7"/>
        <v>0.11516512095367286</v>
      </c>
      <c r="H83" s="149"/>
    </row>
    <row r="84" spans="1:8" ht="15" customHeight="1" x14ac:dyDescent="0.25">
      <c r="A84" s="126" t="s">
        <v>67</v>
      </c>
      <c r="B84" s="117">
        <v>1217393</v>
      </c>
      <c r="C84" s="117">
        <v>1797365</v>
      </c>
      <c r="D84" s="117">
        <v>1697620</v>
      </c>
      <c r="E84" s="125">
        <f t="shared" si="6"/>
        <v>-99745</v>
      </c>
      <c r="F84" s="122">
        <f t="shared" si="7"/>
        <v>-5.5495127589554709E-2</v>
      </c>
      <c r="H84" s="149"/>
    </row>
    <row r="85" spans="1:8" s="103" customFormat="1" ht="15" customHeight="1" x14ac:dyDescent="0.25">
      <c r="A85" s="128" t="s">
        <v>68</v>
      </c>
      <c r="B85" s="146">
        <v>8558541.1900000013</v>
      </c>
      <c r="C85" s="146">
        <v>9947979</v>
      </c>
      <c r="D85" s="146">
        <v>10660778</v>
      </c>
      <c r="E85" s="130">
        <f t="shared" si="6"/>
        <v>712799</v>
      </c>
      <c r="F85" s="131">
        <f t="shared" si="7"/>
        <v>7.1652644220499453E-2</v>
      </c>
      <c r="H85" s="174"/>
    </row>
    <row r="86" spans="1:8" ht="15" customHeight="1" x14ac:dyDescent="0.25">
      <c r="A86" s="126" t="s">
        <v>69</v>
      </c>
      <c r="B86" s="117">
        <v>211642</v>
      </c>
      <c r="C86" s="117">
        <v>278162</v>
      </c>
      <c r="D86" s="117">
        <v>257162</v>
      </c>
      <c r="E86" s="125">
        <f t="shared" si="6"/>
        <v>-21000</v>
      </c>
      <c r="F86" s="122">
        <f t="shared" si="7"/>
        <v>-7.5495574521322106E-2</v>
      </c>
      <c r="H86" s="149"/>
    </row>
    <row r="87" spans="1:8" ht="15" customHeight="1" x14ac:dyDescent="0.25">
      <c r="A87" s="126" t="s">
        <v>70</v>
      </c>
      <c r="B87" s="125">
        <v>30238274</v>
      </c>
      <c r="C87" s="125">
        <v>36486701</v>
      </c>
      <c r="D87" s="125">
        <v>39157292</v>
      </c>
      <c r="E87" s="125">
        <f t="shared" si="6"/>
        <v>2670591</v>
      </c>
      <c r="F87" s="122">
        <f t="shared" si="7"/>
        <v>7.3193545231727039E-2</v>
      </c>
      <c r="H87" s="149"/>
    </row>
    <row r="88" spans="1:8" ht="15" customHeight="1" x14ac:dyDescent="0.25">
      <c r="A88" s="126" t="s">
        <v>71</v>
      </c>
      <c r="B88" s="125">
        <v>0</v>
      </c>
      <c r="C88" s="125">
        <v>0</v>
      </c>
      <c r="D88" s="125">
        <v>0</v>
      </c>
      <c r="E88" s="125">
        <f t="shared" si="6"/>
        <v>0</v>
      </c>
      <c r="F88" s="122">
        <f t="shared" si="7"/>
        <v>0</v>
      </c>
      <c r="H88" s="149"/>
    </row>
    <row r="89" spans="1:8" ht="15" customHeight="1" x14ac:dyDescent="0.25">
      <c r="A89" s="126" t="s">
        <v>72</v>
      </c>
      <c r="B89" s="125">
        <v>3184015</v>
      </c>
      <c r="C89" s="125">
        <v>3107295</v>
      </c>
      <c r="D89" s="125">
        <v>3627568</v>
      </c>
      <c r="E89" s="125">
        <f t="shared" si="6"/>
        <v>520273</v>
      </c>
      <c r="F89" s="122">
        <f t="shared" si="7"/>
        <v>0.16743598531842005</v>
      </c>
      <c r="H89" s="149"/>
    </row>
    <row r="90" spans="1:8" s="103" customFormat="1" ht="15" customHeight="1" x14ac:dyDescent="0.25">
      <c r="A90" s="128" t="s">
        <v>73</v>
      </c>
      <c r="B90" s="130">
        <v>33633931</v>
      </c>
      <c r="C90" s="130">
        <v>39872158</v>
      </c>
      <c r="D90" s="130">
        <v>43042022</v>
      </c>
      <c r="E90" s="130">
        <f t="shared" si="6"/>
        <v>3169864</v>
      </c>
      <c r="F90" s="131">
        <f t="shared" si="7"/>
        <v>7.9500688174439921E-2</v>
      </c>
      <c r="H90" s="174"/>
    </row>
    <row r="91" spans="1:8" ht="15" customHeight="1" x14ac:dyDescent="0.25">
      <c r="A91" s="126" t="s">
        <v>74</v>
      </c>
      <c r="B91" s="125">
        <v>14450</v>
      </c>
      <c r="C91" s="125">
        <v>402025</v>
      </c>
      <c r="D91" s="125">
        <v>245877</v>
      </c>
      <c r="E91" s="125">
        <f t="shared" si="6"/>
        <v>-156148</v>
      </c>
      <c r="F91" s="122">
        <f t="shared" si="7"/>
        <v>-0.3884037062371743</v>
      </c>
      <c r="H91" s="149"/>
    </row>
    <row r="92" spans="1:8" ht="15" customHeight="1" x14ac:dyDescent="0.25">
      <c r="A92" s="126" t="s">
        <v>75</v>
      </c>
      <c r="B92" s="125">
        <v>1408085</v>
      </c>
      <c r="C92" s="125">
        <v>1436321</v>
      </c>
      <c r="D92" s="125">
        <v>1602688</v>
      </c>
      <c r="E92" s="125">
        <f t="shared" si="6"/>
        <v>166367</v>
      </c>
      <c r="F92" s="122">
        <f t="shared" si="7"/>
        <v>0.11582856478461291</v>
      </c>
      <c r="H92" s="149"/>
    </row>
    <row r="93" spans="1:8" ht="15" customHeight="1" x14ac:dyDescent="0.25">
      <c r="A93" s="133" t="s">
        <v>76</v>
      </c>
      <c r="B93" s="125">
        <v>0</v>
      </c>
      <c r="C93" s="125">
        <v>0</v>
      </c>
      <c r="D93" s="125">
        <v>0</v>
      </c>
      <c r="E93" s="125">
        <f t="shared" si="6"/>
        <v>0</v>
      </c>
      <c r="F93" s="122">
        <f t="shared" si="7"/>
        <v>0</v>
      </c>
      <c r="H93" s="149"/>
    </row>
    <row r="94" spans="1:8" s="103" customFormat="1" ht="15" customHeight="1" x14ac:dyDescent="0.25">
      <c r="A94" s="147" t="s">
        <v>77</v>
      </c>
      <c r="B94" s="146">
        <v>1422535</v>
      </c>
      <c r="C94" s="146">
        <v>1838346</v>
      </c>
      <c r="D94" s="146">
        <v>1848565</v>
      </c>
      <c r="E94" s="125">
        <f t="shared" si="6"/>
        <v>10219</v>
      </c>
      <c r="F94" s="131">
        <f t="shared" si="7"/>
        <v>5.5588012267549199E-3</v>
      </c>
      <c r="H94" s="174"/>
    </row>
    <row r="95" spans="1:8" ht="15" customHeight="1" x14ac:dyDescent="0.25">
      <c r="A95" s="133" t="s">
        <v>78</v>
      </c>
      <c r="B95" s="125">
        <v>0</v>
      </c>
      <c r="C95" s="125">
        <v>0</v>
      </c>
      <c r="D95" s="125">
        <v>0</v>
      </c>
      <c r="E95" s="125">
        <f t="shared" si="6"/>
        <v>0</v>
      </c>
      <c r="F95" s="122">
        <f t="shared" si="7"/>
        <v>0</v>
      </c>
      <c r="H95" s="149"/>
    </row>
    <row r="96" spans="1:8" s="103" customFormat="1" ht="15" customHeight="1" thickBot="1" x14ac:dyDescent="0.3">
      <c r="A96" s="165" t="s">
        <v>59</v>
      </c>
      <c r="B96" s="166">
        <v>124860197.19</v>
      </c>
      <c r="C96" s="166">
        <v>139239019</v>
      </c>
      <c r="D96" s="166">
        <v>142298711</v>
      </c>
      <c r="E96" s="166">
        <f t="shared" si="6"/>
        <v>3059692</v>
      </c>
      <c r="F96" s="167">
        <f t="shared" si="7"/>
        <v>2.1974386360765728E-2</v>
      </c>
      <c r="H96" s="174"/>
    </row>
    <row r="97" spans="1:6" ht="15" customHeight="1" thickTop="1" x14ac:dyDescent="0.25">
      <c r="A97" s="148"/>
      <c r="B97" s="149"/>
      <c r="C97" s="149"/>
      <c r="D97" s="149"/>
      <c r="E97" s="149"/>
      <c r="F97" s="150" t="s">
        <v>38</v>
      </c>
    </row>
    <row r="98" spans="1:6" x14ac:dyDescent="0.25">
      <c r="A98" t="s">
        <v>203</v>
      </c>
    </row>
    <row r="99" spans="1:6" x14ac:dyDescent="0.25">
      <c r="A99" t="s">
        <v>181</v>
      </c>
    </row>
  </sheetData>
  <hyperlinks>
    <hyperlink ref="I2" location="Home!A1" tooltip="Home" display="Home" xr:uid="{00000000-0004-0000-0E00-000000000000}"/>
  </hyperlinks>
  <printOptions horizontalCentered="1" verticalCentered="1"/>
  <pageMargins left="0.25" right="0.25" top="0.75" bottom="0.75" header="0.3" footer="0.3"/>
  <pageSetup scale="47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6">
    <pageSetUpPr fitToPage="1"/>
  </sheetPr>
  <dimension ref="A1:M99"/>
  <sheetViews>
    <sheetView zoomScale="90" zoomScaleNormal="90" workbookViewId="0">
      <pane xSplit="1" ySplit="5" topLeftCell="B6" activePane="bottomRight" state="frozen"/>
      <selection activeCell="A33" sqref="A33"/>
      <selection pane="topRight" activeCell="A33" sqref="A33"/>
      <selection pane="bottomLeft" activeCell="A33" sqref="A33"/>
      <selection pane="bottomRight" activeCell="D52" sqref="D52"/>
    </sheetView>
  </sheetViews>
  <sheetFormatPr defaultColWidth="9.140625" defaultRowHeight="15" x14ac:dyDescent="0.25"/>
  <cols>
    <col min="1" max="1" width="66.5703125" customWidth="1"/>
    <col min="2" max="5" width="23.7109375" style="151" customWidth="1"/>
    <col min="6" max="6" width="23.7109375" style="152" customWidth="1"/>
    <col min="8" max="8" width="7.7109375" customWidth="1"/>
    <col min="9" max="9" width="11.5703125" customWidth="1"/>
  </cols>
  <sheetData>
    <row r="1" spans="1:9" ht="19.5" customHeight="1" thickBot="1" x14ac:dyDescent="0.35">
      <c r="A1" s="27" t="s">
        <v>0</v>
      </c>
      <c r="B1" s="28"/>
      <c r="D1" s="29" t="s">
        <v>1</v>
      </c>
      <c r="E1" s="26" t="s">
        <v>89</v>
      </c>
      <c r="F1" s="36"/>
    </row>
    <row r="2" spans="1:9" ht="19.5" customHeight="1" thickBot="1" x14ac:dyDescent="0.3">
      <c r="A2" s="27" t="s">
        <v>2</v>
      </c>
      <c r="B2" s="28"/>
      <c r="C2" s="28"/>
      <c r="D2" s="28"/>
      <c r="E2" s="28"/>
      <c r="F2" s="32"/>
      <c r="I2" s="170" t="s">
        <v>178</v>
      </c>
    </row>
    <row r="3" spans="1:9" ht="19.5" customHeight="1" thickBot="1" x14ac:dyDescent="0.3">
      <c r="A3" s="33" t="s">
        <v>3</v>
      </c>
      <c r="B3" s="34"/>
      <c r="C3" s="34"/>
      <c r="D3" s="34"/>
      <c r="E3" s="34"/>
      <c r="F3" s="35"/>
    </row>
    <row r="4" spans="1:9" ht="15" customHeight="1" thickTop="1" x14ac:dyDescent="0.25">
      <c r="A4" s="109" t="s">
        <v>4</v>
      </c>
      <c r="B4" s="110" t="s">
        <v>5</v>
      </c>
      <c r="C4" s="111" t="s">
        <v>6</v>
      </c>
      <c r="D4" s="111" t="s">
        <v>6</v>
      </c>
      <c r="E4" s="111" t="s">
        <v>7</v>
      </c>
      <c r="F4" s="112" t="s">
        <v>8</v>
      </c>
      <c r="H4" s="180"/>
    </row>
    <row r="5" spans="1:9" s="107" customFormat="1" ht="15" customHeight="1" x14ac:dyDescent="0.25">
      <c r="A5" s="113"/>
      <c r="B5" s="114" t="s">
        <v>192</v>
      </c>
      <c r="C5" s="114" t="s">
        <v>201</v>
      </c>
      <c r="D5" s="114" t="s">
        <v>202</v>
      </c>
      <c r="E5" s="114" t="s">
        <v>192</v>
      </c>
      <c r="F5" s="115" t="s">
        <v>9</v>
      </c>
      <c r="H5" s="181"/>
    </row>
    <row r="6" spans="1:9" ht="15" customHeight="1" x14ac:dyDescent="0.25">
      <c r="A6" s="116" t="s">
        <v>10</v>
      </c>
      <c r="B6" s="117"/>
      <c r="C6" s="117"/>
      <c r="D6" s="117"/>
      <c r="E6" s="117"/>
      <c r="F6" s="118"/>
      <c r="H6" s="149"/>
    </row>
    <row r="7" spans="1:9" ht="15" customHeight="1" x14ac:dyDescent="0.25">
      <c r="A7" s="116" t="s">
        <v>11</v>
      </c>
      <c r="B7" s="117"/>
      <c r="C7" s="117"/>
      <c r="D7" s="117"/>
      <c r="E7" s="117"/>
      <c r="F7" s="119"/>
      <c r="H7" s="149"/>
    </row>
    <row r="8" spans="1:9" ht="15" customHeight="1" x14ac:dyDescent="0.25">
      <c r="A8" s="120" t="s">
        <v>12</v>
      </c>
      <c r="B8" s="121">
        <v>21069673.98</v>
      </c>
      <c r="C8" s="121">
        <v>21069674</v>
      </c>
      <c r="D8" s="121">
        <v>22776387</v>
      </c>
      <c r="E8" s="121">
        <f t="shared" ref="E8:E33" si="0">D8-C8</f>
        <v>1706713</v>
      </c>
      <c r="F8" s="122">
        <f t="shared" ref="F8:F33" si="1">IF(ISBLANK(E8),"  ",IF(C8&gt;0,E8/C8,IF(E8&gt;0,1,0)))</f>
        <v>8.1003294118361768E-2</v>
      </c>
      <c r="H8" s="149"/>
    </row>
    <row r="9" spans="1:9" ht="15" customHeight="1" x14ac:dyDescent="0.25">
      <c r="A9" s="120" t="s">
        <v>13</v>
      </c>
      <c r="B9" s="121">
        <v>0</v>
      </c>
      <c r="C9" s="121">
        <v>0</v>
      </c>
      <c r="D9" s="121">
        <v>0</v>
      </c>
      <c r="E9" s="121">
        <f t="shared" si="0"/>
        <v>0</v>
      </c>
      <c r="F9" s="122">
        <f t="shared" si="1"/>
        <v>0</v>
      </c>
      <c r="H9" s="149"/>
    </row>
    <row r="10" spans="1:9" ht="15" customHeight="1" x14ac:dyDescent="0.25">
      <c r="A10" s="188" t="s">
        <v>14</v>
      </c>
      <c r="B10" s="123">
        <v>4051042</v>
      </c>
      <c r="C10" s="123">
        <v>4051042</v>
      </c>
      <c r="D10" s="123">
        <v>3422255</v>
      </c>
      <c r="E10" s="121">
        <f t="shared" si="0"/>
        <v>-628787</v>
      </c>
      <c r="F10" s="122">
        <f t="shared" si="1"/>
        <v>-0.15521611476750921</v>
      </c>
      <c r="H10" s="149"/>
    </row>
    <row r="11" spans="1:9" ht="15" customHeight="1" x14ac:dyDescent="0.25">
      <c r="A11" s="194" t="s">
        <v>15</v>
      </c>
      <c r="B11" s="125">
        <v>0</v>
      </c>
      <c r="C11" s="125">
        <v>0</v>
      </c>
      <c r="D11" s="125">
        <v>0</v>
      </c>
      <c r="E11" s="121">
        <f t="shared" si="0"/>
        <v>0</v>
      </c>
      <c r="F11" s="122">
        <f t="shared" si="1"/>
        <v>0</v>
      </c>
      <c r="H11" s="149"/>
    </row>
    <row r="12" spans="1:9" ht="15" customHeight="1" x14ac:dyDescent="0.25">
      <c r="A12" s="195" t="s">
        <v>16</v>
      </c>
      <c r="B12" s="125">
        <v>1395937</v>
      </c>
      <c r="C12" s="125">
        <v>1395937</v>
      </c>
      <c r="D12" s="125">
        <v>1207647</v>
      </c>
      <c r="E12" s="121">
        <f t="shared" si="0"/>
        <v>-188290</v>
      </c>
      <c r="F12" s="122">
        <f t="shared" si="1"/>
        <v>-0.1348843106816425</v>
      </c>
      <c r="H12" s="149"/>
    </row>
    <row r="13" spans="1:9" ht="15" customHeight="1" x14ac:dyDescent="0.25">
      <c r="A13" s="195" t="s">
        <v>17</v>
      </c>
      <c r="B13" s="125">
        <v>0</v>
      </c>
      <c r="C13" s="125">
        <v>0</v>
      </c>
      <c r="D13" s="125">
        <v>0</v>
      </c>
      <c r="E13" s="121">
        <f t="shared" si="0"/>
        <v>0</v>
      </c>
      <c r="F13" s="122">
        <f t="shared" si="1"/>
        <v>0</v>
      </c>
      <c r="H13" s="149"/>
    </row>
    <row r="14" spans="1:9" ht="15" customHeight="1" x14ac:dyDescent="0.25">
      <c r="A14" s="195" t="s">
        <v>18</v>
      </c>
      <c r="B14" s="125">
        <v>774807</v>
      </c>
      <c r="C14" s="125">
        <v>774807</v>
      </c>
      <c r="D14" s="125">
        <v>343620</v>
      </c>
      <c r="E14" s="121">
        <f t="shared" si="0"/>
        <v>-431187</v>
      </c>
      <c r="F14" s="122">
        <f t="shared" si="1"/>
        <v>-0.55650891125144708</v>
      </c>
      <c r="H14" s="149"/>
    </row>
    <row r="15" spans="1:9" ht="15" customHeight="1" x14ac:dyDescent="0.25">
      <c r="A15" s="195" t="s">
        <v>19</v>
      </c>
      <c r="B15" s="125">
        <v>1880298</v>
      </c>
      <c r="C15" s="125">
        <v>1880298</v>
      </c>
      <c r="D15" s="125">
        <v>1870988</v>
      </c>
      <c r="E15" s="121">
        <f t="shared" si="0"/>
        <v>-9310</v>
      </c>
      <c r="F15" s="122">
        <f t="shared" si="1"/>
        <v>-4.9513428190637865E-3</v>
      </c>
      <c r="H15" s="149"/>
    </row>
    <row r="16" spans="1:9" ht="15" customHeight="1" x14ac:dyDescent="0.25">
      <c r="A16" s="195" t="s">
        <v>204</v>
      </c>
      <c r="B16" s="125">
        <v>0</v>
      </c>
      <c r="C16" s="125">
        <v>0</v>
      </c>
      <c r="D16" s="125">
        <v>0</v>
      </c>
      <c r="E16" s="121">
        <f t="shared" si="0"/>
        <v>0</v>
      </c>
      <c r="F16" s="122">
        <f t="shared" si="1"/>
        <v>0</v>
      </c>
      <c r="H16" s="149"/>
    </row>
    <row r="17" spans="1:8" ht="15" customHeight="1" x14ac:dyDescent="0.25">
      <c r="A17" s="195" t="s">
        <v>20</v>
      </c>
      <c r="B17" s="125">
        <v>0</v>
      </c>
      <c r="C17" s="125">
        <v>0</v>
      </c>
      <c r="D17" s="125">
        <v>0</v>
      </c>
      <c r="E17" s="121">
        <f t="shared" si="0"/>
        <v>0</v>
      </c>
      <c r="F17" s="122">
        <f t="shared" si="1"/>
        <v>0</v>
      </c>
      <c r="H17" s="149"/>
    </row>
    <row r="18" spans="1:8" ht="15" customHeight="1" x14ac:dyDescent="0.25">
      <c r="A18" s="195" t="s">
        <v>193</v>
      </c>
      <c r="B18" s="125">
        <v>0</v>
      </c>
      <c r="C18" s="125">
        <v>0</v>
      </c>
      <c r="D18" s="125">
        <v>0</v>
      </c>
      <c r="E18" s="121">
        <f t="shared" si="0"/>
        <v>0</v>
      </c>
      <c r="F18" s="122">
        <f t="shared" si="1"/>
        <v>0</v>
      </c>
      <c r="H18" s="149"/>
    </row>
    <row r="19" spans="1:8" ht="15" customHeight="1" x14ac:dyDescent="0.25">
      <c r="A19" s="195" t="s">
        <v>21</v>
      </c>
      <c r="B19" s="125">
        <v>0</v>
      </c>
      <c r="C19" s="125">
        <v>0</v>
      </c>
      <c r="D19" s="125">
        <v>0</v>
      </c>
      <c r="E19" s="121">
        <f t="shared" si="0"/>
        <v>0</v>
      </c>
      <c r="F19" s="122">
        <f t="shared" si="1"/>
        <v>0</v>
      </c>
      <c r="H19" s="149"/>
    </row>
    <row r="20" spans="1:8" ht="15" customHeight="1" x14ac:dyDescent="0.25">
      <c r="A20" s="195" t="s">
        <v>22</v>
      </c>
      <c r="B20" s="125">
        <v>0</v>
      </c>
      <c r="C20" s="125">
        <v>0</v>
      </c>
      <c r="D20" s="125">
        <v>0</v>
      </c>
      <c r="E20" s="121">
        <f t="shared" si="0"/>
        <v>0</v>
      </c>
      <c r="F20" s="122">
        <f t="shared" si="1"/>
        <v>0</v>
      </c>
      <c r="H20" s="149"/>
    </row>
    <row r="21" spans="1:8" ht="15" customHeight="1" x14ac:dyDescent="0.25">
      <c r="A21" s="195" t="s">
        <v>194</v>
      </c>
      <c r="B21" s="125">
        <v>0</v>
      </c>
      <c r="C21" s="125">
        <v>0</v>
      </c>
      <c r="D21" s="125">
        <v>0</v>
      </c>
      <c r="E21" s="121">
        <f t="shared" si="0"/>
        <v>0</v>
      </c>
      <c r="F21" s="122">
        <f t="shared" si="1"/>
        <v>0</v>
      </c>
      <c r="H21" s="149"/>
    </row>
    <row r="22" spans="1:8" ht="15" customHeight="1" x14ac:dyDescent="0.25">
      <c r="A22" s="195" t="s">
        <v>23</v>
      </c>
      <c r="B22" s="125">
        <v>0</v>
      </c>
      <c r="C22" s="125">
        <v>0</v>
      </c>
      <c r="D22" s="125">
        <v>0</v>
      </c>
      <c r="E22" s="121">
        <f t="shared" si="0"/>
        <v>0</v>
      </c>
      <c r="F22" s="122">
        <f t="shared" si="1"/>
        <v>0</v>
      </c>
      <c r="H22" s="149"/>
    </row>
    <row r="23" spans="1:8" ht="15" customHeight="1" x14ac:dyDescent="0.25">
      <c r="A23" s="196" t="s">
        <v>195</v>
      </c>
      <c r="B23" s="125">
        <v>0</v>
      </c>
      <c r="C23" s="125">
        <v>0</v>
      </c>
      <c r="D23" s="125">
        <v>0</v>
      </c>
      <c r="E23" s="121">
        <f t="shared" si="0"/>
        <v>0</v>
      </c>
      <c r="F23" s="122">
        <f t="shared" si="1"/>
        <v>0</v>
      </c>
      <c r="H23" s="149"/>
    </row>
    <row r="24" spans="1:8" ht="15" customHeight="1" x14ac:dyDescent="0.25">
      <c r="A24" s="196" t="s">
        <v>24</v>
      </c>
      <c r="B24" s="125">
        <v>0</v>
      </c>
      <c r="C24" s="125">
        <v>0</v>
      </c>
      <c r="D24" s="125">
        <v>0</v>
      </c>
      <c r="E24" s="121">
        <f t="shared" si="0"/>
        <v>0</v>
      </c>
      <c r="F24" s="122">
        <f t="shared" si="1"/>
        <v>0</v>
      </c>
      <c r="H24" s="149"/>
    </row>
    <row r="25" spans="1:8" ht="15" customHeight="1" x14ac:dyDescent="0.25">
      <c r="A25" s="196" t="s">
        <v>79</v>
      </c>
      <c r="B25" s="125">
        <v>0</v>
      </c>
      <c r="C25" s="125">
        <v>0</v>
      </c>
      <c r="D25" s="125">
        <v>0</v>
      </c>
      <c r="E25" s="121">
        <f t="shared" si="0"/>
        <v>0</v>
      </c>
      <c r="F25" s="122">
        <f t="shared" si="1"/>
        <v>0</v>
      </c>
      <c r="H25" s="149"/>
    </row>
    <row r="26" spans="1:8" ht="15" customHeight="1" x14ac:dyDescent="0.25">
      <c r="A26" s="196" t="s">
        <v>196</v>
      </c>
      <c r="B26" s="125">
        <v>0</v>
      </c>
      <c r="C26" s="125">
        <v>0</v>
      </c>
      <c r="D26" s="125">
        <v>0</v>
      </c>
      <c r="E26" s="121">
        <f t="shared" si="0"/>
        <v>0</v>
      </c>
      <c r="F26" s="122">
        <f t="shared" si="1"/>
        <v>0</v>
      </c>
      <c r="H26" s="149"/>
    </row>
    <row r="27" spans="1:8" ht="15" customHeight="1" x14ac:dyDescent="0.25">
      <c r="A27" s="196" t="s">
        <v>197</v>
      </c>
      <c r="B27" s="125">
        <v>0</v>
      </c>
      <c r="C27" s="125">
        <v>0</v>
      </c>
      <c r="D27" s="125">
        <v>0</v>
      </c>
      <c r="E27" s="121">
        <f t="shared" si="0"/>
        <v>0</v>
      </c>
      <c r="F27" s="122">
        <f t="shared" si="1"/>
        <v>0</v>
      </c>
      <c r="H27" s="149"/>
    </row>
    <row r="28" spans="1:8" ht="15" customHeight="1" x14ac:dyDescent="0.25">
      <c r="A28" s="196" t="s">
        <v>185</v>
      </c>
      <c r="B28" s="125">
        <v>0</v>
      </c>
      <c r="C28" s="125">
        <v>0</v>
      </c>
      <c r="D28" s="125">
        <v>0</v>
      </c>
      <c r="E28" s="121">
        <f t="shared" si="0"/>
        <v>0</v>
      </c>
      <c r="F28" s="122">
        <f t="shared" si="1"/>
        <v>0</v>
      </c>
      <c r="H28" s="149"/>
    </row>
    <row r="29" spans="1:8" ht="15" customHeight="1" x14ac:dyDescent="0.25">
      <c r="A29" s="196" t="s">
        <v>198</v>
      </c>
      <c r="B29" s="125">
        <v>0</v>
      </c>
      <c r="C29" s="125">
        <v>0</v>
      </c>
      <c r="D29" s="125">
        <v>0</v>
      </c>
      <c r="E29" s="121">
        <f t="shared" si="0"/>
        <v>0</v>
      </c>
      <c r="F29" s="122">
        <f t="shared" si="1"/>
        <v>0</v>
      </c>
      <c r="H29" s="149"/>
    </row>
    <row r="30" spans="1:8" ht="15" customHeight="1" x14ac:dyDescent="0.25">
      <c r="A30" s="197" t="s">
        <v>199</v>
      </c>
      <c r="B30" s="125">
        <v>0</v>
      </c>
      <c r="C30" s="125">
        <v>0</v>
      </c>
      <c r="D30" s="125">
        <v>0</v>
      </c>
      <c r="E30" s="121">
        <f t="shared" si="0"/>
        <v>0</v>
      </c>
      <c r="F30" s="122">
        <f t="shared" si="1"/>
        <v>0</v>
      </c>
      <c r="H30" s="149"/>
    </row>
    <row r="31" spans="1:8" ht="15" customHeight="1" x14ac:dyDescent="0.25">
      <c r="A31" s="196" t="s">
        <v>205</v>
      </c>
      <c r="B31" s="125">
        <v>0</v>
      </c>
      <c r="C31" s="125">
        <v>0</v>
      </c>
      <c r="D31" s="125">
        <v>0</v>
      </c>
      <c r="E31" s="121">
        <f t="shared" si="0"/>
        <v>0</v>
      </c>
      <c r="F31" s="122">
        <f t="shared" si="1"/>
        <v>0</v>
      </c>
      <c r="H31" s="149"/>
    </row>
    <row r="32" spans="1:8" ht="15" customHeight="1" x14ac:dyDescent="0.25">
      <c r="A32" s="198" t="s">
        <v>206</v>
      </c>
      <c r="B32" s="125">
        <v>0</v>
      </c>
      <c r="C32" s="125">
        <v>0</v>
      </c>
      <c r="D32" s="125">
        <v>0</v>
      </c>
      <c r="E32" s="121">
        <f t="shared" si="0"/>
        <v>0</v>
      </c>
      <c r="F32" s="122">
        <f t="shared" si="1"/>
        <v>0</v>
      </c>
      <c r="H32" s="149"/>
    </row>
    <row r="33" spans="1:13" ht="15" customHeight="1" x14ac:dyDescent="0.25">
      <c r="A33" s="198" t="s">
        <v>207</v>
      </c>
      <c r="B33" s="125">
        <v>0</v>
      </c>
      <c r="C33" s="125">
        <v>0</v>
      </c>
      <c r="D33" s="125">
        <v>0</v>
      </c>
      <c r="E33" s="121">
        <f t="shared" si="0"/>
        <v>0</v>
      </c>
      <c r="F33" s="122">
        <f t="shared" si="1"/>
        <v>0</v>
      </c>
      <c r="H33" s="149"/>
    </row>
    <row r="34" spans="1:13" ht="15" customHeight="1" x14ac:dyDescent="0.25">
      <c r="A34" s="127" t="s">
        <v>25</v>
      </c>
      <c r="B34" s="125"/>
      <c r="C34" s="125"/>
      <c r="D34" s="125"/>
      <c r="E34" s="125"/>
      <c r="F34" s="118"/>
      <c r="H34" s="149"/>
    </row>
    <row r="35" spans="1:13" ht="15" customHeight="1" x14ac:dyDescent="0.25">
      <c r="A35" s="124" t="s">
        <v>26</v>
      </c>
      <c r="B35" s="121">
        <v>0</v>
      </c>
      <c r="C35" s="121">
        <v>0</v>
      </c>
      <c r="D35" s="121">
        <v>0</v>
      </c>
      <c r="E35" s="121">
        <f>D35-C35</f>
        <v>0</v>
      </c>
      <c r="F35" s="122">
        <f>IF(ISBLANK(E35),"  ",IF(C35&gt;0,E35/C35,IF(E35&gt;0,1,0)))</f>
        <v>0</v>
      </c>
      <c r="H35" s="149"/>
    </row>
    <row r="36" spans="1:13" ht="15" customHeight="1" x14ac:dyDescent="0.25">
      <c r="A36" s="128" t="s">
        <v>27</v>
      </c>
      <c r="B36" s="125"/>
      <c r="C36" s="125"/>
      <c r="D36" s="125"/>
      <c r="E36" s="125"/>
      <c r="F36" s="118"/>
      <c r="H36" s="149"/>
    </row>
    <row r="37" spans="1:13" ht="15" customHeight="1" x14ac:dyDescent="0.25">
      <c r="A37" s="124" t="s">
        <v>26</v>
      </c>
      <c r="B37" s="117">
        <v>0</v>
      </c>
      <c r="C37" s="117">
        <v>0</v>
      </c>
      <c r="D37" s="117">
        <v>0</v>
      </c>
      <c r="E37" s="121">
        <f>D37-C37</f>
        <v>0</v>
      </c>
      <c r="F37" s="122">
        <f>IF(ISBLANK(E37),"  ",IF(C37&gt;0,E37/C37,IF(E37&gt;0,1,0)))</f>
        <v>0</v>
      </c>
      <c r="H37" s="149"/>
    </row>
    <row r="38" spans="1:13" ht="15" customHeight="1" x14ac:dyDescent="0.25">
      <c r="A38" s="126" t="s">
        <v>28</v>
      </c>
      <c r="B38" s="125"/>
      <c r="C38" s="125"/>
      <c r="D38" s="125"/>
      <c r="E38" s="123"/>
      <c r="F38" s="122" t="str">
        <f>IF(ISBLANK(E38),"  ",IF(C38&gt;0,E38/C38,IF(E38&gt;0,1,0)))</f>
        <v xml:space="preserve">  </v>
      </c>
      <c r="H38" s="149"/>
    </row>
    <row r="39" spans="1:13" s="103" customFormat="1" ht="15" customHeight="1" x14ac:dyDescent="0.25">
      <c r="A39" s="129" t="s">
        <v>30</v>
      </c>
      <c r="B39" s="130">
        <v>25120715.98</v>
      </c>
      <c r="C39" s="130">
        <v>25120716</v>
      </c>
      <c r="D39" s="130">
        <v>26198642</v>
      </c>
      <c r="E39" s="130">
        <f>D39-C39</f>
        <v>1077926</v>
      </c>
      <c r="F39" s="131">
        <f>IF(ISBLANK(E39),"  ",IF(C39&gt;0,E39/C39,IF(E39&gt;0,1,0)))</f>
        <v>4.2909843811776704E-2</v>
      </c>
      <c r="H39" s="174"/>
    </row>
    <row r="40" spans="1:13" ht="15" customHeight="1" x14ac:dyDescent="0.25">
      <c r="A40" s="127" t="s">
        <v>31</v>
      </c>
      <c r="B40" s="125"/>
      <c r="C40" s="125"/>
      <c r="D40" s="125"/>
      <c r="E40" s="125"/>
      <c r="F40" s="118"/>
      <c r="H40" s="149"/>
    </row>
    <row r="41" spans="1:13" ht="15" customHeight="1" x14ac:dyDescent="0.25">
      <c r="A41" s="132" t="s">
        <v>32</v>
      </c>
      <c r="B41" s="121">
        <v>0</v>
      </c>
      <c r="C41" s="121">
        <v>0</v>
      </c>
      <c r="D41" s="121">
        <v>0</v>
      </c>
      <c r="E41" s="121">
        <f t="shared" ref="E41:E46" si="2">D41-C41</f>
        <v>0</v>
      </c>
      <c r="F41" s="122">
        <f t="shared" ref="F41:F46" si="3">IF(ISBLANK(E41),"  ",IF(C41&gt;0,E41/C41,IF(E41&gt;0,1,0)))</f>
        <v>0</v>
      </c>
      <c r="H41" s="149"/>
    </row>
    <row r="42" spans="1:13" ht="15" customHeight="1" x14ac:dyDescent="0.25">
      <c r="A42" s="133" t="s">
        <v>33</v>
      </c>
      <c r="B42" s="121">
        <v>0</v>
      </c>
      <c r="C42" s="121">
        <v>0</v>
      </c>
      <c r="D42" s="121">
        <v>0</v>
      </c>
      <c r="E42" s="121">
        <f t="shared" si="2"/>
        <v>0</v>
      </c>
      <c r="F42" s="122">
        <f t="shared" si="3"/>
        <v>0</v>
      </c>
      <c r="H42" s="149"/>
    </row>
    <row r="43" spans="1:13" ht="15" customHeight="1" x14ac:dyDescent="0.25">
      <c r="A43" s="133" t="s">
        <v>34</v>
      </c>
      <c r="B43" s="121">
        <v>0</v>
      </c>
      <c r="C43" s="121">
        <v>0</v>
      </c>
      <c r="D43" s="121">
        <v>0</v>
      </c>
      <c r="E43" s="121">
        <f t="shared" si="2"/>
        <v>0</v>
      </c>
      <c r="F43" s="122">
        <f t="shared" si="3"/>
        <v>0</v>
      </c>
      <c r="H43" s="149"/>
    </row>
    <row r="44" spans="1:13" ht="15" customHeight="1" x14ac:dyDescent="0.25">
      <c r="A44" s="133" t="s">
        <v>35</v>
      </c>
      <c r="B44" s="121">
        <v>0</v>
      </c>
      <c r="C44" s="121">
        <v>0</v>
      </c>
      <c r="D44" s="121">
        <v>0</v>
      </c>
      <c r="E44" s="121">
        <f t="shared" si="2"/>
        <v>0</v>
      </c>
      <c r="F44" s="122">
        <f t="shared" si="3"/>
        <v>0</v>
      </c>
      <c r="H44" s="149"/>
    </row>
    <row r="45" spans="1:13" ht="15" customHeight="1" x14ac:dyDescent="0.25">
      <c r="A45" s="134" t="s">
        <v>36</v>
      </c>
      <c r="B45" s="121">
        <v>0</v>
      </c>
      <c r="C45" s="121">
        <v>0</v>
      </c>
      <c r="D45" s="121">
        <v>0</v>
      </c>
      <c r="E45" s="121">
        <f t="shared" si="2"/>
        <v>0</v>
      </c>
      <c r="F45" s="122">
        <f t="shared" si="3"/>
        <v>0</v>
      </c>
      <c r="H45" s="149"/>
    </row>
    <row r="46" spans="1:13" s="103" customFormat="1" ht="15" customHeight="1" x14ac:dyDescent="0.25">
      <c r="A46" s="127" t="s">
        <v>37</v>
      </c>
      <c r="B46" s="135">
        <v>0</v>
      </c>
      <c r="C46" s="135">
        <v>0</v>
      </c>
      <c r="D46" s="135">
        <v>0</v>
      </c>
      <c r="E46" s="137">
        <f t="shared" si="2"/>
        <v>0</v>
      </c>
      <c r="F46" s="131">
        <f t="shared" si="3"/>
        <v>0</v>
      </c>
      <c r="H46" s="174"/>
      <c r="M46" s="103" t="s">
        <v>38</v>
      </c>
    </row>
    <row r="47" spans="1:13" ht="15" customHeight="1" x14ac:dyDescent="0.25">
      <c r="A47" s="126" t="s">
        <v>38</v>
      </c>
      <c r="B47" s="125"/>
      <c r="C47" s="125"/>
      <c r="D47" s="125"/>
      <c r="E47" s="125"/>
      <c r="F47" s="118"/>
      <c r="H47" s="149"/>
    </row>
    <row r="48" spans="1:13" s="103" customFormat="1" ht="15" customHeight="1" x14ac:dyDescent="0.25">
      <c r="A48" s="136" t="s">
        <v>39</v>
      </c>
      <c r="B48" s="137">
        <v>0</v>
      </c>
      <c r="C48" s="137">
        <v>0</v>
      </c>
      <c r="D48" s="137">
        <v>0</v>
      </c>
      <c r="E48" s="137">
        <f>D48-C48</f>
        <v>0</v>
      </c>
      <c r="F48" s="131">
        <f>IF(ISBLANK(E48),"  ",IF(C48&gt;0,E48/C48,IF(E48&gt;0,1,0)))</f>
        <v>0</v>
      </c>
      <c r="H48" s="174"/>
    </row>
    <row r="49" spans="1:8" ht="15" customHeight="1" x14ac:dyDescent="0.25">
      <c r="A49" s="124"/>
      <c r="B49" s="117"/>
      <c r="C49" s="117"/>
      <c r="D49" s="117"/>
      <c r="E49" s="117"/>
      <c r="F49" s="119"/>
      <c r="H49" s="149"/>
    </row>
    <row r="50" spans="1:8" s="103" customFormat="1" ht="15" customHeight="1" x14ac:dyDescent="0.25">
      <c r="A50" s="136" t="s">
        <v>40</v>
      </c>
      <c r="B50" s="137">
        <v>0</v>
      </c>
      <c r="C50" s="137">
        <v>0</v>
      </c>
      <c r="D50" s="137">
        <v>0</v>
      </c>
      <c r="E50" s="137">
        <f>D50-C50</f>
        <v>0</v>
      </c>
      <c r="F50" s="131">
        <f>IF(ISBLANK(E50),"  ",IF(C50&gt;0,E50/C50,IF(E50&gt;0,1,0)))</f>
        <v>0</v>
      </c>
      <c r="H50" s="174"/>
    </row>
    <row r="51" spans="1:8" ht="15" customHeight="1" x14ac:dyDescent="0.25">
      <c r="A51" s="126" t="s">
        <v>38</v>
      </c>
      <c r="B51" s="125"/>
      <c r="C51" s="125"/>
      <c r="D51" s="125"/>
      <c r="E51" s="125"/>
      <c r="F51" s="118"/>
      <c r="H51" s="149"/>
    </row>
    <row r="52" spans="1:8" s="103" customFormat="1" ht="15" customHeight="1" x14ac:dyDescent="0.25">
      <c r="A52" s="127" t="s">
        <v>41</v>
      </c>
      <c r="B52" s="135">
        <v>41664399.479999989</v>
      </c>
      <c r="C52" s="135">
        <v>53389120</v>
      </c>
      <c r="D52" s="135">
        <v>49389120</v>
      </c>
      <c r="E52" s="135">
        <f>D52-C52</f>
        <v>-4000000</v>
      </c>
      <c r="F52" s="131">
        <f>IF(ISBLANK(E52),"  ",IF(C52&gt;0,E52/C52,IF(E52&gt;0,1,0)))</f>
        <v>-7.4921631972956287E-2</v>
      </c>
      <c r="H52" s="174"/>
    </row>
    <row r="53" spans="1:8" ht="15" customHeight="1" x14ac:dyDescent="0.25">
      <c r="A53" s="126" t="s">
        <v>38</v>
      </c>
      <c r="B53" s="125"/>
      <c r="C53" s="125"/>
      <c r="D53" s="125"/>
      <c r="E53" s="125"/>
      <c r="F53" s="118"/>
      <c r="H53" s="149"/>
    </row>
    <row r="54" spans="1:8" s="103" customFormat="1" ht="15" customHeight="1" x14ac:dyDescent="0.25">
      <c r="A54" s="138" t="s">
        <v>42</v>
      </c>
      <c r="B54" s="139">
        <v>0</v>
      </c>
      <c r="C54" s="139">
        <v>0</v>
      </c>
      <c r="D54" s="139">
        <v>0</v>
      </c>
      <c r="E54" s="139">
        <f>D54-C54</f>
        <v>0</v>
      </c>
      <c r="F54" s="131">
        <f>IF(ISBLANK(E54),"  ",IF(C54&gt;0,E54/C54,IF(E54&gt;0,1,0)))</f>
        <v>0</v>
      </c>
      <c r="H54" s="174"/>
    </row>
    <row r="55" spans="1:8" ht="15" customHeight="1" x14ac:dyDescent="0.25">
      <c r="A55" s="127"/>
      <c r="B55" s="117"/>
      <c r="C55" s="117"/>
      <c r="D55" s="117"/>
      <c r="E55" s="117"/>
      <c r="F55" s="140"/>
      <c r="H55" s="149"/>
    </row>
    <row r="56" spans="1:8" s="103" customFormat="1" ht="15" customHeight="1" x14ac:dyDescent="0.25">
      <c r="A56" s="127" t="s">
        <v>43</v>
      </c>
      <c r="B56" s="135">
        <v>0</v>
      </c>
      <c r="C56" s="135">
        <v>0</v>
      </c>
      <c r="D56" s="135">
        <v>0</v>
      </c>
      <c r="E56" s="139">
        <f>D56-C56</f>
        <v>0</v>
      </c>
      <c r="F56" s="131">
        <f>IF(ISBLANK(E56),"  ",IF(C56&gt;0,E56/C56,IF(E56&gt;0,1,0)))</f>
        <v>0</v>
      </c>
      <c r="H56" s="174"/>
    </row>
    <row r="57" spans="1:8" ht="15" customHeight="1" x14ac:dyDescent="0.25">
      <c r="A57" s="126"/>
      <c r="B57" s="125"/>
      <c r="C57" s="125"/>
      <c r="D57" s="125"/>
      <c r="E57" s="125"/>
      <c r="F57" s="118"/>
      <c r="H57" s="149"/>
    </row>
    <row r="58" spans="1:8" s="103" customFormat="1" ht="15" customHeight="1" x14ac:dyDescent="0.25">
      <c r="A58" s="141" t="s">
        <v>44</v>
      </c>
      <c r="B58" s="135">
        <v>66785115.459999993</v>
      </c>
      <c r="C58" s="135">
        <v>78509836</v>
      </c>
      <c r="D58" s="135">
        <v>75587762</v>
      </c>
      <c r="E58" s="135">
        <f>D58-C58</f>
        <v>-2922074</v>
      </c>
      <c r="F58" s="131">
        <f>IF(ISBLANK(E58),"  ",IF(C58&gt;0,E58/C58,IF(E58&gt;0,1,0)))</f>
        <v>-3.7219209068275215E-2</v>
      </c>
      <c r="H58" s="174"/>
    </row>
    <row r="59" spans="1:8" ht="15" customHeight="1" x14ac:dyDescent="0.25">
      <c r="A59" s="142"/>
      <c r="B59" s="125"/>
      <c r="C59" s="125"/>
      <c r="D59" s="125"/>
      <c r="E59" s="125"/>
      <c r="F59" s="118" t="s">
        <v>38</v>
      </c>
      <c r="H59" s="149"/>
    </row>
    <row r="60" spans="1:8" ht="15" customHeight="1" x14ac:dyDescent="0.25">
      <c r="A60" s="143"/>
      <c r="B60" s="117"/>
      <c r="C60" s="117"/>
      <c r="D60" s="117"/>
      <c r="E60" s="117"/>
      <c r="F60" s="119" t="s">
        <v>38</v>
      </c>
      <c r="H60" s="149"/>
    </row>
    <row r="61" spans="1:8" ht="15" customHeight="1" x14ac:dyDescent="0.25">
      <c r="A61" s="141" t="s">
        <v>45</v>
      </c>
      <c r="B61" s="117"/>
      <c r="C61" s="117"/>
      <c r="D61" s="117"/>
      <c r="E61" s="117"/>
      <c r="F61" s="119"/>
      <c r="H61" s="149"/>
    </row>
    <row r="62" spans="1:8" ht="15" customHeight="1" x14ac:dyDescent="0.25">
      <c r="A62" s="124" t="s">
        <v>46</v>
      </c>
      <c r="B62" s="117">
        <v>27472790.43</v>
      </c>
      <c r="C62" s="117">
        <v>31742635</v>
      </c>
      <c r="D62" s="117">
        <v>31766390</v>
      </c>
      <c r="E62" s="117">
        <f t="shared" ref="E62:E75" si="4">D62-C62</f>
        <v>23755</v>
      </c>
      <c r="F62" s="122">
        <f t="shared" ref="F62:F75" si="5">IF(ISBLANK(E62),"  ",IF(C62&gt;0,E62/C62,IF(E62&gt;0,1,0)))</f>
        <v>7.4836257292439643E-4</v>
      </c>
      <c r="H62" s="149"/>
    </row>
    <row r="63" spans="1:8" ht="15" customHeight="1" x14ac:dyDescent="0.25">
      <c r="A63" s="126" t="s">
        <v>47</v>
      </c>
      <c r="B63" s="125">
        <v>572046.18999999994</v>
      </c>
      <c r="C63" s="125">
        <v>573420</v>
      </c>
      <c r="D63" s="125">
        <v>564776</v>
      </c>
      <c r="E63" s="125">
        <f t="shared" si="4"/>
        <v>-8644</v>
      </c>
      <c r="F63" s="122">
        <f t="shared" si="5"/>
        <v>-1.5074465487775104E-2</v>
      </c>
      <c r="H63" s="149"/>
    </row>
    <row r="64" spans="1:8" ht="15" customHeight="1" x14ac:dyDescent="0.25">
      <c r="A64" s="126" t="s">
        <v>48</v>
      </c>
      <c r="B64" s="125">
        <v>0</v>
      </c>
      <c r="C64" s="125">
        <v>0</v>
      </c>
      <c r="D64" s="125">
        <v>0</v>
      </c>
      <c r="E64" s="125">
        <f t="shared" si="4"/>
        <v>0</v>
      </c>
      <c r="F64" s="122">
        <f t="shared" si="5"/>
        <v>0</v>
      </c>
      <c r="H64" s="149"/>
    </row>
    <row r="65" spans="1:8" ht="15" customHeight="1" x14ac:dyDescent="0.25">
      <c r="A65" s="126" t="s">
        <v>49</v>
      </c>
      <c r="B65" s="125">
        <v>5069280.25</v>
      </c>
      <c r="C65" s="125">
        <v>5949953</v>
      </c>
      <c r="D65" s="125">
        <v>5626081</v>
      </c>
      <c r="E65" s="125">
        <f t="shared" si="4"/>
        <v>-323872</v>
      </c>
      <c r="F65" s="122">
        <f t="shared" si="5"/>
        <v>-5.4432698880142412E-2</v>
      </c>
      <c r="H65" s="149"/>
    </row>
    <row r="66" spans="1:8" ht="15" customHeight="1" x14ac:dyDescent="0.25">
      <c r="A66" s="126" t="s">
        <v>50</v>
      </c>
      <c r="B66" s="125">
        <v>3852086.66</v>
      </c>
      <c r="C66" s="125">
        <v>4447388</v>
      </c>
      <c r="D66" s="125">
        <v>3953369</v>
      </c>
      <c r="E66" s="125">
        <f t="shared" si="4"/>
        <v>-494019</v>
      </c>
      <c r="F66" s="122">
        <f t="shared" si="5"/>
        <v>-0.11108070624825178</v>
      </c>
      <c r="H66" s="149"/>
    </row>
    <row r="67" spans="1:8" ht="15" customHeight="1" x14ac:dyDescent="0.25">
      <c r="A67" s="126" t="s">
        <v>51</v>
      </c>
      <c r="B67" s="125">
        <v>7799128.8900000006</v>
      </c>
      <c r="C67" s="125">
        <v>9037603</v>
      </c>
      <c r="D67" s="125">
        <v>8191699</v>
      </c>
      <c r="E67" s="125">
        <f t="shared" si="4"/>
        <v>-845904</v>
      </c>
      <c r="F67" s="122">
        <f t="shared" si="5"/>
        <v>-9.3598269364122327E-2</v>
      </c>
      <c r="H67" s="149"/>
    </row>
    <row r="68" spans="1:8" ht="15" customHeight="1" x14ac:dyDescent="0.25">
      <c r="A68" s="126" t="s">
        <v>52</v>
      </c>
      <c r="B68" s="125">
        <v>5807243.0999999996</v>
      </c>
      <c r="C68" s="125">
        <v>6020577</v>
      </c>
      <c r="D68" s="125">
        <v>6020577</v>
      </c>
      <c r="E68" s="125">
        <f t="shared" si="4"/>
        <v>0</v>
      </c>
      <c r="F68" s="122">
        <f t="shared" si="5"/>
        <v>0</v>
      </c>
      <c r="H68" s="149"/>
    </row>
    <row r="69" spans="1:8" ht="15" customHeight="1" x14ac:dyDescent="0.25">
      <c r="A69" s="126" t="s">
        <v>53</v>
      </c>
      <c r="B69" s="125">
        <v>5867475.8500000006</v>
      </c>
      <c r="C69" s="125">
        <v>8366324</v>
      </c>
      <c r="D69" s="125">
        <v>7769146</v>
      </c>
      <c r="E69" s="125">
        <f t="shared" si="4"/>
        <v>-597178</v>
      </c>
      <c r="F69" s="122">
        <f t="shared" si="5"/>
        <v>-7.1378779975530465E-2</v>
      </c>
      <c r="H69" s="149"/>
    </row>
    <row r="70" spans="1:8" s="103" customFormat="1" ht="15" customHeight="1" x14ac:dyDescent="0.25">
      <c r="A70" s="144" t="s">
        <v>54</v>
      </c>
      <c r="B70" s="130">
        <v>56440051.370000005</v>
      </c>
      <c r="C70" s="130">
        <v>66137900</v>
      </c>
      <c r="D70" s="130">
        <v>63892038</v>
      </c>
      <c r="E70" s="125">
        <f t="shared" si="4"/>
        <v>-2245862</v>
      </c>
      <c r="F70" s="131">
        <f t="shared" si="5"/>
        <v>-3.3957262023741303E-2</v>
      </c>
      <c r="H70" s="174"/>
    </row>
    <row r="71" spans="1:8" ht="15" customHeight="1" x14ac:dyDescent="0.25">
      <c r="A71" s="126" t="s">
        <v>55</v>
      </c>
      <c r="B71" s="125">
        <v>0</v>
      </c>
      <c r="C71" s="125">
        <v>0</v>
      </c>
      <c r="D71" s="125">
        <v>0</v>
      </c>
      <c r="E71" s="125">
        <f t="shared" si="4"/>
        <v>0</v>
      </c>
      <c r="F71" s="122">
        <f t="shared" si="5"/>
        <v>0</v>
      </c>
      <c r="H71" s="149"/>
    </row>
    <row r="72" spans="1:8" ht="15" customHeight="1" x14ac:dyDescent="0.25">
      <c r="A72" s="126" t="s">
        <v>56</v>
      </c>
      <c r="B72" s="125">
        <v>4166769</v>
      </c>
      <c r="C72" s="125">
        <v>4546149</v>
      </c>
      <c r="D72" s="125">
        <v>4771269</v>
      </c>
      <c r="E72" s="125">
        <f t="shared" si="4"/>
        <v>225120</v>
      </c>
      <c r="F72" s="122">
        <f t="shared" si="5"/>
        <v>4.9518834512463188E-2</v>
      </c>
      <c r="H72" s="149"/>
    </row>
    <row r="73" spans="1:8" ht="15" customHeight="1" x14ac:dyDescent="0.25">
      <c r="A73" s="126" t="s">
        <v>57</v>
      </c>
      <c r="B73" s="125">
        <v>4124319</v>
      </c>
      <c r="C73" s="125">
        <v>4124319</v>
      </c>
      <c r="D73" s="125">
        <v>4124319</v>
      </c>
      <c r="E73" s="125">
        <f t="shared" si="4"/>
        <v>0</v>
      </c>
      <c r="F73" s="122">
        <f t="shared" si="5"/>
        <v>0</v>
      </c>
      <c r="H73" s="149"/>
    </row>
    <row r="74" spans="1:8" ht="15" customHeight="1" x14ac:dyDescent="0.25">
      <c r="A74" s="126" t="s">
        <v>58</v>
      </c>
      <c r="B74" s="125">
        <v>2053976.12</v>
      </c>
      <c r="C74" s="125">
        <v>3701468</v>
      </c>
      <c r="D74" s="125">
        <v>2800136</v>
      </c>
      <c r="E74" s="125">
        <f t="shared" si="4"/>
        <v>-901332</v>
      </c>
      <c r="F74" s="122">
        <f t="shared" si="5"/>
        <v>-0.24350663034233985</v>
      </c>
      <c r="H74" s="149"/>
    </row>
    <row r="75" spans="1:8" s="103" customFormat="1" ht="15" customHeight="1" x14ac:dyDescent="0.25">
      <c r="A75" s="145" t="s">
        <v>59</v>
      </c>
      <c r="B75" s="146">
        <v>66785115.49000001</v>
      </c>
      <c r="C75" s="146">
        <v>78509836</v>
      </c>
      <c r="D75" s="146">
        <v>75587762</v>
      </c>
      <c r="E75" s="125">
        <f t="shared" si="4"/>
        <v>-2922074</v>
      </c>
      <c r="F75" s="131">
        <f t="shared" si="5"/>
        <v>-3.7219209068275215E-2</v>
      </c>
      <c r="H75" s="174"/>
    </row>
    <row r="76" spans="1:8" ht="15" customHeight="1" x14ac:dyDescent="0.25">
      <c r="A76" s="143"/>
      <c r="B76" s="117"/>
      <c r="C76" s="117"/>
      <c r="D76" s="117"/>
      <c r="E76" s="117"/>
      <c r="F76" s="119"/>
      <c r="H76" s="149"/>
    </row>
    <row r="77" spans="1:8" ht="15" customHeight="1" x14ac:dyDescent="0.25">
      <c r="A77" s="141" t="s">
        <v>60</v>
      </c>
      <c r="B77" s="117"/>
      <c r="C77" s="117"/>
      <c r="D77" s="117"/>
      <c r="E77" s="117"/>
      <c r="F77" s="119"/>
      <c r="H77" s="149"/>
    </row>
    <row r="78" spans="1:8" ht="15" customHeight="1" x14ac:dyDescent="0.25">
      <c r="A78" s="124" t="s">
        <v>61</v>
      </c>
      <c r="B78" s="121">
        <v>28898047.060000002</v>
      </c>
      <c r="C78" s="121">
        <v>31297265</v>
      </c>
      <c r="D78" s="121">
        <v>31522046</v>
      </c>
      <c r="E78" s="117">
        <f t="shared" ref="E78:E96" si="6">D78-C78</f>
        <v>224781</v>
      </c>
      <c r="F78" s="122">
        <f t="shared" ref="F78:F96" si="7">IF(ISBLANK(E78),"  ",IF(C78&gt;0,E78/C78,IF(E78&gt;0,1,0)))</f>
        <v>7.182129173268016E-3</v>
      </c>
      <c r="H78" s="149"/>
    </row>
    <row r="79" spans="1:8" ht="15" customHeight="1" x14ac:dyDescent="0.25">
      <c r="A79" s="126" t="s">
        <v>62</v>
      </c>
      <c r="B79" s="123">
        <v>511716.37999999995</v>
      </c>
      <c r="C79" s="123">
        <v>538386</v>
      </c>
      <c r="D79" s="123">
        <v>324831</v>
      </c>
      <c r="E79" s="125">
        <f t="shared" si="6"/>
        <v>-213555</v>
      </c>
      <c r="F79" s="122">
        <f t="shared" si="7"/>
        <v>-0.39665778827829845</v>
      </c>
      <c r="H79" s="149"/>
    </row>
    <row r="80" spans="1:8" ht="15" customHeight="1" x14ac:dyDescent="0.25">
      <c r="A80" s="126" t="s">
        <v>63</v>
      </c>
      <c r="B80" s="117">
        <v>13826175.560000001</v>
      </c>
      <c r="C80" s="117">
        <v>15019980</v>
      </c>
      <c r="D80" s="117">
        <v>15215489</v>
      </c>
      <c r="E80" s="125">
        <f t="shared" si="6"/>
        <v>195509</v>
      </c>
      <c r="F80" s="122">
        <f t="shared" si="7"/>
        <v>1.3016595228488985E-2</v>
      </c>
      <c r="H80" s="149"/>
    </row>
    <row r="81" spans="1:8" s="103" customFormat="1" ht="15" customHeight="1" x14ac:dyDescent="0.25">
      <c r="A81" s="144" t="s">
        <v>64</v>
      </c>
      <c r="B81" s="146">
        <v>43235939</v>
      </c>
      <c r="C81" s="146">
        <v>46855631</v>
      </c>
      <c r="D81" s="146">
        <v>47062366</v>
      </c>
      <c r="E81" s="130">
        <f t="shared" si="6"/>
        <v>206735</v>
      </c>
      <c r="F81" s="131">
        <f t="shared" si="7"/>
        <v>4.4121697987590863E-3</v>
      </c>
      <c r="H81" s="174"/>
    </row>
    <row r="82" spans="1:8" ht="15" customHeight="1" x14ac:dyDescent="0.25">
      <c r="A82" s="126" t="s">
        <v>65</v>
      </c>
      <c r="B82" s="123">
        <v>52288.83</v>
      </c>
      <c r="C82" s="123">
        <v>90568</v>
      </c>
      <c r="D82" s="123">
        <v>43200</v>
      </c>
      <c r="E82" s="125">
        <f t="shared" si="6"/>
        <v>-47368</v>
      </c>
      <c r="F82" s="122">
        <f t="shared" si="7"/>
        <v>-0.52301033477607983</v>
      </c>
      <c r="H82" s="149"/>
    </row>
    <row r="83" spans="1:8" ht="15" customHeight="1" x14ac:dyDescent="0.25">
      <c r="A83" s="126" t="s">
        <v>66</v>
      </c>
      <c r="B83" s="121">
        <v>4753711.4800000004</v>
      </c>
      <c r="C83" s="121">
        <v>6119983</v>
      </c>
      <c r="D83" s="121">
        <v>4896763</v>
      </c>
      <c r="E83" s="125">
        <f t="shared" si="6"/>
        <v>-1223220</v>
      </c>
      <c r="F83" s="122">
        <f t="shared" si="7"/>
        <v>-0.19987310422267512</v>
      </c>
      <c r="H83" s="149"/>
    </row>
    <row r="84" spans="1:8" ht="15" customHeight="1" x14ac:dyDescent="0.25">
      <c r="A84" s="126" t="s">
        <v>67</v>
      </c>
      <c r="B84" s="117">
        <v>504469.99</v>
      </c>
      <c r="C84" s="117">
        <v>935113</v>
      </c>
      <c r="D84" s="117">
        <v>712170</v>
      </c>
      <c r="E84" s="125">
        <f t="shared" si="6"/>
        <v>-222943</v>
      </c>
      <c r="F84" s="122">
        <f t="shared" si="7"/>
        <v>-0.23841289769257834</v>
      </c>
      <c r="H84" s="149"/>
    </row>
    <row r="85" spans="1:8" s="103" customFormat="1" ht="15" customHeight="1" x14ac:dyDescent="0.25">
      <c r="A85" s="128" t="s">
        <v>68</v>
      </c>
      <c r="B85" s="146">
        <v>5310470.3000000007</v>
      </c>
      <c r="C85" s="146">
        <v>7145664</v>
      </c>
      <c r="D85" s="146">
        <v>5652133</v>
      </c>
      <c r="E85" s="130">
        <f t="shared" si="6"/>
        <v>-1493531</v>
      </c>
      <c r="F85" s="131">
        <f t="shared" si="7"/>
        <v>-0.20901220656330888</v>
      </c>
      <c r="H85" s="174"/>
    </row>
    <row r="86" spans="1:8" ht="15" customHeight="1" x14ac:dyDescent="0.25">
      <c r="A86" s="126" t="s">
        <v>69</v>
      </c>
      <c r="B86" s="117">
        <v>428181.02</v>
      </c>
      <c r="C86" s="117">
        <v>356735</v>
      </c>
      <c r="D86" s="117">
        <v>325250</v>
      </c>
      <c r="E86" s="125">
        <f t="shared" si="6"/>
        <v>-31485</v>
      </c>
      <c r="F86" s="122">
        <f t="shared" si="7"/>
        <v>-8.8258791539938611E-2</v>
      </c>
      <c r="H86" s="149"/>
    </row>
    <row r="87" spans="1:8" ht="15" customHeight="1" x14ac:dyDescent="0.25">
      <c r="A87" s="126" t="s">
        <v>70</v>
      </c>
      <c r="B87" s="125">
        <v>12308449.800000001</v>
      </c>
      <c r="C87" s="125">
        <v>13946364</v>
      </c>
      <c r="D87" s="125">
        <v>13025032</v>
      </c>
      <c r="E87" s="125">
        <f t="shared" si="6"/>
        <v>-921332</v>
      </c>
      <c r="F87" s="122">
        <f t="shared" si="7"/>
        <v>-6.6062523536600651E-2</v>
      </c>
      <c r="H87" s="149"/>
    </row>
    <row r="88" spans="1:8" ht="15" customHeight="1" x14ac:dyDescent="0.25">
      <c r="A88" s="126" t="s">
        <v>71</v>
      </c>
      <c r="B88" s="125">
        <v>0</v>
      </c>
      <c r="C88" s="125">
        <v>0</v>
      </c>
      <c r="D88" s="125">
        <v>0</v>
      </c>
      <c r="E88" s="125">
        <f t="shared" si="6"/>
        <v>0</v>
      </c>
      <c r="F88" s="122">
        <f t="shared" si="7"/>
        <v>0</v>
      </c>
      <c r="H88" s="149"/>
    </row>
    <row r="89" spans="1:8" ht="15" customHeight="1" x14ac:dyDescent="0.25">
      <c r="A89" s="126" t="s">
        <v>72</v>
      </c>
      <c r="B89" s="125">
        <v>4166769</v>
      </c>
      <c r="C89" s="125">
        <v>4546149</v>
      </c>
      <c r="D89" s="125">
        <v>4771269</v>
      </c>
      <c r="E89" s="125">
        <f t="shared" si="6"/>
        <v>225120</v>
      </c>
      <c r="F89" s="122">
        <f t="shared" si="7"/>
        <v>4.9518834512463188E-2</v>
      </c>
      <c r="H89" s="149"/>
    </row>
    <row r="90" spans="1:8" s="103" customFormat="1" ht="15" customHeight="1" x14ac:dyDescent="0.25">
      <c r="A90" s="128" t="s">
        <v>73</v>
      </c>
      <c r="B90" s="130">
        <v>16903399.82</v>
      </c>
      <c r="C90" s="130">
        <v>18849248</v>
      </c>
      <c r="D90" s="130">
        <v>18121551</v>
      </c>
      <c r="E90" s="130">
        <f t="shared" si="6"/>
        <v>-727697</v>
      </c>
      <c r="F90" s="131">
        <f t="shared" si="7"/>
        <v>-3.8606155534692946E-2</v>
      </c>
      <c r="H90" s="174"/>
    </row>
    <row r="91" spans="1:8" ht="15" customHeight="1" x14ac:dyDescent="0.25">
      <c r="A91" s="126" t="s">
        <v>74</v>
      </c>
      <c r="B91" s="125">
        <v>1121722.07</v>
      </c>
      <c r="C91" s="125">
        <v>3582668</v>
      </c>
      <c r="D91" s="125">
        <v>3861712</v>
      </c>
      <c r="E91" s="125">
        <f t="shared" si="6"/>
        <v>279044</v>
      </c>
      <c r="F91" s="122">
        <f t="shared" si="7"/>
        <v>7.7887205847709029E-2</v>
      </c>
      <c r="H91" s="149"/>
    </row>
    <row r="92" spans="1:8" ht="15" customHeight="1" x14ac:dyDescent="0.25">
      <c r="A92" s="126" t="s">
        <v>75</v>
      </c>
      <c r="B92" s="125">
        <v>138586.26</v>
      </c>
      <c r="C92" s="125">
        <v>136625</v>
      </c>
      <c r="D92" s="125">
        <v>140000</v>
      </c>
      <c r="E92" s="125">
        <f t="shared" si="6"/>
        <v>3375</v>
      </c>
      <c r="F92" s="122">
        <f t="shared" si="7"/>
        <v>2.4702653247941447E-2</v>
      </c>
      <c r="H92" s="149"/>
    </row>
    <row r="93" spans="1:8" ht="15" customHeight="1" x14ac:dyDescent="0.25">
      <c r="A93" s="133" t="s">
        <v>76</v>
      </c>
      <c r="B93" s="125">
        <v>74998.039999999994</v>
      </c>
      <c r="C93" s="125">
        <v>1940000</v>
      </c>
      <c r="D93" s="125">
        <v>750000</v>
      </c>
      <c r="E93" s="125">
        <f t="shared" si="6"/>
        <v>-1190000</v>
      </c>
      <c r="F93" s="122">
        <f t="shared" si="7"/>
        <v>-0.61340206185567014</v>
      </c>
      <c r="H93" s="149"/>
    </row>
    <row r="94" spans="1:8" s="103" customFormat="1" ht="15" customHeight="1" x14ac:dyDescent="0.25">
      <c r="A94" s="147" t="s">
        <v>77</v>
      </c>
      <c r="B94" s="146">
        <v>1335306.3700000001</v>
      </c>
      <c r="C94" s="146">
        <v>5659293</v>
      </c>
      <c r="D94" s="146">
        <v>4751712</v>
      </c>
      <c r="E94" s="125">
        <f t="shared" si="6"/>
        <v>-907581</v>
      </c>
      <c r="F94" s="131">
        <f t="shared" si="7"/>
        <v>-0.16037003208704692</v>
      </c>
      <c r="H94" s="174"/>
    </row>
    <row r="95" spans="1:8" ht="15" customHeight="1" x14ac:dyDescent="0.25">
      <c r="A95" s="133" t="s">
        <v>78</v>
      </c>
      <c r="B95" s="125">
        <v>0</v>
      </c>
      <c r="C95" s="125">
        <v>0</v>
      </c>
      <c r="D95" s="125">
        <v>0</v>
      </c>
      <c r="E95" s="125">
        <f t="shared" si="6"/>
        <v>0</v>
      </c>
      <c r="F95" s="122">
        <f t="shared" si="7"/>
        <v>0</v>
      </c>
      <c r="H95" s="149"/>
    </row>
    <row r="96" spans="1:8" s="103" customFormat="1" ht="15" customHeight="1" thickBot="1" x14ac:dyDescent="0.3">
      <c r="A96" s="165" t="s">
        <v>59</v>
      </c>
      <c r="B96" s="166">
        <v>66785115.490000002</v>
      </c>
      <c r="C96" s="166">
        <v>78509836</v>
      </c>
      <c r="D96" s="166">
        <v>75587762</v>
      </c>
      <c r="E96" s="166">
        <f t="shared" si="6"/>
        <v>-2922074</v>
      </c>
      <c r="F96" s="167">
        <f t="shared" si="7"/>
        <v>-3.7219209068275215E-2</v>
      </c>
      <c r="H96" s="174"/>
    </row>
    <row r="97" spans="1:6" ht="15" customHeight="1" thickTop="1" x14ac:dyDescent="0.25">
      <c r="A97" s="148"/>
      <c r="B97" s="149"/>
      <c r="C97" s="149"/>
      <c r="D97" s="149"/>
      <c r="E97" s="149"/>
      <c r="F97" s="150" t="s">
        <v>38</v>
      </c>
    </row>
    <row r="98" spans="1:6" x14ac:dyDescent="0.25">
      <c r="A98" t="s">
        <v>203</v>
      </c>
    </row>
    <row r="99" spans="1:6" x14ac:dyDescent="0.25">
      <c r="A99" t="s">
        <v>181</v>
      </c>
    </row>
  </sheetData>
  <hyperlinks>
    <hyperlink ref="I2" location="Home!A1" tooltip="Home" display="Home" xr:uid="{00000000-0004-0000-0F00-000000000000}"/>
  </hyperlinks>
  <printOptions horizontalCentered="1" verticalCentered="1"/>
  <pageMargins left="0.25" right="0.25" top="0.75" bottom="0.75" header="0.3" footer="0.3"/>
  <pageSetup scale="47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7">
    <pageSetUpPr fitToPage="1"/>
  </sheetPr>
  <dimension ref="A1:M99"/>
  <sheetViews>
    <sheetView zoomScale="90" zoomScaleNormal="90" workbookViewId="0">
      <pane xSplit="1" ySplit="5" topLeftCell="B6" activePane="bottomRight" state="frozen"/>
      <selection activeCell="A33" sqref="A33"/>
      <selection pane="topRight" activeCell="A33" sqref="A33"/>
      <selection pane="bottomLeft" activeCell="A33" sqref="A33"/>
      <selection pane="bottomRight" activeCell="K50" sqref="K50"/>
    </sheetView>
  </sheetViews>
  <sheetFormatPr defaultColWidth="9.140625" defaultRowHeight="15" x14ac:dyDescent="0.25"/>
  <cols>
    <col min="1" max="1" width="66.5703125" customWidth="1"/>
    <col min="2" max="5" width="23.7109375" style="151" customWidth="1"/>
    <col min="6" max="6" width="23.7109375" style="152" customWidth="1"/>
    <col min="8" max="8" width="7.7109375" customWidth="1"/>
    <col min="9" max="9" width="11.5703125" customWidth="1"/>
  </cols>
  <sheetData>
    <row r="1" spans="1:9" ht="19.5" customHeight="1" thickBot="1" x14ac:dyDescent="0.35">
      <c r="A1" s="27" t="s">
        <v>0</v>
      </c>
      <c r="B1" s="28"/>
      <c r="D1" s="29" t="s">
        <v>1</v>
      </c>
      <c r="E1" s="26" t="s">
        <v>90</v>
      </c>
      <c r="F1" s="36"/>
    </row>
    <row r="2" spans="1:9" ht="19.5" customHeight="1" thickBot="1" x14ac:dyDescent="0.3">
      <c r="A2" s="27" t="s">
        <v>2</v>
      </c>
      <c r="B2" s="28"/>
      <c r="C2" s="28"/>
      <c r="D2" s="28"/>
      <c r="E2" s="28"/>
      <c r="F2" s="32"/>
      <c r="I2" s="170" t="s">
        <v>178</v>
      </c>
    </row>
    <row r="3" spans="1:9" ht="19.5" customHeight="1" thickBot="1" x14ac:dyDescent="0.3">
      <c r="A3" s="33" t="s">
        <v>3</v>
      </c>
      <c r="B3" s="34"/>
      <c r="C3" s="34"/>
      <c r="D3" s="34"/>
      <c r="E3" s="34"/>
      <c r="F3" s="35"/>
    </row>
    <row r="4" spans="1:9" ht="15" customHeight="1" thickTop="1" x14ac:dyDescent="0.25">
      <c r="A4" s="49" t="s">
        <v>4</v>
      </c>
      <c r="B4" s="50" t="s">
        <v>5</v>
      </c>
      <c r="C4" s="51" t="s">
        <v>6</v>
      </c>
      <c r="D4" s="51" t="s">
        <v>6</v>
      </c>
      <c r="E4" s="51" t="s">
        <v>7</v>
      </c>
      <c r="F4" s="52" t="s">
        <v>8</v>
      </c>
      <c r="H4" s="177"/>
    </row>
    <row r="5" spans="1:9" s="107" customFormat="1" ht="15" customHeight="1" x14ac:dyDescent="0.25">
      <c r="A5" s="53"/>
      <c r="B5" s="54" t="s">
        <v>192</v>
      </c>
      <c r="C5" s="54" t="s">
        <v>201</v>
      </c>
      <c r="D5" s="54" t="s">
        <v>202</v>
      </c>
      <c r="E5" s="54" t="s">
        <v>192</v>
      </c>
      <c r="F5" s="55" t="s">
        <v>9</v>
      </c>
      <c r="H5" s="177"/>
    </row>
    <row r="6" spans="1:9" ht="15" customHeight="1" x14ac:dyDescent="0.25">
      <c r="A6" s="56" t="s">
        <v>10</v>
      </c>
      <c r="B6" s="57"/>
      <c r="C6" s="57"/>
      <c r="D6" s="57"/>
      <c r="E6" s="57"/>
      <c r="F6" s="58"/>
      <c r="H6" s="178"/>
    </row>
    <row r="7" spans="1:9" ht="15" customHeight="1" x14ac:dyDescent="0.25">
      <c r="A7" s="56" t="s">
        <v>11</v>
      </c>
      <c r="B7" s="57"/>
      <c r="C7" s="57"/>
      <c r="D7" s="57"/>
      <c r="E7" s="57"/>
      <c r="F7" s="59"/>
      <c r="H7" s="178"/>
    </row>
    <row r="8" spans="1:9" ht="15" customHeight="1" x14ac:dyDescent="0.25">
      <c r="A8" s="60" t="s">
        <v>12</v>
      </c>
      <c r="B8" s="61">
        <v>17503997</v>
      </c>
      <c r="C8" s="61">
        <v>17503997</v>
      </c>
      <c r="D8" s="61">
        <v>20224612</v>
      </c>
      <c r="E8" s="61">
        <f t="shared" ref="E8:E33" si="0">D8-C8</f>
        <v>2720615</v>
      </c>
      <c r="F8" s="62">
        <f t="shared" ref="F8:F33" si="1">IF(ISBLANK(E8),"  ",IF(C8&gt;0,E8/C8,IF(E8&gt;0,1,0)))</f>
        <v>0.15542821448152672</v>
      </c>
      <c r="H8" s="178"/>
    </row>
    <row r="9" spans="1:9" ht="15" customHeight="1" x14ac:dyDescent="0.25">
      <c r="A9" s="60" t="s">
        <v>13</v>
      </c>
      <c r="B9" s="61">
        <v>0</v>
      </c>
      <c r="C9" s="61">
        <v>0</v>
      </c>
      <c r="D9" s="61">
        <v>0</v>
      </c>
      <c r="E9" s="61">
        <f t="shared" si="0"/>
        <v>0</v>
      </c>
      <c r="F9" s="62">
        <f t="shared" si="1"/>
        <v>0</v>
      </c>
      <c r="H9" s="178"/>
    </row>
    <row r="10" spans="1:9" ht="15" customHeight="1" x14ac:dyDescent="0.25">
      <c r="A10" s="187" t="s">
        <v>14</v>
      </c>
      <c r="B10" s="63">
        <v>1225671</v>
      </c>
      <c r="C10" s="63">
        <v>1225671</v>
      </c>
      <c r="D10" s="63">
        <v>1060347</v>
      </c>
      <c r="E10" s="61">
        <f t="shared" si="0"/>
        <v>-165324</v>
      </c>
      <c r="F10" s="62">
        <f t="shared" si="1"/>
        <v>-0.13488448368281536</v>
      </c>
      <c r="H10" s="178"/>
    </row>
    <row r="11" spans="1:9" ht="15" customHeight="1" x14ac:dyDescent="0.25">
      <c r="A11" s="189" t="s">
        <v>15</v>
      </c>
      <c r="B11" s="65">
        <v>0</v>
      </c>
      <c r="C11" s="65">
        <v>0</v>
      </c>
      <c r="D11" s="65">
        <v>0</v>
      </c>
      <c r="E11" s="61">
        <f t="shared" si="0"/>
        <v>0</v>
      </c>
      <c r="F11" s="62">
        <f t="shared" si="1"/>
        <v>0</v>
      </c>
      <c r="H11" s="178"/>
    </row>
    <row r="12" spans="1:9" ht="15" customHeight="1" x14ac:dyDescent="0.25">
      <c r="A12" s="190" t="s">
        <v>16</v>
      </c>
      <c r="B12" s="65">
        <v>1225671</v>
      </c>
      <c r="C12" s="65">
        <v>1225671</v>
      </c>
      <c r="D12" s="65">
        <v>1060347</v>
      </c>
      <c r="E12" s="61">
        <f t="shared" si="0"/>
        <v>-165324</v>
      </c>
      <c r="F12" s="62">
        <f t="shared" si="1"/>
        <v>-0.13488448368281536</v>
      </c>
      <c r="H12" s="178"/>
    </row>
    <row r="13" spans="1:9" ht="15" customHeight="1" x14ac:dyDescent="0.25">
      <c r="A13" s="190" t="s">
        <v>17</v>
      </c>
      <c r="B13" s="65">
        <v>0</v>
      </c>
      <c r="C13" s="65">
        <v>0</v>
      </c>
      <c r="D13" s="65">
        <v>0</v>
      </c>
      <c r="E13" s="61">
        <f t="shared" si="0"/>
        <v>0</v>
      </c>
      <c r="F13" s="62">
        <f t="shared" si="1"/>
        <v>0</v>
      </c>
      <c r="H13" s="178"/>
    </row>
    <row r="14" spans="1:9" ht="15" customHeight="1" x14ac:dyDescent="0.25">
      <c r="A14" s="190" t="s">
        <v>18</v>
      </c>
      <c r="B14" s="65">
        <v>0</v>
      </c>
      <c r="C14" s="65">
        <v>0</v>
      </c>
      <c r="D14" s="65">
        <v>0</v>
      </c>
      <c r="E14" s="61">
        <f t="shared" si="0"/>
        <v>0</v>
      </c>
      <c r="F14" s="62">
        <f t="shared" si="1"/>
        <v>0</v>
      </c>
      <c r="H14" s="178"/>
    </row>
    <row r="15" spans="1:9" ht="15" customHeight="1" x14ac:dyDescent="0.25">
      <c r="A15" s="190" t="s">
        <v>19</v>
      </c>
      <c r="B15" s="65">
        <v>0</v>
      </c>
      <c r="C15" s="65">
        <v>0</v>
      </c>
      <c r="D15" s="65">
        <v>0</v>
      </c>
      <c r="E15" s="61">
        <f t="shared" si="0"/>
        <v>0</v>
      </c>
      <c r="F15" s="62">
        <f t="shared" si="1"/>
        <v>0</v>
      </c>
      <c r="H15" s="178"/>
    </row>
    <row r="16" spans="1:9" ht="15" customHeight="1" x14ac:dyDescent="0.25">
      <c r="A16" s="190" t="s">
        <v>204</v>
      </c>
      <c r="B16" s="65">
        <v>0</v>
      </c>
      <c r="C16" s="65">
        <v>0</v>
      </c>
      <c r="D16" s="65">
        <v>0</v>
      </c>
      <c r="E16" s="61">
        <f t="shared" si="0"/>
        <v>0</v>
      </c>
      <c r="F16" s="62">
        <f t="shared" si="1"/>
        <v>0</v>
      </c>
      <c r="H16" s="178"/>
    </row>
    <row r="17" spans="1:8" ht="15" customHeight="1" x14ac:dyDescent="0.25">
      <c r="A17" s="190" t="s">
        <v>20</v>
      </c>
      <c r="B17" s="65">
        <v>0</v>
      </c>
      <c r="C17" s="65">
        <v>0</v>
      </c>
      <c r="D17" s="65">
        <v>0</v>
      </c>
      <c r="E17" s="61">
        <f t="shared" si="0"/>
        <v>0</v>
      </c>
      <c r="F17" s="62">
        <f t="shared" si="1"/>
        <v>0</v>
      </c>
      <c r="H17" s="178"/>
    </row>
    <row r="18" spans="1:8" ht="15" customHeight="1" x14ac:dyDescent="0.25">
      <c r="A18" s="190" t="s">
        <v>193</v>
      </c>
      <c r="B18" s="65">
        <v>0</v>
      </c>
      <c r="C18" s="65">
        <v>0</v>
      </c>
      <c r="D18" s="65">
        <v>0</v>
      </c>
      <c r="E18" s="61">
        <f t="shared" si="0"/>
        <v>0</v>
      </c>
      <c r="F18" s="62">
        <f t="shared" si="1"/>
        <v>0</v>
      </c>
      <c r="H18" s="178"/>
    </row>
    <row r="19" spans="1:8" ht="15" customHeight="1" x14ac:dyDescent="0.25">
      <c r="A19" s="190" t="s">
        <v>21</v>
      </c>
      <c r="B19" s="65">
        <v>0</v>
      </c>
      <c r="C19" s="65">
        <v>0</v>
      </c>
      <c r="D19" s="65">
        <v>0</v>
      </c>
      <c r="E19" s="61">
        <f t="shared" si="0"/>
        <v>0</v>
      </c>
      <c r="F19" s="62">
        <f t="shared" si="1"/>
        <v>0</v>
      </c>
      <c r="H19" s="178"/>
    </row>
    <row r="20" spans="1:8" ht="15" customHeight="1" x14ac:dyDescent="0.25">
      <c r="A20" s="190" t="s">
        <v>22</v>
      </c>
      <c r="B20" s="65">
        <v>0</v>
      </c>
      <c r="C20" s="65">
        <v>0</v>
      </c>
      <c r="D20" s="65">
        <v>0</v>
      </c>
      <c r="E20" s="61">
        <f t="shared" si="0"/>
        <v>0</v>
      </c>
      <c r="F20" s="62">
        <f t="shared" si="1"/>
        <v>0</v>
      </c>
      <c r="H20" s="178"/>
    </row>
    <row r="21" spans="1:8" ht="15" customHeight="1" x14ac:dyDescent="0.25">
      <c r="A21" s="190" t="s">
        <v>194</v>
      </c>
      <c r="B21" s="65">
        <v>0</v>
      </c>
      <c r="C21" s="65">
        <v>0</v>
      </c>
      <c r="D21" s="65">
        <v>0</v>
      </c>
      <c r="E21" s="61">
        <f t="shared" si="0"/>
        <v>0</v>
      </c>
      <c r="F21" s="62">
        <f t="shared" si="1"/>
        <v>0</v>
      </c>
      <c r="H21" s="178"/>
    </row>
    <row r="22" spans="1:8" ht="15" customHeight="1" x14ac:dyDescent="0.25">
      <c r="A22" s="190" t="s">
        <v>23</v>
      </c>
      <c r="B22" s="65">
        <v>0</v>
      </c>
      <c r="C22" s="65">
        <v>0</v>
      </c>
      <c r="D22" s="65">
        <v>0</v>
      </c>
      <c r="E22" s="61">
        <f t="shared" si="0"/>
        <v>0</v>
      </c>
      <c r="F22" s="62">
        <f t="shared" si="1"/>
        <v>0</v>
      </c>
      <c r="H22" s="178"/>
    </row>
    <row r="23" spans="1:8" ht="15" customHeight="1" x14ac:dyDescent="0.25">
      <c r="A23" s="191" t="s">
        <v>195</v>
      </c>
      <c r="B23" s="65">
        <v>0</v>
      </c>
      <c r="C23" s="65">
        <v>0</v>
      </c>
      <c r="D23" s="65">
        <v>0</v>
      </c>
      <c r="E23" s="61">
        <f t="shared" si="0"/>
        <v>0</v>
      </c>
      <c r="F23" s="62">
        <f t="shared" si="1"/>
        <v>0</v>
      </c>
      <c r="H23" s="178"/>
    </row>
    <row r="24" spans="1:8" ht="15" customHeight="1" x14ac:dyDescent="0.25">
      <c r="A24" s="191" t="s">
        <v>24</v>
      </c>
      <c r="B24" s="65">
        <v>0</v>
      </c>
      <c r="C24" s="65">
        <v>0</v>
      </c>
      <c r="D24" s="65">
        <v>0</v>
      </c>
      <c r="E24" s="61">
        <f t="shared" si="0"/>
        <v>0</v>
      </c>
      <c r="F24" s="62">
        <f t="shared" si="1"/>
        <v>0</v>
      </c>
      <c r="H24" s="178"/>
    </row>
    <row r="25" spans="1:8" ht="15" customHeight="1" x14ac:dyDescent="0.25">
      <c r="A25" s="191" t="s">
        <v>79</v>
      </c>
      <c r="B25" s="65">
        <v>0</v>
      </c>
      <c r="C25" s="65">
        <v>0</v>
      </c>
      <c r="D25" s="65">
        <v>0</v>
      </c>
      <c r="E25" s="61">
        <f t="shared" si="0"/>
        <v>0</v>
      </c>
      <c r="F25" s="62">
        <f t="shared" si="1"/>
        <v>0</v>
      </c>
      <c r="H25" s="178"/>
    </row>
    <row r="26" spans="1:8" ht="15" customHeight="1" x14ac:dyDescent="0.25">
      <c r="A26" s="191" t="s">
        <v>196</v>
      </c>
      <c r="B26" s="65">
        <v>0</v>
      </c>
      <c r="C26" s="65">
        <v>0</v>
      </c>
      <c r="D26" s="65">
        <v>0</v>
      </c>
      <c r="E26" s="61">
        <f t="shared" si="0"/>
        <v>0</v>
      </c>
      <c r="F26" s="62">
        <f t="shared" si="1"/>
        <v>0</v>
      </c>
      <c r="H26" s="178"/>
    </row>
    <row r="27" spans="1:8" ht="15" customHeight="1" x14ac:dyDescent="0.25">
      <c r="A27" s="191" t="s">
        <v>197</v>
      </c>
      <c r="B27" s="65">
        <v>0</v>
      </c>
      <c r="C27" s="65">
        <v>0</v>
      </c>
      <c r="D27" s="65">
        <v>0</v>
      </c>
      <c r="E27" s="61">
        <f t="shared" si="0"/>
        <v>0</v>
      </c>
      <c r="F27" s="62">
        <f t="shared" si="1"/>
        <v>0</v>
      </c>
      <c r="H27" s="178"/>
    </row>
    <row r="28" spans="1:8" ht="15" customHeight="1" x14ac:dyDescent="0.25">
      <c r="A28" s="191" t="s">
        <v>185</v>
      </c>
      <c r="B28" s="65">
        <v>0</v>
      </c>
      <c r="C28" s="65">
        <v>0</v>
      </c>
      <c r="D28" s="65">
        <v>0</v>
      </c>
      <c r="E28" s="61">
        <f t="shared" si="0"/>
        <v>0</v>
      </c>
      <c r="F28" s="62">
        <f t="shared" si="1"/>
        <v>0</v>
      </c>
      <c r="H28" s="178"/>
    </row>
    <row r="29" spans="1:8" ht="15" customHeight="1" x14ac:dyDescent="0.25">
      <c r="A29" s="191" t="s">
        <v>198</v>
      </c>
      <c r="B29" s="65">
        <v>0</v>
      </c>
      <c r="C29" s="65">
        <v>0</v>
      </c>
      <c r="D29" s="65">
        <v>0</v>
      </c>
      <c r="E29" s="61">
        <f t="shared" si="0"/>
        <v>0</v>
      </c>
      <c r="F29" s="62">
        <f t="shared" si="1"/>
        <v>0</v>
      </c>
      <c r="H29" s="178"/>
    </row>
    <row r="30" spans="1:8" ht="15" customHeight="1" x14ac:dyDescent="0.25">
      <c r="A30" s="192" t="s">
        <v>199</v>
      </c>
      <c r="B30" s="65">
        <v>0</v>
      </c>
      <c r="C30" s="65">
        <v>0</v>
      </c>
      <c r="D30" s="65">
        <v>0</v>
      </c>
      <c r="E30" s="61">
        <f t="shared" si="0"/>
        <v>0</v>
      </c>
      <c r="F30" s="62">
        <f t="shared" si="1"/>
        <v>0</v>
      </c>
      <c r="H30" s="178"/>
    </row>
    <row r="31" spans="1:8" ht="15" customHeight="1" x14ac:dyDescent="0.25">
      <c r="A31" s="191" t="s">
        <v>205</v>
      </c>
      <c r="B31" s="65">
        <v>0</v>
      </c>
      <c r="C31" s="65">
        <v>0</v>
      </c>
      <c r="D31" s="65">
        <v>0</v>
      </c>
      <c r="E31" s="61">
        <f t="shared" si="0"/>
        <v>0</v>
      </c>
      <c r="F31" s="62">
        <f t="shared" si="1"/>
        <v>0</v>
      </c>
      <c r="H31" s="178"/>
    </row>
    <row r="32" spans="1:8" ht="15" customHeight="1" x14ac:dyDescent="0.25">
      <c r="A32" s="193" t="s">
        <v>206</v>
      </c>
      <c r="B32" s="65">
        <v>0</v>
      </c>
      <c r="C32" s="65">
        <v>0</v>
      </c>
      <c r="D32" s="65">
        <v>0</v>
      </c>
      <c r="E32" s="61">
        <f t="shared" si="0"/>
        <v>0</v>
      </c>
      <c r="F32" s="62">
        <f t="shared" si="1"/>
        <v>0</v>
      </c>
      <c r="H32" s="178"/>
    </row>
    <row r="33" spans="1:13" ht="15" customHeight="1" x14ac:dyDescent="0.25">
      <c r="A33" s="193" t="s">
        <v>207</v>
      </c>
      <c r="B33" s="65">
        <v>0</v>
      </c>
      <c r="C33" s="65">
        <v>0</v>
      </c>
      <c r="D33" s="65">
        <v>0</v>
      </c>
      <c r="E33" s="61">
        <f t="shared" si="0"/>
        <v>0</v>
      </c>
      <c r="F33" s="62">
        <f t="shared" si="1"/>
        <v>0</v>
      </c>
      <c r="H33" s="178"/>
    </row>
    <row r="34" spans="1:13" ht="15" customHeight="1" x14ac:dyDescent="0.25">
      <c r="A34" s="67" t="s">
        <v>25</v>
      </c>
      <c r="B34" s="65"/>
      <c r="C34" s="65"/>
      <c r="D34" s="65"/>
      <c r="E34" s="65"/>
      <c r="F34" s="58"/>
      <c r="H34" s="178"/>
    </row>
    <row r="35" spans="1:13" ht="15" customHeight="1" x14ac:dyDescent="0.25">
      <c r="A35" s="64" t="s">
        <v>26</v>
      </c>
      <c r="B35" s="61">
        <v>0</v>
      </c>
      <c r="C35" s="61">
        <v>0</v>
      </c>
      <c r="D35" s="61">
        <v>0</v>
      </c>
      <c r="E35" s="61">
        <f>D35-C35</f>
        <v>0</v>
      </c>
      <c r="F35" s="62">
        <f>IF(ISBLANK(E35),"  ",IF(C35&gt;0,E35/C35,IF(E35&gt;0,1,0)))</f>
        <v>0</v>
      </c>
      <c r="H35" s="178"/>
    </row>
    <row r="36" spans="1:13" ht="15" customHeight="1" x14ac:dyDescent="0.25">
      <c r="A36" s="68" t="s">
        <v>27</v>
      </c>
      <c r="B36" s="65"/>
      <c r="C36" s="65"/>
      <c r="D36" s="65"/>
      <c r="E36" s="65"/>
      <c r="F36" s="58"/>
      <c r="H36" s="178"/>
    </row>
    <row r="37" spans="1:13" ht="15" customHeight="1" x14ac:dyDescent="0.25">
      <c r="A37" s="64" t="s">
        <v>26</v>
      </c>
      <c r="B37" s="57">
        <v>0</v>
      </c>
      <c r="C37" s="57">
        <v>0</v>
      </c>
      <c r="D37" s="57">
        <v>0</v>
      </c>
      <c r="E37" s="61">
        <f>D37-C37</f>
        <v>0</v>
      </c>
      <c r="F37" s="62">
        <f>IF(ISBLANK(E37),"  ",IF(C37&gt;0,E37/C37,IF(E37&gt;0,1,0)))</f>
        <v>0</v>
      </c>
      <c r="H37" s="178"/>
    </row>
    <row r="38" spans="1:13" ht="15" customHeight="1" x14ac:dyDescent="0.25">
      <c r="A38" s="66" t="s">
        <v>28</v>
      </c>
      <c r="B38" s="65"/>
      <c r="C38" s="65"/>
      <c r="D38" s="65"/>
      <c r="E38" s="63"/>
      <c r="F38" s="62" t="str">
        <f>IF(ISBLANK(E38),"  ",IF(C38&gt;0,E38/C38,IF(E38&gt;0,1,0)))</f>
        <v xml:space="preserve">  </v>
      </c>
      <c r="H38" s="178"/>
    </row>
    <row r="39" spans="1:13" s="103" customFormat="1" ht="15" customHeight="1" x14ac:dyDescent="0.25">
      <c r="A39" s="69" t="s">
        <v>30</v>
      </c>
      <c r="B39" s="70">
        <v>18729668</v>
      </c>
      <c r="C39" s="70">
        <v>18729668</v>
      </c>
      <c r="D39" s="70">
        <v>21284959</v>
      </c>
      <c r="E39" s="70">
        <f>D39-C39</f>
        <v>2555291</v>
      </c>
      <c r="F39" s="71">
        <f>IF(ISBLANK(E39),"  ",IF(C39&gt;0,E39/C39,IF(E39&gt;0,1,0)))</f>
        <v>0.13643012785918041</v>
      </c>
      <c r="H39" s="179"/>
    </row>
    <row r="40" spans="1:13" ht="15" customHeight="1" x14ac:dyDescent="0.25">
      <c r="A40" s="67" t="s">
        <v>31</v>
      </c>
      <c r="B40" s="65"/>
      <c r="C40" s="65"/>
      <c r="D40" s="65"/>
      <c r="E40" s="65"/>
      <c r="F40" s="58"/>
      <c r="H40" s="178"/>
    </row>
    <row r="41" spans="1:13" ht="15" customHeight="1" x14ac:dyDescent="0.25">
      <c r="A41" s="72" t="s">
        <v>32</v>
      </c>
      <c r="B41" s="61">
        <v>0</v>
      </c>
      <c r="C41" s="61">
        <v>0</v>
      </c>
      <c r="D41" s="61">
        <v>0</v>
      </c>
      <c r="E41" s="61">
        <f t="shared" ref="E41:E46" si="2">D41-C41</f>
        <v>0</v>
      </c>
      <c r="F41" s="62">
        <f t="shared" ref="F41:F46" si="3">IF(ISBLANK(E41),"  ",IF(C41&gt;0,E41/C41,IF(E41&gt;0,1,0)))</f>
        <v>0</v>
      </c>
      <c r="H41" s="178"/>
    </row>
    <row r="42" spans="1:13" ht="15" customHeight="1" x14ac:dyDescent="0.25">
      <c r="A42" s="73" t="s">
        <v>33</v>
      </c>
      <c r="B42" s="61">
        <v>0</v>
      </c>
      <c r="C42" s="61">
        <v>0</v>
      </c>
      <c r="D42" s="61">
        <v>0</v>
      </c>
      <c r="E42" s="61">
        <f t="shared" si="2"/>
        <v>0</v>
      </c>
      <c r="F42" s="62">
        <f t="shared" si="3"/>
        <v>0</v>
      </c>
      <c r="H42" s="178"/>
    </row>
    <row r="43" spans="1:13" ht="15" customHeight="1" x14ac:dyDescent="0.25">
      <c r="A43" s="73" t="s">
        <v>34</v>
      </c>
      <c r="B43" s="61">
        <v>0</v>
      </c>
      <c r="C43" s="61">
        <v>0</v>
      </c>
      <c r="D43" s="61">
        <v>0</v>
      </c>
      <c r="E43" s="61">
        <f t="shared" si="2"/>
        <v>0</v>
      </c>
      <c r="F43" s="62">
        <f t="shared" si="3"/>
        <v>0</v>
      </c>
      <c r="H43" s="178"/>
    </row>
    <row r="44" spans="1:13" ht="15" customHeight="1" x14ac:dyDescent="0.25">
      <c r="A44" s="73" t="s">
        <v>35</v>
      </c>
      <c r="B44" s="61">
        <v>0</v>
      </c>
      <c r="C44" s="61">
        <v>0</v>
      </c>
      <c r="D44" s="61">
        <v>0</v>
      </c>
      <c r="E44" s="61">
        <f t="shared" si="2"/>
        <v>0</v>
      </c>
      <c r="F44" s="62">
        <f t="shared" si="3"/>
        <v>0</v>
      </c>
      <c r="H44" s="178"/>
    </row>
    <row r="45" spans="1:13" ht="15" customHeight="1" x14ac:dyDescent="0.25">
      <c r="A45" s="74" t="s">
        <v>36</v>
      </c>
      <c r="B45" s="61">
        <v>0</v>
      </c>
      <c r="C45" s="61">
        <v>0</v>
      </c>
      <c r="D45" s="61">
        <v>0</v>
      </c>
      <c r="E45" s="61">
        <f t="shared" si="2"/>
        <v>0</v>
      </c>
      <c r="F45" s="62">
        <f t="shared" si="3"/>
        <v>0</v>
      </c>
      <c r="H45" s="178"/>
    </row>
    <row r="46" spans="1:13" s="103" customFormat="1" ht="15" customHeight="1" x14ac:dyDescent="0.25">
      <c r="A46" s="67" t="s">
        <v>37</v>
      </c>
      <c r="B46" s="75">
        <v>0</v>
      </c>
      <c r="C46" s="75">
        <v>0</v>
      </c>
      <c r="D46" s="75">
        <v>0</v>
      </c>
      <c r="E46" s="77">
        <f t="shared" si="2"/>
        <v>0</v>
      </c>
      <c r="F46" s="71">
        <f t="shared" si="3"/>
        <v>0</v>
      </c>
      <c r="H46" s="179"/>
      <c r="M46" s="103" t="s">
        <v>38</v>
      </c>
    </row>
    <row r="47" spans="1:13" ht="15" customHeight="1" x14ac:dyDescent="0.25">
      <c r="A47" s="66" t="s">
        <v>38</v>
      </c>
      <c r="B47" s="65"/>
      <c r="C47" s="65"/>
      <c r="D47" s="65"/>
      <c r="E47" s="65"/>
      <c r="F47" s="58"/>
      <c r="H47" s="178"/>
    </row>
    <row r="48" spans="1:13" s="103" customFormat="1" ht="15" customHeight="1" x14ac:dyDescent="0.25">
      <c r="A48" s="76" t="s">
        <v>39</v>
      </c>
      <c r="B48" s="77">
        <v>0</v>
      </c>
      <c r="C48" s="77">
        <v>0</v>
      </c>
      <c r="D48" s="77">
        <v>0</v>
      </c>
      <c r="E48" s="77">
        <f>D48-C48</f>
        <v>0</v>
      </c>
      <c r="F48" s="71">
        <f>IF(ISBLANK(E48),"  ",IF(C48&gt;0,E48/C48,IF(E48&gt;0,1,0)))</f>
        <v>0</v>
      </c>
      <c r="H48" s="179"/>
    </row>
    <row r="49" spans="1:8" ht="15" customHeight="1" x14ac:dyDescent="0.25">
      <c r="A49" s="64"/>
      <c r="B49" s="57"/>
      <c r="C49" s="57"/>
      <c r="D49" s="57"/>
      <c r="E49" s="57"/>
      <c r="F49" s="59"/>
      <c r="H49" s="178"/>
    </row>
    <row r="50" spans="1:8" s="103" customFormat="1" ht="15" customHeight="1" x14ac:dyDescent="0.25">
      <c r="A50" s="76" t="s">
        <v>40</v>
      </c>
      <c r="B50" s="77">
        <v>0</v>
      </c>
      <c r="C50" s="77">
        <v>0</v>
      </c>
      <c r="D50" s="77">
        <v>0</v>
      </c>
      <c r="E50" s="77">
        <f>D50-C50</f>
        <v>0</v>
      </c>
      <c r="F50" s="71">
        <f>IF(ISBLANK(E50),"  ",IF(C50&gt;0,E50/C50,IF(E50&gt;0,1,0)))</f>
        <v>0</v>
      </c>
      <c r="H50" s="179"/>
    </row>
    <row r="51" spans="1:8" ht="15" customHeight="1" x14ac:dyDescent="0.25">
      <c r="A51" s="66" t="s">
        <v>38</v>
      </c>
      <c r="B51" s="65"/>
      <c r="C51" s="65"/>
      <c r="D51" s="65"/>
      <c r="E51" s="65"/>
      <c r="F51" s="58"/>
      <c r="H51" s="178"/>
    </row>
    <row r="52" spans="1:8" s="103" customFormat="1" ht="15" customHeight="1" x14ac:dyDescent="0.25">
      <c r="A52" s="67" t="s">
        <v>41</v>
      </c>
      <c r="B52" s="75">
        <v>40992591</v>
      </c>
      <c r="C52" s="75">
        <v>45067731</v>
      </c>
      <c r="D52" s="75">
        <v>45067731</v>
      </c>
      <c r="E52" s="75">
        <f>D52-C52</f>
        <v>0</v>
      </c>
      <c r="F52" s="71">
        <f>IF(ISBLANK(E52),"  ",IF(C52&gt;0,E52/C52,IF(E52&gt;0,1,0)))</f>
        <v>0</v>
      </c>
      <c r="H52" s="179"/>
    </row>
    <row r="53" spans="1:8" ht="15" customHeight="1" x14ac:dyDescent="0.25">
      <c r="A53" s="66" t="s">
        <v>38</v>
      </c>
      <c r="B53" s="65"/>
      <c r="C53" s="65"/>
      <c r="D53" s="65"/>
      <c r="E53" s="65"/>
      <c r="F53" s="58"/>
      <c r="H53" s="178"/>
    </row>
    <row r="54" spans="1:8" s="103" customFormat="1" ht="15" customHeight="1" x14ac:dyDescent="0.25">
      <c r="A54" s="78" t="s">
        <v>42</v>
      </c>
      <c r="B54" s="79">
        <v>0</v>
      </c>
      <c r="C54" s="79">
        <v>0</v>
      </c>
      <c r="D54" s="79">
        <v>0</v>
      </c>
      <c r="E54" s="79">
        <f>D54-C54</f>
        <v>0</v>
      </c>
      <c r="F54" s="71">
        <f>IF(ISBLANK(E54),"  ",IF(C54&gt;0,E54/C54,IF(E54&gt;0,1,0)))</f>
        <v>0</v>
      </c>
      <c r="H54" s="179"/>
    </row>
    <row r="55" spans="1:8" ht="15" customHeight="1" x14ac:dyDescent="0.25">
      <c r="A55" s="67"/>
      <c r="B55" s="57"/>
      <c r="C55" s="57"/>
      <c r="D55" s="57"/>
      <c r="E55" s="57"/>
      <c r="F55" s="80"/>
      <c r="H55" s="178"/>
    </row>
    <row r="56" spans="1:8" s="103" customFormat="1" ht="15" customHeight="1" x14ac:dyDescent="0.25">
      <c r="A56" s="67" t="s">
        <v>43</v>
      </c>
      <c r="B56" s="75">
        <v>0</v>
      </c>
      <c r="C56" s="75">
        <v>0</v>
      </c>
      <c r="D56" s="75">
        <v>0</v>
      </c>
      <c r="E56" s="79">
        <f>D56-C56</f>
        <v>0</v>
      </c>
      <c r="F56" s="71">
        <f>IF(ISBLANK(E56),"  ",IF(C56&gt;0,E56/C56,IF(E56&gt;0,1,0)))</f>
        <v>0</v>
      </c>
      <c r="H56" s="179"/>
    </row>
    <row r="57" spans="1:8" ht="15" customHeight="1" x14ac:dyDescent="0.25">
      <c r="A57" s="66"/>
      <c r="B57" s="65"/>
      <c r="C57" s="65"/>
      <c r="D57" s="65"/>
      <c r="E57" s="65"/>
      <c r="F57" s="58"/>
      <c r="H57" s="178"/>
    </row>
    <row r="58" spans="1:8" s="103" customFormat="1" ht="15" customHeight="1" x14ac:dyDescent="0.25">
      <c r="A58" s="81" t="s">
        <v>44</v>
      </c>
      <c r="B58" s="75">
        <v>59722259</v>
      </c>
      <c r="C58" s="75">
        <v>63797399</v>
      </c>
      <c r="D58" s="75">
        <v>66352690</v>
      </c>
      <c r="E58" s="75">
        <f>D58-C58</f>
        <v>2555291</v>
      </c>
      <c r="F58" s="71">
        <f>IF(ISBLANK(E58),"  ",IF(C58&gt;0,E58/C58,IF(E58&gt;0,1,0)))</f>
        <v>4.0053215962613145E-2</v>
      </c>
      <c r="H58" s="179"/>
    </row>
    <row r="59" spans="1:8" ht="15" customHeight="1" x14ac:dyDescent="0.25">
      <c r="A59" s="82"/>
      <c r="B59" s="65"/>
      <c r="C59" s="65"/>
      <c r="D59" s="65"/>
      <c r="E59" s="65"/>
      <c r="F59" s="58" t="s">
        <v>38</v>
      </c>
      <c r="H59" s="178"/>
    </row>
    <row r="60" spans="1:8" ht="15" customHeight="1" x14ac:dyDescent="0.25">
      <c r="A60" s="83"/>
      <c r="B60" s="57"/>
      <c r="C60" s="57"/>
      <c r="D60" s="57"/>
      <c r="E60" s="57"/>
      <c r="F60" s="59" t="s">
        <v>38</v>
      </c>
      <c r="H60" s="178"/>
    </row>
    <row r="61" spans="1:8" ht="15" customHeight="1" x14ac:dyDescent="0.25">
      <c r="A61" s="81" t="s">
        <v>45</v>
      </c>
      <c r="B61" s="57"/>
      <c r="C61" s="57"/>
      <c r="D61" s="57"/>
      <c r="E61" s="57"/>
      <c r="F61" s="59"/>
      <c r="H61" s="178"/>
    </row>
    <row r="62" spans="1:8" ht="15" customHeight="1" x14ac:dyDescent="0.25">
      <c r="A62" s="64" t="s">
        <v>46</v>
      </c>
      <c r="B62" s="57">
        <v>31538144</v>
      </c>
      <c r="C62" s="57">
        <v>31717503</v>
      </c>
      <c r="D62" s="57">
        <v>31530254</v>
      </c>
      <c r="E62" s="57">
        <f t="shared" ref="E62:E75" si="4">D62-C62</f>
        <v>-187249</v>
      </c>
      <c r="F62" s="62">
        <f t="shared" ref="F62:F75" si="5">IF(ISBLANK(E62),"  ",IF(C62&gt;0,E62/C62,IF(E62&gt;0,1,0)))</f>
        <v>-5.9036488465059817E-3</v>
      </c>
      <c r="H62" s="178"/>
    </row>
    <row r="63" spans="1:8" ht="15" customHeight="1" x14ac:dyDescent="0.25">
      <c r="A63" s="66" t="s">
        <v>47</v>
      </c>
      <c r="B63" s="65">
        <v>414587</v>
      </c>
      <c r="C63" s="65">
        <v>465988</v>
      </c>
      <c r="D63" s="65">
        <v>438271</v>
      </c>
      <c r="E63" s="65">
        <f t="shared" si="4"/>
        <v>-27717</v>
      </c>
      <c r="F63" s="62">
        <f t="shared" si="5"/>
        <v>-5.9480072448217548E-2</v>
      </c>
      <c r="H63" s="178"/>
    </row>
    <row r="64" spans="1:8" ht="15" customHeight="1" x14ac:dyDescent="0.25">
      <c r="A64" s="66" t="s">
        <v>48</v>
      </c>
      <c r="B64" s="65">
        <v>115555</v>
      </c>
      <c r="C64" s="65">
        <v>112736</v>
      </c>
      <c r="D64" s="65">
        <v>277347</v>
      </c>
      <c r="E64" s="65">
        <f t="shared" si="4"/>
        <v>164611</v>
      </c>
      <c r="F64" s="62">
        <f t="shared" si="5"/>
        <v>1.4601458274198127</v>
      </c>
      <c r="H64" s="178"/>
    </row>
    <row r="65" spans="1:8" ht="15" customHeight="1" x14ac:dyDescent="0.25">
      <c r="A65" s="66" t="s">
        <v>49</v>
      </c>
      <c r="B65" s="65">
        <v>6291040</v>
      </c>
      <c r="C65" s="65">
        <v>6653426</v>
      </c>
      <c r="D65" s="65">
        <v>6334699</v>
      </c>
      <c r="E65" s="65">
        <f t="shared" si="4"/>
        <v>-318727</v>
      </c>
      <c r="F65" s="62">
        <f t="shared" si="5"/>
        <v>-4.7904192516757531E-2</v>
      </c>
      <c r="H65" s="178"/>
    </row>
    <row r="66" spans="1:8" ht="15" customHeight="1" x14ac:dyDescent="0.25">
      <c r="A66" s="66" t="s">
        <v>50</v>
      </c>
      <c r="B66" s="65">
        <v>3806680</v>
      </c>
      <c r="C66" s="65">
        <v>4167257</v>
      </c>
      <c r="D66" s="65">
        <v>3810091</v>
      </c>
      <c r="E66" s="65">
        <f t="shared" si="4"/>
        <v>-357166</v>
      </c>
      <c r="F66" s="62">
        <f t="shared" si="5"/>
        <v>-8.5707696933498459E-2</v>
      </c>
      <c r="H66" s="178"/>
    </row>
    <row r="67" spans="1:8" ht="15" customHeight="1" x14ac:dyDescent="0.25">
      <c r="A67" s="66" t="s">
        <v>51</v>
      </c>
      <c r="B67" s="65">
        <v>9321807</v>
      </c>
      <c r="C67" s="65">
        <v>8747249</v>
      </c>
      <c r="D67" s="65">
        <v>7668623</v>
      </c>
      <c r="E67" s="65">
        <f t="shared" si="4"/>
        <v>-1078626</v>
      </c>
      <c r="F67" s="62">
        <f t="shared" si="5"/>
        <v>-0.1233103116191159</v>
      </c>
      <c r="H67" s="178"/>
    </row>
    <row r="68" spans="1:8" ht="15" customHeight="1" x14ac:dyDescent="0.25">
      <c r="A68" s="66" t="s">
        <v>52</v>
      </c>
      <c r="B68" s="65">
        <v>2076483</v>
      </c>
      <c r="C68" s="65">
        <v>5298777</v>
      </c>
      <c r="D68" s="65">
        <v>7071889</v>
      </c>
      <c r="E68" s="65">
        <f t="shared" si="4"/>
        <v>1773112</v>
      </c>
      <c r="F68" s="62">
        <f t="shared" si="5"/>
        <v>0.33462665064032698</v>
      </c>
      <c r="H68" s="178"/>
    </row>
    <row r="69" spans="1:8" ht="15" customHeight="1" x14ac:dyDescent="0.25">
      <c r="A69" s="66" t="s">
        <v>53</v>
      </c>
      <c r="B69" s="65">
        <v>6156222</v>
      </c>
      <c r="C69" s="65">
        <v>6634463</v>
      </c>
      <c r="D69" s="65">
        <v>7125140</v>
      </c>
      <c r="E69" s="65">
        <f t="shared" si="4"/>
        <v>490677</v>
      </c>
      <c r="F69" s="62">
        <f t="shared" si="5"/>
        <v>7.3958811738041197E-2</v>
      </c>
      <c r="H69" s="178"/>
    </row>
    <row r="70" spans="1:8" s="103" customFormat="1" ht="15" customHeight="1" x14ac:dyDescent="0.25">
      <c r="A70" s="84" t="s">
        <v>54</v>
      </c>
      <c r="B70" s="70">
        <v>59720518</v>
      </c>
      <c r="C70" s="70">
        <v>63797399</v>
      </c>
      <c r="D70" s="70">
        <v>64256314</v>
      </c>
      <c r="E70" s="65">
        <f t="shared" si="4"/>
        <v>458915</v>
      </c>
      <c r="F70" s="71">
        <f t="shared" si="5"/>
        <v>7.1933183357522149E-3</v>
      </c>
      <c r="H70" s="179"/>
    </row>
    <row r="71" spans="1:8" ht="15" customHeight="1" x14ac:dyDescent="0.25">
      <c r="A71" s="66" t="s">
        <v>55</v>
      </c>
      <c r="B71" s="65">
        <v>0</v>
      </c>
      <c r="C71" s="65">
        <v>0</v>
      </c>
      <c r="D71" s="65">
        <v>0</v>
      </c>
      <c r="E71" s="65">
        <f t="shared" si="4"/>
        <v>0</v>
      </c>
      <c r="F71" s="62">
        <f t="shared" si="5"/>
        <v>0</v>
      </c>
      <c r="H71" s="178"/>
    </row>
    <row r="72" spans="1:8" ht="15" customHeight="1" x14ac:dyDescent="0.25">
      <c r="A72" s="66" t="s">
        <v>56</v>
      </c>
      <c r="B72" s="65">
        <v>0</v>
      </c>
      <c r="C72" s="65">
        <v>0</v>
      </c>
      <c r="D72" s="65">
        <v>0</v>
      </c>
      <c r="E72" s="65">
        <f t="shared" si="4"/>
        <v>0</v>
      </c>
      <c r="F72" s="62">
        <f t="shared" si="5"/>
        <v>0</v>
      </c>
      <c r="H72" s="178"/>
    </row>
    <row r="73" spans="1:8" ht="15" customHeight="1" x14ac:dyDescent="0.25">
      <c r="A73" s="66" t="s">
        <v>57</v>
      </c>
      <c r="B73" s="65">
        <v>0</v>
      </c>
      <c r="C73" s="65">
        <v>0</v>
      </c>
      <c r="D73" s="65">
        <v>0</v>
      </c>
      <c r="E73" s="65">
        <f t="shared" si="4"/>
        <v>0</v>
      </c>
      <c r="F73" s="62">
        <f t="shared" si="5"/>
        <v>0</v>
      </c>
      <c r="H73" s="178"/>
    </row>
    <row r="74" spans="1:8" ht="15" customHeight="1" x14ac:dyDescent="0.25">
      <c r="A74" s="66" t="s">
        <v>58</v>
      </c>
      <c r="B74" s="65">
        <v>1741</v>
      </c>
      <c r="C74" s="65">
        <v>0</v>
      </c>
      <c r="D74" s="65">
        <v>2096376</v>
      </c>
      <c r="E74" s="65">
        <f t="shared" si="4"/>
        <v>2096376</v>
      </c>
      <c r="F74" s="62">
        <f t="shared" si="5"/>
        <v>1</v>
      </c>
      <c r="H74" s="178"/>
    </row>
    <row r="75" spans="1:8" s="103" customFormat="1" ht="15" customHeight="1" x14ac:dyDescent="0.25">
      <c r="A75" s="85" t="s">
        <v>59</v>
      </c>
      <c r="B75" s="86">
        <v>59722259</v>
      </c>
      <c r="C75" s="86">
        <v>63797399</v>
      </c>
      <c r="D75" s="86">
        <v>66352690</v>
      </c>
      <c r="E75" s="182">
        <f t="shared" si="4"/>
        <v>2555291</v>
      </c>
      <c r="F75" s="71">
        <f t="shared" si="5"/>
        <v>4.0053215962613145E-2</v>
      </c>
      <c r="H75" s="179"/>
    </row>
    <row r="76" spans="1:8" ht="15" customHeight="1" x14ac:dyDescent="0.25">
      <c r="A76" s="83"/>
      <c r="B76" s="57"/>
      <c r="C76" s="57"/>
      <c r="D76" s="57"/>
      <c r="E76" s="57"/>
      <c r="F76" s="59"/>
      <c r="H76" s="178"/>
    </row>
    <row r="77" spans="1:8" ht="15" customHeight="1" x14ac:dyDescent="0.25">
      <c r="A77" s="81" t="s">
        <v>60</v>
      </c>
      <c r="B77" s="57"/>
      <c r="C77" s="57"/>
      <c r="D77" s="57"/>
      <c r="E77" s="57"/>
      <c r="F77" s="59"/>
      <c r="H77" s="178"/>
    </row>
    <row r="78" spans="1:8" ht="15" customHeight="1" x14ac:dyDescent="0.25">
      <c r="A78" s="64" t="s">
        <v>61</v>
      </c>
      <c r="B78" s="61">
        <v>33294515</v>
      </c>
      <c r="C78" s="61">
        <v>33623179</v>
      </c>
      <c r="D78" s="61">
        <v>32173475</v>
      </c>
      <c r="E78" s="57">
        <f t="shared" ref="E78:E96" si="6">D78-C78</f>
        <v>-1449704</v>
      </c>
      <c r="F78" s="62">
        <f t="shared" ref="F78:F96" si="7">IF(ISBLANK(E78),"  ",IF(C78&gt;0,E78/C78,IF(E78&gt;0,1,0)))</f>
        <v>-4.3116208613111807E-2</v>
      </c>
      <c r="H78" s="178"/>
    </row>
    <row r="79" spans="1:8" ht="15" customHeight="1" x14ac:dyDescent="0.25">
      <c r="A79" s="66" t="s">
        <v>62</v>
      </c>
      <c r="B79" s="63">
        <v>454138</v>
      </c>
      <c r="C79" s="63">
        <v>468946</v>
      </c>
      <c r="D79" s="63">
        <v>371146</v>
      </c>
      <c r="E79" s="65">
        <f t="shared" si="6"/>
        <v>-97800</v>
      </c>
      <c r="F79" s="62">
        <f t="shared" si="7"/>
        <v>-0.20855279712376265</v>
      </c>
      <c r="H79" s="178"/>
    </row>
    <row r="80" spans="1:8" ht="15" customHeight="1" x14ac:dyDescent="0.25">
      <c r="A80" s="66" t="s">
        <v>63</v>
      </c>
      <c r="B80" s="57">
        <v>16273894</v>
      </c>
      <c r="C80" s="57">
        <v>16548514</v>
      </c>
      <c r="D80" s="57">
        <v>15842894</v>
      </c>
      <c r="E80" s="65">
        <f t="shared" si="6"/>
        <v>-705620</v>
      </c>
      <c r="F80" s="62">
        <f t="shared" si="7"/>
        <v>-4.2639478082442929E-2</v>
      </c>
      <c r="H80" s="178"/>
    </row>
    <row r="81" spans="1:8" s="103" customFormat="1" ht="15" customHeight="1" x14ac:dyDescent="0.25">
      <c r="A81" s="84" t="s">
        <v>64</v>
      </c>
      <c r="B81" s="86">
        <v>50022547</v>
      </c>
      <c r="C81" s="86">
        <v>50640639</v>
      </c>
      <c r="D81" s="86">
        <v>48387515</v>
      </c>
      <c r="E81" s="70">
        <f t="shared" si="6"/>
        <v>-2253124</v>
      </c>
      <c r="F81" s="71">
        <f t="shared" si="7"/>
        <v>-4.4492408557482856E-2</v>
      </c>
      <c r="H81" s="179"/>
    </row>
    <row r="82" spans="1:8" ht="15" customHeight="1" x14ac:dyDescent="0.25">
      <c r="A82" s="66" t="s">
        <v>65</v>
      </c>
      <c r="B82" s="63">
        <v>108252</v>
      </c>
      <c r="C82" s="63">
        <v>173865</v>
      </c>
      <c r="D82" s="63">
        <v>151425</v>
      </c>
      <c r="E82" s="65">
        <f t="shared" si="6"/>
        <v>-22440</v>
      </c>
      <c r="F82" s="62">
        <f t="shared" si="7"/>
        <v>-0.12906565438702441</v>
      </c>
      <c r="H82" s="178"/>
    </row>
    <row r="83" spans="1:8" ht="15" customHeight="1" x14ac:dyDescent="0.25">
      <c r="A83" s="66" t="s">
        <v>66</v>
      </c>
      <c r="B83" s="61">
        <v>3508080</v>
      </c>
      <c r="C83" s="61">
        <v>3497690</v>
      </c>
      <c r="D83" s="61">
        <v>3842883</v>
      </c>
      <c r="E83" s="65">
        <f t="shared" si="6"/>
        <v>345193</v>
      </c>
      <c r="F83" s="62">
        <f t="shared" si="7"/>
        <v>9.8691707955822272E-2</v>
      </c>
      <c r="H83" s="178"/>
    </row>
    <row r="84" spans="1:8" ht="15" customHeight="1" x14ac:dyDescent="0.25">
      <c r="A84" s="66" t="s">
        <v>67</v>
      </c>
      <c r="B84" s="57">
        <v>719555</v>
      </c>
      <c r="C84" s="57">
        <v>772169</v>
      </c>
      <c r="D84" s="57">
        <v>704001</v>
      </c>
      <c r="E84" s="65">
        <f t="shared" si="6"/>
        <v>-68168</v>
      </c>
      <c r="F84" s="62">
        <f t="shared" si="7"/>
        <v>-8.8281192329658406E-2</v>
      </c>
      <c r="H84" s="178"/>
    </row>
    <row r="85" spans="1:8" s="103" customFormat="1" ht="15" customHeight="1" x14ac:dyDescent="0.25">
      <c r="A85" s="68" t="s">
        <v>68</v>
      </c>
      <c r="B85" s="86">
        <v>4335887</v>
      </c>
      <c r="C85" s="86">
        <v>4443724</v>
      </c>
      <c r="D85" s="86">
        <v>4698309</v>
      </c>
      <c r="E85" s="70">
        <f t="shared" si="6"/>
        <v>254585</v>
      </c>
      <c r="F85" s="71">
        <f t="shared" si="7"/>
        <v>5.7290911856811989E-2</v>
      </c>
      <c r="H85" s="179"/>
    </row>
    <row r="86" spans="1:8" ht="15" customHeight="1" x14ac:dyDescent="0.25">
      <c r="A86" s="66" t="s">
        <v>69</v>
      </c>
      <c r="B86" s="57">
        <v>302378</v>
      </c>
      <c r="C86" s="57">
        <v>236908</v>
      </c>
      <c r="D86" s="57">
        <v>312008</v>
      </c>
      <c r="E86" s="65">
        <f t="shared" si="6"/>
        <v>75100</v>
      </c>
      <c r="F86" s="62">
        <f t="shared" si="7"/>
        <v>0.31700069225184457</v>
      </c>
      <c r="H86" s="178"/>
    </row>
    <row r="87" spans="1:8" ht="15" customHeight="1" x14ac:dyDescent="0.25">
      <c r="A87" s="66" t="s">
        <v>70</v>
      </c>
      <c r="B87" s="65">
        <v>2835240</v>
      </c>
      <c r="C87" s="65">
        <v>6644658</v>
      </c>
      <c r="D87" s="65">
        <v>10334215</v>
      </c>
      <c r="E87" s="65">
        <f t="shared" si="6"/>
        <v>3689557</v>
      </c>
      <c r="F87" s="62">
        <f t="shared" si="7"/>
        <v>0.55526665179757939</v>
      </c>
      <c r="H87" s="178"/>
    </row>
    <row r="88" spans="1:8" ht="15" customHeight="1" x14ac:dyDescent="0.25">
      <c r="A88" s="66" t="s">
        <v>71</v>
      </c>
      <c r="B88" s="65">
        <v>0</v>
      </c>
      <c r="C88" s="65">
        <v>0</v>
      </c>
      <c r="D88" s="65">
        <v>0</v>
      </c>
      <c r="E88" s="65">
        <f t="shared" si="6"/>
        <v>0</v>
      </c>
      <c r="F88" s="62">
        <f t="shared" si="7"/>
        <v>0</v>
      </c>
      <c r="H88" s="178"/>
    </row>
    <row r="89" spans="1:8" ht="15" customHeight="1" x14ac:dyDescent="0.25">
      <c r="A89" s="66" t="s">
        <v>72</v>
      </c>
      <c r="B89" s="65">
        <v>1482804</v>
      </c>
      <c r="C89" s="65">
        <v>1486949</v>
      </c>
      <c r="D89" s="65">
        <v>2269022</v>
      </c>
      <c r="E89" s="65">
        <f t="shared" si="6"/>
        <v>782073</v>
      </c>
      <c r="F89" s="62">
        <f t="shared" si="7"/>
        <v>0.52595818686451246</v>
      </c>
      <c r="H89" s="178"/>
    </row>
    <row r="90" spans="1:8" s="103" customFormat="1" ht="15" customHeight="1" x14ac:dyDescent="0.25">
      <c r="A90" s="68" t="s">
        <v>73</v>
      </c>
      <c r="B90" s="70">
        <v>4620422</v>
      </c>
      <c r="C90" s="70">
        <v>8368515</v>
      </c>
      <c r="D90" s="70">
        <v>12915245</v>
      </c>
      <c r="E90" s="70">
        <f t="shared" si="6"/>
        <v>4546730</v>
      </c>
      <c r="F90" s="71">
        <f t="shared" si="7"/>
        <v>0.54331383764025043</v>
      </c>
      <c r="H90" s="179"/>
    </row>
    <row r="91" spans="1:8" ht="15" customHeight="1" x14ac:dyDescent="0.25">
      <c r="A91" s="66" t="s">
        <v>74</v>
      </c>
      <c r="B91" s="65">
        <v>377489</v>
      </c>
      <c r="C91" s="65">
        <v>0</v>
      </c>
      <c r="D91" s="65">
        <v>0</v>
      </c>
      <c r="E91" s="65">
        <f t="shared" si="6"/>
        <v>0</v>
      </c>
      <c r="F91" s="62">
        <f t="shared" si="7"/>
        <v>0</v>
      </c>
      <c r="H91" s="178"/>
    </row>
    <row r="92" spans="1:8" ht="15" customHeight="1" x14ac:dyDescent="0.25">
      <c r="A92" s="66" t="s">
        <v>75</v>
      </c>
      <c r="B92" s="65">
        <v>365914</v>
      </c>
      <c r="C92" s="65">
        <v>344521</v>
      </c>
      <c r="D92" s="65">
        <v>351621</v>
      </c>
      <c r="E92" s="65">
        <f t="shared" si="6"/>
        <v>7100</v>
      </c>
      <c r="F92" s="62">
        <f t="shared" si="7"/>
        <v>2.0608322859854696E-2</v>
      </c>
      <c r="H92" s="178"/>
    </row>
    <row r="93" spans="1:8" ht="15" customHeight="1" x14ac:dyDescent="0.25">
      <c r="A93" s="73" t="s">
        <v>76</v>
      </c>
      <c r="B93" s="65">
        <v>0</v>
      </c>
      <c r="C93" s="65">
        <v>0</v>
      </c>
      <c r="D93" s="65">
        <v>0</v>
      </c>
      <c r="E93" s="65">
        <f t="shared" si="6"/>
        <v>0</v>
      </c>
      <c r="F93" s="62">
        <f t="shared" si="7"/>
        <v>0</v>
      </c>
      <c r="H93" s="178"/>
    </row>
    <row r="94" spans="1:8" s="103" customFormat="1" ht="15" customHeight="1" x14ac:dyDescent="0.25">
      <c r="A94" s="87" t="s">
        <v>77</v>
      </c>
      <c r="B94" s="86">
        <v>743403</v>
      </c>
      <c r="C94" s="86">
        <v>344521</v>
      </c>
      <c r="D94" s="86">
        <v>351621</v>
      </c>
      <c r="E94" s="65">
        <f t="shared" si="6"/>
        <v>7100</v>
      </c>
      <c r="F94" s="71">
        <f t="shared" si="7"/>
        <v>2.0608322859854696E-2</v>
      </c>
      <c r="H94" s="179"/>
    </row>
    <row r="95" spans="1:8" ht="15" customHeight="1" x14ac:dyDescent="0.25">
      <c r="A95" s="73" t="s">
        <v>78</v>
      </c>
      <c r="B95" s="65">
        <v>0</v>
      </c>
      <c r="C95" s="65">
        <v>0</v>
      </c>
      <c r="D95" s="65">
        <v>0</v>
      </c>
      <c r="E95" s="65">
        <f t="shared" si="6"/>
        <v>0</v>
      </c>
      <c r="F95" s="62">
        <f t="shared" si="7"/>
        <v>0</v>
      </c>
      <c r="H95" s="178"/>
    </row>
    <row r="96" spans="1:8" s="103" customFormat="1" ht="15" customHeight="1" thickBot="1" x14ac:dyDescent="0.3">
      <c r="A96" s="159" t="s">
        <v>59</v>
      </c>
      <c r="B96" s="160">
        <v>59722259</v>
      </c>
      <c r="C96" s="160">
        <v>63797399</v>
      </c>
      <c r="D96" s="160">
        <v>66352690</v>
      </c>
      <c r="E96" s="160">
        <f t="shared" si="6"/>
        <v>2555291</v>
      </c>
      <c r="F96" s="162">
        <f t="shared" si="7"/>
        <v>4.0053215962613145E-2</v>
      </c>
      <c r="H96" s="179"/>
    </row>
    <row r="97" spans="1:8" ht="15" customHeight="1" thickTop="1" x14ac:dyDescent="0.25">
      <c r="A97" s="148"/>
      <c r="B97" s="149"/>
      <c r="C97" s="149"/>
      <c r="D97" s="149"/>
      <c r="E97" s="149"/>
      <c r="F97" s="150" t="s">
        <v>38</v>
      </c>
    </row>
    <row r="98" spans="1:8" ht="15" customHeight="1" x14ac:dyDescent="0.25">
      <c r="A98" t="s">
        <v>203</v>
      </c>
      <c r="F98" s="154"/>
      <c r="H98" s="154"/>
    </row>
    <row r="99" spans="1:8" ht="15" customHeight="1" x14ac:dyDescent="0.25">
      <c r="A99" t="s">
        <v>181</v>
      </c>
      <c r="F99" s="151"/>
      <c r="H99" s="151"/>
    </row>
  </sheetData>
  <hyperlinks>
    <hyperlink ref="I2" location="Home!A1" tooltip="Home" display="Home" xr:uid="{00000000-0004-0000-1000-000000000000}"/>
  </hyperlinks>
  <printOptions horizontalCentered="1" verticalCentered="1"/>
  <pageMargins left="0.25" right="0.25" top="0.75" bottom="0.75" header="0.3" footer="0.3"/>
  <pageSetup scale="47" fitToWidth="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8">
    <pageSetUpPr fitToPage="1"/>
  </sheetPr>
  <dimension ref="A1:M99"/>
  <sheetViews>
    <sheetView workbookViewId="0">
      <pane xSplit="1" ySplit="5" topLeftCell="B6" activePane="bottomRight" state="frozen"/>
      <selection activeCell="A33" sqref="A33"/>
      <selection pane="topRight" activeCell="A33" sqref="A33"/>
      <selection pane="bottomLeft" activeCell="A33" sqref="A33"/>
      <selection pane="bottomRight" activeCell="H52" sqref="H52"/>
    </sheetView>
  </sheetViews>
  <sheetFormatPr defaultColWidth="9.140625" defaultRowHeight="15" x14ac:dyDescent="0.25"/>
  <cols>
    <col min="1" max="1" width="66.5703125" customWidth="1"/>
    <col min="2" max="5" width="23.7109375" style="151" customWidth="1"/>
    <col min="6" max="6" width="23.7109375" style="152" customWidth="1"/>
    <col min="8" max="8" width="7.7109375" customWidth="1"/>
    <col min="9" max="9" width="11.5703125" customWidth="1"/>
  </cols>
  <sheetData>
    <row r="1" spans="1:9" ht="19.5" customHeight="1" thickBot="1" x14ac:dyDescent="0.35">
      <c r="A1" s="27" t="s">
        <v>0</v>
      </c>
      <c r="B1" s="28"/>
      <c r="D1" s="29" t="s">
        <v>1</v>
      </c>
      <c r="E1" s="26" t="s">
        <v>91</v>
      </c>
      <c r="F1" s="36"/>
    </row>
    <row r="2" spans="1:9" ht="19.5" customHeight="1" thickBot="1" x14ac:dyDescent="0.3">
      <c r="A2" s="27" t="s">
        <v>2</v>
      </c>
      <c r="B2" s="28"/>
      <c r="C2" s="28"/>
      <c r="D2" s="28"/>
      <c r="E2" s="28"/>
      <c r="F2" s="32"/>
      <c r="I2" s="170" t="s">
        <v>178</v>
      </c>
    </row>
    <row r="3" spans="1:9" ht="19.5" customHeight="1" thickBot="1" x14ac:dyDescent="0.3">
      <c r="A3" s="33" t="s">
        <v>3</v>
      </c>
      <c r="B3" s="34"/>
      <c r="C3" s="34"/>
      <c r="D3" s="34"/>
      <c r="E3" s="34"/>
      <c r="F3" s="35"/>
    </row>
    <row r="4" spans="1:9" ht="15" customHeight="1" thickTop="1" x14ac:dyDescent="0.25">
      <c r="A4" s="49" t="s">
        <v>4</v>
      </c>
      <c r="B4" s="50" t="s">
        <v>5</v>
      </c>
      <c r="C4" s="51" t="s">
        <v>6</v>
      </c>
      <c r="D4" s="51" t="s">
        <v>6</v>
      </c>
      <c r="E4" s="51" t="s">
        <v>7</v>
      </c>
      <c r="F4" s="52" t="s">
        <v>8</v>
      </c>
      <c r="H4" s="177"/>
    </row>
    <row r="5" spans="1:9" s="107" customFormat="1" ht="15" customHeight="1" x14ac:dyDescent="0.25">
      <c r="A5" s="53"/>
      <c r="B5" s="54" t="s">
        <v>192</v>
      </c>
      <c r="C5" s="54" t="s">
        <v>201</v>
      </c>
      <c r="D5" s="54" t="s">
        <v>202</v>
      </c>
      <c r="E5" s="54" t="s">
        <v>192</v>
      </c>
      <c r="F5" s="55" t="s">
        <v>9</v>
      </c>
      <c r="H5" s="177"/>
    </row>
    <row r="6" spans="1:9" ht="15" customHeight="1" x14ac:dyDescent="0.25">
      <c r="A6" s="56" t="s">
        <v>10</v>
      </c>
      <c r="B6" s="57"/>
      <c r="C6" s="57"/>
      <c r="D6" s="57"/>
      <c r="E6" s="57"/>
      <c r="F6" s="58"/>
      <c r="H6" s="178"/>
    </row>
    <row r="7" spans="1:9" ht="15" customHeight="1" x14ac:dyDescent="0.25">
      <c r="A7" s="56" t="s">
        <v>11</v>
      </c>
      <c r="B7" s="57"/>
      <c r="C7" s="57"/>
      <c r="D7" s="57"/>
      <c r="E7" s="57"/>
      <c r="F7" s="59"/>
      <c r="H7" s="178"/>
    </row>
    <row r="8" spans="1:9" ht="15" customHeight="1" x14ac:dyDescent="0.25">
      <c r="A8" s="60" t="s">
        <v>12</v>
      </c>
      <c r="B8" s="61">
        <v>25471145</v>
      </c>
      <c r="C8" s="61">
        <v>25471145</v>
      </c>
      <c r="D8" s="61">
        <v>28349079</v>
      </c>
      <c r="E8" s="61">
        <f t="shared" ref="E8:E33" si="0">D8-C8</f>
        <v>2877934</v>
      </c>
      <c r="F8" s="62">
        <f t="shared" ref="F8:F33" si="1">IF(ISBLANK(E8),"  ",IF(C8&gt;0,E8/C8,IF(E8&gt;0,1,0)))</f>
        <v>0.11298801055076244</v>
      </c>
      <c r="H8" s="178"/>
    </row>
    <row r="9" spans="1:9" ht="15" customHeight="1" x14ac:dyDescent="0.25">
      <c r="A9" s="60" t="s">
        <v>13</v>
      </c>
      <c r="B9" s="61">
        <v>0</v>
      </c>
      <c r="C9" s="61">
        <v>0</v>
      </c>
      <c r="D9" s="61">
        <v>0</v>
      </c>
      <c r="E9" s="61">
        <f t="shared" si="0"/>
        <v>0</v>
      </c>
      <c r="F9" s="62">
        <f t="shared" si="1"/>
        <v>0</v>
      </c>
      <c r="H9" s="178"/>
    </row>
    <row r="10" spans="1:9" ht="15" customHeight="1" x14ac:dyDescent="0.25">
      <c r="A10" s="187" t="s">
        <v>14</v>
      </c>
      <c r="B10" s="63">
        <v>1429871</v>
      </c>
      <c r="C10" s="63">
        <v>1429871</v>
      </c>
      <c r="D10" s="63">
        <v>1237004</v>
      </c>
      <c r="E10" s="61">
        <f t="shared" si="0"/>
        <v>-192867</v>
      </c>
      <c r="F10" s="62">
        <f t="shared" si="1"/>
        <v>-0.13488419584703795</v>
      </c>
      <c r="H10" s="178"/>
    </row>
    <row r="11" spans="1:9" ht="15" customHeight="1" x14ac:dyDescent="0.25">
      <c r="A11" s="189" t="s">
        <v>15</v>
      </c>
      <c r="B11" s="65">
        <v>0</v>
      </c>
      <c r="C11" s="65">
        <v>0</v>
      </c>
      <c r="D11" s="65">
        <v>0</v>
      </c>
      <c r="E11" s="61">
        <f t="shared" si="0"/>
        <v>0</v>
      </c>
      <c r="F11" s="62">
        <f t="shared" si="1"/>
        <v>0</v>
      </c>
      <c r="H11" s="178"/>
    </row>
    <row r="12" spans="1:9" ht="15" customHeight="1" x14ac:dyDescent="0.25">
      <c r="A12" s="190" t="s">
        <v>16</v>
      </c>
      <c r="B12" s="65">
        <v>1429871</v>
      </c>
      <c r="C12" s="65">
        <v>1429871</v>
      </c>
      <c r="D12" s="65">
        <v>1237004</v>
      </c>
      <c r="E12" s="61">
        <f t="shared" si="0"/>
        <v>-192867</v>
      </c>
      <c r="F12" s="62">
        <f t="shared" si="1"/>
        <v>-0.13488419584703795</v>
      </c>
      <c r="H12" s="178"/>
    </row>
    <row r="13" spans="1:9" ht="15" customHeight="1" x14ac:dyDescent="0.25">
      <c r="A13" s="190" t="s">
        <v>17</v>
      </c>
      <c r="B13" s="65">
        <v>0</v>
      </c>
      <c r="C13" s="65">
        <v>0</v>
      </c>
      <c r="D13" s="65">
        <v>0</v>
      </c>
      <c r="E13" s="61">
        <f t="shared" si="0"/>
        <v>0</v>
      </c>
      <c r="F13" s="62">
        <f t="shared" si="1"/>
        <v>0</v>
      </c>
      <c r="H13" s="178"/>
    </row>
    <row r="14" spans="1:9" ht="15" customHeight="1" x14ac:dyDescent="0.25">
      <c r="A14" s="190" t="s">
        <v>18</v>
      </c>
      <c r="B14" s="65">
        <v>0</v>
      </c>
      <c r="C14" s="65">
        <v>0</v>
      </c>
      <c r="D14" s="65">
        <v>0</v>
      </c>
      <c r="E14" s="61">
        <f t="shared" si="0"/>
        <v>0</v>
      </c>
      <c r="F14" s="62">
        <f t="shared" si="1"/>
        <v>0</v>
      </c>
      <c r="H14" s="178"/>
    </row>
    <row r="15" spans="1:9" ht="15" customHeight="1" x14ac:dyDescent="0.25">
      <c r="A15" s="190" t="s">
        <v>19</v>
      </c>
      <c r="B15" s="65">
        <v>0</v>
      </c>
      <c r="C15" s="65">
        <v>0</v>
      </c>
      <c r="D15" s="65">
        <v>0</v>
      </c>
      <c r="E15" s="61">
        <f t="shared" si="0"/>
        <v>0</v>
      </c>
      <c r="F15" s="62">
        <f t="shared" si="1"/>
        <v>0</v>
      </c>
      <c r="H15" s="178"/>
    </row>
    <row r="16" spans="1:9" ht="15" customHeight="1" x14ac:dyDescent="0.25">
      <c r="A16" s="190" t="s">
        <v>204</v>
      </c>
      <c r="B16" s="65">
        <v>0</v>
      </c>
      <c r="C16" s="65">
        <v>0</v>
      </c>
      <c r="D16" s="65">
        <v>0</v>
      </c>
      <c r="E16" s="61">
        <f t="shared" si="0"/>
        <v>0</v>
      </c>
      <c r="F16" s="62">
        <f t="shared" si="1"/>
        <v>0</v>
      </c>
      <c r="H16" s="178"/>
    </row>
    <row r="17" spans="1:8" ht="15" customHeight="1" x14ac:dyDescent="0.25">
      <c r="A17" s="190" t="s">
        <v>20</v>
      </c>
      <c r="B17" s="65">
        <v>0</v>
      </c>
      <c r="C17" s="65">
        <v>0</v>
      </c>
      <c r="D17" s="65">
        <v>0</v>
      </c>
      <c r="E17" s="61">
        <f t="shared" si="0"/>
        <v>0</v>
      </c>
      <c r="F17" s="62">
        <f t="shared" si="1"/>
        <v>0</v>
      </c>
      <c r="H17" s="178"/>
    </row>
    <row r="18" spans="1:8" ht="15" customHeight="1" x14ac:dyDescent="0.25">
      <c r="A18" s="190" t="s">
        <v>193</v>
      </c>
      <c r="B18" s="65">
        <v>0</v>
      </c>
      <c r="C18" s="65">
        <v>0</v>
      </c>
      <c r="D18" s="65">
        <v>0</v>
      </c>
      <c r="E18" s="61">
        <f t="shared" si="0"/>
        <v>0</v>
      </c>
      <c r="F18" s="62">
        <f t="shared" si="1"/>
        <v>0</v>
      </c>
      <c r="H18" s="178"/>
    </row>
    <row r="19" spans="1:8" ht="15" customHeight="1" x14ac:dyDescent="0.25">
      <c r="A19" s="190" t="s">
        <v>21</v>
      </c>
      <c r="B19" s="65">
        <v>0</v>
      </c>
      <c r="C19" s="65">
        <v>0</v>
      </c>
      <c r="D19" s="65">
        <v>0</v>
      </c>
      <c r="E19" s="61">
        <f t="shared" si="0"/>
        <v>0</v>
      </c>
      <c r="F19" s="62">
        <f t="shared" si="1"/>
        <v>0</v>
      </c>
      <c r="H19" s="178"/>
    </row>
    <row r="20" spans="1:8" ht="15" customHeight="1" x14ac:dyDescent="0.25">
      <c r="A20" s="190" t="s">
        <v>22</v>
      </c>
      <c r="B20" s="65">
        <v>0</v>
      </c>
      <c r="C20" s="65">
        <v>0</v>
      </c>
      <c r="D20" s="65">
        <v>0</v>
      </c>
      <c r="E20" s="61">
        <f t="shared" si="0"/>
        <v>0</v>
      </c>
      <c r="F20" s="62">
        <f t="shared" si="1"/>
        <v>0</v>
      </c>
      <c r="H20" s="178"/>
    </row>
    <row r="21" spans="1:8" ht="15" customHeight="1" x14ac:dyDescent="0.25">
      <c r="A21" s="190" t="s">
        <v>194</v>
      </c>
      <c r="B21" s="65">
        <v>0</v>
      </c>
      <c r="C21" s="65">
        <v>0</v>
      </c>
      <c r="D21" s="65">
        <v>0</v>
      </c>
      <c r="E21" s="61">
        <f t="shared" si="0"/>
        <v>0</v>
      </c>
      <c r="F21" s="62">
        <f t="shared" si="1"/>
        <v>0</v>
      </c>
      <c r="H21" s="178"/>
    </row>
    <row r="22" spans="1:8" ht="15" customHeight="1" x14ac:dyDescent="0.25">
      <c r="A22" s="190" t="s">
        <v>23</v>
      </c>
      <c r="B22" s="65">
        <v>0</v>
      </c>
      <c r="C22" s="65">
        <v>0</v>
      </c>
      <c r="D22" s="65">
        <v>0</v>
      </c>
      <c r="E22" s="61">
        <f t="shared" si="0"/>
        <v>0</v>
      </c>
      <c r="F22" s="62">
        <f t="shared" si="1"/>
        <v>0</v>
      </c>
      <c r="H22" s="178"/>
    </row>
    <row r="23" spans="1:8" ht="15" customHeight="1" x14ac:dyDescent="0.25">
      <c r="A23" s="191" t="s">
        <v>195</v>
      </c>
      <c r="B23" s="65">
        <v>0</v>
      </c>
      <c r="C23" s="65">
        <v>0</v>
      </c>
      <c r="D23" s="65">
        <v>0</v>
      </c>
      <c r="E23" s="61">
        <f t="shared" si="0"/>
        <v>0</v>
      </c>
      <c r="F23" s="62">
        <f t="shared" si="1"/>
        <v>0</v>
      </c>
      <c r="H23" s="178"/>
    </row>
    <row r="24" spans="1:8" ht="15" customHeight="1" x14ac:dyDescent="0.25">
      <c r="A24" s="191" t="s">
        <v>24</v>
      </c>
      <c r="B24" s="65">
        <v>0</v>
      </c>
      <c r="C24" s="65">
        <v>0</v>
      </c>
      <c r="D24" s="65">
        <v>0</v>
      </c>
      <c r="E24" s="61">
        <f t="shared" si="0"/>
        <v>0</v>
      </c>
      <c r="F24" s="62">
        <f t="shared" si="1"/>
        <v>0</v>
      </c>
      <c r="H24" s="178"/>
    </row>
    <row r="25" spans="1:8" ht="15" customHeight="1" x14ac:dyDescent="0.25">
      <c r="A25" s="191" t="s">
        <v>79</v>
      </c>
      <c r="B25" s="65">
        <v>0</v>
      </c>
      <c r="C25" s="65">
        <v>0</v>
      </c>
      <c r="D25" s="65">
        <v>0</v>
      </c>
      <c r="E25" s="61">
        <f t="shared" si="0"/>
        <v>0</v>
      </c>
      <c r="F25" s="62">
        <f t="shared" si="1"/>
        <v>0</v>
      </c>
      <c r="H25" s="178"/>
    </row>
    <row r="26" spans="1:8" ht="15" customHeight="1" x14ac:dyDescent="0.25">
      <c r="A26" s="191" t="s">
        <v>196</v>
      </c>
      <c r="B26" s="65">
        <v>0</v>
      </c>
      <c r="C26" s="65">
        <v>0</v>
      </c>
      <c r="D26" s="65">
        <v>0</v>
      </c>
      <c r="E26" s="61">
        <f t="shared" si="0"/>
        <v>0</v>
      </c>
      <c r="F26" s="62">
        <f t="shared" si="1"/>
        <v>0</v>
      </c>
      <c r="H26" s="178"/>
    </row>
    <row r="27" spans="1:8" ht="15" customHeight="1" x14ac:dyDescent="0.25">
      <c r="A27" s="191" t="s">
        <v>197</v>
      </c>
      <c r="B27" s="65">
        <v>0</v>
      </c>
      <c r="C27" s="65">
        <v>0</v>
      </c>
      <c r="D27" s="65">
        <v>0</v>
      </c>
      <c r="E27" s="61">
        <f t="shared" si="0"/>
        <v>0</v>
      </c>
      <c r="F27" s="62">
        <f t="shared" si="1"/>
        <v>0</v>
      </c>
      <c r="H27" s="178"/>
    </row>
    <row r="28" spans="1:8" ht="15" customHeight="1" x14ac:dyDescent="0.25">
      <c r="A28" s="191" t="s">
        <v>185</v>
      </c>
      <c r="B28" s="65">
        <v>0</v>
      </c>
      <c r="C28" s="65">
        <v>0</v>
      </c>
      <c r="D28" s="65">
        <v>0</v>
      </c>
      <c r="E28" s="61">
        <f t="shared" si="0"/>
        <v>0</v>
      </c>
      <c r="F28" s="62">
        <f t="shared" si="1"/>
        <v>0</v>
      </c>
      <c r="H28" s="178"/>
    </row>
    <row r="29" spans="1:8" ht="15" customHeight="1" x14ac:dyDescent="0.25">
      <c r="A29" s="191" t="s">
        <v>198</v>
      </c>
      <c r="B29" s="65">
        <v>0</v>
      </c>
      <c r="C29" s="65">
        <v>0</v>
      </c>
      <c r="D29" s="65">
        <v>0</v>
      </c>
      <c r="E29" s="61">
        <f t="shared" si="0"/>
        <v>0</v>
      </c>
      <c r="F29" s="62">
        <f t="shared" si="1"/>
        <v>0</v>
      </c>
      <c r="H29" s="178"/>
    </row>
    <row r="30" spans="1:8" ht="15" customHeight="1" x14ac:dyDescent="0.25">
      <c r="A30" s="192" t="s">
        <v>199</v>
      </c>
      <c r="B30" s="65">
        <v>0</v>
      </c>
      <c r="C30" s="65">
        <v>0</v>
      </c>
      <c r="D30" s="65">
        <v>0</v>
      </c>
      <c r="E30" s="61">
        <f t="shared" si="0"/>
        <v>0</v>
      </c>
      <c r="F30" s="62">
        <f t="shared" si="1"/>
        <v>0</v>
      </c>
      <c r="H30" s="178"/>
    </row>
    <row r="31" spans="1:8" ht="15" customHeight="1" x14ac:dyDescent="0.25">
      <c r="A31" s="191" t="s">
        <v>205</v>
      </c>
      <c r="B31" s="65">
        <v>0</v>
      </c>
      <c r="C31" s="65">
        <v>0</v>
      </c>
      <c r="D31" s="65">
        <v>0</v>
      </c>
      <c r="E31" s="61">
        <f t="shared" si="0"/>
        <v>0</v>
      </c>
      <c r="F31" s="62">
        <f t="shared" si="1"/>
        <v>0</v>
      </c>
      <c r="H31" s="178"/>
    </row>
    <row r="32" spans="1:8" ht="15" customHeight="1" x14ac:dyDescent="0.25">
      <c r="A32" s="193" t="s">
        <v>206</v>
      </c>
      <c r="B32" s="65">
        <v>0</v>
      </c>
      <c r="C32" s="65">
        <v>0</v>
      </c>
      <c r="D32" s="65">
        <v>0</v>
      </c>
      <c r="E32" s="61">
        <f t="shared" si="0"/>
        <v>0</v>
      </c>
      <c r="F32" s="62">
        <f t="shared" si="1"/>
        <v>0</v>
      </c>
      <c r="H32" s="178"/>
    </row>
    <row r="33" spans="1:13" ht="15" customHeight="1" x14ac:dyDescent="0.25">
      <c r="A33" s="193" t="s">
        <v>207</v>
      </c>
      <c r="B33" s="65">
        <v>0</v>
      </c>
      <c r="C33" s="65">
        <v>0</v>
      </c>
      <c r="D33" s="65">
        <v>0</v>
      </c>
      <c r="E33" s="61">
        <f t="shared" si="0"/>
        <v>0</v>
      </c>
      <c r="F33" s="62">
        <f t="shared" si="1"/>
        <v>0</v>
      </c>
      <c r="H33" s="178"/>
    </row>
    <row r="34" spans="1:13" ht="15" customHeight="1" x14ac:dyDescent="0.25">
      <c r="A34" s="67" t="s">
        <v>25</v>
      </c>
      <c r="B34" s="65"/>
      <c r="C34" s="65"/>
      <c r="D34" s="65"/>
      <c r="E34" s="65"/>
      <c r="F34" s="58"/>
      <c r="H34" s="178"/>
    </row>
    <row r="35" spans="1:13" ht="15" customHeight="1" x14ac:dyDescent="0.25">
      <c r="A35" s="64" t="s">
        <v>26</v>
      </c>
      <c r="B35" s="61">
        <v>0</v>
      </c>
      <c r="C35" s="61">
        <v>0</v>
      </c>
      <c r="D35" s="61">
        <v>0</v>
      </c>
      <c r="E35" s="61">
        <f>D35-C35</f>
        <v>0</v>
      </c>
      <c r="F35" s="62">
        <f>IF(ISBLANK(E35),"  ",IF(C35&gt;0,E35/C35,IF(E35&gt;0,1,0)))</f>
        <v>0</v>
      </c>
      <c r="H35" s="178"/>
    </row>
    <row r="36" spans="1:13" ht="15" customHeight="1" x14ac:dyDescent="0.25">
      <c r="A36" s="68" t="s">
        <v>27</v>
      </c>
      <c r="B36" s="65"/>
      <c r="C36" s="65"/>
      <c r="D36" s="65"/>
      <c r="E36" s="65"/>
      <c r="F36" s="58"/>
      <c r="H36" s="178"/>
    </row>
    <row r="37" spans="1:13" ht="15" customHeight="1" x14ac:dyDescent="0.25">
      <c r="A37" s="64" t="s">
        <v>26</v>
      </c>
      <c r="B37" s="57">
        <v>0</v>
      </c>
      <c r="C37" s="57">
        <v>0</v>
      </c>
      <c r="D37" s="57">
        <v>0</v>
      </c>
      <c r="E37" s="61">
        <f>D37-C37</f>
        <v>0</v>
      </c>
      <c r="F37" s="62">
        <f>IF(ISBLANK(E37),"  ",IF(C37&gt;0,E37/C37,IF(E37&gt;0,1,0)))</f>
        <v>0</v>
      </c>
      <c r="H37" s="178"/>
    </row>
    <row r="38" spans="1:13" ht="15" customHeight="1" x14ac:dyDescent="0.25">
      <c r="A38" s="66" t="s">
        <v>28</v>
      </c>
      <c r="B38" s="65"/>
      <c r="C38" s="65"/>
      <c r="D38" s="65"/>
      <c r="E38" s="63"/>
      <c r="F38" s="62" t="str">
        <f>IF(ISBLANK(E38),"  ",IF(C38&gt;0,E38/C38,IF(E38&gt;0,1,0)))</f>
        <v xml:space="preserve">  </v>
      </c>
      <c r="H38" s="178"/>
    </row>
    <row r="39" spans="1:13" s="103" customFormat="1" ht="15" customHeight="1" x14ac:dyDescent="0.25">
      <c r="A39" s="69" t="s">
        <v>30</v>
      </c>
      <c r="B39" s="70">
        <v>26901016</v>
      </c>
      <c r="C39" s="70">
        <v>26901016</v>
      </c>
      <c r="D39" s="70">
        <v>29586083</v>
      </c>
      <c r="E39" s="70">
        <f>D39-C39</f>
        <v>2685067</v>
      </c>
      <c r="F39" s="71">
        <f>IF(ISBLANK(E39),"  ",IF(C39&gt;0,E39/C39,IF(E39&gt;0,1,0)))</f>
        <v>9.9812847217369036E-2</v>
      </c>
      <c r="H39" s="179"/>
    </row>
    <row r="40" spans="1:13" ht="15" customHeight="1" x14ac:dyDescent="0.25">
      <c r="A40" s="67" t="s">
        <v>31</v>
      </c>
      <c r="B40" s="65"/>
      <c r="C40" s="65"/>
      <c r="D40" s="65"/>
      <c r="E40" s="65"/>
      <c r="F40" s="58"/>
      <c r="H40" s="178"/>
    </row>
    <row r="41" spans="1:13" ht="15" customHeight="1" x14ac:dyDescent="0.25">
      <c r="A41" s="72" t="s">
        <v>32</v>
      </c>
      <c r="B41" s="61">
        <v>0</v>
      </c>
      <c r="C41" s="61">
        <v>0</v>
      </c>
      <c r="D41" s="61">
        <v>0</v>
      </c>
      <c r="E41" s="61">
        <f t="shared" ref="E41:E46" si="2">D41-C41</f>
        <v>0</v>
      </c>
      <c r="F41" s="62">
        <f t="shared" ref="F41:F46" si="3">IF(ISBLANK(E41),"  ",IF(C41&gt;0,E41/C41,IF(E41&gt;0,1,0)))</f>
        <v>0</v>
      </c>
      <c r="H41" s="178"/>
    </row>
    <row r="42" spans="1:13" ht="15" customHeight="1" x14ac:dyDescent="0.25">
      <c r="A42" s="73" t="s">
        <v>33</v>
      </c>
      <c r="B42" s="61">
        <v>0</v>
      </c>
      <c r="C42" s="61">
        <v>0</v>
      </c>
      <c r="D42" s="61">
        <v>0</v>
      </c>
      <c r="E42" s="61">
        <f t="shared" si="2"/>
        <v>0</v>
      </c>
      <c r="F42" s="62">
        <f t="shared" si="3"/>
        <v>0</v>
      </c>
      <c r="H42" s="178"/>
    </row>
    <row r="43" spans="1:13" ht="15" customHeight="1" x14ac:dyDescent="0.25">
      <c r="A43" s="73" t="s">
        <v>34</v>
      </c>
      <c r="B43" s="61">
        <v>0</v>
      </c>
      <c r="C43" s="61">
        <v>0</v>
      </c>
      <c r="D43" s="61">
        <v>0</v>
      </c>
      <c r="E43" s="61">
        <f t="shared" si="2"/>
        <v>0</v>
      </c>
      <c r="F43" s="62">
        <f t="shared" si="3"/>
        <v>0</v>
      </c>
      <c r="H43" s="178"/>
    </row>
    <row r="44" spans="1:13" ht="15" customHeight="1" x14ac:dyDescent="0.25">
      <c r="A44" s="73" t="s">
        <v>35</v>
      </c>
      <c r="B44" s="61">
        <v>0</v>
      </c>
      <c r="C44" s="61">
        <v>0</v>
      </c>
      <c r="D44" s="61">
        <v>0</v>
      </c>
      <c r="E44" s="61">
        <f t="shared" si="2"/>
        <v>0</v>
      </c>
      <c r="F44" s="62">
        <f t="shared" si="3"/>
        <v>0</v>
      </c>
      <c r="H44" s="178"/>
    </row>
    <row r="45" spans="1:13" ht="15" customHeight="1" x14ac:dyDescent="0.25">
      <c r="A45" s="74" t="s">
        <v>36</v>
      </c>
      <c r="B45" s="61">
        <v>0</v>
      </c>
      <c r="C45" s="61">
        <v>0</v>
      </c>
      <c r="D45" s="61">
        <v>0</v>
      </c>
      <c r="E45" s="61">
        <f t="shared" si="2"/>
        <v>0</v>
      </c>
      <c r="F45" s="62">
        <f t="shared" si="3"/>
        <v>0</v>
      </c>
      <c r="H45" s="178"/>
    </row>
    <row r="46" spans="1:13" s="103" customFormat="1" ht="15" customHeight="1" x14ac:dyDescent="0.25">
      <c r="A46" s="67" t="s">
        <v>37</v>
      </c>
      <c r="B46" s="75">
        <v>0</v>
      </c>
      <c r="C46" s="75">
        <v>0</v>
      </c>
      <c r="D46" s="75">
        <v>0</v>
      </c>
      <c r="E46" s="77">
        <f t="shared" si="2"/>
        <v>0</v>
      </c>
      <c r="F46" s="71">
        <f t="shared" si="3"/>
        <v>0</v>
      </c>
      <c r="H46" s="179"/>
      <c r="M46" s="103" t="s">
        <v>38</v>
      </c>
    </row>
    <row r="47" spans="1:13" ht="15" customHeight="1" x14ac:dyDescent="0.25">
      <c r="A47" s="66" t="s">
        <v>38</v>
      </c>
      <c r="B47" s="65"/>
      <c r="C47" s="65"/>
      <c r="D47" s="65"/>
      <c r="E47" s="65"/>
      <c r="F47" s="58"/>
      <c r="H47" s="178"/>
    </row>
    <row r="48" spans="1:13" s="103" customFormat="1" ht="15" customHeight="1" x14ac:dyDescent="0.25">
      <c r="A48" s="76" t="s">
        <v>39</v>
      </c>
      <c r="B48" s="77">
        <v>39000</v>
      </c>
      <c r="C48" s="77">
        <v>74923</v>
      </c>
      <c r="D48" s="77">
        <v>74923</v>
      </c>
      <c r="E48" s="77">
        <f>D48-C48</f>
        <v>0</v>
      </c>
      <c r="F48" s="71">
        <f>IF(ISBLANK(E48),"  ",IF(C48&gt;0,E48/C48,IF(E48&gt;0,1,0)))</f>
        <v>0</v>
      </c>
      <c r="H48" s="179"/>
    </row>
    <row r="49" spans="1:9" ht="15" customHeight="1" x14ac:dyDescent="0.25">
      <c r="A49" s="64"/>
      <c r="B49" s="57"/>
      <c r="C49" s="57"/>
      <c r="D49" s="57"/>
      <c r="E49" s="57"/>
      <c r="F49" s="59"/>
      <c r="H49" s="178"/>
    </row>
    <row r="50" spans="1:9" s="103" customFormat="1" ht="15" customHeight="1" x14ac:dyDescent="0.25">
      <c r="A50" s="76" t="s">
        <v>40</v>
      </c>
      <c r="B50" s="77">
        <v>0</v>
      </c>
      <c r="C50" s="77">
        <v>0</v>
      </c>
      <c r="D50" s="77">
        <v>0</v>
      </c>
      <c r="E50" s="77">
        <f>D50-C50</f>
        <v>0</v>
      </c>
      <c r="F50" s="71">
        <f>IF(ISBLANK(E50),"  ",IF(C50&gt;0,E50/C50,IF(E50&gt;0,1,0)))</f>
        <v>0</v>
      </c>
      <c r="H50" s="179"/>
    </row>
    <row r="51" spans="1:9" ht="15" customHeight="1" x14ac:dyDescent="0.25">
      <c r="A51" s="66" t="s">
        <v>38</v>
      </c>
      <c r="B51" s="65"/>
      <c r="C51" s="65"/>
      <c r="D51" s="65"/>
      <c r="E51" s="65"/>
      <c r="F51" s="58"/>
      <c r="H51" s="178"/>
    </row>
    <row r="52" spans="1:9" s="103" customFormat="1" ht="15" customHeight="1" x14ac:dyDescent="0.25">
      <c r="A52" s="67" t="s">
        <v>41</v>
      </c>
      <c r="B52" s="75">
        <v>54374370</v>
      </c>
      <c r="C52" s="75">
        <v>60551128</v>
      </c>
      <c r="D52" s="75">
        <v>60551127</v>
      </c>
      <c r="E52" s="75">
        <f>D52-C52</f>
        <v>-1</v>
      </c>
      <c r="F52" s="71">
        <f>IF(ISBLANK(E52),"  ",IF(C52&gt;0,E52/C52,IF(E52&gt;0,1,0)))</f>
        <v>-1.6514968969694504E-8</v>
      </c>
      <c r="H52" s="179"/>
    </row>
    <row r="53" spans="1:9" ht="15" customHeight="1" x14ac:dyDescent="0.25">
      <c r="A53" s="66" t="s">
        <v>38</v>
      </c>
      <c r="B53" s="65"/>
      <c r="C53" s="65"/>
      <c r="D53" s="65"/>
      <c r="E53" s="65"/>
      <c r="F53" s="58"/>
      <c r="H53" s="178"/>
    </row>
    <row r="54" spans="1:9" s="103" customFormat="1" ht="15" customHeight="1" x14ac:dyDescent="0.25">
      <c r="A54" s="78" t="s">
        <v>42</v>
      </c>
      <c r="B54" s="79">
        <v>0</v>
      </c>
      <c r="C54" s="79">
        <v>0</v>
      </c>
      <c r="D54" s="79">
        <v>0</v>
      </c>
      <c r="E54" s="79">
        <f>D54-C54</f>
        <v>0</v>
      </c>
      <c r="F54" s="71">
        <f>IF(ISBLANK(E54),"  ",IF(C54&gt;0,E54/C54,IF(E54&gt;0,1,0)))</f>
        <v>0</v>
      </c>
      <c r="H54" s="179"/>
    </row>
    <row r="55" spans="1:9" ht="15" customHeight="1" x14ac:dyDescent="0.25">
      <c r="A55" s="67"/>
      <c r="B55" s="57"/>
      <c r="C55" s="57"/>
      <c r="D55" s="57"/>
      <c r="E55" s="57"/>
      <c r="F55" s="80"/>
      <c r="H55" s="178"/>
    </row>
    <row r="56" spans="1:9" s="103" customFormat="1" ht="15" customHeight="1" x14ac:dyDescent="0.25">
      <c r="A56" s="67" t="s">
        <v>43</v>
      </c>
      <c r="B56" s="75">
        <v>0</v>
      </c>
      <c r="C56" s="75">
        <v>0</v>
      </c>
      <c r="D56" s="75">
        <v>0</v>
      </c>
      <c r="E56" s="79">
        <f>D56-C56</f>
        <v>0</v>
      </c>
      <c r="F56" s="71">
        <f>IF(ISBLANK(E56),"  ",IF(C56&gt;0,E56/C56,IF(E56&gt;0,1,0)))</f>
        <v>0</v>
      </c>
      <c r="H56" s="179"/>
    </row>
    <row r="57" spans="1:9" ht="15" customHeight="1" x14ac:dyDescent="0.25">
      <c r="A57" s="66"/>
      <c r="B57" s="65"/>
      <c r="C57" s="65"/>
      <c r="D57" s="65"/>
      <c r="E57" s="65"/>
      <c r="F57" s="58"/>
      <c r="H57" s="178"/>
    </row>
    <row r="58" spans="1:9" s="103" customFormat="1" ht="15" customHeight="1" x14ac:dyDescent="0.25">
      <c r="A58" s="81" t="s">
        <v>44</v>
      </c>
      <c r="B58" s="75">
        <v>81314386</v>
      </c>
      <c r="C58" s="75">
        <v>87527067</v>
      </c>
      <c r="D58" s="75">
        <v>90212133</v>
      </c>
      <c r="E58" s="75">
        <f>D58-C58</f>
        <v>2685066</v>
      </c>
      <c r="F58" s="71">
        <f>IF(ISBLANK(E58),"  ",IF(C58&gt;0,E58/C58,IF(E58&gt;0,1,0)))</f>
        <v>3.0676979042380113E-2</v>
      </c>
      <c r="H58" s="179"/>
      <c r="I58" s="153"/>
    </row>
    <row r="59" spans="1:9" ht="15" customHeight="1" x14ac:dyDescent="0.25">
      <c r="A59" s="82"/>
      <c r="B59" s="65"/>
      <c r="C59" s="65"/>
      <c r="D59" s="65"/>
      <c r="E59" s="65"/>
      <c r="F59" s="58" t="s">
        <v>38</v>
      </c>
      <c r="H59" s="178"/>
    </row>
    <row r="60" spans="1:9" ht="15" customHeight="1" x14ac:dyDescent="0.25">
      <c r="A60" s="83"/>
      <c r="B60" s="57"/>
      <c r="C60" s="57"/>
      <c r="D60" s="57"/>
      <c r="E60" s="57"/>
      <c r="F60" s="59" t="s">
        <v>38</v>
      </c>
      <c r="H60" s="178"/>
    </row>
    <row r="61" spans="1:9" ht="15" customHeight="1" x14ac:dyDescent="0.25">
      <c r="A61" s="81" t="s">
        <v>45</v>
      </c>
      <c r="B61" s="57"/>
      <c r="C61" s="57"/>
      <c r="D61" s="57"/>
      <c r="E61" s="57"/>
      <c r="F61" s="59"/>
      <c r="H61" s="178"/>
    </row>
    <row r="62" spans="1:9" ht="15" customHeight="1" x14ac:dyDescent="0.25">
      <c r="A62" s="64" t="s">
        <v>46</v>
      </c>
      <c r="B62" s="57">
        <v>39948895</v>
      </c>
      <c r="C62" s="57">
        <v>42194455</v>
      </c>
      <c r="D62" s="57">
        <v>43021608</v>
      </c>
      <c r="E62" s="57">
        <f t="shared" ref="E62:E75" si="4">D62-C62</f>
        <v>827153</v>
      </c>
      <c r="F62" s="62">
        <f t="shared" ref="F62:F75" si="5">IF(ISBLANK(E62),"  ",IF(C62&gt;0,E62/C62,IF(E62&gt;0,1,0)))</f>
        <v>1.9603357834578027E-2</v>
      </c>
      <c r="H62" s="178"/>
    </row>
    <row r="63" spans="1:9" ht="15" customHeight="1" x14ac:dyDescent="0.25">
      <c r="A63" s="66" t="s">
        <v>47</v>
      </c>
      <c r="B63" s="65">
        <v>232625</v>
      </c>
      <c r="C63" s="65">
        <v>232625</v>
      </c>
      <c r="D63" s="65">
        <v>209136</v>
      </c>
      <c r="E63" s="65">
        <f t="shared" si="4"/>
        <v>-23489</v>
      </c>
      <c r="F63" s="62">
        <f t="shared" si="5"/>
        <v>-0.10097367006985491</v>
      </c>
      <c r="H63" s="178"/>
    </row>
    <row r="64" spans="1:9" ht="15" customHeight="1" x14ac:dyDescent="0.25">
      <c r="A64" s="66" t="s">
        <v>48</v>
      </c>
      <c r="B64" s="65">
        <v>89093</v>
      </c>
      <c r="C64" s="65">
        <v>89093</v>
      </c>
      <c r="D64" s="65">
        <v>90905</v>
      </c>
      <c r="E64" s="65">
        <f t="shared" si="4"/>
        <v>1812</v>
      </c>
      <c r="F64" s="62">
        <f t="shared" si="5"/>
        <v>2.033829818279775E-2</v>
      </c>
      <c r="H64" s="178"/>
    </row>
    <row r="65" spans="1:8" ht="15" customHeight="1" x14ac:dyDescent="0.25">
      <c r="A65" s="66" t="s">
        <v>49</v>
      </c>
      <c r="B65" s="65">
        <v>5995096</v>
      </c>
      <c r="C65" s="65">
        <v>5995096</v>
      </c>
      <c r="D65" s="65">
        <v>6415113</v>
      </c>
      <c r="E65" s="65">
        <f t="shared" si="4"/>
        <v>420017</v>
      </c>
      <c r="F65" s="62">
        <f t="shared" si="5"/>
        <v>7.0060095784954909E-2</v>
      </c>
      <c r="H65" s="178"/>
    </row>
    <row r="66" spans="1:8" ht="15" customHeight="1" x14ac:dyDescent="0.25">
      <c r="A66" s="66" t="s">
        <v>50</v>
      </c>
      <c r="B66" s="65">
        <v>5759422</v>
      </c>
      <c r="C66" s="65">
        <v>5759422</v>
      </c>
      <c r="D66" s="65">
        <v>5913051</v>
      </c>
      <c r="E66" s="65">
        <f t="shared" si="4"/>
        <v>153629</v>
      </c>
      <c r="F66" s="62">
        <f t="shared" si="5"/>
        <v>2.6674378088634588E-2</v>
      </c>
      <c r="H66" s="178"/>
    </row>
    <row r="67" spans="1:8" ht="15" customHeight="1" x14ac:dyDescent="0.25">
      <c r="A67" s="66" t="s">
        <v>51</v>
      </c>
      <c r="B67" s="65">
        <v>10561549</v>
      </c>
      <c r="C67" s="65">
        <v>12807109</v>
      </c>
      <c r="D67" s="65">
        <v>14382905</v>
      </c>
      <c r="E67" s="65">
        <f t="shared" si="4"/>
        <v>1575796</v>
      </c>
      <c r="F67" s="62">
        <f t="shared" si="5"/>
        <v>0.12304072683382331</v>
      </c>
      <c r="H67" s="178"/>
    </row>
    <row r="68" spans="1:8" ht="15" customHeight="1" x14ac:dyDescent="0.25">
      <c r="A68" s="66" t="s">
        <v>52</v>
      </c>
      <c r="B68" s="65">
        <v>9451391</v>
      </c>
      <c r="C68" s="65">
        <v>11172952</v>
      </c>
      <c r="D68" s="65">
        <v>10733825</v>
      </c>
      <c r="E68" s="65">
        <f t="shared" si="4"/>
        <v>-439127</v>
      </c>
      <c r="F68" s="62">
        <f t="shared" si="5"/>
        <v>-3.9302683838613107E-2</v>
      </c>
      <c r="H68" s="178"/>
    </row>
    <row r="69" spans="1:8" ht="15" customHeight="1" x14ac:dyDescent="0.25">
      <c r="A69" s="66" t="s">
        <v>53</v>
      </c>
      <c r="B69" s="65">
        <v>5386443</v>
      </c>
      <c r="C69" s="65">
        <v>5386443</v>
      </c>
      <c r="D69" s="65">
        <v>5527142</v>
      </c>
      <c r="E69" s="65">
        <f t="shared" si="4"/>
        <v>140699</v>
      </c>
      <c r="F69" s="62">
        <f t="shared" si="5"/>
        <v>2.6120948462649656E-2</v>
      </c>
      <c r="H69" s="178"/>
    </row>
    <row r="70" spans="1:8" s="103" customFormat="1" ht="15" customHeight="1" x14ac:dyDescent="0.25">
      <c r="A70" s="84" t="s">
        <v>54</v>
      </c>
      <c r="B70" s="70">
        <v>77424514</v>
      </c>
      <c r="C70" s="70">
        <v>83637195</v>
      </c>
      <c r="D70" s="70">
        <v>86293685</v>
      </c>
      <c r="E70" s="65">
        <f t="shared" si="4"/>
        <v>2656490</v>
      </c>
      <c r="F70" s="71">
        <f t="shared" si="5"/>
        <v>3.1762064712954563E-2</v>
      </c>
      <c r="H70" s="179"/>
    </row>
    <row r="71" spans="1:8" ht="15" customHeight="1" x14ac:dyDescent="0.25">
      <c r="A71" s="66" t="s">
        <v>55</v>
      </c>
      <c r="B71" s="65">
        <v>0</v>
      </c>
      <c r="C71" s="65">
        <v>0</v>
      </c>
      <c r="D71" s="65">
        <v>0</v>
      </c>
      <c r="E71" s="65">
        <f t="shared" si="4"/>
        <v>0</v>
      </c>
      <c r="F71" s="62">
        <f t="shared" si="5"/>
        <v>0</v>
      </c>
      <c r="H71" s="178"/>
    </row>
    <row r="72" spans="1:8" ht="15" customHeight="1" x14ac:dyDescent="0.25">
      <c r="A72" s="66" t="s">
        <v>56</v>
      </c>
      <c r="B72" s="65">
        <v>145244</v>
      </c>
      <c r="C72" s="65">
        <v>145244</v>
      </c>
      <c r="D72" s="65">
        <v>173821</v>
      </c>
      <c r="E72" s="65">
        <f t="shared" si="4"/>
        <v>28577</v>
      </c>
      <c r="F72" s="62">
        <f t="shared" si="5"/>
        <v>0.19675167304673516</v>
      </c>
      <c r="H72" s="178"/>
    </row>
    <row r="73" spans="1:8" ht="15" customHeight="1" x14ac:dyDescent="0.25">
      <c r="A73" s="66" t="s">
        <v>57</v>
      </c>
      <c r="B73" s="65">
        <v>3744628</v>
      </c>
      <c r="C73" s="65">
        <v>3744628</v>
      </c>
      <c r="D73" s="65">
        <v>3744627</v>
      </c>
      <c r="E73" s="65">
        <f t="shared" si="4"/>
        <v>-1</v>
      </c>
      <c r="F73" s="62">
        <f t="shared" si="5"/>
        <v>-2.6704922358108735E-7</v>
      </c>
      <c r="H73" s="178"/>
    </row>
    <row r="74" spans="1:8" ht="15" customHeight="1" x14ac:dyDescent="0.25">
      <c r="A74" s="66" t="s">
        <v>58</v>
      </c>
      <c r="B74" s="65">
        <v>0</v>
      </c>
      <c r="C74" s="65">
        <v>0</v>
      </c>
      <c r="D74" s="65">
        <v>0</v>
      </c>
      <c r="E74" s="65">
        <f t="shared" si="4"/>
        <v>0</v>
      </c>
      <c r="F74" s="62">
        <f t="shared" si="5"/>
        <v>0</v>
      </c>
      <c r="H74" s="178"/>
    </row>
    <row r="75" spans="1:8" s="103" customFormat="1" ht="15" customHeight="1" x14ac:dyDescent="0.25">
      <c r="A75" s="85" t="s">
        <v>59</v>
      </c>
      <c r="B75" s="86">
        <v>81314386</v>
      </c>
      <c r="C75" s="86">
        <v>87527067</v>
      </c>
      <c r="D75" s="86">
        <v>90212133</v>
      </c>
      <c r="E75" s="182">
        <f t="shared" si="4"/>
        <v>2685066</v>
      </c>
      <c r="F75" s="71">
        <f t="shared" si="5"/>
        <v>3.0676979042380113E-2</v>
      </c>
      <c r="H75" s="179"/>
    </row>
    <row r="76" spans="1:8" ht="15" customHeight="1" x14ac:dyDescent="0.25">
      <c r="A76" s="83"/>
      <c r="B76" s="57"/>
      <c r="C76" s="57"/>
      <c r="D76" s="57"/>
      <c r="E76" s="57"/>
      <c r="F76" s="59"/>
      <c r="H76" s="178"/>
    </row>
    <row r="77" spans="1:8" ht="15" customHeight="1" x14ac:dyDescent="0.25">
      <c r="A77" s="81" t="s">
        <v>60</v>
      </c>
      <c r="B77" s="57"/>
      <c r="C77" s="57"/>
      <c r="D77" s="57"/>
      <c r="E77" s="57"/>
      <c r="F77" s="59"/>
      <c r="H77" s="178"/>
    </row>
    <row r="78" spans="1:8" ht="15" customHeight="1" x14ac:dyDescent="0.25">
      <c r="A78" s="64" t="s">
        <v>61</v>
      </c>
      <c r="B78" s="61">
        <v>41590491</v>
      </c>
      <c r="C78" s="61">
        <v>41590491</v>
      </c>
      <c r="D78" s="61">
        <v>41127498</v>
      </c>
      <c r="E78" s="57">
        <f t="shared" ref="E78:E96" si="6">D78-C78</f>
        <v>-462993</v>
      </c>
      <c r="F78" s="62">
        <f t="shared" ref="F78:F96" si="7">IF(ISBLANK(E78),"  ",IF(C78&gt;0,E78/C78,IF(E78&gt;0,1,0)))</f>
        <v>-1.1132184036971336E-2</v>
      </c>
      <c r="H78" s="178"/>
    </row>
    <row r="79" spans="1:8" ht="15" customHeight="1" x14ac:dyDescent="0.25">
      <c r="A79" s="66" t="s">
        <v>62</v>
      </c>
      <c r="B79" s="63">
        <v>568547</v>
      </c>
      <c r="C79" s="63">
        <v>568547</v>
      </c>
      <c r="D79" s="63">
        <v>642013</v>
      </c>
      <c r="E79" s="65">
        <f t="shared" si="6"/>
        <v>73466</v>
      </c>
      <c r="F79" s="62">
        <f t="shared" si="7"/>
        <v>0.12921710957933116</v>
      </c>
      <c r="H79" s="178"/>
    </row>
    <row r="80" spans="1:8" ht="15" customHeight="1" x14ac:dyDescent="0.25">
      <c r="A80" s="66" t="s">
        <v>63</v>
      </c>
      <c r="B80" s="57">
        <v>17517810</v>
      </c>
      <c r="C80" s="57">
        <v>17517810</v>
      </c>
      <c r="D80" s="57">
        <v>18771716</v>
      </c>
      <c r="E80" s="65">
        <f t="shared" si="6"/>
        <v>1253906</v>
      </c>
      <c r="F80" s="62">
        <f t="shared" si="7"/>
        <v>7.1578924534516586E-2</v>
      </c>
      <c r="H80" s="178"/>
    </row>
    <row r="81" spans="1:8" s="103" customFormat="1" ht="15" customHeight="1" x14ac:dyDescent="0.25">
      <c r="A81" s="84" t="s">
        <v>64</v>
      </c>
      <c r="B81" s="86">
        <v>59676848</v>
      </c>
      <c r="C81" s="86">
        <v>59676848</v>
      </c>
      <c r="D81" s="86">
        <v>60541227</v>
      </c>
      <c r="E81" s="70">
        <f t="shared" si="6"/>
        <v>864379</v>
      </c>
      <c r="F81" s="71">
        <f t="shared" si="7"/>
        <v>1.448432732238137E-2</v>
      </c>
      <c r="H81" s="179"/>
    </row>
    <row r="82" spans="1:8" ht="15" customHeight="1" x14ac:dyDescent="0.25">
      <c r="A82" s="66" t="s">
        <v>65</v>
      </c>
      <c r="B82" s="63">
        <v>289160</v>
      </c>
      <c r="C82" s="63">
        <v>289160</v>
      </c>
      <c r="D82" s="63">
        <v>166696</v>
      </c>
      <c r="E82" s="65">
        <f t="shared" si="6"/>
        <v>-122464</v>
      </c>
      <c r="F82" s="62">
        <f t="shared" si="7"/>
        <v>-0.42351639230875637</v>
      </c>
      <c r="H82" s="178"/>
    </row>
    <row r="83" spans="1:8" ht="15" customHeight="1" x14ac:dyDescent="0.25">
      <c r="A83" s="66" t="s">
        <v>66</v>
      </c>
      <c r="B83" s="61">
        <v>5931933</v>
      </c>
      <c r="C83" s="61">
        <v>8177493</v>
      </c>
      <c r="D83" s="61">
        <v>10248402</v>
      </c>
      <c r="E83" s="65">
        <f t="shared" si="6"/>
        <v>2070909</v>
      </c>
      <c r="F83" s="62">
        <f t="shared" si="7"/>
        <v>0.25324497373461524</v>
      </c>
      <c r="H83" s="178"/>
    </row>
    <row r="84" spans="1:8" ht="15" customHeight="1" x14ac:dyDescent="0.25">
      <c r="A84" s="66" t="s">
        <v>67</v>
      </c>
      <c r="B84" s="57">
        <v>485483</v>
      </c>
      <c r="C84" s="57">
        <v>2731043</v>
      </c>
      <c r="D84" s="57">
        <v>3465924</v>
      </c>
      <c r="E84" s="65">
        <f t="shared" si="6"/>
        <v>734881</v>
      </c>
      <c r="F84" s="62">
        <f t="shared" si="7"/>
        <v>0.26908437545655634</v>
      </c>
      <c r="H84" s="178"/>
    </row>
    <row r="85" spans="1:8" s="103" customFormat="1" ht="15" customHeight="1" x14ac:dyDescent="0.25">
      <c r="A85" s="68" t="s">
        <v>68</v>
      </c>
      <c r="B85" s="86">
        <v>6706576</v>
      </c>
      <c r="C85" s="86">
        <v>11197696</v>
      </c>
      <c r="D85" s="86">
        <v>13881022</v>
      </c>
      <c r="E85" s="70">
        <f t="shared" si="6"/>
        <v>2683326</v>
      </c>
      <c r="F85" s="71">
        <f t="shared" si="7"/>
        <v>0.23963197429185432</v>
      </c>
      <c r="H85" s="179"/>
    </row>
    <row r="86" spans="1:8" ht="15" customHeight="1" x14ac:dyDescent="0.25">
      <c r="A86" s="66" t="s">
        <v>69</v>
      </c>
      <c r="B86" s="57">
        <v>696358</v>
      </c>
      <c r="C86" s="57">
        <v>696358</v>
      </c>
      <c r="D86" s="57">
        <v>608848</v>
      </c>
      <c r="E86" s="65">
        <f t="shared" si="6"/>
        <v>-87510</v>
      </c>
      <c r="F86" s="62">
        <f t="shared" si="7"/>
        <v>-0.12566811898477506</v>
      </c>
      <c r="H86" s="178"/>
    </row>
    <row r="87" spans="1:8" ht="15" customHeight="1" x14ac:dyDescent="0.25">
      <c r="A87" s="66" t="s">
        <v>70</v>
      </c>
      <c r="B87" s="65">
        <v>13822474</v>
      </c>
      <c r="C87" s="65">
        <v>15544035</v>
      </c>
      <c r="D87" s="65">
        <v>14930693</v>
      </c>
      <c r="E87" s="65">
        <f t="shared" si="6"/>
        <v>-613342</v>
      </c>
      <c r="F87" s="62">
        <f t="shared" si="7"/>
        <v>-3.9458351708549291E-2</v>
      </c>
      <c r="H87" s="178"/>
    </row>
    <row r="88" spans="1:8" ht="15" customHeight="1" x14ac:dyDescent="0.25">
      <c r="A88" s="66" t="s">
        <v>71</v>
      </c>
      <c r="B88" s="65">
        <v>0</v>
      </c>
      <c r="C88" s="65">
        <v>0</v>
      </c>
      <c r="D88" s="65">
        <v>0</v>
      </c>
      <c r="E88" s="65">
        <f t="shared" si="6"/>
        <v>0</v>
      </c>
      <c r="F88" s="62">
        <f t="shared" si="7"/>
        <v>0</v>
      </c>
      <c r="H88" s="178"/>
    </row>
    <row r="89" spans="1:8" ht="15" customHeight="1" x14ac:dyDescent="0.25">
      <c r="A89" s="66" t="s">
        <v>72</v>
      </c>
      <c r="B89" s="65">
        <v>0</v>
      </c>
      <c r="C89" s="65">
        <v>0</v>
      </c>
      <c r="D89" s="65">
        <v>0</v>
      </c>
      <c r="E89" s="65">
        <f t="shared" si="6"/>
        <v>0</v>
      </c>
      <c r="F89" s="62">
        <f t="shared" si="7"/>
        <v>0</v>
      </c>
      <c r="H89" s="178"/>
    </row>
    <row r="90" spans="1:8" s="103" customFormat="1" ht="15" customHeight="1" x14ac:dyDescent="0.25">
      <c r="A90" s="68" t="s">
        <v>73</v>
      </c>
      <c r="B90" s="70">
        <v>14518832</v>
      </c>
      <c r="C90" s="70">
        <v>16240393</v>
      </c>
      <c r="D90" s="70">
        <v>15539541</v>
      </c>
      <c r="E90" s="70">
        <f t="shared" si="6"/>
        <v>-700852</v>
      </c>
      <c r="F90" s="71">
        <f t="shared" si="7"/>
        <v>-4.3154867003526332E-2</v>
      </c>
      <c r="H90" s="179"/>
    </row>
    <row r="91" spans="1:8" ht="15" customHeight="1" x14ac:dyDescent="0.25">
      <c r="A91" s="66" t="s">
        <v>74</v>
      </c>
      <c r="B91" s="65">
        <v>412130</v>
      </c>
      <c r="C91" s="65">
        <v>412130</v>
      </c>
      <c r="D91" s="65">
        <v>0</v>
      </c>
      <c r="E91" s="65">
        <f t="shared" si="6"/>
        <v>-412130</v>
      </c>
      <c r="F91" s="62">
        <f t="shared" si="7"/>
        <v>-1</v>
      </c>
      <c r="H91" s="178"/>
    </row>
    <row r="92" spans="1:8" ht="15" customHeight="1" x14ac:dyDescent="0.25">
      <c r="A92" s="66" t="s">
        <v>75</v>
      </c>
      <c r="B92" s="65">
        <v>0</v>
      </c>
      <c r="C92" s="65">
        <v>0</v>
      </c>
      <c r="D92" s="65">
        <v>250343</v>
      </c>
      <c r="E92" s="65">
        <f t="shared" si="6"/>
        <v>250343</v>
      </c>
      <c r="F92" s="62">
        <f t="shared" si="7"/>
        <v>1</v>
      </c>
      <c r="H92" s="178"/>
    </row>
    <row r="93" spans="1:8" ht="15" customHeight="1" x14ac:dyDescent="0.25">
      <c r="A93" s="73" t="s">
        <v>76</v>
      </c>
      <c r="B93" s="65">
        <v>0</v>
      </c>
      <c r="C93" s="65">
        <v>0</v>
      </c>
      <c r="D93" s="65">
        <v>0</v>
      </c>
      <c r="E93" s="65">
        <f t="shared" si="6"/>
        <v>0</v>
      </c>
      <c r="F93" s="62">
        <f t="shared" si="7"/>
        <v>0</v>
      </c>
      <c r="H93" s="178"/>
    </row>
    <row r="94" spans="1:8" s="103" customFormat="1" ht="15" customHeight="1" x14ac:dyDescent="0.25">
      <c r="A94" s="87" t="s">
        <v>77</v>
      </c>
      <c r="B94" s="86">
        <v>412130</v>
      </c>
      <c r="C94" s="86">
        <v>412130</v>
      </c>
      <c r="D94" s="86">
        <v>250343</v>
      </c>
      <c r="E94" s="65">
        <f t="shared" si="6"/>
        <v>-161787</v>
      </c>
      <c r="F94" s="71">
        <f t="shared" si="7"/>
        <v>-0.39256302622958777</v>
      </c>
      <c r="H94" s="179"/>
    </row>
    <row r="95" spans="1:8" ht="15" customHeight="1" x14ac:dyDescent="0.25">
      <c r="A95" s="73" t="s">
        <v>78</v>
      </c>
      <c r="B95" s="65">
        <v>0</v>
      </c>
      <c r="C95" s="65">
        <v>0</v>
      </c>
      <c r="D95" s="65">
        <v>0</v>
      </c>
      <c r="E95" s="65">
        <f t="shared" si="6"/>
        <v>0</v>
      </c>
      <c r="F95" s="62">
        <f t="shared" si="7"/>
        <v>0</v>
      </c>
      <c r="H95" s="178"/>
    </row>
    <row r="96" spans="1:8" s="103" customFormat="1" ht="15" customHeight="1" thickBot="1" x14ac:dyDescent="0.3">
      <c r="A96" s="159" t="s">
        <v>59</v>
      </c>
      <c r="B96" s="160">
        <v>81314386</v>
      </c>
      <c r="C96" s="160">
        <v>87527067</v>
      </c>
      <c r="D96" s="160">
        <v>90212133</v>
      </c>
      <c r="E96" s="160">
        <f t="shared" si="6"/>
        <v>2685066</v>
      </c>
      <c r="F96" s="162">
        <f t="shared" si="7"/>
        <v>3.0676979042380113E-2</v>
      </c>
      <c r="H96" s="179"/>
    </row>
    <row r="97" spans="1:6" ht="15" customHeight="1" thickTop="1" x14ac:dyDescent="0.25">
      <c r="A97" s="148"/>
      <c r="B97" s="149"/>
      <c r="C97" s="149"/>
      <c r="D97" s="149"/>
      <c r="E97" s="149"/>
      <c r="F97" s="150" t="s">
        <v>38</v>
      </c>
    </row>
    <row r="98" spans="1:6" x14ac:dyDescent="0.25">
      <c r="A98" t="s">
        <v>203</v>
      </c>
    </row>
    <row r="99" spans="1:6" x14ac:dyDescent="0.25">
      <c r="A99" t="s">
        <v>181</v>
      </c>
    </row>
  </sheetData>
  <hyperlinks>
    <hyperlink ref="I2" location="Home!A1" tooltip="Home" display="Home" xr:uid="{00000000-0004-0000-1100-000000000000}"/>
  </hyperlinks>
  <printOptions horizontalCentered="1" verticalCentered="1"/>
  <pageMargins left="0.25" right="0.25" top="0.75" bottom="0.75" header="0.3" footer="0.3"/>
  <pageSetup scale="47" fitToWidth="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9"/>
  <dimension ref="A1:M99"/>
  <sheetViews>
    <sheetView workbookViewId="0">
      <pane xSplit="1" ySplit="5" topLeftCell="B6" activePane="bottomRight" state="frozen"/>
      <selection activeCell="A33" sqref="A33"/>
      <selection pane="topRight" activeCell="A33" sqref="A33"/>
      <selection pane="bottomLeft" activeCell="A33" sqref="A33"/>
      <selection pane="bottomRight" activeCell="J61" sqref="J61"/>
    </sheetView>
  </sheetViews>
  <sheetFormatPr defaultColWidth="9.140625" defaultRowHeight="15" x14ac:dyDescent="0.25"/>
  <cols>
    <col min="1" max="1" width="66.5703125" customWidth="1"/>
    <col min="2" max="5" width="23.7109375" style="151" customWidth="1"/>
    <col min="6" max="6" width="23.7109375" style="152" customWidth="1"/>
    <col min="8" max="8" width="7.7109375" customWidth="1"/>
    <col min="9" max="9" width="11.5703125" customWidth="1"/>
  </cols>
  <sheetData>
    <row r="1" spans="1:9" ht="19.5" customHeight="1" thickBot="1" x14ac:dyDescent="0.35">
      <c r="A1" s="27" t="s">
        <v>0</v>
      </c>
      <c r="B1" s="28"/>
      <c r="D1" s="29" t="s">
        <v>1</v>
      </c>
      <c r="E1" s="26" t="s">
        <v>92</v>
      </c>
      <c r="F1" s="36"/>
    </row>
    <row r="2" spans="1:9" ht="19.5" customHeight="1" thickBot="1" x14ac:dyDescent="0.3">
      <c r="A2" s="27" t="s">
        <v>2</v>
      </c>
      <c r="B2" s="28"/>
      <c r="C2" s="28"/>
      <c r="D2" s="28"/>
      <c r="E2" s="28"/>
      <c r="F2" s="32"/>
      <c r="I2" s="170" t="s">
        <v>178</v>
      </c>
    </row>
    <row r="3" spans="1:9" ht="19.5" customHeight="1" thickBot="1" x14ac:dyDescent="0.3">
      <c r="A3" s="33" t="s">
        <v>3</v>
      </c>
      <c r="B3" s="34"/>
      <c r="C3" s="34"/>
      <c r="D3" s="34"/>
      <c r="E3" s="34"/>
      <c r="F3" s="35"/>
    </row>
    <row r="4" spans="1:9" ht="15" customHeight="1" thickTop="1" x14ac:dyDescent="0.25">
      <c r="A4" s="109" t="s">
        <v>4</v>
      </c>
      <c r="B4" s="110" t="s">
        <v>5</v>
      </c>
      <c r="C4" s="111" t="s">
        <v>6</v>
      </c>
      <c r="D4" s="111" t="s">
        <v>6</v>
      </c>
      <c r="E4" s="111" t="s">
        <v>7</v>
      </c>
      <c r="F4" s="112" t="s">
        <v>8</v>
      </c>
      <c r="H4" s="180"/>
    </row>
    <row r="5" spans="1:9" s="107" customFormat="1" ht="15" customHeight="1" x14ac:dyDescent="0.25">
      <c r="A5" s="113"/>
      <c r="B5" s="114" t="s">
        <v>192</v>
      </c>
      <c r="C5" s="114" t="s">
        <v>201</v>
      </c>
      <c r="D5" s="114" t="s">
        <v>202</v>
      </c>
      <c r="E5" s="114" t="s">
        <v>192</v>
      </c>
      <c r="F5" s="115" t="s">
        <v>9</v>
      </c>
      <c r="H5" s="181"/>
    </row>
    <row r="6" spans="1:9" ht="15" customHeight="1" x14ac:dyDescent="0.25">
      <c r="A6" s="116" t="s">
        <v>10</v>
      </c>
      <c r="B6" s="117"/>
      <c r="C6" s="117"/>
      <c r="D6" s="117"/>
      <c r="E6" s="117"/>
      <c r="F6" s="118"/>
      <c r="H6" s="149"/>
    </row>
    <row r="7" spans="1:9" ht="15" customHeight="1" x14ac:dyDescent="0.25">
      <c r="A7" s="116" t="s">
        <v>11</v>
      </c>
      <c r="B7" s="117"/>
      <c r="C7" s="117"/>
      <c r="D7" s="117"/>
      <c r="E7" s="117"/>
      <c r="F7" s="119"/>
      <c r="H7" s="149"/>
    </row>
    <row r="8" spans="1:9" ht="15" customHeight="1" x14ac:dyDescent="0.25">
      <c r="A8" s="120" t="s">
        <v>12</v>
      </c>
      <c r="B8" s="121">
        <v>32769990.370000001</v>
      </c>
      <c r="C8" s="121">
        <v>32769991</v>
      </c>
      <c r="D8" s="121">
        <v>37439069</v>
      </c>
      <c r="E8" s="121">
        <f t="shared" ref="E8:E33" si="0">D8-C8</f>
        <v>4669078</v>
      </c>
      <c r="F8" s="122">
        <f t="shared" ref="F8:F33" si="1">IF(ISBLANK(E8),"  ",IF(C8&gt;0,E8/C8,IF(E8&gt;0,1,0)))</f>
        <v>0.14248029546300456</v>
      </c>
      <c r="H8" s="149"/>
    </row>
    <row r="9" spans="1:9" ht="15" customHeight="1" x14ac:dyDescent="0.25">
      <c r="A9" s="120" t="s">
        <v>13</v>
      </c>
      <c r="B9" s="121">
        <v>0</v>
      </c>
      <c r="C9" s="121">
        <v>0</v>
      </c>
      <c r="D9" s="121">
        <v>0</v>
      </c>
      <c r="E9" s="121">
        <f t="shared" si="0"/>
        <v>0</v>
      </c>
      <c r="F9" s="122">
        <f t="shared" si="1"/>
        <v>0</v>
      </c>
      <c r="H9" s="149"/>
    </row>
    <row r="10" spans="1:9" ht="15" customHeight="1" x14ac:dyDescent="0.25">
      <c r="A10" s="188" t="s">
        <v>14</v>
      </c>
      <c r="B10" s="123">
        <v>2255946.23</v>
      </c>
      <c r="C10" s="123">
        <v>2265809</v>
      </c>
      <c r="D10" s="123">
        <v>1960187</v>
      </c>
      <c r="E10" s="121">
        <f t="shared" si="0"/>
        <v>-305622</v>
      </c>
      <c r="F10" s="122">
        <f t="shared" si="1"/>
        <v>-0.13488427312275661</v>
      </c>
      <c r="H10" s="149"/>
    </row>
    <row r="11" spans="1:9" ht="15" customHeight="1" x14ac:dyDescent="0.25">
      <c r="A11" s="194" t="s">
        <v>15</v>
      </c>
      <c r="B11" s="125">
        <v>2255946.23</v>
      </c>
      <c r="C11" s="125">
        <v>2265809</v>
      </c>
      <c r="D11" s="125">
        <v>1960187</v>
      </c>
      <c r="E11" s="121">
        <f t="shared" si="0"/>
        <v>-305622</v>
      </c>
      <c r="F11" s="122">
        <f t="shared" si="1"/>
        <v>-0.13488427312275661</v>
      </c>
      <c r="H11" s="149"/>
    </row>
    <row r="12" spans="1:9" ht="15" customHeight="1" x14ac:dyDescent="0.25">
      <c r="A12" s="195" t="s">
        <v>16</v>
      </c>
      <c r="B12" s="125">
        <v>0</v>
      </c>
      <c r="C12" s="125">
        <v>0</v>
      </c>
      <c r="D12" s="125">
        <v>0</v>
      </c>
      <c r="E12" s="121">
        <f t="shared" si="0"/>
        <v>0</v>
      </c>
      <c r="F12" s="122">
        <f t="shared" si="1"/>
        <v>0</v>
      </c>
      <c r="H12" s="149"/>
    </row>
    <row r="13" spans="1:9" ht="15" customHeight="1" x14ac:dyDescent="0.25">
      <c r="A13" s="195" t="s">
        <v>17</v>
      </c>
      <c r="B13" s="125">
        <v>0</v>
      </c>
      <c r="C13" s="125">
        <v>0</v>
      </c>
      <c r="D13" s="125">
        <v>0</v>
      </c>
      <c r="E13" s="121">
        <f t="shared" si="0"/>
        <v>0</v>
      </c>
      <c r="F13" s="122">
        <f t="shared" si="1"/>
        <v>0</v>
      </c>
      <c r="H13" s="149"/>
    </row>
    <row r="14" spans="1:9" ht="15" customHeight="1" x14ac:dyDescent="0.25">
      <c r="A14" s="195" t="s">
        <v>18</v>
      </c>
      <c r="B14" s="125">
        <v>0</v>
      </c>
      <c r="C14" s="125">
        <v>0</v>
      </c>
      <c r="D14" s="125">
        <v>0</v>
      </c>
      <c r="E14" s="121">
        <f t="shared" si="0"/>
        <v>0</v>
      </c>
      <c r="F14" s="122">
        <f t="shared" si="1"/>
        <v>0</v>
      </c>
      <c r="H14" s="149"/>
    </row>
    <row r="15" spans="1:9" ht="15" customHeight="1" x14ac:dyDescent="0.25">
      <c r="A15" s="195" t="s">
        <v>19</v>
      </c>
      <c r="B15" s="125">
        <v>0</v>
      </c>
      <c r="C15" s="125">
        <v>0</v>
      </c>
      <c r="D15" s="125">
        <v>0</v>
      </c>
      <c r="E15" s="121">
        <f t="shared" si="0"/>
        <v>0</v>
      </c>
      <c r="F15" s="122">
        <f t="shared" si="1"/>
        <v>0</v>
      </c>
      <c r="H15" s="149"/>
    </row>
    <row r="16" spans="1:9" ht="15" customHeight="1" x14ac:dyDescent="0.25">
      <c r="A16" s="195" t="s">
        <v>204</v>
      </c>
      <c r="B16" s="125">
        <v>0</v>
      </c>
      <c r="C16" s="125">
        <v>0</v>
      </c>
      <c r="D16" s="125">
        <v>0</v>
      </c>
      <c r="E16" s="121">
        <f t="shared" si="0"/>
        <v>0</v>
      </c>
      <c r="F16" s="122">
        <f t="shared" si="1"/>
        <v>0</v>
      </c>
      <c r="H16" s="149"/>
    </row>
    <row r="17" spans="1:8" ht="15" customHeight="1" x14ac:dyDescent="0.25">
      <c r="A17" s="195" t="s">
        <v>20</v>
      </c>
      <c r="B17" s="125">
        <v>0</v>
      </c>
      <c r="C17" s="125">
        <v>0</v>
      </c>
      <c r="D17" s="125">
        <v>0</v>
      </c>
      <c r="E17" s="121">
        <f t="shared" si="0"/>
        <v>0</v>
      </c>
      <c r="F17" s="122">
        <f t="shared" si="1"/>
        <v>0</v>
      </c>
      <c r="H17" s="149"/>
    </row>
    <row r="18" spans="1:8" ht="15" customHeight="1" x14ac:dyDescent="0.25">
      <c r="A18" s="195" t="s">
        <v>193</v>
      </c>
      <c r="B18" s="125">
        <v>0</v>
      </c>
      <c r="C18" s="125">
        <v>0</v>
      </c>
      <c r="D18" s="125">
        <v>0</v>
      </c>
      <c r="E18" s="121">
        <f t="shared" si="0"/>
        <v>0</v>
      </c>
      <c r="F18" s="122">
        <f t="shared" si="1"/>
        <v>0</v>
      </c>
      <c r="H18" s="149"/>
    </row>
    <row r="19" spans="1:8" ht="15" customHeight="1" x14ac:dyDescent="0.25">
      <c r="A19" s="195" t="s">
        <v>21</v>
      </c>
      <c r="B19" s="125">
        <v>0</v>
      </c>
      <c r="C19" s="125">
        <v>0</v>
      </c>
      <c r="D19" s="125">
        <v>0</v>
      </c>
      <c r="E19" s="121">
        <f t="shared" si="0"/>
        <v>0</v>
      </c>
      <c r="F19" s="122">
        <f t="shared" si="1"/>
        <v>0</v>
      </c>
      <c r="H19" s="149"/>
    </row>
    <row r="20" spans="1:8" ht="15" customHeight="1" x14ac:dyDescent="0.25">
      <c r="A20" s="195" t="s">
        <v>22</v>
      </c>
      <c r="B20" s="125">
        <v>0</v>
      </c>
      <c r="C20" s="125">
        <v>0</v>
      </c>
      <c r="D20" s="125">
        <v>0</v>
      </c>
      <c r="E20" s="121">
        <f t="shared" si="0"/>
        <v>0</v>
      </c>
      <c r="F20" s="122">
        <f t="shared" si="1"/>
        <v>0</v>
      </c>
      <c r="H20" s="149"/>
    </row>
    <row r="21" spans="1:8" ht="15" customHeight="1" x14ac:dyDescent="0.25">
      <c r="A21" s="195" t="s">
        <v>194</v>
      </c>
      <c r="B21" s="125">
        <v>0</v>
      </c>
      <c r="C21" s="125">
        <v>0</v>
      </c>
      <c r="D21" s="125">
        <v>0</v>
      </c>
      <c r="E21" s="121">
        <f t="shared" si="0"/>
        <v>0</v>
      </c>
      <c r="F21" s="122">
        <f t="shared" si="1"/>
        <v>0</v>
      </c>
      <c r="H21" s="149"/>
    </row>
    <row r="22" spans="1:8" ht="15" customHeight="1" x14ac:dyDescent="0.25">
      <c r="A22" s="195" t="s">
        <v>23</v>
      </c>
      <c r="B22" s="125">
        <v>0</v>
      </c>
      <c r="C22" s="125">
        <v>0</v>
      </c>
      <c r="D22" s="125">
        <v>0</v>
      </c>
      <c r="E22" s="121">
        <f t="shared" si="0"/>
        <v>0</v>
      </c>
      <c r="F22" s="122">
        <f t="shared" si="1"/>
        <v>0</v>
      </c>
      <c r="H22" s="149"/>
    </row>
    <row r="23" spans="1:8" ht="15" customHeight="1" x14ac:dyDescent="0.25">
      <c r="A23" s="196" t="s">
        <v>195</v>
      </c>
      <c r="B23" s="125">
        <v>0</v>
      </c>
      <c r="C23" s="125">
        <v>0</v>
      </c>
      <c r="D23" s="125">
        <v>0</v>
      </c>
      <c r="E23" s="121">
        <f t="shared" si="0"/>
        <v>0</v>
      </c>
      <c r="F23" s="122">
        <f t="shared" si="1"/>
        <v>0</v>
      </c>
      <c r="H23" s="149"/>
    </row>
    <row r="24" spans="1:8" ht="15" customHeight="1" x14ac:dyDescent="0.25">
      <c r="A24" s="196" t="s">
        <v>24</v>
      </c>
      <c r="B24" s="125">
        <v>0</v>
      </c>
      <c r="C24" s="125">
        <v>0</v>
      </c>
      <c r="D24" s="125">
        <v>0</v>
      </c>
      <c r="E24" s="121">
        <f t="shared" si="0"/>
        <v>0</v>
      </c>
      <c r="F24" s="122">
        <f t="shared" si="1"/>
        <v>0</v>
      </c>
      <c r="H24" s="149"/>
    </row>
    <row r="25" spans="1:8" ht="15" customHeight="1" x14ac:dyDescent="0.25">
      <c r="A25" s="196" t="s">
        <v>79</v>
      </c>
      <c r="B25" s="125">
        <v>0</v>
      </c>
      <c r="C25" s="125">
        <v>0</v>
      </c>
      <c r="D25" s="125">
        <v>0</v>
      </c>
      <c r="E25" s="121">
        <f t="shared" si="0"/>
        <v>0</v>
      </c>
      <c r="F25" s="122">
        <f t="shared" si="1"/>
        <v>0</v>
      </c>
      <c r="H25" s="149"/>
    </row>
    <row r="26" spans="1:8" ht="15" customHeight="1" x14ac:dyDescent="0.25">
      <c r="A26" s="196" t="s">
        <v>196</v>
      </c>
      <c r="B26" s="125">
        <v>0</v>
      </c>
      <c r="C26" s="125">
        <v>0</v>
      </c>
      <c r="D26" s="125">
        <v>0</v>
      </c>
      <c r="E26" s="121">
        <f t="shared" si="0"/>
        <v>0</v>
      </c>
      <c r="F26" s="122">
        <f t="shared" si="1"/>
        <v>0</v>
      </c>
      <c r="H26" s="149"/>
    </row>
    <row r="27" spans="1:8" ht="15" customHeight="1" x14ac:dyDescent="0.25">
      <c r="A27" s="196" t="s">
        <v>197</v>
      </c>
      <c r="B27" s="125">
        <v>0</v>
      </c>
      <c r="C27" s="125">
        <v>0</v>
      </c>
      <c r="D27" s="125">
        <v>0</v>
      </c>
      <c r="E27" s="121">
        <f t="shared" si="0"/>
        <v>0</v>
      </c>
      <c r="F27" s="122">
        <f t="shared" si="1"/>
        <v>0</v>
      </c>
      <c r="H27" s="149"/>
    </row>
    <row r="28" spans="1:8" ht="15" customHeight="1" x14ac:dyDescent="0.25">
      <c r="A28" s="196" t="s">
        <v>185</v>
      </c>
      <c r="B28" s="125">
        <v>0</v>
      </c>
      <c r="C28" s="125">
        <v>0</v>
      </c>
      <c r="D28" s="125">
        <v>0</v>
      </c>
      <c r="E28" s="121">
        <f t="shared" si="0"/>
        <v>0</v>
      </c>
      <c r="F28" s="122">
        <f t="shared" si="1"/>
        <v>0</v>
      </c>
      <c r="H28" s="149"/>
    </row>
    <row r="29" spans="1:8" ht="15" customHeight="1" x14ac:dyDescent="0.25">
      <c r="A29" s="196" t="s">
        <v>198</v>
      </c>
      <c r="B29" s="125">
        <v>0</v>
      </c>
      <c r="C29" s="125">
        <v>0</v>
      </c>
      <c r="D29" s="125">
        <v>0</v>
      </c>
      <c r="E29" s="121">
        <f t="shared" si="0"/>
        <v>0</v>
      </c>
      <c r="F29" s="122">
        <f t="shared" si="1"/>
        <v>0</v>
      </c>
      <c r="H29" s="149"/>
    </row>
    <row r="30" spans="1:8" ht="15" customHeight="1" x14ac:dyDescent="0.25">
      <c r="A30" s="197" t="s">
        <v>199</v>
      </c>
      <c r="B30" s="125">
        <v>0</v>
      </c>
      <c r="C30" s="125">
        <v>0</v>
      </c>
      <c r="D30" s="125">
        <v>0</v>
      </c>
      <c r="E30" s="121">
        <f t="shared" si="0"/>
        <v>0</v>
      </c>
      <c r="F30" s="122">
        <f t="shared" si="1"/>
        <v>0</v>
      </c>
      <c r="H30" s="149"/>
    </row>
    <row r="31" spans="1:8" ht="15" customHeight="1" x14ac:dyDescent="0.25">
      <c r="A31" s="196" t="s">
        <v>205</v>
      </c>
      <c r="B31" s="125">
        <v>0</v>
      </c>
      <c r="C31" s="125">
        <v>0</v>
      </c>
      <c r="D31" s="125">
        <v>0</v>
      </c>
      <c r="E31" s="121">
        <f t="shared" si="0"/>
        <v>0</v>
      </c>
      <c r="F31" s="122">
        <f t="shared" si="1"/>
        <v>0</v>
      </c>
      <c r="H31" s="149"/>
    </row>
    <row r="32" spans="1:8" ht="15" customHeight="1" x14ac:dyDescent="0.25">
      <c r="A32" s="198" t="s">
        <v>206</v>
      </c>
      <c r="B32" s="125">
        <v>0</v>
      </c>
      <c r="C32" s="125">
        <v>0</v>
      </c>
      <c r="D32" s="125">
        <v>0</v>
      </c>
      <c r="E32" s="121">
        <f t="shared" si="0"/>
        <v>0</v>
      </c>
      <c r="F32" s="122">
        <f t="shared" si="1"/>
        <v>0</v>
      </c>
      <c r="H32" s="149"/>
    </row>
    <row r="33" spans="1:13" ht="15" customHeight="1" x14ac:dyDescent="0.25">
      <c r="A33" s="198" t="s">
        <v>207</v>
      </c>
      <c r="B33" s="125">
        <v>0</v>
      </c>
      <c r="C33" s="125">
        <v>0</v>
      </c>
      <c r="D33" s="125">
        <v>0</v>
      </c>
      <c r="E33" s="121">
        <f t="shared" si="0"/>
        <v>0</v>
      </c>
      <c r="F33" s="122">
        <f t="shared" si="1"/>
        <v>0</v>
      </c>
      <c r="H33" s="149"/>
    </row>
    <row r="34" spans="1:13" ht="15" customHeight="1" x14ac:dyDescent="0.25">
      <c r="A34" s="127" t="s">
        <v>25</v>
      </c>
      <c r="B34" s="125"/>
      <c r="C34" s="125"/>
      <c r="D34" s="125"/>
      <c r="E34" s="125"/>
      <c r="F34" s="118"/>
      <c r="H34" s="149"/>
    </row>
    <row r="35" spans="1:13" ht="15" customHeight="1" x14ac:dyDescent="0.25">
      <c r="A35" s="124" t="s">
        <v>26</v>
      </c>
      <c r="B35" s="121">
        <v>0</v>
      </c>
      <c r="C35" s="121">
        <v>0</v>
      </c>
      <c r="D35" s="121">
        <v>0</v>
      </c>
      <c r="E35" s="121">
        <f>D35-C35</f>
        <v>0</v>
      </c>
      <c r="F35" s="122">
        <f>IF(ISBLANK(E35),"  ",IF(C35&gt;0,E35/C35,IF(E35&gt;0,1,0)))</f>
        <v>0</v>
      </c>
      <c r="H35" s="149"/>
    </row>
    <row r="36" spans="1:13" ht="15" customHeight="1" x14ac:dyDescent="0.25">
      <c r="A36" s="128" t="s">
        <v>27</v>
      </c>
      <c r="B36" s="125"/>
      <c r="C36" s="125"/>
      <c r="D36" s="125"/>
      <c r="E36" s="125"/>
      <c r="F36" s="118"/>
      <c r="H36" s="149"/>
    </row>
    <row r="37" spans="1:13" ht="15" customHeight="1" x14ac:dyDescent="0.25">
      <c r="A37" s="124" t="s">
        <v>26</v>
      </c>
      <c r="B37" s="117">
        <v>0</v>
      </c>
      <c r="C37" s="117">
        <v>0</v>
      </c>
      <c r="D37" s="117">
        <v>0</v>
      </c>
      <c r="E37" s="121">
        <f>D37-C37</f>
        <v>0</v>
      </c>
      <c r="F37" s="122">
        <f>IF(ISBLANK(E37),"  ",IF(C37&gt;0,E37/C37,IF(E37&gt;0,1,0)))</f>
        <v>0</v>
      </c>
      <c r="H37" s="149"/>
    </row>
    <row r="38" spans="1:13" ht="15" customHeight="1" x14ac:dyDescent="0.25">
      <c r="A38" s="126" t="s">
        <v>28</v>
      </c>
      <c r="B38" s="125"/>
      <c r="C38" s="125"/>
      <c r="D38" s="125"/>
      <c r="E38" s="123"/>
      <c r="F38" s="122" t="str">
        <f>IF(ISBLANK(E38),"  ",IF(C38&gt;0,E38/C38,IF(E38&gt;0,1,0)))</f>
        <v xml:space="preserve">  </v>
      </c>
      <c r="H38" s="149"/>
    </row>
    <row r="39" spans="1:13" s="103" customFormat="1" ht="15" customHeight="1" x14ac:dyDescent="0.25">
      <c r="A39" s="129" t="s">
        <v>30</v>
      </c>
      <c r="B39" s="130">
        <v>35025936.600000001</v>
      </c>
      <c r="C39" s="130">
        <v>35035800</v>
      </c>
      <c r="D39" s="130">
        <v>39399256</v>
      </c>
      <c r="E39" s="130">
        <f>D39-C39</f>
        <v>4363456</v>
      </c>
      <c r="F39" s="131">
        <f>IF(ISBLANK(E39),"  ",IF(C39&gt;0,E39/C39,IF(E39&gt;0,1,0)))</f>
        <v>0.12454278195445802</v>
      </c>
      <c r="H39" s="174"/>
    </row>
    <row r="40" spans="1:13" ht="15" customHeight="1" x14ac:dyDescent="0.25">
      <c r="A40" s="127" t="s">
        <v>31</v>
      </c>
      <c r="B40" s="125"/>
      <c r="C40" s="125"/>
      <c r="D40" s="125"/>
      <c r="E40" s="125"/>
      <c r="F40" s="118"/>
      <c r="H40" s="149"/>
    </row>
    <row r="41" spans="1:13" ht="15" customHeight="1" x14ac:dyDescent="0.25">
      <c r="A41" s="132" t="s">
        <v>32</v>
      </c>
      <c r="B41" s="121">
        <v>0</v>
      </c>
      <c r="C41" s="121">
        <v>0</v>
      </c>
      <c r="D41" s="121">
        <v>0</v>
      </c>
      <c r="E41" s="121">
        <f t="shared" ref="E41:E46" si="2">D41-C41</f>
        <v>0</v>
      </c>
      <c r="F41" s="122">
        <f t="shared" ref="F41:F46" si="3">IF(ISBLANK(E41),"  ",IF(C41&gt;0,E41/C41,IF(E41&gt;0,1,0)))</f>
        <v>0</v>
      </c>
      <c r="H41" s="149"/>
    </row>
    <row r="42" spans="1:13" ht="15" customHeight="1" x14ac:dyDescent="0.25">
      <c r="A42" s="133" t="s">
        <v>33</v>
      </c>
      <c r="B42" s="121">
        <v>0</v>
      </c>
      <c r="C42" s="121">
        <v>0</v>
      </c>
      <c r="D42" s="121">
        <v>0</v>
      </c>
      <c r="E42" s="121">
        <f t="shared" si="2"/>
        <v>0</v>
      </c>
      <c r="F42" s="122">
        <f t="shared" si="3"/>
        <v>0</v>
      </c>
      <c r="H42" s="149"/>
    </row>
    <row r="43" spans="1:13" ht="15" customHeight="1" x14ac:dyDescent="0.25">
      <c r="A43" s="133" t="s">
        <v>34</v>
      </c>
      <c r="B43" s="121">
        <v>0</v>
      </c>
      <c r="C43" s="121">
        <v>0</v>
      </c>
      <c r="D43" s="121">
        <v>0</v>
      </c>
      <c r="E43" s="121">
        <f t="shared" si="2"/>
        <v>0</v>
      </c>
      <c r="F43" s="122">
        <f t="shared" si="3"/>
        <v>0</v>
      </c>
      <c r="H43" s="149"/>
    </row>
    <row r="44" spans="1:13" ht="15" customHeight="1" x14ac:dyDescent="0.25">
      <c r="A44" s="133" t="s">
        <v>35</v>
      </c>
      <c r="B44" s="121">
        <v>0</v>
      </c>
      <c r="C44" s="121">
        <v>0</v>
      </c>
      <c r="D44" s="121">
        <v>0</v>
      </c>
      <c r="E44" s="121">
        <f t="shared" si="2"/>
        <v>0</v>
      </c>
      <c r="F44" s="122">
        <f t="shared" si="3"/>
        <v>0</v>
      </c>
      <c r="H44" s="149"/>
    </row>
    <row r="45" spans="1:13" ht="15" customHeight="1" x14ac:dyDescent="0.25">
      <c r="A45" s="134" t="s">
        <v>36</v>
      </c>
      <c r="B45" s="121">
        <v>0</v>
      </c>
      <c r="C45" s="121">
        <v>0</v>
      </c>
      <c r="D45" s="121">
        <v>0</v>
      </c>
      <c r="E45" s="121">
        <f t="shared" si="2"/>
        <v>0</v>
      </c>
      <c r="F45" s="122">
        <f t="shared" si="3"/>
        <v>0</v>
      </c>
      <c r="H45" s="149"/>
    </row>
    <row r="46" spans="1:13" s="103" customFormat="1" ht="15" customHeight="1" x14ac:dyDescent="0.25">
      <c r="A46" s="127" t="s">
        <v>37</v>
      </c>
      <c r="B46" s="135">
        <v>0</v>
      </c>
      <c r="C46" s="135">
        <v>0</v>
      </c>
      <c r="D46" s="135">
        <v>0</v>
      </c>
      <c r="E46" s="137">
        <f t="shared" si="2"/>
        <v>0</v>
      </c>
      <c r="F46" s="131">
        <f t="shared" si="3"/>
        <v>0</v>
      </c>
      <c r="H46" s="174"/>
      <c r="M46" s="103" t="s">
        <v>38</v>
      </c>
    </row>
    <row r="47" spans="1:13" ht="15" customHeight="1" x14ac:dyDescent="0.25">
      <c r="A47" s="126" t="s">
        <v>38</v>
      </c>
      <c r="B47" s="125"/>
      <c r="C47" s="125"/>
      <c r="D47" s="125"/>
      <c r="E47" s="125"/>
      <c r="F47" s="118"/>
      <c r="H47" s="149"/>
    </row>
    <row r="48" spans="1:13" s="103" customFormat="1" ht="15" customHeight="1" x14ac:dyDescent="0.25">
      <c r="A48" s="136" t="s">
        <v>39</v>
      </c>
      <c r="B48" s="137">
        <v>0</v>
      </c>
      <c r="C48" s="137">
        <v>0</v>
      </c>
      <c r="D48" s="137">
        <v>0</v>
      </c>
      <c r="E48" s="137">
        <f>D48-C48</f>
        <v>0</v>
      </c>
      <c r="F48" s="131">
        <f>IF(ISBLANK(E48),"  ",IF(C48&gt;0,E48/C48,IF(E48&gt;0,1,0)))</f>
        <v>0</v>
      </c>
      <c r="H48" s="174"/>
    </row>
    <row r="49" spans="1:8" ht="15" customHeight="1" x14ac:dyDescent="0.25">
      <c r="A49" s="124"/>
      <c r="B49" s="117"/>
      <c r="C49" s="117"/>
      <c r="D49" s="117"/>
      <c r="E49" s="117"/>
      <c r="F49" s="119"/>
      <c r="H49" s="149"/>
    </row>
    <row r="50" spans="1:8" s="103" customFormat="1" ht="15" customHeight="1" x14ac:dyDescent="0.25">
      <c r="A50" s="136" t="s">
        <v>40</v>
      </c>
      <c r="B50" s="137">
        <v>0</v>
      </c>
      <c r="C50" s="137">
        <v>0</v>
      </c>
      <c r="D50" s="137">
        <v>0</v>
      </c>
      <c r="E50" s="137">
        <f>D50-C50</f>
        <v>0</v>
      </c>
      <c r="F50" s="131">
        <f>IF(ISBLANK(E50),"  ",IF(C50&gt;0,E50/C50,IF(E50&gt;0,1,0)))</f>
        <v>0</v>
      </c>
      <c r="H50" s="174"/>
    </row>
    <row r="51" spans="1:8" ht="15" customHeight="1" x14ac:dyDescent="0.25">
      <c r="A51" s="126" t="s">
        <v>38</v>
      </c>
      <c r="B51" s="125"/>
      <c r="C51" s="125"/>
      <c r="D51" s="125"/>
      <c r="E51" s="125"/>
      <c r="F51" s="118"/>
      <c r="H51" s="149"/>
    </row>
    <row r="52" spans="1:8" s="103" customFormat="1" ht="15" customHeight="1" x14ac:dyDescent="0.25">
      <c r="A52" s="127" t="s">
        <v>41</v>
      </c>
      <c r="B52" s="135">
        <v>96034857.969999999</v>
      </c>
      <c r="C52" s="135">
        <v>96872098</v>
      </c>
      <c r="D52" s="135">
        <v>96872099</v>
      </c>
      <c r="E52" s="135">
        <f>D52-C52</f>
        <v>1</v>
      </c>
      <c r="F52" s="131">
        <f>IF(ISBLANK(E52),"  ",IF(C52&gt;0,E52/C52,IF(E52&gt;0,1,0)))</f>
        <v>1.0322889878982491E-8</v>
      </c>
      <c r="H52" s="174"/>
    </row>
    <row r="53" spans="1:8" ht="15" customHeight="1" x14ac:dyDescent="0.25">
      <c r="A53" s="126" t="s">
        <v>38</v>
      </c>
      <c r="B53" s="125"/>
      <c r="C53" s="125"/>
      <c r="D53" s="125"/>
      <c r="E53" s="125"/>
      <c r="F53" s="118"/>
      <c r="H53" s="149"/>
    </row>
    <row r="54" spans="1:8" s="103" customFormat="1" ht="15" customHeight="1" x14ac:dyDescent="0.25">
      <c r="A54" s="138" t="s">
        <v>42</v>
      </c>
      <c r="B54" s="139">
        <v>0</v>
      </c>
      <c r="C54" s="139">
        <v>0</v>
      </c>
      <c r="D54" s="139">
        <v>0</v>
      </c>
      <c r="E54" s="139">
        <f>D54-C54</f>
        <v>0</v>
      </c>
      <c r="F54" s="131">
        <f>IF(ISBLANK(E54),"  ",IF(C54&gt;0,E54/C54,IF(E54&gt;0,1,0)))</f>
        <v>0</v>
      </c>
      <c r="H54" s="174"/>
    </row>
    <row r="55" spans="1:8" ht="15" customHeight="1" x14ac:dyDescent="0.25">
      <c r="A55" s="127"/>
      <c r="B55" s="117"/>
      <c r="C55" s="117"/>
      <c r="D55" s="117"/>
      <c r="E55" s="117"/>
      <c r="F55" s="140"/>
      <c r="H55" s="149"/>
    </row>
    <row r="56" spans="1:8" s="103" customFormat="1" ht="15" customHeight="1" x14ac:dyDescent="0.25">
      <c r="A56" s="127" t="s">
        <v>43</v>
      </c>
      <c r="B56" s="135">
        <v>0</v>
      </c>
      <c r="C56" s="135">
        <v>0</v>
      </c>
      <c r="D56" s="135">
        <v>0</v>
      </c>
      <c r="E56" s="139">
        <f>D56-C56</f>
        <v>0</v>
      </c>
      <c r="F56" s="131">
        <f>IF(ISBLANK(E56),"  ",IF(C56&gt;0,E56/C56,IF(E56&gt;0,1,0)))</f>
        <v>0</v>
      </c>
      <c r="H56" s="174"/>
    </row>
    <row r="57" spans="1:8" ht="15" customHeight="1" x14ac:dyDescent="0.25">
      <c r="A57" s="126"/>
      <c r="B57" s="125"/>
      <c r="C57" s="125"/>
      <c r="D57" s="125"/>
      <c r="E57" s="125"/>
      <c r="F57" s="118"/>
      <c r="H57" s="149"/>
    </row>
    <row r="58" spans="1:8" s="103" customFormat="1" ht="15" customHeight="1" x14ac:dyDescent="0.25">
      <c r="A58" s="141" t="s">
        <v>44</v>
      </c>
      <c r="B58" s="135">
        <v>131060794.56999999</v>
      </c>
      <c r="C58" s="135">
        <v>131907898</v>
      </c>
      <c r="D58" s="135">
        <v>136271355</v>
      </c>
      <c r="E58" s="135">
        <f>D58-C58</f>
        <v>4363457</v>
      </c>
      <c r="F58" s="131">
        <f>IF(ISBLANK(E58),"  ",IF(C58&gt;0,E58/C58,IF(E58&gt;0,1,0)))</f>
        <v>3.3079573446011548E-2</v>
      </c>
      <c r="H58" s="174"/>
    </row>
    <row r="59" spans="1:8" ht="15" customHeight="1" x14ac:dyDescent="0.25">
      <c r="A59" s="142"/>
      <c r="B59" s="125"/>
      <c r="C59" s="125"/>
      <c r="D59" s="125"/>
      <c r="E59" s="125"/>
      <c r="F59" s="118" t="s">
        <v>38</v>
      </c>
      <c r="H59" s="149"/>
    </row>
    <row r="60" spans="1:8" ht="15" customHeight="1" x14ac:dyDescent="0.25">
      <c r="A60" s="143"/>
      <c r="B60" s="117"/>
      <c r="C60" s="117"/>
      <c r="D60" s="117"/>
      <c r="E60" s="117"/>
      <c r="F60" s="119" t="s">
        <v>38</v>
      </c>
      <c r="H60" s="149"/>
    </row>
    <row r="61" spans="1:8" ht="15" customHeight="1" x14ac:dyDescent="0.25">
      <c r="A61" s="141" t="s">
        <v>45</v>
      </c>
      <c r="B61" s="117"/>
      <c r="C61" s="117"/>
      <c r="D61" s="117"/>
      <c r="E61" s="117"/>
      <c r="F61" s="119"/>
      <c r="H61" s="149"/>
    </row>
    <row r="62" spans="1:8" ht="15" customHeight="1" x14ac:dyDescent="0.25">
      <c r="A62" s="124" t="s">
        <v>46</v>
      </c>
      <c r="B62" s="117">
        <v>64756841.810000002</v>
      </c>
      <c r="C62" s="117">
        <v>64756840.960000001</v>
      </c>
      <c r="D62" s="117">
        <v>63282307</v>
      </c>
      <c r="E62" s="117">
        <f t="shared" ref="E62:E75" si="4">D62-C62</f>
        <v>-1474533.9600000009</v>
      </c>
      <c r="F62" s="122">
        <f t="shared" ref="F62:F75" si="5">IF(ISBLANK(E62),"  ",IF(C62&gt;0,E62/C62,IF(E62&gt;0,1,0)))</f>
        <v>-2.277031952362861E-2</v>
      </c>
      <c r="H62" s="149"/>
    </row>
    <row r="63" spans="1:8" ht="15" customHeight="1" x14ac:dyDescent="0.25">
      <c r="A63" s="126" t="s">
        <v>47</v>
      </c>
      <c r="B63" s="125">
        <v>359782.84</v>
      </c>
      <c r="C63" s="125">
        <v>359783</v>
      </c>
      <c r="D63" s="125">
        <v>367966</v>
      </c>
      <c r="E63" s="125">
        <f t="shared" si="4"/>
        <v>8183</v>
      </c>
      <c r="F63" s="122">
        <f t="shared" si="5"/>
        <v>2.2744265293246208E-2</v>
      </c>
      <c r="H63" s="149"/>
    </row>
    <row r="64" spans="1:8" ht="15" customHeight="1" x14ac:dyDescent="0.25">
      <c r="A64" s="126" t="s">
        <v>48</v>
      </c>
      <c r="B64" s="125">
        <v>1699056.4800000002</v>
      </c>
      <c r="C64" s="125">
        <v>1699055</v>
      </c>
      <c r="D64" s="125">
        <v>1666112</v>
      </c>
      <c r="E64" s="125">
        <f t="shared" si="4"/>
        <v>-32943</v>
      </c>
      <c r="F64" s="122">
        <f t="shared" si="5"/>
        <v>-1.9389013304454535E-2</v>
      </c>
      <c r="H64" s="149"/>
    </row>
    <row r="65" spans="1:8" ht="15" customHeight="1" x14ac:dyDescent="0.25">
      <c r="A65" s="126" t="s">
        <v>49</v>
      </c>
      <c r="B65" s="125">
        <v>12575154.790000003</v>
      </c>
      <c r="C65" s="125">
        <v>12570953.85</v>
      </c>
      <c r="D65" s="125">
        <v>15668443</v>
      </c>
      <c r="E65" s="125">
        <f t="shared" si="4"/>
        <v>3097489.1500000004</v>
      </c>
      <c r="F65" s="122">
        <f t="shared" si="5"/>
        <v>0.24640048694475164</v>
      </c>
      <c r="H65" s="149"/>
    </row>
    <row r="66" spans="1:8" ht="15" customHeight="1" x14ac:dyDescent="0.25">
      <c r="A66" s="126" t="s">
        <v>50</v>
      </c>
      <c r="B66" s="125">
        <v>7510143.7399999993</v>
      </c>
      <c r="C66" s="125">
        <v>7510133.21</v>
      </c>
      <c r="D66" s="125">
        <v>7751183</v>
      </c>
      <c r="E66" s="125">
        <f t="shared" si="4"/>
        <v>241049.79000000004</v>
      </c>
      <c r="F66" s="122">
        <f t="shared" si="5"/>
        <v>3.2096606446212428E-2</v>
      </c>
      <c r="H66" s="149"/>
    </row>
    <row r="67" spans="1:8" ht="15" customHeight="1" x14ac:dyDescent="0.25">
      <c r="A67" s="126" t="s">
        <v>51</v>
      </c>
      <c r="B67" s="125">
        <v>16499372.85</v>
      </c>
      <c r="C67" s="125">
        <v>17270300.32</v>
      </c>
      <c r="D67" s="125">
        <v>18811433</v>
      </c>
      <c r="E67" s="125">
        <f t="shared" si="4"/>
        <v>1541132.6799999997</v>
      </c>
      <c r="F67" s="122">
        <f t="shared" si="5"/>
        <v>8.9236009301776845E-2</v>
      </c>
      <c r="H67" s="149"/>
    </row>
    <row r="68" spans="1:8" ht="15" customHeight="1" x14ac:dyDescent="0.25">
      <c r="A68" s="126" t="s">
        <v>52</v>
      </c>
      <c r="B68" s="125">
        <v>10363723.1</v>
      </c>
      <c r="C68" s="125">
        <v>10363723.1</v>
      </c>
      <c r="D68" s="125">
        <v>9336664</v>
      </c>
      <c r="E68" s="125">
        <f t="shared" si="4"/>
        <v>-1027059.0999999996</v>
      </c>
      <c r="F68" s="122">
        <f t="shared" si="5"/>
        <v>-9.9101364450773458E-2</v>
      </c>
      <c r="H68" s="149"/>
    </row>
    <row r="69" spans="1:8" ht="15" customHeight="1" x14ac:dyDescent="0.25">
      <c r="A69" s="126" t="s">
        <v>53</v>
      </c>
      <c r="B69" s="125">
        <v>14516915.220000001</v>
      </c>
      <c r="C69" s="125">
        <v>14597305</v>
      </c>
      <c r="D69" s="125">
        <v>16607443</v>
      </c>
      <c r="E69" s="125">
        <f t="shared" si="4"/>
        <v>2010138</v>
      </c>
      <c r="F69" s="122">
        <f t="shared" si="5"/>
        <v>0.13770610396919158</v>
      </c>
      <c r="H69" s="149"/>
    </row>
    <row r="70" spans="1:8" s="103" customFormat="1" ht="15" customHeight="1" x14ac:dyDescent="0.25">
      <c r="A70" s="144" t="s">
        <v>54</v>
      </c>
      <c r="B70" s="130">
        <v>128280990.82999998</v>
      </c>
      <c r="C70" s="130">
        <v>129128094.44</v>
      </c>
      <c r="D70" s="130">
        <v>133491551</v>
      </c>
      <c r="E70" s="125">
        <f t="shared" si="4"/>
        <v>4363456.5600000024</v>
      </c>
      <c r="F70" s="131">
        <f t="shared" si="5"/>
        <v>3.3791690173415392E-2</v>
      </c>
      <c r="H70" s="174"/>
    </row>
    <row r="71" spans="1:8" ht="15" customHeight="1" x14ac:dyDescent="0.25">
      <c r="A71" s="126" t="s">
        <v>55</v>
      </c>
      <c r="B71" s="125">
        <v>0</v>
      </c>
      <c r="C71" s="125">
        <v>0</v>
      </c>
      <c r="D71" s="125">
        <v>0</v>
      </c>
      <c r="E71" s="125">
        <f t="shared" si="4"/>
        <v>0</v>
      </c>
      <c r="F71" s="122">
        <f t="shared" si="5"/>
        <v>0</v>
      </c>
      <c r="H71" s="149"/>
    </row>
    <row r="72" spans="1:8" ht="15" customHeight="1" x14ac:dyDescent="0.25">
      <c r="A72" s="126" t="s">
        <v>56</v>
      </c>
      <c r="B72" s="125">
        <v>0</v>
      </c>
      <c r="C72" s="125">
        <v>0</v>
      </c>
      <c r="D72" s="125">
        <v>0</v>
      </c>
      <c r="E72" s="125">
        <f t="shared" si="4"/>
        <v>0</v>
      </c>
      <c r="F72" s="122">
        <f t="shared" si="5"/>
        <v>0</v>
      </c>
      <c r="H72" s="149"/>
    </row>
    <row r="73" spans="1:8" ht="15" customHeight="1" x14ac:dyDescent="0.25">
      <c r="A73" s="126" t="s">
        <v>57</v>
      </c>
      <c r="B73" s="125">
        <v>2779804</v>
      </c>
      <c r="C73" s="125">
        <v>2779804</v>
      </c>
      <c r="D73" s="125">
        <v>2779804</v>
      </c>
      <c r="E73" s="125">
        <f t="shared" si="4"/>
        <v>0</v>
      </c>
      <c r="F73" s="122">
        <f t="shared" si="5"/>
        <v>0</v>
      </c>
      <c r="H73" s="149"/>
    </row>
    <row r="74" spans="1:8" ht="15" customHeight="1" x14ac:dyDescent="0.25">
      <c r="A74" s="126" t="s">
        <v>58</v>
      </c>
      <c r="B74" s="125">
        <v>0</v>
      </c>
      <c r="C74" s="125">
        <v>0</v>
      </c>
      <c r="D74" s="125">
        <v>0</v>
      </c>
      <c r="E74" s="125">
        <f t="shared" si="4"/>
        <v>0</v>
      </c>
      <c r="F74" s="122">
        <f t="shared" si="5"/>
        <v>0</v>
      </c>
      <c r="H74" s="149"/>
    </row>
    <row r="75" spans="1:8" s="103" customFormat="1" ht="15" customHeight="1" x14ac:dyDescent="0.25">
      <c r="A75" s="145" t="s">
        <v>59</v>
      </c>
      <c r="B75" s="146">
        <v>131060794.82999998</v>
      </c>
      <c r="C75" s="146">
        <v>131907898.44</v>
      </c>
      <c r="D75" s="146">
        <v>136271355</v>
      </c>
      <c r="E75" s="185">
        <f t="shared" si="4"/>
        <v>4363456.5600000024</v>
      </c>
      <c r="F75" s="131">
        <f t="shared" si="5"/>
        <v>3.3079570000008579E-2</v>
      </c>
      <c r="H75" s="174"/>
    </row>
    <row r="76" spans="1:8" ht="15" customHeight="1" x14ac:dyDescent="0.25">
      <c r="A76" s="143"/>
      <c r="B76" s="117"/>
      <c r="C76" s="117"/>
      <c r="D76" s="117"/>
      <c r="E76" s="117"/>
      <c r="F76" s="119"/>
      <c r="H76" s="149"/>
    </row>
    <row r="77" spans="1:8" ht="15" customHeight="1" x14ac:dyDescent="0.25">
      <c r="A77" s="141" t="s">
        <v>60</v>
      </c>
      <c r="B77" s="117"/>
      <c r="C77" s="117"/>
      <c r="D77" s="117"/>
      <c r="E77" s="117"/>
      <c r="F77" s="119"/>
      <c r="H77" s="149"/>
    </row>
    <row r="78" spans="1:8" ht="15" customHeight="1" x14ac:dyDescent="0.25">
      <c r="A78" s="124" t="s">
        <v>61</v>
      </c>
      <c r="B78" s="121">
        <v>65769914.710000008</v>
      </c>
      <c r="C78" s="121">
        <v>65782045</v>
      </c>
      <c r="D78" s="121">
        <v>67343636</v>
      </c>
      <c r="E78" s="117">
        <f t="shared" ref="E78:E96" si="6">D78-C78</f>
        <v>1561591</v>
      </c>
      <c r="F78" s="122">
        <f t="shared" ref="F78:F96" si="7">IF(ISBLANK(E78),"  ",IF(C78&gt;0,E78/C78,IF(E78&gt;0,1,0)))</f>
        <v>2.373886369753327E-2</v>
      </c>
      <c r="H78" s="149"/>
    </row>
    <row r="79" spans="1:8" ht="15" customHeight="1" x14ac:dyDescent="0.25">
      <c r="A79" s="126" t="s">
        <v>62</v>
      </c>
      <c r="B79" s="123">
        <v>5223386.4799999995</v>
      </c>
      <c r="C79" s="123">
        <v>5218616.21</v>
      </c>
      <c r="D79" s="123">
        <v>6146808</v>
      </c>
      <c r="E79" s="125">
        <f t="shared" si="6"/>
        <v>928191.79</v>
      </c>
      <c r="F79" s="122">
        <f t="shared" si="7"/>
        <v>0.17786166919525206</v>
      </c>
      <c r="H79" s="149"/>
    </row>
    <row r="80" spans="1:8" ht="15" customHeight="1" x14ac:dyDescent="0.25">
      <c r="A80" s="126" t="s">
        <v>63</v>
      </c>
      <c r="B80" s="117">
        <v>30167973.700000003</v>
      </c>
      <c r="C80" s="117">
        <v>30154015</v>
      </c>
      <c r="D80" s="117">
        <v>30647551</v>
      </c>
      <c r="E80" s="125">
        <f t="shared" si="6"/>
        <v>493536</v>
      </c>
      <c r="F80" s="122">
        <f t="shared" si="7"/>
        <v>1.6367173658300562E-2</v>
      </c>
      <c r="H80" s="149"/>
    </row>
    <row r="81" spans="1:8" s="103" customFormat="1" ht="15" customHeight="1" x14ac:dyDescent="0.25">
      <c r="A81" s="144" t="s">
        <v>64</v>
      </c>
      <c r="B81" s="146">
        <v>101161274.89000002</v>
      </c>
      <c r="C81" s="146">
        <v>101154676.20999999</v>
      </c>
      <c r="D81" s="146">
        <v>104137995</v>
      </c>
      <c r="E81" s="130">
        <f t="shared" si="6"/>
        <v>2983318.7900000066</v>
      </c>
      <c r="F81" s="131">
        <f t="shared" si="7"/>
        <v>2.9492643363382941E-2</v>
      </c>
      <c r="H81" s="174"/>
    </row>
    <row r="82" spans="1:8" ht="15" customHeight="1" x14ac:dyDescent="0.25">
      <c r="A82" s="126" t="s">
        <v>65</v>
      </c>
      <c r="B82" s="123">
        <v>649763.7699999999</v>
      </c>
      <c r="C82" s="123">
        <v>648280.61</v>
      </c>
      <c r="D82" s="123">
        <v>1046801</v>
      </c>
      <c r="E82" s="125">
        <f t="shared" si="6"/>
        <v>398520.39</v>
      </c>
      <c r="F82" s="122">
        <f t="shared" si="7"/>
        <v>0.61473439719259848</v>
      </c>
      <c r="H82" s="149"/>
    </row>
    <row r="83" spans="1:8" ht="15" customHeight="1" x14ac:dyDescent="0.25">
      <c r="A83" s="126" t="s">
        <v>66</v>
      </c>
      <c r="B83" s="121">
        <v>10748172.120000001</v>
      </c>
      <c r="C83" s="121">
        <v>10743855.379999999</v>
      </c>
      <c r="D83" s="121">
        <v>12809126</v>
      </c>
      <c r="E83" s="125">
        <f t="shared" si="6"/>
        <v>2065270.620000001</v>
      </c>
      <c r="F83" s="122">
        <f t="shared" si="7"/>
        <v>0.19222807334549222</v>
      </c>
      <c r="H83" s="149"/>
    </row>
    <row r="84" spans="1:8" ht="15" customHeight="1" x14ac:dyDescent="0.25">
      <c r="A84" s="126" t="s">
        <v>67</v>
      </c>
      <c r="B84" s="117">
        <v>1665128.4999999998</v>
      </c>
      <c r="C84" s="117">
        <v>1670375.44</v>
      </c>
      <c r="D84" s="117">
        <v>1633256</v>
      </c>
      <c r="E84" s="125">
        <f t="shared" si="6"/>
        <v>-37119.439999999944</v>
      </c>
      <c r="F84" s="122">
        <f t="shared" si="7"/>
        <v>-2.2222213707835614E-2</v>
      </c>
      <c r="H84" s="149"/>
    </row>
    <row r="85" spans="1:8" s="103" customFormat="1" ht="15" customHeight="1" x14ac:dyDescent="0.25">
      <c r="A85" s="128" t="s">
        <v>68</v>
      </c>
      <c r="B85" s="146">
        <v>13063064.390000001</v>
      </c>
      <c r="C85" s="146">
        <v>13062511.429999998</v>
      </c>
      <c r="D85" s="146">
        <v>15489183</v>
      </c>
      <c r="E85" s="130">
        <f t="shared" si="6"/>
        <v>2426671.5700000022</v>
      </c>
      <c r="F85" s="131">
        <f t="shared" si="7"/>
        <v>0.18577373753922929</v>
      </c>
      <c r="H85" s="174"/>
    </row>
    <row r="86" spans="1:8" ht="15" customHeight="1" x14ac:dyDescent="0.25">
      <c r="A86" s="126" t="s">
        <v>69</v>
      </c>
      <c r="B86" s="117">
        <v>533842.72</v>
      </c>
      <c r="C86" s="117">
        <v>1313487.02</v>
      </c>
      <c r="D86" s="117">
        <v>2211644</v>
      </c>
      <c r="E86" s="125">
        <f t="shared" si="6"/>
        <v>898156.98</v>
      </c>
      <c r="F86" s="122">
        <f t="shared" si="7"/>
        <v>0.68379585509722052</v>
      </c>
      <c r="H86" s="149"/>
    </row>
    <row r="87" spans="1:8" ht="15" customHeight="1" x14ac:dyDescent="0.25">
      <c r="A87" s="126" t="s">
        <v>70</v>
      </c>
      <c r="B87" s="125">
        <v>14229131.459999999</v>
      </c>
      <c r="C87" s="125">
        <v>14304001.1</v>
      </c>
      <c r="D87" s="125">
        <v>12998557</v>
      </c>
      <c r="E87" s="125">
        <f t="shared" si="6"/>
        <v>-1305444.0999999996</v>
      </c>
      <c r="F87" s="122">
        <f t="shared" si="7"/>
        <v>-9.1264261717653228E-2</v>
      </c>
      <c r="H87" s="149"/>
    </row>
    <row r="88" spans="1:8" ht="15" customHeight="1" x14ac:dyDescent="0.25">
      <c r="A88" s="126" t="s">
        <v>71</v>
      </c>
      <c r="B88" s="125">
        <v>0</v>
      </c>
      <c r="C88" s="125">
        <v>0</v>
      </c>
      <c r="D88" s="125">
        <v>0</v>
      </c>
      <c r="E88" s="125">
        <f t="shared" si="6"/>
        <v>0</v>
      </c>
      <c r="F88" s="122">
        <f t="shared" si="7"/>
        <v>0</v>
      </c>
      <c r="H88" s="149"/>
    </row>
    <row r="89" spans="1:8" ht="15" customHeight="1" x14ac:dyDescent="0.25">
      <c r="A89" s="126" t="s">
        <v>72</v>
      </c>
      <c r="B89" s="125">
        <v>572573.92000000004</v>
      </c>
      <c r="C89" s="125">
        <v>572574</v>
      </c>
      <c r="D89" s="125">
        <v>565719</v>
      </c>
      <c r="E89" s="125">
        <f t="shared" si="6"/>
        <v>-6855</v>
      </c>
      <c r="F89" s="122">
        <f t="shared" si="7"/>
        <v>-1.1972251621624453E-2</v>
      </c>
      <c r="H89" s="149"/>
    </row>
    <row r="90" spans="1:8" s="103" customFormat="1" ht="15" customHeight="1" x14ac:dyDescent="0.25">
      <c r="A90" s="128" t="s">
        <v>73</v>
      </c>
      <c r="B90" s="130">
        <v>15335548.1</v>
      </c>
      <c r="C90" s="130">
        <v>16190062.119999999</v>
      </c>
      <c r="D90" s="130">
        <v>15775920</v>
      </c>
      <c r="E90" s="130">
        <f t="shared" si="6"/>
        <v>-414142.11999999918</v>
      </c>
      <c r="F90" s="131">
        <f t="shared" si="7"/>
        <v>-2.5580020442812185E-2</v>
      </c>
      <c r="H90" s="174"/>
    </row>
    <row r="91" spans="1:8" ht="15" customHeight="1" x14ac:dyDescent="0.25">
      <c r="A91" s="126" t="s">
        <v>74</v>
      </c>
      <c r="B91" s="125">
        <v>962787.05</v>
      </c>
      <c r="C91" s="125">
        <v>962590.03</v>
      </c>
      <c r="D91" s="125">
        <v>469941</v>
      </c>
      <c r="E91" s="125">
        <f t="shared" si="6"/>
        <v>-492649.03</v>
      </c>
      <c r="F91" s="122">
        <f t="shared" si="7"/>
        <v>-0.51179527591824325</v>
      </c>
      <c r="H91" s="149"/>
    </row>
    <row r="92" spans="1:8" ht="15" customHeight="1" x14ac:dyDescent="0.25">
      <c r="A92" s="126" t="s">
        <v>75</v>
      </c>
      <c r="B92" s="125">
        <v>167559.46000000002</v>
      </c>
      <c r="C92" s="125">
        <v>167560</v>
      </c>
      <c r="D92" s="125">
        <v>229956</v>
      </c>
      <c r="E92" s="125">
        <f t="shared" si="6"/>
        <v>62396</v>
      </c>
      <c r="F92" s="122">
        <f t="shared" si="7"/>
        <v>0.37238004296968252</v>
      </c>
      <c r="H92" s="149"/>
    </row>
    <row r="93" spans="1:8" ht="15" customHeight="1" x14ac:dyDescent="0.25">
      <c r="A93" s="133" t="s">
        <v>76</v>
      </c>
      <c r="B93" s="125">
        <v>370560.94</v>
      </c>
      <c r="C93" s="125">
        <v>370498.65</v>
      </c>
      <c r="D93" s="125">
        <v>168360</v>
      </c>
      <c r="E93" s="125">
        <f t="shared" si="6"/>
        <v>-202138.65000000002</v>
      </c>
      <c r="F93" s="122">
        <f t="shared" si="7"/>
        <v>-0.54558538877267171</v>
      </c>
      <c r="H93" s="149"/>
    </row>
    <row r="94" spans="1:8" s="103" customFormat="1" ht="15" customHeight="1" x14ac:dyDescent="0.25">
      <c r="A94" s="147" t="s">
        <v>77</v>
      </c>
      <c r="B94" s="146">
        <v>1500907.45</v>
      </c>
      <c r="C94" s="146">
        <v>1500648.6800000002</v>
      </c>
      <c r="D94" s="146">
        <v>868257</v>
      </c>
      <c r="E94" s="125">
        <f t="shared" si="6"/>
        <v>-632391.68000000017</v>
      </c>
      <c r="F94" s="131">
        <f t="shared" si="7"/>
        <v>-0.42141221221745256</v>
      </c>
      <c r="H94" s="174"/>
    </row>
    <row r="95" spans="1:8" ht="15" customHeight="1" x14ac:dyDescent="0.25">
      <c r="A95" s="133" t="s">
        <v>78</v>
      </c>
      <c r="B95" s="125">
        <v>0</v>
      </c>
      <c r="C95" s="125">
        <v>0</v>
      </c>
      <c r="D95" s="125">
        <v>0</v>
      </c>
      <c r="E95" s="125">
        <f t="shared" si="6"/>
        <v>0</v>
      </c>
      <c r="F95" s="122">
        <f t="shared" si="7"/>
        <v>0</v>
      </c>
      <c r="H95" s="149"/>
    </row>
    <row r="96" spans="1:8" s="103" customFormat="1" ht="15" customHeight="1" thickBot="1" x14ac:dyDescent="0.3">
      <c r="A96" s="165" t="s">
        <v>59</v>
      </c>
      <c r="B96" s="166">
        <v>131060794.83000001</v>
      </c>
      <c r="C96" s="166">
        <v>131907898.44</v>
      </c>
      <c r="D96" s="166">
        <v>136271355</v>
      </c>
      <c r="E96" s="166">
        <f t="shared" si="6"/>
        <v>4363456.5600000024</v>
      </c>
      <c r="F96" s="167">
        <f t="shared" si="7"/>
        <v>3.3079570000008579E-2</v>
      </c>
      <c r="H96" s="174"/>
    </row>
    <row r="97" spans="1:6" ht="15" customHeight="1" thickTop="1" x14ac:dyDescent="0.25">
      <c r="A97" s="148"/>
      <c r="B97" s="149"/>
      <c r="C97" s="149"/>
      <c r="D97" s="149"/>
      <c r="E97" s="149"/>
      <c r="F97" s="150" t="s">
        <v>38</v>
      </c>
    </row>
    <row r="98" spans="1:6" x14ac:dyDescent="0.25">
      <c r="A98" t="s">
        <v>203</v>
      </c>
    </row>
    <row r="99" spans="1:6" x14ac:dyDescent="0.25">
      <c r="A99" t="s">
        <v>181</v>
      </c>
    </row>
  </sheetData>
  <hyperlinks>
    <hyperlink ref="I2" location="Home!A1" tooltip="Home" display="Home" xr:uid="{00000000-0004-0000-1200-000000000000}"/>
  </hyperlinks>
  <printOptions horizontalCentered="1" verticalCentered="1"/>
  <pageMargins left="0.25" right="0.25" top="0.75" bottom="0.75" header="0.3" footer="0.3"/>
  <pageSetup scale="4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L99"/>
  <sheetViews>
    <sheetView zoomScaleNormal="100" workbookViewId="0">
      <pane xSplit="1" ySplit="5" topLeftCell="B6" activePane="bottomRight" state="frozen"/>
      <selection activeCell="I2" sqref="I2"/>
      <selection pane="topRight" activeCell="I2" sqref="I2"/>
      <selection pane="bottomLeft" activeCell="I2" sqref="I2"/>
      <selection pane="bottomRight" activeCell="H2" sqref="H2"/>
    </sheetView>
  </sheetViews>
  <sheetFormatPr defaultColWidth="9.140625" defaultRowHeight="15.75" x14ac:dyDescent="0.25"/>
  <cols>
    <col min="1" max="1" width="66.5703125" style="1" customWidth="1"/>
    <col min="2" max="5" width="23.7109375" style="2" customWidth="1"/>
    <col min="6" max="6" width="23.7109375" style="3" customWidth="1"/>
    <col min="8" max="8" width="11.5703125" customWidth="1"/>
    <col min="9" max="9" width="15.42578125" customWidth="1"/>
  </cols>
  <sheetData>
    <row r="1" spans="1:8" ht="19.5" customHeight="1" thickBot="1" x14ac:dyDescent="0.35">
      <c r="A1" s="27" t="s">
        <v>0</v>
      </c>
      <c r="B1" s="31"/>
      <c r="D1" s="176" t="s">
        <v>1</v>
      </c>
      <c r="E1" s="26" t="s">
        <v>84</v>
      </c>
      <c r="F1" s="36"/>
    </row>
    <row r="2" spans="1:8" ht="19.5" customHeight="1" thickBot="1" x14ac:dyDescent="0.35">
      <c r="A2" s="27" t="s">
        <v>2</v>
      </c>
      <c r="B2" s="28"/>
      <c r="C2" s="32"/>
      <c r="D2" s="28"/>
      <c r="E2" s="31"/>
      <c r="F2" s="31"/>
      <c r="H2" s="170" t="s">
        <v>178</v>
      </c>
    </row>
    <row r="3" spans="1:8" ht="19.5" customHeight="1" thickBot="1" x14ac:dyDescent="0.35">
      <c r="A3" s="33" t="s">
        <v>3</v>
      </c>
      <c r="B3" s="34"/>
      <c r="C3" s="35"/>
      <c r="D3" s="28"/>
      <c r="E3" s="31"/>
      <c r="F3" s="31"/>
    </row>
    <row r="4" spans="1:8" ht="15" customHeight="1" thickTop="1" x14ac:dyDescent="0.25">
      <c r="A4" s="49" t="s">
        <v>4</v>
      </c>
      <c r="B4" s="50" t="s">
        <v>5</v>
      </c>
      <c r="C4" s="51" t="s">
        <v>6</v>
      </c>
      <c r="D4" s="51" t="s">
        <v>6</v>
      </c>
      <c r="E4" s="51" t="s">
        <v>7</v>
      </c>
      <c r="F4" s="52" t="s">
        <v>8</v>
      </c>
    </row>
    <row r="5" spans="1:8" s="107" customFormat="1" ht="15" customHeight="1" x14ac:dyDescent="0.25">
      <c r="A5" s="53"/>
      <c r="B5" s="54" t="s">
        <v>192</v>
      </c>
      <c r="C5" s="54" t="s">
        <v>201</v>
      </c>
      <c r="D5" s="54" t="s">
        <v>202</v>
      </c>
      <c r="E5" s="54" t="s">
        <v>192</v>
      </c>
      <c r="F5" s="55" t="s">
        <v>9</v>
      </c>
    </row>
    <row r="6" spans="1:8" ht="15" customHeight="1" x14ac:dyDescent="0.25">
      <c r="A6" s="56" t="s">
        <v>10</v>
      </c>
      <c r="B6" s="57"/>
      <c r="C6" s="57"/>
      <c r="D6" s="57"/>
      <c r="E6" s="57"/>
      <c r="F6" s="58"/>
    </row>
    <row r="7" spans="1:8" ht="15" customHeight="1" x14ac:dyDescent="0.25">
      <c r="A7" s="56" t="s">
        <v>11</v>
      </c>
      <c r="B7" s="57"/>
      <c r="C7" s="57"/>
      <c r="D7" s="57"/>
      <c r="E7" s="57"/>
      <c r="F7" s="59"/>
    </row>
    <row r="8" spans="1:8" ht="15" customHeight="1" x14ac:dyDescent="0.25">
      <c r="A8" s="60" t="s">
        <v>12</v>
      </c>
      <c r="B8" s="61">
        <f>BOR!B8+LUMCON!B8+LOSFA!B8+ULSummary!B8+'LSU Summary'!B8+'SU Summary'!B8+'LCTCS Summary'!B8</f>
        <v>1253983466.3499999</v>
      </c>
      <c r="C8" s="61">
        <f>BOR!C8+LUMCON!C8+LOSFA!C8+ULSummary!C8+'LSU Summary'!C8+'SU Summary'!C8+'LCTCS Summary'!C8</f>
        <v>1256008467</v>
      </c>
      <c r="D8" s="61">
        <f>BOR!D8+LUMCON!D8+LOSFA!D8+ULSummary!D8+'LSU Summary'!D8+'SU Summary'!D8+'LCTCS Summary'!D8</f>
        <v>1385378812</v>
      </c>
      <c r="E8" s="61">
        <f t="shared" ref="E8:E33" si="0">D8-C8</f>
        <v>129370345</v>
      </c>
      <c r="F8" s="62">
        <f t="shared" ref="F8:F33" si="1">IF(ISBLANK(E8),"  ",IF(C8&gt;0,E8/C8,IF(E8&gt;0,1,0)))</f>
        <v>0.10300117268238129</v>
      </c>
    </row>
    <row r="9" spans="1:8" ht="15" customHeight="1" x14ac:dyDescent="0.25">
      <c r="A9" s="60" t="s">
        <v>13</v>
      </c>
      <c r="B9" s="61">
        <f>BOR!B9+LUMCON!B9+LOSFA!B9+ULSummary!B9+'LSU Summary'!B9+'SU Summary'!B9+'LCTCS Summary'!B9</f>
        <v>0</v>
      </c>
      <c r="C9" s="61">
        <f>BOR!C9+LUMCON!C9+LOSFA!C9+ULSummary!C9+'LSU Summary'!C9+'SU Summary'!C9+'LCTCS Summary'!C9</f>
        <v>0</v>
      </c>
      <c r="D9" s="61">
        <f>BOR!D9+LUMCON!D9+LOSFA!D9+ULSummary!D9+'LSU Summary'!D9+'SU Summary'!D9+'LCTCS Summary'!D9</f>
        <v>0</v>
      </c>
      <c r="E9" s="61">
        <f t="shared" si="0"/>
        <v>0</v>
      </c>
      <c r="F9" s="62">
        <f t="shared" si="1"/>
        <v>0</v>
      </c>
    </row>
    <row r="10" spans="1:8" ht="15" customHeight="1" x14ac:dyDescent="0.25">
      <c r="A10" s="187" t="s">
        <v>14</v>
      </c>
      <c r="B10" s="61">
        <f>BOR!B10+LUMCON!B10+LOSFA!B10+ULSummary!B10+'LSU Summary'!B10+'SU Summary'!B10+'LCTCS Summary'!B10</f>
        <v>170273526.16</v>
      </c>
      <c r="C10" s="61">
        <f>BOR!C10+LUMCON!C10+LOSFA!C10+ULSummary!C10+'LSU Summary'!C10+'SU Summary'!C10+'LCTCS Summary'!C10</f>
        <v>216113894</v>
      </c>
      <c r="D10" s="61">
        <f>BOR!D10+LUMCON!D10+LOSFA!D10+ULSummary!D10+'LSU Summary'!D10+'SU Summary'!D10+'LCTCS Summary'!D10</f>
        <v>261174619</v>
      </c>
      <c r="E10" s="61">
        <f t="shared" si="0"/>
        <v>45060725</v>
      </c>
      <c r="F10" s="62">
        <f t="shared" si="1"/>
        <v>0.20850452585894361</v>
      </c>
    </row>
    <row r="11" spans="1:8" ht="15" customHeight="1" x14ac:dyDescent="0.25">
      <c r="A11" s="189" t="s">
        <v>15</v>
      </c>
      <c r="B11" s="61">
        <f>BOR!B11+LUMCON!B11+LOSFA!B11+ULSummary!B11+'LSU Summary'!B11+'SU Summary'!B11+'LCTCS Summary'!B11</f>
        <v>26697192.039999999</v>
      </c>
      <c r="C11" s="61">
        <f>BOR!C11+LUMCON!C11+LOSFA!C11+ULSummary!C11+'LSU Summary'!C11+'SU Summary'!C11+'LCTCS Summary'!C11</f>
        <v>30154388</v>
      </c>
      <c r="D11" s="61">
        <f>BOR!D11+LUMCON!D11+LOSFA!D11+ULSummary!D11+'LSU Summary'!D11+'SU Summary'!D11+'LCTCS Summary'!D11</f>
        <v>31548834</v>
      </c>
      <c r="E11" s="61">
        <f t="shared" si="0"/>
        <v>1394446</v>
      </c>
      <c r="F11" s="62">
        <f t="shared" si="1"/>
        <v>4.6243551684749827E-2</v>
      </c>
    </row>
    <row r="12" spans="1:8" ht="15" customHeight="1" x14ac:dyDescent="0.25">
      <c r="A12" s="190" t="s">
        <v>16</v>
      </c>
      <c r="B12" s="61">
        <f>BOR!B12+LUMCON!B12+LOSFA!B12+ULSummary!B12+'LSU Summary'!B12+'SU Summary'!B12+'LCTCS Summary'!B12</f>
        <v>45094923.130000003</v>
      </c>
      <c r="C12" s="61">
        <f>BOR!C12+LUMCON!C12+LOSFA!C12+ULSummary!C12+'LSU Summary'!C12+'SU Summary'!C12+'LCTCS Summary'!C12</f>
        <v>45136608</v>
      </c>
      <c r="D12" s="61">
        <f>BOR!D12+LUMCON!D12+LOSFA!D12+ULSummary!D12+'LSU Summary'!D12+'SU Summary'!D12+'LCTCS Summary'!D12</f>
        <v>39472951</v>
      </c>
      <c r="E12" s="61">
        <f t="shared" si="0"/>
        <v>-5663657</v>
      </c>
      <c r="F12" s="62">
        <f t="shared" si="1"/>
        <v>-0.12547812631378946</v>
      </c>
    </row>
    <row r="13" spans="1:8" ht="15" customHeight="1" x14ac:dyDescent="0.25">
      <c r="A13" s="190" t="s">
        <v>17</v>
      </c>
      <c r="B13" s="61">
        <f>BOR!B13+LUMCON!B13+LOSFA!B13+ULSummary!B13+'LSU Summary'!B13+'SU Summary'!B13+'LCTCS Summary'!B13</f>
        <v>5147256.59</v>
      </c>
      <c r="C13" s="61">
        <f>BOR!C13+LUMCON!C13+LOSFA!C13+ULSummary!C13+'LSU Summary'!C13+'SU Summary'!C13+'LCTCS Summary'!C13</f>
        <v>5646288</v>
      </c>
      <c r="D13" s="61">
        <f>BOR!D13+LUMCON!D13+LOSFA!D13+ULSummary!D13+'LSU Summary'!D13+'SU Summary'!D13+'LCTCS Summary'!D13</f>
        <v>5421219</v>
      </c>
      <c r="E13" s="61">
        <f t="shared" si="0"/>
        <v>-225069</v>
      </c>
      <c r="F13" s="62">
        <f t="shared" si="1"/>
        <v>-3.986140983244213E-2</v>
      </c>
    </row>
    <row r="14" spans="1:8" ht="15" customHeight="1" x14ac:dyDescent="0.25">
      <c r="A14" s="190" t="s">
        <v>18</v>
      </c>
      <c r="B14" s="61">
        <f>BOR!B14+LUMCON!B14+LOSFA!B14+ULSummary!B14+'LSU Summary'!B14+'SU Summary'!B14+'LCTCS Summary'!B14</f>
        <v>1027230</v>
      </c>
      <c r="C14" s="61">
        <f>BOR!C14+LUMCON!C14+LOSFA!C14+ULSummary!C14+'LSU Summary'!C14+'SU Summary'!C14+'LCTCS Summary'!C14</f>
        <v>1027230</v>
      </c>
      <c r="D14" s="61">
        <f>BOR!D14+LUMCON!D14+LOSFA!D14+ULSummary!D14+'LSU Summary'!D14+'SU Summary'!D14+'LCTCS Summary'!D14</f>
        <v>458160</v>
      </c>
      <c r="E14" s="61">
        <f t="shared" si="0"/>
        <v>-569070</v>
      </c>
      <c r="F14" s="62">
        <f t="shared" si="1"/>
        <v>-0.55398498875616953</v>
      </c>
    </row>
    <row r="15" spans="1:8" ht="15" customHeight="1" x14ac:dyDescent="0.25">
      <c r="A15" s="190" t="s">
        <v>19</v>
      </c>
      <c r="B15" s="61">
        <f>BOR!B15+LUMCON!B15+LOSFA!B15+ULSummary!B15+'LSU Summary'!B15+'SU Summary'!B15+'LCTCS Summary'!B15</f>
        <v>2507064</v>
      </c>
      <c r="C15" s="61">
        <f>BOR!C15+LUMCON!C15+LOSFA!C15+ULSummary!C15+'LSU Summary'!C15+'SU Summary'!C15+'LCTCS Summary'!C15</f>
        <v>2507064</v>
      </c>
      <c r="D15" s="61">
        <f>BOR!D15+LUMCON!D15+LOSFA!D15+ULSummary!D15+'LSU Summary'!D15+'SU Summary'!D15+'LCTCS Summary'!D15</f>
        <v>2494651</v>
      </c>
      <c r="E15" s="61">
        <f t="shared" si="0"/>
        <v>-12413</v>
      </c>
      <c r="F15" s="62">
        <f t="shared" si="1"/>
        <v>-4.9512098614155845E-3</v>
      </c>
    </row>
    <row r="16" spans="1:8" ht="15" customHeight="1" x14ac:dyDescent="0.25">
      <c r="A16" s="190" t="s">
        <v>204</v>
      </c>
      <c r="B16" s="61">
        <f>BOR!B16+LUMCON!B16+LOSFA!B16+ULSummary!B16+'LSU Summary'!B16+'SU Summary'!B16+'LCTCS Summary'!B16</f>
        <v>48345</v>
      </c>
      <c r="C16" s="61">
        <f>BOR!C16+LUMCON!C16+LOSFA!C16+ULSummary!C16+'LSU Summary'!C16+'SU Summary'!C16+'LCTCS Summary'!C16</f>
        <v>50000</v>
      </c>
      <c r="D16" s="61">
        <f>BOR!D16+LUMCON!D16+LOSFA!D16+ULSummary!D16+'LSU Summary'!D16+'SU Summary'!D16+'LCTCS Summary'!D16</f>
        <v>50000</v>
      </c>
      <c r="E16" s="61">
        <f t="shared" si="0"/>
        <v>0</v>
      </c>
      <c r="F16" s="62">
        <f t="shared" si="1"/>
        <v>0</v>
      </c>
    </row>
    <row r="17" spans="1:6" ht="15" customHeight="1" x14ac:dyDescent="0.25">
      <c r="A17" s="190" t="s">
        <v>20</v>
      </c>
      <c r="B17" s="61">
        <f>BOR!B17+LUMCON!B17+LOSFA!B17+ULSummary!B17+'LSU Summary'!B17+'SU Summary'!B17+'LCTCS Summary'!B17</f>
        <v>750000</v>
      </c>
      <c r="C17" s="61">
        <f>BOR!C17+LUMCON!C17+LOSFA!C17+ULSummary!C17+'LSU Summary'!C17+'SU Summary'!C17+'LCTCS Summary'!C17</f>
        <v>750000</v>
      </c>
      <c r="D17" s="61">
        <f>BOR!D17+LUMCON!D17+LOSFA!D17+ULSummary!D17+'LSU Summary'!D17+'SU Summary'!D17+'LCTCS Summary'!D17</f>
        <v>750000</v>
      </c>
      <c r="E17" s="61">
        <f t="shared" si="0"/>
        <v>0</v>
      </c>
      <c r="F17" s="62">
        <f t="shared" si="1"/>
        <v>0</v>
      </c>
    </row>
    <row r="18" spans="1:6" ht="15" customHeight="1" x14ac:dyDescent="0.25">
      <c r="A18" s="190" t="s">
        <v>193</v>
      </c>
      <c r="B18" s="61">
        <f>BOR!B18+LUMCON!B18+LOSFA!B18+ULSummary!B18+'LSU Summary'!B18+'SU Summary'!B18+'LCTCS Summary'!B18</f>
        <v>750000</v>
      </c>
      <c r="C18" s="61">
        <f>BOR!C18+LUMCON!C18+LOSFA!C18+ULSummary!C18+'LSU Summary'!C18+'SU Summary'!C18+'LCTCS Summary'!C18</f>
        <v>750000</v>
      </c>
      <c r="D18" s="61">
        <f>BOR!D18+LUMCON!D18+LOSFA!D18+ULSummary!D18+'LSU Summary'!D18+'SU Summary'!D18+'LCTCS Summary'!D18</f>
        <v>750000</v>
      </c>
      <c r="E18" s="61">
        <f t="shared" si="0"/>
        <v>0</v>
      </c>
      <c r="F18" s="62">
        <f t="shared" si="1"/>
        <v>0</v>
      </c>
    </row>
    <row r="19" spans="1:6" ht="15" customHeight="1" x14ac:dyDescent="0.25">
      <c r="A19" s="190" t="s">
        <v>21</v>
      </c>
      <c r="B19" s="61">
        <f>BOR!B19+LUMCON!B19+LOSFA!B19+ULSummary!B19+'LSU Summary'!B19+'SU Summary'!B19+'LCTCS Summary'!B19</f>
        <v>0</v>
      </c>
      <c r="C19" s="61">
        <f>BOR!C19+LUMCON!C19+LOSFA!C19+ULSummary!C19+'LSU Summary'!C19+'SU Summary'!C19+'LCTCS Summary'!C19</f>
        <v>0</v>
      </c>
      <c r="D19" s="61">
        <f>BOR!D19+LUMCON!D19+LOSFA!D19+ULSummary!D19+'LSU Summary'!D19+'SU Summary'!D19+'LCTCS Summary'!D19</f>
        <v>0</v>
      </c>
      <c r="E19" s="61">
        <f t="shared" si="0"/>
        <v>0</v>
      </c>
      <c r="F19" s="62">
        <f t="shared" si="1"/>
        <v>0</v>
      </c>
    </row>
    <row r="20" spans="1:6" ht="15" customHeight="1" x14ac:dyDescent="0.25">
      <c r="A20" s="190" t="s">
        <v>22</v>
      </c>
      <c r="B20" s="61">
        <f>BOR!B20+LUMCON!B20+LOSFA!B20+ULSummary!B20+'LSU Summary'!B20+'SU Summary'!B20+'LCTCS Summary'!B20</f>
        <v>19324249</v>
      </c>
      <c r="C20" s="61">
        <f>BOR!C20+LUMCON!C20+LOSFA!C20+ULSummary!C20+'LSU Summary'!C20+'SU Summary'!C20+'LCTCS Summary'!C20</f>
        <v>22230000</v>
      </c>
      <c r="D20" s="61">
        <f>BOR!D20+LUMCON!D20+LOSFA!D20+ULSummary!D20+'LSU Summary'!D20+'SU Summary'!D20+'LCTCS Summary'!D20</f>
        <v>22230000</v>
      </c>
      <c r="E20" s="61">
        <f t="shared" si="0"/>
        <v>0</v>
      </c>
      <c r="F20" s="62">
        <f t="shared" si="1"/>
        <v>0</v>
      </c>
    </row>
    <row r="21" spans="1:6" ht="15" customHeight="1" x14ac:dyDescent="0.25">
      <c r="A21" s="190" t="s">
        <v>194</v>
      </c>
      <c r="B21" s="61">
        <f>BOR!B21+LUMCON!B21+LOSFA!B21+ULSummary!B21+'LSU Summary'!B21+'SU Summary'!B21+'LCTCS Summary'!B21</f>
        <v>11996000</v>
      </c>
      <c r="C21" s="61">
        <f>BOR!C21+LUMCON!C21+LOSFA!C21+ULSummary!C21+'LSU Summary'!C21+'SU Summary'!C21+'LCTCS Summary'!C21</f>
        <v>35000000</v>
      </c>
      <c r="D21" s="61">
        <f>BOR!D21+LUMCON!D21+LOSFA!D21+ULSummary!D21+'LSU Summary'!D21+'SU Summary'!D21+'LCTCS Summary'!D21</f>
        <v>25000000</v>
      </c>
      <c r="E21" s="61">
        <f t="shared" si="0"/>
        <v>-10000000</v>
      </c>
      <c r="F21" s="62">
        <f t="shared" si="1"/>
        <v>-0.2857142857142857</v>
      </c>
    </row>
    <row r="22" spans="1:6" ht="15" customHeight="1" x14ac:dyDescent="0.25">
      <c r="A22" s="190" t="s">
        <v>23</v>
      </c>
      <c r="B22" s="61">
        <f>BOR!B22+LUMCON!B22+LOSFA!B22+ULSummary!B22+'LSU Summary'!B22+'SU Summary'!B22+'LCTCS Summary'!B22</f>
        <v>60000</v>
      </c>
      <c r="C22" s="61">
        <f>BOR!C22+LUMCON!C22+LOSFA!C22+ULSummary!C22+'LSU Summary'!C22+'SU Summary'!C22+'LCTCS Summary'!C22</f>
        <v>60000</v>
      </c>
      <c r="D22" s="61">
        <f>BOR!D22+LUMCON!D22+LOSFA!D22+ULSummary!D22+'LSU Summary'!D22+'SU Summary'!D22+'LCTCS Summary'!D22</f>
        <v>60000</v>
      </c>
      <c r="E22" s="61">
        <f t="shared" si="0"/>
        <v>0</v>
      </c>
      <c r="F22" s="62">
        <f t="shared" si="1"/>
        <v>0</v>
      </c>
    </row>
    <row r="23" spans="1:6" ht="15" customHeight="1" x14ac:dyDescent="0.25">
      <c r="A23" s="191" t="s">
        <v>195</v>
      </c>
      <c r="B23" s="61">
        <f>BOR!B23+LUMCON!B23+LOSFA!B23+ULSummary!B23+'LSU Summary'!B23+'SU Summary'!B23+'LCTCS Summary'!B23</f>
        <v>503150</v>
      </c>
      <c r="C23" s="61">
        <f>BOR!C23+LUMCON!C23+LOSFA!C23+ULSummary!C23+'LSU Summary'!C23+'SU Summary'!C23+'LCTCS Summary'!C23</f>
        <v>503150</v>
      </c>
      <c r="D23" s="61">
        <f>BOR!D23+LUMCON!D23+LOSFA!D23+ULSummary!D23+'LSU Summary'!D23+'SU Summary'!D23+'LCTCS Summary'!D23</f>
        <v>288717</v>
      </c>
      <c r="E23" s="61">
        <f t="shared" si="0"/>
        <v>-214433</v>
      </c>
      <c r="F23" s="62">
        <f t="shared" si="1"/>
        <v>-0.42618105932624467</v>
      </c>
    </row>
    <row r="24" spans="1:6" ht="15" customHeight="1" x14ac:dyDescent="0.25">
      <c r="A24" s="191" t="s">
        <v>24</v>
      </c>
      <c r="B24" s="61">
        <f>BOR!B24+LUMCON!B24+LOSFA!B24+ULSummary!B24+'LSU Summary'!B24+'SU Summary'!B24+'LCTCS Summary'!B24</f>
        <v>51659077.100000001</v>
      </c>
      <c r="C24" s="61">
        <f>BOR!C24+LUMCON!C24+LOSFA!C24+ULSummary!C24+'LSU Summary'!C24+'SU Summary'!C24+'LCTCS Summary'!C24</f>
        <v>60130426</v>
      </c>
      <c r="D24" s="61">
        <f>BOR!D24+LUMCON!D24+LOSFA!D24+ULSummary!D24+'LSU Summary'!D24+'SU Summary'!D24+'LCTCS Summary'!D24</f>
        <v>101673075</v>
      </c>
      <c r="E24" s="61">
        <f t="shared" si="0"/>
        <v>41542649</v>
      </c>
      <c r="F24" s="62">
        <f t="shared" si="1"/>
        <v>0.69087568080758321</v>
      </c>
    </row>
    <row r="25" spans="1:6" ht="15" customHeight="1" x14ac:dyDescent="0.25">
      <c r="A25" s="191" t="s">
        <v>79</v>
      </c>
      <c r="B25" s="61">
        <f>BOR!B25+LUMCON!B25+LOSFA!B25+ULSummary!B25+'LSU Summary'!B25+'SU Summary'!B25+'LCTCS Summary'!B25</f>
        <v>200000</v>
      </c>
      <c r="C25" s="61">
        <f>BOR!C25+LUMCON!C25+LOSFA!C25+ULSummary!C25+'LSU Summary'!C25+'SU Summary'!C25+'LCTCS Summary'!C25</f>
        <v>200000</v>
      </c>
      <c r="D25" s="61">
        <f>BOR!D25+LUMCON!D25+LOSFA!D25+ULSummary!D25+'LSU Summary'!D25+'SU Summary'!D25+'LCTCS Summary'!D25</f>
        <v>200000</v>
      </c>
      <c r="E25" s="61">
        <f t="shared" si="0"/>
        <v>0</v>
      </c>
      <c r="F25" s="62">
        <f t="shared" si="1"/>
        <v>0</v>
      </c>
    </row>
    <row r="26" spans="1:6" ht="15" customHeight="1" x14ac:dyDescent="0.25">
      <c r="A26" s="191" t="s">
        <v>196</v>
      </c>
      <c r="B26" s="61">
        <f>BOR!B26+LUMCON!B26+LOSFA!B26+ULSummary!B26+'LSU Summary'!B26+'SU Summary'!B26+'LCTCS Summary'!B26</f>
        <v>1000000</v>
      </c>
      <c r="C26" s="61">
        <f>BOR!C26+LUMCON!C26+LOSFA!C26+ULSummary!C26+'LSU Summary'!C26+'SU Summary'!C26+'LCTCS Summary'!C26</f>
        <v>1000000</v>
      </c>
      <c r="D26" s="61">
        <f>BOR!D26+LUMCON!D26+LOSFA!D26+ULSummary!D26+'LSU Summary'!D26+'SU Summary'!D26+'LCTCS Summary'!D26</f>
        <v>1000000</v>
      </c>
      <c r="E26" s="61">
        <f t="shared" si="0"/>
        <v>0</v>
      </c>
      <c r="F26" s="62">
        <f t="shared" si="1"/>
        <v>0</v>
      </c>
    </row>
    <row r="27" spans="1:6" ht="15" customHeight="1" x14ac:dyDescent="0.25">
      <c r="A27" s="191" t="s">
        <v>197</v>
      </c>
      <c r="B27" s="61">
        <f>BOR!B27+LUMCON!B27+LOSFA!B27+ULSummary!B27+'LSU Summary'!B27+'SU Summary'!B27+'LCTCS Summary'!B27</f>
        <v>0</v>
      </c>
      <c r="C27" s="61">
        <f>BOR!C27+LUMCON!C27+LOSFA!C27+ULSummary!C27+'LSU Summary'!C27+'SU Summary'!C27+'LCTCS Summary'!C27</f>
        <v>0</v>
      </c>
      <c r="D27" s="61">
        <f>BOR!D27+LUMCON!D27+LOSFA!D27+ULSummary!D27+'LSU Summary'!D27+'SU Summary'!D27+'LCTCS Summary'!D27</f>
        <v>5182210</v>
      </c>
      <c r="E27" s="61">
        <f t="shared" si="0"/>
        <v>5182210</v>
      </c>
      <c r="F27" s="62">
        <f t="shared" si="1"/>
        <v>1</v>
      </c>
    </row>
    <row r="28" spans="1:6" ht="15" customHeight="1" x14ac:dyDescent="0.25">
      <c r="A28" s="191" t="s">
        <v>185</v>
      </c>
      <c r="B28" s="61">
        <f>BOR!B28+LUMCON!B28+LOSFA!B28+ULSummary!B28+'LSU Summary'!B28+'SU Summary'!B28+'LCTCS Summary'!B28</f>
        <v>68740</v>
      </c>
      <c r="C28" s="61">
        <f>BOR!C28+LUMCON!C28+LOSFA!C28+ULSummary!C28+'LSU Summary'!C28+'SU Summary'!C28+'LCTCS Summary'!C28</f>
        <v>68740</v>
      </c>
      <c r="D28" s="61">
        <f>BOR!D28+LUMCON!D28+LOSFA!D28+ULSummary!D28+'LSU Summary'!D28+'SU Summary'!D28+'LCTCS Summary'!D28</f>
        <v>44802</v>
      </c>
      <c r="E28" s="61">
        <f t="shared" si="0"/>
        <v>-23938</v>
      </c>
      <c r="F28" s="62">
        <f t="shared" si="1"/>
        <v>-0.3482397439627582</v>
      </c>
    </row>
    <row r="29" spans="1:6" ht="15" customHeight="1" x14ac:dyDescent="0.25">
      <c r="A29" s="191" t="s">
        <v>198</v>
      </c>
      <c r="B29" s="61">
        <f>BOR!B29+LUMCON!B34+LOSFA!B29+ULSummary!B29+'LSU Summary'!B29+'SU Summary'!B29+'LCTCS Summary'!B29</f>
        <v>400000</v>
      </c>
      <c r="C29" s="61">
        <f>BOR!C29+LUMCON!C34+LOSFA!C29+ULSummary!C29+'LSU Summary'!C29+'SU Summary'!C29+'LCTCS Summary'!C29</f>
        <v>400000</v>
      </c>
      <c r="D29" s="61">
        <f>BOR!D29+LUMCON!D34+LOSFA!D29+ULSummary!D29+'LSU Summary'!D29+'SU Summary'!D29+'LCTCS Summary'!D29</f>
        <v>550000</v>
      </c>
      <c r="E29" s="61">
        <f t="shared" si="0"/>
        <v>150000</v>
      </c>
      <c r="F29" s="62">
        <f t="shared" si="1"/>
        <v>0.375</v>
      </c>
    </row>
    <row r="30" spans="1:6" ht="15" customHeight="1" x14ac:dyDescent="0.25">
      <c r="A30" s="192" t="s">
        <v>199</v>
      </c>
      <c r="B30" s="61">
        <f>BOR!B30+LUMCON!B35+LOSFA!B30+ULSummary!B30+'LSU Summary'!B30+'SU Summary'!B30+'LCTCS Summary'!B30</f>
        <v>3040299.3</v>
      </c>
      <c r="C30" s="61">
        <f>BOR!C30+LUMCON!C35+LOSFA!C30+ULSummary!C30+'LSU Summary'!C30+'SU Summary'!C30+'LCTCS Summary'!C30</f>
        <v>10500000</v>
      </c>
      <c r="D30" s="61">
        <f>BOR!D30+LUMCON!D35+LOSFA!D30+ULSummary!D30+'LSU Summary'!D30+'SU Summary'!D30+'LCTCS Summary'!D30</f>
        <v>10500000</v>
      </c>
      <c r="E30" s="61">
        <f t="shared" si="0"/>
        <v>0</v>
      </c>
      <c r="F30" s="62">
        <f t="shared" si="1"/>
        <v>0</v>
      </c>
    </row>
    <row r="31" spans="1:6" ht="15" customHeight="1" x14ac:dyDescent="0.25">
      <c r="A31" s="191" t="s">
        <v>205</v>
      </c>
      <c r="B31" s="61">
        <f>BOR!B31+LUMCON!B36+LOSFA!B31+ULSummary!B31+'LSU Summary'!B31+'SU Summary'!B31+'LCTCS Summary'!B31</f>
        <v>0</v>
      </c>
      <c r="C31" s="61">
        <f>BOR!C31+LUMCON!C36+LOSFA!C31+ULSummary!C31+'LSU Summary'!C31+'SU Summary'!C31+'LCTCS Summary'!C31</f>
        <v>0</v>
      </c>
      <c r="D31" s="61">
        <f>BOR!D31+LUMCON!D36+LOSFA!D31+ULSummary!D31+'LSU Summary'!D31+'SU Summary'!D31+'LCTCS Summary'!D31</f>
        <v>2500000</v>
      </c>
      <c r="E31" s="61">
        <f t="shared" si="0"/>
        <v>2500000</v>
      </c>
      <c r="F31" s="62">
        <f t="shared" si="1"/>
        <v>1</v>
      </c>
    </row>
    <row r="32" spans="1:6" ht="15" customHeight="1" x14ac:dyDescent="0.25">
      <c r="A32" s="193" t="s">
        <v>206</v>
      </c>
      <c r="B32" s="61">
        <f>BOR!B32+LUMCON!B37+LOSFA!B32+ULSummary!B32+'LSU Summary'!B32+'SU Summary'!B32+'LCTCS Summary'!B32</f>
        <v>0</v>
      </c>
      <c r="C32" s="61">
        <f>BOR!C32+LUMCON!C37+LOSFA!C32+ULSummary!C32+'LSU Summary'!C32+'SU Summary'!C32+'LCTCS Summary'!C32</f>
        <v>0</v>
      </c>
      <c r="D32" s="61">
        <f>BOR!D32+LUMCON!D37+LOSFA!D32+ULSummary!D32+'LSU Summary'!D32+'SU Summary'!D32+'LCTCS Summary'!D32</f>
        <v>10000000</v>
      </c>
      <c r="E32" s="61">
        <f t="shared" si="0"/>
        <v>10000000</v>
      </c>
      <c r="F32" s="62">
        <f t="shared" si="1"/>
        <v>1</v>
      </c>
    </row>
    <row r="33" spans="1:12" ht="15" customHeight="1" x14ac:dyDescent="0.25">
      <c r="A33" s="193" t="s">
        <v>207</v>
      </c>
      <c r="B33" s="61">
        <f>BOR!B33+LUMCON!B38+LOSFA!B33+ULSummary!B33+'LSU Summary'!B33+'SU Summary'!B33+'LCTCS Summary'!B33</f>
        <v>0</v>
      </c>
      <c r="C33" s="61">
        <f>BOR!C33+LUMCON!C38+LOSFA!C33+ULSummary!C33+'LSU Summary'!C33+'SU Summary'!C33+'LCTCS Summary'!C33</f>
        <v>0</v>
      </c>
      <c r="D33" s="61">
        <f>BOR!D33+LUMCON!D38+LOSFA!D33+ULSummary!D33+'LSU Summary'!D33+'SU Summary'!D33+'LCTCS Summary'!D33</f>
        <v>1000000</v>
      </c>
      <c r="E33" s="61">
        <f t="shared" si="0"/>
        <v>1000000</v>
      </c>
      <c r="F33" s="62">
        <f t="shared" si="1"/>
        <v>1</v>
      </c>
    </row>
    <row r="34" spans="1:12" ht="15" customHeight="1" x14ac:dyDescent="0.25">
      <c r="A34" s="67" t="s">
        <v>25</v>
      </c>
      <c r="B34" s="65"/>
      <c r="C34" s="65"/>
      <c r="D34" s="65"/>
      <c r="E34" s="65"/>
      <c r="F34" s="58"/>
    </row>
    <row r="35" spans="1:12" ht="15" customHeight="1" x14ac:dyDescent="0.25">
      <c r="A35" s="64" t="s">
        <v>26</v>
      </c>
      <c r="B35" s="61">
        <f>BOR!B35+LUMCON!B36+LOSFA!B35+ULSummary!B35+'LSU Summary'!B35+'SU Summary'!B35+'LCTCS Summary'!B35</f>
        <v>0</v>
      </c>
      <c r="C35" s="61">
        <f>BOR!C35+LUMCON!C36+LOSFA!C35+ULSummary!C35+'LSU Summary'!C35+'SU Summary'!C35+'LCTCS Summary'!C35</f>
        <v>0</v>
      </c>
      <c r="D35" s="61">
        <f>BOR!D35+LUMCON!D36+LOSFA!D35+ULSummary!D35+'LSU Summary'!D35+'SU Summary'!D35+'LCTCS Summary'!D35</f>
        <v>0</v>
      </c>
      <c r="E35" s="61">
        <f>D35-C35</f>
        <v>0</v>
      </c>
      <c r="F35" s="62">
        <f>IF(ISBLANK(E35),"  ",IF(C35&gt;0,E35/C35,IF(E35&gt;0,1,0)))</f>
        <v>0</v>
      </c>
    </row>
    <row r="36" spans="1:12" ht="15" customHeight="1" x14ac:dyDescent="0.25">
      <c r="A36" s="68" t="s">
        <v>27</v>
      </c>
      <c r="B36" s="65"/>
      <c r="C36" s="65"/>
      <c r="D36" s="65"/>
      <c r="E36" s="65"/>
      <c r="F36" s="58"/>
    </row>
    <row r="37" spans="1:12" ht="15" customHeight="1" x14ac:dyDescent="0.25">
      <c r="A37" s="64" t="s">
        <v>26</v>
      </c>
      <c r="B37" s="61">
        <f>BOR!B37+LUMCON!B38+LOSFA!B37+ULSummary!B37+'LSU Summary'!B37+'SU Summary'!B37+'LCTCS Summary'!B37</f>
        <v>0</v>
      </c>
      <c r="C37" s="61">
        <f>BOR!C37+LUMCON!C38+LOSFA!C37+ULSummary!C37+'LSU Summary'!C37+'SU Summary'!C37+'LCTCS Summary'!C37</f>
        <v>0</v>
      </c>
      <c r="D37" s="61">
        <f>BOR!D37+LUMCON!D38+LOSFA!D37+ULSummary!D37+'LSU Summary'!D37+'SU Summary'!D37+'LCTCS Summary'!D37</f>
        <v>0</v>
      </c>
      <c r="E37" s="61">
        <f>D37-C37</f>
        <v>0</v>
      </c>
      <c r="F37" s="62">
        <f>IF(ISBLANK(E37),"  ",IF(C37&gt;0,E37/C37,IF(E37&gt;0,1,0)))</f>
        <v>0</v>
      </c>
    </row>
    <row r="38" spans="1:12" ht="15" customHeight="1" x14ac:dyDescent="0.25">
      <c r="A38" s="66" t="s">
        <v>28</v>
      </c>
      <c r="B38" s="101"/>
      <c r="C38" s="101"/>
      <c r="D38" s="101"/>
      <c r="E38" s="63"/>
      <c r="F38" s="62" t="s">
        <v>29</v>
      </c>
    </row>
    <row r="39" spans="1:12" s="103" customFormat="1" ht="15" customHeight="1" x14ac:dyDescent="0.25">
      <c r="A39" s="69" t="s">
        <v>30</v>
      </c>
      <c r="B39" s="102">
        <f>B37+B35+B10+B9+B8</f>
        <v>1424256992.51</v>
      </c>
      <c r="C39" s="102">
        <f>C37+C35+C10+C9+C8</f>
        <v>1472122361</v>
      </c>
      <c r="D39" s="102">
        <f>D37+D35+D10+D9+D8</f>
        <v>1646553431</v>
      </c>
      <c r="E39" s="77">
        <f>D39-C39</f>
        <v>174431070</v>
      </c>
      <c r="F39" s="71">
        <f>IF(ISBLANK(E39),"  ",IF(C39&gt;0,E39/C39,IF(E39&gt;0,1,0)))</f>
        <v>0.11848951868478547</v>
      </c>
      <c r="I39" s="153"/>
    </row>
    <row r="40" spans="1:12" ht="15" customHeight="1" x14ac:dyDescent="0.25">
      <c r="A40" s="67" t="s">
        <v>31</v>
      </c>
      <c r="B40" s="65"/>
      <c r="C40" s="65"/>
      <c r="D40" s="65"/>
      <c r="E40" s="65"/>
      <c r="F40" s="58"/>
    </row>
    <row r="41" spans="1:12" ht="15" customHeight="1" x14ac:dyDescent="0.25">
      <c r="A41" s="72" t="s">
        <v>32</v>
      </c>
      <c r="B41" s="61">
        <f>BOR!B41+LUMCON!B41+LOSFA!B41+ULSummary!B41+'LSU Summary'!B41+'SU Summary'!B41+'LCTCS Summary'!B41</f>
        <v>300000</v>
      </c>
      <c r="C41" s="61">
        <f>BOR!C41+LUMCON!C41+LOSFA!C41+ULSummary!C41+'LSU Summary'!C41+'SU Summary'!C41+'LCTCS Summary'!C41</f>
        <v>0</v>
      </c>
      <c r="D41" s="61">
        <f>BOR!D41+LUMCON!D41+LOSFA!D41+ULSummary!D41+'LSU Summary'!D41+'SU Summary'!D41+'LCTCS Summary'!D41</f>
        <v>0</v>
      </c>
      <c r="E41" s="61">
        <f t="shared" ref="E41:E46" si="2">D41-C41</f>
        <v>0</v>
      </c>
      <c r="F41" s="62">
        <f t="shared" ref="F41:F46" si="3">IF(ISBLANK(E41),"  ",IF(C41&gt;0,E41/C41,IF(E41&gt;0,1,0)))</f>
        <v>0</v>
      </c>
    </row>
    <row r="42" spans="1:12" ht="15" customHeight="1" x14ac:dyDescent="0.25">
      <c r="A42" s="73" t="s">
        <v>33</v>
      </c>
      <c r="B42" s="61">
        <f>BOR!B42+LUMCON!B42+LOSFA!B42+ULSummary!B42+'LSU Summary'!B42+'SU Summary'!B42+'LCTCS Summary'!B42</f>
        <v>0</v>
      </c>
      <c r="C42" s="61">
        <f>BOR!C42+LUMCON!C42+LOSFA!C42+ULSummary!C42+'LSU Summary'!C42+'SU Summary'!C42+'LCTCS Summary'!C42</f>
        <v>0</v>
      </c>
      <c r="D42" s="61">
        <f>BOR!D42+LUMCON!D42+LOSFA!D42+ULSummary!D42+'LSU Summary'!D42+'SU Summary'!D42+'LCTCS Summary'!D42</f>
        <v>0</v>
      </c>
      <c r="E42" s="61">
        <f t="shared" si="2"/>
        <v>0</v>
      </c>
      <c r="F42" s="62">
        <f t="shared" si="3"/>
        <v>0</v>
      </c>
    </row>
    <row r="43" spans="1:12" ht="15" customHeight="1" x14ac:dyDescent="0.25">
      <c r="A43" s="73" t="s">
        <v>34</v>
      </c>
      <c r="B43" s="61">
        <f>BOR!B43+LUMCON!B43+LOSFA!B43+ULSummary!B43+'LSU Summary'!B43+'SU Summary'!B43+'LCTCS Summary'!B43</f>
        <v>523066</v>
      </c>
      <c r="C43" s="61">
        <f>BOR!C43+LUMCON!C43+LOSFA!C43+ULSummary!C43+'LSU Summary'!C43+'SU Summary'!C43+'LCTCS Summary'!C43</f>
        <v>0</v>
      </c>
      <c r="D43" s="61">
        <f>BOR!D43+LUMCON!D43+LOSFA!D43+ULSummary!D43+'LSU Summary'!D43+'SU Summary'!D43+'LCTCS Summary'!D43</f>
        <v>0</v>
      </c>
      <c r="E43" s="61">
        <f t="shared" si="2"/>
        <v>0</v>
      </c>
      <c r="F43" s="62">
        <f t="shared" si="3"/>
        <v>0</v>
      </c>
    </row>
    <row r="44" spans="1:12" ht="15" customHeight="1" x14ac:dyDescent="0.25">
      <c r="A44" s="73" t="s">
        <v>35</v>
      </c>
      <c r="B44" s="61">
        <f>BOR!B44+LUMCON!B44+LOSFA!B44+ULSummary!B44+'LSU Summary'!B44+'SU Summary'!B44+'LCTCS Summary'!B44</f>
        <v>0</v>
      </c>
      <c r="C44" s="61">
        <f>BOR!C44+LUMCON!C44+LOSFA!C44+ULSummary!C44+'LSU Summary'!C44+'SU Summary'!C44+'LCTCS Summary'!C44</f>
        <v>0</v>
      </c>
      <c r="D44" s="61">
        <f>BOR!D44+LUMCON!D44+LOSFA!D44+ULSummary!D44+'LSU Summary'!D44+'SU Summary'!D44+'LCTCS Summary'!D44</f>
        <v>0</v>
      </c>
      <c r="E44" s="61">
        <f t="shared" si="2"/>
        <v>0</v>
      </c>
      <c r="F44" s="62">
        <f t="shared" si="3"/>
        <v>0</v>
      </c>
    </row>
    <row r="45" spans="1:12" ht="15" customHeight="1" x14ac:dyDescent="0.25">
      <c r="A45" s="74" t="s">
        <v>36</v>
      </c>
      <c r="B45" s="61">
        <f>BOR!B45+LUMCON!B45+LOSFA!B45+ULSummary!B45+'LSU Summary'!B45+'SU Summary'!B45+'LCTCS Summary'!B45</f>
        <v>0</v>
      </c>
      <c r="C45" s="61">
        <f>BOR!C45+LUMCON!C45+LOSFA!C45+ULSummary!C45+'LSU Summary'!C45+'SU Summary'!C45+'LCTCS Summary'!C45</f>
        <v>0</v>
      </c>
      <c r="D45" s="61">
        <f>BOR!D45+LUMCON!D45+LOSFA!D45+ULSummary!D45+'LSU Summary'!D45+'SU Summary'!D45+'LCTCS Summary'!D45</f>
        <v>0</v>
      </c>
      <c r="E45" s="61">
        <f t="shared" si="2"/>
        <v>0</v>
      </c>
      <c r="F45" s="62">
        <f t="shared" si="3"/>
        <v>0</v>
      </c>
    </row>
    <row r="46" spans="1:12" s="103" customFormat="1" ht="15" customHeight="1" x14ac:dyDescent="0.25">
      <c r="A46" s="67" t="s">
        <v>37</v>
      </c>
      <c r="B46" s="77">
        <f>SUM(B41:B45)</f>
        <v>823066</v>
      </c>
      <c r="C46" s="77">
        <f>SUM(C41:C45)</f>
        <v>0</v>
      </c>
      <c r="D46" s="77">
        <f>SUM(D41:D45)</f>
        <v>0</v>
      </c>
      <c r="E46" s="77">
        <f t="shared" si="2"/>
        <v>0</v>
      </c>
      <c r="F46" s="71">
        <f t="shared" si="3"/>
        <v>0</v>
      </c>
      <c r="L46" s="103" t="s">
        <v>38</v>
      </c>
    </row>
    <row r="47" spans="1:12" ht="15" customHeight="1" x14ac:dyDescent="0.25">
      <c r="A47" s="66" t="s">
        <v>38</v>
      </c>
      <c r="B47" s="65"/>
      <c r="C47" s="65"/>
      <c r="D47" s="65"/>
      <c r="E47" s="65"/>
      <c r="F47" s="58"/>
    </row>
    <row r="48" spans="1:12" s="103" customFormat="1" ht="15" customHeight="1" x14ac:dyDescent="0.25">
      <c r="A48" s="76" t="s">
        <v>39</v>
      </c>
      <c r="B48" s="77">
        <f>BOR!B48+LUMCON!B48+LOSFA!B48+ULSummary!B48+'LSU Summary'!B48+'SU Summary'!B48+'LCTCS Summary'!B48</f>
        <v>20036369.149999999</v>
      </c>
      <c r="C48" s="77">
        <f>BOR!C48+LUMCON!C48+LOSFA!C48+ULSummary!C48+'LSU Summary'!C48+'SU Summary'!C48+'LCTCS Summary'!C48</f>
        <v>26414261</v>
      </c>
      <c r="D48" s="77">
        <f>BOR!D48+LUMCON!D48+LOSFA!D48+ULSummary!D48+'LSU Summary'!D48+'SU Summary'!D48+'LCTCS Summary'!D48</f>
        <v>25549005</v>
      </c>
      <c r="E48" s="77">
        <f>D48-C48</f>
        <v>-865256</v>
      </c>
      <c r="F48" s="71">
        <f>IF(ISBLANK(E48),"  ",IF(C48&gt;0,E48/C48,IF(E48&gt;0,1,0)))</f>
        <v>-3.275715341799644E-2</v>
      </c>
    </row>
    <row r="49" spans="1:9" ht="15" customHeight="1" x14ac:dyDescent="0.25">
      <c r="A49" s="64"/>
      <c r="B49" s="57"/>
      <c r="C49" s="57"/>
      <c r="D49" s="57"/>
      <c r="E49" s="57"/>
      <c r="F49" s="59"/>
    </row>
    <row r="50" spans="1:9" s="103" customFormat="1" ht="15" customHeight="1" x14ac:dyDescent="0.25">
      <c r="A50" s="76" t="s">
        <v>40</v>
      </c>
      <c r="B50" s="77">
        <f>BOR!B50+LUMCON!B50+LOSFA!B50+ULSummary!B50+'LSU Summary'!B50+'SU Summary'!B50+'LCTCS Summary'!B50</f>
        <v>513353</v>
      </c>
      <c r="C50" s="77">
        <f>BOR!C50+LUMCON!C50+LOSFA!C50+ULSummary!C50+'LSU Summary'!C50+'SU Summary'!C50+'LCTCS Summary'!C50</f>
        <v>0</v>
      </c>
      <c r="D50" s="77">
        <f>BOR!D50+LUMCON!D50+LOSFA!D50+ULSummary!D50+'LSU Summary'!D50+'SU Summary'!D50+'LCTCS Summary'!D50</f>
        <v>0</v>
      </c>
      <c r="E50" s="77">
        <f>D50-C50</f>
        <v>0</v>
      </c>
      <c r="F50" s="71">
        <f>IF(ISBLANK(E50),"  ",IF(C50&gt;0,E50/C50,IF(E50&gt;0,1,0)))</f>
        <v>0</v>
      </c>
    </row>
    <row r="51" spans="1:9" ht="15" customHeight="1" x14ac:dyDescent="0.25">
      <c r="A51" s="66" t="s">
        <v>38</v>
      </c>
      <c r="B51" s="65"/>
      <c r="C51" s="65"/>
      <c r="D51" s="65"/>
      <c r="E51" s="65"/>
      <c r="F51" s="58"/>
    </row>
    <row r="52" spans="1:9" s="103" customFormat="1" ht="15" customHeight="1" x14ac:dyDescent="0.25">
      <c r="A52" s="67" t="s">
        <v>41</v>
      </c>
      <c r="B52" s="77">
        <f>BOR!B52+LUMCON!B52+LOSFA!B52+ULSummary!B52+'LSU Summary'!B52+'SU Summary'!B52+'LCTCS Summary'!B52</f>
        <v>1566265189.96</v>
      </c>
      <c r="C52" s="77">
        <f>BOR!C52+LUMCON!C52+LOSFA!C52+ULSummary!C52+'LSU Summary'!C52+'SU Summary'!C52+'LCTCS Summary'!C52</f>
        <v>1697945111</v>
      </c>
      <c r="D52" s="77">
        <f>BOR!D52+LUMCON!D52+LOSFA!D52+ULSummary!D52+'LSU Summary'!D52+'SU Summary'!D52+'LCTCS Summary'!D52</f>
        <v>1729458195</v>
      </c>
      <c r="E52" s="77">
        <f>D52-C52</f>
        <v>31513084</v>
      </c>
      <c r="F52" s="71">
        <f>IF(ISBLANK(E52),"  ",IF(C52&gt;0,E52/C52,IF(E52&gt;0,1,0)))</f>
        <v>1.8559542234813736E-2</v>
      </c>
      <c r="I52" s="153"/>
    </row>
    <row r="53" spans="1:9" ht="15" customHeight="1" x14ac:dyDescent="0.25">
      <c r="A53" s="66" t="s">
        <v>38</v>
      </c>
      <c r="B53" s="65"/>
      <c r="C53" s="65"/>
      <c r="D53" s="65"/>
      <c r="E53" s="65"/>
      <c r="F53" s="58"/>
      <c r="I53" s="151"/>
    </row>
    <row r="54" spans="1:9" s="103" customFormat="1" ht="15" customHeight="1" x14ac:dyDescent="0.25">
      <c r="A54" s="78" t="s">
        <v>42</v>
      </c>
      <c r="B54" s="77">
        <f>BOR!B54+LUMCON!B54+LOSFA!B54+ULSummary!B54+'LSU Summary'!B54+'SU Summary'!B54+'LCTCS Summary'!B54</f>
        <v>31937768.409999996</v>
      </c>
      <c r="C54" s="77">
        <f>BOR!C54+LUMCON!C54+LOSFA!C54+ULSummary!C54+'LSU Summary'!C54+'SU Summary'!C54+'LCTCS Summary'!C54</f>
        <v>79628616</v>
      </c>
      <c r="D54" s="77">
        <f>BOR!D54+LUMCON!D54+LOSFA!D54+ULSummary!D54+'LSU Summary'!D54+'SU Summary'!D54+'LCTCS Summary'!D54</f>
        <v>51185269</v>
      </c>
      <c r="E54" s="77">
        <f>D54-C54</f>
        <v>-28443347</v>
      </c>
      <c r="F54" s="71">
        <f>IF(ISBLANK(E54),"  ",IF(C54&gt;0,E54/C54,IF(E54&gt;0,1,0)))</f>
        <v>-0.35720006737276461</v>
      </c>
    </row>
    <row r="55" spans="1:9" ht="15" customHeight="1" x14ac:dyDescent="0.25">
      <c r="A55" s="67"/>
      <c r="B55" s="57"/>
      <c r="C55" s="57"/>
      <c r="D55" s="57"/>
      <c r="E55" s="57"/>
      <c r="F55" s="80"/>
    </row>
    <row r="56" spans="1:9" s="103" customFormat="1" ht="15" customHeight="1" x14ac:dyDescent="0.25">
      <c r="A56" s="67" t="s">
        <v>43</v>
      </c>
      <c r="B56" s="77">
        <f>BOR!B56+LUMCON!B56+LOSFA!B56+ULSummary!B56+'LSU Summary'!B56+'SU Summary'!B56+'LCTCS Summary'!B56</f>
        <v>0</v>
      </c>
      <c r="C56" s="77">
        <f>BOR!C56+LUMCON!C56+LOSFA!C56+ULSummary!C56+'LSU Summary'!C56+'SU Summary'!C56+'LCTCS Summary'!C56</f>
        <v>0</v>
      </c>
      <c r="D56" s="77">
        <f>BOR!D56+LUMCON!D56+LOSFA!D56+ULSummary!D56+'LSU Summary'!D56+'SU Summary'!D56+'LCTCS Summary'!D56</f>
        <v>0</v>
      </c>
      <c r="E56" s="77">
        <f>D56-C56</f>
        <v>0</v>
      </c>
      <c r="F56" s="71">
        <f>IF(ISBLANK(E56),"  ",IF(C56&gt;0,E56/C56,IF(E56&gt;0,1,0)))</f>
        <v>0</v>
      </c>
    </row>
    <row r="57" spans="1:9" ht="15" customHeight="1" x14ac:dyDescent="0.25">
      <c r="A57" s="66"/>
      <c r="B57" s="65"/>
      <c r="C57" s="65"/>
      <c r="D57" s="65"/>
      <c r="E57" s="65"/>
      <c r="F57" s="58"/>
      <c r="I57" s="151"/>
    </row>
    <row r="58" spans="1:9" s="103" customFormat="1" ht="15" customHeight="1" x14ac:dyDescent="0.25">
      <c r="A58" s="81" t="s">
        <v>44</v>
      </c>
      <c r="B58" s="77">
        <f>BOR!B58+LUMCON!B58+LOSFA!B58+ULSummary!B58+'LSU Summary'!B58+'SU Summary'!B58+'LCTCS Summary'!B58</f>
        <v>3042186607.0300002</v>
      </c>
      <c r="C58" s="77">
        <f>BOR!C58+LUMCON!C58+LOSFA!C58+ULSummary!C58+'LSU Summary'!C58+'SU Summary'!C58+'LCTCS Summary'!C58</f>
        <v>3276110349</v>
      </c>
      <c r="D58" s="77">
        <f>BOR!D58+LUMCON!D58+LOSFA!D58+ULSummary!D58+'LSU Summary'!D58+'SU Summary'!D58+'LCTCS Summary'!D58</f>
        <v>3452745900</v>
      </c>
      <c r="E58" s="77">
        <f>D58-C58</f>
        <v>176635551</v>
      </c>
      <c r="F58" s="71">
        <f>IF(ISBLANK(E58),"  ",IF(C58&gt;0,E58/C58,IF(E58&gt;0,1,0)))</f>
        <v>5.3916239742631454E-2</v>
      </c>
      <c r="I58" s="153"/>
    </row>
    <row r="59" spans="1:9" ht="15" customHeight="1" x14ac:dyDescent="0.25">
      <c r="A59" s="82"/>
      <c r="B59" s="65"/>
      <c r="C59" s="65"/>
      <c r="D59" s="65"/>
      <c r="E59" s="65"/>
      <c r="F59" s="58" t="s">
        <v>38</v>
      </c>
      <c r="I59" s="151"/>
    </row>
    <row r="60" spans="1:9" ht="15" customHeight="1" x14ac:dyDescent="0.25">
      <c r="A60" s="83"/>
      <c r="B60" s="57"/>
      <c r="C60" s="57"/>
      <c r="D60" s="57"/>
      <c r="E60" s="57"/>
      <c r="F60" s="59" t="s">
        <v>38</v>
      </c>
    </row>
    <row r="61" spans="1:9" ht="15" customHeight="1" x14ac:dyDescent="0.25">
      <c r="A61" s="81" t="s">
        <v>45</v>
      </c>
      <c r="B61" s="57"/>
      <c r="C61" s="57"/>
      <c r="D61" s="57"/>
      <c r="E61" s="57"/>
      <c r="F61" s="59"/>
    </row>
    <row r="62" spans="1:9" ht="15" customHeight="1" x14ac:dyDescent="0.25">
      <c r="A62" s="64" t="s">
        <v>46</v>
      </c>
      <c r="B62" s="61">
        <f>BOR!B62+LUMCON!B62+LOSFA!B62+ULSummary!B62+'LSU Summary'!B62+'SU Summary'!B62+'LCTCS Summary'!B62</f>
        <v>925672052.40999985</v>
      </c>
      <c r="C62" s="61">
        <f>BOR!C62+LUMCON!C62+LOSFA!C62+ULSummary!C62+'LSU Summary'!C62+'SU Summary'!C62+'LCTCS Summary'!C62</f>
        <v>983126895.37100005</v>
      </c>
      <c r="D62" s="61">
        <f>BOR!D62+LUMCON!D62+LOSFA!D62+ULSummary!D62+'LSU Summary'!D62+'SU Summary'!D62+'LCTCS Summary'!D62</f>
        <v>1024101102.34</v>
      </c>
      <c r="E62" s="61">
        <f t="shared" ref="E62:E75" si="4">D62-C62</f>
        <v>40974206.968999982</v>
      </c>
      <c r="F62" s="62">
        <f t="shared" ref="F62:F75" si="5">IF(ISBLANK(E62),"  ",IF(C62&gt;0,E62/C62,IF(E62&gt;0,1,0)))</f>
        <v>4.1677434685110155E-2</v>
      </c>
    </row>
    <row r="63" spans="1:9" ht="15" customHeight="1" x14ac:dyDescent="0.25">
      <c r="A63" s="66" t="s">
        <v>47</v>
      </c>
      <c r="B63" s="61">
        <f>BOR!B63+LUMCON!B63+LOSFA!B63+ULSummary!B63+'LSU Summary'!B63+'SU Summary'!B63+'LCTCS Summary'!B63</f>
        <v>188628124.91</v>
      </c>
      <c r="C63" s="61">
        <f>BOR!C63+LUMCON!C63+LOSFA!C63+ULSummary!C63+'LSU Summary'!C63+'SU Summary'!C63+'LCTCS Summary'!C63</f>
        <v>205286748</v>
      </c>
      <c r="D63" s="61">
        <f>BOR!D63+LUMCON!D63+LOSFA!D63+ULSummary!D63+'LSU Summary'!D63+'SU Summary'!D63+'LCTCS Summary'!D63</f>
        <v>241213709.44</v>
      </c>
      <c r="E63" s="61">
        <f t="shared" si="4"/>
        <v>35926961.439999998</v>
      </c>
      <c r="F63" s="62">
        <f t="shared" si="5"/>
        <v>0.17500867342883719</v>
      </c>
    </row>
    <row r="64" spans="1:9" ht="15" customHeight="1" x14ac:dyDescent="0.25">
      <c r="A64" s="66" t="s">
        <v>48</v>
      </c>
      <c r="B64" s="61">
        <f>BOR!B64+LUMCON!B64+LOSFA!B64+ULSummary!B64+'LSU Summary'!B64+'SU Summary'!B64+'LCTCS Summary'!B64</f>
        <v>49323196.890000001</v>
      </c>
      <c r="C64" s="61">
        <f>BOR!C64+LUMCON!C64+LOSFA!C64+ULSummary!C64+'LSU Summary'!C64+'SU Summary'!C64+'LCTCS Summary'!C64</f>
        <v>64544021.560000002</v>
      </c>
      <c r="D64" s="61">
        <f>BOR!D64+LUMCON!D64+LOSFA!D64+ULSummary!D64+'LSU Summary'!D64+'SU Summary'!D64+'LCTCS Summary'!D64</f>
        <v>58486701.030000001</v>
      </c>
      <c r="E64" s="61">
        <f t="shared" si="4"/>
        <v>-6057320.5300000012</v>
      </c>
      <c r="F64" s="62">
        <f t="shared" si="5"/>
        <v>-9.3847894562459622E-2</v>
      </c>
    </row>
    <row r="65" spans="1:9" ht="15" customHeight="1" x14ac:dyDescent="0.25">
      <c r="A65" s="66" t="s">
        <v>49</v>
      </c>
      <c r="B65" s="61">
        <f>BOR!B65+LUMCON!B65+LOSFA!B65+ULSummary!B65+'LSU Summary'!B65+'SU Summary'!B65+'LCTCS Summary'!B65</f>
        <v>269817060.10145575</v>
      </c>
      <c r="C65" s="61">
        <f>BOR!C65+LUMCON!C65+LOSFA!C65+ULSummary!C65+'LSU Summary'!C65+'SU Summary'!C65+'LCTCS Summary'!C65</f>
        <v>298790786.38</v>
      </c>
      <c r="D65" s="61">
        <f>BOR!D65+LUMCON!D65+LOSFA!D65+ULSummary!D65+'LSU Summary'!D65+'SU Summary'!D65+'LCTCS Summary'!D65</f>
        <v>313626850.37</v>
      </c>
      <c r="E65" s="61">
        <f t="shared" si="4"/>
        <v>14836063.99000001</v>
      </c>
      <c r="F65" s="62">
        <f t="shared" si="5"/>
        <v>4.9653686346042843E-2</v>
      </c>
    </row>
    <row r="66" spans="1:9" ht="15" customHeight="1" x14ac:dyDescent="0.25">
      <c r="A66" s="66" t="s">
        <v>50</v>
      </c>
      <c r="B66" s="61">
        <f>BOR!B66+LUMCON!B66+LOSFA!B66+ULSummary!B66+'LSU Summary'!B66+'SU Summary'!B66+'LCTCS Summary'!B66</f>
        <v>138332058.31</v>
      </c>
      <c r="C66" s="61">
        <f>BOR!C66+LUMCON!C66+LOSFA!C66+ULSummary!C66+'LSU Summary'!C66+'SU Summary'!C66+'LCTCS Summary'!C66</f>
        <v>144777613.39000002</v>
      </c>
      <c r="D66" s="61">
        <f>BOR!D66+LUMCON!D66+LOSFA!D66+ULSummary!D66+'LSU Summary'!D66+'SU Summary'!D66+'LCTCS Summary'!D66</f>
        <v>148691653.86000001</v>
      </c>
      <c r="E66" s="61">
        <f t="shared" si="4"/>
        <v>3914040.4699999988</v>
      </c>
      <c r="F66" s="62">
        <f t="shared" si="5"/>
        <v>2.7034845915413792E-2</v>
      </c>
    </row>
    <row r="67" spans="1:9" ht="15" customHeight="1" x14ac:dyDescent="0.25">
      <c r="A67" s="66" t="s">
        <v>51</v>
      </c>
      <c r="B67" s="61">
        <f>BOR!B67+LUMCON!B67+LOSFA!B67+ULSummary!B67+'LSU Summary'!B67+'SU Summary'!B67+'LCTCS Summary'!B67</f>
        <v>491637314.69000006</v>
      </c>
      <c r="C67" s="61">
        <f>BOR!C67+LUMCON!C67+LOSFA!C67+ULSummary!C67+'LSU Summary'!C67+'SU Summary'!C67+'LCTCS Summary'!C67</f>
        <v>523131409.07999998</v>
      </c>
      <c r="D67" s="61">
        <f>BOR!D67+LUMCON!D67+LOSFA!D67+ULSummary!D67+'LSU Summary'!D67+'SU Summary'!D67+'LCTCS Summary'!D67</f>
        <v>592877073.89999998</v>
      </c>
      <c r="E67" s="61">
        <f t="shared" si="4"/>
        <v>69745664.819999993</v>
      </c>
      <c r="F67" s="62">
        <f t="shared" si="5"/>
        <v>0.13332341283551974</v>
      </c>
    </row>
    <row r="68" spans="1:9" ht="15" customHeight="1" x14ac:dyDescent="0.25">
      <c r="A68" s="66" t="s">
        <v>52</v>
      </c>
      <c r="B68" s="61">
        <f>BOR!B68+LUMCON!B68+LOSFA!B68+ULSummary!B68+'LSU Summary'!B68+'SU Summary'!B68+'LCTCS Summary'!B68</f>
        <v>611932089.05999994</v>
      </c>
      <c r="C68" s="61">
        <f>BOR!C68+LUMCON!C68+LOSFA!C68+ULSummary!C68+'LSU Summary'!C68+'SU Summary'!C68+'LCTCS Summary'!C68</f>
        <v>680192126.10000002</v>
      </c>
      <c r="D68" s="61">
        <f>BOR!D68+LUMCON!D68+LOSFA!D68+ULSummary!D68+'LSU Summary'!D68+'SU Summary'!D68+'LCTCS Summary'!D68</f>
        <v>690707237</v>
      </c>
      <c r="E68" s="61">
        <f t="shared" si="4"/>
        <v>10515110.899999976</v>
      </c>
      <c r="F68" s="62">
        <f t="shared" si="5"/>
        <v>1.5459030612850807E-2</v>
      </c>
    </row>
    <row r="69" spans="1:9" ht="15" customHeight="1" x14ac:dyDescent="0.25">
      <c r="A69" s="66" t="s">
        <v>53</v>
      </c>
      <c r="B69" s="61">
        <f>BOR!B69+LUMCON!B69+LOSFA!B69+ULSummary!B69+'LSU Summary'!B69+'SU Summary'!B69+'LCTCS Summary'!B69</f>
        <v>288295050.84000003</v>
      </c>
      <c r="C69" s="61">
        <f>BOR!C69+LUMCON!C69+LOSFA!C69+ULSummary!C69+'LSU Summary'!C69+'SU Summary'!C69+'LCTCS Summary'!C69</f>
        <v>292700098.81999999</v>
      </c>
      <c r="D69" s="61">
        <f>BOR!D69+LUMCON!D69+LOSFA!D69+ULSummary!D69+'LSU Summary'!D69+'SU Summary'!D69+'LCTCS Summary'!D69</f>
        <v>327231204.00999999</v>
      </c>
      <c r="E69" s="61">
        <f t="shared" si="4"/>
        <v>34531105.189999998</v>
      </c>
      <c r="F69" s="62">
        <f t="shared" si="5"/>
        <v>0.11797435439622241</v>
      </c>
    </row>
    <row r="70" spans="1:9" s="103" customFormat="1" ht="15" customHeight="1" x14ac:dyDescent="0.25">
      <c r="A70" s="199" t="s">
        <v>54</v>
      </c>
      <c r="B70" s="200">
        <f>BOR!B70+LUMCON!B70+LOSFA!B70+ULSummary!B70+'LSU Summary'!B70+'SU Summary'!B70+'LCTCS Summary'!B70</f>
        <v>2963636948.2114553</v>
      </c>
      <c r="C70" s="200">
        <f>BOR!C70+LUMCON!C70+LOSFA!C70+ULSummary!C70+'LSU Summary'!C70+'SU Summary'!C70+'LCTCS Summary'!C70</f>
        <v>3192549698.7010002</v>
      </c>
      <c r="D70" s="200">
        <f>BOR!D70+LUMCON!D70+LOSFA!D70+ULSummary!D70+'LSU Summary'!D70+'SU Summary'!D70+'LCTCS Summary'!D70</f>
        <v>3396935531.9499998</v>
      </c>
      <c r="E70" s="200">
        <f t="shared" si="4"/>
        <v>204385833.2489996</v>
      </c>
      <c r="F70" s="201">
        <f t="shared" si="5"/>
        <v>6.4019624606677566E-2</v>
      </c>
    </row>
    <row r="71" spans="1:9" ht="15" customHeight="1" x14ac:dyDescent="0.25">
      <c r="A71" s="66" t="s">
        <v>55</v>
      </c>
      <c r="B71" s="61">
        <f>BOR!B71+LUMCON!B71+LOSFA!B71+ULSummary!B71+'LSU Summary'!B71+'SU Summary'!B71+'LCTCS Summary'!B71</f>
        <v>3488798.4600000004</v>
      </c>
      <c r="C71" s="61">
        <f>BOR!C71+LUMCON!C71+LOSFA!C71+ULSummary!C71+'LSU Summary'!C71+'SU Summary'!C71+'LCTCS Summary'!C71</f>
        <v>3982741</v>
      </c>
      <c r="D71" s="61">
        <f>BOR!D71+LUMCON!D71+LOSFA!D71+ULSummary!D71+'LSU Summary'!D71+'SU Summary'!D71+'LCTCS Summary'!D71</f>
        <v>3642305</v>
      </c>
      <c r="E71" s="61">
        <f t="shared" si="4"/>
        <v>-340436</v>
      </c>
      <c r="F71" s="62">
        <f t="shared" si="5"/>
        <v>-8.5477815404014473E-2</v>
      </c>
    </row>
    <row r="72" spans="1:9" ht="15" customHeight="1" x14ac:dyDescent="0.25">
      <c r="A72" s="66" t="s">
        <v>56</v>
      </c>
      <c r="B72" s="61">
        <f>BOR!B72+LUMCON!B72+LOSFA!B72+ULSummary!B72+'LSU Summary'!B72+'SU Summary'!B72+'LCTCS Summary'!B72</f>
        <v>42720822.960000001</v>
      </c>
      <c r="C72" s="61">
        <f>BOR!C72+LUMCON!C72+LOSFA!C72+ULSummary!C72+'LSU Summary'!C72+'SU Summary'!C72+'LCTCS Summary'!C72</f>
        <v>43663705</v>
      </c>
      <c r="D72" s="61">
        <f>BOR!D72+LUMCON!D72+LOSFA!D72+ULSummary!D72+'LSU Summary'!D72+'SU Summary'!D72+'LCTCS Summary'!D72</f>
        <v>14648906</v>
      </c>
      <c r="E72" s="61">
        <f t="shared" si="4"/>
        <v>-29014799</v>
      </c>
      <c r="F72" s="62">
        <f t="shared" si="5"/>
        <v>-0.66450611554837136</v>
      </c>
    </row>
    <row r="73" spans="1:9" ht="15" customHeight="1" x14ac:dyDescent="0.25">
      <c r="A73" s="66" t="s">
        <v>57</v>
      </c>
      <c r="B73" s="61">
        <f>BOR!B73+LUMCON!B73+LOSFA!B73+ULSummary!B73+'LSU Summary'!B73+'SU Summary'!B73+'LCTCS Summary'!B73</f>
        <v>25890153.890000001</v>
      </c>
      <c r="C73" s="61">
        <f>BOR!C73+LUMCON!C73+LOSFA!C73+ULSummary!C73+'LSU Summary'!C73+'SU Summary'!C73+'LCTCS Summary'!C73</f>
        <v>26844364</v>
      </c>
      <c r="D73" s="61">
        <f>BOR!D73+LUMCON!D73+LOSFA!D73+ULSummary!D73+'LSU Summary'!D73+'SU Summary'!D73+'LCTCS Summary'!D73</f>
        <v>28203927</v>
      </c>
      <c r="E73" s="61">
        <f t="shared" si="4"/>
        <v>1359563</v>
      </c>
      <c r="F73" s="62">
        <f t="shared" si="5"/>
        <v>5.0646124452790167E-2</v>
      </c>
    </row>
    <row r="74" spans="1:9" ht="15" customHeight="1" x14ac:dyDescent="0.25">
      <c r="A74" s="66" t="s">
        <v>58</v>
      </c>
      <c r="B74" s="61">
        <f>BOR!B74+LUMCON!B74+LOSFA!B74+ULSummary!B74+'LSU Summary'!B74+'SU Summary'!B74+'LCTCS Summary'!B74</f>
        <v>6449883.04</v>
      </c>
      <c r="C74" s="61">
        <f>BOR!C74+LUMCON!C74+LOSFA!C74+ULSummary!C74+'LSU Summary'!C74+'SU Summary'!C74+'LCTCS Summary'!C74</f>
        <v>9069614</v>
      </c>
      <c r="D74" s="61">
        <f>BOR!D74+LUMCON!D74+LOSFA!D74+ULSummary!D74+'LSU Summary'!D74+'SU Summary'!D74+'LCTCS Summary'!D74</f>
        <v>9315229</v>
      </c>
      <c r="E74" s="61">
        <f t="shared" si="4"/>
        <v>245615</v>
      </c>
      <c r="F74" s="62">
        <f t="shared" si="5"/>
        <v>2.7081086361558496E-2</v>
      </c>
    </row>
    <row r="75" spans="1:9" s="103" customFormat="1" ht="15" customHeight="1" x14ac:dyDescent="0.25">
      <c r="A75" s="85" t="s">
        <v>59</v>
      </c>
      <c r="B75" s="77">
        <f>BOR!B75+LUMCON!B75+LOSFA!B75+ULSummary!B75+'LSU Summary'!B75+'SU Summary'!B75+'LCTCS Summary'!B75</f>
        <v>3042186606.5614552</v>
      </c>
      <c r="C75" s="77">
        <f>BOR!C75+LUMCON!C75+LOSFA!C75+ULSummary!C75+'LSU Summary'!C75+'SU Summary'!C75+'LCTCS Summary'!C75</f>
        <v>3276110122.7010002</v>
      </c>
      <c r="D75" s="77">
        <f>BOR!D75+LUMCON!D75+LOSFA!D75+ULSummary!D75+'LSU Summary'!D75+'SU Summary'!D75+'LCTCS Summary'!D75</f>
        <v>3452745898.9499998</v>
      </c>
      <c r="E75" s="77">
        <f t="shared" si="4"/>
        <v>176635776.2489996</v>
      </c>
      <c r="F75" s="71">
        <f t="shared" si="5"/>
        <v>5.391631222193826E-2</v>
      </c>
      <c r="I75" s="153"/>
    </row>
    <row r="76" spans="1:9" ht="15" customHeight="1" x14ac:dyDescent="0.25">
      <c r="A76" s="83"/>
      <c r="B76" s="57"/>
      <c r="C76" s="57"/>
      <c r="D76" s="57"/>
      <c r="E76" s="57"/>
      <c r="F76" s="59"/>
    </row>
    <row r="77" spans="1:9" ht="15" customHeight="1" x14ac:dyDescent="0.25">
      <c r="A77" s="81" t="s">
        <v>60</v>
      </c>
      <c r="B77" s="57"/>
      <c r="C77" s="57"/>
      <c r="D77" s="57"/>
      <c r="E77" s="57"/>
      <c r="F77" s="59"/>
    </row>
    <row r="78" spans="1:9" ht="15" customHeight="1" x14ac:dyDescent="0.25">
      <c r="A78" s="64" t="s">
        <v>61</v>
      </c>
      <c r="B78" s="61">
        <f>BOR!B78+LUMCON!B78+LOSFA!B78+ULSummary!B78+'LSU Summary'!B78+'SU Summary'!B78+'LCTCS Summary'!B78</f>
        <v>1216079499.2633395</v>
      </c>
      <c r="C78" s="61">
        <f>BOR!C78+LUMCON!C78+LOSFA!C78+ULSummary!C78+'LSU Summary'!C78+'SU Summary'!C78+'LCTCS Summary'!C78</f>
        <v>1266681795.6457124</v>
      </c>
      <c r="D78" s="61">
        <f>BOR!D78+LUMCON!D78+LOSFA!D78+ULSummary!D78+'LSU Summary'!D78+'SU Summary'!D78+'LCTCS Summary'!D78</f>
        <v>1336074504.3657856</v>
      </c>
      <c r="E78" s="61">
        <f t="shared" ref="E78:E96" si="6">D78-C78</f>
        <v>69392708.720073223</v>
      </c>
      <c r="F78" s="62">
        <f t="shared" ref="F78:F96" si="7">IF(ISBLANK(E78),"  ",IF(C78&gt;0,E78/C78,IF(E78&gt;0,1,0)))</f>
        <v>5.4783063085468216E-2</v>
      </c>
      <c r="H78" s="151"/>
    </row>
    <row r="79" spans="1:9" ht="15" customHeight="1" x14ac:dyDescent="0.25">
      <c r="A79" s="66" t="s">
        <v>62</v>
      </c>
      <c r="B79" s="61">
        <f>BOR!B79+LUMCON!B79+LOSFA!B79+ULSummary!B79+'LSU Summary'!B79+'SU Summary'!B79+'LCTCS Summary'!B79</f>
        <v>59407774.458357409</v>
      </c>
      <c r="C79" s="61">
        <f>BOR!C79+LUMCON!C79+LOSFA!C79+ULSummary!C79+'LSU Summary'!C79+'SU Summary'!C79+'LCTCS Summary'!C79</f>
        <v>56896882.409189962</v>
      </c>
      <c r="D79" s="61">
        <f>BOR!D79+LUMCON!D79+LOSFA!D79+ULSummary!D79+'LSU Summary'!D79+'SU Summary'!D79+'LCTCS Summary'!D79</f>
        <v>68556521.805638999</v>
      </c>
      <c r="E79" s="61">
        <f t="shared" si="6"/>
        <v>11659639.396449037</v>
      </c>
      <c r="F79" s="62">
        <f t="shared" si="7"/>
        <v>0.20492580441570515</v>
      </c>
      <c r="H79" s="151"/>
    </row>
    <row r="80" spans="1:9" ht="15" customHeight="1" x14ac:dyDescent="0.25">
      <c r="A80" s="66" t="s">
        <v>63</v>
      </c>
      <c r="B80" s="61">
        <f>BOR!B80+LUMCON!B80+LOSFA!B80+ULSummary!B80+'LSU Summary'!B80+'SU Summary'!B80+'LCTCS Summary'!B80</f>
        <v>525971637.12151951</v>
      </c>
      <c r="C80" s="61">
        <f>BOR!C80+LUMCON!C80+LOSFA!C80+ULSummary!C80+'LSU Summary'!C80+'SU Summary'!C80+'LCTCS Summary'!C80</f>
        <v>562003936.09201574</v>
      </c>
      <c r="D80" s="61">
        <f>BOR!D80+LUMCON!D80+LOSFA!D80+ULSummary!D80+'LSU Summary'!D80+'SU Summary'!D80+'LCTCS Summary'!D80</f>
        <v>585142907.23052561</v>
      </c>
      <c r="E80" s="61">
        <f t="shared" si="6"/>
        <v>23138971.13850987</v>
      </c>
      <c r="F80" s="62">
        <f t="shared" si="7"/>
        <v>4.1172258150735393E-2</v>
      </c>
      <c r="H80" s="151"/>
    </row>
    <row r="81" spans="1:11" s="103" customFormat="1" ht="15" customHeight="1" x14ac:dyDescent="0.25">
      <c r="A81" s="84" t="s">
        <v>64</v>
      </c>
      <c r="B81" s="77">
        <f>BOR!B81+LUMCON!B81+LOSFA!B81+ULSummary!B81+'LSU Summary'!B81+'SU Summary'!B81+'LCTCS Summary'!B81</f>
        <v>1801458910.8432167</v>
      </c>
      <c r="C81" s="77">
        <f>BOR!C81+LUMCON!C81+LOSFA!C81+ULSummary!C81+'LSU Summary'!C81+'SU Summary'!C81+'LCTCS Summary'!C81</f>
        <v>1885582614.1469183</v>
      </c>
      <c r="D81" s="77">
        <f>BOR!D81+LUMCON!D81+LOSFA!D81+ULSummary!D81+'LSU Summary'!D81+'SU Summary'!D81+'LCTCS Summary'!D81</f>
        <v>1989773933.4019504</v>
      </c>
      <c r="E81" s="77">
        <f t="shared" si="6"/>
        <v>104191319.25503206</v>
      </c>
      <c r="F81" s="71">
        <f t="shared" si="7"/>
        <v>5.5256830686345002E-2</v>
      </c>
      <c r="H81" s="151"/>
    </row>
    <row r="82" spans="1:11" ht="15" customHeight="1" x14ac:dyDescent="0.25">
      <c r="A82" s="66" t="s">
        <v>65</v>
      </c>
      <c r="B82" s="61">
        <f>BOR!B82+LUMCON!B82+LOSFA!B82+ULSummary!B82+'LSU Summary'!B82+'SU Summary'!B82+'LCTCS Summary'!B82</f>
        <v>12772446.19823933</v>
      </c>
      <c r="C82" s="61">
        <f>BOR!C82+LUMCON!C82+LOSFA!C82+ULSummary!C82+'LSU Summary'!C82+'SU Summary'!C82+'LCTCS Summary'!C82</f>
        <v>12383068.083870795</v>
      </c>
      <c r="D82" s="61">
        <f>BOR!D82+LUMCON!D82+LOSFA!D82+ULSummary!D82+'LSU Summary'!D82+'SU Summary'!D82+'LCTCS Summary'!D82</f>
        <v>12718626.478092998</v>
      </c>
      <c r="E82" s="61">
        <f t="shared" si="6"/>
        <v>335558.39422220364</v>
      </c>
      <c r="F82" s="62">
        <f t="shared" si="7"/>
        <v>2.7098162745246911E-2</v>
      </c>
      <c r="H82" s="151"/>
    </row>
    <row r="83" spans="1:11" ht="15" customHeight="1" x14ac:dyDescent="0.25">
      <c r="A83" s="66" t="s">
        <v>66</v>
      </c>
      <c r="B83" s="61">
        <f>BOR!B83+LUMCON!B83+LOSFA!B83+ULSummary!B83+'LSU Summary'!B83+'SU Summary'!B83+'LCTCS Summary'!B83</f>
        <v>250867828.43999997</v>
      </c>
      <c r="C83" s="61">
        <f>BOR!C83+LUMCON!C83+LOSFA!C83+ULSummary!C83+'LSU Summary'!C83+'SU Summary'!C83+'LCTCS Summary'!C83</f>
        <v>265031090.03208631</v>
      </c>
      <c r="D83" s="61">
        <f>BOR!D83+LUMCON!D83+LOSFA!D83+ULSummary!D83+'LSU Summary'!D83+'SU Summary'!D83+'LCTCS Summary'!D83</f>
        <v>309461746.49602681</v>
      </c>
      <c r="E83" s="61">
        <f t="shared" si="6"/>
        <v>44430656.463940501</v>
      </c>
      <c r="F83" s="62">
        <f t="shared" si="7"/>
        <v>0.16764318653544175</v>
      </c>
      <c r="H83" s="151"/>
    </row>
    <row r="84" spans="1:11" ht="15" customHeight="1" x14ac:dyDescent="0.25">
      <c r="A84" s="66" t="s">
        <v>67</v>
      </c>
      <c r="B84" s="61">
        <f>BOR!B84+LUMCON!B84+LOSFA!B84+ULSummary!B84+'LSU Summary'!B84+'SU Summary'!B84+'LCTCS Summary'!B84</f>
        <v>64032036.480000004</v>
      </c>
      <c r="C84" s="61">
        <f>BOR!C84+LUMCON!C84+LOSFA!C84+ULSummary!C84+'LSU Summary'!C84+'SU Summary'!C84+'LCTCS Summary'!C84</f>
        <v>60979557.207395174</v>
      </c>
      <c r="D84" s="61">
        <f>BOR!D84+LUMCON!D84+LOSFA!D84+ULSummary!D84+'LSU Summary'!D84+'SU Summary'!D84+'LCTCS Summary'!D84</f>
        <v>66418715.019130535</v>
      </c>
      <c r="E84" s="61">
        <f t="shared" si="6"/>
        <v>5439157.8117353618</v>
      </c>
      <c r="F84" s="62">
        <f t="shared" si="7"/>
        <v>8.9196413697076482E-2</v>
      </c>
      <c r="H84" s="151"/>
    </row>
    <row r="85" spans="1:11" s="103" customFormat="1" ht="15" customHeight="1" x14ac:dyDescent="0.25">
      <c r="A85" s="68" t="s">
        <v>68</v>
      </c>
      <c r="B85" s="77">
        <f>BOR!B85+LUMCON!B85+LOSFA!B85+ULSummary!B85+'LSU Summary'!B85+'SU Summary'!B85+'LCTCS Summary'!B85</f>
        <v>327672311.11823928</v>
      </c>
      <c r="C85" s="77">
        <f>BOR!C85+LUMCON!C85+LOSFA!C85+ULSummary!C85+'LSU Summary'!C85+'SU Summary'!C85+'LCTCS Summary'!C85</f>
        <v>338393715.32335234</v>
      </c>
      <c r="D85" s="77">
        <f>BOR!D85+LUMCON!D85+LOSFA!D85+ULSummary!D85+'LSU Summary'!D85+'SU Summary'!D85+'LCTCS Summary'!D85</f>
        <v>388599087.99325037</v>
      </c>
      <c r="E85" s="77">
        <f t="shared" si="6"/>
        <v>50205372.669898033</v>
      </c>
      <c r="F85" s="71">
        <f t="shared" si="7"/>
        <v>0.14836378572197848</v>
      </c>
      <c r="H85" s="151"/>
    </row>
    <row r="86" spans="1:11" ht="15" customHeight="1" x14ac:dyDescent="0.25">
      <c r="A86" s="66" t="s">
        <v>69</v>
      </c>
      <c r="B86" s="61">
        <f>BOR!B86+LUMCON!B86+LOSFA!B86+ULSummary!B86+'LSU Summary'!B86+'SU Summary'!B86+'LCTCS Summary'!B86</f>
        <v>58795478.340000004</v>
      </c>
      <c r="C86" s="61">
        <f>BOR!C86+LUMCON!C86+LOSFA!C86+ULSummary!C86+'LSU Summary'!C86+'SU Summary'!C86+'LCTCS Summary'!C86</f>
        <v>58624652.086062208</v>
      </c>
      <c r="D86" s="61">
        <f>BOR!D86+LUMCON!D86+LOSFA!D86+ULSummary!D86+'LSU Summary'!D86+'SU Summary'!D86+'LCTCS Summary'!D86</f>
        <v>69393725.286782205</v>
      </c>
      <c r="E86" s="61">
        <f t="shared" si="6"/>
        <v>10769073.200719997</v>
      </c>
      <c r="F86" s="62">
        <f t="shared" si="7"/>
        <v>0.18369530253093483</v>
      </c>
      <c r="H86" s="151"/>
    </row>
    <row r="87" spans="1:11" ht="15" customHeight="1" x14ac:dyDescent="0.25">
      <c r="A87" s="66" t="s">
        <v>70</v>
      </c>
      <c r="B87" s="61">
        <f>BOR!B87+LUMCON!B87+LOSFA!B87+ULSummary!B87+'LSU Summary'!B87+'SU Summary'!B87+'LCTCS Summary'!B87</f>
        <v>759028972.11000001</v>
      </c>
      <c r="C87" s="61">
        <f>BOR!C87+LUMCON!C87+LOSFA!C87+ULSummary!C87+'LSU Summary'!C87+'SU Summary'!C87+'LCTCS Summary'!C87</f>
        <v>881192533.16668773</v>
      </c>
      <c r="D87" s="61">
        <f>BOR!D87+LUMCON!D87+LOSFA!D87+ULSummary!D87+'LSU Summary'!D87+'SU Summary'!D87+'LCTCS Summary'!D87</f>
        <v>904838151.83101737</v>
      </c>
      <c r="E87" s="61">
        <f t="shared" si="6"/>
        <v>23645618.664329648</v>
      </c>
      <c r="F87" s="62">
        <f t="shared" si="7"/>
        <v>2.6833657542870721E-2</v>
      </c>
      <c r="H87" s="151"/>
    </row>
    <row r="88" spans="1:11" ht="15" customHeight="1" x14ac:dyDescent="0.25">
      <c r="A88" s="66" t="s">
        <v>71</v>
      </c>
      <c r="B88" s="61">
        <f>BOR!B88+LUMCON!B88+LOSFA!B88+ULSummary!B88+'LSU Summary'!B88+'SU Summary'!B88+'LCTCS Summary'!B88</f>
        <v>5046232</v>
      </c>
      <c r="C88" s="61">
        <f>BOR!C88+LUMCON!C88+LOSFA!C88+ULSummary!C88+'LSU Summary'!C88+'SU Summary'!C88+'LCTCS Summary'!C88</f>
        <v>4263928</v>
      </c>
      <c r="D88" s="61">
        <f>BOR!D88+LUMCON!D88+LOSFA!D88+ULSummary!D88+'LSU Summary'!D88+'SU Summary'!D88+'LCTCS Summary'!D88</f>
        <v>0</v>
      </c>
      <c r="E88" s="61">
        <f t="shared" si="6"/>
        <v>-4263928</v>
      </c>
      <c r="F88" s="62">
        <f t="shared" si="7"/>
        <v>-1</v>
      </c>
      <c r="H88" s="151"/>
    </row>
    <row r="89" spans="1:11" ht="15" customHeight="1" x14ac:dyDescent="0.25">
      <c r="A89" s="66" t="s">
        <v>72</v>
      </c>
      <c r="B89" s="61">
        <f>BOR!B89+LUMCON!B89+LOSFA!B89+ULSummary!B89+'LSU Summary'!B89+'SU Summary'!B89+'LCTCS Summary'!B89</f>
        <v>61198225.870000005</v>
      </c>
      <c r="C89" s="61">
        <f>BOR!C89+LUMCON!C89+LOSFA!C89+ULSummary!C89+'LSU Summary'!C89+'SU Summary'!C89+'LCTCS Summary'!C89</f>
        <v>62469662.870000005</v>
      </c>
      <c r="D89" s="61">
        <f>BOR!D89+LUMCON!D89+LOSFA!D89+ULSummary!D89+'LSU Summary'!D89+'SU Summary'!D89+'LCTCS Summary'!D89</f>
        <v>63764875.75</v>
      </c>
      <c r="E89" s="61">
        <f t="shared" si="6"/>
        <v>1295212.8799999952</v>
      </c>
      <c r="F89" s="62">
        <f t="shared" si="7"/>
        <v>2.0733469983587813E-2</v>
      </c>
      <c r="H89" s="151"/>
    </row>
    <row r="90" spans="1:11" s="103" customFormat="1" ht="15" customHeight="1" x14ac:dyDescent="0.25">
      <c r="A90" s="68" t="s">
        <v>73</v>
      </c>
      <c r="B90" s="77">
        <f>BOR!B90+LUMCON!B90+LOSFA!B90+ULSummary!B90+'LSU Summary'!B90+'SU Summary'!B90+'LCTCS Summary'!B90</f>
        <v>884068908.31999993</v>
      </c>
      <c r="C90" s="77">
        <f>BOR!C90+LUMCON!C90+LOSFA!C90+ULSummary!C90+'LSU Summary'!C90+'SU Summary'!C90+'LCTCS Summary'!C90</f>
        <v>1006550776.1227498</v>
      </c>
      <c r="D90" s="77">
        <f>BOR!D90+LUMCON!D90+LOSFA!D90+ULSummary!D90+'LSU Summary'!D90+'SU Summary'!D90+'LCTCS Summary'!D90</f>
        <v>1037996752.8677995</v>
      </c>
      <c r="E90" s="77">
        <f t="shared" si="6"/>
        <v>31445976.745049715</v>
      </c>
      <c r="F90" s="71">
        <f t="shared" si="7"/>
        <v>3.1241321839897772E-2</v>
      </c>
      <c r="H90" s="151"/>
    </row>
    <row r="91" spans="1:11" ht="15" customHeight="1" x14ac:dyDescent="0.25">
      <c r="A91" s="66" t="s">
        <v>74</v>
      </c>
      <c r="B91" s="61">
        <f>BOR!B91+LUMCON!B91+LOSFA!B91+ULSummary!B91+'LSU Summary'!B91+'SU Summary'!B91+'LCTCS Summary'!B91</f>
        <v>22718997.16</v>
      </c>
      <c r="C91" s="61">
        <f>BOR!C91+LUMCON!C91+LOSFA!C91+ULSummary!C91+'LSU Summary'!C91+'SU Summary'!C91+'LCTCS Summary'!C91</f>
        <v>37244117.457979545</v>
      </c>
      <c r="D91" s="61">
        <f>BOR!D91+LUMCON!D91+LOSFA!D91+ULSummary!D91+'LSU Summary'!D91+'SU Summary'!D91+'LCTCS Summary'!D91</f>
        <v>26916173.960000001</v>
      </c>
      <c r="E91" s="61">
        <f t="shared" si="6"/>
        <v>-10327943.497979544</v>
      </c>
      <c r="F91" s="62">
        <f t="shared" si="7"/>
        <v>-0.27730402014847005</v>
      </c>
      <c r="H91" s="151"/>
    </row>
    <row r="92" spans="1:11" ht="15" customHeight="1" x14ac:dyDescent="0.25">
      <c r="A92" s="66" t="s">
        <v>75</v>
      </c>
      <c r="B92" s="61">
        <f>BOR!B92+LUMCON!B92+LOSFA!B92+ULSummary!B92+'LSU Summary'!B92+'SU Summary'!B92+'LCTCS Summary'!B92</f>
        <v>4436953.38</v>
      </c>
      <c r="C92" s="61">
        <f>BOR!C92+LUMCON!C92+LOSFA!C92+ULSummary!C92+'LSU Summary'!C92+'SU Summary'!C92+'LCTCS Summary'!C92</f>
        <v>5154793</v>
      </c>
      <c r="D92" s="61">
        <f>BOR!D92+LUMCON!D92+LOSFA!D92+ULSummary!D92+'LSU Summary'!D92+'SU Summary'!D92+'LCTCS Summary'!D92</f>
        <v>5806276</v>
      </c>
      <c r="E92" s="61">
        <f t="shared" si="6"/>
        <v>651483</v>
      </c>
      <c r="F92" s="62">
        <f t="shared" si="7"/>
        <v>0.1263839304507475</v>
      </c>
      <c r="H92" s="151"/>
    </row>
    <row r="93" spans="1:11" ht="15" customHeight="1" x14ac:dyDescent="0.25">
      <c r="A93" s="73" t="s">
        <v>76</v>
      </c>
      <c r="B93" s="61">
        <f>BOR!B93+LUMCON!B93+LOSFA!B93+ULSummary!B93+'LSU Summary'!B93+'SU Summary'!B93+'LCTCS Summary'!B93</f>
        <v>1830525.74</v>
      </c>
      <c r="C93" s="61">
        <f>BOR!C93+LUMCON!C93+LOSFA!C93+ULSummary!C93+'LSU Summary'!C93+'SU Summary'!C93+'LCTCS Summary'!C93</f>
        <v>3184107.65</v>
      </c>
      <c r="D93" s="61">
        <f>BOR!D93+LUMCON!D93+LOSFA!D93+ULSummary!D93+'LSU Summary'!D93+'SU Summary'!D93+'LCTCS Summary'!D93</f>
        <v>3653674</v>
      </c>
      <c r="E93" s="61">
        <f t="shared" si="6"/>
        <v>469566.35000000009</v>
      </c>
      <c r="F93" s="62">
        <f t="shared" si="7"/>
        <v>0.14747188274240669</v>
      </c>
      <c r="H93" s="151"/>
    </row>
    <row r="94" spans="1:11" s="103" customFormat="1" ht="15" customHeight="1" x14ac:dyDescent="0.25">
      <c r="A94" s="87" t="s">
        <v>77</v>
      </c>
      <c r="B94" s="77">
        <f>BOR!B94+LUMCON!B94+LOSFA!B94+ULSummary!B94+'LSU Summary'!B94+'SU Summary'!B94+'LCTCS Summary'!B94</f>
        <v>28986476.280000001</v>
      </c>
      <c r="C94" s="77">
        <f>BOR!C94+LUMCON!C94+LOSFA!C94+ULSummary!C94+'LSU Summary'!C94+'SU Summary'!C94+'LCTCS Summary'!C94</f>
        <v>45583018.107979544</v>
      </c>
      <c r="D94" s="77">
        <f>BOR!D94+LUMCON!D94+LOSFA!D94+ULSummary!D94+'LSU Summary'!D94+'SU Summary'!D94+'LCTCS Summary'!D94</f>
        <v>36376123.960000001</v>
      </c>
      <c r="E94" s="77">
        <f t="shared" si="6"/>
        <v>-9206894.1479795426</v>
      </c>
      <c r="F94" s="71">
        <f t="shared" si="7"/>
        <v>-0.20198079307012426</v>
      </c>
      <c r="H94" s="151"/>
      <c r="K94" s="153"/>
    </row>
    <row r="95" spans="1:11" ht="15" customHeight="1" x14ac:dyDescent="0.25">
      <c r="A95" s="73" t="s">
        <v>78</v>
      </c>
      <c r="B95" s="61">
        <f>BOR!B95+LUMCON!B95+LOSFA!B95+ULSummary!B95+'LSU Summary'!B95+'SU Summary'!B95+'LCTCS Summary'!B95</f>
        <v>0</v>
      </c>
      <c r="C95" s="61">
        <f>BOR!C95+LUMCON!C95+LOSFA!C95+ULSummary!C95+'LSU Summary'!C95+'SU Summary'!C95+'LCTCS Summary'!C95</f>
        <v>0</v>
      </c>
      <c r="D95" s="61">
        <f>BOR!D95+LUMCON!D95+LOSFA!D95+ULSummary!D95+'LSU Summary'!D95+'SU Summary'!D95+'LCTCS Summary'!D95</f>
        <v>0</v>
      </c>
      <c r="E95" s="61">
        <f t="shared" si="6"/>
        <v>0</v>
      </c>
      <c r="F95" s="62">
        <f t="shared" si="7"/>
        <v>0</v>
      </c>
      <c r="H95" s="151"/>
    </row>
    <row r="96" spans="1:11" s="103" customFormat="1" ht="15" customHeight="1" thickBot="1" x14ac:dyDescent="0.3">
      <c r="A96" s="159" t="s">
        <v>59</v>
      </c>
      <c r="B96" s="160">
        <f>BOR!B96+LUMCON!B96+LOSFA!B96+ULSummary!B96+'LSU Summary'!B96+'SU Summary'!B96+'LCTCS Summary'!B96</f>
        <v>3042186606.5614552</v>
      </c>
      <c r="C96" s="160">
        <f>BOR!C96+LUMCON!C96+LOSFA!C96+ULSummary!C96+'LSU Summary'!C96+'SU Summary'!C96+'LCTCS Summary'!C96</f>
        <v>3276110123.7010002</v>
      </c>
      <c r="D96" s="160">
        <f>BOR!D96+LUMCON!D96+LOSFA!D96+ULSummary!D96+'LSU Summary'!D96+'SU Summary'!D96+'LCTCS Summary'!D96</f>
        <v>3452745899.2229996</v>
      </c>
      <c r="E96" s="161">
        <f t="shared" si="6"/>
        <v>176635775.52199936</v>
      </c>
      <c r="F96" s="162">
        <f t="shared" si="7"/>
        <v>5.3916311983571261E-2</v>
      </c>
      <c r="H96" s="151"/>
    </row>
    <row r="97" spans="1:6" ht="15" customHeight="1" thickTop="1" x14ac:dyDescent="0.4">
      <c r="A97" s="4"/>
      <c r="B97" s="5"/>
      <c r="C97" s="5"/>
      <c r="D97" s="5"/>
      <c r="E97" s="5"/>
      <c r="F97" s="6" t="s">
        <v>38</v>
      </c>
    </row>
    <row r="98" spans="1:6" x14ac:dyDescent="0.25">
      <c r="A98" s="1" t="s">
        <v>203</v>
      </c>
    </row>
    <row r="99" spans="1:6" x14ac:dyDescent="0.25">
      <c r="A99" s="1" t="s">
        <v>181</v>
      </c>
    </row>
  </sheetData>
  <hyperlinks>
    <hyperlink ref="H2" location="Home!A1" tooltip="Home" display="Home" xr:uid="{00000000-0004-0000-0100-000000000000}"/>
  </hyperlinks>
  <printOptions horizontalCentered="1" verticalCentered="1"/>
  <pageMargins left="0.25" right="0.25" top="0.75" bottom="0.75" header="0.3" footer="0.3"/>
  <pageSetup scale="47" fitToWidth="0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0">
    <pageSetUpPr fitToPage="1"/>
  </sheetPr>
  <dimension ref="A1:M99"/>
  <sheetViews>
    <sheetView workbookViewId="0">
      <pane xSplit="1" ySplit="5" topLeftCell="B6" activePane="bottomRight" state="frozen"/>
      <selection activeCell="A33" sqref="A33"/>
      <selection pane="topRight" activeCell="A33" sqref="A33"/>
      <selection pane="bottomLeft" activeCell="A33" sqref="A33"/>
      <selection pane="bottomRight" activeCell="L54" sqref="L54"/>
    </sheetView>
  </sheetViews>
  <sheetFormatPr defaultColWidth="9.140625" defaultRowHeight="15" x14ac:dyDescent="0.25"/>
  <cols>
    <col min="1" max="1" width="66.5703125" customWidth="1"/>
    <col min="2" max="5" width="23.7109375" style="151" customWidth="1"/>
    <col min="6" max="6" width="23.7109375" style="152" customWidth="1"/>
    <col min="8" max="8" width="7.7109375" customWidth="1"/>
    <col min="9" max="9" width="11.5703125" customWidth="1"/>
  </cols>
  <sheetData>
    <row r="1" spans="1:9" ht="19.5" customHeight="1" thickBot="1" x14ac:dyDescent="0.35">
      <c r="A1" s="27" t="s">
        <v>0</v>
      </c>
      <c r="B1" s="28"/>
      <c r="D1" s="29" t="s">
        <v>1</v>
      </c>
      <c r="E1" s="155" t="s">
        <v>116</v>
      </c>
      <c r="F1" s="36"/>
    </row>
    <row r="2" spans="1:9" ht="19.5" customHeight="1" thickBot="1" x14ac:dyDescent="0.3">
      <c r="A2" s="27" t="s">
        <v>2</v>
      </c>
      <c r="B2" s="28"/>
      <c r="C2" s="28"/>
      <c r="D2" s="28"/>
      <c r="E2" s="28"/>
      <c r="F2" s="32"/>
      <c r="I2" s="170" t="s">
        <v>178</v>
      </c>
    </row>
    <row r="3" spans="1:9" ht="19.5" customHeight="1" thickBot="1" x14ac:dyDescent="0.3">
      <c r="A3" s="33" t="s">
        <v>3</v>
      </c>
      <c r="B3" s="34"/>
      <c r="C3" s="34"/>
      <c r="D3" s="34"/>
      <c r="E3" s="34"/>
      <c r="F3" s="35"/>
    </row>
    <row r="4" spans="1:9" ht="15" customHeight="1" thickTop="1" x14ac:dyDescent="0.25">
      <c r="A4" s="109" t="s">
        <v>4</v>
      </c>
      <c r="B4" s="110" t="s">
        <v>5</v>
      </c>
      <c r="C4" s="111" t="s">
        <v>6</v>
      </c>
      <c r="D4" s="111" t="s">
        <v>6</v>
      </c>
      <c r="E4" s="111" t="s">
        <v>7</v>
      </c>
      <c r="F4" s="112" t="s">
        <v>8</v>
      </c>
      <c r="H4" s="180"/>
    </row>
    <row r="5" spans="1:9" s="107" customFormat="1" ht="15" customHeight="1" x14ac:dyDescent="0.25">
      <c r="A5" s="113"/>
      <c r="B5" s="114" t="s">
        <v>192</v>
      </c>
      <c r="C5" s="114" t="s">
        <v>201</v>
      </c>
      <c r="D5" s="114" t="s">
        <v>202</v>
      </c>
      <c r="E5" s="114" t="s">
        <v>192</v>
      </c>
      <c r="F5" s="115" t="s">
        <v>9</v>
      </c>
      <c r="H5" s="181"/>
    </row>
    <row r="6" spans="1:9" ht="15" customHeight="1" x14ac:dyDescent="0.25">
      <c r="A6" s="116" t="s">
        <v>10</v>
      </c>
      <c r="B6" s="117"/>
      <c r="C6" s="117"/>
      <c r="D6" s="117"/>
      <c r="E6" s="117"/>
      <c r="F6" s="118"/>
      <c r="H6" s="149"/>
    </row>
    <row r="7" spans="1:9" ht="15" customHeight="1" x14ac:dyDescent="0.25">
      <c r="A7" s="116" t="s">
        <v>11</v>
      </c>
      <c r="B7" s="117"/>
      <c r="C7" s="117"/>
      <c r="D7" s="117"/>
      <c r="E7" s="117"/>
      <c r="F7" s="119"/>
      <c r="H7" s="149"/>
    </row>
    <row r="8" spans="1:9" ht="15" customHeight="1" x14ac:dyDescent="0.25">
      <c r="A8" s="120" t="s">
        <v>12</v>
      </c>
      <c r="B8" s="121">
        <v>62708727</v>
      </c>
      <c r="C8" s="121">
        <v>62708727</v>
      </c>
      <c r="D8" s="121">
        <v>91987325</v>
      </c>
      <c r="E8" s="121">
        <f t="shared" ref="E8:E33" si="0">D8-C8</f>
        <v>29278598</v>
      </c>
      <c r="F8" s="122">
        <f t="shared" ref="F8:F33" si="1">IF(ISBLANK(E8),"  ",IF(C8&gt;0,E8/C8,IF(E8&gt;0,1,0)))</f>
        <v>0.46689829949825007</v>
      </c>
      <c r="H8" s="149"/>
    </row>
    <row r="9" spans="1:9" ht="15" customHeight="1" x14ac:dyDescent="0.25">
      <c r="A9" s="120" t="s">
        <v>13</v>
      </c>
      <c r="B9" s="121">
        <v>0</v>
      </c>
      <c r="C9" s="121">
        <v>0</v>
      </c>
      <c r="D9" s="121">
        <v>0</v>
      </c>
      <c r="E9" s="121">
        <f t="shared" si="0"/>
        <v>0</v>
      </c>
      <c r="F9" s="122">
        <f t="shared" si="1"/>
        <v>0</v>
      </c>
      <c r="H9" s="149"/>
    </row>
    <row r="10" spans="1:9" ht="15" customHeight="1" x14ac:dyDescent="0.25">
      <c r="A10" s="188" t="s">
        <v>14</v>
      </c>
      <c r="B10" s="123">
        <v>2918691</v>
      </c>
      <c r="C10" s="123">
        <v>2918691</v>
      </c>
      <c r="D10" s="123">
        <v>2525005</v>
      </c>
      <c r="E10" s="121">
        <f t="shared" si="0"/>
        <v>-393686</v>
      </c>
      <c r="F10" s="122">
        <f t="shared" si="1"/>
        <v>-0.13488443963406885</v>
      </c>
      <c r="H10" s="149"/>
    </row>
    <row r="11" spans="1:9" ht="15" customHeight="1" x14ac:dyDescent="0.25">
      <c r="A11" s="194" t="s">
        <v>15</v>
      </c>
      <c r="B11" s="125">
        <v>0</v>
      </c>
      <c r="C11" s="125">
        <v>0</v>
      </c>
      <c r="D11" s="125">
        <v>0</v>
      </c>
      <c r="E11" s="121">
        <f t="shared" si="0"/>
        <v>0</v>
      </c>
      <c r="F11" s="122">
        <f t="shared" si="1"/>
        <v>0</v>
      </c>
      <c r="H11" s="149"/>
    </row>
    <row r="12" spans="1:9" ht="15" customHeight="1" x14ac:dyDescent="0.25">
      <c r="A12" s="195" t="s">
        <v>16</v>
      </c>
      <c r="B12" s="125">
        <v>2918691</v>
      </c>
      <c r="C12" s="125">
        <v>2918691</v>
      </c>
      <c r="D12" s="125">
        <v>2525005</v>
      </c>
      <c r="E12" s="121">
        <f t="shared" si="0"/>
        <v>-393686</v>
      </c>
      <c r="F12" s="122">
        <f t="shared" si="1"/>
        <v>-0.13488443963406885</v>
      </c>
      <c r="H12" s="149"/>
    </row>
    <row r="13" spans="1:9" ht="15" customHeight="1" x14ac:dyDescent="0.25">
      <c r="A13" s="195" t="s">
        <v>17</v>
      </c>
      <c r="B13" s="125">
        <v>0</v>
      </c>
      <c r="C13" s="125">
        <v>0</v>
      </c>
      <c r="D13" s="125">
        <v>0</v>
      </c>
      <c r="E13" s="121">
        <f t="shared" si="0"/>
        <v>0</v>
      </c>
      <c r="F13" s="122">
        <f t="shared" si="1"/>
        <v>0</v>
      </c>
      <c r="H13" s="149"/>
    </row>
    <row r="14" spans="1:9" ht="15" customHeight="1" x14ac:dyDescent="0.25">
      <c r="A14" s="195" t="s">
        <v>18</v>
      </c>
      <c r="B14" s="125">
        <v>0</v>
      </c>
      <c r="C14" s="125">
        <v>0</v>
      </c>
      <c r="D14" s="125">
        <v>0</v>
      </c>
      <c r="E14" s="121">
        <f t="shared" si="0"/>
        <v>0</v>
      </c>
      <c r="F14" s="122">
        <f t="shared" si="1"/>
        <v>0</v>
      </c>
      <c r="H14" s="149"/>
    </row>
    <row r="15" spans="1:9" ht="15" customHeight="1" x14ac:dyDescent="0.25">
      <c r="A15" s="195" t="s">
        <v>19</v>
      </c>
      <c r="B15" s="125">
        <v>0</v>
      </c>
      <c r="C15" s="125">
        <v>0</v>
      </c>
      <c r="D15" s="125">
        <v>0</v>
      </c>
      <c r="E15" s="121">
        <f t="shared" si="0"/>
        <v>0</v>
      </c>
      <c r="F15" s="122">
        <f t="shared" si="1"/>
        <v>0</v>
      </c>
      <c r="H15" s="149"/>
    </row>
    <row r="16" spans="1:9" ht="15" customHeight="1" x14ac:dyDescent="0.25">
      <c r="A16" s="195" t="s">
        <v>204</v>
      </c>
      <c r="B16" s="125">
        <v>0</v>
      </c>
      <c r="C16" s="125">
        <v>0</v>
      </c>
      <c r="D16" s="125">
        <v>0</v>
      </c>
      <c r="E16" s="121">
        <f t="shared" si="0"/>
        <v>0</v>
      </c>
      <c r="F16" s="122">
        <f t="shared" si="1"/>
        <v>0</v>
      </c>
      <c r="H16" s="149"/>
    </row>
    <row r="17" spans="1:8" ht="15" customHeight="1" x14ac:dyDescent="0.25">
      <c r="A17" s="195" t="s">
        <v>20</v>
      </c>
      <c r="B17" s="125">
        <v>0</v>
      </c>
      <c r="C17" s="125">
        <v>0</v>
      </c>
      <c r="D17" s="125">
        <v>0</v>
      </c>
      <c r="E17" s="121">
        <f t="shared" si="0"/>
        <v>0</v>
      </c>
      <c r="F17" s="122">
        <f t="shared" si="1"/>
        <v>0</v>
      </c>
      <c r="H17" s="149"/>
    </row>
    <row r="18" spans="1:8" ht="15" customHeight="1" x14ac:dyDescent="0.25">
      <c r="A18" s="195" t="s">
        <v>193</v>
      </c>
      <c r="B18" s="125">
        <v>0</v>
      </c>
      <c r="C18" s="125">
        <v>0</v>
      </c>
      <c r="D18" s="125">
        <v>0</v>
      </c>
      <c r="E18" s="121">
        <f t="shared" si="0"/>
        <v>0</v>
      </c>
      <c r="F18" s="122">
        <f t="shared" si="1"/>
        <v>0</v>
      </c>
      <c r="H18" s="149"/>
    </row>
    <row r="19" spans="1:8" ht="15" customHeight="1" x14ac:dyDescent="0.25">
      <c r="A19" s="195" t="s">
        <v>21</v>
      </c>
      <c r="B19" s="125">
        <v>0</v>
      </c>
      <c r="C19" s="125">
        <v>0</v>
      </c>
      <c r="D19" s="125">
        <v>0</v>
      </c>
      <c r="E19" s="121">
        <f t="shared" si="0"/>
        <v>0</v>
      </c>
      <c r="F19" s="122">
        <f t="shared" si="1"/>
        <v>0</v>
      </c>
      <c r="H19" s="149"/>
    </row>
    <row r="20" spans="1:8" ht="15" customHeight="1" x14ac:dyDescent="0.25">
      <c r="A20" s="195" t="s">
        <v>22</v>
      </c>
      <c r="B20" s="125">
        <v>0</v>
      </c>
      <c r="C20" s="125">
        <v>0</v>
      </c>
      <c r="D20" s="125">
        <v>0</v>
      </c>
      <c r="E20" s="121">
        <f t="shared" si="0"/>
        <v>0</v>
      </c>
      <c r="F20" s="122">
        <f t="shared" si="1"/>
        <v>0</v>
      </c>
      <c r="H20" s="149"/>
    </row>
    <row r="21" spans="1:8" ht="15" customHeight="1" x14ac:dyDescent="0.25">
      <c r="A21" s="195" t="s">
        <v>194</v>
      </c>
      <c r="B21" s="125">
        <v>0</v>
      </c>
      <c r="C21" s="125">
        <v>0</v>
      </c>
      <c r="D21" s="125">
        <v>0</v>
      </c>
      <c r="E21" s="121">
        <f t="shared" si="0"/>
        <v>0</v>
      </c>
      <c r="F21" s="122">
        <f t="shared" si="1"/>
        <v>0</v>
      </c>
      <c r="H21" s="149"/>
    </row>
    <row r="22" spans="1:8" ht="15" customHeight="1" x14ac:dyDescent="0.25">
      <c r="A22" s="195" t="s">
        <v>23</v>
      </c>
      <c r="B22" s="125">
        <v>0</v>
      </c>
      <c r="C22" s="125">
        <v>0</v>
      </c>
      <c r="D22" s="125">
        <v>0</v>
      </c>
      <c r="E22" s="121">
        <f t="shared" si="0"/>
        <v>0</v>
      </c>
      <c r="F22" s="122">
        <f t="shared" si="1"/>
        <v>0</v>
      </c>
      <c r="H22" s="149"/>
    </row>
    <row r="23" spans="1:8" ht="15" customHeight="1" x14ac:dyDescent="0.25">
      <c r="A23" s="196" t="s">
        <v>195</v>
      </c>
      <c r="B23" s="125">
        <v>0</v>
      </c>
      <c r="C23" s="125">
        <v>0</v>
      </c>
      <c r="D23" s="125">
        <v>0</v>
      </c>
      <c r="E23" s="121">
        <f t="shared" si="0"/>
        <v>0</v>
      </c>
      <c r="F23" s="122">
        <f t="shared" si="1"/>
        <v>0</v>
      </c>
      <c r="H23" s="149"/>
    </row>
    <row r="24" spans="1:8" ht="15" customHeight="1" x14ac:dyDescent="0.25">
      <c r="A24" s="196" t="s">
        <v>24</v>
      </c>
      <c r="B24" s="125">
        <v>0</v>
      </c>
      <c r="C24" s="125">
        <v>0</v>
      </c>
      <c r="D24" s="125">
        <v>0</v>
      </c>
      <c r="E24" s="121">
        <f t="shared" si="0"/>
        <v>0</v>
      </c>
      <c r="F24" s="122">
        <f t="shared" si="1"/>
        <v>0</v>
      </c>
      <c r="H24" s="149"/>
    </row>
    <row r="25" spans="1:8" ht="15" customHeight="1" x14ac:dyDescent="0.25">
      <c r="A25" s="196" t="s">
        <v>79</v>
      </c>
      <c r="B25" s="125">
        <v>0</v>
      </c>
      <c r="C25" s="125">
        <v>0</v>
      </c>
      <c r="D25" s="125">
        <v>0</v>
      </c>
      <c r="E25" s="121">
        <f t="shared" si="0"/>
        <v>0</v>
      </c>
      <c r="F25" s="122">
        <f t="shared" si="1"/>
        <v>0</v>
      </c>
      <c r="H25" s="149"/>
    </row>
    <row r="26" spans="1:8" ht="15" customHeight="1" x14ac:dyDescent="0.25">
      <c r="A26" s="196" t="s">
        <v>196</v>
      </c>
      <c r="B26" s="125">
        <v>0</v>
      </c>
      <c r="C26" s="125">
        <v>0</v>
      </c>
      <c r="D26" s="125">
        <v>0</v>
      </c>
      <c r="E26" s="121">
        <f t="shared" si="0"/>
        <v>0</v>
      </c>
      <c r="F26" s="122">
        <f t="shared" si="1"/>
        <v>0</v>
      </c>
      <c r="H26" s="149"/>
    </row>
    <row r="27" spans="1:8" ht="15" customHeight="1" x14ac:dyDescent="0.25">
      <c r="A27" s="196" t="s">
        <v>197</v>
      </c>
      <c r="B27" s="125">
        <v>0</v>
      </c>
      <c r="C27" s="125">
        <v>0</v>
      </c>
      <c r="D27" s="125">
        <v>0</v>
      </c>
      <c r="E27" s="121">
        <f t="shared" si="0"/>
        <v>0</v>
      </c>
      <c r="F27" s="122">
        <f t="shared" si="1"/>
        <v>0</v>
      </c>
      <c r="H27" s="149"/>
    </row>
    <row r="28" spans="1:8" ht="15" customHeight="1" x14ac:dyDescent="0.25">
      <c r="A28" s="196" t="s">
        <v>185</v>
      </c>
      <c r="B28" s="125">
        <v>0</v>
      </c>
      <c r="C28" s="125">
        <v>0</v>
      </c>
      <c r="D28" s="125">
        <v>0</v>
      </c>
      <c r="E28" s="121">
        <f t="shared" si="0"/>
        <v>0</v>
      </c>
      <c r="F28" s="122">
        <f t="shared" si="1"/>
        <v>0</v>
      </c>
      <c r="H28" s="149"/>
    </row>
    <row r="29" spans="1:8" ht="15" customHeight="1" x14ac:dyDescent="0.25">
      <c r="A29" s="196" t="s">
        <v>198</v>
      </c>
      <c r="B29" s="125">
        <v>0</v>
      </c>
      <c r="C29" s="125">
        <v>0</v>
      </c>
      <c r="D29" s="125">
        <v>0</v>
      </c>
      <c r="E29" s="121">
        <f t="shared" si="0"/>
        <v>0</v>
      </c>
      <c r="F29" s="122">
        <f t="shared" si="1"/>
        <v>0</v>
      </c>
      <c r="H29" s="149"/>
    </row>
    <row r="30" spans="1:8" ht="15" customHeight="1" x14ac:dyDescent="0.25">
      <c r="A30" s="197" t="s">
        <v>199</v>
      </c>
      <c r="B30" s="125">
        <v>0</v>
      </c>
      <c r="C30" s="125">
        <v>0</v>
      </c>
      <c r="D30" s="125">
        <v>0</v>
      </c>
      <c r="E30" s="121">
        <f t="shared" si="0"/>
        <v>0</v>
      </c>
      <c r="F30" s="122">
        <f t="shared" si="1"/>
        <v>0</v>
      </c>
      <c r="H30" s="149"/>
    </row>
    <row r="31" spans="1:8" ht="15" customHeight="1" x14ac:dyDescent="0.25">
      <c r="A31" s="196" t="s">
        <v>205</v>
      </c>
      <c r="B31" s="125">
        <v>0</v>
      </c>
      <c r="C31" s="125">
        <v>0</v>
      </c>
      <c r="D31" s="125">
        <v>0</v>
      </c>
      <c r="E31" s="121">
        <f t="shared" si="0"/>
        <v>0</v>
      </c>
      <c r="F31" s="122">
        <f t="shared" si="1"/>
        <v>0</v>
      </c>
      <c r="H31" s="149"/>
    </row>
    <row r="32" spans="1:8" ht="15" customHeight="1" x14ac:dyDescent="0.25">
      <c r="A32" s="198" t="s">
        <v>206</v>
      </c>
      <c r="B32" s="125">
        <v>0</v>
      </c>
      <c r="C32" s="125">
        <v>0</v>
      </c>
      <c r="D32" s="125">
        <v>0</v>
      </c>
      <c r="E32" s="121">
        <f t="shared" si="0"/>
        <v>0</v>
      </c>
      <c r="F32" s="122">
        <f t="shared" si="1"/>
        <v>0</v>
      </c>
      <c r="H32" s="149"/>
    </row>
    <row r="33" spans="1:13" ht="15" customHeight="1" x14ac:dyDescent="0.25">
      <c r="A33" s="198" t="s">
        <v>207</v>
      </c>
      <c r="B33" s="125">
        <v>0</v>
      </c>
      <c r="C33" s="125">
        <v>0</v>
      </c>
      <c r="D33" s="125">
        <v>0</v>
      </c>
      <c r="E33" s="121">
        <f t="shared" si="0"/>
        <v>0</v>
      </c>
      <c r="F33" s="122">
        <f t="shared" si="1"/>
        <v>0</v>
      </c>
      <c r="H33" s="149"/>
    </row>
    <row r="34" spans="1:13" ht="15" customHeight="1" x14ac:dyDescent="0.25">
      <c r="A34" s="127" t="s">
        <v>25</v>
      </c>
      <c r="B34" s="125"/>
      <c r="C34" s="125"/>
      <c r="D34" s="125"/>
      <c r="E34" s="125"/>
      <c r="F34" s="118"/>
      <c r="H34" s="149"/>
    </row>
    <row r="35" spans="1:13" ht="15" customHeight="1" x14ac:dyDescent="0.25">
      <c r="A35" s="124" t="s">
        <v>26</v>
      </c>
      <c r="B35" s="121">
        <v>0</v>
      </c>
      <c r="C35" s="121">
        <v>0</v>
      </c>
      <c r="D35" s="121">
        <v>0</v>
      </c>
      <c r="E35" s="121">
        <f>D35-C35</f>
        <v>0</v>
      </c>
      <c r="F35" s="122">
        <f>IF(ISBLANK(E35),"  ",IF(C35&gt;0,E35/C35,IF(E35&gt;0,1,0)))</f>
        <v>0</v>
      </c>
      <c r="H35" s="149"/>
    </row>
    <row r="36" spans="1:13" ht="15" customHeight="1" x14ac:dyDescent="0.25">
      <c r="A36" s="128" t="s">
        <v>27</v>
      </c>
      <c r="B36" s="125"/>
      <c r="C36" s="125"/>
      <c r="D36" s="125"/>
      <c r="E36" s="125"/>
      <c r="F36" s="118"/>
      <c r="H36" s="149"/>
    </row>
    <row r="37" spans="1:13" ht="15" customHeight="1" x14ac:dyDescent="0.25">
      <c r="A37" s="124" t="s">
        <v>26</v>
      </c>
      <c r="B37" s="117">
        <v>0</v>
      </c>
      <c r="C37" s="117">
        <v>0</v>
      </c>
      <c r="D37" s="117">
        <v>0</v>
      </c>
      <c r="E37" s="121">
        <f>D37-C37</f>
        <v>0</v>
      </c>
      <c r="F37" s="122">
        <f>IF(ISBLANK(E37),"  ",IF(C37&gt;0,E37/C37,IF(E37&gt;0,1,0)))</f>
        <v>0</v>
      </c>
      <c r="H37" s="149"/>
    </row>
    <row r="38" spans="1:13" ht="15" customHeight="1" x14ac:dyDescent="0.25">
      <c r="A38" s="126" t="s">
        <v>28</v>
      </c>
      <c r="B38" s="125"/>
      <c r="C38" s="125"/>
      <c r="D38" s="125"/>
      <c r="E38" s="123"/>
      <c r="F38" s="122" t="str">
        <f>IF(ISBLANK(E38),"  ",IF(C38&gt;0,E38/C38,IF(E38&gt;0,1,0)))</f>
        <v xml:space="preserve">  </v>
      </c>
      <c r="H38" s="149"/>
    </row>
    <row r="39" spans="1:13" s="103" customFormat="1" ht="15" customHeight="1" x14ac:dyDescent="0.25">
      <c r="A39" s="129" t="s">
        <v>30</v>
      </c>
      <c r="B39" s="130">
        <v>65627418</v>
      </c>
      <c r="C39" s="130">
        <v>65627418</v>
      </c>
      <c r="D39" s="130">
        <v>94512330</v>
      </c>
      <c r="E39" s="130">
        <f>D39-C39</f>
        <v>28884912</v>
      </c>
      <c r="F39" s="131">
        <f>IF(ISBLANK(E39),"  ",IF(C39&gt;0,E39/C39,IF(E39&gt;0,1,0)))</f>
        <v>0.44013482291806755</v>
      </c>
      <c r="H39" s="174"/>
    </row>
    <row r="40" spans="1:13" ht="15" customHeight="1" x14ac:dyDescent="0.25">
      <c r="A40" s="127" t="s">
        <v>31</v>
      </c>
      <c r="B40" s="125"/>
      <c r="C40" s="125"/>
      <c r="D40" s="125"/>
      <c r="E40" s="125"/>
      <c r="F40" s="118"/>
      <c r="H40" s="149"/>
    </row>
    <row r="41" spans="1:13" ht="15" customHeight="1" x14ac:dyDescent="0.25">
      <c r="A41" s="132" t="s">
        <v>32</v>
      </c>
      <c r="B41" s="121">
        <v>0</v>
      </c>
      <c r="C41" s="121">
        <v>0</v>
      </c>
      <c r="D41" s="121">
        <v>0</v>
      </c>
      <c r="E41" s="121">
        <f t="shared" ref="E41:E46" si="2">D41-C41</f>
        <v>0</v>
      </c>
      <c r="F41" s="122">
        <f t="shared" ref="F41:F46" si="3">IF(ISBLANK(E41),"  ",IF(C41&gt;0,E41/C41,IF(E41&gt;0,1,0)))</f>
        <v>0</v>
      </c>
      <c r="H41" s="149"/>
    </row>
    <row r="42" spans="1:13" ht="15" customHeight="1" x14ac:dyDescent="0.25">
      <c r="A42" s="133" t="s">
        <v>33</v>
      </c>
      <c r="B42" s="121">
        <v>0</v>
      </c>
      <c r="C42" s="121">
        <v>0</v>
      </c>
      <c r="D42" s="121">
        <v>0</v>
      </c>
      <c r="E42" s="121">
        <f t="shared" si="2"/>
        <v>0</v>
      </c>
      <c r="F42" s="122">
        <f t="shared" si="3"/>
        <v>0</v>
      </c>
      <c r="H42" s="149"/>
    </row>
    <row r="43" spans="1:13" ht="15" customHeight="1" x14ac:dyDescent="0.25">
      <c r="A43" s="133" t="s">
        <v>34</v>
      </c>
      <c r="B43" s="121">
        <v>0</v>
      </c>
      <c r="C43" s="121">
        <v>0</v>
      </c>
      <c r="D43" s="121">
        <v>0</v>
      </c>
      <c r="E43" s="121">
        <f t="shared" si="2"/>
        <v>0</v>
      </c>
      <c r="F43" s="122">
        <f t="shared" si="3"/>
        <v>0</v>
      </c>
      <c r="H43" s="149"/>
    </row>
    <row r="44" spans="1:13" ht="15" customHeight="1" x14ac:dyDescent="0.25">
      <c r="A44" s="133" t="s">
        <v>35</v>
      </c>
      <c r="B44" s="121">
        <v>0</v>
      </c>
      <c r="C44" s="121">
        <v>0</v>
      </c>
      <c r="D44" s="121">
        <v>0</v>
      </c>
      <c r="E44" s="121">
        <f t="shared" si="2"/>
        <v>0</v>
      </c>
      <c r="F44" s="122">
        <f t="shared" si="3"/>
        <v>0</v>
      </c>
      <c r="H44" s="149"/>
    </row>
    <row r="45" spans="1:13" ht="15" customHeight="1" x14ac:dyDescent="0.25">
      <c r="A45" s="134" t="s">
        <v>36</v>
      </c>
      <c r="B45" s="121">
        <v>0</v>
      </c>
      <c r="C45" s="121">
        <v>0</v>
      </c>
      <c r="D45" s="121">
        <v>0</v>
      </c>
      <c r="E45" s="121">
        <f t="shared" si="2"/>
        <v>0</v>
      </c>
      <c r="F45" s="122">
        <f t="shared" si="3"/>
        <v>0</v>
      </c>
      <c r="H45" s="149"/>
    </row>
    <row r="46" spans="1:13" s="103" customFormat="1" ht="15" customHeight="1" x14ac:dyDescent="0.25">
      <c r="A46" s="127" t="s">
        <v>37</v>
      </c>
      <c r="B46" s="135">
        <v>0</v>
      </c>
      <c r="C46" s="135">
        <v>0</v>
      </c>
      <c r="D46" s="135">
        <v>0</v>
      </c>
      <c r="E46" s="137">
        <f t="shared" si="2"/>
        <v>0</v>
      </c>
      <c r="F46" s="131">
        <f t="shared" si="3"/>
        <v>0</v>
      </c>
      <c r="H46" s="174"/>
      <c r="M46" s="103" t="s">
        <v>38</v>
      </c>
    </row>
    <row r="47" spans="1:13" ht="15" customHeight="1" x14ac:dyDescent="0.25">
      <c r="A47" s="126" t="s">
        <v>38</v>
      </c>
      <c r="B47" s="125"/>
      <c r="C47" s="125"/>
      <c r="D47" s="125"/>
      <c r="E47" s="125"/>
      <c r="F47" s="118"/>
      <c r="H47" s="149"/>
    </row>
    <row r="48" spans="1:13" s="103" customFormat="1" ht="15" customHeight="1" x14ac:dyDescent="0.25">
      <c r="A48" s="136" t="s">
        <v>39</v>
      </c>
      <c r="B48" s="137">
        <v>185000</v>
      </c>
      <c r="C48" s="137">
        <v>185000</v>
      </c>
      <c r="D48" s="137">
        <v>185000</v>
      </c>
      <c r="E48" s="137">
        <f>D48-C48</f>
        <v>0</v>
      </c>
      <c r="F48" s="131">
        <f>IF(ISBLANK(E48),"  ",IF(C48&gt;0,E48/C48,IF(E48&gt;0,1,0)))</f>
        <v>0</v>
      </c>
      <c r="H48" s="174"/>
    </row>
    <row r="49" spans="1:8" ht="15" customHeight="1" x14ac:dyDescent="0.25">
      <c r="A49" s="124"/>
      <c r="B49" s="117"/>
      <c r="C49" s="117"/>
      <c r="D49" s="117"/>
      <c r="E49" s="117"/>
      <c r="F49" s="119"/>
      <c r="H49" s="149"/>
    </row>
    <row r="50" spans="1:8" s="103" customFormat="1" ht="15" customHeight="1" x14ac:dyDescent="0.25">
      <c r="A50" s="136" t="s">
        <v>40</v>
      </c>
      <c r="B50" s="137">
        <v>0</v>
      </c>
      <c r="C50" s="137">
        <v>0</v>
      </c>
      <c r="D50" s="137">
        <v>0</v>
      </c>
      <c r="E50" s="137">
        <f>D50-C50</f>
        <v>0</v>
      </c>
      <c r="F50" s="131">
        <f>IF(ISBLANK(E50),"  ",IF(C50&gt;0,E50/C50,IF(E50&gt;0,1,0)))</f>
        <v>0</v>
      </c>
      <c r="H50" s="174"/>
    </row>
    <row r="51" spans="1:8" ht="15" customHeight="1" x14ac:dyDescent="0.25">
      <c r="A51" s="126" t="s">
        <v>38</v>
      </c>
      <c r="B51" s="125"/>
      <c r="C51" s="125"/>
      <c r="D51" s="125"/>
      <c r="E51" s="125"/>
      <c r="F51" s="118"/>
      <c r="H51" s="149"/>
    </row>
    <row r="52" spans="1:8" s="103" customFormat="1" ht="15" customHeight="1" x14ac:dyDescent="0.25">
      <c r="A52" s="127" t="s">
        <v>41</v>
      </c>
      <c r="B52" s="135">
        <v>127731327</v>
      </c>
      <c r="C52" s="135">
        <v>136939525</v>
      </c>
      <c r="D52" s="135">
        <v>146939525</v>
      </c>
      <c r="E52" s="135">
        <f>D52-C52</f>
        <v>10000000</v>
      </c>
      <c r="F52" s="131">
        <f>IF(ISBLANK(E52),"  ",IF(C52&gt;0,E52/C52,IF(E52&gt;0,1,0)))</f>
        <v>7.3024935642211408E-2</v>
      </c>
      <c r="H52" s="174"/>
    </row>
    <row r="53" spans="1:8" ht="15" customHeight="1" x14ac:dyDescent="0.25">
      <c r="A53" s="126" t="s">
        <v>38</v>
      </c>
      <c r="B53" s="125"/>
      <c r="C53" s="125"/>
      <c r="D53" s="125"/>
      <c r="E53" s="125"/>
      <c r="F53" s="118"/>
      <c r="H53" s="149"/>
    </row>
    <row r="54" spans="1:8" s="103" customFormat="1" ht="15" customHeight="1" x14ac:dyDescent="0.25">
      <c r="A54" s="138" t="s">
        <v>42</v>
      </c>
      <c r="B54" s="139">
        <v>0</v>
      </c>
      <c r="C54" s="139">
        <v>0</v>
      </c>
      <c r="D54" s="139">
        <v>0</v>
      </c>
      <c r="E54" s="139">
        <f>D54-C54</f>
        <v>0</v>
      </c>
      <c r="F54" s="131">
        <f>IF(ISBLANK(E54),"  ",IF(C54&gt;0,E54/C54,IF(E54&gt;0,1,0)))</f>
        <v>0</v>
      </c>
      <c r="H54" s="174"/>
    </row>
    <row r="55" spans="1:8" ht="15" customHeight="1" x14ac:dyDescent="0.25">
      <c r="A55" s="127"/>
      <c r="B55" s="117"/>
      <c r="C55" s="117"/>
      <c r="D55" s="117"/>
      <c r="E55" s="117"/>
      <c r="F55" s="140"/>
      <c r="H55" s="149"/>
    </row>
    <row r="56" spans="1:8" s="103" customFormat="1" ht="15" customHeight="1" x14ac:dyDescent="0.25">
      <c r="A56" s="127" t="s">
        <v>43</v>
      </c>
      <c r="B56" s="135">
        <v>0</v>
      </c>
      <c r="C56" s="135">
        <v>0</v>
      </c>
      <c r="D56" s="135">
        <v>0</v>
      </c>
      <c r="E56" s="139">
        <f>D56-C56</f>
        <v>0</v>
      </c>
      <c r="F56" s="131">
        <f>IF(ISBLANK(E56),"  ",IF(C56&gt;0,E56/C56,IF(E56&gt;0,1,0)))</f>
        <v>0</v>
      </c>
      <c r="H56" s="174"/>
    </row>
    <row r="57" spans="1:8" ht="15" customHeight="1" x14ac:dyDescent="0.25">
      <c r="A57" s="126"/>
      <c r="B57" s="125"/>
      <c r="C57" s="125"/>
      <c r="D57" s="125"/>
      <c r="E57" s="125"/>
      <c r="F57" s="118"/>
      <c r="H57" s="149"/>
    </row>
    <row r="58" spans="1:8" s="103" customFormat="1" ht="15" customHeight="1" x14ac:dyDescent="0.25">
      <c r="A58" s="141" t="s">
        <v>44</v>
      </c>
      <c r="B58" s="135">
        <v>193543745</v>
      </c>
      <c r="C58" s="135">
        <v>202751943</v>
      </c>
      <c r="D58" s="135">
        <v>241636855</v>
      </c>
      <c r="E58" s="135">
        <f>D58-C58</f>
        <v>38884912</v>
      </c>
      <c r="F58" s="131">
        <f>IF(ISBLANK(E58),"  ",IF(C58&gt;0,E58/C58,IF(E58&gt;0,1,0)))</f>
        <v>0.1917856441947883</v>
      </c>
      <c r="H58" s="174"/>
    </row>
    <row r="59" spans="1:8" ht="15" customHeight="1" x14ac:dyDescent="0.25">
      <c r="A59" s="142"/>
      <c r="B59" s="125"/>
      <c r="C59" s="125"/>
      <c r="D59" s="125"/>
      <c r="E59" s="125"/>
      <c r="F59" s="118" t="s">
        <v>38</v>
      </c>
      <c r="H59" s="149"/>
    </row>
    <row r="60" spans="1:8" ht="15" customHeight="1" x14ac:dyDescent="0.25">
      <c r="A60" s="143"/>
      <c r="B60" s="117"/>
      <c r="C60" s="117"/>
      <c r="D60" s="117"/>
      <c r="E60" s="117"/>
      <c r="F60" s="119" t="s">
        <v>38</v>
      </c>
      <c r="H60" s="149"/>
    </row>
    <row r="61" spans="1:8" ht="15" customHeight="1" x14ac:dyDescent="0.25">
      <c r="A61" s="141" t="s">
        <v>45</v>
      </c>
      <c r="B61" s="117"/>
      <c r="C61" s="117"/>
      <c r="D61" s="117"/>
      <c r="E61" s="117"/>
      <c r="F61" s="119"/>
      <c r="H61" s="149"/>
    </row>
    <row r="62" spans="1:8" ht="15" customHeight="1" x14ac:dyDescent="0.25">
      <c r="A62" s="124" t="s">
        <v>46</v>
      </c>
      <c r="B62" s="117">
        <v>79556541</v>
      </c>
      <c r="C62" s="117">
        <v>90903236</v>
      </c>
      <c r="D62" s="117">
        <v>88457116</v>
      </c>
      <c r="E62" s="117">
        <f t="shared" ref="E62:E75" si="4">D62-C62</f>
        <v>-2446120</v>
      </c>
      <c r="F62" s="122">
        <f t="shared" ref="F62:F75" si="5">IF(ISBLANK(E62),"  ",IF(C62&gt;0,E62/C62,IF(E62&gt;0,1,0)))</f>
        <v>-2.6909053050652675E-2</v>
      </c>
      <c r="H62" s="149"/>
    </row>
    <row r="63" spans="1:8" ht="15" customHeight="1" x14ac:dyDescent="0.25">
      <c r="A63" s="126" t="s">
        <v>47</v>
      </c>
      <c r="B63" s="125">
        <v>14426413</v>
      </c>
      <c r="C63" s="125">
        <v>14430724</v>
      </c>
      <c r="D63" s="125">
        <v>47907974</v>
      </c>
      <c r="E63" s="125">
        <f t="shared" si="4"/>
        <v>33477250</v>
      </c>
      <c r="F63" s="122">
        <f t="shared" si="5"/>
        <v>2.319859350092206</v>
      </c>
      <c r="H63" s="149"/>
    </row>
    <row r="64" spans="1:8" ht="15" customHeight="1" x14ac:dyDescent="0.25">
      <c r="A64" s="126" t="s">
        <v>48</v>
      </c>
      <c r="B64" s="125">
        <v>185000</v>
      </c>
      <c r="C64" s="125">
        <v>185000</v>
      </c>
      <c r="D64" s="125">
        <v>185000</v>
      </c>
      <c r="E64" s="125">
        <f t="shared" si="4"/>
        <v>0</v>
      </c>
      <c r="F64" s="122">
        <f t="shared" si="5"/>
        <v>0</v>
      </c>
      <c r="H64" s="149"/>
    </row>
    <row r="65" spans="1:8" ht="15" customHeight="1" x14ac:dyDescent="0.25">
      <c r="A65" s="126" t="s">
        <v>49</v>
      </c>
      <c r="B65" s="125">
        <v>19619177</v>
      </c>
      <c r="C65" s="125">
        <v>19214244</v>
      </c>
      <c r="D65" s="125">
        <v>20219452</v>
      </c>
      <c r="E65" s="125">
        <f t="shared" si="4"/>
        <v>1005208</v>
      </c>
      <c r="F65" s="122">
        <f t="shared" si="5"/>
        <v>5.2315771570299617E-2</v>
      </c>
      <c r="H65" s="149"/>
    </row>
    <row r="66" spans="1:8" ht="15" customHeight="1" x14ac:dyDescent="0.25">
      <c r="A66" s="126" t="s">
        <v>50</v>
      </c>
      <c r="B66" s="125">
        <v>10381099</v>
      </c>
      <c r="C66" s="125">
        <v>10038121</v>
      </c>
      <c r="D66" s="125">
        <v>11264623</v>
      </c>
      <c r="E66" s="125">
        <f t="shared" si="4"/>
        <v>1226502</v>
      </c>
      <c r="F66" s="122">
        <f t="shared" si="5"/>
        <v>0.12218442076958427</v>
      </c>
      <c r="H66" s="149"/>
    </row>
    <row r="67" spans="1:8" ht="15" customHeight="1" x14ac:dyDescent="0.25">
      <c r="A67" s="126" t="s">
        <v>51</v>
      </c>
      <c r="B67" s="125">
        <v>32266622</v>
      </c>
      <c r="C67" s="125">
        <v>31575029</v>
      </c>
      <c r="D67" s="125">
        <v>34772789</v>
      </c>
      <c r="E67" s="125">
        <f t="shared" si="4"/>
        <v>3197760</v>
      </c>
      <c r="F67" s="122">
        <f t="shared" si="5"/>
        <v>0.10127496636661838</v>
      </c>
      <c r="H67" s="149"/>
    </row>
    <row r="68" spans="1:8" ht="15" customHeight="1" x14ac:dyDescent="0.25">
      <c r="A68" s="126" t="s">
        <v>52</v>
      </c>
      <c r="B68" s="125">
        <v>19065705</v>
      </c>
      <c r="C68" s="125">
        <v>19718260</v>
      </c>
      <c r="D68" s="125">
        <v>19887078</v>
      </c>
      <c r="E68" s="125">
        <f t="shared" si="4"/>
        <v>168818</v>
      </c>
      <c r="F68" s="122">
        <f t="shared" si="5"/>
        <v>8.5615059340935756E-3</v>
      </c>
      <c r="H68" s="149"/>
    </row>
    <row r="69" spans="1:8" ht="15" customHeight="1" x14ac:dyDescent="0.25">
      <c r="A69" s="126" t="s">
        <v>53</v>
      </c>
      <c r="B69" s="125">
        <v>17563692</v>
      </c>
      <c r="C69" s="125">
        <v>16202842</v>
      </c>
      <c r="D69" s="125">
        <v>18411345</v>
      </c>
      <c r="E69" s="125">
        <f t="shared" si="4"/>
        <v>2208503</v>
      </c>
      <c r="F69" s="122">
        <f t="shared" si="5"/>
        <v>0.13630343368157266</v>
      </c>
      <c r="H69" s="149"/>
    </row>
    <row r="70" spans="1:8" s="103" customFormat="1" ht="15" customHeight="1" x14ac:dyDescent="0.25">
      <c r="A70" s="144" t="s">
        <v>54</v>
      </c>
      <c r="B70" s="130">
        <v>193064249</v>
      </c>
      <c r="C70" s="130">
        <v>202267456</v>
      </c>
      <c r="D70" s="130">
        <v>241105377</v>
      </c>
      <c r="E70" s="125">
        <f t="shared" si="4"/>
        <v>38837921</v>
      </c>
      <c r="F70" s="131">
        <f t="shared" si="5"/>
        <v>0.19201270322003752</v>
      </c>
      <c r="H70" s="174"/>
    </row>
    <row r="71" spans="1:8" ht="15" customHeight="1" x14ac:dyDescent="0.25">
      <c r="A71" s="126" t="s">
        <v>55</v>
      </c>
      <c r="B71" s="125">
        <v>0</v>
      </c>
      <c r="C71" s="125">
        <v>0</v>
      </c>
      <c r="D71" s="125">
        <v>0</v>
      </c>
      <c r="E71" s="125">
        <f t="shared" si="4"/>
        <v>0</v>
      </c>
      <c r="F71" s="122">
        <f t="shared" si="5"/>
        <v>0</v>
      </c>
      <c r="H71" s="149"/>
    </row>
    <row r="72" spans="1:8" ht="15" customHeight="1" x14ac:dyDescent="0.25">
      <c r="A72" s="126" t="s">
        <v>56</v>
      </c>
      <c r="B72" s="125">
        <v>479496</v>
      </c>
      <c r="C72" s="125">
        <v>484487</v>
      </c>
      <c r="D72" s="125">
        <v>531478</v>
      </c>
      <c r="E72" s="125">
        <f t="shared" si="4"/>
        <v>46991</v>
      </c>
      <c r="F72" s="122">
        <f t="shared" si="5"/>
        <v>9.6991250539230162E-2</v>
      </c>
      <c r="H72" s="149"/>
    </row>
    <row r="73" spans="1:8" ht="15" customHeight="1" x14ac:dyDescent="0.25">
      <c r="A73" s="126" t="s">
        <v>57</v>
      </c>
      <c r="B73" s="125">
        <v>0</v>
      </c>
      <c r="C73" s="125">
        <v>0</v>
      </c>
      <c r="D73" s="125">
        <v>0</v>
      </c>
      <c r="E73" s="125">
        <f t="shared" si="4"/>
        <v>0</v>
      </c>
      <c r="F73" s="122">
        <f t="shared" si="5"/>
        <v>0</v>
      </c>
      <c r="H73" s="149"/>
    </row>
    <row r="74" spans="1:8" ht="15" customHeight="1" x14ac:dyDescent="0.25">
      <c r="A74" s="126" t="s">
        <v>58</v>
      </c>
      <c r="B74" s="125">
        <v>0</v>
      </c>
      <c r="C74" s="125">
        <v>0</v>
      </c>
      <c r="D74" s="125">
        <v>0</v>
      </c>
      <c r="E74" s="125">
        <f t="shared" si="4"/>
        <v>0</v>
      </c>
      <c r="F74" s="122">
        <f t="shared" si="5"/>
        <v>0</v>
      </c>
      <c r="H74" s="149"/>
    </row>
    <row r="75" spans="1:8" s="103" customFormat="1" ht="15" customHeight="1" x14ac:dyDescent="0.25">
      <c r="A75" s="145" t="s">
        <v>59</v>
      </c>
      <c r="B75" s="146">
        <v>193543745</v>
      </c>
      <c r="C75" s="146">
        <v>202751943</v>
      </c>
      <c r="D75" s="146">
        <v>241636855</v>
      </c>
      <c r="E75" s="125">
        <f t="shared" si="4"/>
        <v>38884912</v>
      </c>
      <c r="F75" s="131">
        <f t="shared" si="5"/>
        <v>0.1917856441947883</v>
      </c>
      <c r="H75" s="174"/>
    </row>
    <row r="76" spans="1:8" ht="15" customHeight="1" x14ac:dyDescent="0.25">
      <c r="A76" s="143"/>
      <c r="B76" s="117"/>
      <c r="C76" s="117"/>
      <c r="D76" s="117"/>
      <c r="E76" s="117"/>
      <c r="F76" s="119"/>
      <c r="H76" s="149"/>
    </row>
    <row r="77" spans="1:8" ht="15" customHeight="1" x14ac:dyDescent="0.25">
      <c r="A77" s="141" t="s">
        <v>60</v>
      </c>
      <c r="B77" s="117"/>
      <c r="C77" s="117"/>
      <c r="D77" s="117"/>
      <c r="E77" s="117"/>
      <c r="F77" s="119"/>
      <c r="H77" s="149"/>
    </row>
    <row r="78" spans="1:8" ht="15" customHeight="1" x14ac:dyDescent="0.25">
      <c r="A78" s="124" t="s">
        <v>61</v>
      </c>
      <c r="B78" s="121">
        <v>106711889</v>
      </c>
      <c r="C78" s="121">
        <v>113831194</v>
      </c>
      <c r="D78" s="121">
        <v>116951620</v>
      </c>
      <c r="E78" s="117">
        <f t="shared" ref="E78:E96" si="6">D78-C78</f>
        <v>3120426</v>
      </c>
      <c r="F78" s="122">
        <f t="shared" ref="F78:F96" si="7">IF(ISBLANK(E78),"  ",IF(C78&gt;0,E78/C78,IF(E78&gt;0,1,0)))</f>
        <v>2.7412749443706967E-2</v>
      </c>
      <c r="H78" s="149"/>
    </row>
    <row r="79" spans="1:8" ht="15" customHeight="1" x14ac:dyDescent="0.25">
      <c r="A79" s="126" t="s">
        <v>62</v>
      </c>
      <c r="B79" s="123">
        <v>1116056</v>
      </c>
      <c r="C79" s="123">
        <v>1669520</v>
      </c>
      <c r="D79" s="123">
        <v>1683520</v>
      </c>
      <c r="E79" s="125">
        <f t="shared" si="6"/>
        <v>14000</v>
      </c>
      <c r="F79" s="122">
        <f t="shared" si="7"/>
        <v>8.3856437778523172E-3</v>
      </c>
      <c r="H79" s="149"/>
    </row>
    <row r="80" spans="1:8" ht="15" customHeight="1" x14ac:dyDescent="0.25">
      <c r="A80" s="126" t="s">
        <v>63</v>
      </c>
      <c r="B80" s="117">
        <v>41482695</v>
      </c>
      <c r="C80" s="117">
        <v>45559362</v>
      </c>
      <c r="D80" s="117">
        <v>45746380</v>
      </c>
      <c r="E80" s="125">
        <f t="shared" si="6"/>
        <v>187018</v>
      </c>
      <c r="F80" s="122">
        <f t="shared" si="7"/>
        <v>4.1049301787852077E-3</v>
      </c>
      <c r="H80" s="149"/>
    </row>
    <row r="81" spans="1:8" s="103" customFormat="1" ht="15" customHeight="1" x14ac:dyDescent="0.25">
      <c r="A81" s="144" t="s">
        <v>64</v>
      </c>
      <c r="B81" s="146">
        <v>149310640</v>
      </c>
      <c r="C81" s="146">
        <v>161060076</v>
      </c>
      <c r="D81" s="146">
        <v>164381520</v>
      </c>
      <c r="E81" s="130">
        <f t="shared" si="6"/>
        <v>3321444</v>
      </c>
      <c r="F81" s="131">
        <f t="shared" si="7"/>
        <v>2.0622391858302613E-2</v>
      </c>
      <c r="H81" s="174"/>
    </row>
    <row r="82" spans="1:8" ht="15" customHeight="1" x14ac:dyDescent="0.25">
      <c r="A82" s="126" t="s">
        <v>65</v>
      </c>
      <c r="B82" s="123">
        <v>401067</v>
      </c>
      <c r="C82" s="123">
        <v>264811</v>
      </c>
      <c r="D82" s="123">
        <v>314811</v>
      </c>
      <c r="E82" s="125">
        <f t="shared" si="6"/>
        <v>50000</v>
      </c>
      <c r="F82" s="122">
        <f t="shared" si="7"/>
        <v>0.18881390878777693</v>
      </c>
      <c r="H82" s="149"/>
    </row>
    <row r="83" spans="1:8" ht="15" customHeight="1" x14ac:dyDescent="0.25">
      <c r="A83" s="126" t="s">
        <v>66</v>
      </c>
      <c r="B83" s="121">
        <v>19650276</v>
      </c>
      <c r="C83" s="121">
        <v>17545476</v>
      </c>
      <c r="D83" s="121">
        <v>29228944</v>
      </c>
      <c r="E83" s="125">
        <f t="shared" si="6"/>
        <v>11683468</v>
      </c>
      <c r="F83" s="122">
        <f t="shared" si="7"/>
        <v>0.66589632563972612</v>
      </c>
      <c r="H83" s="149"/>
    </row>
    <row r="84" spans="1:8" ht="15" customHeight="1" x14ac:dyDescent="0.25">
      <c r="A84" s="126" t="s">
        <v>67</v>
      </c>
      <c r="B84" s="117">
        <v>1919284</v>
      </c>
      <c r="C84" s="117">
        <v>1812586</v>
      </c>
      <c r="D84" s="117">
        <v>1982401</v>
      </c>
      <c r="E84" s="125">
        <f t="shared" si="6"/>
        <v>169815</v>
      </c>
      <c r="F84" s="122">
        <f t="shared" si="7"/>
        <v>9.3686589215628946E-2</v>
      </c>
      <c r="H84" s="149"/>
    </row>
    <row r="85" spans="1:8" s="103" customFormat="1" ht="15" customHeight="1" x14ac:dyDescent="0.25">
      <c r="A85" s="128" t="s">
        <v>68</v>
      </c>
      <c r="B85" s="146">
        <v>21970627</v>
      </c>
      <c r="C85" s="146">
        <v>19622873</v>
      </c>
      <c r="D85" s="146">
        <v>31526156</v>
      </c>
      <c r="E85" s="130">
        <f t="shared" si="6"/>
        <v>11903283</v>
      </c>
      <c r="F85" s="131">
        <f t="shared" si="7"/>
        <v>0.60660245826388415</v>
      </c>
      <c r="H85" s="174"/>
    </row>
    <row r="86" spans="1:8" ht="15" customHeight="1" x14ac:dyDescent="0.25">
      <c r="A86" s="126" t="s">
        <v>69</v>
      </c>
      <c r="B86" s="117">
        <v>831226</v>
      </c>
      <c r="C86" s="117">
        <v>722184</v>
      </c>
      <c r="D86" s="117">
        <v>692784</v>
      </c>
      <c r="E86" s="125">
        <f t="shared" si="6"/>
        <v>-29400</v>
      </c>
      <c r="F86" s="122">
        <f t="shared" si="7"/>
        <v>-4.0709846798045929E-2</v>
      </c>
      <c r="H86" s="149"/>
    </row>
    <row r="87" spans="1:8" ht="15" customHeight="1" x14ac:dyDescent="0.25">
      <c r="A87" s="126" t="s">
        <v>70</v>
      </c>
      <c r="B87" s="125">
        <v>20305584</v>
      </c>
      <c r="C87" s="125">
        <v>20737073</v>
      </c>
      <c r="D87" s="125">
        <v>44179391</v>
      </c>
      <c r="E87" s="125">
        <f t="shared" si="6"/>
        <v>23442318</v>
      </c>
      <c r="F87" s="122">
        <f t="shared" si="7"/>
        <v>1.1304545246091384</v>
      </c>
      <c r="H87" s="149"/>
    </row>
    <row r="88" spans="1:8" ht="15" customHeight="1" x14ac:dyDescent="0.25">
      <c r="A88" s="126" t="s">
        <v>71</v>
      </c>
      <c r="B88" s="125">
        <v>0</v>
      </c>
      <c r="C88" s="125">
        <v>0</v>
      </c>
      <c r="D88" s="125">
        <v>0</v>
      </c>
      <c r="E88" s="125">
        <f t="shared" si="6"/>
        <v>0</v>
      </c>
      <c r="F88" s="122">
        <f t="shared" si="7"/>
        <v>0</v>
      </c>
      <c r="H88" s="149"/>
    </row>
    <row r="89" spans="1:8" ht="15" customHeight="1" x14ac:dyDescent="0.25">
      <c r="A89" s="126" t="s">
        <v>72</v>
      </c>
      <c r="B89" s="125">
        <v>479496</v>
      </c>
      <c r="C89" s="125">
        <v>484487</v>
      </c>
      <c r="D89" s="125">
        <v>531478</v>
      </c>
      <c r="E89" s="125">
        <f t="shared" si="6"/>
        <v>46991</v>
      </c>
      <c r="F89" s="122">
        <f t="shared" si="7"/>
        <v>9.6991250539230162E-2</v>
      </c>
      <c r="H89" s="149"/>
    </row>
    <row r="90" spans="1:8" s="103" customFormat="1" ht="15" customHeight="1" x14ac:dyDescent="0.25">
      <c r="A90" s="128" t="s">
        <v>73</v>
      </c>
      <c r="B90" s="130">
        <v>21616306</v>
      </c>
      <c r="C90" s="130">
        <v>21943744</v>
      </c>
      <c r="D90" s="130">
        <v>45403653</v>
      </c>
      <c r="E90" s="130">
        <f t="shared" si="6"/>
        <v>23459909</v>
      </c>
      <c r="F90" s="131">
        <f t="shared" si="7"/>
        <v>1.0690932686783077</v>
      </c>
      <c r="H90" s="174"/>
    </row>
    <row r="91" spans="1:8" ht="15" customHeight="1" x14ac:dyDescent="0.25">
      <c r="A91" s="126" t="s">
        <v>74</v>
      </c>
      <c r="B91" s="125">
        <v>624508</v>
      </c>
      <c r="C91" s="125">
        <v>75250</v>
      </c>
      <c r="D91" s="125">
        <v>275526</v>
      </c>
      <c r="E91" s="125">
        <f t="shared" si="6"/>
        <v>200276</v>
      </c>
      <c r="F91" s="122">
        <f t="shared" si="7"/>
        <v>2.6614750830564784</v>
      </c>
      <c r="H91" s="149"/>
    </row>
    <row r="92" spans="1:8" ht="15" customHeight="1" x14ac:dyDescent="0.25">
      <c r="A92" s="126" t="s">
        <v>75</v>
      </c>
      <c r="B92" s="125">
        <v>21664</v>
      </c>
      <c r="C92" s="125">
        <v>50000</v>
      </c>
      <c r="D92" s="125">
        <v>50000</v>
      </c>
      <c r="E92" s="125">
        <f t="shared" si="6"/>
        <v>0</v>
      </c>
      <c r="F92" s="122">
        <f t="shared" si="7"/>
        <v>0</v>
      </c>
      <c r="H92" s="149"/>
    </row>
    <row r="93" spans="1:8" ht="15" customHeight="1" x14ac:dyDescent="0.25">
      <c r="A93" s="133" t="s">
        <v>76</v>
      </c>
      <c r="B93" s="125">
        <v>0</v>
      </c>
      <c r="C93" s="125">
        <v>0</v>
      </c>
      <c r="D93" s="125">
        <v>0</v>
      </c>
      <c r="E93" s="125">
        <f t="shared" si="6"/>
        <v>0</v>
      </c>
      <c r="F93" s="122">
        <f t="shared" si="7"/>
        <v>0</v>
      </c>
      <c r="H93" s="149"/>
    </row>
    <row r="94" spans="1:8" s="103" customFormat="1" ht="15" customHeight="1" x14ac:dyDescent="0.25">
      <c r="A94" s="147" t="s">
        <v>77</v>
      </c>
      <c r="B94" s="146">
        <v>646172</v>
      </c>
      <c r="C94" s="146">
        <v>125250</v>
      </c>
      <c r="D94" s="146">
        <v>325526</v>
      </c>
      <c r="E94" s="125">
        <f t="shared" si="6"/>
        <v>200276</v>
      </c>
      <c r="F94" s="131">
        <f t="shared" si="7"/>
        <v>1.5990099800399202</v>
      </c>
      <c r="H94" s="174"/>
    </row>
    <row r="95" spans="1:8" ht="15" customHeight="1" x14ac:dyDescent="0.25">
      <c r="A95" s="133" t="s">
        <v>78</v>
      </c>
      <c r="B95" s="125">
        <v>0</v>
      </c>
      <c r="C95" s="125">
        <v>0</v>
      </c>
      <c r="D95" s="125">
        <v>0</v>
      </c>
      <c r="E95" s="125">
        <f t="shared" si="6"/>
        <v>0</v>
      </c>
      <c r="F95" s="122">
        <f t="shared" si="7"/>
        <v>0</v>
      </c>
      <c r="H95" s="149"/>
    </row>
    <row r="96" spans="1:8" s="103" customFormat="1" ht="15" customHeight="1" thickBot="1" x14ac:dyDescent="0.3">
      <c r="A96" s="165" t="s">
        <v>59</v>
      </c>
      <c r="B96" s="166">
        <v>193543745</v>
      </c>
      <c r="C96" s="166">
        <v>202751943</v>
      </c>
      <c r="D96" s="166">
        <v>241636855</v>
      </c>
      <c r="E96" s="166">
        <f t="shared" si="6"/>
        <v>38884912</v>
      </c>
      <c r="F96" s="167">
        <f t="shared" si="7"/>
        <v>0.1917856441947883</v>
      </c>
      <c r="H96" s="174"/>
    </row>
    <row r="97" spans="1:6" ht="15" customHeight="1" thickTop="1" x14ac:dyDescent="0.25">
      <c r="A97" s="148"/>
      <c r="B97" s="149"/>
      <c r="C97" s="149"/>
      <c r="D97" s="149"/>
      <c r="E97" s="149"/>
      <c r="F97" s="150" t="s">
        <v>38</v>
      </c>
    </row>
    <row r="98" spans="1:6" x14ac:dyDescent="0.25">
      <c r="A98" t="s">
        <v>203</v>
      </c>
    </row>
    <row r="99" spans="1:6" x14ac:dyDescent="0.25">
      <c r="A99" t="s">
        <v>181</v>
      </c>
    </row>
  </sheetData>
  <hyperlinks>
    <hyperlink ref="I2" location="Home!A1" tooltip="Home" display="Home" xr:uid="{00000000-0004-0000-1300-000000000000}"/>
  </hyperlinks>
  <printOptions horizontalCentered="1" verticalCentered="1"/>
  <pageMargins left="0.25" right="0.25" top="0.75" bottom="0.75" header="0.3" footer="0.3"/>
  <pageSetup scale="47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21">
    <pageSetUpPr fitToPage="1"/>
  </sheetPr>
  <dimension ref="A1:M99"/>
  <sheetViews>
    <sheetView workbookViewId="0">
      <pane xSplit="1" ySplit="5" topLeftCell="B6" activePane="bottomRight" state="frozen"/>
      <selection activeCell="A33" sqref="A33"/>
      <selection pane="topRight" activeCell="A33" sqref="A33"/>
      <selection pane="bottomLeft" activeCell="A33" sqref="A33"/>
      <selection pane="bottomRight" activeCell="I55" sqref="I55"/>
    </sheetView>
  </sheetViews>
  <sheetFormatPr defaultColWidth="9.140625" defaultRowHeight="15" x14ac:dyDescent="0.25"/>
  <cols>
    <col min="1" max="1" width="66.5703125" customWidth="1"/>
    <col min="2" max="5" width="23.7109375" style="151" customWidth="1"/>
    <col min="6" max="6" width="23.7109375" style="152" customWidth="1"/>
    <col min="8" max="8" width="7.7109375" customWidth="1"/>
    <col min="9" max="9" width="11.5703125" customWidth="1"/>
  </cols>
  <sheetData>
    <row r="1" spans="1:9" ht="19.5" customHeight="1" thickBot="1" x14ac:dyDescent="0.35">
      <c r="A1" s="27" t="s">
        <v>0</v>
      </c>
      <c r="B1" s="28"/>
      <c r="D1" s="29" t="s">
        <v>1</v>
      </c>
      <c r="E1" s="26" t="s">
        <v>93</v>
      </c>
      <c r="F1" s="36"/>
    </row>
    <row r="2" spans="1:9" ht="19.5" customHeight="1" thickBot="1" x14ac:dyDescent="0.3">
      <c r="A2" s="27" t="s">
        <v>2</v>
      </c>
      <c r="B2" s="28"/>
      <c r="C2" s="28"/>
      <c r="D2" s="28"/>
      <c r="E2" s="28"/>
      <c r="F2" s="32"/>
      <c r="I2" s="170" t="s">
        <v>178</v>
      </c>
    </row>
    <row r="3" spans="1:9" ht="19.5" customHeight="1" thickBot="1" x14ac:dyDescent="0.3">
      <c r="A3" s="33" t="s">
        <v>3</v>
      </c>
      <c r="B3" s="34"/>
      <c r="C3" s="34"/>
      <c r="D3" s="34"/>
      <c r="E3" s="34"/>
      <c r="F3" s="35"/>
    </row>
    <row r="4" spans="1:9" ht="15" customHeight="1" thickTop="1" x14ac:dyDescent="0.25">
      <c r="A4" s="109" t="s">
        <v>4</v>
      </c>
      <c r="B4" s="110" t="s">
        <v>5</v>
      </c>
      <c r="C4" s="111" t="s">
        <v>6</v>
      </c>
      <c r="D4" s="111" t="s">
        <v>6</v>
      </c>
      <c r="E4" s="111" t="s">
        <v>7</v>
      </c>
      <c r="F4" s="112" t="s">
        <v>8</v>
      </c>
      <c r="H4" s="180"/>
    </row>
    <row r="5" spans="1:9" s="107" customFormat="1" ht="15" customHeight="1" x14ac:dyDescent="0.25">
      <c r="A5" s="113"/>
      <c r="B5" s="114" t="s">
        <v>192</v>
      </c>
      <c r="C5" s="114" t="s">
        <v>201</v>
      </c>
      <c r="D5" s="114" t="s">
        <v>202</v>
      </c>
      <c r="E5" s="114" t="s">
        <v>192</v>
      </c>
      <c r="F5" s="115" t="s">
        <v>9</v>
      </c>
      <c r="H5" s="181"/>
    </row>
    <row r="6" spans="1:9" ht="15" customHeight="1" x14ac:dyDescent="0.25">
      <c r="A6" s="116" t="s">
        <v>10</v>
      </c>
      <c r="B6" s="117"/>
      <c r="C6" s="117"/>
      <c r="D6" s="117"/>
      <c r="E6" s="117"/>
      <c r="F6" s="118"/>
      <c r="H6" s="149"/>
    </row>
    <row r="7" spans="1:9" ht="15" customHeight="1" x14ac:dyDescent="0.25">
      <c r="A7" s="116" t="s">
        <v>11</v>
      </c>
      <c r="B7" s="117"/>
      <c r="C7" s="117"/>
      <c r="D7" s="117"/>
      <c r="E7" s="117"/>
      <c r="F7" s="119"/>
      <c r="H7" s="149"/>
    </row>
    <row r="8" spans="1:9" ht="15" customHeight="1" x14ac:dyDescent="0.25">
      <c r="A8" s="120" t="s">
        <v>12</v>
      </c>
      <c r="B8" s="121">
        <v>30475622</v>
      </c>
      <c r="C8" s="121">
        <v>30500622</v>
      </c>
      <c r="D8" s="121">
        <v>33465305</v>
      </c>
      <c r="E8" s="121">
        <f t="shared" ref="E8:E33" si="0">D8-C8</f>
        <v>2964683</v>
      </c>
      <c r="F8" s="122">
        <f t="shared" ref="F8:F33" si="1">IF(ISBLANK(E8),"  ",IF(C8&gt;0,E8/C8,IF(E8&gt;0,1,0)))</f>
        <v>9.7200739053780613E-2</v>
      </c>
      <c r="H8" s="149"/>
    </row>
    <row r="9" spans="1:9" ht="15" customHeight="1" x14ac:dyDescent="0.25">
      <c r="A9" s="120" t="s">
        <v>13</v>
      </c>
      <c r="B9" s="121">
        <v>0</v>
      </c>
      <c r="C9" s="121">
        <v>0</v>
      </c>
      <c r="D9" s="121">
        <v>0</v>
      </c>
      <c r="E9" s="121">
        <f t="shared" si="0"/>
        <v>0</v>
      </c>
      <c r="F9" s="122">
        <f t="shared" si="1"/>
        <v>0</v>
      </c>
      <c r="H9" s="149"/>
    </row>
    <row r="10" spans="1:9" ht="15" customHeight="1" x14ac:dyDescent="0.25">
      <c r="A10" s="188" t="s">
        <v>14</v>
      </c>
      <c r="B10" s="123">
        <v>2023771</v>
      </c>
      <c r="C10" s="123">
        <v>2065703</v>
      </c>
      <c r="D10" s="123">
        <v>1787072</v>
      </c>
      <c r="E10" s="121">
        <f t="shared" si="0"/>
        <v>-278631</v>
      </c>
      <c r="F10" s="122">
        <f t="shared" si="1"/>
        <v>-0.1348843468785203</v>
      </c>
      <c r="H10" s="149"/>
    </row>
    <row r="11" spans="1:9" ht="15" customHeight="1" x14ac:dyDescent="0.25">
      <c r="A11" s="194" t="s">
        <v>15</v>
      </c>
      <c r="B11" s="125">
        <v>0</v>
      </c>
      <c r="C11" s="125">
        <v>0</v>
      </c>
      <c r="D11" s="125">
        <v>0</v>
      </c>
      <c r="E11" s="121">
        <f t="shared" si="0"/>
        <v>0</v>
      </c>
      <c r="F11" s="122">
        <f t="shared" si="1"/>
        <v>0</v>
      </c>
      <c r="H11" s="149"/>
    </row>
    <row r="12" spans="1:9" ht="15" customHeight="1" x14ac:dyDescent="0.25">
      <c r="A12" s="195" t="s">
        <v>16</v>
      </c>
      <c r="B12" s="125">
        <v>2023771</v>
      </c>
      <c r="C12" s="125">
        <v>2065703</v>
      </c>
      <c r="D12" s="125">
        <v>1787072</v>
      </c>
      <c r="E12" s="121">
        <f t="shared" si="0"/>
        <v>-278631</v>
      </c>
      <c r="F12" s="122">
        <f t="shared" si="1"/>
        <v>-0.1348843468785203</v>
      </c>
      <c r="H12" s="149"/>
    </row>
    <row r="13" spans="1:9" ht="15" customHeight="1" x14ac:dyDescent="0.25">
      <c r="A13" s="195" t="s">
        <v>17</v>
      </c>
      <c r="B13" s="125">
        <v>0</v>
      </c>
      <c r="C13" s="125">
        <v>0</v>
      </c>
      <c r="D13" s="125">
        <v>0</v>
      </c>
      <c r="E13" s="121">
        <f t="shared" si="0"/>
        <v>0</v>
      </c>
      <c r="F13" s="122">
        <f t="shared" si="1"/>
        <v>0</v>
      </c>
      <c r="H13" s="149"/>
    </row>
    <row r="14" spans="1:9" ht="15" customHeight="1" x14ac:dyDescent="0.25">
      <c r="A14" s="195" t="s">
        <v>18</v>
      </c>
      <c r="B14" s="125">
        <v>0</v>
      </c>
      <c r="C14" s="125">
        <v>0</v>
      </c>
      <c r="D14" s="125">
        <v>0</v>
      </c>
      <c r="E14" s="121">
        <f t="shared" si="0"/>
        <v>0</v>
      </c>
      <c r="F14" s="122">
        <f t="shared" si="1"/>
        <v>0</v>
      </c>
      <c r="H14" s="149"/>
    </row>
    <row r="15" spans="1:9" ht="15" customHeight="1" x14ac:dyDescent="0.25">
      <c r="A15" s="195" t="s">
        <v>19</v>
      </c>
      <c r="B15" s="125">
        <v>0</v>
      </c>
      <c r="C15" s="125">
        <v>0</v>
      </c>
      <c r="D15" s="125">
        <v>0</v>
      </c>
      <c r="E15" s="121">
        <f t="shared" si="0"/>
        <v>0</v>
      </c>
      <c r="F15" s="122">
        <f t="shared" si="1"/>
        <v>0</v>
      </c>
      <c r="H15" s="149"/>
    </row>
    <row r="16" spans="1:9" ht="15" customHeight="1" x14ac:dyDescent="0.25">
      <c r="A16" s="195" t="s">
        <v>204</v>
      </c>
      <c r="B16" s="125">
        <v>0</v>
      </c>
      <c r="C16" s="125">
        <v>0</v>
      </c>
      <c r="D16" s="125">
        <v>0</v>
      </c>
      <c r="E16" s="121">
        <f t="shared" si="0"/>
        <v>0</v>
      </c>
      <c r="F16" s="122">
        <f t="shared" si="1"/>
        <v>0</v>
      </c>
      <c r="H16" s="149"/>
    </row>
    <row r="17" spans="1:8" ht="15" customHeight="1" x14ac:dyDescent="0.25">
      <c r="A17" s="195" t="s">
        <v>20</v>
      </c>
      <c r="B17" s="125">
        <v>0</v>
      </c>
      <c r="C17" s="125">
        <v>0</v>
      </c>
      <c r="D17" s="125">
        <v>0</v>
      </c>
      <c r="E17" s="121">
        <f t="shared" si="0"/>
        <v>0</v>
      </c>
      <c r="F17" s="122">
        <f t="shared" si="1"/>
        <v>0</v>
      </c>
      <c r="H17" s="149"/>
    </row>
    <row r="18" spans="1:8" ht="15" customHeight="1" x14ac:dyDescent="0.25">
      <c r="A18" s="195" t="s">
        <v>193</v>
      </c>
      <c r="B18" s="125">
        <v>0</v>
      </c>
      <c r="C18" s="125">
        <v>0</v>
      </c>
      <c r="D18" s="125">
        <v>0</v>
      </c>
      <c r="E18" s="121">
        <f t="shared" si="0"/>
        <v>0</v>
      </c>
      <c r="F18" s="122">
        <f t="shared" si="1"/>
        <v>0</v>
      </c>
      <c r="H18" s="149"/>
    </row>
    <row r="19" spans="1:8" ht="15" customHeight="1" x14ac:dyDescent="0.25">
      <c r="A19" s="195" t="s">
        <v>21</v>
      </c>
      <c r="B19" s="125">
        <v>0</v>
      </c>
      <c r="C19" s="125">
        <v>0</v>
      </c>
      <c r="D19" s="125">
        <v>0</v>
      </c>
      <c r="E19" s="121">
        <f t="shared" si="0"/>
        <v>0</v>
      </c>
      <c r="F19" s="122">
        <f t="shared" si="1"/>
        <v>0</v>
      </c>
      <c r="H19" s="149"/>
    </row>
    <row r="20" spans="1:8" ht="15" customHeight="1" x14ac:dyDescent="0.25">
      <c r="A20" s="195" t="s">
        <v>22</v>
      </c>
      <c r="B20" s="125">
        <v>0</v>
      </c>
      <c r="C20" s="125">
        <v>0</v>
      </c>
      <c r="D20" s="125">
        <v>0</v>
      </c>
      <c r="E20" s="121">
        <f t="shared" si="0"/>
        <v>0</v>
      </c>
      <c r="F20" s="122">
        <f t="shared" si="1"/>
        <v>0</v>
      </c>
      <c r="H20" s="149"/>
    </row>
    <row r="21" spans="1:8" ht="15" customHeight="1" x14ac:dyDescent="0.25">
      <c r="A21" s="195" t="s">
        <v>194</v>
      </c>
      <c r="B21" s="125">
        <v>0</v>
      </c>
      <c r="C21" s="125">
        <v>0</v>
      </c>
      <c r="D21" s="125">
        <v>0</v>
      </c>
      <c r="E21" s="121">
        <f t="shared" si="0"/>
        <v>0</v>
      </c>
      <c r="F21" s="122">
        <f t="shared" si="1"/>
        <v>0</v>
      </c>
      <c r="H21" s="149"/>
    </row>
    <row r="22" spans="1:8" ht="15" customHeight="1" x14ac:dyDescent="0.25">
      <c r="A22" s="195" t="s">
        <v>23</v>
      </c>
      <c r="B22" s="125">
        <v>0</v>
      </c>
      <c r="C22" s="125">
        <v>0</v>
      </c>
      <c r="D22" s="125">
        <v>0</v>
      </c>
      <c r="E22" s="121">
        <f t="shared" si="0"/>
        <v>0</v>
      </c>
      <c r="F22" s="122">
        <f t="shared" si="1"/>
        <v>0</v>
      </c>
      <c r="H22" s="149"/>
    </row>
    <row r="23" spans="1:8" ht="15" customHeight="1" x14ac:dyDescent="0.25">
      <c r="A23" s="196" t="s">
        <v>195</v>
      </c>
      <c r="B23" s="125">
        <v>0</v>
      </c>
      <c r="C23" s="125">
        <v>0</v>
      </c>
      <c r="D23" s="125">
        <v>0</v>
      </c>
      <c r="E23" s="121">
        <f t="shared" si="0"/>
        <v>0</v>
      </c>
      <c r="F23" s="122">
        <f t="shared" si="1"/>
        <v>0</v>
      </c>
      <c r="H23" s="149"/>
    </row>
    <row r="24" spans="1:8" ht="15" customHeight="1" x14ac:dyDescent="0.25">
      <c r="A24" s="196" t="s">
        <v>24</v>
      </c>
      <c r="B24" s="125">
        <v>0</v>
      </c>
      <c r="C24" s="125">
        <v>0</v>
      </c>
      <c r="D24" s="125">
        <v>0</v>
      </c>
      <c r="E24" s="121">
        <f t="shared" si="0"/>
        <v>0</v>
      </c>
      <c r="F24" s="122">
        <f t="shared" si="1"/>
        <v>0</v>
      </c>
      <c r="H24" s="149"/>
    </row>
    <row r="25" spans="1:8" ht="15" customHeight="1" x14ac:dyDescent="0.25">
      <c r="A25" s="196" t="s">
        <v>79</v>
      </c>
      <c r="B25" s="125">
        <v>0</v>
      </c>
      <c r="C25" s="125">
        <v>0</v>
      </c>
      <c r="D25" s="125">
        <v>0</v>
      </c>
      <c r="E25" s="121">
        <f t="shared" si="0"/>
        <v>0</v>
      </c>
      <c r="F25" s="122">
        <f t="shared" si="1"/>
        <v>0</v>
      </c>
      <c r="H25" s="149"/>
    </row>
    <row r="26" spans="1:8" ht="15" customHeight="1" x14ac:dyDescent="0.25">
      <c r="A26" s="196" t="s">
        <v>196</v>
      </c>
      <c r="B26" s="125">
        <v>0</v>
      </c>
      <c r="C26" s="125">
        <v>0</v>
      </c>
      <c r="D26" s="125">
        <v>0</v>
      </c>
      <c r="E26" s="121">
        <f t="shared" si="0"/>
        <v>0</v>
      </c>
      <c r="F26" s="122">
        <f t="shared" si="1"/>
        <v>0</v>
      </c>
      <c r="H26" s="149"/>
    </row>
    <row r="27" spans="1:8" ht="15" customHeight="1" x14ac:dyDescent="0.25">
      <c r="A27" s="196" t="s">
        <v>197</v>
      </c>
      <c r="B27" s="125">
        <v>0</v>
      </c>
      <c r="C27" s="125">
        <v>0</v>
      </c>
      <c r="D27" s="125">
        <v>0</v>
      </c>
      <c r="E27" s="121">
        <f t="shared" si="0"/>
        <v>0</v>
      </c>
      <c r="F27" s="122">
        <f t="shared" si="1"/>
        <v>0</v>
      </c>
      <c r="H27" s="149"/>
    </row>
    <row r="28" spans="1:8" ht="15" customHeight="1" x14ac:dyDescent="0.25">
      <c r="A28" s="196" t="s">
        <v>185</v>
      </c>
      <c r="B28" s="125">
        <v>0</v>
      </c>
      <c r="C28" s="125">
        <v>0</v>
      </c>
      <c r="D28" s="125">
        <v>0</v>
      </c>
      <c r="E28" s="121">
        <f t="shared" si="0"/>
        <v>0</v>
      </c>
      <c r="F28" s="122">
        <f t="shared" si="1"/>
        <v>0</v>
      </c>
      <c r="H28" s="149"/>
    </row>
    <row r="29" spans="1:8" ht="15" customHeight="1" x14ac:dyDescent="0.25">
      <c r="A29" s="196" t="s">
        <v>198</v>
      </c>
      <c r="B29" s="125">
        <v>0</v>
      </c>
      <c r="C29" s="125">
        <v>0</v>
      </c>
      <c r="D29" s="125">
        <v>0</v>
      </c>
      <c r="E29" s="121">
        <f t="shared" si="0"/>
        <v>0</v>
      </c>
      <c r="F29" s="122">
        <f t="shared" si="1"/>
        <v>0</v>
      </c>
      <c r="H29" s="149"/>
    </row>
    <row r="30" spans="1:8" ht="15" customHeight="1" x14ac:dyDescent="0.25">
      <c r="A30" s="197" t="s">
        <v>199</v>
      </c>
      <c r="B30" s="125">
        <v>0</v>
      </c>
      <c r="C30" s="125">
        <v>0</v>
      </c>
      <c r="D30" s="125">
        <v>0</v>
      </c>
      <c r="E30" s="121">
        <f t="shared" si="0"/>
        <v>0</v>
      </c>
      <c r="F30" s="122">
        <f t="shared" si="1"/>
        <v>0</v>
      </c>
      <c r="H30" s="149"/>
    </row>
    <row r="31" spans="1:8" ht="15" customHeight="1" x14ac:dyDescent="0.25">
      <c r="A31" s="196" t="s">
        <v>205</v>
      </c>
      <c r="B31" s="125">
        <v>0</v>
      </c>
      <c r="C31" s="125">
        <v>0</v>
      </c>
      <c r="D31" s="125">
        <v>0</v>
      </c>
      <c r="E31" s="121">
        <f t="shared" si="0"/>
        <v>0</v>
      </c>
      <c r="F31" s="122">
        <f t="shared" si="1"/>
        <v>0</v>
      </c>
      <c r="H31" s="149"/>
    </row>
    <row r="32" spans="1:8" ht="15" customHeight="1" x14ac:dyDescent="0.25">
      <c r="A32" s="198" t="s">
        <v>206</v>
      </c>
      <c r="B32" s="125">
        <v>0</v>
      </c>
      <c r="C32" s="125">
        <v>0</v>
      </c>
      <c r="D32" s="125">
        <v>0</v>
      </c>
      <c r="E32" s="121">
        <f t="shared" si="0"/>
        <v>0</v>
      </c>
      <c r="F32" s="122">
        <f t="shared" si="1"/>
        <v>0</v>
      </c>
      <c r="H32" s="149"/>
    </row>
    <row r="33" spans="1:13" ht="15" customHeight="1" x14ac:dyDescent="0.25">
      <c r="A33" s="198" t="s">
        <v>207</v>
      </c>
      <c r="B33" s="125">
        <v>0</v>
      </c>
      <c r="C33" s="125">
        <v>0</v>
      </c>
      <c r="D33" s="125">
        <v>0</v>
      </c>
      <c r="E33" s="121">
        <f t="shared" si="0"/>
        <v>0</v>
      </c>
      <c r="F33" s="122">
        <f t="shared" si="1"/>
        <v>0</v>
      </c>
      <c r="H33" s="149"/>
    </row>
    <row r="34" spans="1:13" ht="15" customHeight="1" x14ac:dyDescent="0.25">
      <c r="A34" s="127" t="s">
        <v>25</v>
      </c>
      <c r="B34" s="125"/>
      <c r="C34" s="125"/>
      <c r="D34" s="125"/>
      <c r="E34" s="125"/>
      <c r="F34" s="118"/>
      <c r="H34" s="149"/>
    </row>
    <row r="35" spans="1:13" ht="15" customHeight="1" x14ac:dyDescent="0.25">
      <c r="A35" s="124" t="s">
        <v>26</v>
      </c>
      <c r="B35" s="121">
        <v>0</v>
      </c>
      <c r="C35" s="121">
        <v>0</v>
      </c>
      <c r="D35" s="121">
        <v>0</v>
      </c>
      <c r="E35" s="121">
        <f>D35-C35</f>
        <v>0</v>
      </c>
      <c r="F35" s="122">
        <f>IF(ISBLANK(E35),"  ",IF(C35&gt;0,E35/C35,IF(E35&gt;0,1,0)))</f>
        <v>0</v>
      </c>
      <c r="H35" s="149"/>
    </row>
    <row r="36" spans="1:13" ht="15" customHeight="1" x14ac:dyDescent="0.25">
      <c r="A36" s="128" t="s">
        <v>27</v>
      </c>
      <c r="B36" s="125"/>
      <c r="C36" s="125"/>
      <c r="D36" s="125"/>
      <c r="E36" s="125"/>
      <c r="F36" s="118"/>
      <c r="H36" s="149"/>
    </row>
    <row r="37" spans="1:13" ht="15" customHeight="1" x14ac:dyDescent="0.25">
      <c r="A37" s="124" t="s">
        <v>26</v>
      </c>
      <c r="B37" s="117">
        <v>0</v>
      </c>
      <c r="C37" s="117">
        <v>0</v>
      </c>
      <c r="D37" s="117">
        <v>0</v>
      </c>
      <c r="E37" s="121">
        <f>D37-C37</f>
        <v>0</v>
      </c>
      <c r="F37" s="122">
        <f>IF(ISBLANK(E37),"  ",IF(C37&gt;0,E37/C37,IF(E37&gt;0,1,0)))</f>
        <v>0</v>
      </c>
      <c r="H37" s="149"/>
    </row>
    <row r="38" spans="1:13" ht="15" customHeight="1" x14ac:dyDescent="0.25">
      <c r="A38" s="126" t="s">
        <v>28</v>
      </c>
      <c r="B38" s="125"/>
      <c r="C38" s="125"/>
      <c r="D38" s="125"/>
      <c r="E38" s="123"/>
      <c r="F38" s="122" t="str">
        <f>IF(ISBLANK(E38),"  ",IF(C38&gt;0,E38/C38,IF(E38&gt;0,1,0)))</f>
        <v xml:space="preserve">  </v>
      </c>
      <c r="H38" s="149"/>
    </row>
    <row r="39" spans="1:13" s="103" customFormat="1" ht="15" customHeight="1" x14ac:dyDescent="0.25">
      <c r="A39" s="129" t="s">
        <v>30</v>
      </c>
      <c r="B39" s="130">
        <v>32499393</v>
      </c>
      <c r="C39" s="130">
        <v>32566325</v>
      </c>
      <c r="D39" s="130">
        <v>35252377</v>
      </c>
      <c r="E39" s="130">
        <f>D39-C39</f>
        <v>2686052</v>
      </c>
      <c r="F39" s="131">
        <f>IF(ISBLANK(E39),"  ",IF(C39&gt;0,E39/C39,IF(E39&gt;0,1,0)))</f>
        <v>8.2479432358425461E-2</v>
      </c>
      <c r="H39" s="174"/>
    </row>
    <row r="40" spans="1:13" ht="15" customHeight="1" x14ac:dyDescent="0.25">
      <c r="A40" s="127" t="s">
        <v>31</v>
      </c>
      <c r="B40" s="125"/>
      <c r="C40" s="125"/>
      <c r="D40" s="125"/>
      <c r="E40" s="125"/>
      <c r="F40" s="118"/>
      <c r="H40" s="149"/>
    </row>
    <row r="41" spans="1:13" ht="15" customHeight="1" x14ac:dyDescent="0.25">
      <c r="A41" s="132" t="s">
        <v>32</v>
      </c>
      <c r="B41" s="121">
        <v>0</v>
      </c>
      <c r="C41" s="121">
        <v>0</v>
      </c>
      <c r="D41" s="121">
        <v>0</v>
      </c>
      <c r="E41" s="121">
        <f t="shared" ref="E41:E46" si="2">D41-C41</f>
        <v>0</v>
      </c>
      <c r="F41" s="122">
        <f t="shared" ref="F41:F46" si="3">IF(ISBLANK(E41),"  ",IF(C41&gt;0,E41/C41,IF(E41&gt;0,1,0)))</f>
        <v>0</v>
      </c>
      <c r="H41" s="149"/>
    </row>
    <row r="42" spans="1:13" ht="15" customHeight="1" x14ac:dyDescent="0.25">
      <c r="A42" s="133" t="s">
        <v>33</v>
      </c>
      <c r="B42" s="121">
        <v>0</v>
      </c>
      <c r="C42" s="121">
        <v>0</v>
      </c>
      <c r="D42" s="121">
        <v>0</v>
      </c>
      <c r="E42" s="121">
        <f t="shared" si="2"/>
        <v>0</v>
      </c>
      <c r="F42" s="122">
        <f t="shared" si="3"/>
        <v>0</v>
      </c>
      <c r="H42" s="149"/>
    </row>
    <row r="43" spans="1:13" ht="15" customHeight="1" x14ac:dyDescent="0.25">
      <c r="A43" s="133" t="s">
        <v>34</v>
      </c>
      <c r="B43" s="121">
        <v>0</v>
      </c>
      <c r="C43" s="121">
        <v>0</v>
      </c>
      <c r="D43" s="121">
        <v>0</v>
      </c>
      <c r="E43" s="121">
        <f t="shared" si="2"/>
        <v>0</v>
      </c>
      <c r="F43" s="122">
        <f t="shared" si="3"/>
        <v>0</v>
      </c>
      <c r="H43" s="149"/>
    </row>
    <row r="44" spans="1:13" ht="15" customHeight="1" x14ac:dyDescent="0.25">
      <c r="A44" s="133" t="s">
        <v>35</v>
      </c>
      <c r="B44" s="121">
        <v>0</v>
      </c>
      <c r="C44" s="121">
        <v>0</v>
      </c>
      <c r="D44" s="121">
        <v>0</v>
      </c>
      <c r="E44" s="121">
        <f t="shared" si="2"/>
        <v>0</v>
      </c>
      <c r="F44" s="122">
        <f t="shared" si="3"/>
        <v>0</v>
      </c>
      <c r="H44" s="149"/>
    </row>
    <row r="45" spans="1:13" ht="15" customHeight="1" x14ac:dyDescent="0.25">
      <c r="A45" s="134" t="s">
        <v>36</v>
      </c>
      <c r="B45" s="121">
        <v>0</v>
      </c>
      <c r="C45" s="121">
        <v>0</v>
      </c>
      <c r="D45" s="121">
        <v>0</v>
      </c>
      <c r="E45" s="121">
        <f t="shared" si="2"/>
        <v>0</v>
      </c>
      <c r="F45" s="122">
        <f t="shared" si="3"/>
        <v>0</v>
      </c>
      <c r="H45" s="149"/>
    </row>
    <row r="46" spans="1:13" s="103" customFormat="1" ht="15" customHeight="1" x14ac:dyDescent="0.25">
      <c r="A46" s="127" t="s">
        <v>37</v>
      </c>
      <c r="B46" s="135">
        <v>0</v>
      </c>
      <c r="C46" s="135">
        <v>0</v>
      </c>
      <c r="D46" s="135">
        <v>0</v>
      </c>
      <c r="E46" s="137">
        <f t="shared" si="2"/>
        <v>0</v>
      </c>
      <c r="F46" s="131">
        <f t="shared" si="3"/>
        <v>0</v>
      </c>
      <c r="H46" s="174"/>
      <c r="M46" s="103" t="s">
        <v>38</v>
      </c>
    </row>
    <row r="47" spans="1:13" ht="15" customHeight="1" x14ac:dyDescent="0.25">
      <c r="A47" s="126" t="s">
        <v>38</v>
      </c>
      <c r="B47" s="125"/>
      <c r="C47" s="125"/>
      <c r="D47" s="125"/>
      <c r="E47" s="125"/>
      <c r="F47" s="118"/>
      <c r="H47" s="149"/>
    </row>
    <row r="48" spans="1:13" s="103" customFormat="1" ht="15" customHeight="1" x14ac:dyDescent="0.25">
      <c r="A48" s="136" t="s">
        <v>39</v>
      </c>
      <c r="B48" s="137">
        <v>0</v>
      </c>
      <c r="C48" s="137">
        <v>0</v>
      </c>
      <c r="D48" s="137">
        <v>0</v>
      </c>
      <c r="E48" s="137">
        <f>D48-C48</f>
        <v>0</v>
      </c>
      <c r="F48" s="131">
        <f>IF(ISBLANK(E48),"  ",IF(C48&gt;0,E48/C48,IF(E48&gt;0,1,0)))</f>
        <v>0</v>
      </c>
      <c r="H48" s="174"/>
    </row>
    <row r="49" spans="1:8" ht="15" customHeight="1" x14ac:dyDescent="0.25">
      <c r="A49" s="124"/>
      <c r="B49" s="117"/>
      <c r="C49" s="117"/>
      <c r="D49" s="117"/>
      <c r="E49" s="117"/>
      <c r="F49" s="119"/>
      <c r="H49" s="149"/>
    </row>
    <row r="50" spans="1:8" s="103" customFormat="1" ht="15" customHeight="1" x14ac:dyDescent="0.25">
      <c r="A50" s="136" t="s">
        <v>40</v>
      </c>
      <c r="B50" s="137">
        <v>0</v>
      </c>
      <c r="C50" s="137">
        <v>0</v>
      </c>
      <c r="D50" s="137">
        <v>0</v>
      </c>
      <c r="E50" s="137">
        <f>D50-C50</f>
        <v>0</v>
      </c>
      <c r="F50" s="131">
        <f>IF(ISBLANK(E50),"  ",IF(C50&gt;0,E50/C50,IF(E50&gt;0,1,0)))</f>
        <v>0</v>
      </c>
      <c r="H50" s="174"/>
    </row>
    <row r="51" spans="1:8" ht="15" customHeight="1" x14ac:dyDescent="0.25">
      <c r="A51" s="126" t="s">
        <v>38</v>
      </c>
      <c r="B51" s="125"/>
      <c r="C51" s="125"/>
      <c r="D51" s="125"/>
      <c r="E51" s="125"/>
      <c r="F51" s="118"/>
      <c r="H51" s="149"/>
    </row>
    <row r="52" spans="1:8" s="103" customFormat="1" ht="15" customHeight="1" x14ac:dyDescent="0.25">
      <c r="A52" s="127" t="s">
        <v>41</v>
      </c>
      <c r="B52" s="135">
        <v>61709377</v>
      </c>
      <c r="C52" s="135">
        <v>68227710</v>
      </c>
      <c r="D52" s="135">
        <v>68227710</v>
      </c>
      <c r="E52" s="135">
        <f>D52-C52</f>
        <v>0</v>
      </c>
      <c r="F52" s="131">
        <f>IF(ISBLANK(E52),"  ",IF(C52&gt;0,E52/C52,IF(E52&gt;0,1,0)))</f>
        <v>0</v>
      </c>
      <c r="H52" s="174"/>
    </row>
    <row r="53" spans="1:8" ht="15" customHeight="1" x14ac:dyDescent="0.25">
      <c r="A53" s="126" t="s">
        <v>38</v>
      </c>
      <c r="B53" s="125"/>
      <c r="C53" s="125"/>
      <c r="D53" s="125"/>
      <c r="E53" s="125"/>
      <c r="F53" s="118"/>
      <c r="H53" s="149"/>
    </row>
    <row r="54" spans="1:8" s="103" customFormat="1" ht="15" customHeight="1" x14ac:dyDescent="0.25">
      <c r="A54" s="138" t="s">
        <v>42</v>
      </c>
      <c r="B54" s="139">
        <v>0</v>
      </c>
      <c r="C54" s="139">
        <v>0</v>
      </c>
      <c r="D54" s="139">
        <v>0</v>
      </c>
      <c r="E54" s="139">
        <f>D54-C54</f>
        <v>0</v>
      </c>
      <c r="F54" s="131">
        <f>IF(ISBLANK(E54),"  ",IF(C54&gt;0,E54/C54,IF(E54&gt;0,1,0)))</f>
        <v>0</v>
      </c>
      <c r="H54" s="174"/>
    </row>
    <row r="55" spans="1:8" ht="15" customHeight="1" x14ac:dyDescent="0.25">
      <c r="A55" s="127"/>
      <c r="B55" s="117"/>
      <c r="C55" s="117"/>
      <c r="D55" s="117"/>
      <c r="E55" s="117"/>
      <c r="F55" s="140"/>
      <c r="H55" s="149"/>
    </row>
    <row r="56" spans="1:8" s="103" customFormat="1" ht="15" customHeight="1" x14ac:dyDescent="0.25">
      <c r="A56" s="127" t="s">
        <v>43</v>
      </c>
      <c r="B56" s="135">
        <v>0</v>
      </c>
      <c r="C56" s="135">
        <v>0</v>
      </c>
      <c r="D56" s="135">
        <v>0</v>
      </c>
      <c r="E56" s="139">
        <f>D56-C56</f>
        <v>0</v>
      </c>
      <c r="F56" s="131">
        <f>IF(ISBLANK(E56),"  ",IF(C56&gt;0,E56/C56,IF(E56&gt;0,1,0)))</f>
        <v>0</v>
      </c>
      <c r="H56" s="174"/>
    </row>
    <row r="57" spans="1:8" ht="15" customHeight="1" x14ac:dyDescent="0.25">
      <c r="A57" s="126"/>
      <c r="B57" s="125"/>
      <c r="C57" s="125"/>
      <c r="D57" s="125"/>
      <c r="E57" s="125"/>
      <c r="F57" s="118"/>
      <c r="H57" s="149"/>
    </row>
    <row r="58" spans="1:8" s="103" customFormat="1" ht="15" customHeight="1" x14ac:dyDescent="0.25">
      <c r="A58" s="141" t="s">
        <v>44</v>
      </c>
      <c r="B58" s="135">
        <v>94208770</v>
      </c>
      <c r="C58" s="135">
        <v>100794035</v>
      </c>
      <c r="D58" s="135">
        <v>103480087</v>
      </c>
      <c r="E58" s="135">
        <f>D58-C58</f>
        <v>2686052</v>
      </c>
      <c r="F58" s="131">
        <f>IF(ISBLANK(E58),"  ",IF(C58&gt;0,E58/C58,IF(E58&gt;0,1,0)))</f>
        <v>2.6648918261879286E-2</v>
      </c>
      <c r="H58" s="174"/>
    </row>
    <row r="59" spans="1:8" ht="15" customHeight="1" x14ac:dyDescent="0.25">
      <c r="A59" s="142"/>
      <c r="B59" s="125"/>
      <c r="C59" s="125"/>
      <c r="D59" s="125"/>
      <c r="E59" s="125"/>
      <c r="F59" s="118" t="s">
        <v>38</v>
      </c>
      <c r="H59" s="149"/>
    </row>
    <row r="60" spans="1:8" ht="15" customHeight="1" x14ac:dyDescent="0.25">
      <c r="A60" s="143"/>
      <c r="B60" s="117"/>
      <c r="C60" s="117"/>
      <c r="D60" s="117"/>
      <c r="E60" s="117"/>
      <c r="F60" s="119" t="s">
        <v>38</v>
      </c>
      <c r="H60" s="149"/>
    </row>
    <row r="61" spans="1:8" ht="15" customHeight="1" x14ac:dyDescent="0.25">
      <c r="A61" s="141" t="s">
        <v>45</v>
      </c>
      <c r="B61" s="117"/>
      <c r="C61" s="117"/>
      <c r="D61" s="117"/>
      <c r="E61" s="117"/>
      <c r="F61" s="119"/>
      <c r="H61" s="149"/>
    </row>
    <row r="62" spans="1:8" ht="15" customHeight="1" x14ac:dyDescent="0.25">
      <c r="A62" s="124" t="s">
        <v>46</v>
      </c>
      <c r="B62" s="117">
        <v>40603738</v>
      </c>
      <c r="C62" s="117">
        <v>40862713</v>
      </c>
      <c r="D62" s="117">
        <v>43125444</v>
      </c>
      <c r="E62" s="117">
        <f t="shared" ref="E62:E75" si="4">D62-C62</f>
        <v>2262731</v>
      </c>
      <c r="F62" s="122">
        <f t="shared" ref="F62:F75" si="5">IF(ISBLANK(E62),"  ",IF(C62&gt;0,E62/C62,IF(E62&gt;0,1,0)))</f>
        <v>5.537397871746793E-2</v>
      </c>
      <c r="H62" s="149"/>
    </row>
    <row r="63" spans="1:8" ht="15" customHeight="1" x14ac:dyDescent="0.25">
      <c r="A63" s="126" t="s">
        <v>47</v>
      </c>
      <c r="B63" s="125">
        <v>4812514</v>
      </c>
      <c r="C63" s="125">
        <v>4768562</v>
      </c>
      <c r="D63" s="125">
        <v>4793599</v>
      </c>
      <c r="E63" s="125">
        <f t="shared" si="4"/>
        <v>25037</v>
      </c>
      <c r="F63" s="122">
        <f t="shared" si="5"/>
        <v>5.2504297941391971E-3</v>
      </c>
      <c r="H63" s="149"/>
    </row>
    <row r="64" spans="1:8" ht="15" customHeight="1" x14ac:dyDescent="0.25">
      <c r="A64" s="126" t="s">
        <v>48</v>
      </c>
      <c r="B64" s="125">
        <v>175643</v>
      </c>
      <c r="C64" s="125">
        <v>154545</v>
      </c>
      <c r="D64" s="125">
        <v>158853</v>
      </c>
      <c r="E64" s="125">
        <f t="shared" si="4"/>
        <v>4308</v>
      </c>
      <c r="F64" s="122">
        <f t="shared" si="5"/>
        <v>2.7875376104047365E-2</v>
      </c>
      <c r="H64" s="149"/>
    </row>
    <row r="65" spans="1:8" ht="15" customHeight="1" x14ac:dyDescent="0.25">
      <c r="A65" s="126" t="s">
        <v>49</v>
      </c>
      <c r="B65" s="125">
        <v>5286874</v>
      </c>
      <c r="C65" s="125">
        <v>5783319</v>
      </c>
      <c r="D65" s="125">
        <v>5736712</v>
      </c>
      <c r="E65" s="125">
        <f t="shared" si="4"/>
        <v>-46607</v>
      </c>
      <c r="F65" s="122">
        <f t="shared" si="5"/>
        <v>-8.0588672352329173E-3</v>
      </c>
      <c r="H65" s="149"/>
    </row>
    <row r="66" spans="1:8" ht="15" customHeight="1" x14ac:dyDescent="0.25">
      <c r="A66" s="126" t="s">
        <v>50</v>
      </c>
      <c r="B66" s="125">
        <v>5235638</v>
      </c>
      <c r="C66" s="125">
        <v>5433668</v>
      </c>
      <c r="D66" s="125">
        <v>5155766</v>
      </c>
      <c r="E66" s="125">
        <f t="shared" si="4"/>
        <v>-277902</v>
      </c>
      <c r="F66" s="122">
        <f t="shared" si="5"/>
        <v>-5.1144457114420686E-2</v>
      </c>
      <c r="H66" s="149"/>
    </row>
    <row r="67" spans="1:8" ht="15" customHeight="1" x14ac:dyDescent="0.25">
      <c r="A67" s="126" t="s">
        <v>51</v>
      </c>
      <c r="B67" s="125">
        <v>14858649</v>
      </c>
      <c r="C67" s="125">
        <v>15466311</v>
      </c>
      <c r="D67" s="125">
        <v>15448749</v>
      </c>
      <c r="E67" s="125">
        <f t="shared" si="4"/>
        <v>-17562</v>
      </c>
      <c r="F67" s="122">
        <f t="shared" si="5"/>
        <v>-1.1355002495423764E-3</v>
      </c>
      <c r="H67" s="149"/>
    </row>
    <row r="68" spans="1:8" ht="15" customHeight="1" x14ac:dyDescent="0.25">
      <c r="A68" s="126" t="s">
        <v>52</v>
      </c>
      <c r="B68" s="125">
        <v>14935771</v>
      </c>
      <c r="C68" s="125">
        <v>15571949</v>
      </c>
      <c r="D68" s="125">
        <v>15327642</v>
      </c>
      <c r="E68" s="125">
        <f t="shared" si="4"/>
        <v>-244307</v>
      </c>
      <c r="F68" s="122">
        <f t="shared" si="5"/>
        <v>-1.5688916011733663E-2</v>
      </c>
      <c r="H68" s="149"/>
    </row>
    <row r="69" spans="1:8" ht="15" customHeight="1" x14ac:dyDescent="0.25">
      <c r="A69" s="126" t="s">
        <v>53</v>
      </c>
      <c r="B69" s="125">
        <v>8253535</v>
      </c>
      <c r="C69" s="125">
        <v>8790349</v>
      </c>
      <c r="D69" s="125">
        <v>9774158</v>
      </c>
      <c r="E69" s="125">
        <f t="shared" si="4"/>
        <v>983809</v>
      </c>
      <c r="F69" s="122">
        <f t="shared" si="5"/>
        <v>0.11191921958957489</v>
      </c>
      <c r="H69" s="149"/>
    </row>
    <row r="70" spans="1:8" s="103" customFormat="1" ht="15" customHeight="1" x14ac:dyDescent="0.25">
      <c r="A70" s="144" t="s">
        <v>54</v>
      </c>
      <c r="B70" s="130">
        <v>94162363</v>
      </c>
      <c r="C70" s="130">
        <v>96831416</v>
      </c>
      <c r="D70" s="130">
        <v>99520924</v>
      </c>
      <c r="E70" s="125">
        <f t="shared" si="4"/>
        <v>2689508</v>
      </c>
      <c r="F70" s="131">
        <f t="shared" si="5"/>
        <v>2.7775159252034484E-2</v>
      </c>
      <c r="H70" s="174"/>
    </row>
    <row r="71" spans="1:8" ht="15" customHeight="1" x14ac:dyDescent="0.25">
      <c r="A71" s="126" t="s">
        <v>55</v>
      </c>
      <c r="B71" s="125">
        <v>0</v>
      </c>
      <c r="C71" s="125">
        <v>0</v>
      </c>
      <c r="D71" s="125">
        <v>0</v>
      </c>
      <c r="E71" s="125">
        <f t="shared" si="4"/>
        <v>0</v>
      </c>
      <c r="F71" s="122">
        <f t="shared" si="5"/>
        <v>0</v>
      </c>
      <c r="H71" s="149"/>
    </row>
    <row r="72" spans="1:8" ht="15" customHeight="1" x14ac:dyDescent="0.25">
      <c r="A72" s="126" t="s">
        <v>56</v>
      </c>
      <c r="B72" s="125">
        <v>46407</v>
      </c>
      <c r="C72" s="125">
        <v>48606</v>
      </c>
      <c r="D72" s="125">
        <v>45151</v>
      </c>
      <c r="E72" s="125">
        <f t="shared" si="4"/>
        <v>-3455</v>
      </c>
      <c r="F72" s="122">
        <f t="shared" si="5"/>
        <v>-7.1081759453565402E-2</v>
      </c>
      <c r="H72" s="149"/>
    </row>
    <row r="73" spans="1:8" ht="15" customHeight="1" x14ac:dyDescent="0.25">
      <c r="A73" s="126" t="s">
        <v>57</v>
      </c>
      <c r="B73" s="125">
        <v>0</v>
      </c>
      <c r="C73" s="125">
        <v>3914012</v>
      </c>
      <c r="D73" s="125">
        <v>3914012</v>
      </c>
      <c r="E73" s="125">
        <f t="shared" si="4"/>
        <v>0</v>
      </c>
      <c r="F73" s="122">
        <f t="shared" si="5"/>
        <v>0</v>
      </c>
      <c r="H73" s="149"/>
    </row>
    <row r="74" spans="1:8" ht="15" customHeight="1" x14ac:dyDescent="0.25">
      <c r="A74" s="126" t="s">
        <v>58</v>
      </c>
      <c r="B74" s="125">
        <v>0</v>
      </c>
      <c r="C74" s="125">
        <v>0</v>
      </c>
      <c r="D74" s="125">
        <v>0</v>
      </c>
      <c r="E74" s="125">
        <f t="shared" si="4"/>
        <v>0</v>
      </c>
      <c r="F74" s="122">
        <f t="shared" si="5"/>
        <v>0</v>
      </c>
      <c r="H74" s="149"/>
    </row>
    <row r="75" spans="1:8" s="103" customFormat="1" ht="15" customHeight="1" x14ac:dyDescent="0.25">
      <c r="A75" s="145" t="s">
        <v>59</v>
      </c>
      <c r="B75" s="146">
        <v>94208770</v>
      </c>
      <c r="C75" s="146">
        <v>100794035</v>
      </c>
      <c r="D75" s="146">
        <v>103480087</v>
      </c>
      <c r="E75" s="125">
        <f t="shared" si="4"/>
        <v>2686052</v>
      </c>
      <c r="F75" s="131">
        <f t="shared" si="5"/>
        <v>2.6648918261879286E-2</v>
      </c>
      <c r="H75" s="174"/>
    </row>
    <row r="76" spans="1:8" ht="15" customHeight="1" x14ac:dyDescent="0.25">
      <c r="A76" s="143"/>
      <c r="B76" s="117"/>
      <c r="C76" s="117"/>
      <c r="D76" s="117"/>
      <c r="E76" s="117"/>
      <c r="F76" s="119"/>
      <c r="H76" s="149"/>
    </row>
    <row r="77" spans="1:8" ht="15" customHeight="1" x14ac:dyDescent="0.25">
      <c r="A77" s="141" t="s">
        <v>60</v>
      </c>
      <c r="B77" s="117"/>
      <c r="C77" s="117"/>
      <c r="D77" s="117"/>
      <c r="E77" s="117"/>
      <c r="F77" s="119"/>
      <c r="H77" s="149"/>
    </row>
    <row r="78" spans="1:8" ht="15" customHeight="1" x14ac:dyDescent="0.25">
      <c r="A78" s="124" t="s">
        <v>61</v>
      </c>
      <c r="B78" s="121">
        <v>45378991</v>
      </c>
      <c r="C78" s="121">
        <v>45424684</v>
      </c>
      <c r="D78" s="121">
        <v>45349207</v>
      </c>
      <c r="E78" s="117">
        <f t="shared" ref="E78:E96" si="6">D78-C78</f>
        <v>-75477</v>
      </c>
      <c r="F78" s="122">
        <f t="shared" ref="F78:F96" si="7">IF(ISBLANK(E78),"  ",IF(C78&gt;0,E78/C78,IF(E78&gt;0,1,0)))</f>
        <v>-1.6615855819712472E-3</v>
      </c>
      <c r="H78" s="149"/>
    </row>
    <row r="79" spans="1:8" ht="15" customHeight="1" x14ac:dyDescent="0.25">
      <c r="A79" s="126" t="s">
        <v>62</v>
      </c>
      <c r="B79" s="123">
        <v>541671</v>
      </c>
      <c r="C79" s="123">
        <v>718717</v>
      </c>
      <c r="D79" s="123">
        <v>613780</v>
      </c>
      <c r="E79" s="125">
        <f t="shared" si="6"/>
        <v>-104937</v>
      </c>
      <c r="F79" s="122">
        <f t="shared" si="7"/>
        <v>-0.14600600792801618</v>
      </c>
      <c r="H79" s="149"/>
    </row>
    <row r="80" spans="1:8" ht="15" customHeight="1" x14ac:dyDescent="0.25">
      <c r="A80" s="126" t="s">
        <v>63</v>
      </c>
      <c r="B80" s="117">
        <v>20181506</v>
      </c>
      <c r="C80" s="117">
        <v>21163448</v>
      </c>
      <c r="D80" s="117">
        <v>23603865</v>
      </c>
      <c r="E80" s="125">
        <f t="shared" si="6"/>
        <v>2440417</v>
      </c>
      <c r="F80" s="122">
        <f t="shared" si="7"/>
        <v>0.11531282615195784</v>
      </c>
      <c r="H80" s="149"/>
    </row>
    <row r="81" spans="1:8" s="103" customFormat="1" ht="15" customHeight="1" x14ac:dyDescent="0.25">
      <c r="A81" s="144" t="s">
        <v>64</v>
      </c>
      <c r="B81" s="146">
        <v>66102168</v>
      </c>
      <c r="C81" s="146">
        <v>67306849</v>
      </c>
      <c r="D81" s="146">
        <v>69566853</v>
      </c>
      <c r="E81" s="130">
        <f t="shared" si="6"/>
        <v>2260004</v>
      </c>
      <c r="F81" s="131">
        <f t="shared" si="7"/>
        <v>3.3577622984549464E-2</v>
      </c>
      <c r="H81" s="174"/>
    </row>
    <row r="82" spans="1:8" ht="15" customHeight="1" x14ac:dyDescent="0.25">
      <c r="A82" s="126" t="s">
        <v>65</v>
      </c>
      <c r="B82" s="123">
        <v>400321</v>
      </c>
      <c r="C82" s="123">
        <v>390493</v>
      </c>
      <c r="D82" s="123">
        <v>403992</v>
      </c>
      <c r="E82" s="125">
        <f t="shared" si="6"/>
        <v>13499</v>
      </c>
      <c r="F82" s="122">
        <f t="shared" si="7"/>
        <v>3.4569121597570251E-2</v>
      </c>
      <c r="H82" s="149"/>
    </row>
    <row r="83" spans="1:8" ht="15" customHeight="1" x14ac:dyDescent="0.25">
      <c r="A83" s="126" t="s">
        <v>66</v>
      </c>
      <c r="B83" s="121">
        <v>9386081</v>
      </c>
      <c r="C83" s="121">
        <v>10194405</v>
      </c>
      <c r="D83" s="121">
        <v>10635465</v>
      </c>
      <c r="E83" s="125">
        <f t="shared" si="6"/>
        <v>441060</v>
      </c>
      <c r="F83" s="122">
        <f t="shared" si="7"/>
        <v>4.3264908545422712E-2</v>
      </c>
      <c r="H83" s="149"/>
    </row>
    <row r="84" spans="1:8" ht="15" customHeight="1" x14ac:dyDescent="0.25">
      <c r="A84" s="126" t="s">
        <v>67</v>
      </c>
      <c r="B84" s="117">
        <v>1058527</v>
      </c>
      <c r="C84" s="117">
        <v>1227159</v>
      </c>
      <c r="D84" s="117">
        <v>1486409</v>
      </c>
      <c r="E84" s="125">
        <f t="shared" si="6"/>
        <v>259250</v>
      </c>
      <c r="F84" s="122">
        <f t="shared" si="7"/>
        <v>0.21126031753016519</v>
      </c>
      <c r="H84" s="149"/>
    </row>
    <row r="85" spans="1:8" s="103" customFormat="1" ht="15" customHeight="1" x14ac:dyDescent="0.25">
      <c r="A85" s="128" t="s">
        <v>68</v>
      </c>
      <c r="B85" s="146">
        <v>10844929</v>
      </c>
      <c r="C85" s="146">
        <v>11812057</v>
      </c>
      <c r="D85" s="146">
        <v>12525866</v>
      </c>
      <c r="E85" s="130">
        <f t="shared" si="6"/>
        <v>713809</v>
      </c>
      <c r="F85" s="131">
        <f t="shared" si="7"/>
        <v>6.0430541437448193E-2</v>
      </c>
      <c r="H85" s="174"/>
    </row>
    <row r="86" spans="1:8" ht="15" customHeight="1" x14ac:dyDescent="0.25">
      <c r="A86" s="126" t="s">
        <v>69</v>
      </c>
      <c r="B86" s="117">
        <v>950773</v>
      </c>
      <c r="C86" s="117">
        <v>729101</v>
      </c>
      <c r="D86" s="117">
        <v>729101</v>
      </c>
      <c r="E86" s="125">
        <f t="shared" si="6"/>
        <v>0</v>
      </c>
      <c r="F86" s="122">
        <f t="shared" si="7"/>
        <v>0</v>
      </c>
      <c r="H86" s="149"/>
    </row>
    <row r="87" spans="1:8" ht="15" customHeight="1" x14ac:dyDescent="0.25">
      <c r="A87" s="126" t="s">
        <v>70</v>
      </c>
      <c r="B87" s="125">
        <v>15341832</v>
      </c>
      <c r="C87" s="125">
        <v>19852687</v>
      </c>
      <c r="D87" s="125">
        <v>19583380</v>
      </c>
      <c r="E87" s="125">
        <f t="shared" si="6"/>
        <v>-269307</v>
      </c>
      <c r="F87" s="122">
        <f t="shared" si="7"/>
        <v>-1.3565267008944431E-2</v>
      </c>
      <c r="H87" s="149"/>
    </row>
    <row r="88" spans="1:8" ht="15" customHeight="1" x14ac:dyDescent="0.25">
      <c r="A88" s="126" t="s">
        <v>71</v>
      </c>
      <c r="B88" s="125">
        <v>0</v>
      </c>
      <c r="C88" s="125">
        <v>0</v>
      </c>
      <c r="D88" s="125">
        <v>0</v>
      </c>
      <c r="E88" s="125">
        <f t="shared" si="6"/>
        <v>0</v>
      </c>
      <c r="F88" s="122">
        <f t="shared" si="7"/>
        <v>0</v>
      </c>
      <c r="H88" s="149"/>
    </row>
    <row r="89" spans="1:8" ht="15" customHeight="1" x14ac:dyDescent="0.25">
      <c r="A89" s="126" t="s">
        <v>72</v>
      </c>
      <c r="B89" s="125">
        <v>46407</v>
      </c>
      <c r="C89" s="125">
        <v>48606</v>
      </c>
      <c r="D89" s="125">
        <v>45151</v>
      </c>
      <c r="E89" s="125">
        <f t="shared" si="6"/>
        <v>-3455</v>
      </c>
      <c r="F89" s="122">
        <f t="shared" si="7"/>
        <v>-7.1081759453565402E-2</v>
      </c>
      <c r="H89" s="149"/>
    </row>
    <row r="90" spans="1:8" s="103" customFormat="1" ht="15" customHeight="1" x14ac:dyDescent="0.25">
      <c r="A90" s="128" t="s">
        <v>73</v>
      </c>
      <c r="B90" s="130">
        <v>16339012</v>
      </c>
      <c r="C90" s="130">
        <v>20630394</v>
      </c>
      <c r="D90" s="130">
        <v>20357632</v>
      </c>
      <c r="E90" s="130">
        <f t="shared" si="6"/>
        <v>-272762</v>
      </c>
      <c r="F90" s="131">
        <f t="shared" si="7"/>
        <v>-1.3221366494503208E-2</v>
      </c>
      <c r="H90" s="174"/>
    </row>
    <row r="91" spans="1:8" ht="15" customHeight="1" x14ac:dyDescent="0.25">
      <c r="A91" s="126" t="s">
        <v>74</v>
      </c>
      <c r="B91" s="125">
        <v>235839</v>
      </c>
      <c r="C91" s="125">
        <v>594735</v>
      </c>
      <c r="D91" s="125">
        <v>579736</v>
      </c>
      <c r="E91" s="125">
        <f t="shared" si="6"/>
        <v>-14999</v>
      </c>
      <c r="F91" s="122">
        <f t="shared" si="7"/>
        <v>-2.5219635636039579E-2</v>
      </c>
      <c r="H91" s="149"/>
    </row>
    <row r="92" spans="1:8" ht="15" customHeight="1" x14ac:dyDescent="0.25">
      <c r="A92" s="126" t="s">
        <v>75</v>
      </c>
      <c r="B92" s="125">
        <v>686822</v>
      </c>
      <c r="C92" s="125">
        <v>450000</v>
      </c>
      <c r="D92" s="125">
        <v>450000</v>
      </c>
      <c r="E92" s="125">
        <f t="shared" si="6"/>
        <v>0</v>
      </c>
      <c r="F92" s="122">
        <f t="shared" si="7"/>
        <v>0</v>
      </c>
      <c r="H92" s="149"/>
    </row>
    <row r="93" spans="1:8" ht="15" customHeight="1" x14ac:dyDescent="0.25">
      <c r="A93" s="133" t="s">
        <v>76</v>
      </c>
      <c r="B93" s="125">
        <v>0</v>
      </c>
      <c r="C93" s="125">
        <v>0</v>
      </c>
      <c r="D93" s="125">
        <v>0</v>
      </c>
      <c r="E93" s="125">
        <f t="shared" si="6"/>
        <v>0</v>
      </c>
      <c r="F93" s="122">
        <f t="shared" si="7"/>
        <v>0</v>
      </c>
      <c r="H93" s="149"/>
    </row>
    <row r="94" spans="1:8" s="103" customFormat="1" ht="15" customHeight="1" x14ac:dyDescent="0.25">
      <c r="A94" s="147" t="s">
        <v>77</v>
      </c>
      <c r="B94" s="146">
        <v>922661</v>
      </c>
      <c r="C94" s="146">
        <v>1044735</v>
      </c>
      <c r="D94" s="146">
        <v>1029736</v>
      </c>
      <c r="E94" s="125">
        <f t="shared" si="6"/>
        <v>-14999</v>
      </c>
      <c r="F94" s="131">
        <f t="shared" si="7"/>
        <v>-1.4356750754976142E-2</v>
      </c>
      <c r="H94" s="174"/>
    </row>
    <row r="95" spans="1:8" ht="15" customHeight="1" x14ac:dyDescent="0.25">
      <c r="A95" s="133" t="s">
        <v>78</v>
      </c>
      <c r="B95" s="125">
        <v>0</v>
      </c>
      <c r="C95" s="125">
        <v>0</v>
      </c>
      <c r="D95" s="125">
        <v>0</v>
      </c>
      <c r="E95" s="125">
        <f t="shared" si="6"/>
        <v>0</v>
      </c>
      <c r="F95" s="122">
        <f t="shared" si="7"/>
        <v>0</v>
      </c>
      <c r="H95" s="149"/>
    </row>
    <row r="96" spans="1:8" s="103" customFormat="1" ht="15" customHeight="1" thickBot="1" x14ac:dyDescent="0.3">
      <c r="A96" s="165" t="s">
        <v>59</v>
      </c>
      <c r="B96" s="166">
        <v>94208770</v>
      </c>
      <c r="C96" s="166">
        <v>100794035</v>
      </c>
      <c r="D96" s="166">
        <v>103480087</v>
      </c>
      <c r="E96" s="166">
        <f t="shared" si="6"/>
        <v>2686052</v>
      </c>
      <c r="F96" s="167">
        <f t="shared" si="7"/>
        <v>2.6648918261879286E-2</v>
      </c>
      <c r="H96" s="174"/>
    </row>
    <row r="97" spans="1:6" ht="15" customHeight="1" thickTop="1" x14ac:dyDescent="0.25">
      <c r="A97" s="148"/>
      <c r="B97" s="149"/>
      <c r="C97" s="149"/>
      <c r="D97" s="149"/>
      <c r="E97" s="149"/>
      <c r="F97" s="150" t="s">
        <v>38</v>
      </c>
    </row>
    <row r="98" spans="1:6" x14ac:dyDescent="0.25">
      <c r="A98" t="s">
        <v>203</v>
      </c>
    </row>
    <row r="99" spans="1:6" x14ac:dyDescent="0.25">
      <c r="A99" t="s">
        <v>181</v>
      </c>
    </row>
  </sheetData>
  <hyperlinks>
    <hyperlink ref="I2" location="Home!A1" tooltip="Home" display="Home" xr:uid="{00000000-0004-0000-1400-000000000000}"/>
  </hyperlinks>
  <printOptions horizontalCentered="1" verticalCentered="1"/>
  <pageMargins left="0.25" right="0.25" top="0.75" bottom="0.75" header="0.3" footer="0.3"/>
  <pageSetup scale="47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22">
    <pageSetUpPr fitToPage="1"/>
  </sheetPr>
  <dimension ref="A1:M99"/>
  <sheetViews>
    <sheetView workbookViewId="0">
      <pane xSplit="1" ySplit="5" topLeftCell="B6" activePane="bottomRight" state="frozen"/>
      <selection activeCell="A33" sqref="A33"/>
      <selection pane="topRight" activeCell="A33" sqref="A33"/>
      <selection pane="bottomLeft" activeCell="A33" sqref="A33"/>
      <selection pane="bottomRight" activeCell="I54" sqref="I54"/>
    </sheetView>
  </sheetViews>
  <sheetFormatPr defaultColWidth="9.140625" defaultRowHeight="15" x14ac:dyDescent="0.25"/>
  <cols>
    <col min="1" max="1" width="66.5703125" customWidth="1"/>
    <col min="2" max="5" width="23.7109375" style="151" customWidth="1"/>
    <col min="6" max="6" width="23.7109375" style="152" customWidth="1"/>
    <col min="8" max="8" width="7.7109375" customWidth="1"/>
    <col min="9" max="9" width="11.5703125" customWidth="1"/>
  </cols>
  <sheetData>
    <row r="1" spans="1:9" ht="19.5" customHeight="1" thickBot="1" x14ac:dyDescent="0.35">
      <c r="A1" s="27" t="s">
        <v>0</v>
      </c>
      <c r="B1" s="28"/>
      <c r="D1" s="29" t="s">
        <v>1</v>
      </c>
      <c r="E1" s="26" t="s">
        <v>94</v>
      </c>
      <c r="F1" s="36"/>
    </row>
    <row r="2" spans="1:9" ht="19.5" customHeight="1" thickBot="1" x14ac:dyDescent="0.3">
      <c r="A2" s="27" t="s">
        <v>2</v>
      </c>
      <c r="B2" s="28"/>
      <c r="C2" s="28"/>
      <c r="D2" s="28"/>
      <c r="E2" s="28"/>
      <c r="F2" s="32"/>
      <c r="I2" s="170" t="s">
        <v>178</v>
      </c>
    </row>
    <row r="3" spans="1:9" ht="19.5" customHeight="1" thickBot="1" x14ac:dyDescent="0.3">
      <c r="A3" s="33" t="s">
        <v>3</v>
      </c>
      <c r="B3" s="34"/>
      <c r="C3" s="34"/>
      <c r="D3" s="34"/>
      <c r="E3" s="34"/>
      <c r="F3" s="35"/>
    </row>
    <row r="4" spans="1:9" ht="15" customHeight="1" thickTop="1" x14ac:dyDescent="0.25">
      <c r="A4" s="109" t="s">
        <v>4</v>
      </c>
      <c r="B4" s="110" t="s">
        <v>5</v>
      </c>
      <c r="C4" s="111" t="s">
        <v>6</v>
      </c>
      <c r="D4" s="111" t="s">
        <v>6</v>
      </c>
      <c r="E4" s="111" t="s">
        <v>7</v>
      </c>
      <c r="F4" s="112" t="s">
        <v>8</v>
      </c>
      <c r="H4" s="180"/>
    </row>
    <row r="5" spans="1:9" s="107" customFormat="1" ht="15" customHeight="1" x14ac:dyDescent="0.25">
      <c r="A5" s="113"/>
      <c r="B5" s="114" t="s">
        <v>192</v>
      </c>
      <c r="C5" s="114" t="s">
        <v>201</v>
      </c>
      <c r="D5" s="114" t="s">
        <v>202</v>
      </c>
      <c r="E5" s="114" t="s">
        <v>192</v>
      </c>
      <c r="F5" s="115" t="s">
        <v>9</v>
      </c>
      <c r="H5" s="181"/>
    </row>
    <row r="6" spans="1:9" ht="15" customHeight="1" x14ac:dyDescent="0.25">
      <c r="A6" s="116" t="s">
        <v>10</v>
      </c>
      <c r="B6" s="117"/>
      <c r="C6" s="117"/>
      <c r="D6" s="117"/>
      <c r="E6" s="117"/>
      <c r="F6" s="118"/>
      <c r="H6" s="149"/>
    </row>
    <row r="7" spans="1:9" ht="15" customHeight="1" x14ac:dyDescent="0.25">
      <c r="A7" s="116" t="s">
        <v>11</v>
      </c>
      <c r="B7" s="117"/>
      <c r="C7" s="117"/>
      <c r="D7" s="117"/>
      <c r="E7" s="117"/>
      <c r="F7" s="119"/>
      <c r="H7" s="149"/>
    </row>
    <row r="8" spans="1:9" ht="15" customHeight="1" x14ac:dyDescent="0.25">
      <c r="A8" s="120" t="s">
        <v>12</v>
      </c>
      <c r="B8" s="121">
        <v>26254660</v>
      </c>
      <c r="C8" s="121">
        <v>26254660</v>
      </c>
      <c r="D8" s="121">
        <v>28144487</v>
      </c>
      <c r="E8" s="121">
        <f t="shared" ref="E8:E33" si="0">D8-C8</f>
        <v>1889827</v>
      </c>
      <c r="F8" s="122">
        <f t="shared" ref="F8:F33" si="1">IF(ISBLANK(E8),"  ",IF(C8&gt;0,E8/C8,IF(E8&gt;0,1,0)))</f>
        <v>7.1980631247938465E-2</v>
      </c>
      <c r="H8" s="149"/>
    </row>
    <row r="9" spans="1:9" ht="15" customHeight="1" x14ac:dyDescent="0.25">
      <c r="A9" s="120" t="s">
        <v>13</v>
      </c>
      <c r="B9" s="121">
        <v>0</v>
      </c>
      <c r="C9" s="121">
        <v>0</v>
      </c>
      <c r="D9" s="121">
        <v>0</v>
      </c>
      <c r="E9" s="121">
        <f t="shared" si="0"/>
        <v>0</v>
      </c>
      <c r="F9" s="122">
        <f t="shared" si="1"/>
        <v>0</v>
      </c>
      <c r="H9" s="149"/>
    </row>
    <row r="10" spans="1:9" ht="15" customHeight="1" x14ac:dyDescent="0.25">
      <c r="A10" s="188" t="s">
        <v>14</v>
      </c>
      <c r="B10" s="123">
        <v>2801057</v>
      </c>
      <c r="C10" s="123">
        <v>2801057</v>
      </c>
      <c r="D10" s="123">
        <v>2423238</v>
      </c>
      <c r="E10" s="121">
        <f t="shared" si="0"/>
        <v>-377819</v>
      </c>
      <c r="F10" s="122">
        <f t="shared" si="1"/>
        <v>-0.1348844382674112</v>
      </c>
      <c r="H10" s="149"/>
    </row>
    <row r="11" spans="1:9" ht="15" customHeight="1" x14ac:dyDescent="0.25">
      <c r="A11" s="194" t="s">
        <v>15</v>
      </c>
      <c r="B11" s="125">
        <v>0</v>
      </c>
      <c r="C11" s="125">
        <v>0</v>
      </c>
      <c r="D11" s="125">
        <v>0</v>
      </c>
      <c r="E11" s="121">
        <f t="shared" si="0"/>
        <v>0</v>
      </c>
      <c r="F11" s="122">
        <f t="shared" si="1"/>
        <v>0</v>
      </c>
      <c r="H11" s="149"/>
    </row>
    <row r="12" spans="1:9" ht="15" customHeight="1" x14ac:dyDescent="0.25">
      <c r="A12" s="195" t="s">
        <v>16</v>
      </c>
      <c r="B12" s="125">
        <v>2801057</v>
      </c>
      <c r="C12" s="125">
        <v>2801057</v>
      </c>
      <c r="D12" s="125">
        <v>2423238</v>
      </c>
      <c r="E12" s="121">
        <f t="shared" si="0"/>
        <v>-377819</v>
      </c>
      <c r="F12" s="122">
        <f t="shared" si="1"/>
        <v>-0.1348844382674112</v>
      </c>
      <c r="H12" s="149"/>
    </row>
    <row r="13" spans="1:9" ht="15" customHeight="1" x14ac:dyDescent="0.25">
      <c r="A13" s="195" t="s">
        <v>17</v>
      </c>
      <c r="B13" s="125">
        <v>0</v>
      </c>
      <c r="C13" s="125">
        <v>0</v>
      </c>
      <c r="D13" s="125">
        <v>0</v>
      </c>
      <c r="E13" s="121">
        <f t="shared" si="0"/>
        <v>0</v>
      </c>
      <c r="F13" s="122">
        <f t="shared" si="1"/>
        <v>0</v>
      </c>
      <c r="H13" s="149"/>
    </row>
    <row r="14" spans="1:9" ht="15" customHeight="1" x14ac:dyDescent="0.25">
      <c r="A14" s="195" t="s">
        <v>18</v>
      </c>
      <c r="B14" s="125">
        <v>0</v>
      </c>
      <c r="C14" s="125">
        <v>0</v>
      </c>
      <c r="D14" s="125">
        <v>0</v>
      </c>
      <c r="E14" s="121">
        <f t="shared" si="0"/>
        <v>0</v>
      </c>
      <c r="F14" s="122">
        <f t="shared" si="1"/>
        <v>0</v>
      </c>
      <c r="H14" s="149"/>
    </row>
    <row r="15" spans="1:9" ht="15" customHeight="1" x14ac:dyDescent="0.25">
      <c r="A15" s="195" t="s">
        <v>19</v>
      </c>
      <c r="B15" s="125">
        <v>0</v>
      </c>
      <c r="C15" s="125">
        <v>0</v>
      </c>
      <c r="D15" s="125">
        <v>0</v>
      </c>
      <c r="E15" s="121">
        <f t="shared" si="0"/>
        <v>0</v>
      </c>
      <c r="F15" s="122">
        <f t="shared" si="1"/>
        <v>0</v>
      </c>
      <c r="H15" s="149"/>
    </row>
    <row r="16" spans="1:9" ht="15" customHeight="1" x14ac:dyDescent="0.25">
      <c r="A16" s="195" t="s">
        <v>204</v>
      </c>
      <c r="B16" s="125">
        <v>0</v>
      </c>
      <c r="C16" s="125">
        <v>0</v>
      </c>
      <c r="D16" s="125">
        <v>0</v>
      </c>
      <c r="E16" s="121">
        <f t="shared" si="0"/>
        <v>0</v>
      </c>
      <c r="F16" s="122">
        <f t="shared" si="1"/>
        <v>0</v>
      </c>
      <c r="H16" s="149"/>
    </row>
    <row r="17" spans="1:8" ht="15" customHeight="1" x14ac:dyDescent="0.25">
      <c r="A17" s="195" t="s">
        <v>20</v>
      </c>
      <c r="B17" s="125">
        <v>0</v>
      </c>
      <c r="C17" s="125">
        <v>0</v>
      </c>
      <c r="D17" s="125">
        <v>0</v>
      </c>
      <c r="E17" s="121">
        <f t="shared" si="0"/>
        <v>0</v>
      </c>
      <c r="F17" s="122">
        <f t="shared" si="1"/>
        <v>0</v>
      </c>
      <c r="H17" s="149"/>
    </row>
    <row r="18" spans="1:8" ht="15" customHeight="1" x14ac:dyDescent="0.25">
      <c r="A18" s="195" t="s">
        <v>193</v>
      </c>
      <c r="B18" s="125">
        <v>0</v>
      </c>
      <c r="C18" s="125">
        <v>0</v>
      </c>
      <c r="D18" s="125">
        <v>0</v>
      </c>
      <c r="E18" s="121">
        <f t="shared" si="0"/>
        <v>0</v>
      </c>
      <c r="F18" s="122">
        <f t="shared" si="1"/>
        <v>0</v>
      </c>
      <c r="H18" s="149"/>
    </row>
    <row r="19" spans="1:8" ht="15" customHeight="1" x14ac:dyDescent="0.25">
      <c r="A19" s="195" t="s">
        <v>21</v>
      </c>
      <c r="B19" s="125">
        <v>0</v>
      </c>
      <c r="C19" s="125">
        <v>0</v>
      </c>
      <c r="D19" s="125">
        <v>0</v>
      </c>
      <c r="E19" s="121">
        <f t="shared" si="0"/>
        <v>0</v>
      </c>
      <c r="F19" s="122">
        <f t="shared" si="1"/>
        <v>0</v>
      </c>
      <c r="H19" s="149"/>
    </row>
    <row r="20" spans="1:8" ht="15" customHeight="1" x14ac:dyDescent="0.25">
      <c r="A20" s="195" t="s">
        <v>22</v>
      </c>
      <c r="B20" s="125">
        <v>0</v>
      </c>
      <c r="C20" s="125">
        <v>0</v>
      </c>
      <c r="D20" s="125">
        <v>0</v>
      </c>
      <c r="E20" s="121">
        <f t="shared" si="0"/>
        <v>0</v>
      </c>
      <c r="F20" s="122">
        <f t="shared" si="1"/>
        <v>0</v>
      </c>
      <c r="H20" s="149"/>
    </row>
    <row r="21" spans="1:8" ht="15" customHeight="1" x14ac:dyDescent="0.25">
      <c r="A21" s="195" t="s">
        <v>194</v>
      </c>
      <c r="B21" s="125">
        <v>0</v>
      </c>
      <c r="C21" s="125">
        <v>0</v>
      </c>
      <c r="D21" s="125">
        <v>0</v>
      </c>
      <c r="E21" s="121">
        <f t="shared" si="0"/>
        <v>0</v>
      </c>
      <c r="F21" s="122">
        <f t="shared" si="1"/>
        <v>0</v>
      </c>
      <c r="H21" s="149"/>
    </row>
    <row r="22" spans="1:8" ht="15" customHeight="1" x14ac:dyDescent="0.25">
      <c r="A22" s="195" t="s">
        <v>23</v>
      </c>
      <c r="B22" s="125">
        <v>0</v>
      </c>
      <c r="C22" s="125">
        <v>0</v>
      </c>
      <c r="D22" s="125">
        <v>0</v>
      </c>
      <c r="E22" s="121">
        <f t="shared" si="0"/>
        <v>0</v>
      </c>
      <c r="F22" s="122">
        <f t="shared" si="1"/>
        <v>0</v>
      </c>
      <c r="H22" s="149"/>
    </row>
    <row r="23" spans="1:8" ht="15" customHeight="1" x14ac:dyDescent="0.25">
      <c r="A23" s="196" t="s">
        <v>195</v>
      </c>
      <c r="B23" s="125">
        <v>0</v>
      </c>
      <c r="C23" s="125">
        <v>0</v>
      </c>
      <c r="D23" s="125">
        <v>0</v>
      </c>
      <c r="E23" s="121">
        <f t="shared" si="0"/>
        <v>0</v>
      </c>
      <c r="F23" s="122">
        <f t="shared" si="1"/>
        <v>0</v>
      </c>
      <c r="H23" s="149"/>
    </row>
    <row r="24" spans="1:8" ht="15" customHeight="1" x14ac:dyDescent="0.25">
      <c r="A24" s="196" t="s">
        <v>24</v>
      </c>
      <c r="B24" s="125">
        <v>0</v>
      </c>
      <c r="C24" s="125">
        <v>0</v>
      </c>
      <c r="D24" s="125">
        <v>0</v>
      </c>
      <c r="E24" s="121">
        <f t="shared" si="0"/>
        <v>0</v>
      </c>
      <c r="F24" s="122">
        <f t="shared" si="1"/>
        <v>0</v>
      </c>
      <c r="H24" s="149"/>
    </row>
    <row r="25" spans="1:8" ht="15" customHeight="1" x14ac:dyDescent="0.25">
      <c r="A25" s="196" t="s">
        <v>79</v>
      </c>
      <c r="B25" s="125">
        <v>0</v>
      </c>
      <c r="C25" s="125">
        <v>0</v>
      </c>
      <c r="D25" s="125">
        <v>0</v>
      </c>
      <c r="E25" s="121">
        <f t="shared" si="0"/>
        <v>0</v>
      </c>
      <c r="F25" s="122">
        <f t="shared" si="1"/>
        <v>0</v>
      </c>
      <c r="H25" s="149"/>
    </row>
    <row r="26" spans="1:8" ht="15" customHeight="1" x14ac:dyDescent="0.25">
      <c r="A26" s="196" t="s">
        <v>196</v>
      </c>
      <c r="B26" s="125">
        <v>0</v>
      </c>
      <c r="C26" s="125">
        <v>0</v>
      </c>
      <c r="D26" s="125">
        <v>0</v>
      </c>
      <c r="E26" s="121">
        <f t="shared" si="0"/>
        <v>0</v>
      </c>
      <c r="F26" s="122">
        <f t="shared" si="1"/>
        <v>0</v>
      </c>
      <c r="H26" s="149"/>
    </row>
    <row r="27" spans="1:8" ht="15" customHeight="1" x14ac:dyDescent="0.25">
      <c r="A27" s="196" t="s">
        <v>197</v>
      </c>
      <c r="B27" s="125">
        <v>0</v>
      </c>
      <c r="C27" s="125">
        <v>0</v>
      </c>
      <c r="D27" s="125">
        <v>0</v>
      </c>
      <c r="E27" s="121">
        <f t="shared" si="0"/>
        <v>0</v>
      </c>
      <c r="F27" s="122">
        <f t="shared" si="1"/>
        <v>0</v>
      </c>
      <c r="H27" s="149"/>
    </row>
    <row r="28" spans="1:8" ht="15" customHeight="1" x14ac:dyDescent="0.25">
      <c r="A28" s="196" t="s">
        <v>185</v>
      </c>
      <c r="B28" s="125">
        <v>0</v>
      </c>
      <c r="C28" s="125">
        <v>0</v>
      </c>
      <c r="D28" s="125">
        <v>0</v>
      </c>
      <c r="E28" s="121">
        <f t="shared" si="0"/>
        <v>0</v>
      </c>
      <c r="F28" s="122">
        <f t="shared" si="1"/>
        <v>0</v>
      </c>
      <c r="H28" s="149"/>
    </row>
    <row r="29" spans="1:8" ht="15" customHeight="1" x14ac:dyDescent="0.25">
      <c r="A29" s="196" t="s">
        <v>198</v>
      </c>
      <c r="B29" s="125">
        <v>0</v>
      </c>
      <c r="C29" s="125">
        <v>0</v>
      </c>
      <c r="D29" s="125">
        <v>0</v>
      </c>
      <c r="E29" s="121">
        <f t="shared" si="0"/>
        <v>0</v>
      </c>
      <c r="F29" s="122">
        <f t="shared" si="1"/>
        <v>0</v>
      </c>
      <c r="H29" s="149"/>
    </row>
    <row r="30" spans="1:8" ht="15" customHeight="1" x14ac:dyDescent="0.25">
      <c r="A30" s="197" t="s">
        <v>199</v>
      </c>
      <c r="B30" s="125">
        <v>0</v>
      </c>
      <c r="C30" s="125">
        <v>0</v>
      </c>
      <c r="D30" s="125">
        <v>0</v>
      </c>
      <c r="E30" s="121">
        <f t="shared" si="0"/>
        <v>0</v>
      </c>
      <c r="F30" s="122">
        <f t="shared" si="1"/>
        <v>0</v>
      </c>
      <c r="H30" s="149"/>
    </row>
    <row r="31" spans="1:8" ht="15" customHeight="1" x14ac:dyDescent="0.25">
      <c r="A31" s="196" t="s">
        <v>205</v>
      </c>
      <c r="B31" s="125">
        <v>0</v>
      </c>
      <c r="C31" s="125">
        <v>0</v>
      </c>
      <c r="D31" s="125">
        <v>0</v>
      </c>
      <c r="E31" s="121">
        <f t="shared" si="0"/>
        <v>0</v>
      </c>
      <c r="F31" s="122">
        <f t="shared" si="1"/>
        <v>0</v>
      </c>
      <c r="H31" s="149"/>
    </row>
    <row r="32" spans="1:8" ht="15" customHeight="1" x14ac:dyDescent="0.25">
      <c r="A32" s="198" t="s">
        <v>206</v>
      </c>
      <c r="B32" s="125">
        <v>0</v>
      </c>
      <c r="C32" s="125">
        <v>0</v>
      </c>
      <c r="D32" s="125">
        <v>0</v>
      </c>
      <c r="E32" s="121">
        <f t="shared" si="0"/>
        <v>0</v>
      </c>
      <c r="F32" s="122">
        <f t="shared" si="1"/>
        <v>0</v>
      </c>
      <c r="H32" s="149"/>
    </row>
    <row r="33" spans="1:13" ht="15" customHeight="1" x14ac:dyDescent="0.25">
      <c r="A33" s="198" t="s">
        <v>207</v>
      </c>
      <c r="B33" s="125">
        <v>0</v>
      </c>
      <c r="C33" s="125">
        <v>0</v>
      </c>
      <c r="D33" s="125">
        <v>0</v>
      </c>
      <c r="E33" s="121">
        <f t="shared" si="0"/>
        <v>0</v>
      </c>
      <c r="F33" s="122">
        <f t="shared" si="1"/>
        <v>0</v>
      </c>
      <c r="H33" s="149"/>
    </row>
    <row r="34" spans="1:13" ht="15" customHeight="1" x14ac:dyDescent="0.25">
      <c r="A34" s="127" t="s">
        <v>25</v>
      </c>
      <c r="B34" s="125"/>
      <c r="C34" s="125"/>
      <c r="D34" s="125"/>
      <c r="E34" s="125"/>
      <c r="F34" s="118"/>
      <c r="H34" s="149"/>
    </row>
    <row r="35" spans="1:13" ht="15" customHeight="1" x14ac:dyDescent="0.25">
      <c r="A35" s="124" t="s">
        <v>26</v>
      </c>
      <c r="B35" s="121">
        <v>0</v>
      </c>
      <c r="C35" s="121">
        <v>0</v>
      </c>
      <c r="D35" s="121">
        <v>0</v>
      </c>
      <c r="E35" s="121">
        <f>D35-C35</f>
        <v>0</v>
      </c>
      <c r="F35" s="122">
        <f>IF(ISBLANK(E35),"  ",IF(C35&gt;0,E35/C35,IF(E35&gt;0,1,0)))</f>
        <v>0</v>
      </c>
      <c r="H35" s="149"/>
    </row>
    <row r="36" spans="1:13" ht="15" customHeight="1" x14ac:dyDescent="0.25">
      <c r="A36" s="128" t="s">
        <v>27</v>
      </c>
      <c r="B36" s="125"/>
      <c r="C36" s="125"/>
      <c r="D36" s="125"/>
      <c r="E36" s="125"/>
      <c r="F36" s="118"/>
      <c r="H36" s="149"/>
    </row>
    <row r="37" spans="1:13" ht="15" customHeight="1" x14ac:dyDescent="0.25">
      <c r="A37" s="124" t="s">
        <v>26</v>
      </c>
      <c r="B37" s="117">
        <v>0</v>
      </c>
      <c r="C37" s="117">
        <v>0</v>
      </c>
      <c r="D37" s="117">
        <v>0</v>
      </c>
      <c r="E37" s="121">
        <f>D37-C37</f>
        <v>0</v>
      </c>
      <c r="F37" s="122">
        <f>IF(ISBLANK(E37),"  ",IF(C37&gt;0,E37/C37,IF(E37&gt;0,1,0)))</f>
        <v>0</v>
      </c>
      <c r="H37" s="149"/>
    </row>
    <row r="38" spans="1:13" ht="15" customHeight="1" x14ac:dyDescent="0.25">
      <c r="A38" s="126" t="s">
        <v>28</v>
      </c>
      <c r="B38" s="125"/>
      <c r="C38" s="125"/>
      <c r="D38" s="125"/>
      <c r="E38" s="123"/>
      <c r="F38" s="122" t="str">
        <f>IF(ISBLANK(E38),"  ",IF(C38&gt;0,E38/C38,IF(E38&gt;0,1,0)))</f>
        <v xml:space="preserve">  </v>
      </c>
      <c r="H38" s="149"/>
    </row>
    <row r="39" spans="1:13" s="103" customFormat="1" ht="15" customHeight="1" x14ac:dyDescent="0.25">
      <c r="A39" s="129" t="s">
        <v>30</v>
      </c>
      <c r="B39" s="130">
        <v>29055717</v>
      </c>
      <c r="C39" s="130">
        <v>29055717</v>
      </c>
      <c r="D39" s="130">
        <v>30567725</v>
      </c>
      <c r="E39" s="130">
        <f>D39-C39</f>
        <v>1512008</v>
      </c>
      <c r="F39" s="131">
        <f>IF(ISBLANK(E39),"  ",IF(C39&gt;0,E39/C39,IF(E39&gt;0,1,0)))</f>
        <v>5.2038227106906365E-2</v>
      </c>
      <c r="H39" s="174"/>
    </row>
    <row r="40" spans="1:13" ht="15" customHeight="1" x14ac:dyDescent="0.25">
      <c r="A40" s="127" t="s">
        <v>31</v>
      </c>
      <c r="B40" s="125"/>
      <c r="C40" s="125"/>
      <c r="D40" s="125"/>
      <c r="E40" s="125"/>
      <c r="F40" s="118"/>
      <c r="H40" s="149"/>
    </row>
    <row r="41" spans="1:13" ht="15" customHeight="1" x14ac:dyDescent="0.25">
      <c r="A41" s="132" t="s">
        <v>32</v>
      </c>
      <c r="B41" s="121">
        <v>0</v>
      </c>
      <c r="C41" s="121">
        <v>0</v>
      </c>
      <c r="D41" s="121">
        <v>0</v>
      </c>
      <c r="E41" s="121">
        <f t="shared" ref="E41:E46" si="2">D41-C41</f>
        <v>0</v>
      </c>
      <c r="F41" s="122">
        <f t="shared" ref="F41:F46" si="3">IF(ISBLANK(E41),"  ",IF(C41&gt;0,E41/C41,IF(E41&gt;0,1,0)))</f>
        <v>0</v>
      </c>
      <c r="H41" s="149"/>
    </row>
    <row r="42" spans="1:13" ht="15" customHeight="1" x14ac:dyDescent="0.25">
      <c r="A42" s="133" t="s">
        <v>33</v>
      </c>
      <c r="B42" s="121">
        <v>0</v>
      </c>
      <c r="C42" s="121">
        <v>0</v>
      </c>
      <c r="D42" s="121">
        <v>0</v>
      </c>
      <c r="E42" s="121">
        <f t="shared" si="2"/>
        <v>0</v>
      </c>
      <c r="F42" s="122">
        <f t="shared" si="3"/>
        <v>0</v>
      </c>
      <c r="H42" s="149"/>
    </row>
    <row r="43" spans="1:13" ht="15" customHeight="1" x14ac:dyDescent="0.25">
      <c r="A43" s="133" t="s">
        <v>34</v>
      </c>
      <c r="B43" s="121">
        <v>0</v>
      </c>
      <c r="C43" s="121">
        <v>0</v>
      </c>
      <c r="D43" s="121">
        <v>0</v>
      </c>
      <c r="E43" s="121">
        <f t="shared" si="2"/>
        <v>0</v>
      </c>
      <c r="F43" s="122">
        <f t="shared" si="3"/>
        <v>0</v>
      </c>
      <c r="H43" s="149"/>
    </row>
    <row r="44" spans="1:13" ht="15" customHeight="1" x14ac:dyDescent="0.25">
      <c r="A44" s="133" t="s">
        <v>35</v>
      </c>
      <c r="B44" s="121">
        <v>0</v>
      </c>
      <c r="C44" s="121">
        <v>0</v>
      </c>
      <c r="D44" s="121">
        <v>0</v>
      </c>
      <c r="E44" s="121">
        <f t="shared" si="2"/>
        <v>0</v>
      </c>
      <c r="F44" s="122">
        <f t="shared" si="3"/>
        <v>0</v>
      </c>
      <c r="H44" s="149"/>
    </row>
    <row r="45" spans="1:13" ht="15" customHeight="1" x14ac:dyDescent="0.25">
      <c r="A45" s="134" t="s">
        <v>36</v>
      </c>
      <c r="B45" s="121">
        <v>0</v>
      </c>
      <c r="C45" s="121">
        <v>0</v>
      </c>
      <c r="D45" s="121">
        <v>0</v>
      </c>
      <c r="E45" s="121">
        <f t="shared" si="2"/>
        <v>0</v>
      </c>
      <c r="F45" s="122">
        <f t="shared" si="3"/>
        <v>0</v>
      </c>
      <c r="H45" s="149"/>
    </row>
    <row r="46" spans="1:13" s="103" customFormat="1" ht="15" customHeight="1" x14ac:dyDescent="0.25">
      <c r="A46" s="127" t="s">
        <v>37</v>
      </c>
      <c r="B46" s="135">
        <v>0</v>
      </c>
      <c r="C46" s="135">
        <v>0</v>
      </c>
      <c r="D46" s="135">
        <v>0</v>
      </c>
      <c r="E46" s="137">
        <f t="shared" si="2"/>
        <v>0</v>
      </c>
      <c r="F46" s="131">
        <f t="shared" si="3"/>
        <v>0</v>
      </c>
      <c r="H46" s="174"/>
      <c r="M46" s="103" t="s">
        <v>38</v>
      </c>
    </row>
    <row r="47" spans="1:13" ht="15" customHeight="1" x14ac:dyDescent="0.25">
      <c r="A47" s="126" t="s">
        <v>38</v>
      </c>
      <c r="B47" s="125"/>
      <c r="C47" s="125"/>
      <c r="D47" s="125"/>
      <c r="E47" s="125"/>
      <c r="F47" s="118"/>
      <c r="H47" s="149"/>
    </row>
    <row r="48" spans="1:13" s="103" customFormat="1" ht="15" customHeight="1" x14ac:dyDescent="0.25">
      <c r="A48" s="136" t="s">
        <v>39</v>
      </c>
      <c r="B48" s="137">
        <v>0</v>
      </c>
      <c r="C48" s="137">
        <v>0</v>
      </c>
      <c r="D48" s="137">
        <v>0</v>
      </c>
      <c r="E48" s="137">
        <f>D48-C48</f>
        <v>0</v>
      </c>
      <c r="F48" s="131">
        <f>IF(ISBLANK(E48),"  ",IF(C48&gt;0,E48/C48,IF(E48&gt;0,1,0)))</f>
        <v>0</v>
      </c>
      <c r="H48" s="174"/>
    </row>
    <row r="49" spans="1:8" ht="15" customHeight="1" x14ac:dyDescent="0.25">
      <c r="A49" s="124"/>
      <c r="B49" s="117"/>
      <c r="C49" s="117"/>
      <c r="D49" s="117"/>
      <c r="E49" s="117"/>
      <c r="F49" s="119"/>
      <c r="H49" s="149"/>
    </row>
    <row r="50" spans="1:8" s="103" customFormat="1" ht="15" customHeight="1" x14ac:dyDescent="0.25">
      <c r="A50" s="136" t="s">
        <v>40</v>
      </c>
      <c r="B50" s="137">
        <v>0</v>
      </c>
      <c r="C50" s="137">
        <v>0</v>
      </c>
      <c r="D50" s="137">
        <v>0</v>
      </c>
      <c r="E50" s="137">
        <f>D50-C50</f>
        <v>0</v>
      </c>
      <c r="F50" s="131">
        <f>IF(ISBLANK(E50),"  ",IF(C50&gt;0,E50/C50,IF(E50&gt;0,1,0)))</f>
        <v>0</v>
      </c>
      <c r="H50" s="174"/>
    </row>
    <row r="51" spans="1:8" ht="15" customHeight="1" x14ac:dyDescent="0.25">
      <c r="A51" s="126" t="s">
        <v>38</v>
      </c>
      <c r="B51" s="125"/>
      <c r="C51" s="125"/>
      <c r="D51" s="125"/>
      <c r="E51" s="125"/>
      <c r="F51" s="118"/>
      <c r="H51" s="149"/>
    </row>
    <row r="52" spans="1:8" s="103" customFormat="1" ht="15" customHeight="1" x14ac:dyDescent="0.25">
      <c r="A52" s="127" t="s">
        <v>41</v>
      </c>
      <c r="B52" s="135">
        <v>66061945.169999994</v>
      </c>
      <c r="C52" s="135">
        <v>72187256</v>
      </c>
      <c r="D52" s="135">
        <v>72187256</v>
      </c>
      <c r="E52" s="135">
        <f>D52-C52</f>
        <v>0</v>
      </c>
      <c r="F52" s="131">
        <f>IF(ISBLANK(E52),"  ",IF(C52&gt;0,E52/C52,IF(E52&gt;0,1,0)))</f>
        <v>0</v>
      </c>
      <c r="H52" s="174"/>
    </row>
    <row r="53" spans="1:8" ht="15" customHeight="1" x14ac:dyDescent="0.25">
      <c r="A53" s="126" t="s">
        <v>38</v>
      </c>
      <c r="B53" s="125"/>
      <c r="C53" s="125"/>
      <c r="D53" s="125"/>
      <c r="E53" s="125"/>
      <c r="F53" s="118"/>
      <c r="H53" s="149"/>
    </row>
    <row r="54" spans="1:8" s="103" customFormat="1" ht="15" customHeight="1" x14ac:dyDescent="0.25">
      <c r="A54" s="138" t="s">
        <v>42</v>
      </c>
      <c r="B54" s="139">
        <v>0</v>
      </c>
      <c r="C54" s="139">
        <v>0</v>
      </c>
      <c r="D54" s="139">
        <v>0</v>
      </c>
      <c r="E54" s="139">
        <f>D54-C54</f>
        <v>0</v>
      </c>
      <c r="F54" s="131">
        <f>IF(ISBLANK(E54),"  ",IF(C54&gt;0,E54/C54,IF(E54&gt;0,1,0)))</f>
        <v>0</v>
      </c>
      <c r="H54" s="174"/>
    </row>
    <row r="55" spans="1:8" ht="15" customHeight="1" x14ac:dyDescent="0.25">
      <c r="A55" s="127"/>
      <c r="B55" s="117"/>
      <c r="C55" s="117"/>
      <c r="D55" s="117"/>
      <c r="E55" s="117"/>
      <c r="F55" s="140"/>
      <c r="H55" s="149"/>
    </row>
    <row r="56" spans="1:8" s="103" customFormat="1" ht="15" customHeight="1" x14ac:dyDescent="0.25">
      <c r="A56" s="127" t="s">
        <v>43</v>
      </c>
      <c r="B56" s="135">
        <v>0</v>
      </c>
      <c r="C56" s="135">
        <v>0</v>
      </c>
      <c r="D56" s="135">
        <v>0</v>
      </c>
      <c r="E56" s="139">
        <f>D56-C56</f>
        <v>0</v>
      </c>
      <c r="F56" s="131">
        <f>IF(ISBLANK(E56),"  ",IF(C56&gt;0,E56/C56,IF(E56&gt;0,1,0)))</f>
        <v>0</v>
      </c>
      <c r="H56" s="174"/>
    </row>
    <row r="57" spans="1:8" ht="15" customHeight="1" x14ac:dyDescent="0.25">
      <c r="A57" s="126"/>
      <c r="B57" s="125"/>
      <c r="C57" s="125"/>
      <c r="D57" s="125"/>
      <c r="E57" s="125"/>
      <c r="F57" s="118"/>
      <c r="H57" s="149"/>
    </row>
    <row r="58" spans="1:8" s="103" customFormat="1" ht="15" customHeight="1" x14ac:dyDescent="0.25">
      <c r="A58" s="141" t="s">
        <v>44</v>
      </c>
      <c r="B58" s="135">
        <v>95117662.169999987</v>
      </c>
      <c r="C58" s="135">
        <v>101242973</v>
      </c>
      <c r="D58" s="135">
        <v>102754981</v>
      </c>
      <c r="E58" s="135">
        <f>D58-C58</f>
        <v>1512008</v>
      </c>
      <c r="F58" s="131">
        <f>IF(ISBLANK(E58),"  ",IF(C58&gt;0,E58/C58,IF(E58&gt;0,1,0)))</f>
        <v>1.4934448833303226E-2</v>
      </c>
      <c r="H58" s="174"/>
    </row>
    <row r="59" spans="1:8" ht="15" customHeight="1" x14ac:dyDescent="0.25">
      <c r="A59" s="142"/>
      <c r="B59" s="125"/>
      <c r="C59" s="125"/>
      <c r="D59" s="125"/>
      <c r="E59" s="125"/>
      <c r="F59" s="118" t="s">
        <v>38</v>
      </c>
      <c r="H59" s="149"/>
    </row>
    <row r="60" spans="1:8" ht="15" customHeight="1" x14ac:dyDescent="0.25">
      <c r="A60" s="143"/>
      <c r="B60" s="117"/>
      <c r="C60" s="117"/>
      <c r="D60" s="117"/>
      <c r="E60" s="117"/>
      <c r="F60" s="119" t="s">
        <v>38</v>
      </c>
      <c r="H60" s="149"/>
    </row>
    <row r="61" spans="1:8" ht="15" customHeight="1" x14ac:dyDescent="0.25">
      <c r="A61" s="141" t="s">
        <v>45</v>
      </c>
      <c r="B61" s="117"/>
      <c r="C61" s="117"/>
      <c r="D61" s="117"/>
      <c r="E61" s="117"/>
      <c r="F61" s="119"/>
      <c r="H61" s="149"/>
    </row>
    <row r="62" spans="1:8" ht="15" customHeight="1" x14ac:dyDescent="0.25">
      <c r="A62" s="124" t="s">
        <v>46</v>
      </c>
      <c r="B62" s="117">
        <v>32154382.850000001</v>
      </c>
      <c r="C62" s="117">
        <v>32494249</v>
      </c>
      <c r="D62" s="117">
        <v>33884457</v>
      </c>
      <c r="E62" s="117">
        <f t="shared" ref="E62:E75" si="4">D62-C62</f>
        <v>1390208</v>
      </c>
      <c r="F62" s="122">
        <f t="shared" ref="F62:F75" si="5">IF(ISBLANK(E62),"  ",IF(C62&gt;0,E62/C62,IF(E62&gt;0,1,0)))</f>
        <v>4.2783201421273037E-2</v>
      </c>
      <c r="H62" s="149"/>
    </row>
    <row r="63" spans="1:8" ht="15" customHeight="1" x14ac:dyDescent="0.25">
      <c r="A63" s="126" t="s">
        <v>47</v>
      </c>
      <c r="B63" s="125">
        <v>7577170.5199999986</v>
      </c>
      <c r="C63" s="125">
        <v>7530435</v>
      </c>
      <c r="D63" s="125">
        <v>7197046</v>
      </c>
      <c r="E63" s="125">
        <f t="shared" si="4"/>
        <v>-333389</v>
      </c>
      <c r="F63" s="122">
        <f t="shared" si="5"/>
        <v>-4.4272210038331122E-2</v>
      </c>
      <c r="H63" s="149"/>
    </row>
    <row r="64" spans="1:8" ht="15" customHeight="1" x14ac:dyDescent="0.25">
      <c r="A64" s="126" t="s">
        <v>48</v>
      </c>
      <c r="B64" s="125">
        <v>0</v>
      </c>
      <c r="C64" s="125">
        <v>0</v>
      </c>
      <c r="D64" s="125">
        <v>0</v>
      </c>
      <c r="E64" s="125">
        <f t="shared" si="4"/>
        <v>0</v>
      </c>
      <c r="F64" s="122">
        <f t="shared" si="5"/>
        <v>0</v>
      </c>
      <c r="H64" s="149"/>
    </row>
    <row r="65" spans="1:8" ht="15" customHeight="1" x14ac:dyDescent="0.25">
      <c r="A65" s="126" t="s">
        <v>49</v>
      </c>
      <c r="B65" s="125">
        <v>9857648.6300000008</v>
      </c>
      <c r="C65" s="125">
        <v>10048038.710000001</v>
      </c>
      <c r="D65" s="125">
        <v>11824016</v>
      </c>
      <c r="E65" s="125">
        <f t="shared" si="4"/>
        <v>1775977.2899999991</v>
      </c>
      <c r="F65" s="122">
        <f t="shared" si="5"/>
        <v>0.17674865127982761</v>
      </c>
      <c r="H65" s="149"/>
    </row>
    <row r="66" spans="1:8" ht="15" customHeight="1" x14ac:dyDescent="0.25">
      <c r="A66" s="126" t="s">
        <v>50</v>
      </c>
      <c r="B66" s="125">
        <v>7802311.5200000005</v>
      </c>
      <c r="C66" s="125">
        <v>8277059</v>
      </c>
      <c r="D66" s="125">
        <v>6974229</v>
      </c>
      <c r="E66" s="125">
        <f t="shared" si="4"/>
        <v>-1302830</v>
      </c>
      <c r="F66" s="122">
        <f t="shared" si="5"/>
        <v>-0.15740252667040311</v>
      </c>
      <c r="H66" s="149"/>
    </row>
    <row r="67" spans="1:8" ht="15" customHeight="1" x14ac:dyDescent="0.25">
      <c r="A67" s="126" t="s">
        <v>51</v>
      </c>
      <c r="B67" s="125">
        <v>16789259.170000002</v>
      </c>
      <c r="C67" s="125">
        <v>22657029</v>
      </c>
      <c r="D67" s="125">
        <v>21353174</v>
      </c>
      <c r="E67" s="125">
        <f t="shared" si="4"/>
        <v>-1303855</v>
      </c>
      <c r="F67" s="122">
        <f t="shared" si="5"/>
        <v>-5.7547483388047035E-2</v>
      </c>
      <c r="H67" s="149"/>
    </row>
    <row r="68" spans="1:8" ht="15" customHeight="1" x14ac:dyDescent="0.25">
      <c r="A68" s="126" t="s">
        <v>52</v>
      </c>
      <c r="B68" s="125">
        <v>8066100.0099999998</v>
      </c>
      <c r="C68" s="125">
        <v>6530751</v>
      </c>
      <c r="D68" s="125">
        <v>6000000</v>
      </c>
      <c r="E68" s="125">
        <f t="shared" si="4"/>
        <v>-530751</v>
      </c>
      <c r="F68" s="122">
        <f t="shared" si="5"/>
        <v>-8.1269520151664026E-2</v>
      </c>
      <c r="H68" s="149"/>
    </row>
    <row r="69" spans="1:8" ht="15" customHeight="1" x14ac:dyDescent="0.25">
      <c r="A69" s="126" t="s">
        <v>53</v>
      </c>
      <c r="B69" s="125">
        <v>8665504.1699999999</v>
      </c>
      <c r="C69" s="125">
        <v>10730411</v>
      </c>
      <c r="D69" s="125">
        <v>13047059</v>
      </c>
      <c r="E69" s="125">
        <f t="shared" si="4"/>
        <v>2316648</v>
      </c>
      <c r="F69" s="122">
        <f t="shared" si="5"/>
        <v>0.21589555143787129</v>
      </c>
      <c r="H69" s="149"/>
    </row>
    <row r="70" spans="1:8" s="103" customFormat="1" ht="15" customHeight="1" x14ac:dyDescent="0.25">
      <c r="A70" s="144" t="s">
        <v>54</v>
      </c>
      <c r="B70" s="130">
        <v>90912376.870000005</v>
      </c>
      <c r="C70" s="130">
        <v>98267972.710000008</v>
      </c>
      <c r="D70" s="130">
        <v>100279981</v>
      </c>
      <c r="E70" s="125">
        <f t="shared" si="4"/>
        <v>2012008.2899999917</v>
      </c>
      <c r="F70" s="131">
        <f t="shared" si="5"/>
        <v>2.0474710472939719E-2</v>
      </c>
      <c r="H70" s="174"/>
    </row>
    <row r="71" spans="1:8" ht="15" customHeight="1" x14ac:dyDescent="0.25">
      <c r="A71" s="126" t="s">
        <v>55</v>
      </c>
      <c r="B71" s="125">
        <v>0</v>
      </c>
      <c r="C71" s="125">
        <v>0</v>
      </c>
      <c r="D71" s="125">
        <v>0</v>
      </c>
      <c r="E71" s="125">
        <f t="shared" si="4"/>
        <v>0</v>
      </c>
      <c r="F71" s="122">
        <f t="shared" si="5"/>
        <v>0</v>
      </c>
      <c r="H71" s="149"/>
    </row>
    <row r="72" spans="1:8" ht="15" customHeight="1" x14ac:dyDescent="0.25">
      <c r="A72" s="126" t="s">
        <v>56</v>
      </c>
      <c r="B72" s="125">
        <v>0</v>
      </c>
      <c r="C72" s="125">
        <v>0</v>
      </c>
      <c r="D72" s="125">
        <v>0</v>
      </c>
      <c r="E72" s="125">
        <f t="shared" si="4"/>
        <v>0</v>
      </c>
      <c r="F72" s="122">
        <f t="shared" si="5"/>
        <v>0</v>
      </c>
      <c r="H72" s="149"/>
    </row>
    <row r="73" spans="1:8" ht="15" customHeight="1" x14ac:dyDescent="0.25">
      <c r="A73" s="126" t="s">
        <v>57</v>
      </c>
      <c r="B73" s="125">
        <v>4205284</v>
      </c>
      <c r="C73" s="125">
        <v>2975000</v>
      </c>
      <c r="D73" s="125">
        <v>2475000</v>
      </c>
      <c r="E73" s="125">
        <f t="shared" si="4"/>
        <v>-500000</v>
      </c>
      <c r="F73" s="122">
        <f t="shared" si="5"/>
        <v>-0.16806722689075632</v>
      </c>
      <c r="H73" s="149"/>
    </row>
    <row r="74" spans="1:8" ht="15" customHeight="1" x14ac:dyDescent="0.25">
      <c r="A74" s="126" t="s">
        <v>58</v>
      </c>
      <c r="B74" s="125">
        <v>0</v>
      </c>
      <c r="C74" s="125">
        <v>0</v>
      </c>
      <c r="D74" s="125">
        <v>0</v>
      </c>
      <c r="E74" s="125">
        <f t="shared" si="4"/>
        <v>0</v>
      </c>
      <c r="F74" s="122">
        <f t="shared" si="5"/>
        <v>0</v>
      </c>
      <c r="H74" s="149"/>
    </row>
    <row r="75" spans="1:8" s="103" customFormat="1" ht="15" customHeight="1" x14ac:dyDescent="0.25">
      <c r="A75" s="145" t="s">
        <v>59</v>
      </c>
      <c r="B75" s="146">
        <v>95117660.870000005</v>
      </c>
      <c r="C75" s="146">
        <v>101242972.71000001</v>
      </c>
      <c r="D75" s="146">
        <v>102754981</v>
      </c>
      <c r="E75" s="125">
        <f t="shared" si="4"/>
        <v>1512008.2899999917</v>
      </c>
      <c r="F75" s="131">
        <f t="shared" si="5"/>
        <v>1.4934451740477658E-2</v>
      </c>
      <c r="H75" s="174"/>
    </row>
    <row r="76" spans="1:8" ht="15" customHeight="1" x14ac:dyDescent="0.25">
      <c r="A76" s="143"/>
      <c r="B76" s="117"/>
      <c r="C76" s="117"/>
      <c r="D76" s="117"/>
      <c r="E76" s="117"/>
      <c r="F76" s="119"/>
      <c r="H76" s="149"/>
    </row>
    <row r="77" spans="1:8" ht="15" customHeight="1" x14ac:dyDescent="0.25">
      <c r="A77" s="141" t="s">
        <v>60</v>
      </c>
      <c r="B77" s="117"/>
      <c r="C77" s="117"/>
      <c r="D77" s="117"/>
      <c r="E77" s="117"/>
      <c r="F77" s="119"/>
      <c r="H77" s="149"/>
    </row>
    <row r="78" spans="1:8" ht="15" customHeight="1" x14ac:dyDescent="0.25">
      <c r="A78" s="124" t="s">
        <v>61</v>
      </c>
      <c r="B78" s="121">
        <v>44909630.090000004</v>
      </c>
      <c r="C78" s="121">
        <v>45110356</v>
      </c>
      <c r="D78" s="121">
        <v>44574745</v>
      </c>
      <c r="E78" s="117">
        <f t="shared" ref="E78:E96" si="6">D78-C78</f>
        <v>-535611</v>
      </c>
      <c r="F78" s="122">
        <f t="shared" ref="F78:F96" si="7">IF(ISBLANK(E78),"  ",IF(C78&gt;0,E78/C78,IF(E78&gt;0,1,0)))</f>
        <v>-1.1873348993299898E-2</v>
      </c>
      <c r="H78" s="149"/>
    </row>
    <row r="79" spans="1:8" ht="15" customHeight="1" x14ac:dyDescent="0.25">
      <c r="A79" s="126" t="s">
        <v>62</v>
      </c>
      <c r="B79" s="123">
        <v>2345924.92</v>
      </c>
      <c r="C79" s="123">
        <v>2211481</v>
      </c>
      <c r="D79" s="123">
        <v>1690349</v>
      </c>
      <c r="E79" s="125">
        <f t="shared" si="6"/>
        <v>-521132</v>
      </c>
      <c r="F79" s="122">
        <f t="shared" si="7"/>
        <v>-0.23564841841281928</v>
      </c>
      <c r="H79" s="149"/>
    </row>
    <row r="80" spans="1:8" ht="15" customHeight="1" x14ac:dyDescent="0.25">
      <c r="A80" s="126" t="s">
        <v>63</v>
      </c>
      <c r="B80" s="117">
        <v>17808754.460000001</v>
      </c>
      <c r="C80" s="117">
        <v>19813002</v>
      </c>
      <c r="D80" s="117">
        <v>19196982</v>
      </c>
      <c r="E80" s="125">
        <f t="shared" si="6"/>
        <v>-616020</v>
      </c>
      <c r="F80" s="122">
        <f t="shared" si="7"/>
        <v>-3.1091704326280289E-2</v>
      </c>
      <c r="H80" s="149"/>
    </row>
    <row r="81" spans="1:8" s="103" customFormat="1" ht="15" customHeight="1" x14ac:dyDescent="0.25">
      <c r="A81" s="144" t="s">
        <v>64</v>
      </c>
      <c r="B81" s="146">
        <v>65064309.470000006</v>
      </c>
      <c r="C81" s="146">
        <v>67134839</v>
      </c>
      <c r="D81" s="146">
        <v>65462076</v>
      </c>
      <c r="E81" s="130">
        <f t="shared" si="6"/>
        <v>-1672763</v>
      </c>
      <c r="F81" s="131">
        <f t="shared" si="7"/>
        <v>-2.4916466992644461E-2</v>
      </c>
      <c r="H81" s="174"/>
    </row>
    <row r="82" spans="1:8" ht="15" customHeight="1" x14ac:dyDescent="0.25">
      <c r="A82" s="126" t="s">
        <v>65</v>
      </c>
      <c r="B82" s="123">
        <v>51745.539999999994</v>
      </c>
      <c r="C82" s="123">
        <v>168976</v>
      </c>
      <c r="D82" s="123">
        <v>176447</v>
      </c>
      <c r="E82" s="125">
        <f t="shared" si="6"/>
        <v>7471</v>
      </c>
      <c r="F82" s="122">
        <f t="shared" si="7"/>
        <v>4.4213379414828141E-2</v>
      </c>
      <c r="H82" s="149"/>
    </row>
    <row r="83" spans="1:8" ht="15" customHeight="1" x14ac:dyDescent="0.25">
      <c r="A83" s="126" t="s">
        <v>66</v>
      </c>
      <c r="B83" s="121">
        <v>8866118.0099999998</v>
      </c>
      <c r="C83" s="121">
        <v>13501749</v>
      </c>
      <c r="D83" s="121">
        <v>21847443</v>
      </c>
      <c r="E83" s="125">
        <f t="shared" si="6"/>
        <v>8345694</v>
      </c>
      <c r="F83" s="122">
        <f t="shared" si="7"/>
        <v>0.6181194747436054</v>
      </c>
      <c r="H83" s="149"/>
    </row>
    <row r="84" spans="1:8" ht="15" customHeight="1" x14ac:dyDescent="0.25">
      <c r="A84" s="126" t="s">
        <v>67</v>
      </c>
      <c r="B84" s="117">
        <v>1479714.01</v>
      </c>
      <c r="C84" s="117">
        <v>1661158.71</v>
      </c>
      <c r="D84" s="117">
        <v>1325280</v>
      </c>
      <c r="E84" s="125">
        <f t="shared" si="6"/>
        <v>-335878.70999999996</v>
      </c>
      <c r="F84" s="122">
        <f t="shared" si="7"/>
        <v>-0.20219543622054029</v>
      </c>
      <c r="H84" s="149"/>
    </row>
    <row r="85" spans="1:8" s="103" customFormat="1" ht="15" customHeight="1" x14ac:dyDescent="0.25">
      <c r="A85" s="128" t="s">
        <v>68</v>
      </c>
      <c r="B85" s="146">
        <v>10397577.559999999</v>
      </c>
      <c r="C85" s="146">
        <v>15331883.710000001</v>
      </c>
      <c r="D85" s="146">
        <v>23349170</v>
      </c>
      <c r="E85" s="130">
        <f t="shared" si="6"/>
        <v>8017286.2899999991</v>
      </c>
      <c r="F85" s="131">
        <f t="shared" si="7"/>
        <v>0.52291593398734426</v>
      </c>
      <c r="H85" s="174"/>
    </row>
    <row r="86" spans="1:8" ht="15" customHeight="1" x14ac:dyDescent="0.25">
      <c r="A86" s="126" t="s">
        <v>69</v>
      </c>
      <c r="B86" s="117">
        <v>694837.79</v>
      </c>
      <c r="C86" s="117">
        <v>1041571</v>
      </c>
      <c r="D86" s="117">
        <v>1417499</v>
      </c>
      <c r="E86" s="125">
        <f t="shared" si="6"/>
        <v>375928</v>
      </c>
      <c r="F86" s="122">
        <f t="shared" si="7"/>
        <v>0.36092402726266382</v>
      </c>
      <c r="H86" s="149"/>
    </row>
    <row r="87" spans="1:8" ht="15" customHeight="1" x14ac:dyDescent="0.25">
      <c r="A87" s="126" t="s">
        <v>70</v>
      </c>
      <c r="B87" s="125">
        <v>18264615.979999997</v>
      </c>
      <c r="C87" s="125">
        <v>16919115</v>
      </c>
      <c r="D87" s="125">
        <v>11877259</v>
      </c>
      <c r="E87" s="125">
        <f t="shared" si="6"/>
        <v>-5041856</v>
      </c>
      <c r="F87" s="122">
        <f t="shared" si="7"/>
        <v>-0.29799761985186579</v>
      </c>
      <c r="H87" s="149"/>
    </row>
    <row r="88" spans="1:8" ht="15" customHeight="1" x14ac:dyDescent="0.25">
      <c r="A88" s="126" t="s">
        <v>71</v>
      </c>
      <c r="B88" s="125">
        <v>0</v>
      </c>
      <c r="C88" s="125">
        <v>0</v>
      </c>
      <c r="D88" s="125">
        <v>0</v>
      </c>
      <c r="E88" s="125">
        <f t="shared" si="6"/>
        <v>0</v>
      </c>
      <c r="F88" s="122">
        <f t="shared" si="7"/>
        <v>0</v>
      </c>
      <c r="H88" s="149"/>
    </row>
    <row r="89" spans="1:8" ht="15" customHeight="1" x14ac:dyDescent="0.25">
      <c r="A89" s="126" t="s">
        <v>72</v>
      </c>
      <c r="B89" s="125">
        <v>0</v>
      </c>
      <c r="C89" s="125">
        <v>0</v>
      </c>
      <c r="D89" s="125">
        <v>0</v>
      </c>
      <c r="E89" s="125">
        <f t="shared" si="6"/>
        <v>0</v>
      </c>
      <c r="F89" s="122">
        <f t="shared" si="7"/>
        <v>0</v>
      </c>
      <c r="H89" s="149"/>
    </row>
    <row r="90" spans="1:8" s="103" customFormat="1" ht="15" customHeight="1" x14ac:dyDescent="0.25">
      <c r="A90" s="128" t="s">
        <v>73</v>
      </c>
      <c r="B90" s="130">
        <v>18959453.769999996</v>
      </c>
      <c r="C90" s="130">
        <v>17960686</v>
      </c>
      <c r="D90" s="130">
        <v>13294758</v>
      </c>
      <c r="E90" s="130">
        <f t="shared" si="6"/>
        <v>-4665928</v>
      </c>
      <c r="F90" s="131">
        <f t="shared" si="7"/>
        <v>-0.25978562288767815</v>
      </c>
      <c r="H90" s="174"/>
    </row>
    <row r="91" spans="1:8" ht="15" customHeight="1" x14ac:dyDescent="0.25">
      <c r="A91" s="126" t="s">
        <v>74</v>
      </c>
      <c r="B91" s="125">
        <v>346442.77</v>
      </c>
      <c r="C91" s="125">
        <v>443332</v>
      </c>
      <c r="D91" s="125">
        <v>226456</v>
      </c>
      <c r="E91" s="125">
        <f t="shared" si="6"/>
        <v>-216876</v>
      </c>
      <c r="F91" s="122">
        <f t="shared" si="7"/>
        <v>-0.489195456226936</v>
      </c>
      <c r="H91" s="149"/>
    </row>
    <row r="92" spans="1:8" ht="15" customHeight="1" x14ac:dyDescent="0.25">
      <c r="A92" s="126" t="s">
        <v>75</v>
      </c>
      <c r="B92" s="125">
        <v>349877.3</v>
      </c>
      <c r="C92" s="125">
        <v>350617</v>
      </c>
      <c r="D92" s="125">
        <v>422521</v>
      </c>
      <c r="E92" s="125">
        <f t="shared" si="6"/>
        <v>71904</v>
      </c>
      <c r="F92" s="122">
        <f t="shared" si="7"/>
        <v>0.20507847594383616</v>
      </c>
      <c r="H92" s="149"/>
    </row>
    <row r="93" spans="1:8" ht="15" customHeight="1" x14ac:dyDescent="0.25">
      <c r="A93" s="133" t="s">
        <v>76</v>
      </c>
      <c r="B93" s="125">
        <v>0</v>
      </c>
      <c r="C93" s="125">
        <v>21615</v>
      </c>
      <c r="D93" s="125">
        <v>0</v>
      </c>
      <c r="E93" s="125">
        <f t="shared" si="6"/>
        <v>-21615</v>
      </c>
      <c r="F93" s="122">
        <f t="shared" si="7"/>
        <v>-1</v>
      </c>
      <c r="H93" s="149"/>
    </row>
    <row r="94" spans="1:8" s="103" customFormat="1" ht="15" customHeight="1" x14ac:dyDescent="0.25">
      <c r="A94" s="147" t="s">
        <v>77</v>
      </c>
      <c r="B94" s="146">
        <v>696320.07000000007</v>
      </c>
      <c r="C94" s="146">
        <v>815564</v>
      </c>
      <c r="D94" s="146">
        <v>648977</v>
      </c>
      <c r="E94" s="125">
        <f t="shared" si="6"/>
        <v>-166587</v>
      </c>
      <c r="F94" s="131">
        <f t="shared" si="7"/>
        <v>-0.20425987414844207</v>
      </c>
      <c r="H94" s="174"/>
    </row>
    <row r="95" spans="1:8" ht="15" customHeight="1" x14ac:dyDescent="0.25">
      <c r="A95" s="133" t="s">
        <v>78</v>
      </c>
      <c r="B95" s="125">
        <v>0</v>
      </c>
      <c r="C95" s="125">
        <v>0</v>
      </c>
      <c r="D95" s="125">
        <v>0</v>
      </c>
      <c r="E95" s="125">
        <f t="shared" si="6"/>
        <v>0</v>
      </c>
      <c r="F95" s="122">
        <f t="shared" si="7"/>
        <v>0</v>
      </c>
      <c r="H95" s="149"/>
    </row>
    <row r="96" spans="1:8" s="103" customFormat="1" ht="15" customHeight="1" thickBot="1" x14ac:dyDescent="0.3">
      <c r="A96" s="165" t="s">
        <v>59</v>
      </c>
      <c r="B96" s="166">
        <v>95117660.870000005</v>
      </c>
      <c r="C96" s="166">
        <v>101242972.71000001</v>
      </c>
      <c r="D96" s="166">
        <v>102754981</v>
      </c>
      <c r="E96" s="166">
        <f t="shared" si="6"/>
        <v>1512008.2899999917</v>
      </c>
      <c r="F96" s="167">
        <f t="shared" si="7"/>
        <v>1.4934451740477658E-2</v>
      </c>
      <c r="H96" s="174"/>
    </row>
    <row r="97" spans="1:6" ht="15" customHeight="1" thickTop="1" x14ac:dyDescent="0.25">
      <c r="A97" s="148"/>
      <c r="B97" s="149"/>
      <c r="C97" s="149"/>
      <c r="D97" s="149"/>
      <c r="E97" s="149"/>
      <c r="F97" s="150" t="s">
        <v>38</v>
      </c>
    </row>
    <row r="98" spans="1:6" x14ac:dyDescent="0.25">
      <c r="A98" t="s">
        <v>203</v>
      </c>
    </row>
    <row r="99" spans="1:6" x14ac:dyDescent="0.25">
      <c r="A99" t="s">
        <v>181</v>
      </c>
    </row>
  </sheetData>
  <hyperlinks>
    <hyperlink ref="I2" location="Home!A1" tooltip="Home" display="Home" xr:uid="{00000000-0004-0000-1500-000000000000}"/>
  </hyperlinks>
  <printOptions horizontalCentered="1" verticalCentered="1"/>
  <pageMargins left="0.25" right="0.25" top="0.75" bottom="0.75" header="0.3" footer="0.3"/>
  <pageSetup scale="47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23">
    <tabColor theme="8" tint="0.79998168889431442"/>
    <pageSetUpPr fitToPage="1"/>
  </sheetPr>
  <dimension ref="A1:M101"/>
  <sheetViews>
    <sheetView zoomScale="90" zoomScaleNormal="90" workbookViewId="0">
      <pane xSplit="1" ySplit="5" topLeftCell="B6" activePane="bottomRight" state="frozen"/>
      <selection activeCell="A33" sqref="A33"/>
      <selection pane="topRight" activeCell="A33" sqref="A33"/>
      <selection pane="bottomLeft" activeCell="A33" sqref="A33"/>
      <selection pane="bottomRight" activeCell="K56" sqref="K56"/>
    </sheetView>
  </sheetViews>
  <sheetFormatPr defaultColWidth="9.140625" defaultRowHeight="15.75" x14ac:dyDescent="0.25"/>
  <cols>
    <col min="1" max="1" width="66.5703125" style="1" customWidth="1"/>
    <col min="2" max="5" width="23.7109375" style="2" customWidth="1"/>
    <col min="6" max="6" width="23.7109375" style="3" customWidth="1"/>
    <col min="8" max="8" width="7.7109375" customWidth="1"/>
    <col min="9" max="9" width="11.5703125" customWidth="1"/>
  </cols>
  <sheetData>
    <row r="1" spans="1:9" ht="19.5" customHeight="1" thickBot="1" x14ac:dyDescent="0.35">
      <c r="A1" s="27" t="s">
        <v>0</v>
      </c>
      <c r="B1" s="31"/>
      <c r="D1" s="29" t="s">
        <v>1</v>
      </c>
      <c r="E1" s="26" t="s">
        <v>81</v>
      </c>
      <c r="F1" s="36"/>
    </row>
    <row r="2" spans="1:9" ht="19.5" customHeight="1" thickBot="1" x14ac:dyDescent="0.35">
      <c r="A2" s="27" t="s">
        <v>2</v>
      </c>
      <c r="B2" s="28"/>
      <c r="C2" s="32"/>
      <c r="D2" s="28"/>
      <c r="E2" s="31"/>
      <c r="F2" s="31"/>
      <c r="I2" s="170" t="s">
        <v>178</v>
      </c>
    </row>
    <row r="3" spans="1:9" ht="19.5" customHeight="1" thickBot="1" x14ac:dyDescent="0.35">
      <c r="A3" s="33" t="s">
        <v>3</v>
      </c>
      <c r="B3" s="34"/>
      <c r="C3" s="35"/>
      <c r="D3" s="28"/>
      <c r="E3" s="31"/>
      <c r="F3" s="31"/>
    </row>
    <row r="4" spans="1:9" ht="15" customHeight="1" thickTop="1" x14ac:dyDescent="0.25">
      <c r="A4" s="49" t="s">
        <v>4</v>
      </c>
      <c r="B4" s="50" t="s">
        <v>5</v>
      </c>
      <c r="C4" s="51" t="s">
        <v>6</v>
      </c>
      <c r="D4" s="51" t="s">
        <v>6</v>
      </c>
      <c r="E4" s="51" t="s">
        <v>7</v>
      </c>
      <c r="F4" s="52" t="s">
        <v>8</v>
      </c>
      <c r="H4" s="177"/>
    </row>
    <row r="5" spans="1:9" s="107" customFormat="1" ht="15" customHeight="1" x14ac:dyDescent="0.25">
      <c r="A5" s="53"/>
      <c r="B5" s="54" t="s">
        <v>192</v>
      </c>
      <c r="C5" s="54" t="s">
        <v>201</v>
      </c>
      <c r="D5" s="54" t="s">
        <v>202</v>
      </c>
      <c r="E5" s="54" t="s">
        <v>192</v>
      </c>
      <c r="F5" s="55" t="s">
        <v>9</v>
      </c>
      <c r="H5" s="177"/>
    </row>
    <row r="6" spans="1:9" ht="15" customHeight="1" x14ac:dyDescent="0.25">
      <c r="A6" s="56" t="s">
        <v>10</v>
      </c>
      <c r="B6" s="57"/>
      <c r="C6" s="57"/>
      <c r="D6" s="57"/>
      <c r="E6" s="57"/>
      <c r="F6" s="58"/>
      <c r="H6" s="178"/>
    </row>
    <row r="7" spans="1:9" ht="15" customHeight="1" x14ac:dyDescent="0.25">
      <c r="A7" s="56" t="s">
        <v>11</v>
      </c>
      <c r="B7" s="57"/>
      <c r="C7" s="57"/>
      <c r="D7" s="57"/>
      <c r="E7" s="57"/>
      <c r="F7" s="59"/>
      <c r="H7" s="178"/>
    </row>
    <row r="8" spans="1:9" ht="15" customHeight="1" x14ac:dyDescent="0.25">
      <c r="A8" s="60" t="s">
        <v>12</v>
      </c>
      <c r="B8" s="61">
        <f>SUM(LSU:PBRC!B8)</f>
        <v>445098436</v>
      </c>
      <c r="C8" s="61">
        <f>SUM(LSU:PBRC!C8)</f>
        <v>445098436</v>
      </c>
      <c r="D8" s="61">
        <f>SUM(LSU:PBRC!D8)</f>
        <v>504905037</v>
      </c>
      <c r="E8" s="61">
        <f t="shared" ref="E8:E33" si="0">D8-C8</f>
        <v>59806601</v>
      </c>
      <c r="F8" s="62">
        <f t="shared" ref="F8:F33" si="1">IF(ISBLANK(E8),"  ",IF(C8&gt;0,E8/C8,IF(E8&gt;0,1,0)))</f>
        <v>0.13436713356593327</v>
      </c>
      <c r="H8" s="178"/>
    </row>
    <row r="9" spans="1:9" ht="15" customHeight="1" x14ac:dyDescent="0.25">
      <c r="A9" s="60" t="s">
        <v>13</v>
      </c>
      <c r="B9" s="61">
        <f>SUM(LSU:PBRC!B9)</f>
        <v>0</v>
      </c>
      <c r="C9" s="61">
        <f>SUM(LSU:PBRC!C9)</f>
        <v>0</v>
      </c>
      <c r="D9" s="61">
        <f>SUM(LSU:PBRC!D9)</f>
        <v>0</v>
      </c>
      <c r="E9" s="61">
        <f t="shared" si="0"/>
        <v>0</v>
      </c>
      <c r="F9" s="62">
        <f t="shared" si="1"/>
        <v>0</v>
      </c>
      <c r="H9" s="178"/>
    </row>
    <row r="10" spans="1:9" ht="15" customHeight="1" x14ac:dyDescent="0.25">
      <c r="A10" s="187" t="s">
        <v>14</v>
      </c>
      <c r="B10" s="61">
        <f>SUM(LSU:PBRC!B10)</f>
        <v>26844527.66</v>
      </c>
      <c r="C10" s="61">
        <f>SUM(LSU:PBRC!C10)</f>
        <v>27272658</v>
      </c>
      <c r="D10" s="61">
        <f>SUM(LSU:PBRC!D10)</f>
        <v>24358118</v>
      </c>
      <c r="E10" s="61">
        <f t="shared" si="0"/>
        <v>-2914540</v>
      </c>
      <c r="F10" s="62">
        <f t="shared" si="1"/>
        <v>-0.10686673810818147</v>
      </c>
      <c r="H10" s="178"/>
    </row>
    <row r="11" spans="1:9" ht="15" customHeight="1" x14ac:dyDescent="0.25">
      <c r="A11" s="189" t="s">
        <v>15</v>
      </c>
      <c r="B11" s="61">
        <f>SUM(LSU:PBRC!B11)</f>
        <v>0</v>
      </c>
      <c r="C11" s="61">
        <f>SUM(LSU:PBRC!C11)</f>
        <v>0</v>
      </c>
      <c r="D11" s="61">
        <f>SUM(LSU:PBRC!D11)</f>
        <v>0</v>
      </c>
      <c r="E11" s="61">
        <f t="shared" si="0"/>
        <v>0</v>
      </c>
      <c r="F11" s="62">
        <f t="shared" si="1"/>
        <v>0</v>
      </c>
      <c r="H11" s="178"/>
    </row>
    <row r="12" spans="1:9" ht="15" customHeight="1" x14ac:dyDescent="0.25">
      <c r="A12" s="190" t="s">
        <v>16</v>
      </c>
      <c r="B12" s="61">
        <f>SUM(LSU:PBRC!B12)</f>
        <v>21448292.670000002</v>
      </c>
      <c r="C12" s="61">
        <f>SUM(LSU:PBRC!C12)</f>
        <v>21422357</v>
      </c>
      <c r="D12" s="61">
        <f>SUM(LSU:PBRC!D12)</f>
        <v>18607467</v>
      </c>
      <c r="E12" s="61">
        <f t="shared" si="0"/>
        <v>-2814890</v>
      </c>
      <c r="F12" s="62">
        <f t="shared" si="1"/>
        <v>-0.13139964010496138</v>
      </c>
      <c r="H12" s="178"/>
    </row>
    <row r="13" spans="1:9" ht="15" customHeight="1" x14ac:dyDescent="0.25">
      <c r="A13" s="190" t="s">
        <v>17</v>
      </c>
      <c r="B13" s="61">
        <f>SUM(LSU:PBRC!B13)</f>
        <v>4192221.99</v>
      </c>
      <c r="C13" s="61">
        <f>SUM(LSU:PBRC!C13)</f>
        <v>4646288</v>
      </c>
      <c r="D13" s="61">
        <f>SUM(LSU:PBRC!D13)</f>
        <v>4421219</v>
      </c>
      <c r="E13" s="61">
        <f t="shared" si="0"/>
        <v>-225069</v>
      </c>
      <c r="F13" s="62">
        <f t="shared" si="1"/>
        <v>-4.8440604628899459E-2</v>
      </c>
      <c r="H13" s="178"/>
    </row>
    <row r="14" spans="1:9" ht="15" customHeight="1" x14ac:dyDescent="0.25">
      <c r="A14" s="190" t="s">
        <v>18</v>
      </c>
      <c r="B14" s="61">
        <f>SUM(LSU:PBRC!B14)</f>
        <v>0</v>
      </c>
      <c r="C14" s="61">
        <f>SUM(LSU:PBRC!C14)</f>
        <v>0</v>
      </c>
      <c r="D14" s="61">
        <f>SUM(LSU:PBRC!D14)</f>
        <v>0</v>
      </c>
      <c r="E14" s="61">
        <f t="shared" si="0"/>
        <v>0</v>
      </c>
      <c r="F14" s="62">
        <f t="shared" si="1"/>
        <v>0</v>
      </c>
      <c r="H14" s="178"/>
    </row>
    <row r="15" spans="1:9" ht="15" customHeight="1" x14ac:dyDescent="0.25">
      <c r="A15" s="190" t="s">
        <v>19</v>
      </c>
      <c r="B15" s="61">
        <f>SUM(LSU:PBRC!B15)</f>
        <v>0</v>
      </c>
      <c r="C15" s="61">
        <f>SUM(LSU:PBRC!C15)</f>
        <v>0</v>
      </c>
      <c r="D15" s="61">
        <f>SUM(LSU:PBRC!D15)</f>
        <v>0</v>
      </c>
      <c r="E15" s="61">
        <f t="shared" si="0"/>
        <v>0</v>
      </c>
      <c r="F15" s="62">
        <f t="shared" si="1"/>
        <v>0</v>
      </c>
      <c r="H15" s="178"/>
    </row>
    <row r="16" spans="1:9" ht="15" customHeight="1" x14ac:dyDescent="0.25">
      <c r="A16" s="190" t="s">
        <v>204</v>
      </c>
      <c r="B16" s="61">
        <f>SUM(LSU:PBRC!B16)</f>
        <v>0</v>
      </c>
      <c r="C16" s="61">
        <f>SUM(LSU:PBRC!C16)</f>
        <v>0</v>
      </c>
      <c r="D16" s="61">
        <f>SUM(LSU:PBRC!D16)</f>
        <v>0</v>
      </c>
      <c r="E16" s="61">
        <f t="shared" si="0"/>
        <v>0</v>
      </c>
      <c r="F16" s="62">
        <f t="shared" si="1"/>
        <v>0</v>
      </c>
      <c r="H16" s="178"/>
    </row>
    <row r="17" spans="1:8" ht="15" customHeight="1" x14ac:dyDescent="0.25">
      <c r="A17" s="190" t="s">
        <v>20</v>
      </c>
      <c r="B17" s="61">
        <f>SUM(LSU:PBRC!B17)</f>
        <v>0</v>
      </c>
      <c r="C17" s="61">
        <f>SUM(LSU:PBRC!C17)</f>
        <v>0</v>
      </c>
      <c r="D17" s="61">
        <f>SUM(LSU:PBRC!D17)</f>
        <v>0</v>
      </c>
      <c r="E17" s="61">
        <f t="shared" si="0"/>
        <v>0</v>
      </c>
      <c r="F17" s="62">
        <f t="shared" si="1"/>
        <v>0</v>
      </c>
      <c r="H17" s="178"/>
    </row>
    <row r="18" spans="1:8" ht="15" customHeight="1" x14ac:dyDescent="0.25">
      <c r="A18" s="190" t="s">
        <v>193</v>
      </c>
      <c r="B18" s="61">
        <f>SUM(LSU:PBRC!B18)</f>
        <v>750000</v>
      </c>
      <c r="C18" s="61">
        <f>SUM(LSU:PBRC!C18)</f>
        <v>750000</v>
      </c>
      <c r="D18" s="61">
        <f>SUM(LSU:PBRC!D18)</f>
        <v>750000</v>
      </c>
      <c r="E18" s="61">
        <f t="shared" si="0"/>
        <v>0</v>
      </c>
      <c r="F18" s="62">
        <f t="shared" si="1"/>
        <v>0</v>
      </c>
      <c r="H18" s="178"/>
    </row>
    <row r="19" spans="1:8" ht="15" customHeight="1" x14ac:dyDescent="0.25">
      <c r="A19" s="190" t="s">
        <v>21</v>
      </c>
      <c r="B19" s="61">
        <f>SUM(LSU:PBRC!B19)</f>
        <v>0</v>
      </c>
      <c r="C19" s="61">
        <f>SUM(LSU:PBRC!C19)</f>
        <v>0</v>
      </c>
      <c r="D19" s="61">
        <f>SUM(LSU:PBRC!D19)</f>
        <v>0</v>
      </c>
      <c r="E19" s="61">
        <f t="shared" si="0"/>
        <v>0</v>
      </c>
      <c r="F19" s="62">
        <f t="shared" si="1"/>
        <v>0</v>
      </c>
      <c r="H19" s="178"/>
    </row>
    <row r="20" spans="1:8" ht="15" customHeight="1" x14ac:dyDescent="0.25">
      <c r="A20" s="190" t="s">
        <v>22</v>
      </c>
      <c r="B20" s="61">
        <f>SUM(LSU:PBRC!B20)</f>
        <v>0</v>
      </c>
      <c r="C20" s="61">
        <f>SUM(LSU:PBRC!C20)</f>
        <v>0</v>
      </c>
      <c r="D20" s="61">
        <f>SUM(LSU:PBRC!D20)</f>
        <v>0</v>
      </c>
      <c r="E20" s="61">
        <f t="shared" si="0"/>
        <v>0</v>
      </c>
      <c r="F20" s="62">
        <f t="shared" si="1"/>
        <v>0</v>
      </c>
      <c r="H20" s="178"/>
    </row>
    <row r="21" spans="1:8" ht="15" customHeight="1" x14ac:dyDescent="0.25">
      <c r="A21" s="190" t="s">
        <v>194</v>
      </c>
      <c r="B21" s="61">
        <f>SUM(LSU:PBRC!B21)</f>
        <v>0</v>
      </c>
      <c r="C21" s="61">
        <f>SUM(LSU:PBRC!C21)</f>
        <v>0</v>
      </c>
      <c r="D21" s="61">
        <f>SUM(LSU:PBRC!D21)</f>
        <v>0</v>
      </c>
      <c r="E21" s="61">
        <f t="shared" si="0"/>
        <v>0</v>
      </c>
      <c r="F21" s="62">
        <f t="shared" si="1"/>
        <v>0</v>
      </c>
      <c r="H21" s="178"/>
    </row>
    <row r="22" spans="1:8" ht="15" customHeight="1" x14ac:dyDescent="0.25">
      <c r="A22" s="190" t="s">
        <v>23</v>
      </c>
      <c r="B22" s="61">
        <f>SUM(LSU:PBRC!B22)</f>
        <v>0</v>
      </c>
      <c r="C22" s="61">
        <f>SUM(LSU:PBRC!C22)</f>
        <v>0</v>
      </c>
      <c r="D22" s="61">
        <f>SUM(LSU:PBRC!D22)</f>
        <v>0</v>
      </c>
      <c r="E22" s="61">
        <f t="shared" si="0"/>
        <v>0</v>
      </c>
      <c r="F22" s="62">
        <f t="shared" si="1"/>
        <v>0</v>
      </c>
      <c r="H22" s="178"/>
    </row>
    <row r="23" spans="1:8" ht="15" customHeight="1" x14ac:dyDescent="0.25">
      <c r="A23" s="191" t="s">
        <v>195</v>
      </c>
      <c r="B23" s="61">
        <f>SUM(LSU:PBRC!B23)</f>
        <v>0</v>
      </c>
      <c r="C23" s="61">
        <f>SUM(LSU:PBRC!C23)</f>
        <v>0</v>
      </c>
      <c r="D23" s="61">
        <f>SUM(LSU:PBRC!D23)</f>
        <v>0</v>
      </c>
      <c r="E23" s="61">
        <f t="shared" si="0"/>
        <v>0</v>
      </c>
      <c r="F23" s="62">
        <f t="shared" si="1"/>
        <v>0</v>
      </c>
      <c r="H23" s="178"/>
    </row>
    <row r="24" spans="1:8" ht="15" customHeight="1" x14ac:dyDescent="0.25">
      <c r="A24" s="191" t="s">
        <v>24</v>
      </c>
      <c r="B24" s="61">
        <f>SUM(LSU:PBRC!B24)</f>
        <v>0</v>
      </c>
      <c r="C24" s="61">
        <f>SUM(LSU:PBRC!C24)</f>
        <v>0</v>
      </c>
      <c r="D24" s="61">
        <f>SUM(LSU:PBRC!D24)</f>
        <v>0</v>
      </c>
      <c r="E24" s="61">
        <f t="shared" si="0"/>
        <v>0</v>
      </c>
      <c r="F24" s="62">
        <f t="shared" si="1"/>
        <v>0</v>
      </c>
      <c r="H24" s="178"/>
    </row>
    <row r="25" spans="1:8" ht="15" customHeight="1" x14ac:dyDescent="0.25">
      <c r="A25" s="191" t="s">
        <v>79</v>
      </c>
      <c r="B25" s="61">
        <f>SUM(LSU:PBRC!B25)</f>
        <v>0</v>
      </c>
      <c r="C25" s="61">
        <f>SUM(LSU:PBRC!C25)</f>
        <v>0</v>
      </c>
      <c r="D25" s="61">
        <f>SUM(LSU:PBRC!D25)</f>
        <v>0</v>
      </c>
      <c r="E25" s="61">
        <f t="shared" si="0"/>
        <v>0</v>
      </c>
      <c r="F25" s="62">
        <f t="shared" si="1"/>
        <v>0</v>
      </c>
      <c r="H25" s="178"/>
    </row>
    <row r="26" spans="1:8" ht="15" customHeight="1" x14ac:dyDescent="0.25">
      <c r="A26" s="191" t="s">
        <v>196</v>
      </c>
      <c r="B26" s="61">
        <f>SUM(LSU:PBRC!B26)</f>
        <v>0</v>
      </c>
      <c r="C26" s="61">
        <f>SUM(LSU:PBRC!C26)</f>
        <v>0</v>
      </c>
      <c r="D26" s="61">
        <f>SUM(LSU:PBRC!D26)</f>
        <v>0</v>
      </c>
      <c r="E26" s="61">
        <f t="shared" si="0"/>
        <v>0</v>
      </c>
      <c r="F26" s="62">
        <f t="shared" si="1"/>
        <v>0</v>
      </c>
      <c r="H26" s="178"/>
    </row>
    <row r="27" spans="1:8" ht="15" customHeight="1" x14ac:dyDescent="0.25">
      <c r="A27" s="191" t="s">
        <v>197</v>
      </c>
      <c r="B27" s="61">
        <f>SUM(LSU:PBRC!B27)</f>
        <v>0</v>
      </c>
      <c r="C27" s="61">
        <f>SUM(LSU:PBRC!C27)</f>
        <v>0</v>
      </c>
      <c r="D27" s="61">
        <f>SUM(LSU:PBRC!D27)</f>
        <v>0</v>
      </c>
      <c r="E27" s="61">
        <f t="shared" si="0"/>
        <v>0</v>
      </c>
      <c r="F27" s="62">
        <f t="shared" si="1"/>
        <v>0</v>
      </c>
      <c r="H27" s="178"/>
    </row>
    <row r="28" spans="1:8" ht="15" customHeight="1" x14ac:dyDescent="0.25">
      <c r="A28" s="191" t="s">
        <v>185</v>
      </c>
      <c r="B28" s="61">
        <f>SUM(LSU:PBRC!B28)</f>
        <v>54013</v>
      </c>
      <c r="C28" s="61">
        <f>SUM(LSU:PBRC!C28)</f>
        <v>54013</v>
      </c>
      <c r="D28" s="61">
        <f>SUM(LSU:PBRC!D28)</f>
        <v>29432</v>
      </c>
      <c r="E28" s="61">
        <f t="shared" si="0"/>
        <v>-24581</v>
      </c>
      <c r="F28" s="62">
        <f t="shared" si="1"/>
        <v>-0.4550941440023698</v>
      </c>
      <c r="H28" s="178"/>
    </row>
    <row r="29" spans="1:8" ht="15" customHeight="1" x14ac:dyDescent="0.25">
      <c r="A29" s="191" t="s">
        <v>198</v>
      </c>
      <c r="B29" s="61">
        <f>SUM(LSU:PBRC!B29)</f>
        <v>400000</v>
      </c>
      <c r="C29" s="61">
        <f>SUM(LSU:PBRC!C29)</f>
        <v>400000</v>
      </c>
      <c r="D29" s="61">
        <f>SUM(LSU:PBRC!D29)</f>
        <v>550000</v>
      </c>
      <c r="E29" s="61">
        <f t="shared" si="0"/>
        <v>150000</v>
      </c>
      <c r="F29" s="62">
        <f t="shared" si="1"/>
        <v>0.375</v>
      </c>
      <c r="H29" s="178"/>
    </row>
    <row r="30" spans="1:8" ht="15" customHeight="1" x14ac:dyDescent="0.25">
      <c r="A30" s="192" t="s">
        <v>199</v>
      </c>
      <c r="B30" s="61">
        <f>SUM(LSU:PBRC!B30)</f>
        <v>0</v>
      </c>
      <c r="C30" s="61">
        <f>SUM(LSU:PBRC!C30)</f>
        <v>0</v>
      </c>
      <c r="D30" s="61">
        <f>SUM(LSU:PBRC!D30)</f>
        <v>0</v>
      </c>
      <c r="E30" s="61">
        <f t="shared" si="0"/>
        <v>0</v>
      </c>
      <c r="F30" s="62">
        <f t="shared" si="1"/>
        <v>0</v>
      </c>
      <c r="H30" s="178"/>
    </row>
    <row r="31" spans="1:8" ht="15" customHeight="1" x14ac:dyDescent="0.25">
      <c r="A31" s="191" t="s">
        <v>205</v>
      </c>
      <c r="B31" s="61">
        <f>SUM(LSU:PBRC!B31)</f>
        <v>0</v>
      </c>
      <c r="C31" s="61">
        <f>SUM(LSU:PBRC!C31)</f>
        <v>0</v>
      </c>
      <c r="D31" s="61">
        <f>SUM(LSU:PBRC!D31)</f>
        <v>0</v>
      </c>
      <c r="E31" s="61">
        <f t="shared" si="0"/>
        <v>0</v>
      </c>
      <c r="F31" s="62">
        <f t="shared" si="1"/>
        <v>0</v>
      </c>
      <c r="H31" s="178"/>
    </row>
    <row r="32" spans="1:8" ht="15" customHeight="1" x14ac:dyDescent="0.25">
      <c r="A32" s="193" t="s">
        <v>206</v>
      </c>
      <c r="B32" s="61">
        <f>SUM(LSU:PBRC!B32)</f>
        <v>0</v>
      </c>
      <c r="C32" s="61">
        <f>SUM(LSU:PBRC!C32)</f>
        <v>0</v>
      </c>
      <c r="D32" s="61">
        <f>SUM(LSU:PBRC!D32)</f>
        <v>0</v>
      </c>
      <c r="E32" s="61">
        <f t="shared" si="0"/>
        <v>0</v>
      </c>
      <c r="F32" s="62">
        <f t="shared" si="1"/>
        <v>0</v>
      </c>
      <c r="H32" s="178"/>
    </row>
    <row r="33" spans="1:13" ht="15" customHeight="1" x14ac:dyDescent="0.25">
      <c r="A33" s="193" t="s">
        <v>207</v>
      </c>
      <c r="B33" s="61">
        <f>SUM(LSU:PBRC!B33)</f>
        <v>0</v>
      </c>
      <c r="C33" s="61">
        <f>SUM(LSU:PBRC!C33)</f>
        <v>0</v>
      </c>
      <c r="D33" s="61">
        <f>SUM(LSU:PBRC!D33)</f>
        <v>0</v>
      </c>
      <c r="E33" s="61">
        <f t="shared" si="0"/>
        <v>0</v>
      </c>
      <c r="F33" s="62">
        <f t="shared" si="1"/>
        <v>0</v>
      </c>
      <c r="H33" s="178"/>
    </row>
    <row r="34" spans="1:13" ht="15" customHeight="1" x14ac:dyDescent="0.25">
      <c r="A34" s="67" t="s">
        <v>25</v>
      </c>
      <c r="B34" s="65"/>
      <c r="C34" s="65"/>
      <c r="D34" s="65"/>
      <c r="E34" s="65"/>
      <c r="F34" s="58"/>
      <c r="H34" s="178"/>
    </row>
    <row r="35" spans="1:13" ht="15" customHeight="1" x14ac:dyDescent="0.25">
      <c r="A35" s="64" t="s">
        <v>26</v>
      </c>
      <c r="B35" s="61">
        <f>SUM(LSU:PBRC!B35)</f>
        <v>0</v>
      </c>
      <c r="C35" s="61">
        <f>SUM(LSU:PBRC!C35)</f>
        <v>0</v>
      </c>
      <c r="D35" s="61">
        <f>SUM(LSU:PBRC!D35)</f>
        <v>0</v>
      </c>
      <c r="E35" s="61">
        <f>D35-C35</f>
        <v>0</v>
      </c>
      <c r="F35" s="62">
        <f>IF(ISBLANK(E35),"  ",IF(C35&gt;0,E35/C35,IF(E35&gt;0,1,0)))</f>
        <v>0</v>
      </c>
      <c r="H35" s="178"/>
    </row>
    <row r="36" spans="1:13" ht="15" customHeight="1" x14ac:dyDescent="0.25">
      <c r="A36" s="68" t="s">
        <v>27</v>
      </c>
      <c r="B36" s="65"/>
      <c r="C36" s="65"/>
      <c r="D36" s="65"/>
      <c r="E36" s="65"/>
      <c r="F36" s="58"/>
      <c r="H36" s="178"/>
    </row>
    <row r="37" spans="1:13" ht="15" customHeight="1" x14ac:dyDescent="0.25">
      <c r="A37" s="64" t="s">
        <v>26</v>
      </c>
      <c r="B37" s="61">
        <f>SUM(LSU:PBRC!B37)</f>
        <v>0</v>
      </c>
      <c r="C37" s="61">
        <f>SUM(LSU:PBRC!C37)</f>
        <v>0</v>
      </c>
      <c r="D37" s="61">
        <f>SUM(LSU:PBRC!D37)</f>
        <v>0</v>
      </c>
      <c r="E37" s="61">
        <f>D37-C37</f>
        <v>0</v>
      </c>
      <c r="F37" s="62">
        <f>IF(ISBLANK(E37),"  ",IF(C37&gt;0,E37/C37,IF(E37&gt;0,1,0)))</f>
        <v>0</v>
      </c>
      <c r="H37" s="178"/>
    </row>
    <row r="38" spans="1:13" ht="15" customHeight="1" x14ac:dyDescent="0.25">
      <c r="A38" s="66" t="s">
        <v>28</v>
      </c>
      <c r="B38" s="101"/>
      <c r="C38" s="101"/>
      <c r="D38" s="101"/>
      <c r="E38" s="63"/>
      <c r="F38" s="62" t="s">
        <v>29</v>
      </c>
      <c r="H38" s="178"/>
    </row>
    <row r="39" spans="1:13" s="103" customFormat="1" ht="15" customHeight="1" x14ac:dyDescent="0.25">
      <c r="A39" s="69" t="s">
        <v>30</v>
      </c>
      <c r="B39" s="102">
        <f>SUM(B8,B9,B10,B35,B37,B38)</f>
        <v>471942963.66000003</v>
      </c>
      <c r="C39" s="102">
        <f t="shared" ref="C39:D39" si="2">SUM(C8,C9,C10,C35,C37,C38)</f>
        <v>472371094</v>
      </c>
      <c r="D39" s="102">
        <f t="shared" si="2"/>
        <v>529263155</v>
      </c>
      <c r="E39" s="77">
        <f>D39-C39</f>
        <v>56892061</v>
      </c>
      <c r="F39" s="71">
        <f>IF(ISBLANK(E39),"  ",IF(C39&gt;0,E39/C39,IF(E39&gt;0,1,0)))</f>
        <v>0.12043933619697737</v>
      </c>
      <c r="H39" s="179"/>
    </row>
    <row r="40" spans="1:13" ht="15" customHeight="1" x14ac:dyDescent="0.25">
      <c r="A40" s="67" t="s">
        <v>31</v>
      </c>
      <c r="B40" s="65"/>
      <c r="C40" s="65"/>
      <c r="D40" s="65"/>
      <c r="E40" s="65"/>
      <c r="F40" s="58"/>
      <c r="H40" s="178"/>
    </row>
    <row r="41" spans="1:13" ht="15" customHeight="1" x14ac:dyDescent="0.25">
      <c r="A41" s="72" t="s">
        <v>32</v>
      </c>
      <c r="B41" s="61">
        <f>SUM(LSU:PBRC!B41)</f>
        <v>0</v>
      </c>
      <c r="C41" s="61">
        <f>SUM(LSU:PBRC!C41)</f>
        <v>0</v>
      </c>
      <c r="D41" s="61">
        <f>SUM(LSU:PBRC!D41)</f>
        <v>0</v>
      </c>
      <c r="E41" s="61">
        <f t="shared" ref="E41:E46" si="3">D41-C41</f>
        <v>0</v>
      </c>
      <c r="F41" s="62">
        <f t="shared" ref="F41:F46" si="4">IF(ISBLANK(E41),"  ",IF(C41&gt;0,E41/C41,IF(E41&gt;0,1,0)))</f>
        <v>0</v>
      </c>
      <c r="H41" s="178"/>
    </row>
    <row r="42" spans="1:13" ht="15" customHeight="1" x14ac:dyDescent="0.25">
      <c r="A42" s="73" t="s">
        <v>33</v>
      </c>
      <c r="B42" s="61">
        <f>SUM(LSU:PBRC!B42)</f>
        <v>0</v>
      </c>
      <c r="C42" s="61">
        <f>SUM(LSU:PBRC!C42)</f>
        <v>0</v>
      </c>
      <c r="D42" s="61">
        <f>SUM(LSU:PBRC!D42)</f>
        <v>0</v>
      </c>
      <c r="E42" s="61">
        <f t="shared" si="3"/>
        <v>0</v>
      </c>
      <c r="F42" s="62">
        <f t="shared" si="4"/>
        <v>0</v>
      </c>
      <c r="H42" s="178"/>
    </row>
    <row r="43" spans="1:13" ht="15" customHeight="1" x14ac:dyDescent="0.25">
      <c r="A43" s="73" t="s">
        <v>34</v>
      </c>
      <c r="B43" s="61">
        <f>SUM(LSU:PBRC!B43)</f>
        <v>0</v>
      </c>
      <c r="C43" s="61">
        <f>SUM(LSU:PBRC!C43)</f>
        <v>0</v>
      </c>
      <c r="D43" s="61">
        <f>SUM(LSU:PBRC!D43)</f>
        <v>0</v>
      </c>
      <c r="E43" s="61">
        <f t="shared" si="3"/>
        <v>0</v>
      </c>
      <c r="F43" s="62">
        <f t="shared" si="4"/>
        <v>0</v>
      </c>
      <c r="H43" s="178"/>
    </row>
    <row r="44" spans="1:13" ht="15" customHeight="1" x14ac:dyDescent="0.25">
      <c r="A44" s="73" t="s">
        <v>35</v>
      </c>
      <c r="B44" s="61">
        <f>SUM(LSU:PBRC!B44)</f>
        <v>0</v>
      </c>
      <c r="C44" s="61">
        <f>SUM(LSU:PBRC!C44)</f>
        <v>0</v>
      </c>
      <c r="D44" s="61">
        <f>SUM(LSU:PBRC!D44)</f>
        <v>0</v>
      </c>
      <c r="E44" s="61">
        <f t="shared" si="3"/>
        <v>0</v>
      </c>
      <c r="F44" s="62">
        <f t="shared" si="4"/>
        <v>0</v>
      </c>
      <c r="H44" s="178"/>
    </row>
    <row r="45" spans="1:13" ht="15" customHeight="1" x14ac:dyDescent="0.25">
      <c r="A45" s="74" t="s">
        <v>36</v>
      </c>
      <c r="B45" s="61">
        <f>SUM(LSU:PBRC!B45)</f>
        <v>0</v>
      </c>
      <c r="C45" s="61">
        <f>SUM(LSU:PBRC!C45)</f>
        <v>0</v>
      </c>
      <c r="D45" s="61">
        <f>SUM(LSU:PBRC!D45)</f>
        <v>0</v>
      </c>
      <c r="E45" s="61">
        <f t="shared" si="3"/>
        <v>0</v>
      </c>
      <c r="F45" s="62">
        <f t="shared" si="4"/>
        <v>0</v>
      </c>
      <c r="H45" s="178"/>
    </row>
    <row r="46" spans="1:13" s="103" customFormat="1" ht="15" customHeight="1" x14ac:dyDescent="0.25">
      <c r="A46" s="67" t="s">
        <v>37</v>
      </c>
      <c r="B46" s="77">
        <f>SUM(LSU:PBRC!B46)</f>
        <v>0</v>
      </c>
      <c r="C46" s="77">
        <f>SUM(LSU:PBRC!C46)</f>
        <v>0</v>
      </c>
      <c r="D46" s="77">
        <f>SUM(LSU:PBRC!D46)</f>
        <v>0</v>
      </c>
      <c r="E46" s="77">
        <f t="shared" si="3"/>
        <v>0</v>
      </c>
      <c r="F46" s="71">
        <f t="shared" si="4"/>
        <v>0</v>
      </c>
      <c r="H46" s="179"/>
      <c r="M46" s="103" t="s">
        <v>38</v>
      </c>
    </row>
    <row r="47" spans="1:13" ht="15" customHeight="1" x14ac:dyDescent="0.25">
      <c r="A47" s="66" t="s">
        <v>38</v>
      </c>
      <c r="B47" s="65"/>
      <c r="C47" s="65"/>
      <c r="D47" s="65"/>
      <c r="E47" s="65"/>
      <c r="F47" s="58"/>
      <c r="H47" s="178"/>
    </row>
    <row r="48" spans="1:13" s="103" customFormat="1" ht="15" customHeight="1" x14ac:dyDescent="0.25">
      <c r="A48" s="76" t="s">
        <v>39</v>
      </c>
      <c r="B48" s="77">
        <f>SUM(LSU:PBRC!B48)</f>
        <v>8457330</v>
      </c>
      <c r="C48" s="77">
        <f>SUM(LSU:PBRC!C48)</f>
        <v>8485184</v>
      </c>
      <c r="D48" s="77">
        <f>SUM(LSU:PBRC!D48)</f>
        <v>8485184</v>
      </c>
      <c r="E48" s="77">
        <f>D48-C48</f>
        <v>0</v>
      </c>
      <c r="F48" s="71">
        <f>IF(ISBLANK(E48),"  ",IF(C48&gt;0,E48/C48,IF(E48&gt;0,1,0)))</f>
        <v>0</v>
      </c>
      <c r="H48" s="179"/>
    </row>
    <row r="49" spans="1:10" ht="15" customHeight="1" x14ac:dyDescent="0.25">
      <c r="A49" s="64"/>
      <c r="B49" s="57"/>
      <c r="C49" s="57"/>
      <c r="D49" s="57"/>
      <c r="E49" s="57"/>
      <c r="F49" s="59"/>
      <c r="H49" s="178"/>
    </row>
    <row r="50" spans="1:10" s="103" customFormat="1" ht="15" customHeight="1" x14ac:dyDescent="0.25">
      <c r="A50" s="76" t="s">
        <v>40</v>
      </c>
      <c r="B50" s="77">
        <f>SUM(LSU:PBRC!B50)</f>
        <v>0</v>
      </c>
      <c r="C50" s="77">
        <f>SUM(LSU:PBRC!C50)</f>
        <v>0</v>
      </c>
      <c r="D50" s="77">
        <f>SUM(LSU:PBRC!D50)</f>
        <v>0</v>
      </c>
      <c r="E50" s="77">
        <f>D50-C50</f>
        <v>0</v>
      </c>
      <c r="F50" s="71">
        <f>IF(ISBLANK(E50),"  ",IF(C50&gt;0,E50/C50,IF(E50&gt;0,1,0)))</f>
        <v>0</v>
      </c>
      <c r="H50" s="179"/>
    </row>
    <row r="51" spans="1:10" ht="15" customHeight="1" x14ac:dyDescent="0.25">
      <c r="A51" s="66" t="s">
        <v>38</v>
      </c>
      <c r="B51" s="65"/>
      <c r="C51" s="65"/>
      <c r="D51" s="65"/>
      <c r="E51" s="65"/>
      <c r="F51" s="58"/>
      <c r="H51" s="178"/>
    </row>
    <row r="52" spans="1:10" s="103" customFormat="1" ht="15" customHeight="1" x14ac:dyDescent="0.25">
      <c r="A52" s="67" t="s">
        <v>41</v>
      </c>
      <c r="B52" s="77">
        <f>SUM(LSU:PBRC!B52)</f>
        <v>689669269.70000005</v>
      </c>
      <c r="C52" s="77">
        <f>SUM(LSU:PBRC!C52)</f>
        <v>722546454</v>
      </c>
      <c r="D52" s="77">
        <f>SUM(LSU:PBRC!D52)</f>
        <v>753646454</v>
      </c>
      <c r="E52" s="77">
        <f>D52-C52</f>
        <v>31100000</v>
      </c>
      <c r="F52" s="71">
        <f>IF(ISBLANK(E52),"  ",IF(C52&gt;0,E52/C52,IF(E52&gt;0,1,0)))</f>
        <v>4.3042215248349967E-2</v>
      </c>
      <c r="H52" s="179"/>
    </row>
    <row r="53" spans="1:10" ht="15" customHeight="1" x14ac:dyDescent="0.25">
      <c r="A53" s="66" t="s">
        <v>38</v>
      </c>
      <c r="B53" s="65"/>
      <c r="C53" s="65"/>
      <c r="D53" s="65"/>
      <c r="E53" s="65"/>
      <c r="F53" s="58"/>
      <c r="H53" s="178"/>
    </row>
    <row r="54" spans="1:10" s="103" customFormat="1" ht="15" customHeight="1" x14ac:dyDescent="0.25">
      <c r="A54" s="78" t="s">
        <v>42</v>
      </c>
      <c r="B54" s="77">
        <f>SUM(LSU:PBRC!B54)</f>
        <v>11004860.85</v>
      </c>
      <c r="C54" s="77">
        <f>SUM(LSU:PBRC!C54)</f>
        <v>13018275</v>
      </c>
      <c r="D54" s="77">
        <f>SUM(LSU:PBRC!D54)</f>
        <v>13018275</v>
      </c>
      <c r="E54" s="77">
        <f>D54-C54</f>
        <v>0</v>
      </c>
      <c r="F54" s="71">
        <f>IF(ISBLANK(E54),"  ",IF(C54&gt;0,E54/C54,IF(E54&gt;0,1,0)))</f>
        <v>0</v>
      </c>
      <c r="H54" s="179"/>
    </row>
    <row r="55" spans="1:10" ht="15" customHeight="1" x14ac:dyDescent="0.25">
      <c r="A55" s="67"/>
      <c r="B55" s="57"/>
      <c r="C55" s="57"/>
      <c r="D55" s="57"/>
      <c r="E55" s="57"/>
      <c r="F55" s="80"/>
      <c r="H55" s="178"/>
    </row>
    <row r="56" spans="1:10" s="103" customFormat="1" ht="15" customHeight="1" x14ac:dyDescent="0.25">
      <c r="A56" s="67" t="s">
        <v>43</v>
      </c>
      <c r="B56" s="77">
        <f>SUM(LSU:PBRC!B56)</f>
        <v>0</v>
      </c>
      <c r="C56" s="77">
        <f>SUM(LSU:PBRC!C56)</f>
        <v>0</v>
      </c>
      <c r="D56" s="77">
        <f>SUM(LSU:PBRC!D56)</f>
        <v>0</v>
      </c>
      <c r="E56" s="77">
        <f>D56-C56</f>
        <v>0</v>
      </c>
      <c r="F56" s="71">
        <f>IF(ISBLANK(E56),"  ",IF(C56&gt;0,E56/C56,IF(E56&gt;0,1,0)))</f>
        <v>0</v>
      </c>
      <c r="H56" s="179"/>
    </row>
    <row r="57" spans="1:10" ht="15" customHeight="1" x14ac:dyDescent="0.25">
      <c r="A57" s="66"/>
      <c r="B57" s="65"/>
      <c r="C57" s="65"/>
      <c r="D57" s="65"/>
      <c r="E57" s="65"/>
      <c r="F57" s="58"/>
      <c r="H57" s="178"/>
    </row>
    <row r="58" spans="1:10" s="103" customFormat="1" ht="15" customHeight="1" x14ac:dyDescent="0.25">
      <c r="A58" s="81" t="s">
        <v>44</v>
      </c>
      <c r="B58" s="77">
        <f>SUM(B39,B48,B50,B52,B54,B56)-B46</f>
        <v>1181074424.21</v>
      </c>
      <c r="C58" s="77">
        <f>SUM(C39,C48,C50,C52,C54,C56)-C46</f>
        <v>1216421007</v>
      </c>
      <c r="D58" s="77">
        <f>SUM(D39,D48,D50,D52,D54,D56)-D46</f>
        <v>1304413068</v>
      </c>
      <c r="E58" s="77">
        <f>D58-C58</f>
        <v>87992061</v>
      </c>
      <c r="F58" s="71">
        <f>IF(ISBLANK(E58),"  ",IF(C58&gt;0,E58/C58,IF(E58&gt;0,1,0)))</f>
        <v>7.2336847599344362E-2</v>
      </c>
      <c r="H58" s="179"/>
    </row>
    <row r="59" spans="1:10" ht="15" customHeight="1" x14ac:dyDescent="0.25">
      <c r="A59" s="82"/>
      <c r="B59" s="65"/>
      <c r="C59" s="65"/>
      <c r="D59" s="65"/>
      <c r="E59" s="65"/>
      <c r="F59" s="58" t="s">
        <v>38</v>
      </c>
      <c r="H59" s="178"/>
    </row>
    <row r="60" spans="1:10" ht="15" customHeight="1" x14ac:dyDescent="0.25">
      <c r="A60" s="83"/>
      <c r="B60" s="57"/>
      <c r="C60" s="57"/>
      <c r="D60" s="57"/>
      <c r="E60" s="57"/>
      <c r="F60" s="59" t="s">
        <v>38</v>
      </c>
      <c r="H60" s="178"/>
    </row>
    <row r="61" spans="1:10" ht="15" customHeight="1" x14ac:dyDescent="0.25">
      <c r="A61" s="81" t="s">
        <v>45</v>
      </c>
      <c r="B61" s="57"/>
      <c r="C61" s="57"/>
      <c r="D61" s="57"/>
      <c r="E61" s="57"/>
      <c r="F61" s="59"/>
      <c r="H61" s="178"/>
      <c r="J61" s="151"/>
    </row>
    <row r="62" spans="1:10" ht="15" customHeight="1" x14ac:dyDescent="0.25">
      <c r="A62" s="64" t="s">
        <v>46</v>
      </c>
      <c r="B62" s="61">
        <f>SUM(LSU:PBRC!B62)</f>
        <v>354169185.57999992</v>
      </c>
      <c r="C62" s="61">
        <f>SUM(LSU:PBRC!C62)</f>
        <v>373673309</v>
      </c>
      <c r="D62" s="61">
        <f>SUM(LSU:PBRC!D62)</f>
        <v>411847811</v>
      </c>
      <c r="E62" s="61">
        <f t="shared" ref="E62:E75" si="5">D62-C62</f>
        <v>38174502</v>
      </c>
      <c r="F62" s="62">
        <f t="shared" ref="F62:F75" si="6">IF(ISBLANK(E62),"  ",IF(C62&gt;0,E62/C62,IF(E62&gt;0,1,0)))</f>
        <v>0.10216009835479044</v>
      </c>
      <c r="H62" s="178"/>
    </row>
    <row r="63" spans="1:10" ht="15" customHeight="1" x14ac:dyDescent="0.25">
      <c r="A63" s="66" t="s">
        <v>47</v>
      </c>
      <c r="B63" s="61">
        <f>SUM(LSU:PBRC!B63)</f>
        <v>141566966.84</v>
      </c>
      <c r="C63" s="61">
        <f>SUM(LSU:PBRC!C63)</f>
        <v>154728571</v>
      </c>
      <c r="D63" s="61">
        <f>SUM(LSU:PBRC!D63)</f>
        <v>157496805</v>
      </c>
      <c r="E63" s="61">
        <f t="shared" si="5"/>
        <v>2768234</v>
      </c>
      <c r="F63" s="62">
        <f t="shared" si="6"/>
        <v>1.7890903936545761E-2</v>
      </c>
      <c r="H63" s="178"/>
    </row>
    <row r="64" spans="1:10" ht="15" customHeight="1" x14ac:dyDescent="0.25">
      <c r="A64" s="66" t="s">
        <v>48</v>
      </c>
      <c r="B64" s="61">
        <f>SUM(LSU:PBRC!B64)</f>
        <v>43221983.32</v>
      </c>
      <c r="C64" s="61">
        <f>SUM(LSU:PBRC!C64)</f>
        <v>58005715</v>
      </c>
      <c r="D64" s="61">
        <f>SUM(LSU:PBRC!D64)</f>
        <v>51979779</v>
      </c>
      <c r="E64" s="61">
        <f t="shared" si="5"/>
        <v>-6025936</v>
      </c>
      <c r="F64" s="62">
        <f t="shared" si="6"/>
        <v>-0.10388521200023136</v>
      </c>
      <c r="H64" s="178"/>
    </row>
    <row r="65" spans="1:9" ht="15" customHeight="1" x14ac:dyDescent="0.25">
      <c r="A65" s="66" t="s">
        <v>49</v>
      </c>
      <c r="B65" s="61">
        <f>SUM(LSU:PBRC!B65)</f>
        <v>129588374.66145577</v>
      </c>
      <c r="C65" s="61">
        <f>SUM(LSU:PBRC!C65)</f>
        <v>131569883.90000001</v>
      </c>
      <c r="D65" s="61">
        <f>SUM(LSU:PBRC!D65)</f>
        <v>147338637</v>
      </c>
      <c r="E65" s="61">
        <f t="shared" si="5"/>
        <v>15768753.099999994</v>
      </c>
      <c r="F65" s="62">
        <f t="shared" si="6"/>
        <v>0.11985077916451664</v>
      </c>
      <c r="H65" s="178"/>
    </row>
    <row r="66" spans="1:9" ht="15" customHeight="1" x14ac:dyDescent="0.25">
      <c r="A66" s="66" t="s">
        <v>50</v>
      </c>
      <c r="B66" s="61">
        <f>SUM(LSU:PBRC!B66)</f>
        <v>32891332.150000002</v>
      </c>
      <c r="C66" s="61">
        <f>SUM(LSU:PBRC!C66)</f>
        <v>33465009</v>
      </c>
      <c r="D66" s="61">
        <f>SUM(LSU:PBRC!D66)</f>
        <v>36395264</v>
      </c>
      <c r="E66" s="61">
        <f t="shared" si="5"/>
        <v>2930255</v>
      </c>
      <c r="F66" s="62">
        <f t="shared" si="6"/>
        <v>8.7561757416530203E-2</v>
      </c>
      <c r="H66" s="178"/>
    </row>
    <row r="67" spans="1:9" ht="15" customHeight="1" x14ac:dyDescent="0.25">
      <c r="A67" s="66" t="s">
        <v>51</v>
      </c>
      <c r="B67" s="61">
        <f>SUM(LSU:PBRC!B67)</f>
        <v>184995899.15000001</v>
      </c>
      <c r="C67" s="61">
        <f>SUM(LSU:PBRC!C67)</f>
        <v>169051127</v>
      </c>
      <c r="D67" s="61">
        <f>SUM(LSU:PBRC!D67)</f>
        <v>194050821</v>
      </c>
      <c r="E67" s="61">
        <f t="shared" si="5"/>
        <v>24999694</v>
      </c>
      <c r="F67" s="62">
        <f t="shared" si="6"/>
        <v>0.14788244505462539</v>
      </c>
      <c r="H67" s="178"/>
    </row>
    <row r="68" spans="1:9" ht="15" customHeight="1" x14ac:dyDescent="0.25">
      <c r="A68" s="66" t="s">
        <v>52</v>
      </c>
      <c r="B68" s="61">
        <f>SUM(LSU:PBRC!B68)</f>
        <v>145775493.40999997</v>
      </c>
      <c r="C68" s="61">
        <f>SUM(LSU:PBRC!C68)</f>
        <v>158272814</v>
      </c>
      <c r="D68" s="61">
        <f>SUM(LSU:PBRC!D68)</f>
        <v>157488981</v>
      </c>
      <c r="E68" s="61">
        <f t="shared" si="5"/>
        <v>-783833</v>
      </c>
      <c r="F68" s="62">
        <f t="shared" si="6"/>
        <v>-4.9524171599046691E-3</v>
      </c>
      <c r="H68" s="178"/>
    </row>
    <row r="69" spans="1:9" ht="15" customHeight="1" x14ac:dyDescent="0.25">
      <c r="A69" s="66" t="s">
        <v>53</v>
      </c>
      <c r="B69" s="61">
        <f>SUM(LSU:PBRC!B69)</f>
        <v>141581467.68000001</v>
      </c>
      <c r="C69" s="61">
        <f>SUM(LSU:PBRC!C69)</f>
        <v>130635594</v>
      </c>
      <c r="D69" s="61">
        <f>SUM(LSU:PBRC!D69)</f>
        <v>152423690</v>
      </c>
      <c r="E69" s="61">
        <f t="shared" si="5"/>
        <v>21788096</v>
      </c>
      <c r="F69" s="62">
        <f t="shared" si="6"/>
        <v>0.16678529436625059</v>
      </c>
      <c r="H69" s="178"/>
    </row>
    <row r="70" spans="1:9" s="103" customFormat="1" ht="15" customHeight="1" x14ac:dyDescent="0.25">
      <c r="A70" s="84" t="s">
        <v>54</v>
      </c>
      <c r="B70" s="77">
        <f>SUM(LSU:PBRC!B70)</f>
        <v>1173790702.7914555</v>
      </c>
      <c r="C70" s="77">
        <f>SUM(LSU:PBRC!C70)</f>
        <v>1209402022.9000001</v>
      </c>
      <c r="D70" s="77">
        <f>SUM(LSU:PBRC!D70)</f>
        <v>1309021788</v>
      </c>
      <c r="E70" s="77">
        <f t="shared" si="5"/>
        <v>99619765.099999905</v>
      </c>
      <c r="F70" s="71">
        <f t="shared" si="6"/>
        <v>8.2371091840183736E-2</v>
      </c>
      <c r="H70" s="179"/>
    </row>
    <row r="71" spans="1:9" ht="15" customHeight="1" x14ac:dyDescent="0.25">
      <c r="A71" s="66" t="s">
        <v>55</v>
      </c>
      <c r="B71" s="61">
        <f>SUM(LSU:PBRC!B71)</f>
        <v>3488798.4600000004</v>
      </c>
      <c r="C71" s="61">
        <f>SUM(LSU:PBRC!C71)</f>
        <v>3982741</v>
      </c>
      <c r="D71" s="61">
        <f>SUM(LSU:PBRC!D71)</f>
        <v>3642305</v>
      </c>
      <c r="E71" s="61">
        <f t="shared" si="5"/>
        <v>-340436</v>
      </c>
      <c r="F71" s="62">
        <f t="shared" si="6"/>
        <v>-8.5477815404014473E-2</v>
      </c>
      <c r="H71" s="178"/>
    </row>
    <row r="72" spans="1:9" ht="15" customHeight="1" x14ac:dyDescent="0.25">
      <c r="A72" s="66" t="s">
        <v>56</v>
      </c>
      <c r="B72" s="61">
        <f>SUM(LSU:PBRC!B72)</f>
        <v>3794922.82</v>
      </c>
      <c r="C72" s="61">
        <f>SUM(LSU:PBRC!C72)</f>
        <v>3036017</v>
      </c>
      <c r="D72" s="61">
        <f>SUM(LSU:PBRC!D72)</f>
        <v>-8251025</v>
      </c>
      <c r="E72" s="61">
        <f t="shared" si="5"/>
        <v>-11287042</v>
      </c>
      <c r="F72" s="62">
        <f t="shared" si="6"/>
        <v>-3.7177137018666233</v>
      </c>
      <c r="H72" s="178"/>
    </row>
    <row r="73" spans="1:9" ht="15" customHeight="1" x14ac:dyDescent="0.25">
      <c r="A73" s="66" t="s">
        <v>57</v>
      </c>
      <c r="B73" s="61">
        <f>SUM(LSU:PBRC!B73)</f>
        <v>0</v>
      </c>
      <c r="C73" s="61">
        <f>SUM(LSU:PBRC!C73)</f>
        <v>0</v>
      </c>
      <c r="D73" s="61">
        <f>SUM(LSU:PBRC!D73)</f>
        <v>0</v>
      </c>
      <c r="E73" s="61">
        <f t="shared" si="5"/>
        <v>0</v>
      </c>
      <c r="F73" s="62">
        <f t="shared" si="6"/>
        <v>0</v>
      </c>
      <c r="H73" s="178"/>
    </row>
    <row r="74" spans="1:9" ht="15" customHeight="1" x14ac:dyDescent="0.25">
      <c r="A74" s="66" t="s">
        <v>58</v>
      </c>
      <c r="B74" s="61">
        <f>SUM(LSU:PBRC!B74)</f>
        <v>0</v>
      </c>
      <c r="C74" s="61">
        <f>SUM(LSU:PBRC!C74)</f>
        <v>0</v>
      </c>
      <c r="D74" s="61">
        <f>SUM(LSU:PBRC!D74)</f>
        <v>0</v>
      </c>
      <c r="E74" s="61">
        <f t="shared" si="5"/>
        <v>0</v>
      </c>
      <c r="F74" s="62">
        <f t="shared" si="6"/>
        <v>0</v>
      </c>
      <c r="H74" s="178"/>
    </row>
    <row r="75" spans="1:9" s="103" customFormat="1" ht="15" customHeight="1" x14ac:dyDescent="0.25">
      <c r="A75" s="85" t="s">
        <v>59</v>
      </c>
      <c r="B75" s="77">
        <f>SUM(B70:B74)</f>
        <v>1181074424.0714555</v>
      </c>
      <c r="C75" s="77">
        <f t="shared" ref="C75:D75" si="7">SUM(C70:C74)</f>
        <v>1216420780.9000001</v>
      </c>
      <c r="D75" s="77">
        <f t="shared" si="7"/>
        <v>1304413068</v>
      </c>
      <c r="E75" s="77">
        <f t="shared" si="5"/>
        <v>87992287.099999905</v>
      </c>
      <c r="F75" s="71">
        <f t="shared" si="6"/>
        <v>7.2337046918005257E-2</v>
      </c>
      <c r="H75" s="179"/>
    </row>
    <row r="76" spans="1:9" ht="15" customHeight="1" x14ac:dyDescent="0.25">
      <c r="A76" s="83"/>
      <c r="B76" s="57"/>
      <c r="C76" s="57"/>
      <c r="D76" s="57"/>
      <c r="E76" s="57"/>
      <c r="F76" s="59"/>
      <c r="H76" s="178"/>
      <c r="I76" s="151"/>
    </row>
    <row r="77" spans="1:9" ht="15" customHeight="1" x14ac:dyDescent="0.25">
      <c r="A77" s="81" t="s">
        <v>60</v>
      </c>
      <c r="B77" s="57"/>
      <c r="C77" s="57"/>
      <c r="D77" s="57"/>
      <c r="E77" s="57"/>
      <c r="F77" s="59"/>
      <c r="H77" s="178"/>
    </row>
    <row r="78" spans="1:9" ht="15" customHeight="1" x14ac:dyDescent="0.25">
      <c r="A78" s="64" t="s">
        <v>61</v>
      </c>
      <c r="B78" s="61">
        <f>SUM(LSU:PBRC!B78)</f>
        <v>500929874.36032355</v>
      </c>
      <c r="C78" s="61">
        <f>SUM(LSU:PBRC!C78)</f>
        <v>520219499.00169665</v>
      </c>
      <c r="D78" s="61">
        <f>SUM(LSU:PBRC!D78)</f>
        <v>575546796.73022604</v>
      </c>
      <c r="E78" s="61">
        <f t="shared" ref="E78:E96" si="8">D78-C78</f>
        <v>55327297.728529394</v>
      </c>
      <c r="F78" s="62">
        <f t="shared" ref="F78:F96" si="9">IF(ISBLANK(E78),"  ",IF(C78&gt;0,E78/C78,IF(E78&gt;0,1,0)))</f>
        <v>0.1063537561254484</v>
      </c>
      <c r="H78" s="178"/>
    </row>
    <row r="79" spans="1:9" ht="15" customHeight="1" x14ac:dyDescent="0.25">
      <c r="A79" s="66" t="s">
        <v>62</v>
      </c>
      <c r="B79" s="61">
        <f>SUM(LSU:PBRC!B79)</f>
        <v>41672164.618357413</v>
      </c>
      <c r="C79" s="61">
        <f>SUM(LSU:PBRC!C79)</f>
        <v>37479920.069189958</v>
      </c>
      <c r="D79" s="61">
        <f>SUM(LSU:PBRC!D79)</f>
        <v>48475812.805638999</v>
      </c>
      <c r="E79" s="61">
        <f t="shared" si="8"/>
        <v>10995892.73644904</v>
      </c>
      <c r="F79" s="62">
        <f t="shared" si="9"/>
        <v>0.29338090145736778</v>
      </c>
      <c r="H79" s="178"/>
    </row>
    <row r="80" spans="1:9" ht="15" customHeight="1" x14ac:dyDescent="0.25">
      <c r="A80" s="66" t="s">
        <v>63</v>
      </c>
      <c r="B80" s="61">
        <f>SUM(LSU:PBRC!B80)</f>
        <v>217957022.15453544</v>
      </c>
      <c r="C80" s="61">
        <f>SUM(LSU:PBRC!C80)</f>
        <v>236905827.5450317</v>
      </c>
      <c r="D80" s="61">
        <f>SUM(LSU:PBRC!D80)</f>
        <v>252178806.09608519</v>
      </c>
      <c r="E80" s="61">
        <f t="shared" si="8"/>
        <v>15272978.551053494</v>
      </c>
      <c r="F80" s="62">
        <f t="shared" si="9"/>
        <v>6.4468564194143194E-2</v>
      </c>
      <c r="H80" s="178"/>
    </row>
    <row r="81" spans="1:9" s="103" customFormat="1" ht="15" customHeight="1" x14ac:dyDescent="0.25">
      <c r="A81" s="84" t="s">
        <v>64</v>
      </c>
      <c r="B81" s="77">
        <f>SUM(B78:B80)</f>
        <v>760559061.13321638</v>
      </c>
      <c r="C81" s="77">
        <f t="shared" ref="C81:D81" si="10">SUM(C78:C80)</f>
        <v>794605246.61591828</v>
      </c>
      <c r="D81" s="77">
        <f t="shared" si="10"/>
        <v>876201415.63195026</v>
      </c>
      <c r="E81" s="77">
        <f t="shared" si="8"/>
        <v>81596169.016031981</v>
      </c>
      <c r="F81" s="71">
        <f t="shared" si="9"/>
        <v>0.10268767965418739</v>
      </c>
      <c r="H81" s="179"/>
    </row>
    <row r="82" spans="1:9" ht="15" customHeight="1" x14ac:dyDescent="0.25">
      <c r="A82" s="66" t="s">
        <v>65</v>
      </c>
      <c r="B82" s="61">
        <f>SUM(LSU:PBRC!B82)</f>
        <v>6468396.5882393289</v>
      </c>
      <c r="C82" s="61">
        <f>SUM(LSU:PBRC!C82)</f>
        <v>5749159.5538707953</v>
      </c>
      <c r="D82" s="61">
        <f>SUM(LSU:PBRC!D82)</f>
        <v>5778824.1180929979</v>
      </c>
      <c r="E82" s="61">
        <f t="shared" si="8"/>
        <v>29664.564222202636</v>
      </c>
      <c r="F82" s="62">
        <f t="shared" si="9"/>
        <v>5.1598088284452066E-3</v>
      </c>
      <c r="H82" s="178"/>
    </row>
    <row r="83" spans="1:9" ht="15" customHeight="1" x14ac:dyDescent="0.25">
      <c r="A83" s="66" t="s">
        <v>66</v>
      </c>
      <c r="B83" s="61">
        <f>SUM(LSU:PBRC!B83)</f>
        <v>114877380.71999998</v>
      </c>
      <c r="C83" s="61">
        <f>SUM(LSU:PBRC!C83)</f>
        <v>115774828.46208635</v>
      </c>
      <c r="D83" s="61">
        <f>SUM(LSU:PBRC!D83)</f>
        <v>132726347.72602682</v>
      </c>
      <c r="E83" s="61">
        <f t="shared" si="8"/>
        <v>16951519.263940468</v>
      </c>
      <c r="F83" s="62">
        <f t="shared" si="9"/>
        <v>0.14641800371564972</v>
      </c>
      <c r="H83" s="178"/>
    </row>
    <row r="84" spans="1:9" ht="15" customHeight="1" x14ac:dyDescent="0.25">
      <c r="A84" s="66" t="s">
        <v>67</v>
      </c>
      <c r="B84" s="61">
        <f>SUM(LSU:PBRC!B84)</f>
        <v>46928473.350000001</v>
      </c>
      <c r="C84" s="61">
        <f>SUM(LSU:PBRC!C84)</f>
        <v>38272208.057395175</v>
      </c>
      <c r="D84" s="61">
        <f>SUM(LSU:PBRC!D84)</f>
        <v>42960757.456130534</v>
      </c>
      <c r="E84" s="61">
        <f t="shared" si="8"/>
        <v>4688549.3987353593</v>
      </c>
      <c r="F84" s="62">
        <f t="shared" si="9"/>
        <v>0.12250532793154094</v>
      </c>
      <c r="H84" s="178"/>
    </row>
    <row r="85" spans="1:9" s="103" customFormat="1" ht="15" customHeight="1" x14ac:dyDescent="0.25">
      <c r="A85" s="68" t="s">
        <v>68</v>
      </c>
      <c r="B85" s="77">
        <f>SUM(B82:B84)</f>
        <v>168274250.65823931</v>
      </c>
      <c r="C85" s="77">
        <f t="shared" ref="C85:D85" si="11">SUM(C82:C84)</f>
        <v>159796196.07335234</v>
      </c>
      <c r="D85" s="77">
        <f t="shared" si="11"/>
        <v>181465929.30025035</v>
      </c>
      <c r="E85" s="77">
        <f t="shared" si="8"/>
        <v>21669733.226898015</v>
      </c>
      <c r="F85" s="71">
        <f t="shared" si="9"/>
        <v>0.13560856740889382</v>
      </c>
      <c r="H85" s="179"/>
    </row>
    <row r="86" spans="1:9" ht="15" customHeight="1" x14ac:dyDescent="0.25">
      <c r="A86" s="66" t="s">
        <v>69</v>
      </c>
      <c r="B86" s="61">
        <f>SUM(LSU:PBRC!B86)</f>
        <v>37299698.530000001</v>
      </c>
      <c r="C86" s="61">
        <f>SUM(LSU:PBRC!C86)</f>
        <v>34742579.396062203</v>
      </c>
      <c r="D86" s="61">
        <f>SUM(LSU:PBRC!D86)</f>
        <v>41760496.936782204</v>
      </c>
      <c r="E86" s="61">
        <f t="shared" si="8"/>
        <v>7017917.5407200009</v>
      </c>
      <c r="F86" s="62">
        <f t="shared" si="9"/>
        <v>0.20199759668723463</v>
      </c>
      <c r="H86" s="178"/>
    </row>
    <row r="87" spans="1:9" ht="15" customHeight="1" x14ac:dyDescent="0.25">
      <c r="A87" s="66" t="s">
        <v>70</v>
      </c>
      <c r="B87" s="61">
        <f>SUM(LSU:PBRC!B87)</f>
        <v>169852529.68000004</v>
      </c>
      <c r="C87" s="61">
        <f>SUM(LSU:PBRC!C87)</f>
        <v>174275497.74668762</v>
      </c>
      <c r="D87" s="61">
        <f>SUM(LSU:PBRC!D87)</f>
        <v>163490672.1310173</v>
      </c>
      <c r="E87" s="61">
        <f t="shared" si="8"/>
        <v>-10784825.615670323</v>
      </c>
      <c r="F87" s="62">
        <f t="shared" si="9"/>
        <v>-6.1883774570228166E-2</v>
      </c>
      <c r="H87" s="178"/>
    </row>
    <row r="88" spans="1:9" ht="15" customHeight="1" x14ac:dyDescent="0.25">
      <c r="A88" s="66" t="s">
        <v>71</v>
      </c>
      <c r="B88" s="61">
        <f>SUM(LSU:PBRC!B88)</f>
        <v>4277119</v>
      </c>
      <c r="C88" s="61">
        <f>SUM(LSU:PBRC!C88)</f>
        <v>4263928</v>
      </c>
      <c r="D88" s="61">
        <f>SUM(LSU:PBRC!D88)</f>
        <v>0</v>
      </c>
      <c r="E88" s="61">
        <f t="shared" si="8"/>
        <v>-4263928</v>
      </c>
      <c r="F88" s="62">
        <f t="shared" si="9"/>
        <v>-1</v>
      </c>
      <c r="H88" s="178"/>
    </row>
    <row r="89" spans="1:9" ht="15" customHeight="1" x14ac:dyDescent="0.25">
      <c r="A89" s="66" t="s">
        <v>72</v>
      </c>
      <c r="B89" s="61">
        <f>SUM(LSU:PBRC!B89)</f>
        <v>28311651.850000001</v>
      </c>
      <c r="C89" s="61">
        <f>SUM(LSU:PBRC!C89)</f>
        <v>25488072</v>
      </c>
      <c r="D89" s="61">
        <f>SUM(LSU:PBRC!D89)</f>
        <v>25550605</v>
      </c>
      <c r="E89" s="61">
        <f t="shared" si="8"/>
        <v>62533</v>
      </c>
      <c r="F89" s="62">
        <f t="shared" si="9"/>
        <v>2.4534221340868781E-3</v>
      </c>
      <c r="H89" s="178"/>
    </row>
    <row r="90" spans="1:9" s="103" customFormat="1" ht="15" customHeight="1" x14ac:dyDescent="0.25">
      <c r="A90" s="68" t="s">
        <v>73</v>
      </c>
      <c r="B90" s="77">
        <f>SUM(B86:B89)</f>
        <v>239740999.06000003</v>
      </c>
      <c r="C90" s="77">
        <f t="shared" ref="C90:D90" si="12">SUM(C86:C89)</f>
        <v>238770077.14274982</v>
      </c>
      <c r="D90" s="77">
        <f t="shared" si="12"/>
        <v>230801774.06779951</v>
      </c>
      <c r="E90" s="77">
        <f t="shared" si="8"/>
        <v>-7968303.0749503076</v>
      </c>
      <c r="F90" s="71">
        <f t="shared" si="9"/>
        <v>-3.337228504636458E-2</v>
      </c>
      <c r="H90" s="179"/>
    </row>
    <row r="91" spans="1:9" ht="15" customHeight="1" x14ac:dyDescent="0.25">
      <c r="A91" s="66" t="s">
        <v>74</v>
      </c>
      <c r="B91" s="61">
        <f>SUM(LSU:PBRC!B91)</f>
        <v>11482968.789999999</v>
      </c>
      <c r="C91" s="61">
        <f>SUM(LSU:PBRC!C91)</f>
        <v>22193111.067979544</v>
      </c>
      <c r="D91" s="61">
        <f>SUM(LSU:PBRC!D91)</f>
        <v>14637799</v>
      </c>
      <c r="E91" s="61">
        <f t="shared" si="8"/>
        <v>-7555312.0679795444</v>
      </c>
      <c r="F91" s="62">
        <f t="shared" si="9"/>
        <v>-0.34043501358763661</v>
      </c>
      <c r="H91" s="178"/>
    </row>
    <row r="92" spans="1:9" ht="15" customHeight="1" x14ac:dyDescent="0.25">
      <c r="A92" s="66" t="s">
        <v>75</v>
      </c>
      <c r="B92" s="61">
        <f>SUM(LSU:PBRC!B92)</f>
        <v>259376.43</v>
      </c>
      <c r="C92" s="61">
        <f>SUM(LSU:PBRC!C92)</f>
        <v>1056150</v>
      </c>
      <c r="D92" s="61">
        <f>SUM(LSU:PBRC!D92)</f>
        <v>1306150</v>
      </c>
      <c r="E92" s="61">
        <f t="shared" si="8"/>
        <v>250000</v>
      </c>
      <c r="F92" s="62">
        <f t="shared" si="9"/>
        <v>0.23670880083321497</v>
      </c>
      <c r="H92" s="178"/>
    </row>
    <row r="93" spans="1:9" ht="15" customHeight="1" x14ac:dyDescent="0.25">
      <c r="A93" s="73" t="s">
        <v>76</v>
      </c>
      <c r="B93" s="61">
        <f>SUM(LSU:PBRC!B93)</f>
        <v>757768</v>
      </c>
      <c r="C93" s="61">
        <f>SUM(LSU:PBRC!C93)</f>
        <v>0</v>
      </c>
      <c r="D93" s="61">
        <f>SUM(LSU:PBRC!D93)</f>
        <v>0</v>
      </c>
      <c r="E93" s="61">
        <f t="shared" si="8"/>
        <v>0</v>
      </c>
      <c r="F93" s="62">
        <f t="shared" si="9"/>
        <v>0</v>
      </c>
      <c r="H93" s="178"/>
    </row>
    <row r="94" spans="1:9" s="103" customFormat="1" ht="15" customHeight="1" x14ac:dyDescent="0.25">
      <c r="A94" s="87" t="s">
        <v>77</v>
      </c>
      <c r="B94" s="77">
        <f>SUM(B91:B93)</f>
        <v>12500113.219999999</v>
      </c>
      <c r="C94" s="77">
        <f t="shared" ref="C94:D94" si="13">SUM(C91:C93)</f>
        <v>23249261.067979544</v>
      </c>
      <c r="D94" s="77">
        <f t="shared" si="13"/>
        <v>15943949</v>
      </c>
      <c r="E94" s="77">
        <f t="shared" si="8"/>
        <v>-7305312.0679795444</v>
      </c>
      <c r="F94" s="71">
        <f t="shared" si="9"/>
        <v>-0.31421695711615172</v>
      </c>
      <c r="H94" s="179"/>
    </row>
    <row r="95" spans="1:9" ht="15" customHeight="1" x14ac:dyDescent="0.25">
      <c r="A95" s="73" t="s">
        <v>78</v>
      </c>
      <c r="B95" s="61">
        <f>SUM(LSU:PBRC!B95)</f>
        <v>0</v>
      </c>
      <c r="C95" s="61">
        <f>SUM(LSU:PBRC!C95)</f>
        <v>0</v>
      </c>
      <c r="D95" s="61">
        <f>SUM(LSU:PBRC!D95)</f>
        <v>0</v>
      </c>
      <c r="E95" s="61">
        <f t="shared" si="8"/>
        <v>0</v>
      </c>
      <c r="F95" s="62">
        <f t="shared" si="9"/>
        <v>0</v>
      </c>
      <c r="H95" s="178"/>
    </row>
    <row r="96" spans="1:9" s="103" customFormat="1" ht="15" customHeight="1" thickBot="1" x14ac:dyDescent="0.3">
      <c r="A96" s="159" t="s">
        <v>59</v>
      </c>
      <c r="B96" s="160">
        <f>SUM(B81,B85,B90,B94,B95)</f>
        <v>1181074424.0714557</v>
      </c>
      <c r="C96" s="160">
        <f>SUM(C81,C85,C90,C94,C95)</f>
        <v>1216420780.9000001</v>
      </c>
      <c r="D96" s="160">
        <f>SUM(D81,D85,D90,D94,D95)</f>
        <v>1304413068.0000002</v>
      </c>
      <c r="E96" s="161">
        <f t="shared" si="8"/>
        <v>87992287.100000143</v>
      </c>
      <c r="F96" s="162">
        <f t="shared" si="9"/>
        <v>7.2337046918005452E-2</v>
      </c>
      <c r="H96" s="179"/>
      <c r="I96" s="153"/>
    </row>
    <row r="97" spans="1:6" ht="15" customHeight="1" thickTop="1" x14ac:dyDescent="0.4">
      <c r="A97" s="4"/>
      <c r="B97" s="5"/>
      <c r="C97" s="5"/>
      <c r="D97" s="5"/>
      <c r="E97" s="5"/>
      <c r="F97" s="6" t="s">
        <v>38</v>
      </c>
    </row>
    <row r="98" spans="1:6" x14ac:dyDescent="0.25">
      <c r="A98" s="1" t="s">
        <v>203</v>
      </c>
    </row>
    <row r="99" spans="1:6" x14ac:dyDescent="0.25">
      <c r="A99" s="1" t="s">
        <v>181</v>
      </c>
    </row>
    <row r="101" spans="1:6" x14ac:dyDescent="0.25">
      <c r="A101" s="1" t="s">
        <v>38</v>
      </c>
    </row>
  </sheetData>
  <hyperlinks>
    <hyperlink ref="I2" location="Home!A1" tooltip="Home" display="Home" xr:uid="{00000000-0004-0000-1600-000000000000}"/>
  </hyperlinks>
  <printOptions horizontalCentered="1" verticalCentered="1"/>
  <pageMargins left="0.25" right="0.25" top="0.75" bottom="0.75" header="0.3" footer="0.3"/>
  <pageSetup scale="46" fitToWidth="0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24">
    <tabColor theme="9" tint="0.79998168889431442"/>
    <pageSetUpPr fitToPage="1"/>
  </sheetPr>
  <dimension ref="A1:M99"/>
  <sheetViews>
    <sheetView workbookViewId="0">
      <pane xSplit="1" ySplit="5" topLeftCell="B6" activePane="bottomRight" state="frozen"/>
      <selection activeCell="A33" sqref="A33"/>
      <selection pane="topRight" activeCell="A33" sqref="A33"/>
      <selection pane="bottomLeft" activeCell="A33" sqref="A33"/>
      <selection pane="bottomRight" activeCell="J46" sqref="J46"/>
    </sheetView>
  </sheetViews>
  <sheetFormatPr defaultColWidth="9.140625" defaultRowHeight="15.75" x14ac:dyDescent="0.25"/>
  <cols>
    <col min="1" max="1" width="66.5703125" style="1" customWidth="1"/>
    <col min="2" max="5" width="23.7109375" style="2" customWidth="1"/>
    <col min="6" max="6" width="23.7109375" style="3" customWidth="1"/>
    <col min="8" max="8" width="7.7109375" customWidth="1"/>
    <col min="9" max="9" width="11.5703125" customWidth="1"/>
  </cols>
  <sheetData>
    <row r="1" spans="1:9" ht="19.5" customHeight="1" thickBot="1" x14ac:dyDescent="0.35">
      <c r="A1" s="27" t="s">
        <v>0</v>
      </c>
      <c r="B1" s="28"/>
      <c r="D1" s="29" t="s">
        <v>1</v>
      </c>
      <c r="E1" s="26" t="s">
        <v>109</v>
      </c>
      <c r="F1" s="36"/>
      <c r="H1" s="152"/>
    </row>
    <row r="2" spans="1:9" ht="19.5" customHeight="1" thickBot="1" x14ac:dyDescent="0.3">
      <c r="A2" s="27" t="s">
        <v>2</v>
      </c>
      <c r="B2" s="28"/>
      <c r="C2" s="28"/>
      <c r="D2" s="28"/>
      <c r="E2" s="28"/>
      <c r="F2" s="32"/>
      <c r="I2" s="170" t="s">
        <v>178</v>
      </c>
    </row>
    <row r="3" spans="1:9" ht="19.5" customHeight="1" thickBot="1" x14ac:dyDescent="0.3">
      <c r="A3" s="33" t="s">
        <v>3</v>
      </c>
      <c r="B3" s="34"/>
      <c r="C3" s="34"/>
      <c r="D3" s="34"/>
      <c r="E3" s="34"/>
      <c r="F3" s="35"/>
    </row>
    <row r="4" spans="1:9" ht="15" customHeight="1" thickTop="1" x14ac:dyDescent="0.25">
      <c r="A4" s="49" t="s">
        <v>4</v>
      </c>
      <c r="B4" s="50" t="s">
        <v>5</v>
      </c>
      <c r="C4" s="51" t="s">
        <v>6</v>
      </c>
      <c r="D4" s="51" t="s">
        <v>6</v>
      </c>
      <c r="E4" s="51" t="s">
        <v>7</v>
      </c>
      <c r="F4" s="52" t="s">
        <v>8</v>
      </c>
      <c r="H4" s="177"/>
    </row>
    <row r="5" spans="1:9" s="107" customFormat="1" ht="15" customHeight="1" x14ac:dyDescent="0.25">
      <c r="A5" s="53"/>
      <c r="B5" s="54" t="s">
        <v>192</v>
      </c>
      <c r="C5" s="54" t="s">
        <v>201</v>
      </c>
      <c r="D5" s="54" t="s">
        <v>202</v>
      </c>
      <c r="E5" s="54" t="s">
        <v>192</v>
      </c>
      <c r="F5" s="55" t="s">
        <v>9</v>
      </c>
      <c r="H5" s="177"/>
    </row>
    <row r="6" spans="1:9" ht="15" customHeight="1" x14ac:dyDescent="0.25">
      <c r="A6" s="56" t="s">
        <v>10</v>
      </c>
      <c r="B6" s="57"/>
      <c r="C6" s="57"/>
      <c r="D6" s="57"/>
      <c r="E6" s="57"/>
      <c r="F6" s="58"/>
      <c r="H6" s="178"/>
    </row>
    <row r="7" spans="1:9" ht="15" customHeight="1" x14ac:dyDescent="0.25">
      <c r="A7" s="56" t="s">
        <v>11</v>
      </c>
      <c r="B7" s="57"/>
      <c r="C7" s="57"/>
      <c r="D7" s="57"/>
      <c r="E7" s="57"/>
      <c r="F7" s="59"/>
      <c r="H7" s="178"/>
    </row>
    <row r="8" spans="1:9" ht="15" customHeight="1" x14ac:dyDescent="0.25">
      <c r="A8" s="60" t="s">
        <v>12</v>
      </c>
      <c r="B8" s="61">
        <v>135744107</v>
      </c>
      <c r="C8" s="61">
        <v>135744107</v>
      </c>
      <c r="D8" s="61">
        <v>172025451</v>
      </c>
      <c r="E8" s="61">
        <f t="shared" ref="E8:E33" si="0">D8-C8</f>
        <v>36281344</v>
      </c>
      <c r="F8" s="62">
        <f t="shared" ref="F8:F33" si="1">IF(ISBLANK(E8),"  ",IF(C8&gt;0,E8/C8,IF(E8&gt;0,1,0)))</f>
        <v>0.2672774885174205</v>
      </c>
      <c r="H8" s="178"/>
    </row>
    <row r="9" spans="1:9" ht="15" customHeight="1" x14ac:dyDescent="0.25">
      <c r="A9" s="60" t="s">
        <v>13</v>
      </c>
      <c r="B9" s="61">
        <v>0</v>
      </c>
      <c r="C9" s="61">
        <v>0</v>
      </c>
      <c r="D9" s="61">
        <v>0</v>
      </c>
      <c r="E9" s="61">
        <f t="shared" si="0"/>
        <v>0</v>
      </c>
      <c r="F9" s="62">
        <f t="shared" si="1"/>
        <v>0</v>
      </c>
      <c r="H9" s="178"/>
    </row>
    <row r="10" spans="1:9" ht="15" customHeight="1" x14ac:dyDescent="0.25">
      <c r="A10" s="187" t="s">
        <v>14</v>
      </c>
      <c r="B10" s="63">
        <v>10270530.689999999</v>
      </c>
      <c r="C10" s="63">
        <v>10297169</v>
      </c>
      <c r="D10" s="63">
        <v>8992109</v>
      </c>
      <c r="E10" s="61">
        <f t="shared" si="0"/>
        <v>-1305060</v>
      </c>
      <c r="F10" s="62">
        <f t="shared" si="1"/>
        <v>-0.12673968932626045</v>
      </c>
      <c r="H10" s="178"/>
    </row>
    <row r="11" spans="1:9" ht="15" customHeight="1" x14ac:dyDescent="0.25">
      <c r="A11" s="189" t="s">
        <v>15</v>
      </c>
      <c r="B11" s="65">
        <v>0</v>
      </c>
      <c r="C11" s="65">
        <v>0</v>
      </c>
      <c r="D11" s="65">
        <v>0</v>
      </c>
      <c r="E11" s="61">
        <f t="shared" si="0"/>
        <v>0</v>
      </c>
      <c r="F11" s="62">
        <f t="shared" si="1"/>
        <v>0</v>
      </c>
      <c r="H11" s="178"/>
    </row>
    <row r="12" spans="1:9" ht="15" customHeight="1" x14ac:dyDescent="0.25">
      <c r="A12" s="190" t="s">
        <v>16</v>
      </c>
      <c r="B12" s="65">
        <v>9466517.6899999995</v>
      </c>
      <c r="C12" s="65">
        <v>9493156</v>
      </c>
      <c r="D12" s="65">
        <v>8212677</v>
      </c>
      <c r="E12" s="61">
        <f t="shared" si="0"/>
        <v>-1280479</v>
      </c>
      <c r="F12" s="62">
        <f t="shared" si="1"/>
        <v>-0.13488443674579875</v>
      </c>
      <c r="H12" s="178"/>
    </row>
    <row r="13" spans="1:9" ht="15" customHeight="1" x14ac:dyDescent="0.25">
      <c r="A13" s="190" t="s">
        <v>17</v>
      </c>
      <c r="B13" s="65">
        <v>0</v>
      </c>
      <c r="C13" s="65">
        <v>0</v>
      </c>
      <c r="D13" s="65">
        <v>0</v>
      </c>
      <c r="E13" s="61">
        <f t="shared" si="0"/>
        <v>0</v>
      </c>
      <c r="F13" s="62">
        <f t="shared" si="1"/>
        <v>0</v>
      </c>
      <c r="H13" s="178"/>
    </row>
    <row r="14" spans="1:9" ht="15" customHeight="1" x14ac:dyDescent="0.25">
      <c r="A14" s="190" t="s">
        <v>18</v>
      </c>
      <c r="B14" s="65">
        <v>0</v>
      </c>
      <c r="C14" s="65">
        <v>0</v>
      </c>
      <c r="D14" s="65">
        <v>0</v>
      </c>
      <c r="E14" s="61">
        <f t="shared" si="0"/>
        <v>0</v>
      </c>
      <c r="F14" s="62">
        <f t="shared" si="1"/>
        <v>0</v>
      </c>
      <c r="H14" s="178"/>
    </row>
    <row r="15" spans="1:9" ht="15" customHeight="1" x14ac:dyDescent="0.25">
      <c r="A15" s="190" t="s">
        <v>19</v>
      </c>
      <c r="B15" s="65">
        <v>0</v>
      </c>
      <c r="C15" s="65">
        <v>0</v>
      </c>
      <c r="D15" s="65">
        <v>0</v>
      </c>
      <c r="E15" s="61">
        <f t="shared" si="0"/>
        <v>0</v>
      </c>
      <c r="F15" s="62">
        <f t="shared" si="1"/>
        <v>0</v>
      </c>
      <c r="H15" s="178"/>
    </row>
    <row r="16" spans="1:9" ht="15" customHeight="1" x14ac:dyDescent="0.25">
      <c r="A16" s="190" t="s">
        <v>204</v>
      </c>
      <c r="B16" s="65">
        <v>0</v>
      </c>
      <c r="C16" s="65">
        <v>0</v>
      </c>
      <c r="D16" s="65">
        <v>0</v>
      </c>
      <c r="E16" s="61">
        <f t="shared" si="0"/>
        <v>0</v>
      </c>
      <c r="F16" s="62">
        <f t="shared" si="1"/>
        <v>0</v>
      </c>
      <c r="H16" s="178"/>
    </row>
    <row r="17" spans="1:8" ht="15" customHeight="1" x14ac:dyDescent="0.25">
      <c r="A17" s="190" t="s">
        <v>20</v>
      </c>
      <c r="B17" s="65">
        <v>0</v>
      </c>
      <c r="C17" s="65">
        <v>0</v>
      </c>
      <c r="D17" s="65">
        <v>0</v>
      </c>
      <c r="E17" s="61">
        <f t="shared" si="0"/>
        <v>0</v>
      </c>
      <c r="F17" s="62">
        <f t="shared" si="1"/>
        <v>0</v>
      </c>
      <c r="H17" s="178"/>
    </row>
    <row r="18" spans="1:8" ht="15" customHeight="1" x14ac:dyDescent="0.25">
      <c r="A18" s="190" t="s">
        <v>193</v>
      </c>
      <c r="B18" s="65">
        <v>750000</v>
      </c>
      <c r="C18" s="65">
        <v>750000</v>
      </c>
      <c r="D18" s="65">
        <v>750000</v>
      </c>
      <c r="E18" s="61">
        <f t="shared" si="0"/>
        <v>0</v>
      </c>
      <c r="F18" s="62">
        <f t="shared" si="1"/>
        <v>0</v>
      </c>
      <c r="H18" s="178"/>
    </row>
    <row r="19" spans="1:8" ht="15" customHeight="1" x14ac:dyDescent="0.25">
      <c r="A19" s="190" t="s">
        <v>21</v>
      </c>
      <c r="B19" s="65">
        <v>0</v>
      </c>
      <c r="C19" s="65">
        <v>0</v>
      </c>
      <c r="D19" s="65">
        <v>0</v>
      </c>
      <c r="E19" s="61">
        <f t="shared" si="0"/>
        <v>0</v>
      </c>
      <c r="F19" s="62">
        <f t="shared" si="1"/>
        <v>0</v>
      </c>
      <c r="H19" s="178"/>
    </row>
    <row r="20" spans="1:8" ht="15" customHeight="1" x14ac:dyDescent="0.25">
      <c r="A20" s="190" t="s">
        <v>22</v>
      </c>
      <c r="B20" s="65">
        <v>0</v>
      </c>
      <c r="C20" s="65">
        <v>0</v>
      </c>
      <c r="D20" s="65">
        <v>0</v>
      </c>
      <c r="E20" s="61">
        <f t="shared" si="0"/>
        <v>0</v>
      </c>
      <c r="F20" s="62">
        <f t="shared" si="1"/>
        <v>0</v>
      </c>
      <c r="H20" s="178"/>
    </row>
    <row r="21" spans="1:8" ht="15" customHeight="1" x14ac:dyDescent="0.25">
      <c r="A21" s="190" t="s">
        <v>194</v>
      </c>
      <c r="B21" s="65">
        <v>0</v>
      </c>
      <c r="C21" s="65">
        <v>0</v>
      </c>
      <c r="D21" s="65">
        <v>0</v>
      </c>
      <c r="E21" s="61">
        <f t="shared" si="0"/>
        <v>0</v>
      </c>
      <c r="F21" s="62">
        <f t="shared" si="1"/>
        <v>0</v>
      </c>
      <c r="H21" s="178"/>
    </row>
    <row r="22" spans="1:8" ht="15" customHeight="1" x14ac:dyDescent="0.25">
      <c r="A22" s="190" t="s">
        <v>23</v>
      </c>
      <c r="B22" s="65">
        <v>0</v>
      </c>
      <c r="C22" s="65">
        <v>0</v>
      </c>
      <c r="D22" s="65">
        <v>0</v>
      </c>
      <c r="E22" s="61">
        <f t="shared" si="0"/>
        <v>0</v>
      </c>
      <c r="F22" s="62">
        <f t="shared" si="1"/>
        <v>0</v>
      </c>
      <c r="H22" s="178"/>
    </row>
    <row r="23" spans="1:8" ht="15" customHeight="1" x14ac:dyDescent="0.25">
      <c r="A23" s="191" t="s">
        <v>195</v>
      </c>
      <c r="B23" s="65">
        <v>0</v>
      </c>
      <c r="C23" s="65">
        <v>0</v>
      </c>
      <c r="D23" s="65">
        <v>0</v>
      </c>
      <c r="E23" s="61">
        <f t="shared" si="0"/>
        <v>0</v>
      </c>
      <c r="F23" s="62">
        <f t="shared" si="1"/>
        <v>0</v>
      </c>
      <c r="H23" s="178"/>
    </row>
    <row r="24" spans="1:8" ht="15" customHeight="1" x14ac:dyDescent="0.25">
      <c r="A24" s="191" t="s">
        <v>24</v>
      </c>
      <c r="B24" s="65">
        <v>0</v>
      </c>
      <c r="C24" s="65">
        <v>0</v>
      </c>
      <c r="D24" s="65">
        <v>0</v>
      </c>
      <c r="E24" s="61">
        <f t="shared" si="0"/>
        <v>0</v>
      </c>
      <c r="F24" s="62">
        <f t="shared" si="1"/>
        <v>0</v>
      </c>
      <c r="H24" s="178"/>
    </row>
    <row r="25" spans="1:8" ht="15" customHeight="1" x14ac:dyDescent="0.25">
      <c r="A25" s="191" t="s">
        <v>79</v>
      </c>
      <c r="B25" s="65">
        <v>0</v>
      </c>
      <c r="C25" s="65">
        <v>0</v>
      </c>
      <c r="D25" s="65">
        <v>0</v>
      </c>
      <c r="E25" s="61">
        <f t="shared" si="0"/>
        <v>0</v>
      </c>
      <c r="F25" s="62">
        <f t="shared" si="1"/>
        <v>0</v>
      </c>
      <c r="H25" s="178"/>
    </row>
    <row r="26" spans="1:8" ht="15" customHeight="1" x14ac:dyDescent="0.25">
      <c r="A26" s="191" t="s">
        <v>196</v>
      </c>
      <c r="B26" s="65">
        <v>0</v>
      </c>
      <c r="C26" s="65">
        <v>0</v>
      </c>
      <c r="D26" s="65">
        <v>0</v>
      </c>
      <c r="E26" s="61">
        <f t="shared" si="0"/>
        <v>0</v>
      </c>
      <c r="F26" s="62">
        <f t="shared" si="1"/>
        <v>0</v>
      </c>
      <c r="H26" s="178"/>
    </row>
    <row r="27" spans="1:8" ht="15" customHeight="1" x14ac:dyDescent="0.25">
      <c r="A27" s="191" t="s">
        <v>197</v>
      </c>
      <c r="B27" s="65">
        <v>0</v>
      </c>
      <c r="C27" s="65">
        <v>0</v>
      </c>
      <c r="D27" s="65">
        <v>0</v>
      </c>
      <c r="E27" s="61">
        <f t="shared" si="0"/>
        <v>0</v>
      </c>
      <c r="F27" s="62">
        <f t="shared" si="1"/>
        <v>0</v>
      </c>
      <c r="H27" s="178"/>
    </row>
    <row r="28" spans="1:8" ht="15" customHeight="1" x14ac:dyDescent="0.25">
      <c r="A28" s="191" t="s">
        <v>185</v>
      </c>
      <c r="B28" s="65">
        <v>54013</v>
      </c>
      <c r="C28" s="65">
        <v>54013</v>
      </c>
      <c r="D28" s="65">
        <v>29432</v>
      </c>
      <c r="E28" s="61">
        <f t="shared" si="0"/>
        <v>-24581</v>
      </c>
      <c r="F28" s="62">
        <f t="shared" si="1"/>
        <v>-0.4550941440023698</v>
      </c>
      <c r="H28" s="178"/>
    </row>
    <row r="29" spans="1:8" ht="15" customHeight="1" x14ac:dyDescent="0.25">
      <c r="A29" s="191" t="s">
        <v>198</v>
      </c>
      <c r="B29" s="65">
        <v>0</v>
      </c>
      <c r="C29" s="65">
        <v>0</v>
      </c>
      <c r="D29" s="65">
        <v>0</v>
      </c>
      <c r="E29" s="61">
        <f t="shared" si="0"/>
        <v>0</v>
      </c>
      <c r="F29" s="62">
        <f t="shared" si="1"/>
        <v>0</v>
      </c>
      <c r="H29" s="178"/>
    </row>
    <row r="30" spans="1:8" ht="15" customHeight="1" x14ac:dyDescent="0.25">
      <c r="A30" s="192" t="s">
        <v>199</v>
      </c>
      <c r="B30" s="65">
        <v>0</v>
      </c>
      <c r="C30" s="65">
        <v>0</v>
      </c>
      <c r="D30" s="65">
        <v>0</v>
      </c>
      <c r="E30" s="61">
        <f t="shared" si="0"/>
        <v>0</v>
      </c>
      <c r="F30" s="62">
        <f t="shared" si="1"/>
        <v>0</v>
      </c>
      <c r="H30" s="178"/>
    </row>
    <row r="31" spans="1:8" ht="15" customHeight="1" x14ac:dyDescent="0.25">
      <c r="A31" s="191" t="s">
        <v>205</v>
      </c>
      <c r="B31" s="65">
        <v>0</v>
      </c>
      <c r="C31" s="65">
        <v>0</v>
      </c>
      <c r="D31" s="65">
        <v>0</v>
      </c>
      <c r="E31" s="61">
        <f t="shared" si="0"/>
        <v>0</v>
      </c>
      <c r="F31" s="62">
        <f t="shared" si="1"/>
        <v>0</v>
      </c>
      <c r="H31" s="178"/>
    </row>
    <row r="32" spans="1:8" ht="15" customHeight="1" x14ac:dyDescent="0.25">
      <c r="A32" s="193" t="s">
        <v>206</v>
      </c>
      <c r="B32" s="65">
        <v>0</v>
      </c>
      <c r="C32" s="65">
        <v>0</v>
      </c>
      <c r="D32" s="65">
        <v>0</v>
      </c>
      <c r="E32" s="61">
        <f t="shared" si="0"/>
        <v>0</v>
      </c>
      <c r="F32" s="62">
        <f t="shared" si="1"/>
        <v>0</v>
      </c>
      <c r="H32" s="178"/>
    </row>
    <row r="33" spans="1:13" ht="15" customHeight="1" x14ac:dyDescent="0.25">
      <c r="A33" s="193" t="s">
        <v>207</v>
      </c>
      <c r="B33" s="65">
        <v>0</v>
      </c>
      <c r="C33" s="65">
        <v>0</v>
      </c>
      <c r="D33" s="65">
        <v>0</v>
      </c>
      <c r="E33" s="61">
        <f t="shared" si="0"/>
        <v>0</v>
      </c>
      <c r="F33" s="62">
        <f t="shared" si="1"/>
        <v>0</v>
      </c>
      <c r="H33" s="178"/>
    </row>
    <row r="34" spans="1:13" ht="15" customHeight="1" x14ac:dyDescent="0.25">
      <c r="A34" s="67" t="s">
        <v>25</v>
      </c>
      <c r="B34" s="65"/>
      <c r="C34" s="65"/>
      <c r="D34" s="65"/>
      <c r="E34" s="65"/>
      <c r="F34" s="58"/>
      <c r="H34" s="178"/>
    </row>
    <row r="35" spans="1:13" ht="15" customHeight="1" x14ac:dyDescent="0.25">
      <c r="A35" s="64" t="s">
        <v>26</v>
      </c>
      <c r="B35" s="61">
        <v>0</v>
      </c>
      <c r="C35" s="61">
        <v>0</v>
      </c>
      <c r="D35" s="61">
        <v>0</v>
      </c>
      <c r="E35" s="61">
        <f>D35-C35</f>
        <v>0</v>
      </c>
      <c r="F35" s="62">
        <f>IF(ISBLANK(E35),"  ",IF(C35&gt;0,E35/C35,IF(E35&gt;0,1,0)))</f>
        <v>0</v>
      </c>
      <c r="H35" s="178"/>
    </row>
    <row r="36" spans="1:13" ht="15" customHeight="1" x14ac:dyDescent="0.25">
      <c r="A36" s="68" t="s">
        <v>27</v>
      </c>
      <c r="B36" s="65"/>
      <c r="C36" s="65"/>
      <c r="D36" s="65"/>
      <c r="E36" s="65"/>
      <c r="F36" s="58"/>
      <c r="H36" s="178"/>
    </row>
    <row r="37" spans="1:13" ht="15" customHeight="1" x14ac:dyDescent="0.25">
      <c r="A37" s="64" t="s">
        <v>26</v>
      </c>
      <c r="B37" s="57">
        <v>0</v>
      </c>
      <c r="C37" s="57">
        <v>0</v>
      </c>
      <c r="D37" s="57">
        <v>0</v>
      </c>
      <c r="E37" s="61">
        <f>D37-C37</f>
        <v>0</v>
      </c>
      <c r="F37" s="62">
        <f>IF(ISBLANK(E37),"  ",IF(C37&gt;0,E37/C37,IF(E37&gt;0,1,0)))</f>
        <v>0</v>
      </c>
      <c r="H37" s="178"/>
    </row>
    <row r="38" spans="1:13" ht="15" customHeight="1" x14ac:dyDescent="0.25">
      <c r="A38" s="66" t="s">
        <v>28</v>
      </c>
      <c r="B38" s="65"/>
      <c r="C38" s="65"/>
      <c r="D38" s="65"/>
      <c r="E38" s="63"/>
      <c r="F38" s="62" t="str">
        <f>IF(ISBLANK(E38),"  ",IF(C38&gt;0,E38/C38,IF(E38&gt;0,1,0)))</f>
        <v xml:space="preserve">  </v>
      </c>
      <c r="H38" s="178"/>
    </row>
    <row r="39" spans="1:13" s="103" customFormat="1" ht="15" customHeight="1" x14ac:dyDescent="0.25">
      <c r="A39" s="69" t="s">
        <v>30</v>
      </c>
      <c r="B39" s="70">
        <v>146014637.69</v>
      </c>
      <c r="C39" s="70">
        <v>146041276</v>
      </c>
      <c r="D39" s="70">
        <v>181017560</v>
      </c>
      <c r="E39" s="70">
        <f>D39-C39</f>
        <v>34976284</v>
      </c>
      <c r="F39" s="71">
        <f>IF(ISBLANK(E39),"  ",IF(C39&gt;0,E39/C39,IF(E39&gt;0,1,0)))</f>
        <v>0.23949588060296048</v>
      </c>
      <c r="H39" s="179"/>
    </row>
    <row r="40" spans="1:13" ht="15" customHeight="1" x14ac:dyDescent="0.25">
      <c r="A40" s="67" t="s">
        <v>31</v>
      </c>
      <c r="B40" s="65"/>
      <c r="C40" s="65"/>
      <c r="D40" s="65"/>
      <c r="E40" s="65"/>
      <c r="F40" s="58"/>
      <c r="H40" s="178"/>
    </row>
    <row r="41" spans="1:13" ht="15" customHeight="1" x14ac:dyDescent="0.25">
      <c r="A41" s="72" t="s">
        <v>32</v>
      </c>
      <c r="B41" s="61">
        <v>0</v>
      </c>
      <c r="C41" s="61">
        <v>0</v>
      </c>
      <c r="D41" s="61">
        <v>0</v>
      </c>
      <c r="E41" s="61">
        <f t="shared" ref="E41:E46" si="2">D41-C41</f>
        <v>0</v>
      </c>
      <c r="F41" s="62">
        <f t="shared" ref="F41:F46" si="3">IF(ISBLANK(E41),"  ",IF(C41&gt;0,E41/C41,IF(E41&gt;0,1,0)))</f>
        <v>0</v>
      </c>
      <c r="H41" s="178"/>
    </row>
    <row r="42" spans="1:13" ht="15" customHeight="1" x14ac:dyDescent="0.25">
      <c r="A42" s="73" t="s">
        <v>33</v>
      </c>
      <c r="B42" s="61">
        <v>0</v>
      </c>
      <c r="C42" s="61">
        <v>0</v>
      </c>
      <c r="D42" s="61">
        <v>0</v>
      </c>
      <c r="E42" s="63">
        <f t="shared" si="2"/>
        <v>0</v>
      </c>
      <c r="F42" s="62">
        <f t="shared" si="3"/>
        <v>0</v>
      </c>
      <c r="H42" s="178"/>
    </row>
    <row r="43" spans="1:13" ht="15" customHeight="1" x14ac:dyDescent="0.25">
      <c r="A43" s="73" t="s">
        <v>34</v>
      </c>
      <c r="B43" s="61">
        <v>0</v>
      </c>
      <c r="C43" s="61">
        <v>0</v>
      </c>
      <c r="D43" s="61">
        <v>0</v>
      </c>
      <c r="E43" s="63">
        <f t="shared" si="2"/>
        <v>0</v>
      </c>
      <c r="F43" s="62">
        <f t="shared" si="3"/>
        <v>0</v>
      </c>
      <c r="H43" s="178"/>
    </row>
    <row r="44" spans="1:13" ht="15" customHeight="1" x14ac:dyDescent="0.25">
      <c r="A44" s="73" t="s">
        <v>35</v>
      </c>
      <c r="B44" s="61">
        <v>0</v>
      </c>
      <c r="C44" s="61">
        <v>0</v>
      </c>
      <c r="D44" s="61">
        <v>0</v>
      </c>
      <c r="E44" s="63">
        <f t="shared" si="2"/>
        <v>0</v>
      </c>
      <c r="F44" s="62">
        <f t="shared" si="3"/>
        <v>0</v>
      </c>
      <c r="H44" s="178"/>
    </row>
    <row r="45" spans="1:13" ht="15" customHeight="1" x14ac:dyDescent="0.25">
      <c r="A45" s="74" t="s">
        <v>36</v>
      </c>
      <c r="B45" s="61">
        <v>0</v>
      </c>
      <c r="C45" s="61">
        <v>0</v>
      </c>
      <c r="D45" s="61">
        <v>0</v>
      </c>
      <c r="E45" s="63">
        <f t="shared" si="2"/>
        <v>0</v>
      </c>
      <c r="F45" s="62">
        <f t="shared" si="3"/>
        <v>0</v>
      </c>
      <c r="H45" s="178"/>
    </row>
    <row r="46" spans="1:13" s="103" customFormat="1" ht="15" customHeight="1" x14ac:dyDescent="0.25">
      <c r="A46" s="67" t="s">
        <v>37</v>
      </c>
      <c r="B46" s="75">
        <v>0</v>
      </c>
      <c r="C46" s="75">
        <v>0</v>
      </c>
      <c r="D46" s="75">
        <v>0</v>
      </c>
      <c r="E46" s="86">
        <f t="shared" si="2"/>
        <v>0</v>
      </c>
      <c r="F46" s="71">
        <f t="shared" si="3"/>
        <v>0</v>
      </c>
      <c r="H46" s="179"/>
      <c r="M46" s="103" t="s">
        <v>38</v>
      </c>
    </row>
    <row r="47" spans="1:13" ht="15" customHeight="1" x14ac:dyDescent="0.25">
      <c r="A47" s="66" t="s">
        <v>38</v>
      </c>
      <c r="B47" s="65"/>
      <c r="C47" s="65"/>
      <c r="D47" s="65"/>
      <c r="E47" s="65"/>
      <c r="F47" s="58"/>
      <c r="H47" s="178"/>
    </row>
    <row r="48" spans="1:13" s="103" customFormat="1" ht="15" customHeight="1" x14ac:dyDescent="0.25">
      <c r="A48" s="76" t="s">
        <v>39</v>
      </c>
      <c r="B48" s="77">
        <v>8457330</v>
      </c>
      <c r="C48" s="77">
        <v>8485184</v>
      </c>
      <c r="D48" s="77">
        <v>8485184</v>
      </c>
      <c r="E48" s="77">
        <f>D48-C48</f>
        <v>0</v>
      </c>
      <c r="F48" s="71">
        <f>IF(ISBLANK(E48),"  ",IF(C48&gt;0,E48/C48,IF(E48&gt;0,1,0)))</f>
        <v>0</v>
      </c>
      <c r="H48" s="179"/>
    </row>
    <row r="49" spans="1:8" ht="15" customHeight="1" x14ac:dyDescent="0.25">
      <c r="A49" s="64"/>
      <c r="B49" s="57"/>
      <c r="C49" s="57"/>
      <c r="D49" s="57"/>
      <c r="E49" s="57"/>
      <c r="F49" s="59"/>
      <c r="H49" s="178"/>
    </row>
    <row r="50" spans="1:8" s="103" customFormat="1" ht="15" customHeight="1" x14ac:dyDescent="0.25">
      <c r="A50" s="76" t="s">
        <v>40</v>
      </c>
      <c r="B50" s="77">
        <v>0</v>
      </c>
      <c r="C50" s="77">
        <v>0</v>
      </c>
      <c r="D50" s="77">
        <v>0</v>
      </c>
      <c r="E50" s="77">
        <f>D50-C50</f>
        <v>0</v>
      </c>
      <c r="F50" s="71">
        <f>IF(ISBLANK(E50),"  ",IF(C50&gt;0,E50/C50,IF(E50&gt;0,1,0)))</f>
        <v>0</v>
      </c>
      <c r="H50" s="179"/>
    </row>
    <row r="51" spans="1:8" ht="15" customHeight="1" x14ac:dyDescent="0.25">
      <c r="A51" s="66" t="s">
        <v>38</v>
      </c>
      <c r="B51" s="65"/>
      <c r="C51" s="65"/>
      <c r="D51" s="65"/>
      <c r="E51" s="65"/>
      <c r="F51" s="58"/>
      <c r="H51" s="178"/>
    </row>
    <row r="52" spans="1:8" s="103" customFormat="1" ht="15" customHeight="1" x14ac:dyDescent="0.25">
      <c r="A52" s="67" t="s">
        <v>41</v>
      </c>
      <c r="B52" s="75">
        <v>506253008.07999998</v>
      </c>
      <c r="C52" s="75">
        <v>528425309</v>
      </c>
      <c r="D52" s="75">
        <v>553925309</v>
      </c>
      <c r="E52" s="75">
        <f>D52-C52</f>
        <v>25500000</v>
      </c>
      <c r="F52" s="71">
        <f>IF(ISBLANK(E52),"  ",IF(C52&gt;0,E52/C52,IF(E52&gt;0,1,0)))</f>
        <v>4.8256583410542134E-2</v>
      </c>
      <c r="H52" s="179"/>
    </row>
    <row r="53" spans="1:8" ht="15" customHeight="1" x14ac:dyDescent="0.25">
      <c r="A53" s="66" t="s">
        <v>38</v>
      </c>
      <c r="B53" s="65"/>
      <c r="C53" s="65"/>
      <c r="D53" s="65"/>
      <c r="E53" s="65"/>
      <c r="F53" s="58"/>
      <c r="H53" s="178"/>
    </row>
    <row r="54" spans="1:8" s="103" customFormat="1" ht="15" customHeight="1" x14ac:dyDescent="0.25">
      <c r="A54" s="78" t="s">
        <v>42</v>
      </c>
      <c r="B54" s="79">
        <v>0</v>
      </c>
      <c r="C54" s="79">
        <v>0</v>
      </c>
      <c r="D54" s="79">
        <v>0</v>
      </c>
      <c r="E54" s="79">
        <f>D54-C54</f>
        <v>0</v>
      </c>
      <c r="F54" s="71">
        <f>IF(ISBLANK(E54),"  ",IF(C54&gt;0,E54/C54,IF(E54&gt;0,1,0)))</f>
        <v>0</v>
      </c>
      <c r="H54" s="179"/>
    </row>
    <row r="55" spans="1:8" ht="15" customHeight="1" x14ac:dyDescent="0.25">
      <c r="A55" s="67"/>
      <c r="B55" s="57"/>
      <c r="C55" s="57"/>
      <c r="D55" s="57"/>
      <c r="E55" s="57"/>
      <c r="F55" s="80"/>
      <c r="H55" s="178"/>
    </row>
    <row r="56" spans="1:8" s="103" customFormat="1" ht="15" customHeight="1" x14ac:dyDescent="0.25">
      <c r="A56" s="67" t="s">
        <v>43</v>
      </c>
      <c r="B56" s="75">
        <v>0</v>
      </c>
      <c r="C56" s="75">
        <v>0</v>
      </c>
      <c r="D56" s="75">
        <v>0</v>
      </c>
      <c r="E56" s="79">
        <f>D56-C56</f>
        <v>0</v>
      </c>
      <c r="F56" s="71">
        <f>IF(ISBLANK(E56),"  ",IF(C56&gt;0,E56/C56,IF(E56&gt;0,1,0)))</f>
        <v>0</v>
      </c>
      <c r="H56" s="179"/>
    </row>
    <row r="57" spans="1:8" ht="15" customHeight="1" x14ac:dyDescent="0.25">
      <c r="A57" s="66"/>
      <c r="B57" s="65"/>
      <c r="C57" s="65"/>
      <c r="D57" s="65"/>
      <c r="E57" s="65"/>
      <c r="F57" s="58"/>
      <c r="H57" s="178"/>
    </row>
    <row r="58" spans="1:8" s="103" customFormat="1" ht="15" customHeight="1" x14ac:dyDescent="0.25">
      <c r="A58" s="81" t="s">
        <v>44</v>
      </c>
      <c r="B58" s="75">
        <v>660724975.76999998</v>
      </c>
      <c r="C58" s="75">
        <v>682951769</v>
      </c>
      <c r="D58" s="75">
        <v>743428053</v>
      </c>
      <c r="E58" s="75">
        <f>D58-C58</f>
        <v>60476284</v>
      </c>
      <c r="F58" s="71">
        <f>IF(ISBLANK(E58),"  ",IF(C58&gt;0,E58/C58,IF(E58&gt;0,1,0)))</f>
        <v>8.8551324917938684E-2</v>
      </c>
      <c r="H58" s="179"/>
    </row>
    <row r="59" spans="1:8" ht="15" customHeight="1" x14ac:dyDescent="0.25">
      <c r="A59" s="82"/>
      <c r="B59" s="65"/>
      <c r="C59" s="65"/>
      <c r="D59" s="65"/>
      <c r="E59" s="65"/>
      <c r="F59" s="58" t="s">
        <v>38</v>
      </c>
      <c r="H59" s="178"/>
    </row>
    <row r="60" spans="1:8" ht="15" customHeight="1" x14ac:dyDescent="0.25">
      <c r="A60" s="83"/>
      <c r="B60" s="57"/>
      <c r="C60" s="57"/>
      <c r="D60" s="57"/>
      <c r="E60" s="57"/>
      <c r="F60" s="59" t="s">
        <v>38</v>
      </c>
      <c r="H60" s="178"/>
    </row>
    <row r="61" spans="1:8" ht="15" customHeight="1" x14ac:dyDescent="0.25">
      <c r="A61" s="81" t="s">
        <v>45</v>
      </c>
      <c r="B61" s="57"/>
      <c r="C61" s="57"/>
      <c r="D61" s="57"/>
      <c r="E61" s="57"/>
      <c r="F61" s="59"/>
      <c r="H61" s="178"/>
    </row>
    <row r="62" spans="1:8" ht="15" customHeight="1" x14ac:dyDescent="0.25">
      <c r="A62" s="64" t="s">
        <v>46</v>
      </c>
      <c r="B62" s="57">
        <v>221474105.91</v>
      </c>
      <c r="C62" s="57">
        <v>236577146</v>
      </c>
      <c r="D62" s="57">
        <v>258074019</v>
      </c>
      <c r="E62" s="57">
        <f t="shared" ref="E62:E75" si="4">D62-C62</f>
        <v>21496873</v>
      </c>
      <c r="F62" s="62">
        <f t="shared" ref="F62:F75" si="5">IF(ISBLANK(E62),"  ",IF(C62&gt;0,E62/C62,IF(E62&gt;0,1,0)))</f>
        <v>9.0866228473311619E-2</v>
      </c>
      <c r="H62" s="178"/>
    </row>
    <row r="63" spans="1:8" ht="15" customHeight="1" x14ac:dyDescent="0.25">
      <c r="A63" s="66" t="s">
        <v>47</v>
      </c>
      <c r="B63" s="65">
        <v>68059777.629999995</v>
      </c>
      <c r="C63" s="65">
        <v>69347237</v>
      </c>
      <c r="D63" s="65">
        <v>79699432</v>
      </c>
      <c r="E63" s="65">
        <f t="shared" si="4"/>
        <v>10352195</v>
      </c>
      <c r="F63" s="62">
        <f t="shared" si="5"/>
        <v>0.14928056902973655</v>
      </c>
      <c r="H63" s="178"/>
    </row>
    <row r="64" spans="1:8" ht="15" customHeight="1" x14ac:dyDescent="0.25">
      <c r="A64" s="66" t="s">
        <v>48</v>
      </c>
      <c r="B64" s="65">
        <v>5793990.5599999996</v>
      </c>
      <c r="C64" s="65">
        <v>3951224</v>
      </c>
      <c r="D64" s="65">
        <v>3995053</v>
      </c>
      <c r="E64" s="65">
        <f t="shared" si="4"/>
        <v>43829</v>
      </c>
      <c r="F64" s="62">
        <f t="shared" si="5"/>
        <v>1.1092512092455402E-2</v>
      </c>
      <c r="H64" s="178"/>
    </row>
    <row r="65" spans="1:8" ht="15" customHeight="1" x14ac:dyDescent="0.25">
      <c r="A65" s="66" t="s">
        <v>49</v>
      </c>
      <c r="B65" s="65">
        <v>84873361.370000005</v>
      </c>
      <c r="C65" s="65">
        <v>83594394</v>
      </c>
      <c r="D65" s="65">
        <v>90271776</v>
      </c>
      <c r="E65" s="65">
        <f t="shared" si="4"/>
        <v>6677382</v>
      </c>
      <c r="F65" s="62">
        <f t="shared" si="5"/>
        <v>7.9878346866178604E-2</v>
      </c>
      <c r="H65" s="178"/>
    </row>
    <row r="66" spans="1:8" ht="15" customHeight="1" x14ac:dyDescent="0.25">
      <c r="A66" s="66" t="s">
        <v>50</v>
      </c>
      <c r="B66" s="65">
        <v>19780734.560000002</v>
      </c>
      <c r="C66" s="65">
        <v>20106356</v>
      </c>
      <c r="D66" s="65">
        <v>22039354</v>
      </c>
      <c r="E66" s="65">
        <f t="shared" si="4"/>
        <v>1932998</v>
      </c>
      <c r="F66" s="62">
        <f t="shared" si="5"/>
        <v>9.6138653866468887E-2</v>
      </c>
      <c r="H66" s="178"/>
    </row>
    <row r="67" spans="1:8" ht="15" customHeight="1" x14ac:dyDescent="0.25">
      <c r="A67" s="66" t="s">
        <v>51</v>
      </c>
      <c r="B67" s="65">
        <v>50754266.699999996</v>
      </c>
      <c r="C67" s="65">
        <v>51719588</v>
      </c>
      <c r="D67" s="65">
        <v>62834853</v>
      </c>
      <c r="E67" s="65">
        <f t="shared" si="4"/>
        <v>11115265</v>
      </c>
      <c r="F67" s="62">
        <f t="shared" si="5"/>
        <v>0.21491402831747228</v>
      </c>
      <c r="H67" s="178"/>
    </row>
    <row r="68" spans="1:8" ht="15" customHeight="1" x14ac:dyDescent="0.25">
      <c r="A68" s="66" t="s">
        <v>52</v>
      </c>
      <c r="B68" s="65">
        <v>133214476.90000001</v>
      </c>
      <c r="C68" s="65">
        <v>145222312</v>
      </c>
      <c r="D68" s="65">
        <v>143866167</v>
      </c>
      <c r="E68" s="65">
        <f t="shared" si="4"/>
        <v>-1356145</v>
      </c>
      <c r="F68" s="62">
        <f t="shared" si="5"/>
        <v>-9.3384066217042459E-3</v>
      </c>
      <c r="H68" s="178"/>
    </row>
    <row r="69" spans="1:8" ht="15" customHeight="1" x14ac:dyDescent="0.25">
      <c r="A69" s="66" t="s">
        <v>53</v>
      </c>
      <c r="B69" s="65">
        <v>79313691.140000001</v>
      </c>
      <c r="C69" s="65">
        <v>75029246</v>
      </c>
      <c r="D69" s="65">
        <v>85325321</v>
      </c>
      <c r="E69" s="65">
        <f t="shared" si="4"/>
        <v>10296075</v>
      </c>
      <c r="F69" s="62">
        <f t="shared" si="5"/>
        <v>0.13722748859824607</v>
      </c>
      <c r="H69" s="178"/>
    </row>
    <row r="70" spans="1:8" s="103" customFormat="1" ht="15" customHeight="1" x14ac:dyDescent="0.25">
      <c r="A70" s="84" t="s">
        <v>54</v>
      </c>
      <c r="B70" s="70">
        <v>663264404.76999998</v>
      </c>
      <c r="C70" s="70">
        <v>685547503</v>
      </c>
      <c r="D70" s="70">
        <v>746105975</v>
      </c>
      <c r="E70" s="70">
        <f t="shared" si="4"/>
        <v>60558472</v>
      </c>
      <c r="F70" s="71">
        <f t="shared" si="5"/>
        <v>8.8335923820001133E-2</v>
      </c>
      <c r="H70" s="179"/>
    </row>
    <row r="71" spans="1:8" ht="15" customHeight="1" x14ac:dyDescent="0.25">
      <c r="A71" s="66" t="s">
        <v>55</v>
      </c>
      <c r="B71" s="65">
        <v>0</v>
      </c>
      <c r="C71" s="65">
        <v>0</v>
      </c>
      <c r="D71" s="65">
        <v>0</v>
      </c>
      <c r="E71" s="65">
        <f t="shared" si="4"/>
        <v>0</v>
      </c>
      <c r="F71" s="62">
        <f t="shared" si="5"/>
        <v>0</v>
      </c>
      <c r="H71" s="178"/>
    </row>
    <row r="72" spans="1:8" ht="15" customHeight="1" x14ac:dyDescent="0.25">
      <c r="A72" s="66" t="s">
        <v>56</v>
      </c>
      <c r="B72" s="65">
        <v>-2539429</v>
      </c>
      <c r="C72" s="65">
        <v>-2595734</v>
      </c>
      <c r="D72" s="65">
        <v>-2677922</v>
      </c>
      <c r="E72" s="65">
        <f t="shared" si="4"/>
        <v>-82188</v>
      </c>
      <c r="F72" s="62">
        <f t="shared" si="5"/>
        <v>0</v>
      </c>
      <c r="H72" s="178"/>
    </row>
    <row r="73" spans="1:8" ht="15" customHeight="1" x14ac:dyDescent="0.25">
      <c r="A73" s="66" t="s">
        <v>57</v>
      </c>
      <c r="B73" s="65">
        <v>0</v>
      </c>
      <c r="C73" s="65">
        <v>0</v>
      </c>
      <c r="D73" s="65">
        <v>0</v>
      </c>
      <c r="E73" s="65">
        <f t="shared" si="4"/>
        <v>0</v>
      </c>
      <c r="F73" s="62">
        <f t="shared" si="5"/>
        <v>0</v>
      </c>
      <c r="H73" s="178"/>
    </row>
    <row r="74" spans="1:8" ht="15" customHeight="1" x14ac:dyDescent="0.25">
      <c r="A74" s="66" t="s">
        <v>58</v>
      </c>
      <c r="B74" s="65">
        <v>0</v>
      </c>
      <c r="C74" s="65">
        <v>0</v>
      </c>
      <c r="D74" s="65">
        <v>0</v>
      </c>
      <c r="E74" s="65">
        <f t="shared" si="4"/>
        <v>0</v>
      </c>
      <c r="F74" s="62">
        <f t="shared" si="5"/>
        <v>0</v>
      </c>
      <c r="H74" s="178"/>
    </row>
    <row r="75" spans="1:8" s="103" customFormat="1" ht="15" customHeight="1" x14ac:dyDescent="0.25">
      <c r="A75" s="85" t="s">
        <v>59</v>
      </c>
      <c r="B75" s="86">
        <v>660724975.76999998</v>
      </c>
      <c r="C75" s="86">
        <v>682951769</v>
      </c>
      <c r="D75" s="86">
        <v>743428053</v>
      </c>
      <c r="E75" s="182">
        <f t="shared" si="4"/>
        <v>60476284</v>
      </c>
      <c r="F75" s="71">
        <f t="shared" si="5"/>
        <v>8.8551324917938684E-2</v>
      </c>
      <c r="H75" s="179"/>
    </row>
    <row r="76" spans="1:8" ht="15" customHeight="1" x14ac:dyDescent="0.25">
      <c r="A76" s="83"/>
      <c r="B76" s="57"/>
      <c r="C76" s="57"/>
      <c r="D76" s="57"/>
      <c r="E76" s="57"/>
      <c r="F76" s="59"/>
      <c r="H76" s="178"/>
    </row>
    <row r="77" spans="1:8" ht="15" customHeight="1" x14ac:dyDescent="0.25">
      <c r="A77" s="81" t="s">
        <v>60</v>
      </c>
      <c r="B77" s="57"/>
      <c r="C77" s="57"/>
      <c r="D77" s="57"/>
      <c r="E77" s="57"/>
      <c r="F77" s="59"/>
      <c r="H77" s="178"/>
    </row>
    <row r="78" spans="1:8" ht="15" customHeight="1" x14ac:dyDescent="0.25">
      <c r="A78" s="64" t="s">
        <v>61</v>
      </c>
      <c r="B78" s="61">
        <v>286809002.91000003</v>
      </c>
      <c r="C78" s="61">
        <v>297988215</v>
      </c>
      <c r="D78" s="61">
        <v>328226807</v>
      </c>
      <c r="E78" s="57">
        <f t="shared" ref="E78:E96" si="6">D78-C78</f>
        <v>30238592</v>
      </c>
      <c r="F78" s="62">
        <f t="shared" ref="F78:F96" si="7">IF(ISBLANK(E78),"  ",IF(C78&gt;0,E78/C78,IF(E78&gt;0,1,0)))</f>
        <v>0.10147579829625142</v>
      </c>
      <c r="H78" s="178"/>
    </row>
    <row r="79" spans="1:8" ht="15" customHeight="1" x14ac:dyDescent="0.25">
      <c r="A79" s="66" t="s">
        <v>62</v>
      </c>
      <c r="B79" s="63">
        <v>30955390.109999999</v>
      </c>
      <c r="C79" s="63">
        <v>28990238</v>
      </c>
      <c r="D79" s="63">
        <v>37359514</v>
      </c>
      <c r="E79" s="65">
        <f t="shared" si="6"/>
        <v>8369276</v>
      </c>
      <c r="F79" s="62">
        <f t="shared" si="7"/>
        <v>0.28869290414242199</v>
      </c>
      <c r="H79" s="178"/>
    </row>
    <row r="80" spans="1:8" ht="15" customHeight="1" x14ac:dyDescent="0.25">
      <c r="A80" s="66" t="s">
        <v>63</v>
      </c>
      <c r="B80" s="57">
        <v>116483950.31000002</v>
      </c>
      <c r="C80" s="57">
        <v>123654881</v>
      </c>
      <c r="D80" s="57">
        <v>133666698</v>
      </c>
      <c r="E80" s="65">
        <f t="shared" si="6"/>
        <v>10011817</v>
      </c>
      <c r="F80" s="62">
        <f t="shared" si="7"/>
        <v>8.0965805142782843E-2</v>
      </c>
      <c r="H80" s="178"/>
    </row>
    <row r="81" spans="1:8" s="103" customFormat="1" ht="15" customHeight="1" x14ac:dyDescent="0.25">
      <c r="A81" s="84" t="s">
        <v>64</v>
      </c>
      <c r="B81" s="86">
        <v>434248343.33000004</v>
      </c>
      <c r="C81" s="86">
        <v>450633334</v>
      </c>
      <c r="D81" s="86">
        <v>499253019</v>
      </c>
      <c r="E81" s="70">
        <f t="shared" si="6"/>
        <v>48619685</v>
      </c>
      <c r="F81" s="71">
        <f t="shared" si="7"/>
        <v>0.10789189643036927</v>
      </c>
      <c r="H81" s="179"/>
    </row>
    <row r="82" spans="1:8" ht="15" customHeight="1" x14ac:dyDescent="0.25">
      <c r="A82" s="66" t="s">
        <v>65</v>
      </c>
      <c r="B82" s="63">
        <v>3667785.76</v>
      </c>
      <c r="C82" s="63">
        <v>3078689</v>
      </c>
      <c r="D82" s="63">
        <v>3081319</v>
      </c>
      <c r="E82" s="65">
        <f t="shared" si="6"/>
        <v>2630</v>
      </c>
      <c r="F82" s="62">
        <f t="shared" si="7"/>
        <v>8.5425971899077816E-4</v>
      </c>
      <c r="H82" s="178"/>
    </row>
    <row r="83" spans="1:8" ht="15" customHeight="1" x14ac:dyDescent="0.25">
      <c r="A83" s="66" t="s">
        <v>66</v>
      </c>
      <c r="B83" s="61">
        <v>44553481.879999995</v>
      </c>
      <c r="C83" s="61">
        <v>48860820</v>
      </c>
      <c r="D83" s="61">
        <v>47829518</v>
      </c>
      <c r="E83" s="65">
        <f t="shared" si="6"/>
        <v>-1031302</v>
      </c>
      <c r="F83" s="62">
        <f t="shared" si="7"/>
        <v>-2.1106931893488484E-2</v>
      </c>
      <c r="H83" s="178"/>
    </row>
    <row r="84" spans="1:8" ht="15" customHeight="1" x14ac:dyDescent="0.25">
      <c r="A84" s="66" t="s">
        <v>67</v>
      </c>
      <c r="B84" s="57">
        <v>29703660.690000001</v>
      </c>
      <c r="C84" s="57">
        <v>19494780</v>
      </c>
      <c r="D84" s="57">
        <v>26376237</v>
      </c>
      <c r="E84" s="65">
        <f t="shared" si="6"/>
        <v>6881457</v>
      </c>
      <c r="F84" s="62">
        <f t="shared" si="7"/>
        <v>0.35298972340288015</v>
      </c>
      <c r="H84" s="178"/>
    </row>
    <row r="85" spans="1:8" s="103" customFormat="1" ht="15" customHeight="1" x14ac:dyDescent="0.25">
      <c r="A85" s="68" t="s">
        <v>68</v>
      </c>
      <c r="B85" s="86">
        <v>77924928.329999998</v>
      </c>
      <c r="C85" s="86">
        <v>71434289</v>
      </c>
      <c r="D85" s="86">
        <v>77287074</v>
      </c>
      <c r="E85" s="70">
        <f t="shared" si="6"/>
        <v>5852785</v>
      </c>
      <c r="F85" s="71">
        <f t="shared" si="7"/>
        <v>8.1932431636577222E-2</v>
      </c>
      <c r="H85" s="179"/>
    </row>
    <row r="86" spans="1:8" ht="15" customHeight="1" x14ac:dyDescent="0.25">
      <c r="A86" s="66" t="s">
        <v>69</v>
      </c>
      <c r="B86" s="57">
        <v>8781247.459999999</v>
      </c>
      <c r="C86" s="57">
        <v>7302709</v>
      </c>
      <c r="D86" s="57">
        <v>12696268</v>
      </c>
      <c r="E86" s="65">
        <f t="shared" si="6"/>
        <v>5393559</v>
      </c>
      <c r="F86" s="62">
        <f t="shared" si="7"/>
        <v>0.73856961847993674</v>
      </c>
      <c r="H86" s="178"/>
    </row>
    <row r="87" spans="1:8" ht="15" customHeight="1" x14ac:dyDescent="0.25">
      <c r="A87" s="66" t="s">
        <v>70</v>
      </c>
      <c r="B87" s="65">
        <v>132921307.27000001</v>
      </c>
      <c r="C87" s="65">
        <v>144974466</v>
      </c>
      <c r="D87" s="65">
        <v>143423260</v>
      </c>
      <c r="E87" s="65">
        <f t="shared" si="6"/>
        <v>-1551206</v>
      </c>
      <c r="F87" s="62">
        <f t="shared" si="7"/>
        <v>-1.0699856621648119E-2</v>
      </c>
      <c r="H87" s="178"/>
    </row>
    <row r="88" spans="1:8" ht="15" customHeight="1" x14ac:dyDescent="0.25">
      <c r="A88" s="66" t="s">
        <v>71</v>
      </c>
      <c r="B88" s="65">
        <v>0</v>
      </c>
      <c r="C88" s="65">
        <v>0</v>
      </c>
      <c r="D88" s="65">
        <v>0</v>
      </c>
      <c r="E88" s="65">
        <f t="shared" si="6"/>
        <v>0</v>
      </c>
      <c r="F88" s="62">
        <f t="shared" si="7"/>
        <v>0</v>
      </c>
      <c r="H88" s="178"/>
    </row>
    <row r="89" spans="1:8" ht="15" customHeight="1" x14ac:dyDescent="0.25">
      <c r="A89" s="66" t="s">
        <v>72</v>
      </c>
      <c r="B89" s="65">
        <v>1049951.76</v>
      </c>
      <c r="C89" s="65">
        <v>1060881</v>
      </c>
      <c r="D89" s="65">
        <v>1198288</v>
      </c>
      <c r="E89" s="65">
        <f t="shared" si="6"/>
        <v>137407</v>
      </c>
      <c r="F89" s="62">
        <f t="shared" si="7"/>
        <v>0.12952159573034111</v>
      </c>
      <c r="H89" s="178"/>
    </row>
    <row r="90" spans="1:8" s="103" customFormat="1" ht="15" customHeight="1" x14ac:dyDescent="0.25">
      <c r="A90" s="68" t="s">
        <v>73</v>
      </c>
      <c r="B90" s="70">
        <v>142752506.49000001</v>
      </c>
      <c r="C90" s="70">
        <v>153338056</v>
      </c>
      <c r="D90" s="70">
        <v>157317816</v>
      </c>
      <c r="E90" s="70">
        <f t="shared" si="6"/>
        <v>3979760</v>
      </c>
      <c r="F90" s="71">
        <f t="shared" si="7"/>
        <v>2.5954157133699411E-2</v>
      </c>
      <c r="H90" s="179"/>
    </row>
    <row r="91" spans="1:8" ht="15" customHeight="1" x14ac:dyDescent="0.25">
      <c r="A91" s="66" t="s">
        <v>74</v>
      </c>
      <c r="B91" s="65">
        <v>5545823.1899999995</v>
      </c>
      <c r="C91" s="65">
        <v>6499940</v>
      </c>
      <c r="D91" s="65">
        <v>8273994</v>
      </c>
      <c r="E91" s="65">
        <f t="shared" si="6"/>
        <v>1774054</v>
      </c>
      <c r="F91" s="62">
        <f t="shared" si="7"/>
        <v>0.27293390400526774</v>
      </c>
      <c r="H91" s="178"/>
    </row>
    <row r="92" spans="1:8" ht="15" customHeight="1" x14ac:dyDescent="0.25">
      <c r="A92" s="66" t="s">
        <v>75</v>
      </c>
      <c r="B92" s="65">
        <v>253374.43</v>
      </c>
      <c r="C92" s="65">
        <v>1046150</v>
      </c>
      <c r="D92" s="65">
        <v>1296150</v>
      </c>
      <c r="E92" s="65">
        <f t="shared" si="6"/>
        <v>250000</v>
      </c>
      <c r="F92" s="62">
        <f t="shared" si="7"/>
        <v>0.23897146680686326</v>
      </c>
      <c r="H92" s="178"/>
    </row>
    <row r="93" spans="1:8" ht="15" customHeight="1" x14ac:dyDescent="0.25">
      <c r="A93" s="73" t="s">
        <v>76</v>
      </c>
      <c r="B93" s="65">
        <v>0</v>
      </c>
      <c r="C93" s="65">
        <v>0</v>
      </c>
      <c r="D93" s="65">
        <v>0</v>
      </c>
      <c r="E93" s="65">
        <f t="shared" si="6"/>
        <v>0</v>
      </c>
      <c r="F93" s="62">
        <f t="shared" si="7"/>
        <v>0</v>
      </c>
      <c r="H93" s="178"/>
    </row>
    <row r="94" spans="1:8" s="103" customFormat="1" ht="15" customHeight="1" x14ac:dyDescent="0.25">
      <c r="A94" s="87" t="s">
        <v>77</v>
      </c>
      <c r="B94" s="86">
        <v>5799197.6199999992</v>
      </c>
      <c r="C94" s="86">
        <v>7546090</v>
      </c>
      <c r="D94" s="86">
        <v>9570144</v>
      </c>
      <c r="E94" s="70">
        <f t="shared" si="6"/>
        <v>2024054</v>
      </c>
      <c r="F94" s="71">
        <f t="shared" si="7"/>
        <v>0.26822553136790045</v>
      </c>
      <c r="H94" s="179"/>
    </row>
    <row r="95" spans="1:8" ht="15" customHeight="1" x14ac:dyDescent="0.25">
      <c r="A95" s="73" t="s">
        <v>78</v>
      </c>
      <c r="B95" s="65">
        <v>0</v>
      </c>
      <c r="C95" s="65">
        <v>0</v>
      </c>
      <c r="D95" s="65">
        <v>0</v>
      </c>
      <c r="E95" s="65">
        <f t="shared" si="6"/>
        <v>0</v>
      </c>
      <c r="F95" s="62">
        <f t="shared" si="7"/>
        <v>0</v>
      </c>
      <c r="H95" s="178"/>
    </row>
    <row r="96" spans="1:8" s="103" customFormat="1" ht="15" customHeight="1" thickBot="1" x14ac:dyDescent="0.3">
      <c r="A96" s="159" t="s">
        <v>59</v>
      </c>
      <c r="B96" s="160">
        <v>660724975.76999998</v>
      </c>
      <c r="C96" s="160">
        <v>682951769</v>
      </c>
      <c r="D96" s="160">
        <v>743428053</v>
      </c>
      <c r="E96" s="160">
        <f t="shared" si="6"/>
        <v>60476284</v>
      </c>
      <c r="F96" s="162">
        <f t="shared" si="7"/>
        <v>8.8551324917938684E-2</v>
      </c>
      <c r="H96" s="179"/>
    </row>
    <row r="97" spans="1:6" ht="15" customHeight="1" thickTop="1" x14ac:dyDescent="0.4">
      <c r="A97" s="4"/>
      <c r="B97" s="5"/>
      <c r="C97" s="5"/>
      <c r="D97" s="5"/>
      <c r="E97" s="5"/>
      <c r="F97" s="6" t="s">
        <v>38</v>
      </c>
    </row>
    <row r="98" spans="1:6" x14ac:dyDescent="0.25">
      <c r="A98" s="1" t="s">
        <v>203</v>
      </c>
    </row>
    <row r="99" spans="1:6" x14ac:dyDescent="0.25">
      <c r="A99" s="1" t="s">
        <v>181</v>
      </c>
    </row>
  </sheetData>
  <hyperlinks>
    <hyperlink ref="I2" location="Home!A1" tooltip="Home" display="Home" xr:uid="{00000000-0004-0000-1700-000000000000}"/>
  </hyperlinks>
  <printOptions horizontalCentered="1" verticalCentered="1"/>
  <pageMargins left="0.25" right="0.25" top="0.75" bottom="0.75" header="0.3" footer="0.3"/>
  <pageSetup scale="46" fitToWidth="0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25">
    <tabColor theme="9" tint="0.79998168889431442"/>
    <pageSetUpPr fitToPage="1"/>
  </sheetPr>
  <dimension ref="A1:M99"/>
  <sheetViews>
    <sheetView workbookViewId="0">
      <pane xSplit="1" ySplit="5" topLeftCell="B6" activePane="bottomRight" state="frozen"/>
      <selection activeCell="A33" sqref="A33"/>
      <selection pane="topRight" activeCell="A33" sqref="A33"/>
      <selection pane="bottomLeft" activeCell="A33" sqref="A33"/>
      <selection pane="bottomRight" activeCell="K46" sqref="K46"/>
    </sheetView>
  </sheetViews>
  <sheetFormatPr defaultColWidth="9.140625" defaultRowHeight="15.75" x14ac:dyDescent="0.25"/>
  <cols>
    <col min="1" max="1" width="66.5703125" style="1" customWidth="1"/>
    <col min="2" max="5" width="23.7109375" style="2" customWidth="1"/>
    <col min="6" max="6" width="23.7109375" style="3" customWidth="1"/>
    <col min="8" max="8" width="7.7109375" customWidth="1"/>
    <col min="9" max="9" width="11.5703125" customWidth="1"/>
  </cols>
  <sheetData>
    <row r="1" spans="1:9" ht="19.5" customHeight="1" thickBot="1" x14ac:dyDescent="0.35">
      <c r="A1" s="27" t="s">
        <v>0</v>
      </c>
      <c r="B1" s="28"/>
      <c r="D1" s="29" t="s">
        <v>1</v>
      </c>
      <c r="E1" s="26" t="s">
        <v>111</v>
      </c>
      <c r="F1" s="36"/>
    </row>
    <row r="2" spans="1:9" ht="19.5" customHeight="1" thickBot="1" x14ac:dyDescent="0.3">
      <c r="A2" s="27" t="s">
        <v>2</v>
      </c>
      <c r="B2" s="28"/>
      <c r="C2" s="28"/>
      <c r="D2" s="28"/>
      <c r="E2" s="28"/>
      <c r="F2" s="32"/>
      <c r="I2" s="170" t="s">
        <v>178</v>
      </c>
    </row>
    <row r="3" spans="1:9" ht="19.5" customHeight="1" thickBot="1" x14ac:dyDescent="0.3">
      <c r="A3" s="33" t="s">
        <v>3</v>
      </c>
      <c r="B3" s="34"/>
      <c r="C3" s="34"/>
      <c r="D3" s="34"/>
      <c r="E3" s="34"/>
      <c r="F3" s="35"/>
    </row>
    <row r="4" spans="1:9" ht="15" customHeight="1" thickTop="1" x14ac:dyDescent="0.25">
      <c r="A4" s="49" t="s">
        <v>4</v>
      </c>
      <c r="B4" s="50" t="s">
        <v>5</v>
      </c>
      <c r="C4" s="51" t="s">
        <v>6</v>
      </c>
      <c r="D4" s="51" t="s">
        <v>6</v>
      </c>
      <c r="E4" s="51" t="s">
        <v>7</v>
      </c>
      <c r="F4" s="52" t="s">
        <v>8</v>
      </c>
      <c r="H4" s="177"/>
    </row>
    <row r="5" spans="1:9" s="107" customFormat="1" ht="15" customHeight="1" x14ac:dyDescent="0.25">
      <c r="A5" s="53"/>
      <c r="B5" s="54" t="s">
        <v>192</v>
      </c>
      <c r="C5" s="54" t="s">
        <v>201</v>
      </c>
      <c r="D5" s="54" t="s">
        <v>202</v>
      </c>
      <c r="E5" s="54" t="s">
        <v>192</v>
      </c>
      <c r="F5" s="55" t="s">
        <v>9</v>
      </c>
      <c r="H5" s="177"/>
    </row>
    <row r="6" spans="1:9" ht="15" customHeight="1" x14ac:dyDescent="0.25">
      <c r="A6" s="56" t="s">
        <v>10</v>
      </c>
      <c r="B6" s="57"/>
      <c r="C6" s="57"/>
      <c r="D6" s="57"/>
      <c r="E6" s="57"/>
      <c r="F6" s="58"/>
      <c r="H6" s="178"/>
    </row>
    <row r="7" spans="1:9" ht="15" customHeight="1" x14ac:dyDescent="0.25">
      <c r="A7" s="56" t="s">
        <v>11</v>
      </c>
      <c r="B7" s="57"/>
      <c r="C7" s="57"/>
      <c r="D7" s="57"/>
      <c r="E7" s="57"/>
      <c r="F7" s="59"/>
      <c r="H7" s="178"/>
    </row>
    <row r="8" spans="1:9" ht="15" customHeight="1" x14ac:dyDescent="0.25">
      <c r="A8" s="60" t="s">
        <v>12</v>
      </c>
      <c r="B8" s="61">
        <v>7003258</v>
      </c>
      <c r="C8" s="61">
        <v>7003258</v>
      </c>
      <c r="D8" s="61">
        <v>8120551</v>
      </c>
      <c r="E8" s="61">
        <f t="shared" ref="E8:E33" si="0">D8-C8</f>
        <v>1117293</v>
      </c>
      <c r="F8" s="62">
        <f t="shared" ref="F8:F33" si="1">IF(ISBLANK(E8),"  ",IF(C8&gt;0,E8/C8,IF(E8&gt;0,1,0)))</f>
        <v>0.15953903169067882</v>
      </c>
      <c r="H8" s="178"/>
    </row>
    <row r="9" spans="1:9" ht="15" customHeight="1" x14ac:dyDescent="0.25">
      <c r="A9" s="60" t="s">
        <v>13</v>
      </c>
      <c r="B9" s="61">
        <v>0</v>
      </c>
      <c r="C9" s="61">
        <v>0</v>
      </c>
      <c r="D9" s="61">
        <v>0</v>
      </c>
      <c r="E9" s="61">
        <f t="shared" si="0"/>
        <v>0</v>
      </c>
      <c r="F9" s="62">
        <f t="shared" si="1"/>
        <v>0</v>
      </c>
      <c r="H9" s="178"/>
    </row>
    <row r="10" spans="1:9" ht="15" customHeight="1" x14ac:dyDescent="0.25">
      <c r="A10" s="187" t="s">
        <v>14</v>
      </c>
      <c r="B10" s="63">
        <v>293111.56</v>
      </c>
      <c r="C10" s="63">
        <v>293936</v>
      </c>
      <c r="D10" s="63">
        <v>254289</v>
      </c>
      <c r="E10" s="61">
        <f t="shared" si="0"/>
        <v>-39647</v>
      </c>
      <c r="F10" s="62">
        <f t="shared" si="1"/>
        <v>-0.13488310380490992</v>
      </c>
      <c r="H10" s="178"/>
    </row>
    <row r="11" spans="1:9" ht="15" customHeight="1" x14ac:dyDescent="0.25">
      <c r="A11" s="189" t="s">
        <v>15</v>
      </c>
      <c r="B11" s="65">
        <v>0</v>
      </c>
      <c r="C11" s="65">
        <v>0</v>
      </c>
      <c r="D11" s="65">
        <v>0</v>
      </c>
      <c r="E11" s="61">
        <f t="shared" si="0"/>
        <v>0</v>
      </c>
      <c r="F11" s="62">
        <f t="shared" si="1"/>
        <v>0</v>
      </c>
      <c r="H11" s="178"/>
    </row>
    <row r="12" spans="1:9" ht="15" customHeight="1" x14ac:dyDescent="0.25">
      <c r="A12" s="190" t="s">
        <v>16</v>
      </c>
      <c r="B12" s="65">
        <v>293111.56</v>
      </c>
      <c r="C12" s="65">
        <v>293936</v>
      </c>
      <c r="D12" s="65">
        <v>254289</v>
      </c>
      <c r="E12" s="61">
        <f t="shared" si="0"/>
        <v>-39647</v>
      </c>
      <c r="F12" s="62">
        <f t="shared" si="1"/>
        <v>-0.13488310380490992</v>
      </c>
      <c r="H12" s="178"/>
    </row>
    <row r="13" spans="1:9" ht="15" customHeight="1" x14ac:dyDescent="0.25">
      <c r="A13" s="190" t="s">
        <v>17</v>
      </c>
      <c r="B13" s="65">
        <v>0</v>
      </c>
      <c r="C13" s="65">
        <v>0</v>
      </c>
      <c r="D13" s="65">
        <v>0</v>
      </c>
      <c r="E13" s="61">
        <f t="shared" si="0"/>
        <v>0</v>
      </c>
      <c r="F13" s="62">
        <f t="shared" si="1"/>
        <v>0</v>
      </c>
      <c r="H13" s="178"/>
    </row>
    <row r="14" spans="1:9" ht="15" customHeight="1" x14ac:dyDescent="0.25">
      <c r="A14" s="190" t="s">
        <v>18</v>
      </c>
      <c r="B14" s="65">
        <v>0</v>
      </c>
      <c r="C14" s="65">
        <v>0</v>
      </c>
      <c r="D14" s="65">
        <v>0</v>
      </c>
      <c r="E14" s="61">
        <f t="shared" si="0"/>
        <v>0</v>
      </c>
      <c r="F14" s="62">
        <f t="shared" si="1"/>
        <v>0</v>
      </c>
      <c r="H14" s="178"/>
    </row>
    <row r="15" spans="1:9" ht="15" customHeight="1" x14ac:dyDescent="0.25">
      <c r="A15" s="190" t="s">
        <v>19</v>
      </c>
      <c r="B15" s="65">
        <v>0</v>
      </c>
      <c r="C15" s="65">
        <v>0</v>
      </c>
      <c r="D15" s="65">
        <v>0</v>
      </c>
      <c r="E15" s="61">
        <f t="shared" si="0"/>
        <v>0</v>
      </c>
      <c r="F15" s="62">
        <f t="shared" si="1"/>
        <v>0</v>
      </c>
      <c r="H15" s="178"/>
    </row>
    <row r="16" spans="1:9" ht="15" customHeight="1" x14ac:dyDescent="0.25">
      <c r="A16" s="190" t="s">
        <v>204</v>
      </c>
      <c r="B16" s="65">
        <v>0</v>
      </c>
      <c r="C16" s="65">
        <v>0</v>
      </c>
      <c r="D16" s="65">
        <v>0</v>
      </c>
      <c r="E16" s="61">
        <f t="shared" si="0"/>
        <v>0</v>
      </c>
      <c r="F16" s="62">
        <f t="shared" si="1"/>
        <v>0</v>
      </c>
      <c r="H16" s="178"/>
    </row>
    <row r="17" spans="1:8" ht="15" customHeight="1" x14ac:dyDescent="0.25">
      <c r="A17" s="190" t="s">
        <v>20</v>
      </c>
      <c r="B17" s="65">
        <v>0</v>
      </c>
      <c r="C17" s="65">
        <v>0</v>
      </c>
      <c r="D17" s="65">
        <v>0</v>
      </c>
      <c r="E17" s="61">
        <f t="shared" si="0"/>
        <v>0</v>
      </c>
      <c r="F17" s="62">
        <f t="shared" si="1"/>
        <v>0</v>
      </c>
      <c r="H17" s="178"/>
    </row>
    <row r="18" spans="1:8" ht="15" customHeight="1" x14ac:dyDescent="0.25">
      <c r="A18" s="190" t="s">
        <v>193</v>
      </c>
      <c r="B18" s="65">
        <v>0</v>
      </c>
      <c r="C18" s="65">
        <v>0</v>
      </c>
      <c r="D18" s="65">
        <v>0</v>
      </c>
      <c r="E18" s="61">
        <f t="shared" si="0"/>
        <v>0</v>
      </c>
      <c r="F18" s="62">
        <f t="shared" si="1"/>
        <v>0</v>
      </c>
      <c r="H18" s="178"/>
    </row>
    <row r="19" spans="1:8" ht="15" customHeight="1" x14ac:dyDescent="0.25">
      <c r="A19" s="190" t="s">
        <v>21</v>
      </c>
      <c r="B19" s="65">
        <v>0</v>
      </c>
      <c r="C19" s="65">
        <v>0</v>
      </c>
      <c r="D19" s="65">
        <v>0</v>
      </c>
      <c r="E19" s="61">
        <f t="shared" si="0"/>
        <v>0</v>
      </c>
      <c r="F19" s="62">
        <f t="shared" si="1"/>
        <v>0</v>
      </c>
      <c r="H19" s="178"/>
    </row>
    <row r="20" spans="1:8" ht="15" customHeight="1" x14ac:dyDescent="0.25">
      <c r="A20" s="190" t="s">
        <v>22</v>
      </c>
      <c r="B20" s="65">
        <v>0</v>
      </c>
      <c r="C20" s="65">
        <v>0</v>
      </c>
      <c r="D20" s="65">
        <v>0</v>
      </c>
      <c r="E20" s="61">
        <f t="shared" si="0"/>
        <v>0</v>
      </c>
      <c r="F20" s="62">
        <f t="shared" si="1"/>
        <v>0</v>
      </c>
      <c r="H20" s="178"/>
    </row>
    <row r="21" spans="1:8" ht="15" customHeight="1" x14ac:dyDescent="0.25">
      <c r="A21" s="190" t="s">
        <v>194</v>
      </c>
      <c r="B21" s="65">
        <v>0</v>
      </c>
      <c r="C21" s="65">
        <v>0</v>
      </c>
      <c r="D21" s="65">
        <v>0</v>
      </c>
      <c r="E21" s="61">
        <f t="shared" si="0"/>
        <v>0</v>
      </c>
      <c r="F21" s="62">
        <f t="shared" si="1"/>
        <v>0</v>
      </c>
      <c r="H21" s="178"/>
    </row>
    <row r="22" spans="1:8" ht="15" customHeight="1" x14ac:dyDescent="0.25">
      <c r="A22" s="190" t="s">
        <v>23</v>
      </c>
      <c r="B22" s="65">
        <v>0</v>
      </c>
      <c r="C22" s="65">
        <v>0</v>
      </c>
      <c r="D22" s="65">
        <v>0</v>
      </c>
      <c r="E22" s="61">
        <f t="shared" si="0"/>
        <v>0</v>
      </c>
      <c r="F22" s="62">
        <f t="shared" si="1"/>
        <v>0</v>
      </c>
      <c r="H22" s="178"/>
    </row>
    <row r="23" spans="1:8" ht="15" customHeight="1" x14ac:dyDescent="0.25">
      <c r="A23" s="191" t="s">
        <v>195</v>
      </c>
      <c r="B23" s="65">
        <v>0</v>
      </c>
      <c r="C23" s="65">
        <v>0</v>
      </c>
      <c r="D23" s="65">
        <v>0</v>
      </c>
      <c r="E23" s="61">
        <f t="shared" si="0"/>
        <v>0</v>
      </c>
      <c r="F23" s="62">
        <f t="shared" si="1"/>
        <v>0</v>
      </c>
      <c r="H23" s="178"/>
    </row>
    <row r="24" spans="1:8" ht="15" customHeight="1" x14ac:dyDescent="0.25">
      <c r="A24" s="191" t="s">
        <v>24</v>
      </c>
      <c r="B24" s="65">
        <v>0</v>
      </c>
      <c r="C24" s="65">
        <v>0</v>
      </c>
      <c r="D24" s="65">
        <v>0</v>
      </c>
      <c r="E24" s="61">
        <f t="shared" si="0"/>
        <v>0</v>
      </c>
      <c r="F24" s="62">
        <f t="shared" si="1"/>
        <v>0</v>
      </c>
      <c r="H24" s="178"/>
    </row>
    <row r="25" spans="1:8" ht="15" customHeight="1" x14ac:dyDescent="0.25">
      <c r="A25" s="191" t="s">
        <v>79</v>
      </c>
      <c r="B25" s="65">
        <v>0</v>
      </c>
      <c r="C25" s="65">
        <v>0</v>
      </c>
      <c r="D25" s="65">
        <v>0</v>
      </c>
      <c r="E25" s="61">
        <f t="shared" si="0"/>
        <v>0</v>
      </c>
      <c r="F25" s="62">
        <f t="shared" si="1"/>
        <v>0</v>
      </c>
      <c r="H25" s="178"/>
    </row>
    <row r="26" spans="1:8" ht="15" customHeight="1" x14ac:dyDescent="0.25">
      <c r="A26" s="191" t="s">
        <v>196</v>
      </c>
      <c r="B26" s="65">
        <v>0</v>
      </c>
      <c r="C26" s="65">
        <v>0</v>
      </c>
      <c r="D26" s="65">
        <v>0</v>
      </c>
      <c r="E26" s="61">
        <f t="shared" si="0"/>
        <v>0</v>
      </c>
      <c r="F26" s="62">
        <f t="shared" si="1"/>
        <v>0</v>
      </c>
      <c r="H26" s="178"/>
    </row>
    <row r="27" spans="1:8" ht="15" customHeight="1" x14ac:dyDescent="0.25">
      <c r="A27" s="191" t="s">
        <v>197</v>
      </c>
      <c r="B27" s="65">
        <v>0</v>
      </c>
      <c r="C27" s="65">
        <v>0</v>
      </c>
      <c r="D27" s="65">
        <v>0</v>
      </c>
      <c r="E27" s="61">
        <f t="shared" si="0"/>
        <v>0</v>
      </c>
      <c r="F27" s="62">
        <f t="shared" si="1"/>
        <v>0</v>
      </c>
      <c r="H27" s="178"/>
    </row>
    <row r="28" spans="1:8" ht="15" customHeight="1" x14ac:dyDescent="0.25">
      <c r="A28" s="191" t="s">
        <v>185</v>
      </c>
      <c r="B28" s="65">
        <v>0</v>
      </c>
      <c r="C28" s="65">
        <v>0</v>
      </c>
      <c r="D28" s="65">
        <v>0</v>
      </c>
      <c r="E28" s="61">
        <f t="shared" si="0"/>
        <v>0</v>
      </c>
      <c r="F28" s="62">
        <f t="shared" si="1"/>
        <v>0</v>
      </c>
      <c r="H28" s="178"/>
    </row>
    <row r="29" spans="1:8" ht="15" customHeight="1" x14ac:dyDescent="0.25">
      <c r="A29" s="191" t="s">
        <v>198</v>
      </c>
      <c r="B29" s="65">
        <v>0</v>
      </c>
      <c r="C29" s="65">
        <v>0</v>
      </c>
      <c r="D29" s="65">
        <v>0</v>
      </c>
      <c r="E29" s="61">
        <f t="shared" si="0"/>
        <v>0</v>
      </c>
      <c r="F29" s="62">
        <f t="shared" si="1"/>
        <v>0</v>
      </c>
      <c r="H29" s="178"/>
    </row>
    <row r="30" spans="1:8" ht="15" customHeight="1" x14ac:dyDescent="0.25">
      <c r="A30" s="192" t="s">
        <v>199</v>
      </c>
      <c r="B30" s="65">
        <v>0</v>
      </c>
      <c r="C30" s="65">
        <v>0</v>
      </c>
      <c r="D30" s="65">
        <v>0</v>
      </c>
      <c r="E30" s="61">
        <f t="shared" si="0"/>
        <v>0</v>
      </c>
      <c r="F30" s="62">
        <f t="shared" si="1"/>
        <v>0</v>
      </c>
      <c r="H30" s="178"/>
    </row>
    <row r="31" spans="1:8" ht="15" customHeight="1" x14ac:dyDescent="0.25">
      <c r="A31" s="191" t="s">
        <v>205</v>
      </c>
      <c r="B31" s="65">
        <v>0</v>
      </c>
      <c r="C31" s="65">
        <v>0</v>
      </c>
      <c r="D31" s="65">
        <v>0</v>
      </c>
      <c r="E31" s="61">
        <f t="shared" si="0"/>
        <v>0</v>
      </c>
      <c r="F31" s="62">
        <f t="shared" si="1"/>
        <v>0</v>
      </c>
      <c r="H31" s="178"/>
    </row>
    <row r="32" spans="1:8" ht="15" customHeight="1" x14ac:dyDescent="0.25">
      <c r="A32" s="193" t="s">
        <v>206</v>
      </c>
      <c r="B32" s="65">
        <v>0</v>
      </c>
      <c r="C32" s="65">
        <v>0</v>
      </c>
      <c r="D32" s="65">
        <v>0</v>
      </c>
      <c r="E32" s="61">
        <f t="shared" si="0"/>
        <v>0</v>
      </c>
      <c r="F32" s="62">
        <f t="shared" si="1"/>
        <v>0</v>
      </c>
      <c r="H32" s="178"/>
    </row>
    <row r="33" spans="1:13" ht="15" customHeight="1" x14ac:dyDescent="0.25">
      <c r="A33" s="193" t="s">
        <v>207</v>
      </c>
      <c r="B33" s="65">
        <v>0</v>
      </c>
      <c r="C33" s="65">
        <v>0</v>
      </c>
      <c r="D33" s="65">
        <v>0</v>
      </c>
      <c r="E33" s="61">
        <f t="shared" si="0"/>
        <v>0</v>
      </c>
      <c r="F33" s="62">
        <f t="shared" si="1"/>
        <v>0</v>
      </c>
      <c r="H33" s="178"/>
    </row>
    <row r="34" spans="1:13" ht="15" customHeight="1" x14ac:dyDescent="0.25">
      <c r="A34" s="67" t="s">
        <v>25</v>
      </c>
      <c r="B34" s="65"/>
      <c r="C34" s="65"/>
      <c r="D34" s="65"/>
      <c r="E34" s="65"/>
      <c r="F34" s="58"/>
      <c r="H34" s="178"/>
    </row>
    <row r="35" spans="1:13" ht="15" customHeight="1" x14ac:dyDescent="0.25">
      <c r="A35" s="64" t="s">
        <v>26</v>
      </c>
      <c r="B35" s="61">
        <v>0</v>
      </c>
      <c r="C35" s="61">
        <v>0</v>
      </c>
      <c r="D35" s="61">
        <v>0</v>
      </c>
      <c r="E35" s="61">
        <f>D35-C35</f>
        <v>0</v>
      </c>
      <c r="F35" s="62">
        <f>IF(ISBLANK(E35),"  ",IF(C35&gt;0,E35/C35,IF(E35&gt;0,1,0)))</f>
        <v>0</v>
      </c>
      <c r="H35" s="178"/>
    </row>
    <row r="36" spans="1:13" ht="15" customHeight="1" x14ac:dyDescent="0.25">
      <c r="A36" s="68" t="s">
        <v>27</v>
      </c>
      <c r="B36" s="65"/>
      <c r="C36" s="65"/>
      <c r="D36" s="65"/>
      <c r="E36" s="65"/>
      <c r="F36" s="58"/>
      <c r="H36" s="178"/>
    </row>
    <row r="37" spans="1:13" ht="15" customHeight="1" x14ac:dyDescent="0.25">
      <c r="A37" s="64" t="s">
        <v>26</v>
      </c>
      <c r="B37" s="57">
        <v>0</v>
      </c>
      <c r="C37" s="57">
        <v>0</v>
      </c>
      <c r="D37" s="57">
        <v>0</v>
      </c>
      <c r="E37" s="61">
        <f>D37-C37</f>
        <v>0</v>
      </c>
      <c r="F37" s="62">
        <f>IF(ISBLANK(E37),"  ",IF(C37&gt;0,E37/C37,IF(E37&gt;0,1,0)))</f>
        <v>0</v>
      </c>
      <c r="H37" s="178"/>
    </row>
    <row r="38" spans="1:13" ht="15" customHeight="1" x14ac:dyDescent="0.25">
      <c r="A38" s="66" t="s">
        <v>28</v>
      </c>
      <c r="B38" s="65"/>
      <c r="C38" s="65"/>
      <c r="D38" s="65"/>
      <c r="E38" s="63"/>
      <c r="F38" s="62" t="str">
        <f>IF(ISBLANK(E38),"  ",IF(C38&gt;0,E38/C38,IF(E38&gt;0,1,0)))</f>
        <v xml:space="preserve">  </v>
      </c>
      <c r="H38" s="178"/>
    </row>
    <row r="39" spans="1:13" s="103" customFormat="1" ht="15" customHeight="1" x14ac:dyDescent="0.25">
      <c r="A39" s="69" t="s">
        <v>30</v>
      </c>
      <c r="B39" s="70">
        <v>7296369.5599999996</v>
      </c>
      <c r="C39" s="70">
        <v>7297194</v>
      </c>
      <c r="D39" s="70">
        <v>8374840</v>
      </c>
      <c r="E39" s="70">
        <f>D39-C39</f>
        <v>1077646</v>
      </c>
      <c r="F39" s="71">
        <f>IF(ISBLANK(E39),"  ",IF(C39&gt;0,E39/C39,IF(E39&gt;0,1,0)))</f>
        <v>0.1476795053002565</v>
      </c>
      <c r="H39" s="179"/>
    </row>
    <row r="40" spans="1:13" ht="15" customHeight="1" x14ac:dyDescent="0.25">
      <c r="A40" s="67" t="s">
        <v>31</v>
      </c>
      <c r="B40" s="65"/>
      <c r="C40" s="65"/>
      <c r="D40" s="65"/>
      <c r="E40" s="65"/>
      <c r="F40" s="58"/>
      <c r="H40" s="178"/>
    </row>
    <row r="41" spans="1:13" ht="15" customHeight="1" x14ac:dyDescent="0.25">
      <c r="A41" s="72" t="s">
        <v>32</v>
      </c>
      <c r="B41" s="61">
        <v>0</v>
      </c>
      <c r="C41" s="61">
        <v>0</v>
      </c>
      <c r="D41" s="61">
        <v>0</v>
      </c>
      <c r="E41" s="61">
        <f t="shared" ref="E41:E46" si="2">D41-C41</f>
        <v>0</v>
      </c>
      <c r="F41" s="62">
        <f t="shared" ref="F41:F46" si="3">IF(ISBLANK(E41),"  ",IF(C41&gt;0,E41/C41,IF(E41&gt;0,1,0)))</f>
        <v>0</v>
      </c>
      <c r="H41" s="178"/>
    </row>
    <row r="42" spans="1:13" ht="15" customHeight="1" x14ac:dyDescent="0.25">
      <c r="A42" s="73" t="s">
        <v>33</v>
      </c>
      <c r="B42" s="61">
        <v>0</v>
      </c>
      <c r="C42" s="61">
        <v>0</v>
      </c>
      <c r="D42" s="61">
        <v>0</v>
      </c>
      <c r="E42" s="63">
        <f t="shared" si="2"/>
        <v>0</v>
      </c>
      <c r="F42" s="62">
        <f t="shared" si="3"/>
        <v>0</v>
      </c>
      <c r="H42" s="178"/>
    </row>
    <row r="43" spans="1:13" ht="15" customHeight="1" x14ac:dyDescent="0.25">
      <c r="A43" s="73" t="s">
        <v>34</v>
      </c>
      <c r="B43" s="61">
        <v>0</v>
      </c>
      <c r="C43" s="61">
        <v>0</v>
      </c>
      <c r="D43" s="61">
        <v>0</v>
      </c>
      <c r="E43" s="63">
        <f t="shared" si="2"/>
        <v>0</v>
      </c>
      <c r="F43" s="62">
        <f t="shared" si="3"/>
        <v>0</v>
      </c>
      <c r="H43" s="178"/>
    </row>
    <row r="44" spans="1:13" ht="15" customHeight="1" x14ac:dyDescent="0.25">
      <c r="A44" s="73" t="s">
        <v>35</v>
      </c>
      <c r="B44" s="61">
        <v>0</v>
      </c>
      <c r="C44" s="61">
        <v>0</v>
      </c>
      <c r="D44" s="61">
        <v>0</v>
      </c>
      <c r="E44" s="63">
        <f t="shared" si="2"/>
        <v>0</v>
      </c>
      <c r="F44" s="62">
        <f t="shared" si="3"/>
        <v>0</v>
      </c>
      <c r="H44" s="178"/>
    </row>
    <row r="45" spans="1:13" ht="15" customHeight="1" x14ac:dyDescent="0.25">
      <c r="A45" s="74" t="s">
        <v>36</v>
      </c>
      <c r="B45" s="61">
        <v>0</v>
      </c>
      <c r="C45" s="61">
        <v>0</v>
      </c>
      <c r="D45" s="61">
        <v>0</v>
      </c>
      <c r="E45" s="63">
        <f t="shared" si="2"/>
        <v>0</v>
      </c>
      <c r="F45" s="62">
        <f t="shared" si="3"/>
        <v>0</v>
      </c>
      <c r="H45" s="178"/>
    </row>
    <row r="46" spans="1:13" s="103" customFormat="1" ht="15" customHeight="1" x14ac:dyDescent="0.25">
      <c r="A46" s="67" t="s">
        <v>37</v>
      </c>
      <c r="B46" s="75">
        <v>0</v>
      </c>
      <c r="C46" s="75">
        <v>0</v>
      </c>
      <c r="D46" s="75">
        <v>0</v>
      </c>
      <c r="E46" s="86">
        <f t="shared" si="2"/>
        <v>0</v>
      </c>
      <c r="F46" s="71">
        <f t="shared" si="3"/>
        <v>0</v>
      </c>
      <c r="H46" s="179"/>
      <c r="M46" s="103" t="s">
        <v>38</v>
      </c>
    </row>
    <row r="47" spans="1:13" ht="15" customHeight="1" x14ac:dyDescent="0.25">
      <c r="A47" s="66" t="s">
        <v>38</v>
      </c>
      <c r="B47" s="65"/>
      <c r="C47" s="65"/>
      <c r="D47" s="65"/>
      <c r="E47" s="65"/>
      <c r="F47" s="58"/>
      <c r="H47" s="178"/>
    </row>
    <row r="48" spans="1:13" s="103" customFormat="1" ht="15" customHeight="1" x14ac:dyDescent="0.25">
      <c r="A48" s="76" t="s">
        <v>39</v>
      </c>
      <c r="B48" s="77">
        <v>0</v>
      </c>
      <c r="C48" s="77">
        <v>0</v>
      </c>
      <c r="D48" s="77">
        <v>0</v>
      </c>
      <c r="E48" s="77">
        <f>D48-C48</f>
        <v>0</v>
      </c>
      <c r="F48" s="71">
        <f>IF(ISBLANK(E48),"  ",IF(C48&gt;0,E48/C48,IF(E48&gt;0,1,0)))</f>
        <v>0</v>
      </c>
      <c r="H48" s="179"/>
    </row>
    <row r="49" spans="1:8" ht="15" customHeight="1" x14ac:dyDescent="0.25">
      <c r="A49" s="64"/>
      <c r="B49" s="57"/>
      <c r="C49" s="57"/>
      <c r="D49" s="57"/>
      <c r="E49" s="57"/>
      <c r="F49" s="59"/>
      <c r="H49" s="178"/>
    </row>
    <row r="50" spans="1:8" s="103" customFormat="1" ht="15" customHeight="1" x14ac:dyDescent="0.25">
      <c r="A50" s="76" t="s">
        <v>40</v>
      </c>
      <c r="B50" s="77">
        <v>0</v>
      </c>
      <c r="C50" s="77">
        <v>0</v>
      </c>
      <c r="D50" s="77">
        <v>0</v>
      </c>
      <c r="E50" s="77">
        <f>D50-C50</f>
        <v>0</v>
      </c>
      <c r="F50" s="71">
        <f>IF(ISBLANK(E50),"  ",IF(C50&gt;0,E50/C50,IF(E50&gt;0,1,0)))</f>
        <v>0</v>
      </c>
      <c r="H50" s="179"/>
    </row>
    <row r="51" spans="1:8" ht="15" customHeight="1" x14ac:dyDescent="0.25">
      <c r="A51" s="66" t="s">
        <v>38</v>
      </c>
      <c r="B51" s="65"/>
      <c r="C51" s="65"/>
      <c r="D51" s="65"/>
      <c r="E51" s="65"/>
      <c r="F51" s="58"/>
      <c r="H51" s="178"/>
    </row>
    <row r="52" spans="1:8" s="103" customFormat="1" ht="15" customHeight="1" x14ac:dyDescent="0.25">
      <c r="A52" s="67" t="s">
        <v>41</v>
      </c>
      <c r="B52" s="75">
        <v>24420573.030000001</v>
      </c>
      <c r="C52" s="75">
        <v>26285025</v>
      </c>
      <c r="D52" s="75">
        <v>31885025</v>
      </c>
      <c r="E52" s="75">
        <f>D52-C52</f>
        <v>5600000</v>
      </c>
      <c r="F52" s="71">
        <f>IF(ISBLANK(E52),"  ",IF(C52&gt;0,E52/C52,IF(E52&gt;0,1,0)))</f>
        <v>0.21304906500944928</v>
      </c>
      <c r="H52" s="179"/>
    </row>
    <row r="53" spans="1:8" ht="15" customHeight="1" x14ac:dyDescent="0.25">
      <c r="A53" s="66" t="s">
        <v>38</v>
      </c>
      <c r="B53" s="65"/>
      <c r="C53" s="65"/>
      <c r="D53" s="65"/>
      <c r="E53" s="65"/>
      <c r="F53" s="58"/>
      <c r="H53" s="178"/>
    </row>
    <row r="54" spans="1:8" s="103" customFormat="1" ht="15" customHeight="1" x14ac:dyDescent="0.25">
      <c r="A54" s="78" t="s">
        <v>42</v>
      </c>
      <c r="B54" s="79">
        <v>0</v>
      </c>
      <c r="C54" s="79">
        <v>0</v>
      </c>
      <c r="D54" s="79">
        <v>0</v>
      </c>
      <c r="E54" s="79">
        <f>D54-C54</f>
        <v>0</v>
      </c>
      <c r="F54" s="71">
        <f>IF(ISBLANK(E54),"  ",IF(C54&gt;0,E54/C54,IF(E54&gt;0,1,0)))</f>
        <v>0</v>
      </c>
      <c r="H54" s="179"/>
    </row>
    <row r="55" spans="1:8" ht="15" customHeight="1" x14ac:dyDescent="0.25">
      <c r="A55" s="67"/>
      <c r="B55" s="57"/>
      <c r="C55" s="57"/>
      <c r="D55" s="57"/>
      <c r="E55" s="57"/>
      <c r="F55" s="80"/>
      <c r="H55" s="178"/>
    </row>
    <row r="56" spans="1:8" s="103" customFormat="1" ht="15" customHeight="1" x14ac:dyDescent="0.25">
      <c r="A56" s="67" t="s">
        <v>43</v>
      </c>
      <c r="B56" s="75">
        <v>0</v>
      </c>
      <c r="C56" s="75">
        <v>0</v>
      </c>
      <c r="D56" s="75">
        <v>0</v>
      </c>
      <c r="E56" s="79">
        <f>D56-C56</f>
        <v>0</v>
      </c>
      <c r="F56" s="71">
        <f>IF(ISBLANK(E56),"  ",IF(C56&gt;0,E56/C56,IF(E56&gt;0,1,0)))</f>
        <v>0</v>
      </c>
      <c r="H56" s="179"/>
    </row>
    <row r="57" spans="1:8" ht="15" customHeight="1" x14ac:dyDescent="0.25">
      <c r="A57" s="66"/>
      <c r="B57" s="65"/>
      <c r="C57" s="65"/>
      <c r="D57" s="65"/>
      <c r="E57" s="65"/>
      <c r="F57" s="58"/>
      <c r="H57" s="178"/>
    </row>
    <row r="58" spans="1:8" s="103" customFormat="1" ht="15" customHeight="1" x14ac:dyDescent="0.25">
      <c r="A58" s="81" t="s">
        <v>44</v>
      </c>
      <c r="B58" s="75">
        <v>31716942.59</v>
      </c>
      <c r="C58" s="75">
        <v>33582219</v>
      </c>
      <c r="D58" s="75">
        <v>40259865</v>
      </c>
      <c r="E58" s="75">
        <f>D58-C58</f>
        <v>6677646</v>
      </c>
      <c r="F58" s="71">
        <f>IF(ISBLANK(E58),"  ",IF(C58&gt;0,E58/C58,IF(E58&gt;0,1,0)))</f>
        <v>0.19884469218665984</v>
      </c>
      <c r="H58" s="179"/>
    </row>
    <row r="59" spans="1:8" ht="15" customHeight="1" x14ac:dyDescent="0.25">
      <c r="A59" s="82"/>
      <c r="B59" s="65"/>
      <c r="C59" s="65"/>
      <c r="D59" s="65"/>
      <c r="E59" s="65"/>
      <c r="F59" s="58" t="s">
        <v>38</v>
      </c>
      <c r="H59" s="178"/>
    </row>
    <row r="60" spans="1:8" ht="15" customHeight="1" x14ac:dyDescent="0.25">
      <c r="A60" s="83"/>
      <c r="B60" s="57"/>
      <c r="C60" s="57"/>
      <c r="D60" s="57"/>
      <c r="E60" s="57"/>
      <c r="F60" s="59" t="s">
        <v>38</v>
      </c>
      <c r="H60" s="178"/>
    </row>
    <row r="61" spans="1:8" ht="15" customHeight="1" x14ac:dyDescent="0.25">
      <c r="A61" s="81" t="s">
        <v>45</v>
      </c>
      <c r="B61" s="57"/>
      <c r="C61" s="57"/>
      <c r="D61" s="57"/>
      <c r="E61" s="57"/>
      <c r="F61" s="59"/>
      <c r="H61" s="178"/>
    </row>
    <row r="62" spans="1:8" ht="15" customHeight="1" x14ac:dyDescent="0.25">
      <c r="A62" s="64" t="s">
        <v>46</v>
      </c>
      <c r="B62" s="57">
        <v>15013439.290000001</v>
      </c>
      <c r="C62" s="57">
        <v>14121267</v>
      </c>
      <c r="D62" s="57">
        <v>16757862</v>
      </c>
      <c r="E62" s="57">
        <f t="shared" ref="E62:E75" si="4">D62-C62</f>
        <v>2636595</v>
      </c>
      <c r="F62" s="62">
        <f t="shared" ref="F62:F75" si="5">IF(ISBLANK(E62),"  ",IF(C62&gt;0,E62/C62,IF(E62&gt;0,1,0)))</f>
        <v>0.18671093748174297</v>
      </c>
      <c r="H62" s="178"/>
    </row>
    <row r="63" spans="1:8" ht="15" customHeight="1" x14ac:dyDescent="0.25">
      <c r="A63" s="66" t="s">
        <v>47</v>
      </c>
      <c r="B63" s="65">
        <v>0</v>
      </c>
      <c r="C63" s="65">
        <v>0</v>
      </c>
      <c r="D63" s="65">
        <v>0</v>
      </c>
      <c r="E63" s="65">
        <f t="shared" si="4"/>
        <v>0</v>
      </c>
      <c r="F63" s="62">
        <f t="shared" si="5"/>
        <v>0</v>
      </c>
      <c r="H63" s="178"/>
    </row>
    <row r="64" spans="1:8" ht="15" customHeight="1" x14ac:dyDescent="0.25">
      <c r="A64" s="66" t="s">
        <v>48</v>
      </c>
      <c r="B64" s="65">
        <v>61264.350000000006</v>
      </c>
      <c r="C64" s="65">
        <v>0</v>
      </c>
      <c r="D64" s="65">
        <v>0</v>
      </c>
      <c r="E64" s="65">
        <f t="shared" si="4"/>
        <v>0</v>
      </c>
      <c r="F64" s="62">
        <f t="shared" si="5"/>
        <v>0</v>
      </c>
      <c r="H64" s="178"/>
    </row>
    <row r="65" spans="1:8" ht="15" customHeight="1" x14ac:dyDescent="0.25">
      <c r="A65" s="66" t="s">
        <v>49</v>
      </c>
      <c r="B65" s="65">
        <v>2869113.29</v>
      </c>
      <c r="C65" s="65">
        <v>1966683</v>
      </c>
      <c r="D65" s="65">
        <v>4171150</v>
      </c>
      <c r="E65" s="65">
        <f t="shared" si="4"/>
        <v>2204467</v>
      </c>
      <c r="F65" s="62">
        <f t="shared" si="5"/>
        <v>1.1209061145085406</v>
      </c>
      <c r="H65" s="178"/>
    </row>
    <row r="66" spans="1:8" ht="15" customHeight="1" x14ac:dyDescent="0.25">
      <c r="A66" s="66" t="s">
        <v>50</v>
      </c>
      <c r="B66" s="65">
        <v>2623852.92</v>
      </c>
      <c r="C66" s="65">
        <v>1809735</v>
      </c>
      <c r="D66" s="65">
        <v>2068660</v>
      </c>
      <c r="E66" s="65">
        <f t="shared" si="4"/>
        <v>258925</v>
      </c>
      <c r="F66" s="62">
        <f t="shared" si="5"/>
        <v>0.14307343340323306</v>
      </c>
      <c r="H66" s="178"/>
    </row>
    <row r="67" spans="1:8" ht="15" customHeight="1" x14ac:dyDescent="0.25">
      <c r="A67" s="66" t="s">
        <v>51</v>
      </c>
      <c r="B67" s="65">
        <v>4845155</v>
      </c>
      <c r="C67" s="65">
        <v>10491409</v>
      </c>
      <c r="D67" s="65">
        <v>12179516</v>
      </c>
      <c r="E67" s="65">
        <f t="shared" si="4"/>
        <v>1688107</v>
      </c>
      <c r="F67" s="62">
        <f t="shared" si="5"/>
        <v>0.16090374514996031</v>
      </c>
      <c r="H67" s="178"/>
    </row>
    <row r="68" spans="1:8" ht="15" customHeight="1" x14ac:dyDescent="0.25">
      <c r="A68" s="66" t="s">
        <v>52</v>
      </c>
      <c r="B68" s="65">
        <v>1823774.04</v>
      </c>
      <c r="C68" s="65">
        <v>1772000</v>
      </c>
      <c r="D68" s="65">
        <v>1882000</v>
      </c>
      <c r="E68" s="65">
        <f t="shared" si="4"/>
        <v>110000</v>
      </c>
      <c r="F68" s="62">
        <f t="shared" si="5"/>
        <v>6.2076749435665914E-2</v>
      </c>
      <c r="H68" s="178"/>
    </row>
    <row r="69" spans="1:8" ht="15" customHeight="1" x14ac:dyDescent="0.25">
      <c r="A69" s="66" t="s">
        <v>53</v>
      </c>
      <c r="B69" s="65">
        <v>3851288.88</v>
      </c>
      <c r="C69" s="65">
        <v>3421125</v>
      </c>
      <c r="D69" s="65">
        <v>3200677</v>
      </c>
      <c r="E69" s="65">
        <f t="shared" si="4"/>
        <v>-220448</v>
      </c>
      <c r="F69" s="62">
        <f t="shared" si="5"/>
        <v>-6.4437283057473788E-2</v>
      </c>
      <c r="H69" s="178"/>
    </row>
    <row r="70" spans="1:8" s="103" customFormat="1" ht="15" customHeight="1" x14ac:dyDescent="0.25">
      <c r="A70" s="84" t="s">
        <v>54</v>
      </c>
      <c r="B70" s="70">
        <v>31087887.77</v>
      </c>
      <c r="C70" s="70">
        <v>33582219</v>
      </c>
      <c r="D70" s="70">
        <v>40259865</v>
      </c>
      <c r="E70" s="70">
        <f t="shared" si="4"/>
        <v>6677646</v>
      </c>
      <c r="F70" s="71">
        <f t="shared" si="5"/>
        <v>0.19884469218665984</v>
      </c>
      <c r="H70" s="179"/>
    </row>
    <row r="71" spans="1:8" ht="15" customHeight="1" x14ac:dyDescent="0.25">
      <c r="A71" s="66" t="s">
        <v>55</v>
      </c>
      <c r="B71" s="65">
        <v>0</v>
      </c>
      <c r="C71" s="65">
        <v>0</v>
      </c>
      <c r="D71" s="65">
        <v>0</v>
      </c>
      <c r="E71" s="65">
        <f t="shared" si="4"/>
        <v>0</v>
      </c>
      <c r="F71" s="62">
        <f t="shared" si="5"/>
        <v>0</v>
      </c>
      <c r="H71" s="178"/>
    </row>
    <row r="72" spans="1:8" ht="15" customHeight="1" x14ac:dyDescent="0.25">
      <c r="A72" s="66" t="s">
        <v>56</v>
      </c>
      <c r="B72" s="65">
        <v>629054.81999999995</v>
      </c>
      <c r="C72" s="65">
        <v>0</v>
      </c>
      <c r="D72" s="65">
        <v>0</v>
      </c>
      <c r="E72" s="65">
        <f t="shared" si="4"/>
        <v>0</v>
      </c>
      <c r="F72" s="62">
        <f t="shared" si="5"/>
        <v>0</v>
      </c>
      <c r="H72" s="178"/>
    </row>
    <row r="73" spans="1:8" ht="15" customHeight="1" x14ac:dyDescent="0.25">
      <c r="A73" s="66" t="s">
        <v>57</v>
      </c>
      <c r="B73" s="65">
        <v>0</v>
      </c>
      <c r="C73" s="65">
        <v>0</v>
      </c>
      <c r="D73" s="65">
        <v>0</v>
      </c>
      <c r="E73" s="65">
        <f t="shared" si="4"/>
        <v>0</v>
      </c>
      <c r="F73" s="62">
        <f t="shared" si="5"/>
        <v>0</v>
      </c>
      <c r="H73" s="178"/>
    </row>
    <row r="74" spans="1:8" ht="15" customHeight="1" x14ac:dyDescent="0.25">
      <c r="A74" s="66" t="s">
        <v>58</v>
      </c>
      <c r="B74" s="65">
        <v>0</v>
      </c>
      <c r="C74" s="65">
        <v>0</v>
      </c>
      <c r="D74" s="65">
        <v>0</v>
      </c>
      <c r="E74" s="65">
        <f t="shared" si="4"/>
        <v>0</v>
      </c>
      <c r="F74" s="62">
        <f t="shared" si="5"/>
        <v>0</v>
      </c>
      <c r="H74" s="178"/>
    </row>
    <row r="75" spans="1:8" s="103" customFormat="1" ht="15" customHeight="1" x14ac:dyDescent="0.25">
      <c r="A75" s="85" t="s">
        <v>59</v>
      </c>
      <c r="B75" s="86">
        <v>31716942.59</v>
      </c>
      <c r="C75" s="86">
        <v>33582219</v>
      </c>
      <c r="D75" s="86">
        <v>40259865</v>
      </c>
      <c r="E75" s="182">
        <f t="shared" si="4"/>
        <v>6677646</v>
      </c>
      <c r="F75" s="71">
        <f t="shared" si="5"/>
        <v>0.19884469218665984</v>
      </c>
      <c r="H75" s="179"/>
    </row>
    <row r="76" spans="1:8" ht="15" customHeight="1" x14ac:dyDescent="0.25">
      <c r="A76" s="83"/>
      <c r="B76" s="57"/>
      <c r="C76" s="57"/>
      <c r="D76" s="57"/>
      <c r="E76" s="57"/>
      <c r="F76" s="59"/>
      <c r="H76" s="178"/>
    </row>
    <row r="77" spans="1:8" ht="15" customHeight="1" x14ac:dyDescent="0.25">
      <c r="A77" s="81" t="s">
        <v>60</v>
      </c>
      <c r="B77" s="57"/>
      <c r="C77" s="57"/>
      <c r="D77" s="57"/>
      <c r="E77" s="57"/>
      <c r="F77" s="59"/>
      <c r="H77" s="178"/>
    </row>
    <row r="78" spans="1:8" ht="15" customHeight="1" x14ac:dyDescent="0.25">
      <c r="A78" s="64" t="s">
        <v>61</v>
      </c>
      <c r="B78" s="61">
        <v>13088925.190000001</v>
      </c>
      <c r="C78" s="61">
        <v>14686235</v>
      </c>
      <c r="D78" s="61">
        <v>15875677</v>
      </c>
      <c r="E78" s="57">
        <f t="shared" ref="E78:E96" si="6">D78-C78</f>
        <v>1189442</v>
      </c>
      <c r="F78" s="62">
        <f t="shared" ref="F78:F96" si="7">IF(ISBLANK(E78),"  ",IF(C78&gt;0,E78/C78,IF(E78&gt;0,1,0)))</f>
        <v>8.0990260607977468E-2</v>
      </c>
      <c r="H78" s="178"/>
    </row>
    <row r="79" spans="1:8" ht="15" customHeight="1" x14ac:dyDescent="0.25">
      <c r="A79" s="66" t="s">
        <v>62</v>
      </c>
      <c r="B79" s="63">
        <v>206053.18</v>
      </c>
      <c r="C79" s="61">
        <v>231500</v>
      </c>
      <c r="D79" s="61">
        <v>285688</v>
      </c>
      <c r="E79" s="65">
        <f t="shared" si="6"/>
        <v>54188</v>
      </c>
      <c r="F79" s="62">
        <f t="shared" si="7"/>
        <v>0.23407343412526999</v>
      </c>
      <c r="H79" s="178"/>
    </row>
    <row r="80" spans="1:8" ht="15" customHeight="1" x14ac:dyDescent="0.25">
      <c r="A80" s="66" t="s">
        <v>63</v>
      </c>
      <c r="B80" s="57">
        <v>6697527.8500000006</v>
      </c>
      <c r="C80" s="61">
        <v>6664029</v>
      </c>
      <c r="D80" s="61">
        <v>6998036</v>
      </c>
      <c r="E80" s="65">
        <f t="shared" si="6"/>
        <v>334007</v>
      </c>
      <c r="F80" s="62">
        <f t="shared" si="7"/>
        <v>5.0120880326301104E-2</v>
      </c>
      <c r="H80" s="178"/>
    </row>
    <row r="81" spans="1:8" s="103" customFormat="1" ht="15" customHeight="1" x14ac:dyDescent="0.25">
      <c r="A81" s="84" t="s">
        <v>64</v>
      </c>
      <c r="B81" s="86">
        <v>19992506.220000003</v>
      </c>
      <c r="C81" s="86">
        <v>21581764</v>
      </c>
      <c r="D81" s="86">
        <v>23159401</v>
      </c>
      <c r="E81" s="70">
        <f t="shared" si="6"/>
        <v>1577637</v>
      </c>
      <c r="F81" s="71">
        <f t="shared" si="7"/>
        <v>7.3100465745061433E-2</v>
      </c>
      <c r="H81" s="179"/>
    </row>
    <row r="82" spans="1:8" ht="15" customHeight="1" x14ac:dyDescent="0.25">
      <c r="A82" s="66" t="s">
        <v>65</v>
      </c>
      <c r="B82" s="63">
        <v>175557.25999999998</v>
      </c>
      <c r="C82" s="63">
        <v>172000</v>
      </c>
      <c r="D82" s="63">
        <v>220300</v>
      </c>
      <c r="E82" s="65">
        <f t="shared" si="6"/>
        <v>48300</v>
      </c>
      <c r="F82" s="62">
        <f t="shared" si="7"/>
        <v>0.28081395348837207</v>
      </c>
      <c r="H82" s="178"/>
    </row>
    <row r="83" spans="1:8" ht="15" customHeight="1" x14ac:dyDescent="0.25">
      <c r="A83" s="66" t="s">
        <v>66</v>
      </c>
      <c r="B83" s="61">
        <v>2709471.62</v>
      </c>
      <c r="C83" s="61">
        <v>3282205</v>
      </c>
      <c r="D83" s="61">
        <v>8665914</v>
      </c>
      <c r="E83" s="65">
        <f t="shared" si="6"/>
        <v>5383709</v>
      </c>
      <c r="F83" s="62">
        <f t="shared" si="7"/>
        <v>1.6402720122600507</v>
      </c>
      <c r="H83" s="178"/>
    </row>
    <row r="84" spans="1:8" ht="15" customHeight="1" x14ac:dyDescent="0.25">
      <c r="A84" s="66" t="s">
        <v>67</v>
      </c>
      <c r="B84" s="57">
        <v>860853.65999999992</v>
      </c>
      <c r="C84" s="57">
        <v>1378000</v>
      </c>
      <c r="D84" s="57">
        <v>400500</v>
      </c>
      <c r="E84" s="65">
        <f t="shared" si="6"/>
        <v>-977500</v>
      </c>
      <c r="F84" s="62">
        <f t="shared" si="7"/>
        <v>-0.70936139332365744</v>
      </c>
      <c r="H84" s="178"/>
    </row>
    <row r="85" spans="1:8" s="103" customFormat="1" ht="15" customHeight="1" x14ac:dyDescent="0.25">
      <c r="A85" s="68" t="s">
        <v>68</v>
      </c>
      <c r="B85" s="86">
        <v>3745882.54</v>
      </c>
      <c r="C85" s="86">
        <v>4832205</v>
      </c>
      <c r="D85" s="86">
        <v>9286714</v>
      </c>
      <c r="E85" s="70">
        <f t="shared" si="6"/>
        <v>4454509</v>
      </c>
      <c r="F85" s="71">
        <f t="shared" si="7"/>
        <v>0.92183775315823724</v>
      </c>
      <c r="H85" s="179"/>
    </row>
    <row r="86" spans="1:8" ht="15" customHeight="1" x14ac:dyDescent="0.25">
      <c r="A86" s="66" t="s">
        <v>69</v>
      </c>
      <c r="B86" s="57">
        <v>5187381.63</v>
      </c>
      <c r="C86" s="57">
        <v>5237500</v>
      </c>
      <c r="D86" s="57">
        <v>5654500</v>
      </c>
      <c r="E86" s="65">
        <f t="shared" si="6"/>
        <v>417000</v>
      </c>
      <c r="F86" s="62">
        <f t="shared" si="7"/>
        <v>7.9618138424821003E-2</v>
      </c>
      <c r="H86" s="178"/>
    </row>
    <row r="87" spans="1:8" ht="15" customHeight="1" x14ac:dyDescent="0.25">
      <c r="A87" s="66" t="s">
        <v>70</v>
      </c>
      <c r="B87" s="65">
        <v>2593830.7799999998</v>
      </c>
      <c r="C87" s="65">
        <v>1872250</v>
      </c>
      <c r="D87" s="65">
        <v>2114250</v>
      </c>
      <c r="E87" s="65">
        <f t="shared" si="6"/>
        <v>242000</v>
      </c>
      <c r="F87" s="62">
        <f t="shared" si="7"/>
        <v>0.12925624248898385</v>
      </c>
      <c r="H87" s="178"/>
    </row>
    <row r="88" spans="1:8" ht="15" customHeight="1" x14ac:dyDescent="0.25">
      <c r="A88" s="66" t="s">
        <v>71</v>
      </c>
      <c r="B88" s="65">
        <v>0</v>
      </c>
      <c r="C88" s="65">
        <v>0</v>
      </c>
      <c r="D88" s="65">
        <v>0</v>
      </c>
      <c r="E88" s="65">
        <f t="shared" si="6"/>
        <v>0</v>
      </c>
      <c r="F88" s="62">
        <f t="shared" si="7"/>
        <v>0</v>
      </c>
      <c r="H88" s="178"/>
    </row>
    <row r="89" spans="1:8" ht="15" customHeight="1" x14ac:dyDescent="0.25">
      <c r="A89" s="66" t="s">
        <v>72</v>
      </c>
      <c r="B89" s="65">
        <v>0</v>
      </c>
      <c r="C89" s="65">
        <v>0</v>
      </c>
      <c r="D89" s="65">
        <v>0</v>
      </c>
      <c r="E89" s="65">
        <f t="shared" si="6"/>
        <v>0</v>
      </c>
      <c r="F89" s="62">
        <f t="shared" si="7"/>
        <v>0</v>
      </c>
      <c r="H89" s="178"/>
    </row>
    <row r="90" spans="1:8" s="103" customFormat="1" ht="15" customHeight="1" x14ac:dyDescent="0.25">
      <c r="A90" s="68" t="s">
        <v>73</v>
      </c>
      <c r="B90" s="70">
        <v>7781212.4100000001</v>
      </c>
      <c r="C90" s="70">
        <v>7109750</v>
      </c>
      <c r="D90" s="70">
        <v>7768750</v>
      </c>
      <c r="E90" s="70">
        <f t="shared" si="6"/>
        <v>659000</v>
      </c>
      <c r="F90" s="71">
        <f t="shared" si="7"/>
        <v>9.2689616371883679E-2</v>
      </c>
      <c r="H90" s="179"/>
    </row>
    <row r="91" spans="1:8" ht="15" customHeight="1" x14ac:dyDescent="0.25">
      <c r="A91" s="66" t="s">
        <v>74</v>
      </c>
      <c r="B91" s="65">
        <v>197341.41999999998</v>
      </c>
      <c r="C91" s="65">
        <v>58500</v>
      </c>
      <c r="D91" s="65">
        <v>45000</v>
      </c>
      <c r="E91" s="65">
        <f t="shared" si="6"/>
        <v>-13500</v>
      </c>
      <c r="F91" s="62">
        <f t="shared" si="7"/>
        <v>-0.23076923076923078</v>
      </c>
      <c r="H91" s="178"/>
    </row>
    <row r="92" spans="1:8" ht="15" customHeight="1" x14ac:dyDescent="0.25">
      <c r="A92" s="66" t="s">
        <v>75</v>
      </c>
      <c r="B92" s="65">
        <v>0</v>
      </c>
      <c r="C92" s="65">
        <v>0</v>
      </c>
      <c r="D92" s="65">
        <v>0</v>
      </c>
      <c r="E92" s="65">
        <f t="shared" si="6"/>
        <v>0</v>
      </c>
      <c r="F92" s="62">
        <f t="shared" si="7"/>
        <v>0</v>
      </c>
      <c r="H92" s="178"/>
    </row>
    <row r="93" spans="1:8" ht="15" customHeight="1" x14ac:dyDescent="0.25">
      <c r="A93" s="73" t="s">
        <v>76</v>
      </c>
      <c r="B93" s="65">
        <v>0</v>
      </c>
      <c r="C93" s="65">
        <v>0</v>
      </c>
      <c r="D93" s="65">
        <v>0</v>
      </c>
      <c r="E93" s="65">
        <f t="shared" si="6"/>
        <v>0</v>
      </c>
      <c r="F93" s="62">
        <f t="shared" si="7"/>
        <v>0</v>
      </c>
      <c r="H93" s="178"/>
    </row>
    <row r="94" spans="1:8" s="103" customFormat="1" ht="15" customHeight="1" x14ac:dyDescent="0.25">
      <c r="A94" s="87" t="s">
        <v>77</v>
      </c>
      <c r="B94" s="86">
        <v>197341.41999999998</v>
      </c>
      <c r="C94" s="86">
        <v>58500</v>
      </c>
      <c r="D94" s="86">
        <v>45000</v>
      </c>
      <c r="E94" s="70">
        <f t="shared" si="6"/>
        <v>-13500</v>
      </c>
      <c r="F94" s="71">
        <f t="shared" si="7"/>
        <v>-0.23076923076923078</v>
      </c>
      <c r="H94" s="179"/>
    </row>
    <row r="95" spans="1:8" ht="15" customHeight="1" x14ac:dyDescent="0.25">
      <c r="A95" s="73" t="s">
        <v>78</v>
      </c>
      <c r="B95" s="65">
        <v>0</v>
      </c>
      <c r="C95" s="65">
        <v>0</v>
      </c>
      <c r="D95" s="65">
        <v>0</v>
      </c>
      <c r="E95" s="65">
        <f t="shared" si="6"/>
        <v>0</v>
      </c>
      <c r="F95" s="62">
        <f t="shared" si="7"/>
        <v>0</v>
      </c>
      <c r="H95" s="178"/>
    </row>
    <row r="96" spans="1:8" s="103" customFormat="1" ht="15" customHeight="1" thickBot="1" x14ac:dyDescent="0.3">
      <c r="A96" s="159" t="s">
        <v>59</v>
      </c>
      <c r="B96" s="160">
        <v>31716942.590000004</v>
      </c>
      <c r="C96" s="160">
        <v>33582219</v>
      </c>
      <c r="D96" s="160">
        <v>40259865</v>
      </c>
      <c r="E96" s="160">
        <f t="shared" si="6"/>
        <v>6677646</v>
      </c>
      <c r="F96" s="162">
        <f t="shared" si="7"/>
        <v>0.19884469218665984</v>
      </c>
      <c r="H96" s="179"/>
    </row>
    <row r="97" spans="1:6" ht="15" customHeight="1" thickTop="1" x14ac:dyDescent="0.4">
      <c r="A97" s="4"/>
      <c r="B97" s="5"/>
      <c r="C97" s="5"/>
      <c r="D97" s="5"/>
      <c r="E97" s="5"/>
      <c r="F97" s="6" t="s">
        <v>38</v>
      </c>
    </row>
    <row r="98" spans="1:6" x14ac:dyDescent="0.25">
      <c r="A98" s="1" t="s">
        <v>203</v>
      </c>
    </row>
    <row r="99" spans="1:6" x14ac:dyDescent="0.25">
      <c r="A99" s="1" t="s">
        <v>181</v>
      </c>
    </row>
  </sheetData>
  <hyperlinks>
    <hyperlink ref="I2" location="Home!A1" tooltip="Home" display="Home" xr:uid="{00000000-0004-0000-1800-000000000000}"/>
  </hyperlinks>
  <printOptions horizontalCentered="1" verticalCentered="1"/>
  <pageMargins left="0.25" right="0.25" top="0.75" bottom="0.75" header="0.3" footer="0.3"/>
  <pageSetup scale="46" fitToWidth="0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26">
    <tabColor theme="9" tint="0.79998168889431442"/>
    <pageSetUpPr fitToPage="1"/>
  </sheetPr>
  <dimension ref="A1:M99"/>
  <sheetViews>
    <sheetView zoomScale="82" zoomScaleNormal="82" workbookViewId="0">
      <pane xSplit="1" ySplit="5" topLeftCell="B6" activePane="bottomRight" state="frozen"/>
      <selection activeCell="A33" sqref="A33"/>
      <selection pane="topRight" activeCell="A33" sqref="A33"/>
      <selection pane="bottomLeft" activeCell="A33" sqref="A33"/>
      <selection pane="bottomRight" activeCell="J56" sqref="J56"/>
    </sheetView>
  </sheetViews>
  <sheetFormatPr defaultColWidth="9.140625" defaultRowHeight="15.75" x14ac:dyDescent="0.25"/>
  <cols>
    <col min="1" max="1" width="66.5703125" style="1" customWidth="1"/>
    <col min="2" max="5" width="23.7109375" style="2" customWidth="1"/>
    <col min="6" max="6" width="23.7109375" style="3" customWidth="1"/>
    <col min="8" max="8" width="7.7109375" customWidth="1"/>
    <col min="9" max="9" width="11.5703125" customWidth="1"/>
  </cols>
  <sheetData>
    <row r="1" spans="1:9" ht="19.5" customHeight="1" thickBot="1" x14ac:dyDescent="0.35">
      <c r="A1" s="27" t="s">
        <v>0</v>
      </c>
      <c r="B1" s="28"/>
      <c r="D1" s="29" t="s">
        <v>1</v>
      </c>
      <c r="E1" s="26" t="s">
        <v>113</v>
      </c>
      <c r="F1" s="36"/>
    </row>
    <row r="2" spans="1:9" ht="19.5" customHeight="1" thickBot="1" x14ac:dyDescent="0.3">
      <c r="A2" s="27" t="s">
        <v>2</v>
      </c>
      <c r="B2" s="28"/>
      <c r="C2" s="28"/>
      <c r="D2" s="28"/>
      <c r="E2" s="28"/>
      <c r="F2" s="32"/>
      <c r="I2" s="170" t="s">
        <v>178</v>
      </c>
    </row>
    <row r="3" spans="1:9" ht="19.5" customHeight="1" thickBot="1" x14ac:dyDescent="0.3">
      <c r="A3" s="33" t="s">
        <v>3</v>
      </c>
      <c r="B3" s="34"/>
      <c r="C3" s="34"/>
      <c r="D3" s="34"/>
      <c r="E3" s="34"/>
      <c r="F3" s="35"/>
    </row>
    <row r="4" spans="1:9" ht="15" customHeight="1" thickTop="1" x14ac:dyDescent="0.25">
      <c r="A4" s="49" t="s">
        <v>4</v>
      </c>
      <c r="B4" s="50" t="s">
        <v>5</v>
      </c>
      <c r="C4" s="51" t="s">
        <v>6</v>
      </c>
      <c r="D4" s="51" t="s">
        <v>6</v>
      </c>
      <c r="E4" s="51" t="s">
        <v>7</v>
      </c>
      <c r="F4" s="52" t="s">
        <v>8</v>
      </c>
      <c r="H4" s="177"/>
    </row>
    <row r="5" spans="1:9" s="107" customFormat="1" ht="15" customHeight="1" x14ac:dyDescent="0.25">
      <c r="A5" s="53"/>
      <c r="B5" s="54" t="s">
        <v>192</v>
      </c>
      <c r="C5" s="54" t="s">
        <v>201</v>
      </c>
      <c r="D5" s="54" t="s">
        <v>202</v>
      </c>
      <c r="E5" s="54" t="s">
        <v>192</v>
      </c>
      <c r="F5" s="55" t="s">
        <v>9</v>
      </c>
      <c r="H5" s="177"/>
    </row>
    <row r="6" spans="1:9" ht="15" customHeight="1" x14ac:dyDescent="0.25">
      <c r="A6" s="56" t="s">
        <v>10</v>
      </c>
      <c r="B6" s="57"/>
      <c r="C6" s="57"/>
      <c r="D6" s="57"/>
      <c r="E6" s="57"/>
      <c r="F6" s="58"/>
      <c r="H6" s="178"/>
    </row>
    <row r="7" spans="1:9" ht="15" customHeight="1" x14ac:dyDescent="0.25">
      <c r="A7" s="56" t="s">
        <v>11</v>
      </c>
      <c r="B7" s="57"/>
      <c r="C7" s="57"/>
      <c r="D7" s="57"/>
      <c r="E7" s="57"/>
      <c r="F7" s="59"/>
      <c r="H7" s="178"/>
    </row>
    <row r="8" spans="1:9" ht="15" customHeight="1" x14ac:dyDescent="0.25">
      <c r="A8" s="60" t="s">
        <v>12</v>
      </c>
      <c r="B8" s="61">
        <v>14498602</v>
      </c>
      <c r="C8" s="61">
        <v>14498602</v>
      </c>
      <c r="D8" s="61">
        <v>14310970</v>
      </c>
      <c r="E8" s="61">
        <f t="shared" ref="E8:E33" si="0">D8-C8</f>
        <v>-187632</v>
      </c>
      <c r="F8" s="62">
        <f t="shared" ref="F8:F33" si="1">IF(ISBLANK(E8),"  ",IF(C8&gt;0,E8/C8,IF(E8&gt;0,1,0)))</f>
        <v>-1.2941385659113892E-2</v>
      </c>
      <c r="H8" s="178"/>
    </row>
    <row r="9" spans="1:9" ht="15" customHeight="1" x14ac:dyDescent="0.25">
      <c r="A9" s="60" t="s">
        <v>13</v>
      </c>
      <c r="B9" s="61">
        <v>0</v>
      </c>
      <c r="C9" s="61">
        <v>0</v>
      </c>
      <c r="D9" s="61">
        <v>0</v>
      </c>
      <c r="E9" s="61">
        <f t="shared" si="0"/>
        <v>0</v>
      </c>
      <c r="F9" s="62">
        <f t="shared" si="1"/>
        <v>0</v>
      </c>
      <c r="H9" s="178"/>
    </row>
    <row r="10" spans="1:9" ht="15" customHeight="1" x14ac:dyDescent="0.25">
      <c r="A10" s="187" t="s">
        <v>14</v>
      </c>
      <c r="B10" s="63">
        <v>689895.56</v>
      </c>
      <c r="C10" s="63">
        <v>605547</v>
      </c>
      <c r="D10" s="63">
        <v>598519</v>
      </c>
      <c r="E10" s="61">
        <f t="shared" si="0"/>
        <v>-7028</v>
      </c>
      <c r="F10" s="62">
        <f t="shared" si="1"/>
        <v>-1.1606035534813978E-2</v>
      </c>
      <c r="H10" s="178"/>
    </row>
    <row r="11" spans="1:9" ht="15" customHeight="1" x14ac:dyDescent="0.25">
      <c r="A11" s="189" t="s">
        <v>15</v>
      </c>
      <c r="B11" s="65">
        <v>0</v>
      </c>
      <c r="C11" s="65">
        <v>0</v>
      </c>
      <c r="D11" s="65">
        <v>0</v>
      </c>
      <c r="E11" s="61">
        <f t="shared" si="0"/>
        <v>0</v>
      </c>
      <c r="F11" s="62">
        <f t="shared" si="1"/>
        <v>0</v>
      </c>
      <c r="H11" s="178"/>
    </row>
    <row r="12" spans="1:9" ht="15" customHeight="1" x14ac:dyDescent="0.25">
      <c r="A12" s="190" t="s">
        <v>16</v>
      </c>
      <c r="B12" s="65">
        <v>689895.56</v>
      </c>
      <c r="C12" s="65">
        <v>605547</v>
      </c>
      <c r="D12" s="65">
        <v>598519</v>
      </c>
      <c r="E12" s="61">
        <f t="shared" si="0"/>
        <v>-7028</v>
      </c>
      <c r="F12" s="62">
        <f t="shared" si="1"/>
        <v>-1.1606035534813978E-2</v>
      </c>
      <c r="H12" s="178"/>
    </row>
    <row r="13" spans="1:9" ht="15" customHeight="1" x14ac:dyDescent="0.25">
      <c r="A13" s="190" t="s">
        <v>17</v>
      </c>
      <c r="B13" s="65">
        <v>0</v>
      </c>
      <c r="C13" s="65">
        <v>0</v>
      </c>
      <c r="D13" s="65">
        <v>0</v>
      </c>
      <c r="E13" s="61">
        <f t="shared" si="0"/>
        <v>0</v>
      </c>
      <c r="F13" s="62">
        <f t="shared" si="1"/>
        <v>0</v>
      </c>
      <c r="H13" s="178"/>
    </row>
    <row r="14" spans="1:9" ht="15" customHeight="1" x14ac:dyDescent="0.25">
      <c r="A14" s="190" t="s">
        <v>18</v>
      </c>
      <c r="B14" s="65">
        <v>0</v>
      </c>
      <c r="C14" s="65">
        <v>0</v>
      </c>
      <c r="D14" s="65">
        <v>0</v>
      </c>
      <c r="E14" s="61">
        <f t="shared" si="0"/>
        <v>0</v>
      </c>
      <c r="F14" s="62">
        <f t="shared" si="1"/>
        <v>0</v>
      </c>
      <c r="H14" s="178"/>
    </row>
    <row r="15" spans="1:9" ht="15" customHeight="1" x14ac:dyDescent="0.25">
      <c r="A15" s="190" t="s">
        <v>19</v>
      </c>
      <c r="B15" s="65">
        <v>0</v>
      </c>
      <c r="C15" s="65">
        <v>0</v>
      </c>
      <c r="D15" s="65">
        <v>0</v>
      </c>
      <c r="E15" s="61">
        <f t="shared" si="0"/>
        <v>0</v>
      </c>
      <c r="F15" s="62">
        <f t="shared" si="1"/>
        <v>0</v>
      </c>
      <c r="H15" s="178"/>
    </row>
    <row r="16" spans="1:9" ht="15" customHeight="1" x14ac:dyDescent="0.25">
      <c r="A16" s="190" t="s">
        <v>204</v>
      </c>
      <c r="B16" s="65">
        <v>0</v>
      </c>
      <c r="C16" s="65">
        <v>0</v>
      </c>
      <c r="D16" s="65">
        <v>0</v>
      </c>
      <c r="E16" s="61">
        <f t="shared" si="0"/>
        <v>0</v>
      </c>
      <c r="F16" s="62">
        <f t="shared" si="1"/>
        <v>0</v>
      </c>
      <c r="H16" s="178"/>
    </row>
    <row r="17" spans="1:8" ht="15" customHeight="1" x14ac:dyDescent="0.25">
      <c r="A17" s="190" t="s">
        <v>20</v>
      </c>
      <c r="B17" s="65">
        <v>0</v>
      </c>
      <c r="C17" s="65">
        <v>0</v>
      </c>
      <c r="D17" s="65">
        <v>0</v>
      </c>
      <c r="E17" s="61">
        <f t="shared" si="0"/>
        <v>0</v>
      </c>
      <c r="F17" s="62">
        <f t="shared" si="1"/>
        <v>0</v>
      </c>
      <c r="H17" s="178"/>
    </row>
    <row r="18" spans="1:8" ht="15" customHeight="1" x14ac:dyDescent="0.25">
      <c r="A18" s="190" t="s">
        <v>193</v>
      </c>
      <c r="B18" s="65">
        <v>0</v>
      </c>
      <c r="C18" s="65">
        <v>0</v>
      </c>
      <c r="D18" s="65">
        <v>0</v>
      </c>
      <c r="E18" s="61">
        <f t="shared" si="0"/>
        <v>0</v>
      </c>
      <c r="F18" s="62">
        <f t="shared" si="1"/>
        <v>0</v>
      </c>
      <c r="H18" s="178"/>
    </row>
    <row r="19" spans="1:8" ht="15" customHeight="1" x14ac:dyDescent="0.25">
      <c r="A19" s="190" t="s">
        <v>21</v>
      </c>
      <c r="B19" s="65">
        <v>0</v>
      </c>
      <c r="C19" s="65">
        <v>0</v>
      </c>
      <c r="D19" s="65">
        <v>0</v>
      </c>
      <c r="E19" s="61">
        <f t="shared" si="0"/>
        <v>0</v>
      </c>
      <c r="F19" s="62">
        <f t="shared" si="1"/>
        <v>0</v>
      </c>
      <c r="H19" s="178"/>
    </row>
    <row r="20" spans="1:8" ht="15" customHeight="1" x14ac:dyDescent="0.25">
      <c r="A20" s="190" t="s">
        <v>22</v>
      </c>
      <c r="B20" s="65">
        <v>0</v>
      </c>
      <c r="C20" s="65">
        <v>0</v>
      </c>
      <c r="D20" s="65">
        <v>0</v>
      </c>
      <c r="E20" s="61">
        <f t="shared" si="0"/>
        <v>0</v>
      </c>
      <c r="F20" s="62">
        <f t="shared" si="1"/>
        <v>0</v>
      </c>
      <c r="H20" s="178"/>
    </row>
    <row r="21" spans="1:8" ht="15" customHeight="1" x14ac:dyDescent="0.25">
      <c r="A21" s="190" t="s">
        <v>194</v>
      </c>
      <c r="B21" s="65">
        <v>0</v>
      </c>
      <c r="C21" s="65">
        <v>0</v>
      </c>
      <c r="D21" s="65">
        <v>0</v>
      </c>
      <c r="E21" s="61">
        <f t="shared" si="0"/>
        <v>0</v>
      </c>
      <c r="F21" s="62">
        <f t="shared" si="1"/>
        <v>0</v>
      </c>
      <c r="H21" s="178"/>
    </row>
    <row r="22" spans="1:8" ht="15" customHeight="1" x14ac:dyDescent="0.25">
      <c r="A22" s="190" t="s">
        <v>23</v>
      </c>
      <c r="B22" s="65">
        <v>0</v>
      </c>
      <c r="C22" s="65">
        <v>0</v>
      </c>
      <c r="D22" s="65">
        <v>0</v>
      </c>
      <c r="E22" s="61">
        <f t="shared" si="0"/>
        <v>0</v>
      </c>
      <c r="F22" s="62">
        <f t="shared" si="1"/>
        <v>0</v>
      </c>
      <c r="H22" s="178"/>
    </row>
    <row r="23" spans="1:8" ht="15" customHeight="1" x14ac:dyDescent="0.25">
      <c r="A23" s="191" t="s">
        <v>195</v>
      </c>
      <c r="B23" s="65">
        <v>0</v>
      </c>
      <c r="C23" s="65">
        <v>0</v>
      </c>
      <c r="D23" s="65">
        <v>0</v>
      </c>
      <c r="E23" s="61">
        <f t="shared" si="0"/>
        <v>0</v>
      </c>
      <c r="F23" s="62">
        <f t="shared" si="1"/>
        <v>0</v>
      </c>
      <c r="H23" s="178"/>
    </row>
    <row r="24" spans="1:8" ht="15" customHeight="1" x14ac:dyDescent="0.25">
      <c r="A24" s="191" t="s">
        <v>24</v>
      </c>
      <c r="B24" s="65">
        <v>0</v>
      </c>
      <c r="C24" s="65">
        <v>0</v>
      </c>
      <c r="D24" s="65">
        <v>0</v>
      </c>
      <c r="E24" s="61">
        <f t="shared" si="0"/>
        <v>0</v>
      </c>
      <c r="F24" s="62">
        <f t="shared" si="1"/>
        <v>0</v>
      </c>
      <c r="H24" s="178"/>
    </row>
    <row r="25" spans="1:8" ht="15" customHeight="1" x14ac:dyDescent="0.25">
      <c r="A25" s="191" t="s">
        <v>79</v>
      </c>
      <c r="B25" s="65">
        <v>0</v>
      </c>
      <c r="C25" s="65">
        <v>0</v>
      </c>
      <c r="D25" s="65">
        <v>0</v>
      </c>
      <c r="E25" s="61">
        <f t="shared" si="0"/>
        <v>0</v>
      </c>
      <c r="F25" s="62">
        <f t="shared" si="1"/>
        <v>0</v>
      </c>
      <c r="H25" s="178"/>
    </row>
    <row r="26" spans="1:8" ht="15" customHeight="1" x14ac:dyDescent="0.25">
      <c r="A26" s="191" t="s">
        <v>196</v>
      </c>
      <c r="B26" s="65">
        <v>0</v>
      </c>
      <c r="C26" s="65">
        <v>0</v>
      </c>
      <c r="D26" s="65">
        <v>0</v>
      </c>
      <c r="E26" s="61">
        <f t="shared" si="0"/>
        <v>0</v>
      </c>
      <c r="F26" s="62">
        <f t="shared" si="1"/>
        <v>0</v>
      </c>
      <c r="H26" s="178"/>
    </row>
    <row r="27" spans="1:8" ht="15" customHeight="1" x14ac:dyDescent="0.25">
      <c r="A27" s="191" t="s">
        <v>197</v>
      </c>
      <c r="B27" s="65">
        <v>0</v>
      </c>
      <c r="C27" s="65">
        <v>0</v>
      </c>
      <c r="D27" s="65">
        <v>0</v>
      </c>
      <c r="E27" s="61">
        <f t="shared" si="0"/>
        <v>0</v>
      </c>
      <c r="F27" s="62">
        <f t="shared" si="1"/>
        <v>0</v>
      </c>
      <c r="H27" s="178"/>
    </row>
    <row r="28" spans="1:8" ht="15" customHeight="1" x14ac:dyDescent="0.25">
      <c r="A28" s="191" t="s">
        <v>185</v>
      </c>
      <c r="B28" s="65">
        <v>0</v>
      </c>
      <c r="C28" s="65">
        <v>0</v>
      </c>
      <c r="D28" s="65">
        <v>0</v>
      </c>
      <c r="E28" s="61">
        <f t="shared" si="0"/>
        <v>0</v>
      </c>
      <c r="F28" s="62">
        <f t="shared" si="1"/>
        <v>0</v>
      </c>
      <c r="H28" s="178"/>
    </row>
    <row r="29" spans="1:8" ht="15" customHeight="1" x14ac:dyDescent="0.25">
      <c r="A29" s="191" t="s">
        <v>198</v>
      </c>
      <c r="B29" s="65">
        <v>0</v>
      </c>
      <c r="C29" s="65">
        <v>0</v>
      </c>
      <c r="D29" s="65">
        <v>0</v>
      </c>
      <c r="E29" s="61">
        <f t="shared" si="0"/>
        <v>0</v>
      </c>
      <c r="F29" s="62">
        <f t="shared" si="1"/>
        <v>0</v>
      </c>
      <c r="H29" s="178"/>
    </row>
    <row r="30" spans="1:8" ht="15" customHeight="1" x14ac:dyDescent="0.25">
      <c r="A30" s="192" t="s">
        <v>199</v>
      </c>
      <c r="B30" s="65">
        <v>0</v>
      </c>
      <c r="C30" s="65">
        <v>0</v>
      </c>
      <c r="D30" s="65">
        <v>0</v>
      </c>
      <c r="E30" s="61">
        <f t="shared" si="0"/>
        <v>0</v>
      </c>
      <c r="F30" s="62">
        <f t="shared" si="1"/>
        <v>0</v>
      </c>
      <c r="H30" s="178"/>
    </row>
    <row r="31" spans="1:8" ht="15" customHeight="1" x14ac:dyDescent="0.25">
      <c r="A31" s="191" t="s">
        <v>205</v>
      </c>
      <c r="B31" s="65">
        <v>0</v>
      </c>
      <c r="C31" s="65">
        <v>0</v>
      </c>
      <c r="D31" s="65">
        <v>0</v>
      </c>
      <c r="E31" s="61">
        <f t="shared" si="0"/>
        <v>0</v>
      </c>
      <c r="F31" s="62">
        <f t="shared" si="1"/>
        <v>0</v>
      </c>
      <c r="H31" s="178"/>
    </row>
    <row r="32" spans="1:8" ht="15" customHeight="1" x14ac:dyDescent="0.25">
      <c r="A32" s="193" t="s">
        <v>206</v>
      </c>
      <c r="B32" s="65">
        <v>0</v>
      </c>
      <c r="C32" s="65">
        <v>0</v>
      </c>
      <c r="D32" s="65">
        <v>0</v>
      </c>
      <c r="E32" s="61">
        <f t="shared" si="0"/>
        <v>0</v>
      </c>
      <c r="F32" s="62">
        <f t="shared" si="1"/>
        <v>0</v>
      </c>
      <c r="H32" s="178"/>
    </row>
    <row r="33" spans="1:13" ht="15" customHeight="1" x14ac:dyDescent="0.25">
      <c r="A33" s="193" t="s">
        <v>207</v>
      </c>
      <c r="B33" s="65">
        <v>0</v>
      </c>
      <c r="C33" s="65">
        <v>0</v>
      </c>
      <c r="D33" s="65">
        <v>0</v>
      </c>
      <c r="E33" s="61">
        <f t="shared" si="0"/>
        <v>0</v>
      </c>
      <c r="F33" s="62">
        <f t="shared" si="1"/>
        <v>0</v>
      </c>
      <c r="H33" s="178"/>
    </row>
    <row r="34" spans="1:13" ht="15" customHeight="1" x14ac:dyDescent="0.25">
      <c r="A34" s="67" t="s">
        <v>25</v>
      </c>
      <c r="B34" s="65"/>
      <c r="C34" s="65"/>
      <c r="D34" s="65"/>
      <c r="E34" s="65"/>
      <c r="F34" s="58"/>
      <c r="H34" s="178"/>
    </row>
    <row r="35" spans="1:13" ht="15" customHeight="1" x14ac:dyDescent="0.25">
      <c r="A35" s="64" t="s">
        <v>26</v>
      </c>
      <c r="B35" s="61">
        <v>0</v>
      </c>
      <c r="C35" s="61">
        <v>0</v>
      </c>
      <c r="D35" s="61">
        <v>0</v>
      </c>
      <c r="E35" s="61">
        <f>D35-C35</f>
        <v>0</v>
      </c>
      <c r="F35" s="62">
        <f>IF(ISBLANK(E35),"  ",IF(C35&gt;0,E35/C35,IF(E35&gt;0,1,0)))</f>
        <v>0</v>
      </c>
      <c r="H35" s="178"/>
    </row>
    <row r="36" spans="1:13" ht="15" customHeight="1" x14ac:dyDescent="0.25">
      <c r="A36" s="68" t="s">
        <v>27</v>
      </c>
      <c r="B36" s="65"/>
      <c r="C36" s="65"/>
      <c r="D36" s="65"/>
      <c r="E36" s="65"/>
      <c r="F36" s="58"/>
      <c r="H36" s="178"/>
    </row>
    <row r="37" spans="1:13" ht="15" customHeight="1" x14ac:dyDescent="0.25">
      <c r="A37" s="64" t="s">
        <v>26</v>
      </c>
      <c r="B37" s="57">
        <v>0</v>
      </c>
      <c r="C37" s="57">
        <v>0</v>
      </c>
      <c r="D37" s="57">
        <v>0</v>
      </c>
      <c r="E37" s="61">
        <f>D37-C37</f>
        <v>0</v>
      </c>
      <c r="F37" s="62">
        <f>IF(ISBLANK(E37),"  ",IF(C37&gt;0,E37/C37,IF(E37&gt;0,1,0)))</f>
        <v>0</v>
      </c>
      <c r="H37" s="178"/>
    </row>
    <row r="38" spans="1:13" ht="15" customHeight="1" x14ac:dyDescent="0.25">
      <c r="A38" s="66" t="s">
        <v>28</v>
      </c>
      <c r="B38" s="65"/>
      <c r="C38" s="65"/>
      <c r="D38" s="65"/>
      <c r="E38" s="63"/>
      <c r="F38" s="62" t="str">
        <f>IF(ISBLANK(E38),"  ",IF(C38&gt;0,E38/C38,IF(E38&gt;0,1,0)))</f>
        <v xml:space="preserve">  </v>
      </c>
      <c r="H38" s="178"/>
    </row>
    <row r="39" spans="1:13" s="103" customFormat="1" ht="15" customHeight="1" x14ac:dyDescent="0.25">
      <c r="A39" s="69" t="s">
        <v>30</v>
      </c>
      <c r="B39" s="70">
        <v>15188497.560000001</v>
      </c>
      <c r="C39" s="70">
        <v>15104149</v>
      </c>
      <c r="D39" s="70">
        <v>14909489</v>
      </c>
      <c r="E39" s="70">
        <f>D39-C39</f>
        <v>-194660</v>
      </c>
      <c r="F39" s="71">
        <f>IF(ISBLANK(E39),"  ",IF(C39&gt;0,E39/C39,IF(E39&gt;0,1,0)))</f>
        <v>-1.2887849557098516E-2</v>
      </c>
      <c r="H39" s="179"/>
    </row>
    <row r="40" spans="1:13" ht="15" customHeight="1" x14ac:dyDescent="0.25">
      <c r="A40" s="67" t="s">
        <v>31</v>
      </c>
      <c r="B40" s="65"/>
      <c r="C40" s="65"/>
      <c r="D40" s="65"/>
      <c r="E40" s="65"/>
      <c r="F40" s="58"/>
      <c r="H40" s="178"/>
    </row>
    <row r="41" spans="1:13" ht="15" customHeight="1" x14ac:dyDescent="0.25">
      <c r="A41" s="72" t="s">
        <v>32</v>
      </c>
      <c r="B41" s="61">
        <v>0</v>
      </c>
      <c r="C41" s="61">
        <v>0</v>
      </c>
      <c r="D41" s="61">
        <v>0</v>
      </c>
      <c r="E41" s="61">
        <f t="shared" ref="E41:E46" si="2">D41-C41</f>
        <v>0</v>
      </c>
      <c r="F41" s="62">
        <f t="shared" ref="F41:F46" si="3">IF(ISBLANK(E41),"  ",IF(C41&gt;0,E41/C41,IF(E41&gt;0,1,0)))</f>
        <v>0</v>
      </c>
      <c r="H41" s="178"/>
    </row>
    <row r="42" spans="1:13" ht="15" customHeight="1" x14ac:dyDescent="0.25">
      <c r="A42" s="73" t="s">
        <v>33</v>
      </c>
      <c r="B42" s="61">
        <v>0</v>
      </c>
      <c r="C42" s="61">
        <v>0</v>
      </c>
      <c r="D42" s="61">
        <v>0</v>
      </c>
      <c r="E42" s="63">
        <f t="shared" si="2"/>
        <v>0</v>
      </c>
      <c r="F42" s="62">
        <f t="shared" si="3"/>
        <v>0</v>
      </c>
      <c r="H42" s="178"/>
    </row>
    <row r="43" spans="1:13" ht="15" customHeight="1" x14ac:dyDescent="0.25">
      <c r="A43" s="73" t="s">
        <v>34</v>
      </c>
      <c r="B43" s="61">
        <v>0</v>
      </c>
      <c r="C43" s="61">
        <v>0</v>
      </c>
      <c r="D43" s="61">
        <v>0</v>
      </c>
      <c r="E43" s="63">
        <f t="shared" si="2"/>
        <v>0</v>
      </c>
      <c r="F43" s="62">
        <f t="shared" si="3"/>
        <v>0</v>
      </c>
      <c r="H43" s="178"/>
    </row>
    <row r="44" spans="1:13" ht="15" customHeight="1" x14ac:dyDescent="0.25">
      <c r="A44" s="73" t="s">
        <v>35</v>
      </c>
      <c r="B44" s="61">
        <v>0</v>
      </c>
      <c r="C44" s="61">
        <v>0</v>
      </c>
      <c r="D44" s="61">
        <v>0</v>
      </c>
      <c r="E44" s="63">
        <f t="shared" si="2"/>
        <v>0</v>
      </c>
      <c r="F44" s="62">
        <f t="shared" si="3"/>
        <v>0</v>
      </c>
      <c r="H44" s="178"/>
    </row>
    <row r="45" spans="1:13" ht="15" customHeight="1" x14ac:dyDescent="0.25">
      <c r="A45" s="74" t="s">
        <v>36</v>
      </c>
      <c r="B45" s="61">
        <v>0</v>
      </c>
      <c r="C45" s="61">
        <v>0</v>
      </c>
      <c r="D45" s="61">
        <v>0</v>
      </c>
      <c r="E45" s="63">
        <f t="shared" si="2"/>
        <v>0</v>
      </c>
      <c r="F45" s="62">
        <f t="shared" si="3"/>
        <v>0</v>
      </c>
      <c r="H45" s="178"/>
    </row>
    <row r="46" spans="1:13" s="103" customFormat="1" ht="15" customHeight="1" x14ac:dyDescent="0.25">
      <c r="A46" s="67" t="s">
        <v>37</v>
      </c>
      <c r="B46" s="75">
        <v>0</v>
      </c>
      <c r="C46" s="75">
        <v>0</v>
      </c>
      <c r="D46" s="75">
        <v>0</v>
      </c>
      <c r="E46" s="86">
        <f t="shared" si="2"/>
        <v>0</v>
      </c>
      <c r="F46" s="71">
        <f t="shared" si="3"/>
        <v>0</v>
      </c>
      <c r="H46" s="179"/>
      <c r="M46" s="103" t="s">
        <v>38</v>
      </c>
    </row>
    <row r="47" spans="1:13" ht="15" customHeight="1" x14ac:dyDescent="0.25">
      <c r="A47" s="66" t="s">
        <v>38</v>
      </c>
      <c r="B47" s="65"/>
      <c r="C47" s="65"/>
      <c r="D47" s="65"/>
      <c r="E47" s="65"/>
      <c r="F47" s="58"/>
      <c r="H47" s="178"/>
    </row>
    <row r="48" spans="1:13" s="103" customFormat="1" ht="15" customHeight="1" x14ac:dyDescent="0.25">
      <c r="A48" s="76" t="s">
        <v>39</v>
      </c>
      <c r="B48" s="77">
        <v>0</v>
      </c>
      <c r="C48" s="77">
        <v>0</v>
      </c>
      <c r="D48" s="77">
        <v>0</v>
      </c>
      <c r="E48" s="77">
        <f>D48-C48</f>
        <v>0</v>
      </c>
      <c r="F48" s="71">
        <f>IF(ISBLANK(E48),"  ",IF(C48&gt;0,E48/C48,IF(E48&gt;0,1,0)))</f>
        <v>0</v>
      </c>
      <c r="H48" s="179"/>
    </row>
    <row r="49" spans="1:8" ht="15" customHeight="1" x14ac:dyDescent="0.25">
      <c r="A49" s="64"/>
      <c r="B49" s="57"/>
      <c r="C49" s="57"/>
      <c r="D49" s="57"/>
      <c r="E49" s="57"/>
      <c r="F49" s="59"/>
      <c r="H49" s="178"/>
    </row>
    <row r="50" spans="1:8" s="103" customFormat="1" ht="15" customHeight="1" x14ac:dyDescent="0.25">
      <c r="A50" s="76" t="s">
        <v>40</v>
      </c>
      <c r="B50" s="77">
        <v>0</v>
      </c>
      <c r="C50" s="77">
        <v>0</v>
      </c>
      <c r="D50" s="77">
        <v>0</v>
      </c>
      <c r="E50" s="77">
        <f>D50-C50</f>
        <v>0</v>
      </c>
      <c r="F50" s="71">
        <f>IF(ISBLANK(E50),"  ",IF(C50&gt;0,E50/C50,IF(E50&gt;0,1,0)))</f>
        <v>0</v>
      </c>
      <c r="H50" s="179"/>
    </row>
    <row r="51" spans="1:8" ht="15" customHeight="1" x14ac:dyDescent="0.25">
      <c r="A51" s="66" t="s">
        <v>38</v>
      </c>
      <c r="B51" s="65"/>
      <c r="C51" s="65"/>
      <c r="D51" s="65"/>
      <c r="E51" s="65"/>
      <c r="F51" s="58"/>
      <c r="H51" s="178"/>
    </row>
    <row r="52" spans="1:8" s="103" customFormat="1" ht="15" customHeight="1" x14ac:dyDescent="0.25">
      <c r="A52" s="67" t="s">
        <v>41</v>
      </c>
      <c r="B52" s="75">
        <v>53142635.019999996</v>
      </c>
      <c r="C52" s="75">
        <v>55994397</v>
      </c>
      <c r="D52" s="75">
        <v>55994397</v>
      </c>
      <c r="E52" s="75">
        <f>D52-C52</f>
        <v>0</v>
      </c>
      <c r="F52" s="71">
        <f>IF(ISBLANK(E52),"  ",IF(C52&gt;0,E52/C52,IF(E52&gt;0,1,0)))</f>
        <v>0</v>
      </c>
      <c r="H52" s="179"/>
    </row>
    <row r="53" spans="1:8" ht="15" customHeight="1" x14ac:dyDescent="0.25">
      <c r="A53" s="66" t="s">
        <v>38</v>
      </c>
      <c r="B53" s="65"/>
      <c r="C53" s="65"/>
      <c r="D53" s="65"/>
      <c r="E53" s="65"/>
      <c r="F53" s="58"/>
      <c r="H53" s="178"/>
    </row>
    <row r="54" spans="1:8" s="103" customFormat="1" ht="15" customHeight="1" x14ac:dyDescent="0.25">
      <c r="A54" s="78" t="s">
        <v>42</v>
      </c>
      <c r="B54" s="79">
        <v>0</v>
      </c>
      <c r="C54" s="79">
        <v>0</v>
      </c>
      <c r="D54" s="79">
        <v>0</v>
      </c>
      <c r="E54" s="79">
        <f>D54-C54</f>
        <v>0</v>
      </c>
      <c r="F54" s="71">
        <f>IF(ISBLANK(E54),"  ",IF(C54&gt;0,E54/C54,IF(E54&gt;0,1,0)))</f>
        <v>0</v>
      </c>
      <c r="H54" s="179"/>
    </row>
    <row r="55" spans="1:8" ht="15" customHeight="1" x14ac:dyDescent="0.25">
      <c r="A55" s="67"/>
      <c r="B55" s="57"/>
      <c r="C55" s="57"/>
      <c r="D55" s="57"/>
      <c r="E55" s="57"/>
      <c r="F55" s="80"/>
      <c r="H55" s="178"/>
    </row>
    <row r="56" spans="1:8" s="103" customFormat="1" ht="15" customHeight="1" x14ac:dyDescent="0.25">
      <c r="A56" s="67" t="s">
        <v>43</v>
      </c>
      <c r="B56" s="75">
        <v>0</v>
      </c>
      <c r="C56" s="75">
        <v>0</v>
      </c>
      <c r="D56" s="75">
        <v>0</v>
      </c>
      <c r="E56" s="79">
        <f>D56-C56</f>
        <v>0</v>
      </c>
      <c r="F56" s="71">
        <f>IF(ISBLANK(E56),"  ",IF(C56&gt;0,E56/C56,IF(E56&gt;0,1,0)))</f>
        <v>0</v>
      </c>
      <c r="H56" s="179"/>
    </row>
    <row r="57" spans="1:8" ht="15" customHeight="1" x14ac:dyDescent="0.25">
      <c r="A57" s="66"/>
      <c r="B57" s="65"/>
      <c r="C57" s="65"/>
      <c r="D57" s="65"/>
      <c r="E57" s="65"/>
      <c r="F57" s="58"/>
      <c r="H57" s="178"/>
    </row>
    <row r="58" spans="1:8" s="103" customFormat="1" ht="15" customHeight="1" x14ac:dyDescent="0.25">
      <c r="A58" s="81" t="s">
        <v>44</v>
      </c>
      <c r="B58" s="75">
        <v>68331132.579999998</v>
      </c>
      <c r="C58" s="75">
        <v>71098546</v>
      </c>
      <c r="D58" s="75">
        <v>70903886</v>
      </c>
      <c r="E58" s="75">
        <f>D58-C58</f>
        <v>-194660</v>
      </c>
      <c r="F58" s="71">
        <f>IF(ISBLANK(E58),"  ",IF(C58&gt;0,E58/C58,IF(E58&gt;0,1,0)))</f>
        <v>-2.7378900266117959E-3</v>
      </c>
      <c r="H58" s="179"/>
    </row>
    <row r="59" spans="1:8" ht="15" customHeight="1" x14ac:dyDescent="0.25">
      <c r="A59" s="82"/>
      <c r="B59" s="65"/>
      <c r="C59" s="65"/>
      <c r="D59" s="65"/>
      <c r="E59" s="65"/>
      <c r="F59" s="58" t="s">
        <v>38</v>
      </c>
      <c r="H59" s="178"/>
    </row>
    <row r="60" spans="1:8" ht="15" customHeight="1" x14ac:dyDescent="0.25">
      <c r="A60" s="83"/>
      <c r="B60" s="57"/>
      <c r="C60" s="57"/>
      <c r="D60" s="57"/>
      <c r="E60" s="57"/>
      <c r="F60" s="59" t="s">
        <v>38</v>
      </c>
      <c r="H60" s="178"/>
    </row>
    <row r="61" spans="1:8" ht="15" customHeight="1" x14ac:dyDescent="0.25">
      <c r="A61" s="81" t="s">
        <v>45</v>
      </c>
      <c r="B61" s="57"/>
      <c r="C61" s="57"/>
      <c r="D61" s="57"/>
      <c r="E61" s="57"/>
      <c r="F61" s="59"/>
      <c r="H61" s="178"/>
    </row>
    <row r="62" spans="1:8" ht="15" customHeight="1" x14ac:dyDescent="0.25">
      <c r="A62" s="64" t="s">
        <v>46</v>
      </c>
      <c r="B62" s="57">
        <v>34310047.369999945</v>
      </c>
      <c r="C62" s="57">
        <v>38431173</v>
      </c>
      <c r="D62" s="57">
        <v>38233503</v>
      </c>
      <c r="E62" s="57">
        <f t="shared" ref="E62:E75" si="4">D62-C62</f>
        <v>-197670</v>
      </c>
      <c r="F62" s="62">
        <f t="shared" ref="F62:F75" si="5">IF(ISBLANK(E62),"  ",IF(C62&gt;0,E62/C62,IF(E62&gt;0,1,0)))</f>
        <v>-5.1434807883693791E-3</v>
      </c>
      <c r="H62" s="178"/>
    </row>
    <row r="63" spans="1:8" ht="15" customHeight="1" x14ac:dyDescent="0.25">
      <c r="A63" s="66" t="s">
        <v>47</v>
      </c>
      <c r="B63" s="65">
        <v>127529.37</v>
      </c>
      <c r="C63" s="65">
        <v>173931</v>
      </c>
      <c r="D63" s="65">
        <v>156983</v>
      </c>
      <c r="E63" s="65">
        <f t="shared" si="4"/>
        <v>-16948</v>
      </c>
      <c r="F63" s="62">
        <f t="shared" si="5"/>
        <v>-9.7440939223025227E-2</v>
      </c>
      <c r="H63" s="178"/>
    </row>
    <row r="64" spans="1:8" ht="15" customHeight="1" x14ac:dyDescent="0.25">
      <c r="A64" s="66" t="s">
        <v>48</v>
      </c>
      <c r="B64" s="65">
        <v>3672.02</v>
      </c>
      <c r="C64" s="65">
        <v>22000</v>
      </c>
      <c r="D64" s="65">
        <v>27670</v>
      </c>
      <c r="E64" s="65">
        <f t="shared" si="4"/>
        <v>5670</v>
      </c>
      <c r="F64" s="62">
        <f t="shared" si="5"/>
        <v>0.25772727272727275</v>
      </c>
      <c r="H64" s="178"/>
    </row>
    <row r="65" spans="1:8" ht="15" customHeight="1" x14ac:dyDescent="0.25">
      <c r="A65" s="66" t="s">
        <v>49</v>
      </c>
      <c r="B65" s="65">
        <v>3953421.2099999995</v>
      </c>
      <c r="C65" s="65">
        <v>4541516</v>
      </c>
      <c r="D65" s="65">
        <v>5312231</v>
      </c>
      <c r="E65" s="65">
        <f t="shared" si="4"/>
        <v>770715</v>
      </c>
      <c r="F65" s="62">
        <f t="shared" si="5"/>
        <v>0.16970434542122059</v>
      </c>
      <c r="H65" s="178"/>
    </row>
    <row r="66" spans="1:8" ht="15" customHeight="1" x14ac:dyDescent="0.25">
      <c r="A66" s="66" t="s">
        <v>50</v>
      </c>
      <c r="B66" s="65">
        <v>2208205.65</v>
      </c>
      <c r="C66" s="65">
        <v>2759396</v>
      </c>
      <c r="D66" s="65">
        <v>2778130</v>
      </c>
      <c r="E66" s="65">
        <f t="shared" si="4"/>
        <v>18734</v>
      </c>
      <c r="F66" s="62">
        <f t="shared" si="5"/>
        <v>6.7891669046414504E-3</v>
      </c>
      <c r="H66" s="178"/>
    </row>
    <row r="67" spans="1:8" ht="15" customHeight="1" x14ac:dyDescent="0.25">
      <c r="A67" s="66" t="s">
        <v>51</v>
      </c>
      <c r="B67" s="65">
        <v>20427655.670000002</v>
      </c>
      <c r="C67" s="65">
        <v>17170998</v>
      </c>
      <c r="D67" s="65">
        <v>19249815</v>
      </c>
      <c r="E67" s="65">
        <f t="shared" si="4"/>
        <v>2078817</v>
      </c>
      <c r="F67" s="62">
        <f t="shared" si="5"/>
        <v>0.12106558978109484</v>
      </c>
      <c r="H67" s="178"/>
    </row>
    <row r="68" spans="1:8" ht="15" customHeight="1" x14ac:dyDescent="0.25">
      <c r="A68" s="66" t="s">
        <v>52</v>
      </c>
      <c r="B68" s="65">
        <v>1671133.98</v>
      </c>
      <c r="C68" s="65">
        <v>1707500</v>
      </c>
      <c r="D68" s="65">
        <v>1707500</v>
      </c>
      <c r="E68" s="65">
        <f t="shared" si="4"/>
        <v>0</v>
      </c>
      <c r="F68" s="62">
        <f t="shared" si="5"/>
        <v>0</v>
      </c>
      <c r="H68" s="178"/>
    </row>
    <row r="69" spans="1:8" ht="15" customHeight="1" x14ac:dyDescent="0.25">
      <c r="A69" s="66" t="s">
        <v>53</v>
      </c>
      <c r="B69" s="65">
        <v>5629467.3100000005</v>
      </c>
      <c r="C69" s="65">
        <v>6292032</v>
      </c>
      <c r="D69" s="65">
        <v>9011157</v>
      </c>
      <c r="E69" s="65">
        <f t="shared" si="4"/>
        <v>2719125</v>
      </c>
      <c r="F69" s="62">
        <f t="shared" si="5"/>
        <v>0.43215371441213268</v>
      </c>
      <c r="H69" s="178"/>
    </row>
    <row r="70" spans="1:8" s="103" customFormat="1" ht="15" customHeight="1" x14ac:dyDescent="0.25">
      <c r="A70" s="84" t="s">
        <v>54</v>
      </c>
      <c r="B70" s="70">
        <v>68331132.579999939</v>
      </c>
      <c r="C70" s="70">
        <v>71098546</v>
      </c>
      <c r="D70" s="70">
        <v>76476989</v>
      </c>
      <c r="E70" s="70">
        <f t="shared" si="4"/>
        <v>5378443</v>
      </c>
      <c r="F70" s="71">
        <f t="shared" si="5"/>
        <v>7.5647721403472867E-2</v>
      </c>
      <c r="H70" s="179"/>
    </row>
    <row r="71" spans="1:8" ht="15" customHeight="1" x14ac:dyDescent="0.25">
      <c r="A71" s="66" t="s">
        <v>55</v>
      </c>
      <c r="B71" s="65">
        <v>0</v>
      </c>
      <c r="C71" s="65">
        <v>0</v>
      </c>
      <c r="D71" s="65">
        <v>0</v>
      </c>
      <c r="E71" s="65">
        <f t="shared" si="4"/>
        <v>0</v>
      </c>
      <c r="F71" s="62">
        <f t="shared" si="5"/>
        <v>0</v>
      </c>
      <c r="H71" s="178"/>
    </row>
    <row r="72" spans="1:8" ht="15" customHeight="1" x14ac:dyDescent="0.25">
      <c r="A72" s="66" t="s">
        <v>56</v>
      </c>
      <c r="B72" s="65">
        <v>0</v>
      </c>
      <c r="C72" s="65">
        <v>0</v>
      </c>
      <c r="D72" s="65">
        <v>-5573103</v>
      </c>
      <c r="E72" s="65">
        <f t="shared" si="4"/>
        <v>-5573103</v>
      </c>
      <c r="F72" s="62">
        <f t="shared" si="5"/>
        <v>0</v>
      </c>
      <c r="H72" s="178"/>
    </row>
    <row r="73" spans="1:8" ht="15" customHeight="1" x14ac:dyDescent="0.25">
      <c r="A73" s="66" t="s">
        <v>57</v>
      </c>
      <c r="B73" s="65">
        <v>0</v>
      </c>
      <c r="C73" s="65">
        <v>0</v>
      </c>
      <c r="D73" s="65">
        <v>0</v>
      </c>
      <c r="E73" s="65">
        <f t="shared" si="4"/>
        <v>0</v>
      </c>
      <c r="F73" s="62">
        <f t="shared" si="5"/>
        <v>0</v>
      </c>
      <c r="H73" s="178"/>
    </row>
    <row r="74" spans="1:8" ht="15" customHeight="1" x14ac:dyDescent="0.25">
      <c r="A74" s="66" t="s">
        <v>58</v>
      </c>
      <c r="B74" s="65">
        <v>0</v>
      </c>
      <c r="C74" s="65">
        <v>0</v>
      </c>
      <c r="D74" s="65">
        <v>0</v>
      </c>
      <c r="E74" s="65">
        <f t="shared" si="4"/>
        <v>0</v>
      </c>
      <c r="F74" s="62">
        <f t="shared" si="5"/>
        <v>0</v>
      </c>
      <c r="H74" s="178"/>
    </row>
    <row r="75" spans="1:8" s="103" customFormat="1" ht="15" customHeight="1" x14ac:dyDescent="0.25">
      <c r="A75" s="85" t="s">
        <v>59</v>
      </c>
      <c r="B75" s="86">
        <v>68331132.579999939</v>
      </c>
      <c r="C75" s="86">
        <v>71098546</v>
      </c>
      <c r="D75" s="86">
        <v>70903886</v>
      </c>
      <c r="E75" s="182">
        <f t="shared" si="4"/>
        <v>-194660</v>
      </c>
      <c r="F75" s="71">
        <f t="shared" si="5"/>
        <v>-2.7378900266117959E-3</v>
      </c>
      <c r="H75" s="179"/>
    </row>
    <row r="76" spans="1:8" ht="15" customHeight="1" x14ac:dyDescent="0.25">
      <c r="A76" s="83"/>
      <c r="B76" s="57"/>
      <c r="C76" s="57"/>
      <c r="D76" s="57"/>
      <c r="E76" s="57"/>
      <c r="F76" s="59"/>
      <c r="H76" s="178"/>
    </row>
    <row r="77" spans="1:8" ht="15" customHeight="1" x14ac:dyDescent="0.25">
      <c r="A77" s="81" t="s">
        <v>60</v>
      </c>
      <c r="B77" s="57"/>
      <c r="C77" s="57"/>
      <c r="D77" s="57"/>
      <c r="E77" s="57"/>
      <c r="F77" s="59"/>
      <c r="H77" s="178"/>
    </row>
    <row r="78" spans="1:8" ht="15" customHeight="1" x14ac:dyDescent="0.25">
      <c r="A78" s="64" t="s">
        <v>61</v>
      </c>
      <c r="B78" s="61">
        <v>24767193.209999934</v>
      </c>
      <c r="C78" s="61">
        <v>28281514</v>
      </c>
      <c r="D78" s="61">
        <v>31233797</v>
      </c>
      <c r="E78" s="57">
        <f t="shared" ref="E78:E96" si="6">D78-C78</f>
        <v>2952283</v>
      </c>
      <c r="F78" s="62">
        <f t="shared" ref="F78:F96" si="7">IF(ISBLANK(E78),"  ",IF(C78&gt;0,E78/C78,IF(E78&gt;0,1,0)))</f>
        <v>0.1043891426746107</v>
      </c>
      <c r="H78" s="178"/>
    </row>
    <row r="79" spans="1:8" ht="15" customHeight="1" x14ac:dyDescent="0.25">
      <c r="A79" s="66" t="s">
        <v>62</v>
      </c>
      <c r="B79" s="63">
        <v>742006.47000000637</v>
      </c>
      <c r="C79" s="61">
        <v>646500</v>
      </c>
      <c r="D79" s="61">
        <v>655000</v>
      </c>
      <c r="E79" s="65">
        <f t="shared" si="6"/>
        <v>8500</v>
      </c>
      <c r="F79" s="62">
        <f t="shared" si="7"/>
        <v>1.3147718484145398E-2</v>
      </c>
      <c r="H79" s="178"/>
    </row>
    <row r="80" spans="1:8" ht="15" customHeight="1" x14ac:dyDescent="0.25">
      <c r="A80" s="66" t="s">
        <v>63</v>
      </c>
      <c r="B80" s="57">
        <v>11291440.18</v>
      </c>
      <c r="C80" s="61">
        <v>9410167</v>
      </c>
      <c r="D80" s="61">
        <v>9561167</v>
      </c>
      <c r="E80" s="65">
        <f t="shared" si="6"/>
        <v>151000</v>
      </c>
      <c r="F80" s="62">
        <f t="shared" si="7"/>
        <v>1.6046473989250139E-2</v>
      </c>
      <c r="H80" s="178"/>
    </row>
    <row r="81" spans="1:8" s="103" customFormat="1" ht="15" customHeight="1" x14ac:dyDescent="0.25">
      <c r="A81" s="84" t="s">
        <v>64</v>
      </c>
      <c r="B81" s="86">
        <v>36800639.85999994</v>
      </c>
      <c r="C81" s="86">
        <v>38338181</v>
      </c>
      <c r="D81" s="86">
        <v>41449964</v>
      </c>
      <c r="E81" s="70">
        <f t="shared" si="6"/>
        <v>3111783</v>
      </c>
      <c r="F81" s="71">
        <f t="shared" si="7"/>
        <v>8.1166683416722354E-2</v>
      </c>
      <c r="H81" s="179"/>
    </row>
    <row r="82" spans="1:8" ht="15" customHeight="1" x14ac:dyDescent="0.25">
      <c r="A82" s="66" t="s">
        <v>65</v>
      </c>
      <c r="B82" s="63">
        <v>320389.00999999995</v>
      </c>
      <c r="C82" s="63">
        <v>176638</v>
      </c>
      <c r="D82" s="63">
        <v>250921</v>
      </c>
      <c r="E82" s="65">
        <f t="shared" si="6"/>
        <v>74283</v>
      </c>
      <c r="F82" s="62">
        <f t="shared" si="7"/>
        <v>0.42053804957030766</v>
      </c>
      <c r="H82" s="178"/>
    </row>
    <row r="83" spans="1:8" ht="15" customHeight="1" x14ac:dyDescent="0.25">
      <c r="A83" s="66" t="s">
        <v>66</v>
      </c>
      <c r="B83" s="61">
        <v>6608463.0600000005</v>
      </c>
      <c r="C83" s="61">
        <v>7181063</v>
      </c>
      <c r="D83" s="61">
        <v>9008763</v>
      </c>
      <c r="E83" s="65">
        <f t="shared" si="6"/>
        <v>1827700</v>
      </c>
      <c r="F83" s="62">
        <f t="shared" si="7"/>
        <v>0.25451663632529054</v>
      </c>
      <c r="H83" s="178"/>
    </row>
    <row r="84" spans="1:8" ht="15" customHeight="1" x14ac:dyDescent="0.25">
      <c r="A84" s="66" t="s">
        <v>67</v>
      </c>
      <c r="B84" s="57">
        <v>2829689.5999999996</v>
      </c>
      <c r="C84" s="57">
        <v>1965281</v>
      </c>
      <c r="D84" s="57">
        <v>1960800</v>
      </c>
      <c r="E84" s="65">
        <f t="shared" si="6"/>
        <v>-4481</v>
      </c>
      <c r="F84" s="62">
        <f t="shared" si="7"/>
        <v>-2.2800810672875789E-3</v>
      </c>
      <c r="H84" s="178"/>
    </row>
    <row r="85" spans="1:8" s="103" customFormat="1" ht="15" customHeight="1" x14ac:dyDescent="0.25">
      <c r="A85" s="68" t="s">
        <v>68</v>
      </c>
      <c r="B85" s="86">
        <v>9758541.6699999999</v>
      </c>
      <c r="C85" s="86">
        <v>9322982</v>
      </c>
      <c r="D85" s="86">
        <v>11220484</v>
      </c>
      <c r="E85" s="70">
        <f t="shared" si="6"/>
        <v>1897502</v>
      </c>
      <c r="F85" s="71">
        <f t="shared" si="7"/>
        <v>0.20352951448367057</v>
      </c>
      <c r="H85" s="179"/>
    </row>
    <row r="86" spans="1:8" ht="15" customHeight="1" x14ac:dyDescent="0.25">
      <c r="A86" s="66" t="s">
        <v>69</v>
      </c>
      <c r="B86" s="57">
        <v>17895034.790000007</v>
      </c>
      <c r="C86" s="57">
        <v>17869786</v>
      </c>
      <c r="D86" s="57">
        <v>18094286</v>
      </c>
      <c r="E86" s="65">
        <f t="shared" si="6"/>
        <v>224500</v>
      </c>
      <c r="F86" s="62">
        <f t="shared" si="7"/>
        <v>1.2563105120564959E-2</v>
      </c>
      <c r="H86" s="178"/>
    </row>
    <row r="87" spans="1:8" ht="15" customHeight="1" x14ac:dyDescent="0.25">
      <c r="A87" s="66" t="s">
        <v>70</v>
      </c>
      <c r="B87" s="65">
        <v>3001957.74</v>
      </c>
      <c r="C87" s="65">
        <v>2867049</v>
      </c>
      <c r="D87" s="65">
        <v>-3303754</v>
      </c>
      <c r="E87" s="65">
        <f t="shared" si="6"/>
        <v>-6170803</v>
      </c>
      <c r="F87" s="62">
        <f t="shared" si="7"/>
        <v>-2.1523186384327579</v>
      </c>
      <c r="H87" s="178"/>
    </row>
    <row r="88" spans="1:8" ht="15" customHeight="1" x14ac:dyDescent="0.25">
      <c r="A88" s="66" t="s">
        <v>71</v>
      </c>
      <c r="B88" s="65">
        <v>0</v>
      </c>
      <c r="C88" s="65">
        <v>0</v>
      </c>
      <c r="D88" s="65">
        <v>0</v>
      </c>
      <c r="E88" s="65">
        <f t="shared" si="6"/>
        <v>0</v>
      </c>
      <c r="F88" s="62">
        <f t="shared" si="7"/>
        <v>0</v>
      </c>
      <c r="H88" s="178"/>
    </row>
    <row r="89" spans="1:8" ht="15" customHeight="1" x14ac:dyDescent="0.25">
      <c r="A89" s="66" t="s">
        <v>72</v>
      </c>
      <c r="B89" s="65">
        <v>0</v>
      </c>
      <c r="C89" s="65">
        <v>0</v>
      </c>
      <c r="D89" s="65">
        <v>0</v>
      </c>
      <c r="E89" s="65">
        <f t="shared" si="6"/>
        <v>0</v>
      </c>
      <c r="F89" s="62">
        <f t="shared" si="7"/>
        <v>0</v>
      </c>
      <c r="H89" s="178"/>
    </row>
    <row r="90" spans="1:8" s="103" customFormat="1" ht="15" customHeight="1" x14ac:dyDescent="0.25">
      <c r="A90" s="68" t="s">
        <v>73</v>
      </c>
      <c r="B90" s="70">
        <v>20896992.530000009</v>
      </c>
      <c r="C90" s="70">
        <v>20736835</v>
      </c>
      <c r="D90" s="70">
        <v>14790532</v>
      </c>
      <c r="E90" s="70">
        <f t="shared" si="6"/>
        <v>-5946303</v>
      </c>
      <c r="F90" s="71">
        <f t="shared" si="7"/>
        <v>-0.28675075053642468</v>
      </c>
      <c r="H90" s="179"/>
    </row>
    <row r="91" spans="1:8" ht="15" customHeight="1" x14ac:dyDescent="0.25">
      <c r="A91" s="66" t="s">
        <v>74</v>
      </c>
      <c r="B91" s="65">
        <v>874958.52</v>
      </c>
      <c r="C91" s="65">
        <v>2700548</v>
      </c>
      <c r="D91" s="65">
        <v>3442906</v>
      </c>
      <c r="E91" s="65">
        <f t="shared" si="6"/>
        <v>742358</v>
      </c>
      <c r="F91" s="62">
        <f t="shared" si="7"/>
        <v>0.2748916145908164</v>
      </c>
      <c r="H91" s="178"/>
    </row>
    <row r="92" spans="1:8" ht="15" customHeight="1" x14ac:dyDescent="0.25">
      <c r="A92" s="66" t="s">
        <v>75</v>
      </c>
      <c r="B92" s="65">
        <v>0</v>
      </c>
      <c r="C92" s="65">
        <v>0</v>
      </c>
      <c r="D92" s="65">
        <v>0</v>
      </c>
      <c r="E92" s="65">
        <f t="shared" si="6"/>
        <v>0</v>
      </c>
      <c r="F92" s="62">
        <f t="shared" si="7"/>
        <v>0</v>
      </c>
      <c r="H92" s="178"/>
    </row>
    <row r="93" spans="1:8" ht="15" customHeight="1" x14ac:dyDescent="0.25">
      <c r="A93" s="73" t="s">
        <v>76</v>
      </c>
      <c r="B93" s="65">
        <v>0</v>
      </c>
      <c r="C93" s="65">
        <v>0</v>
      </c>
      <c r="D93" s="65">
        <v>0</v>
      </c>
      <c r="E93" s="65">
        <f t="shared" si="6"/>
        <v>0</v>
      </c>
      <c r="F93" s="62">
        <f t="shared" si="7"/>
        <v>0</v>
      </c>
      <c r="H93" s="178"/>
    </row>
    <row r="94" spans="1:8" s="103" customFormat="1" ht="15" customHeight="1" x14ac:dyDescent="0.25">
      <c r="A94" s="87" t="s">
        <v>77</v>
      </c>
      <c r="B94" s="86">
        <v>874958.52</v>
      </c>
      <c r="C94" s="86">
        <v>2700548</v>
      </c>
      <c r="D94" s="86">
        <v>3442906</v>
      </c>
      <c r="E94" s="70">
        <f t="shared" si="6"/>
        <v>742358</v>
      </c>
      <c r="F94" s="71">
        <f t="shared" si="7"/>
        <v>0.2748916145908164</v>
      </c>
      <c r="H94" s="179"/>
    </row>
    <row r="95" spans="1:8" ht="15" customHeight="1" x14ac:dyDescent="0.25">
      <c r="A95" s="73" t="s">
        <v>78</v>
      </c>
      <c r="B95" s="65">
        <v>0</v>
      </c>
      <c r="C95" s="65">
        <v>0</v>
      </c>
      <c r="D95" s="65">
        <v>0</v>
      </c>
      <c r="E95" s="65">
        <f t="shared" si="6"/>
        <v>0</v>
      </c>
      <c r="F95" s="62">
        <f t="shared" si="7"/>
        <v>0</v>
      </c>
      <c r="H95" s="178"/>
    </row>
    <row r="96" spans="1:8" s="103" customFormat="1" ht="15" customHeight="1" thickBot="1" x14ac:dyDescent="0.3">
      <c r="A96" s="159" t="s">
        <v>59</v>
      </c>
      <c r="B96" s="160">
        <v>68331132.579999954</v>
      </c>
      <c r="C96" s="160">
        <v>71098546</v>
      </c>
      <c r="D96" s="160">
        <v>70903886</v>
      </c>
      <c r="E96" s="160">
        <f t="shared" si="6"/>
        <v>-194660</v>
      </c>
      <c r="F96" s="162">
        <f t="shared" si="7"/>
        <v>-2.7378900266117959E-3</v>
      </c>
      <c r="H96" s="179"/>
    </row>
    <row r="97" spans="1:6" ht="15" customHeight="1" thickTop="1" x14ac:dyDescent="0.4">
      <c r="A97" s="4"/>
      <c r="B97" s="5"/>
      <c r="C97" s="5"/>
      <c r="D97" s="5"/>
      <c r="E97" s="5"/>
      <c r="F97" s="6" t="s">
        <v>38</v>
      </c>
    </row>
    <row r="98" spans="1:6" x14ac:dyDescent="0.25">
      <c r="A98" s="1" t="s">
        <v>203</v>
      </c>
    </row>
    <row r="99" spans="1:6" x14ac:dyDescent="0.25">
      <c r="A99" s="1" t="s">
        <v>181</v>
      </c>
    </row>
  </sheetData>
  <hyperlinks>
    <hyperlink ref="I2" location="Home!A1" tooltip="Home" display="Home" xr:uid="{00000000-0004-0000-1900-000000000000}"/>
  </hyperlinks>
  <printOptions horizontalCentered="1" verticalCentered="1"/>
  <pageMargins left="0.25" right="0.25" top="0.75" bottom="0.75" header="0.3" footer="0.3"/>
  <pageSetup scale="46" fitToWidth="0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27">
    <tabColor theme="9" tint="0.79998168889431442"/>
    <pageSetUpPr fitToPage="1"/>
  </sheetPr>
  <dimension ref="A1:M99"/>
  <sheetViews>
    <sheetView workbookViewId="0">
      <pane xSplit="1" ySplit="5" topLeftCell="B6" activePane="bottomRight" state="frozen"/>
      <selection activeCell="A33" sqref="A33"/>
      <selection pane="topRight" activeCell="A33" sqref="A33"/>
      <selection pane="bottomLeft" activeCell="A33" sqref="A33"/>
      <selection pane="bottomRight" activeCell="H46" sqref="H46"/>
    </sheetView>
  </sheetViews>
  <sheetFormatPr defaultColWidth="9.140625" defaultRowHeight="15.75" x14ac:dyDescent="0.25"/>
  <cols>
    <col min="1" max="1" width="66.5703125" style="1" customWidth="1"/>
    <col min="2" max="5" width="23.7109375" style="2" customWidth="1"/>
    <col min="6" max="6" width="23.7109375" style="3" customWidth="1"/>
    <col min="8" max="8" width="7.7109375" customWidth="1"/>
    <col min="9" max="9" width="11.5703125" customWidth="1"/>
    <col min="10" max="10" width="14.7109375" customWidth="1"/>
  </cols>
  <sheetData>
    <row r="1" spans="1:9" ht="19.5" customHeight="1" thickBot="1" x14ac:dyDescent="0.35">
      <c r="A1" s="27" t="s">
        <v>0</v>
      </c>
      <c r="B1" s="28"/>
      <c r="D1" s="29" t="s">
        <v>1</v>
      </c>
      <c r="E1" s="26" t="s">
        <v>112</v>
      </c>
      <c r="F1" s="36"/>
    </row>
    <row r="2" spans="1:9" ht="19.5" customHeight="1" thickBot="1" x14ac:dyDescent="0.3">
      <c r="A2" s="27" t="s">
        <v>2</v>
      </c>
      <c r="B2" s="28"/>
      <c r="C2" s="28"/>
      <c r="D2" s="28"/>
      <c r="E2" s="28"/>
      <c r="F2" s="32"/>
      <c r="I2" s="170" t="s">
        <v>178</v>
      </c>
    </row>
    <row r="3" spans="1:9" ht="19.5" customHeight="1" thickBot="1" x14ac:dyDescent="0.3">
      <c r="A3" s="33" t="s">
        <v>3</v>
      </c>
      <c r="B3" s="34"/>
      <c r="C3" s="34"/>
      <c r="D3" s="34"/>
      <c r="E3" s="34"/>
      <c r="F3" s="35"/>
    </row>
    <row r="4" spans="1:9" ht="15" customHeight="1" thickTop="1" x14ac:dyDescent="0.25">
      <c r="A4" s="49" t="s">
        <v>4</v>
      </c>
      <c r="B4" s="50" t="s">
        <v>5</v>
      </c>
      <c r="C4" s="51" t="s">
        <v>6</v>
      </c>
      <c r="D4" s="51" t="s">
        <v>6</v>
      </c>
      <c r="E4" s="51" t="s">
        <v>7</v>
      </c>
      <c r="F4" s="52" t="s">
        <v>8</v>
      </c>
      <c r="H4" s="177"/>
    </row>
    <row r="5" spans="1:9" s="107" customFormat="1" ht="15" customHeight="1" x14ac:dyDescent="0.25">
      <c r="A5" s="53"/>
      <c r="B5" s="54" t="s">
        <v>192</v>
      </c>
      <c r="C5" s="54" t="s">
        <v>201</v>
      </c>
      <c r="D5" s="54" t="s">
        <v>202</v>
      </c>
      <c r="E5" s="54" t="s">
        <v>192</v>
      </c>
      <c r="F5" s="55" t="s">
        <v>9</v>
      </c>
      <c r="H5" s="177"/>
    </row>
    <row r="6" spans="1:9" ht="15" customHeight="1" x14ac:dyDescent="0.25">
      <c r="A6" s="56" t="s">
        <v>10</v>
      </c>
      <c r="B6" s="57"/>
      <c r="C6" s="57"/>
      <c r="D6" s="57"/>
      <c r="E6" s="57"/>
      <c r="F6" s="58"/>
      <c r="H6" s="178"/>
    </row>
    <row r="7" spans="1:9" ht="15" customHeight="1" x14ac:dyDescent="0.25">
      <c r="A7" s="56" t="s">
        <v>11</v>
      </c>
      <c r="B7" s="57"/>
      <c r="C7" s="57"/>
      <c r="D7" s="57"/>
      <c r="E7" s="57"/>
      <c r="F7" s="59"/>
      <c r="H7" s="178"/>
    </row>
    <row r="8" spans="1:9" ht="15" customHeight="1" x14ac:dyDescent="0.25">
      <c r="A8" s="60" t="s">
        <v>12</v>
      </c>
      <c r="B8" s="61">
        <v>5645852</v>
      </c>
      <c r="C8" s="61">
        <v>5645852</v>
      </c>
      <c r="D8" s="61">
        <v>6194070</v>
      </c>
      <c r="E8" s="61">
        <f t="shared" ref="E8:E33" si="0">D8-C8</f>
        <v>548218</v>
      </c>
      <c r="F8" s="62">
        <f t="shared" ref="F8:F33" si="1">IF(ISBLANK(E8),"  ",IF(C8&gt;0,E8/C8,IF(E8&gt;0,1,0)))</f>
        <v>9.7101022130937895E-2</v>
      </c>
      <c r="H8" s="178"/>
    </row>
    <row r="9" spans="1:9" ht="15" customHeight="1" x14ac:dyDescent="0.25">
      <c r="A9" s="60" t="s">
        <v>13</v>
      </c>
      <c r="B9" s="61">
        <v>0</v>
      </c>
      <c r="C9" s="61">
        <v>0</v>
      </c>
      <c r="D9" s="61">
        <v>0</v>
      </c>
      <c r="E9" s="61">
        <f t="shared" si="0"/>
        <v>0</v>
      </c>
      <c r="F9" s="62">
        <f t="shared" si="1"/>
        <v>0</v>
      </c>
      <c r="H9" s="178"/>
    </row>
    <row r="10" spans="1:9" ht="15" customHeight="1" x14ac:dyDescent="0.25">
      <c r="A10" s="187" t="s">
        <v>14</v>
      </c>
      <c r="B10" s="63">
        <v>272817.38</v>
      </c>
      <c r="C10" s="63">
        <v>273585</v>
      </c>
      <c r="D10" s="63">
        <v>236683</v>
      </c>
      <c r="E10" s="61">
        <f t="shared" si="0"/>
        <v>-36902</v>
      </c>
      <c r="F10" s="62">
        <f t="shared" si="1"/>
        <v>-0.13488312590237037</v>
      </c>
      <c r="H10" s="178"/>
    </row>
    <row r="11" spans="1:9" ht="15" customHeight="1" x14ac:dyDescent="0.25">
      <c r="A11" s="189" t="s">
        <v>15</v>
      </c>
      <c r="B11" s="65">
        <v>0</v>
      </c>
      <c r="C11" s="65">
        <v>0</v>
      </c>
      <c r="D11" s="65">
        <v>0</v>
      </c>
      <c r="E11" s="61">
        <f t="shared" si="0"/>
        <v>0</v>
      </c>
      <c r="F11" s="62">
        <f t="shared" si="1"/>
        <v>0</v>
      </c>
      <c r="H11" s="178"/>
    </row>
    <row r="12" spans="1:9" ht="15" customHeight="1" x14ac:dyDescent="0.25">
      <c r="A12" s="190" t="s">
        <v>16</v>
      </c>
      <c r="B12" s="65">
        <v>272817.38</v>
      </c>
      <c r="C12" s="65">
        <v>273585</v>
      </c>
      <c r="D12" s="65">
        <v>236683</v>
      </c>
      <c r="E12" s="61">
        <f t="shared" si="0"/>
        <v>-36902</v>
      </c>
      <c r="F12" s="62">
        <f t="shared" si="1"/>
        <v>-0.13488312590237037</v>
      </c>
      <c r="H12" s="178"/>
    </row>
    <row r="13" spans="1:9" ht="15" customHeight="1" x14ac:dyDescent="0.25">
      <c r="A13" s="190" t="s">
        <v>17</v>
      </c>
      <c r="B13" s="65">
        <v>0</v>
      </c>
      <c r="C13" s="65">
        <v>0</v>
      </c>
      <c r="D13" s="65">
        <v>0</v>
      </c>
      <c r="E13" s="61">
        <f t="shared" si="0"/>
        <v>0</v>
      </c>
      <c r="F13" s="62">
        <f t="shared" si="1"/>
        <v>0</v>
      </c>
      <c r="H13" s="178"/>
    </row>
    <row r="14" spans="1:9" ht="15" customHeight="1" x14ac:dyDescent="0.25">
      <c r="A14" s="190" t="s">
        <v>18</v>
      </c>
      <c r="B14" s="65">
        <v>0</v>
      </c>
      <c r="C14" s="65">
        <v>0</v>
      </c>
      <c r="D14" s="65">
        <v>0</v>
      </c>
      <c r="E14" s="61">
        <f t="shared" si="0"/>
        <v>0</v>
      </c>
      <c r="F14" s="62">
        <f t="shared" si="1"/>
        <v>0</v>
      </c>
      <c r="H14" s="178"/>
    </row>
    <row r="15" spans="1:9" ht="15" customHeight="1" x14ac:dyDescent="0.25">
      <c r="A15" s="190" t="s">
        <v>19</v>
      </c>
      <c r="B15" s="65">
        <v>0</v>
      </c>
      <c r="C15" s="65">
        <v>0</v>
      </c>
      <c r="D15" s="65">
        <v>0</v>
      </c>
      <c r="E15" s="61">
        <f t="shared" si="0"/>
        <v>0</v>
      </c>
      <c r="F15" s="62">
        <f t="shared" si="1"/>
        <v>0</v>
      </c>
      <c r="H15" s="178"/>
    </row>
    <row r="16" spans="1:9" ht="15" customHeight="1" x14ac:dyDescent="0.25">
      <c r="A16" s="190" t="s">
        <v>204</v>
      </c>
      <c r="B16" s="65">
        <v>0</v>
      </c>
      <c r="C16" s="65">
        <v>0</v>
      </c>
      <c r="D16" s="65">
        <v>0</v>
      </c>
      <c r="E16" s="61">
        <f t="shared" si="0"/>
        <v>0</v>
      </c>
      <c r="F16" s="62">
        <f t="shared" si="1"/>
        <v>0</v>
      </c>
      <c r="H16" s="178"/>
    </row>
    <row r="17" spans="1:8" ht="15" customHeight="1" x14ac:dyDescent="0.25">
      <c r="A17" s="190" t="s">
        <v>20</v>
      </c>
      <c r="B17" s="65">
        <v>0</v>
      </c>
      <c r="C17" s="65">
        <v>0</v>
      </c>
      <c r="D17" s="65">
        <v>0</v>
      </c>
      <c r="E17" s="61">
        <f t="shared" si="0"/>
        <v>0</v>
      </c>
      <c r="F17" s="62">
        <f t="shared" si="1"/>
        <v>0</v>
      </c>
      <c r="H17" s="178"/>
    </row>
    <row r="18" spans="1:8" ht="15" customHeight="1" x14ac:dyDescent="0.25">
      <c r="A18" s="190" t="s">
        <v>193</v>
      </c>
      <c r="B18" s="65">
        <v>0</v>
      </c>
      <c r="C18" s="65">
        <v>0</v>
      </c>
      <c r="D18" s="65">
        <v>0</v>
      </c>
      <c r="E18" s="61">
        <f t="shared" si="0"/>
        <v>0</v>
      </c>
      <c r="F18" s="62">
        <f t="shared" si="1"/>
        <v>0</v>
      </c>
      <c r="H18" s="178"/>
    </row>
    <row r="19" spans="1:8" ht="15" customHeight="1" x14ac:dyDescent="0.25">
      <c r="A19" s="190" t="s">
        <v>21</v>
      </c>
      <c r="B19" s="65">
        <v>0</v>
      </c>
      <c r="C19" s="65">
        <v>0</v>
      </c>
      <c r="D19" s="65">
        <v>0</v>
      </c>
      <c r="E19" s="61">
        <f t="shared" si="0"/>
        <v>0</v>
      </c>
      <c r="F19" s="62">
        <f t="shared" si="1"/>
        <v>0</v>
      </c>
      <c r="H19" s="178"/>
    </row>
    <row r="20" spans="1:8" ht="15" customHeight="1" x14ac:dyDescent="0.25">
      <c r="A20" s="190" t="s">
        <v>22</v>
      </c>
      <c r="B20" s="65">
        <v>0</v>
      </c>
      <c r="C20" s="65">
        <v>0</v>
      </c>
      <c r="D20" s="65">
        <v>0</v>
      </c>
      <c r="E20" s="61">
        <f t="shared" si="0"/>
        <v>0</v>
      </c>
      <c r="F20" s="62">
        <f t="shared" si="1"/>
        <v>0</v>
      </c>
      <c r="H20" s="178"/>
    </row>
    <row r="21" spans="1:8" ht="15" customHeight="1" x14ac:dyDescent="0.25">
      <c r="A21" s="190" t="s">
        <v>194</v>
      </c>
      <c r="B21" s="65">
        <v>0</v>
      </c>
      <c r="C21" s="65">
        <v>0</v>
      </c>
      <c r="D21" s="65">
        <v>0</v>
      </c>
      <c r="E21" s="61">
        <f t="shared" si="0"/>
        <v>0</v>
      </c>
      <c r="F21" s="62">
        <f t="shared" si="1"/>
        <v>0</v>
      </c>
      <c r="H21" s="178"/>
    </row>
    <row r="22" spans="1:8" ht="15" customHeight="1" x14ac:dyDescent="0.25">
      <c r="A22" s="190" t="s">
        <v>23</v>
      </c>
      <c r="B22" s="65">
        <v>0</v>
      </c>
      <c r="C22" s="65">
        <v>0</v>
      </c>
      <c r="D22" s="65">
        <v>0</v>
      </c>
      <c r="E22" s="61">
        <f t="shared" si="0"/>
        <v>0</v>
      </c>
      <c r="F22" s="62">
        <f t="shared" si="1"/>
        <v>0</v>
      </c>
      <c r="H22" s="178"/>
    </row>
    <row r="23" spans="1:8" ht="15" customHeight="1" x14ac:dyDescent="0.25">
      <c r="A23" s="191" t="s">
        <v>195</v>
      </c>
      <c r="B23" s="65">
        <v>0</v>
      </c>
      <c r="C23" s="65">
        <v>0</v>
      </c>
      <c r="D23" s="65">
        <v>0</v>
      </c>
      <c r="E23" s="61">
        <f t="shared" si="0"/>
        <v>0</v>
      </c>
      <c r="F23" s="62">
        <f t="shared" si="1"/>
        <v>0</v>
      </c>
      <c r="H23" s="178"/>
    </row>
    <row r="24" spans="1:8" ht="15" customHeight="1" x14ac:dyDescent="0.25">
      <c r="A24" s="191" t="s">
        <v>24</v>
      </c>
      <c r="B24" s="65">
        <v>0</v>
      </c>
      <c r="C24" s="65">
        <v>0</v>
      </c>
      <c r="D24" s="65">
        <v>0</v>
      </c>
      <c r="E24" s="61">
        <f t="shared" si="0"/>
        <v>0</v>
      </c>
      <c r="F24" s="62">
        <f t="shared" si="1"/>
        <v>0</v>
      </c>
      <c r="H24" s="178"/>
    </row>
    <row r="25" spans="1:8" ht="15" customHeight="1" x14ac:dyDescent="0.25">
      <c r="A25" s="191" t="s">
        <v>79</v>
      </c>
      <c r="B25" s="65">
        <v>0</v>
      </c>
      <c r="C25" s="65">
        <v>0</v>
      </c>
      <c r="D25" s="65">
        <v>0</v>
      </c>
      <c r="E25" s="61">
        <f t="shared" si="0"/>
        <v>0</v>
      </c>
      <c r="F25" s="62">
        <f t="shared" si="1"/>
        <v>0</v>
      </c>
      <c r="H25" s="178"/>
    </row>
    <row r="26" spans="1:8" ht="15" customHeight="1" x14ac:dyDescent="0.25">
      <c r="A26" s="191" t="s">
        <v>196</v>
      </c>
      <c r="B26" s="65">
        <v>0</v>
      </c>
      <c r="C26" s="65">
        <v>0</v>
      </c>
      <c r="D26" s="65">
        <v>0</v>
      </c>
      <c r="E26" s="61">
        <f t="shared" si="0"/>
        <v>0</v>
      </c>
      <c r="F26" s="62">
        <f t="shared" si="1"/>
        <v>0</v>
      </c>
      <c r="H26" s="178"/>
    </row>
    <row r="27" spans="1:8" ht="15" customHeight="1" x14ac:dyDescent="0.25">
      <c r="A27" s="191" t="s">
        <v>197</v>
      </c>
      <c r="B27" s="65">
        <v>0</v>
      </c>
      <c r="C27" s="65">
        <v>0</v>
      </c>
      <c r="D27" s="65">
        <v>0</v>
      </c>
      <c r="E27" s="61">
        <f t="shared" si="0"/>
        <v>0</v>
      </c>
      <c r="F27" s="62">
        <f t="shared" si="1"/>
        <v>0</v>
      </c>
      <c r="H27" s="178"/>
    </row>
    <row r="28" spans="1:8" ht="15" customHeight="1" x14ac:dyDescent="0.25">
      <c r="A28" s="191" t="s">
        <v>185</v>
      </c>
      <c r="B28" s="65">
        <v>0</v>
      </c>
      <c r="C28" s="65">
        <v>0</v>
      </c>
      <c r="D28" s="65">
        <v>0</v>
      </c>
      <c r="E28" s="61">
        <f t="shared" si="0"/>
        <v>0</v>
      </c>
      <c r="F28" s="62">
        <f t="shared" si="1"/>
        <v>0</v>
      </c>
      <c r="H28" s="178"/>
    </row>
    <row r="29" spans="1:8" ht="15" customHeight="1" x14ac:dyDescent="0.25">
      <c r="A29" s="191" t="s">
        <v>198</v>
      </c>
      <c r="B29" s="65">
        <v>0</v>
      </c>
      <c r="C29" s="65">
        <v>0</v>
      </c>
      <c r="D29" s="65">
        <v>0</v>
      </c>
      <c r="E29" s="61">
        <f t="shared" si="0"/>
        <v>0</v>
      </c>
      <c r="F29" s="62">
        <f t="shared" si="1"/>
        <v>0</v>
      </c>
      <c r="H29" s="178"/>
    </row>
    <row r="30" spans="1:8" ht="15" customHeight="1" x14ac:dyDescent="0.25">
      <c r="A30" s="192" t="s">
        <v>199</v>
      </c>
      <c r="B30" s="65">
        <v>0</v>
      </c>
      <c r="C30" s="65">
        <v>0</v>
      </c>
      <c r="D30" s="65">
        <v>0</v>
      </c>
      <c r="E30" s="61">
        <f t="shared" si="0"/>
        <v>0</v>
      </c>
      <c r="F30" s="62">
        <f t="shared" si="1"/>
        <v>0</v>
      </c>
      <c r="H30" s="178"/>
    </row>
    <row r="31" spans="1:8" ht="15" customHeight="1" x14ac:dyDescent="0.25">
      <c r="A31" s="191" t="s">
        <v>205</v>
      </c>
      <c r="B31" s="65">
        <v>0</v>
      </c>
      <c r="C31" s="65">
        <v>0</v>
      </c>
      <c r="D31" s="65">
        <v>0</v>
      </c>
      <c r="E31" s="61">
        <f t="shared" si="0"/>
        <v>0</v>
      </c>
      <c r="F31" s="62">
        <f t="shared" si="1"/>
        <v>0</v>
      </c>
      <c r="H31" s="178"/>
    </row>
    <row r="32" spans="1:8" ht="15" customHeight="1" x14ac:dyDescent="0.25">
      <c r="A32" s="193" t="s">
        <v>206</v>
      </c>
      <c r="B32" s="65">
        <v>0</v>
      </c>
      <c r="C32" s="65">
        <v>0</v>
      </c>
      <c r="D32" s="65">
        <v>0</v>
      </c>
      <c r="E32" s="61">
        <f t="shared" si="0"/>
        <v>0</v>
      </c>
      <c r="F32" s="62">
        <f t="shared" si="1"/>
        <v>0</v>
      </c>
      <c r="H32" s="178"/>
    </row>
    <row r="33" spans="1:13" ht="15" customHeight="1" x14ac:dyDescent="0.25">
      <c r="A33" s="193" t="s">
        <v>207</v>
      </c>
      <c r="B33" s="65">
        <v>0</v>
      </c>
      <c r="C33" s="65">
        <v>0</v>
      </c>
      <c r="D33" s="65">
        <v>0</v>
      </c>
      <c r="E33" s="61">
        <f t="shared" si="0"/>
        <v>0</v>
      </c>
      <c r="F33" s="62">
        <f t="shared" si="1"/>
        <v>0</v>
      </c>
      <c r="H33" s="178"/>
    </row>
    <row r="34" spans="1:13" ht="15" customHeight="1" x14ac:dyDescent="0.25">
      <c r="A34" s="67" t="s">
        <v>25</v>
      </c>
      <c r="B34" s="65"/>
      <c r="C34" s="65"/>
      <c r="D34" s="65"/>
      <c r="E34" s="65"/>
      <c r="F34" s="58"/>
      <c r="H34" s="178"/>
    </row>
    <row r="35" spans="1:13" ht="15" customHeight="1" x14ac:dyDescent="0.25">
      <c r="A35" s="64" t="s">
        <v>26</v>
      </c>
      <c r="B35" s="61">
        <v>0</v>
      </c>
      <c r="C35" s="61">
        <v>0</v>
      </c>
      <c r="D35" s="61">
        <v>0</v>
      </c>
      <c r="E35" s="61">
        <f>D35-C35</f>
        <v>0</v>
      </c>
      <c r="F35" s="62">
        <f>IF(ISBLANK(E35),"  ",IF(C35&gt;0,E35/C35,IF(E35&gt;0,1,0)))</f>
        <v>0</v>
      </c>
      <c r="H35" s="178"/>
    </row>
    <row r="36" spans="1:13" ht="15" customHeight="1" x14ac:dyDescent="0.25">
      <c r="A36" s="68" t="s">
        <v>27</v>
      </c>
      <c r="B36" s="65"/>
      <c r="C36" s="65"/>
      <c r="D36" s="65"/>
      <c r="E36" s="65"/>
      <c r="F36" s="58"/>
      <c r="H36" s="178"/>
    </row>
    <row r="37" spans="1:13" ht="15" customHeight="1" x14ac:dyDescent="0.25">
      <c r="A37" s="64" t="s">
        <v>26</v>
      </c>
      <c r="B37" s="57">
        <v>0</v>
      </c>
      <c r="C37" s="57">
        <v>0</v>
      </c>
      <c r="D37" s="57">
        <v>0</v>
      </c>
      <c r="E37" s="61">
        <f>D37-C37</f>
        <v>0</v>
      </c>
      <c r="F37" s="62">
        <f>IF(ISBLANK(E37),"  ",IF(C37&gt;0,E37/C37,IF(E37&gt;0,1,0)))</f>
        <v>0</v>
      </c>
      <c r="H37" s="178"/>
    </row>
    <row r="38" spans="1:13" ht="15" customHeight="1" x14ac:dyDescent="0.25">
      <c r="A38" s="66" t="s">
        <v>28</v>
      </c>
      <c r="B38" s="65"/>
      <c r="C38" s="65"/>
      <c r="D38" s="65"/>
      <c r="E38" s="63"/>
      <c r="F38" s="62" t="str">
        <f>IF(ISBLANK(E38),"  ",IF(C38&gt;0,E38/C38,IF(E38&gt;0,1,0)))</f>
        <v xml:space="preserve">  </v>
      </c>
      <c r="H38" s="178"/>
    </row>
    <row r="39" spans="1:13" s="103" customFormat="1" ht="15" customHeight="1" x14ac:dyDescent="0.25">
      <c r="A39" s="69" t="s">
        <v>30</v>
      </c>
      <c r="B39" s="70">
        <v>5918669.3799999999</v>
      </c>
      <c r="C39" s="70">
        <v>5919437</v>
      </c>
      <c r="D39" s="70">
        <v>6430753</v>
      </c>
      <c r="E39" s="70">
        <f>D39-C39</f>
        <v>511316</v>
      </c>
      <c r="F39" s="71">
        <f>IF(ISBLANK(E39),"  ",IF(C39&gt;0,E39/C39,IF(E39&gt;0,1,0)))</f>
        <v>8.6379160720859091E-2</v>
      </c>
      <c r="H39" s="179"/>
    </row>
    <row r="40" spans="1:13" ht="15" customHeight="1" x14ac:dyDescent="0.25">
      <c r="A40" s="67" t="s">
        <v>31</v>
      </c>
      <c r="B40" s="65"/>
      <c r="C40" s="65"/>
      <c r="D40" s="65"/>
      <c r="E40" s="65"/>
      <c r="F40" s="58"/>
      <c r="H40" s="178"/>
    </row>
    <row r="41" spans="1:13" ht="15" customHeight="1" x14ac:dyDescent="0.25">
      <c r="A41" s="72" t="s">
        <v>32</v>
      </c>
      <c r="B41" s="61">
        <v>0</v>
      </c>
      <c r="C41" s="61">
        <v>0</v>
      </c>
      <c r="D41" s="61">
        <v>0</v>
      </c>
      <c r="E41" s="61">
        <f t="shared" ref="E41:E46" si="2">D41-C41</f>
        <v>0</v>
      </c>
      <c r="F41" s="62">
        <f t="shared" ref="F41:F46" si="3">IF(ISBLANK(E41),"  ",IF(C41&gt;0,E41/C41,IF(E41&gt;0,1,0)))</f>
        <v>0</v>
      </c>
      <c r="H41" s="178"/>
    </row>
    <row r="42" spans="1:13" ht="15" customHeight="1" x14ac:dyDescent="0.25">
      <c r="A42" s="73" t="s">
        <v>33</v>
      </c>
      <c r="B42" s="61">
        <v>0</v>
      </c>
      <c r="C42" s="61">
        <v>0</v>
      </c>
      <c r="D42" s="61">
        <v>0</v>
      </c>
      <c r="E42" s="63">
        <f t="shared" si="2"/>
        <v>0</v>
      </c>
      <c r="F42" s="62">
        <f t="shared" si="3"/>
        <v>0</v>
      </c>
      <c r="H42" s="178"/>
    </row>
    <row r="43" spans="1:13" ht="15" customHeight="1" x14ac:dyDescent="0.25">
      <c r="A43" s="73" t="s">
        <v>34</v>
      </c>
      <c r="B43" s="61">
        <v>0</v>
      </c>
      <c r="C43" s="61">
        <v>0</v>
      </c>
      <c r="D43" s="61">
        <v>0</v>
      </c>
      <c r="E43" s="63">
        <f t="shared" si="2"/>
        <v>0</v>
      </c>
      <c r="F43" s="62">
        <f t="shared" si="3"/>
        <v>0</v>
      </c>
      <c r="H43" s="178"/>
    </row>
    <row r="44" spans="1:13" ht="15" customHeight="1" x14ac:dyDescent="0.25">
      <c r="A44" s="73" t="s">
        <v>35</v>
      </c>
      <c r="B44" s="61">
        <v>0</v>
      </c>
      <c r="C44" s="61">
        <v>0</v>
      </c>
      <c r="D44" s="61">
        <v>0</v>
      </c>
      <c r="E44" s="63">
        <f t="shared" si="2"/>
        <v>0</v>
      </c>
      <c r="F44" s="62">
        <f t="shared" si="3"/>
        <v>0</v>
      </c>
      <c r="H44" s="178"/>
    </row>
    <row r="45" spans="1:13" ht="15" customHeight="1" x14ac:dyDescent="0.25">
      <c r="A45" s="74" t="s">
        <v>36</v>
      </c>
      <c r="B45" s="61">
        <v>0</v>
      </c>
      <c r="C45" s="61">
        <v>0</v>
      </c>
      <c r="D45" s="61">
        <v>0</v>
      </c>
      <c r="E45" s="63">
        <f t="shared" si="2"/>
        <v>0</v>
      </c>
      <c r="F45" s="62">
        <f t="shared" si="3"/>
        <v>0</v>
      </c>
      <c r="H45" s="178"/>
    </row>
    <row r="46" spans="1:13" s="103" customFormat="1" ht="15" customHeight="1" x14ac:dyDescent="0.25">
      <c r="A46" s="67" t="s">
        <v>37</v>
      </c>
      <c r="B46" s="75">
        <v>0</v>
      </c>
      <c r="C46" s="75">
        <v>0</v>
      </c>
      <c r="D46" s="75">
        <v>0</v>
      </c>
      <c r="E46" s="86">
        <f t="shared" si="2"/>
        <v>0</v>
      </c>
      <c r="F46" s="71">
        <f t="shared" si="3"/>
        <v>0</v>
      </c>
      <c r="H46" s="179"/>
      <c r="M46" s="103" t="s">
        <v>38</v>
      </c>
    </row>
    <row r="47" spans="1:13" ht="15" customHeight="1" x14ac:dyDescent="0.25">
      <c r="A47" s="66" t="s">
        <v>38</v>
      </c>
      <c r="B47" s="65"/>
      <c r="C47" s="65"/>
      <c r="D47" s="65"/>
      <c r="E47" s="65"/>
      <c r="F47" s="58"/>
      <c r="H47" s="178"/>
    </row>
    <row r="48" spans="1:13" s="103" customFormat="1" ht="15" customHeight="1" x14ac:dyDescent="0.25">
      <c r="A48" s="76" t="s">
        <v>39</v>
      </c>
      <c r="B48" s="77">
        <v>0</v>
      </c>
      <c r="C48" s="77">
        <v>0</v>
      </c>
      <c r="D48" s="77">
        <v>0</v>
      </c>
      <c r="E48" s="77">
        <f>D48-C48</f>
        <v>0</v>
      </c>
      <c r="F48" s="71">
        <f>IF(ISBLANK(E48),"  ",IF(C48&gt;0,E48/C48,IF(E48&gt;0,1,0)))</f>
        <v>0</v>
      </c>
      <c r="H48" s="179"/>
    </row>
    <row r="49" spans="1:8" ht="15" customHeight="1" x14ac:dyDescent="0.25">
      <c r="A49" s="64"/>
      <c r="B49" s="57"/>
      <c r="C49" s="57"/>
      <c r="D49" s="57"/>
      <c r="E49" s="57"/>
      <c r="F49" s="59"/>
      <c r="H49" s="178"/>
    </row>
    <row r="50" spans="1:8" s="103" customFormat="1" ht="15" customHeight="1" x14ac:dyDescent="0.25">
      <c r="A50" s="76" t="s">
        <v>40</v>
      </c>
      <c r="B50" s="77">
        <v>0</v>
      </c>
      <c r="C50" s="77">
        <v>0</v>
      </c>
      <c r="D50" s="77">
        <v>0</v>
      </c>
      <c r="E50" s="77">
        <f>D50-C50</f>
        <v>0</v>
      </c>
      <c r="F50" s="71">
        <f>IF(ISBLANK(E50),"  ",IF(C50&gt;0,E50/C50,IF(E50&gt;0,1,0)))</f>
        <v>0</v>
      </c>
      <c r="H50" s="179"/>
    </row>
    <row r="51" spans="1:8" ht="15" customHeight="1" x14ac:dyDescent="0.25">
      <c r="A51" s="66" t="s">
        <v>38</v>
      </c>
      <c r="B51" s="65"/>
      <c r="C51" s="65"/>
      <c r="D51" s="65"/>
      <c r="E51" s="65"/>
      <c r="F51" s="58"/>
      <c r="H51" s="178"/>
    </row>
    <row r="52" spans="1:8" s="103" customFormat="1" ht="15" customHeight="1" x14ac:dyDescent="0.25">
      <c r="A52" s="67" t="s">
        <v>41</v>
      </c>
      <c r="B52" s="75">
        <v>9463454.6699999999</v>
      </c>
      <c r="C52" s="75">
        <v>10628383</v>
      </c>
      <c r="D52" s="75">
        <v>10628383</v>
      </c>
      <c r="E52" s="75">
        <f>D52-C52</f>
        <v>0</v>
      </c>
      <c r="F52" s="71">
        <f>IF(ISBLANK(E52),"  ",IF(C52&gt;0,E52/C52,IF(E52&gt;0,1,0)))</f>
        <v>0</v>
      </c>
      <c r="H52" s="179"/>
    </row>
    <row r="53" spans="1:8" ht="15" customHeight="1" x14ac:dyDescent="0.25">
      <c r="A53" s="66" t="s">
        <v>38</v>
      </c>
      <c r="B53" s="65"/>
      <c r="C53" s="65"/>
      <c r="D53" s="65"/>
      <c r="E53" s="65"/>
      <c r="F53" s="58"/>
      <c r="H53" s="178"/>
    </row>
    <row r="54" spans="1:8" s="103" customFormat="1" ht="15" customHeight="1" x14ac:dyDescent="0.25">
      <c r="A54" s="78" t="s">
        <v>42</v>
      </c>
      <c r="B54" s="79">
        <v>0</v>
      </c>
      <c r="C54" s="79">
        <v>0</v>
      </c>
      <c r="D54" s="79">
        <v>0</v>
      </c>
      <c r="E54" s="79">
        <f>D54-C54</f>
        <v>0</v>
      </c>
      <c r="F54" s="71">
        <f>IF(ISBLANK(E54),"  ",IF(C54&gt;0,E54/C54,IF(E54&gt;0,1,0)))</f>
        <v>0</v>
      </c>
      <c r="H54" s="179"/>
    </row>
    <row r="55" spans="1:8" ht="15" customHeight="1" x14ac:dyDescent="0.25">
      <c r="A55" s="67"/>
      <c r="B55" s="57"/>
      <c r="C55" s="57"/>
      <c r="D55" s="57"/>
      <c r="E55" s="57"/>
      <c r="F55" s="80"/>
      <c r="H55" s="178"/>
    </row>
    <row r="56" spans="1:8" s="103" customFormat="1" ht="15" customHeight="1" x14ac:dyDescent="0.25">
      <c r="A56" s="67" t="s">
        <v>43</v>
      </c>
      <c r="B56" s="75">
        <v>0</v>
      </c>
      <c r="C56" s="75">
        <v>0</v>
      </c>
      <c r="D56" s="75">
        <v>0</v>
      </c>
      <c r="E56" s="79">
        <f>D56-C56</f>
        <v>0</v>
      </c>
      <c r="F56" s="71">
        <f>IF(ISBLANK(E56),"  ",IF(C56&gt;0,E56/C56,IF(E56&gt;0,1,0)))</f>
        <v>0</v>
      </c>
      <c r="H56" s="179"/>
    </row>
    <row r="57" spans="1:8" ht="15" customHeight="1" x14ac:dyDescent="0.25">
      <c r="A57" s="66"/>
      <c r="B57" s="65"/>
      <c r="C57" s="65"/>
      <c r="D57" s="65"/>
      <c r="E57" s="65"/>
      <c r="F57" s="58"/>
      <c r="H57" s="178"/>
    </row>
    <row r="58" spans="1:8" s="103" customFormat="1" ht="15" customHeight="1" x14ac:dyDescent="0.25">
      <c r="A58" s="81" t="s">
        <v>44</v>
      </c>
      <c r="B58" s="75">
        <v>15382124.050000001</v>
      </c>
      <c r="C58" s="75">
        <v>16547820</v>
      </c>
      <c r="D58" s="75">
        <v>17059136</v>
      </c>
      <c r="E58" s="75">
        <f>D58-C58</f>
        <v>511316</v>
      </c>
      <c r="F58" s="71">
        <f>IF(ISBLANK(E58),"  ",IF(C58&gt;0,E58/C58,IF(E58&gt;0,1,0)))</f>
        <v>3.0899296704943614E-2</v>
      </c>
      <c r="H58" s="179"/>
    </row>
    <row r="59" spans="1:8" ht="15" customHeight="1" x14ac:dyDescent="0.25">
      <c r="A59" s="82"/>
      <c r="B59" s="65"/>
      <c r="C59" s="65"/>
      <c r="D59" s="65"/>
      <c r="E59" s="65"/>
      <c r="F59" s="58" t="s">
        <v>38</v>
      </c>
      <c r="H59" s="178"/>
    </row>
    <row r="60" spans="1:8" ht="15" customHeight="1" x14ac:dyDescent="0.25">
      <c r="A60" s="83"/>
      <c r="B60" s="57"/>
      <c r="C60" s="57"/>
      <c r="D60" s="57"/>
      <c r="E60" s="57"/>
      <c r="F60" s="59" t="s">
        <v>38</v>
      </c>
      <c r="H60" s="178"/>
    </row>
    <row r="61" spans="1:8" ht="15" customHeight="1" x14ac:dyDescent="0.25">
      <c r="A61" s="81" t="s">
        <v>45</v>
      </c>
      <c r="B61" s="57"/>
      <c r="C61" s="57"/>
      <c r="D61" s="57"/>
      <c r="E61" s="57"/>
      <c r="F61" s="59"/>
      <c r="H61" s="178"/>
    </row>
    <row r="62" spans="1:8" ht="15" customHeight="1" x14ac:dyDescent="0.25">
      <c r="A62" s="64" t="s">
        <v>46</v>
      </c>
      <c r="B62" s="57">
        <v>7290046.2800000003</v>
      </c>
      <c r="C62" s="57">
        <v>7307646</v>
      </c>
      <c r="D62" s="57">
        <v>7368625</v>
      </c>
      <c r="E62" s="57">
        <f t="shared" ref="E62:E75" si="4">D62-C62</f>
        <v>60979</v>
      </c>
      <c r="F62" s="62">
        <f t="shared" ref="F62:F75" si="5">IF(ISBLANK(E62),"  ",IF(C62&gt;0,E62/C62,IF(E62&gt;0,1,0)))</f>
        <v>8.3445476149227801E-3</v>
      </c>
      <c r="H62" s="178"/>
    </row>
    <row r="63" spans="1:8" ht="15" customHeight="1" x14ac:dyDescent="0.25">
      <c r="A63" s="66" t="s">
        <v>47</v>
      </c>
      <c r="B63" s="65">
        <v>0</v>
      </c>
      <c r="C63" s="65">
        <v>0</v>
      </c>
      <c r="D63" s="65">
        <v>0</v>
      </c>
      <c r="E63" s="65">
        <f t="shared" si="4"/>
        <v>0</v>
      </c>
      <c r="F63" s="62">
        <f t="shared" si="5"/>
        <v>0</v>
      </c>
      <c r="H63" s="178"/>
    </row>
    <row r="64" spans="1:8" ht="15" customHeight="1" x14ac:dyDescent="0.25">
      <c r="A64" s="66" t="s">
        <v>48</v>
      </c>
      <c r="B64" s="65">
        <v>0</v>
      </c>
      <c r="C64" s="65">
        <v>0</v>
      </c>
      <c r="D64" s="65">
        <v>0</v>
      </c>
      <c r="E64" s="65">
        <f t="shared" si="4"/>
        <v>0</v>
      </c>
      <c r="F64" s="62">
        <f t="shared" si="5"/>
        <v>0</v>
      </c>
      <c r="H64" s="178"/>
    </row>
    <row r="65" spans="1:8" ht="15" customHeight="1" x14ac:dyDescent="0.25">
      <c r="A65" s="66" t="s">
        <v>49</v>
      </c>
      <c r="B65" s="65">
        <v>542009.02</v>
      </c>
      <c r="C65" s="65">
        <v>591968</v>
      </c>
      <c r="D65" s="65">
        <v>612932</v>
      </c>
      <c r="E65" s="65">
        <f t="shared" si="4"/>
        <v>20964</v>
      </c>
      <c r="F65" s="62">
        <f t="shared" si="5"/>
        <v>3.5414076436564142E-2</v>
      </c>
      <c r="H65" s="178"/>
    </row>
    <row r="66" spans="1:8" ht="15" customHeight="1" x14ac:dyDescent="0.25">
      <c r="A66" s="66" t="s">
        <v>50</v>
      </c>
      <c r="B66" s="65">
        <v>1159133.2500000002</v>
      </c>
      <c r="C66" s="65">
        <v>1326500</v>
      </c>
      <c r="D66" s="65">
        <v>1429979</v>
      </c>
      <c r="E66" s="65">
        <f t="shared" si="4"/>
        <v>103479</v>
      </c>
      <c r="F66" s="62">
        <f t="shared" si="5"/>
        <v>7.8009046362608372E-2</v>
      </c>
      <c r="H66" s="178"/>
    </row>
    <row r="67" spans="1:8" ht="15" customHeight="1" x14ac:dyDescent="0.25">
      <c r="A67" s="66" t="s">
        <v>51</v>
      </c>
      <c r="B67" s="65">
        <v>2470276.0099999998</v>
      </c>
      <c r="C67" s="65">
        <v>3373370</v>
      </c>
      <c r="D67" s="65">
        <v>3394754</v>
      </c>
      <c r="E67" s="65">
        <f t="shared" si="4"/>
        <v>21384</v>
      </c>
      <c r="F67" s="62">
        <f t="shared" si="5"/>
        <v>6.3390615319398706E-3</v>
      </c>
      <c r="H67" s="178"/>
    </row>
    <row r="68" spans="1:8" ht="15" customHeight="1" x14ac:dyDescent="0.25">
      <c r="A68" s="66" t="s">
        <v>52</v>
      </c>
      <c r="B68" s="65">
        <v>1285663.67</v>
      </c>
      <c r="C68" s="65">
        <v>1336761</v>
      </c>
      <c r="D68" s="65">
        <v>1254720</v>
      </c>
      <c r="E68" s="65">
        <f t="shared" si="4"/>
        <v>-82041</v>
      </c>
      <c r="F68" s="62">
        <f t="shared" si="5"/>
        <v>-6.1372975423430218E-2</v>
      </c>
      <c r="H68" s="178"/>
    </row>
    <row r="69" spans="1:8" ht="15" customHeight="1" x14ac:dyDescent="0.25">
      <c r="A69" s="66" t="s">
        <v>53</v>
      </c>
      <c r="B69" s="65">
        <v>2634996.2200000002</v>
      </c>
      <c r="C69" s="65">
        <v>2611575</v>
      </c>
      <c r="D69" s="65">
        <v>2998126</v>
      </c>
      <c r="E69" s="65">
        <f t="shared" si="4"/>
        <v>386551</v>
      </c>
      <c r="F69" s="62">
        <f t="shared" si="5"/>
        <v>0.14801451231536525</v>
      </c>
      <c r="H69" s="178"/>
    </row>
    <row r="70" spans="1:8" s="103" customFormat="1" ht="15" customHeight="1" x14ac:dyDescent="0.25">
      <c r="A70" s="84" t="s">
        <v>54</v>
      </c>
      <c r="B70" s="70">
        <v>15382124.450000001</v>
      </c>
      <c r="C70" s="70">
        <v>16547820</v>
      </c>
      <c r="D70" s="70">
        <v>17059136</v>
      </c>
      <c r="E70" s="70">
        <f t="shared" si="4"/>
        <v>511316</v>
      </c>
      <c r="F70" s="71">
        <f t="shared" si="5"/>
        <v>3.0899296704943614E-2</v>
      </c>
      <c r="H70" s="179"/>
    </row>
    <row r="71" spans="1:8" ht="15" customHeight="1" x14ac:dyDescent="0.25">
      <c r="A71" s="66" t="s">
        <v>55</v>
      </c>
      <c r="B71" s="65">
        <v>0</v>
      </c>
      <c r="C71" s="65">
        <v>0</v>
      </c>
      <c r="D71" s="65">
        <v>0</v>
      </c>
      <c r="E71" s="65">
        <f t="shared" si="4"/>
        <v>0</v>
      </c>
      <c r="F71" s="62">
        <f t="shared" si="5"/>
        <v>0</v>
      </c>
      <c r="H71" s="178"/>
    </row>
    <row r="72" spans="1:8" ht="15" customHeight="1" x14ac:dyDescent="0.25">
      <c r="A72" s="66" t="s">
        <v>56</v>
      </c>
      <c r="B72" s="65">
        <v>0</v>
      </c>
      <c r="C72" s="65">
        <v>0</v>
      </c>
      <c r="D72" s="65">
        <v>0</v>
      </c>
      <c r="E72" s="65">
        <f t="shared" si="4"/>
        <v>0</v>
      </c>
      <c r="F72" s="62">
        <f t="shared" si="5"/>
        <v>0</v>
      </c>
      <c r="H72" s="178"/>
    </row>
    <row r="73" spans="1:8" ht="15" customHeight="1" x14ac:dyDescent="0.25">
      <c r="A73" s="66" t="s">
        <v>57</v>
      </c>
      <c r="B73" s="65">
        <v>0</v>
      </c>
      <c r="C73" s="65">
        <v>0</v>
      </c>
      <c r="D73" s="65">
        <v>0</v>
      </c>
      <c r="E73" s="65">
        <f t="shared" si="4"/>
        <v>0</v>
      </c>
      <c r="F73" s="62">
        <f t="shared" si="5"/>
        <v>0</v>
      </c>
      <c r="H73" s="178"/>
    </row>
    <row r="74" spans="1:8" ht="15" customHeight="1" x14ac:dyDescent="0.25">
      <c r="A74" s="66" t="s">
        <v>58</v>
      </c>
      <c r="B74" s="65">
        <v>0</v>
      </c>
      <c r="C74" s="65">
        <v>0</v>
      </c>
      <c r="D74" s="65">
        <v>0</v>
      </c>
      <c r="E74" s="65">
        <f t="shared" si="4"/>
        <v>0</v>
      </c>
      <c r="F74" s="62">
        <f t="shared" si="5"/>
        <v>0</v>
      </c>
      <c r="H74" s="178"/>
    </row>
    <row r="75" spans="1:8" s="103" customFormat="1" ht="15" customHeight="1" x14ac:dyDescent="0.25">
      <c r="A75" s="85" t="s">
        <v>59</v>
      </c>
      <c r="B75" s="86">
        <v>15382124.450000001</v>
      </c>
      <c r="C75" s="86">
        <v>16547820</v>
      </c>
      <c r="D75" s="86">
        <v>17059136</v>
      </c>
      <c r="E75" s="182">
        <f t="shared" si="4"/>
        <v>511316</v>
      </c>
      <c r="F75" s="71">
        <f t="shared" si="5"/>
        <v>3.0899296704943614E-2</v>
      </c>
      <c r="H75" s="179"/>
    </row>
    <row r="76" spans="1:8" ht="15" customHeight="1" x14ac:dyDescent="0.25">
      <c r="A76" s="83"/>
      <c r="B76" s="57"/>
      <c r="C76" s="57"/>
      <c r="D76" s="57"/>
      <c r="E76" s="57"/>
      <c r="F76" s="59"/>
      <c r="H76" s="178"/>
    </row>
    <row r="77" spans="1:8" ht="15" customHeight="1" x14ac:dyDescent="0.25">
      <c r="A77" s="81" t="s">
        <v>60</v>
      </c>
      <c r="B77" s="57"/>
      <c r="C77" s="57"/>
      <c r="D77" s="57"/>
      <c r="E77" s="57"/>
      <c r="F77" s="59"/>
      <c r="H77" s="178"/>
    </row>
    <row r="78" spans="1:8" ht="15" customHeight="1" x14ac:dyDescent="0.25">
      <c r="A78" s="64" t="s">
        <v>61</v>
      </c>
      <c r="B78" s="61">
        <v>7482815.6099999994</v>
      </c>
      <c r="C78" s="61">
        <v>8205558</v>
      </c>
      <c r="D78" s="61">
        <v>8532277</v>
      </c>
      <c r="E78" s="57">
        <f t="shared" ref="E78:E96" si="6">D78-C78</f>
        <v>326719</v>
      </c>
      <c r="F78" s="62">
        <f t="shared" ref="F78:F96" si="7">IF(ISBLANK(E78),"  ",IF(C78&gt;0,E78/C78,IF(E78&gt;0,1,0)))</f>
        <v>3.9816792471639342E-2</v>
      </c>
      <c r="H78" s="178"/>
    </row>
    <row r="79" spans="1:8" ht="15" customHeight="1" x14ac:dyDescent="0.25">
      <c r="A79" s="66" t="s">
        <v>62</v>
      </c>
      <c r="B79" s="63">
        <v>72550.52</v>
      </c>
      <c r="C79" s="63">
        <v>85000</v>
      </c>
      <c r="D79" s="63">
        <v>72000</v>
      </c>
      <c r="E79" s="65">
        <f t="shared" si="6"/>
        <v>-13000</v>
      </c>
      <c r="F79" s="62">
        <f t="shared" si="7"/>
        <v>-0.15294117647058825</v>
      </c>
      <c r="H79" s="178"/>
    </row>
    <row r="80" spans="1:8" ht="15" customHeight="1" x14ac:dyDescent="0.25">
      <c r="A80" s="66" t="s">
        <v>63</v>
      </c>
      <c r="B80" s="57">
        <v>3891617</v>
      </c>
      <c r="C80" s="57">
        <v>4120409</v>
      </c>
      <c r="D80" s="57">
        <v>4111856</v>
      </c>
      <c r="E80" s="65">
        <f t="shared" si="6"/>
        <v>-8553</v>
      </c>
      <c r="F80" s="62">
        <f t="shared" si="7"/>
        <v>-2.0757648087847591E-3</v>
      </c>
      <c r="H80" s="178"/>
    </row>
    <row r="81" spans="1:8" s="103" customFormat="1" ht="15" customHeight="1" x14ac:dyDescent="0.25">
      <c r="A81" s="84" t="s">
        <v>64</v>
      </c>
      <c r="B81" s="86">
        <v>11446983.129999999</v>
      </c>
      <c r="C81" s="86">
        <v>12410967</v>
      </c>
      <c r="D81" s="86">
        <v>12716133</v>
      </c>
      <c r="E81" s="70">
        <f t="shared" si="6"/>
        <v>305166</v>
      </c>
      <c r="F81" s="71">
        <f t="shared" si="7"/>
        <v>2.4588414424113771E-2</v>
      </c>
      <c r="H81" s="179"/>
    </row>
    <row r="82" spans="1:8" ht="15" customHeight="1" x14ac:dyDescent="0.25">
      <c r="A82" s="66" t="s">
        <v>65</v>
      </c>
      <c r="B82" s="63">
        <v>67700.77</v>
      </c>
      <c r="C82" s="63">
        <v>115989</v>
      </c>
      <c r="D82" s="63">
        <v>118789</v>
      </c>
      <c r="E82" s="65">
        <f t="shared" si="6"/>
        <v>2800</v>
      </c>
      <c r="F82" s="62">
        <f t="shared" si="7"/>
        <v>2.414022019329419E-2</v>
      </c>
      <c r="H82" s="178"/>
    </row>
    <row r="83" spans="1:8" ht="15" customHeight="1" x14ac:dyDescent="0.25">
      <c r="A83" s="66" t="s">
        <v>66</v>
      </c>
      <c r="B83" s="61">
        <v>1447702.3900000001</v>
      </c>
      <c r="C83" s="61">
        <v>1815098</v>
      </c>
      <c r="D83" s="61">
        <v>2070004</v>
      </c>
      <c r="E83" s="65">
        <f t="shared" si="6"/>
        <v>254906</v>
      </c>
      <c r="F83" s="62">
        <f t="shared" si="7"/>
        <v>0.14043649433804675</v>
      </c>
      <c r="H83" s="178"/>
    </row>
    <row r="84" spans="1:8" ht="15" customHeight="1" x14ac:dyDescent="0.25">
      <c r="A84" s="66" t="s">
        <v>67</v>
      </c>
      <c r="B84" s="57">
        <v>603840.99</v>
      </c>
      <c r="C84" s="57">
        <v>743109</v>
      </c>
      <c r="D84" s="57">
        <v>750936</v>
      </c>
      <c r="E84" s="65">
        <f t="shared" si="6"/>
        <v>7827</v>
      </c>
      <c r="F84" s="62">
        <f t="shared" si="7"/>
        <v>1.0532775137967647E-2</v>
      </c>
      <c r="H84" s="178"/>
    </row>
    <row r="85" spans="1:8" s="103" customFormat="1" ht="15" customHeight="1" x14ac:dyDescent="0.25">
      <c r="A85" s="68" t="s">
        <v>68</v>
      </c>
      <c r="B85" s="86">
        <v>2119244.1500000004</v>
      </c>
      <c r="C85" s="86">
        <v>2674196</v>
      </c>
      <c r="D85" s="86">
        <v>2939729</v>
      </c>
      <c r="E85" s="70">
        <f t="shared" si="6"/>
        <v>265533</v>
      </c>
      <c r="F85" s="71">
        <f t="shared" si="7"/>
        <v>9.9294516931444074E-2</v>
      </c>
      <c r="H85" s="179"/>
    </row>
    <row r="86" spans="1:8" ht="15" customHeight="1" x14ac:dyDescent="0.25">
      <c r="A86" s="66" t="s">
        <v>69</v>
      </c>
      <c r="B86" s="57">
        <v>414677.73</v>
      </c>
      <c r="C86" s="57">
        <v>71255</v>
      </c>
      <c r="D86" s="57">
        <v>47206</v>
      </c>
      <c r="E86" s="65">
        <f t="shared" si="6"/>
        <v>-24049</v>
      </c>
      <c r="F86" s="62">
        <f t="shared" si="7"/>
        <v>-0.33750613992000561</v>
      </c>
      <c r="H86" s="178"/>
    </row>
    <row r="87" spans="1:8" ht="15" customHeight="1" x14ac:dyDescent="0.25">
      <c r="A87" s="66" t="s">
        <v>70</v>
      </c>
      <c r="B87" s="65">
        <v>1341954.0999999999</v>
      </c>
      <c r="C87" s="65">
        <v>1360011</v>
      </c>
      <c r="D87" s="65">
        <v>1276470</v>
      </c>
      <c r="E87" s="65">
        <f t="shared" si="6"/>
        <v>-83541</v>
      </c>
      <c r="F87" s="62">
        <f t="shared" si="7"/>
        <v>-6.1426709048676816E-2</v>
      </c>
      <c r="H87" s="178"/>
    </row>
    <row r="88" spans="1:8" ht="15" customHeight="1" x14ac:dyDescent="0.25">
      <c r="A88" s="66" t="s">
        <v>71</v>
      </c>
      <c r="B88" s="65">
        <v>0</v>
      </c>
      <c r="C88" s="65">
        <v>0</v>
      </c>
      <c r="D88" s="65">
        <v>0</v>
      </c>
      <c r="E88" s="65">
        <f t="shared" si="6"/>
        <v>0</v>
      </c>
      <c r="F88" s="62">
        <f t="shared" si="7"/>
        <v>0</v>
      </c>
      <c r="H88" s="178"/>
    </row>
    <row r="89" spans="1:8" ht="15" customHeight="1" x14ac:dyDescent="0.25">
      <c r="A89" s="66" t="s">
        <v>72</v>
      </c>
      <c r="B89" s="65">
        <v>0</v>
      </c>
      <c r="C89" s="65">
        <v>0</v>
      </c>
      <c r="D89" s="65">
        <v>0</v>
      </c>
      <c r="E89" s="65">
        <f t="shared" si="6"/>
        <v>0</v>
      </c>
      <c r="F89" s="62">
        <f t="shared" si="7"/>
        <v>0</v>
      </c>
      <c r="H89" s="178"/>
    </row>
    <row r="90" spans="1:8" s="103" customFormat="1" ht="15" customHeight="1" x14ac:dyDescent="0.25">
      <c r="A90" s="68" t="s">
        <v>73</v>
      </c>
      <c r="B90" s="70">
        <v>1756631.8299999998</v>
      </c>
      <c r="C90" s="70">
        <v>1431266</v>
      </c>
      <c r="D90" s="70">
        <v>1323676</v>
      </c>
      <c r="E90" s="70">
        <f t="shared" si="6"/>
        <v>-107590</v>
      </c>
      <c r="F90" s="71">
        <f t="shared" si="7"/>
        <v>-7.5171212059812781E-2</v>
      </c>
      <c r="H90" s="179"/>
    </row>
    <row r="91" spans="1:8" ht="15" customHeight="1" x14ac:dyDescent="0.25">
      <c r="A91" s="66" t="s">
        <v>74</v>
      </c>
      <c r="B91" s="65">
        <v>59265.34</v>
      </c>
      <c r="C91" s="65">
        <v>31391</v>
      </c>
      <c r="D91" s="65">
        <v>79598</v>
      </c>
      <c r="E91" s="65">
        <f t="shared" si="6"/>
        <v>48207</v>
      </c>
      <c r="F91" s="62">
        <f t="shared" si="7"/>
        <v>1.5356949444108183</v>
      </c>
      <c r="H91" s="178"/>
    </row>
    <row r="92" spans="1:8" ht="15" customHeight="1" x14ac:dyDescent="0.25">
      <c r="A92" s="66" t="s">
        <v>75</v>
      </c>
      <c r="B92" s="65">
        <v>0</v>
      </c>
      <c r="C92" s="65">
        <v>0</v>
      </c>
      <c r="D92" s="65">
        <v>0</v>
      </c>
      <c r="E92" s="65">
        <f t="shared" si="6"/>
        <v>0</v>
      </c>
      <c r="F92" s="62">
        <f t="shared" si="7"/>
        <v>0</v>
      </c>
      <c r="H92" s="178"/>
    </row>
    <row r="93" spans="1:8" ht="15" customHeight="1" x14ac:dyDescent="0.25">
      <c r="A93" s="73" t="s">
        <v>76</v>
      </c>
      <c r="B93" s="65">
        <v>0</v>
      </c>
      <c r="C93" s="65">
        <v>0</v>
      </c>
      <c r="D93" s="65">
        <v>0</v>
      </c>
      <c r="E93" s="65">
        <f t="shared" si="6"/>
        <v>0</v>
      </c>
      <c r="F93" s="62">
        <f t="shared" si="7"/>
        <v>0</v>
      </c>
      <c r="H93" s="178"/>
    </row>
    <row r="94" spans="1:8" s="103" customFormat="1" ht="15" customHeight="1" x14ac:dyDescent="0.25">
      <c r="A94" s="87" t="s">
        <v>77</v>
      </c>
      <c r="B94" s="86">
        <v>59265.34</v>
      </c>
      <c r="C94" s="86">
        <v>31391</v>
      </c>
      <c r="D94" s="86">
        <v>79598</v>
      </c>
      <c r="E94" s="70">
        <f t="shared" si="6"/>
        <v>48207</v>
      </c>
      <c r="F94" s="71">
        <f t="shared" si="7"/>
        <v>1.5356949444108183</v>
      </c>
      <c r="H94" s="179"/>
    </row>
    <row r="95" spans="1:8" ht="15" customHeight="1" x14ac:dyDescent="0.25">
      <c r="A95" s="73" t="s">
        <v>78</v>
      </c>
      <c r="B95" s="65">
        <v>0</v>
      </c>
      <c r="C95" s="65">
        <v>0</v>
      </c>
      <c r="D95" s="65">
        <v>0</v>
      </c>
      <c r="E95" s="65">
        <f t="shared" si="6"/>
        <v>0</v>
      </c>
      <c r="F95" s="62">
        <f t="shared" si="7"/>
        <v>0</v>
      </c>
      <c r="H95" s="178"/>
    </row>
    <row r="96" spans="1:8" s="103" customFormat="1" ht="15" customHeight="1" thickBot="1" x14ac:dyDescent="0.3">
      <c r="A96" s="159" t="s">
        <v>59</v>
      </c>
      <c r="B96" s="160">
        <v>15382124.449999999</v>
      </c>
      <c r="C96" s="160">
        <v>16547820</v>
      </c>
      <c r="D96" s="160">
        <v>17059136</v>
      </c>
      <c r="E96" s="160">
        <f t="shared" si="6"/>
        <v>511316</v>
      </c>
      <c r="F96" s="162">
        <f t="shared" si="7"/>
        <v>3.0899296704943614E-2</v>
      </c>
      <c r="H96" s="179"/>
    </row>
    <row r="97" spans="1:6" ht="15" customHeight="1" thickTop="1" x14ac:dyDescent="0.4">
      <c r="A97" s="4"/>
      <c r="B97" s="5"/>
      <c r="C97" s="5"/>
      <c r="D97" s="5"/>
      <c r="E97" s="5"/>
      <c r="F97" s="6" t="s">
        <v>38</v>
      </c>
    </row>
    <row r="98" spans="1:6" x14ac:dyDescent="0.25">
      <c r="A98" s="1" t="s">
        <v>203</v>
      </c>
    </row>
    <row r="99" spans="1:6" x14ac:dyDescent="0.25">
      <c r="A99" s="1" t="s">
        <v>181</v>
      </c>
    </row>
  </sheetData>
  <hyperlinks>
    <hyperlink ref="I2" location="Home!A1" tooltip="Home" display="Home" xr:uid="{00000000-0004-0000-1A00-000000000000}"/>
  </hyperlinks>
  <printOptions horizontalCentered="1" verticalCentered="1"/>
  <pageMargins left="0.25" right="0.25" top="0.75" bottom="0.75" header="0.3" footer="0.3"/>
  <pageSetup scale="46" fitToWidth="0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28">
    <tabColor theme="9" tint="0.79998168889431442"/>
    <pageSetUpPr fitToPage="1"/>
  </sheetPr>
  <dimension ref="A1:M99"/>
  <sheetViews>
    <sheetView workbookViewId="0">
      <pane xSplit="1" ySplit="5" topLeftCell="B6" activePane="bottomRight" state="frozen"/>
      <selection activeCell="A33" sqref="A33"/>
      <selection pane="topRight" activeCell="A33" sqref="A33"/>
      <selection pane="bottomLeft" activeCell="A33" sqref="A33"/>
      <selection pane="bottomRight" activeCell="G59" sqref="G59"/>
    </sheetView>
  </sheetViews>
  <sheetFormatPr defaultColWidth="9.140625" defaultRowHeight="15.75" x14ac:dyDescent="0.25"/>
  <cols>
    <col min="1" max="1" width="66.5703125" style="1" customWidth="1"/>
    <col min="2" max="5" width="23.7109375" style="2" customWidth="1"/>
    <col min="6" max="6" width="23.7109375" style="3" customWidth="1"/>
    <col min="8" max="8" width="7.7109375" customWidth="1"/>
    <col min="9" max="9" width="11.5703125" customWidth="1"/>
  </cols>
  <sheetData>
    <row r="1" spans="1:9" ht="19.5" customHeight="1" thickBot="1" x14ac:dyDescent="0.35">
      <c r="A1" s="27" t="s">
        <v>0</v>
      </c>
      <c r="B1" s="28"/>
      <c r="D1" s="29" t="s">
        <v>1</v>
      </c>
      <c r="E1" s="26" t="s">
        <v>122</v>
      </c>
      <c r="F1" s="36"/>
    </row>
    <row r="2" spans="1:9" ht="19.5" customHeight="1" thickBot="1" x14ac:dyDescent="0.3">
      <c r="A2" s="27" t="s">
        <v>2</v>
      </c>
      <c r="B2" s="28"/>
      <c r="C2" s="28"/>
      <c r="D2" s="28"/>
      <c r="E2" s="28"/>
      <c r="F2" s="32"/>
      <c r="I2" s="170" t="s">
        <v>178</v>
      </c>
    </row>
    <row r="3" spans="1:9" ht="19.5" customHeight="1" thickBot="1" x14ac:dyDescent="0.3">
      <c r="A3" s="33" t="s">
        <v>3</v>
      </c>
      <c r="B3" s="34"/>
      <c r="C3" s="34"/>
      <c r="D3" s="34"/>
      <c r="E3" s="34"/>
      <c r="F3" s="35"/>
    </row>
    <row r="4" spans="1:9" ht="15" customHeight="1" thickTop="1" x14ac:dyDescent="0.25">
      <c r="A4" s="49" t="s">
        <v>4</v>
      </c>
      <c r="B4" s="50" t="s">
        <v>5</v>
      </c>
      <c r="C4" s="51" t="s">
        <v>6</v>
      </c>
      <c r="D4" s="51" t="s">
        <v>6</v>
      </c>
      <c r="E4" s="51" t="s">
        <v>7</v>
      </c>
      <c r="F4" s="52" t="s">
        <v>8</v>
      </c>
      <c r="H4" s="177"/>
    </row>
    <row r="5" spans="1:9" s="107" customFormat="1" ht="15" customHeight="1" x14ac:dyDescent="0.25">
      <c r="A5" s="53"/>
      <c r="B5" s="54" t="s">
        <v>192</v>
      </c>
      <c r="C5" s="54" t="s">
        <v>201</v>
      </c>
      <c r="D5" s="54" t="s">
        <v>202</v>
      </c>
      <c r="E5" s="54" t="s">
        <v>192</v>
      </c>
      <c r="F5" s="55" t="s">
        <v>9</v>
      </c>
      <c r="H5" s="177"/>
    </row>
    <row r="6" spans="1:9" ht="15" customHeight="1" x14ac:dyDescent="0.25">
      <c r="A6" s="56" t="s">
        <v>10</v>
      </c>
      <c r="B6" s="57"/>
      <c r="C6" s="57"/>
      <c r="D6" s="57"/>
      <c r="E6" s="57"/>
      <c r="F6" s="58"/>
      <c r="H6" s="178"/>
    </row>
    <row r="7" spans="1:9" ht="15" customHeight="1" x14ac:dyDescent="0.25">
      <c r="A7" s="56" t="s">
        <v>11</v>
      </c>
      <c r="B7" s="57"/>
      <c r="C7" s="57"/>
      <c r="D7" s="57"/>
      <c r="E7" s="57"/>
      <c r="F7" s="59"/>
      <c r="H7" s="178"/>
    </row>
    <row r="8" spans="1:9" ht="15" customHeight="1" x14ac:dyDescent="0.25">
      <c r="A8" s="60" t="s">
        <v>12</v>
      </c>
      <c r="B8" s="61">
        <v>64832777</v>
      </c>
      <c r="C8" s="61">
        <v>64832777</v>
      </c>
      <c r="D8" s="61">
        <v>84795668</v>
      </c>
      <c r="E8" s="61">
        <f t="shared" ref="E8:E33" si="0">D8-C8</f>
        <v>19962891</v>
      </c>
      <c r="F8" s="62">
        <f t="shared" ref="F8:F33" si="1">IF(ISBLANK(E8),"  ",IF(C8&gt;0,E8/C8,IF(E8&gt;0,1,0)))</f>
        <v>0.3079135573662069</v>
      </c>
      <c r="H8" s="178"/>
    </row>
    <row r="9" spans="1:9" ht="15" customHeight="1" x14ac:dyDescent="0.25">
      <c r="A9" s="60" t="s">
        <v>13</v>
      </c>
      <c r="B9" s="61">
        <v>0</v>
      </c>
      <c r="C9" s="61">
        <v>0</v>
      </c>
      <c r="D9" s="61">
        <v>0</v>
      </c>
      <c r="E9" s="61">
        <f t="shared" si="0"/>
        <v>0</v>
      </c>
      <c r="F9" s="62">
        <f t="shared" si="1"/>
        <v>0</v>
      </c>
      <c r="H9" s="178"/>
    </row>
    <row r="10" spans="1:9" ht="15" customHeight="1" x14ac:dyDescent="0.25">
      <c r="A10" s="187" t="s">
        <v>14</v>
      </c>
      <c r="B10" s="63">
        <v>6659858.2799999993</v>
      </c>
      <c r="C10" s="63">
        <v>7081374</v>
      </c>
      <c r="D10" s="63">
        <v>6685429</v>
      </c>
      <c r="E10" s="61">
        <f t="shared" si="0"/>
        <v>-395945</v>
      </c>
      <c r="F10" s="62">
        <f t="shared" si="1"/>
        <v>-5.59135840022007E-2</v>
      </c>
      <c r="H10" s="178"/>
    </row>
    <row r="11" spans="1:9" ht="15" customHeight="1" x14ac:dyDescent="0.25">
      <c r="A11" s="189" t="s">
        <v>15</v>
      </c>
      <c r="B11" s="65">
        <v>0</v>
      </c>
      <c r="C11" s="65">
        <v>0</v>
      </c>
      <c r="D11" s="65">
        <v>0</v>
      </c>
      <c r="E11" s="61">
        <f t="shared" si="0"/>
        <v>0</v>
      </c>
      <c r="F11" s="62">
        <f t="shared" si="1"/>
        <v>0</v>
      </c>
      <c r="H11" s="178"/>
    </row>
    <row r="12" spans="1:9" ht="15" customHeight="1" x14ac:dyDescent="0.25">
      <c r="A12" s="190" t="s">
        <v>16</v>
      </c>
      <c r="B12" s="65">
        <v>2934358.84</v>
      </c>
      <c r="C12" s="65">
        <v>2942616</v>
      </c>
      <c r="D12" s="65">
        <v>2545703</v>
      </c>
      <c r="E12" s="61">
        <f t="shared" si="0"/>
        <v>-396913</v>
      </c>
      <c r="F12" s="62">
        <f t="shared" si="1"/>
        <v>-0.13488440217819792</v>
      </c>
      <c r="H12" s="178"/>
    </row>
    <row r="13" spans="1:9" ht="15" customHeight="1" x14ac:dyDescent="0.25">
      <c r="A13" s="190" t="s">
        <v>17</v>
      </c>
      <c r="B13" s="65">
        <v>3325499.44</v>
      </c>
      <c r="C13" s="65">
        <v>3738758</v>
      </c>
      <c r="D13" s="65">
        <v>3589726</v>
      </c>
      <c r="E13" s="61">
        <f t="shared" si="0"/>
        <v>-149032</v>
      </c>
      <c r="F13" s="62">
        <f t="shared" si="1"/>
        <v>-3.9861365726265245E-2</v>
      </c>
      <c r="H13" s="178"/>
    </row>
    <row r="14" spans="1:9" ht="15" customHeight="1" x14ac:dyDescent="0.25">
      <c r="A14" s="190" t="s">
        <v>18</v>
      </c>
      <c r="B14" s="65">
        <v>0</v>
      </c>
      <c r="C14" s="65">
        <v>0</v>
      </c>
      <c r="D14" s="65">
        <v>0</v>
      </c>
      <c r="E14" s="61">
        <f t="shared" si="0"/>
        <v>0</v>
      </c>
      <c r="F14" s="62">
        <f t="shared" si="1"/>
        <v>0</v>
      </c>
      <c r="H14" s="178"/>
    </row>
    <row r="15" spans="1:9" ht="15" customHeight="1" x14ac:dyDescent="0.25">
      <c r="A15" s="190" t="s">
        <v>19</v>
      </c>
      <c r="B15" s="65">
        <v>0</v>
      </c>
      <c r="C15" s="65">
        <v>0</v>
      </c>
      <c r="D15" s="65">
        <v>0</v>
      </c>
      <c r="E15" s="61">
        <f t="shared" si="0"/>
        <v>0</v>
      </c>
      <c r="F15" s="62">
        <f t="shared" si="1"/>
        <v>0</v>
      </c>
      <c r="H15" s="178"/>
    </row>
    <row r="16" spans="1:9" ht="15" customHeight="1" x14ac:dyDescent="0.25">
      <c r="A16" s="190" t="s">
        <v>204</v>
      </c>
      <c r="B16" s="65">
        <v>0</v>
      </c>
      <c r="C16" s="65">
        <v>0</v>
      </c>
      <c r="D16" s="65">
        <v>0</v>
      </c>
      <c r="E16" s="61">
        <f t="shared" si="0"/>
        <v>0</v>
      </c>
      <c r="F16" s="62">
        <f t="shared" si="1"/>
        <v>0</v>
      </c>
      <c r="H16" s="178"/>
    </row>
    <row r="17" spans="1:8" ht="15" customHeight="1" x14ac:dyDescent="0.25">
      <c r="A17" s="190" t="s">
        <v>20</v>
      </c>
      <c r="B17" s="65">
        <v>0</v>
      </c>
      <c r="C17" s="65">
        <v>0</v>
      </c>
      <c r="D17" s="65">
        <v>0</v>
      </c>
      <c r="E17" s="61">
        <f t="shared" si="0"/>
        <v>0</v>
      </c>
      <c r="F17" s="62">
        <f t="shared" si="1"/>
        <v>0</v>
      </c>
      <c r="H17" s="178"/>
    </row>
    <row r="18" spans="1:8" ht="15" customHeight="1" x14ac:dyDescent="0.25">
      <c r="A18" s="190" t="s">
        <v>193</v>
      </c>
      <c r="B18" s="65">
        <v>0</v>
      </c>
      <c r="C18" s="65">
        <v>0</v>
      </c>
      <c r="D18" s="65">
        <v>0</v>
      </c>
      <c r="E18" s="61">
        <f t="shared" si="0"/>
        <v>0</v>
      </c>
      <c r="F18" s="62">
        <f t="shared" si="1"/>
        <v>0</v>
      </c>
      <c r="H18" s="178"/>
    </row>
    <row r="19" spans="1:8" ht="15" customHeight="1" x14ac:dyDescent="0.25">
      <c r="A19" s="190" t="s">
        <v>21</v>
      </c>
      <c r="B19" s="65">
        <v>0</v>
      </c>
      <c r="C19" s="65">
        <v>0</v>
      </c>
      <c r="D19" s="65">
        <v>0</v>
      </c>
      <c r="E19" s="61">
        <f t="shared" si="0"/>
        <v>0</v>
      </c>
      <c r="F19" s="62">
        <f t="shared" si="1"/>
        <v>0</v>
      </c>
      <c r="H19" s="178"/>
    </row>
    <row r="20" spans="1:8" ht="15" customHeight="1" x14ac:dyDescent="0.25">
      <c r="A20" s="190" t="s">
        <v>22</v>
      </c>
      <c r="B20" s="65">
        <v>0</v>
      </c>
      <c r="C20" s="65">
        <v>0</v>
      </c>
      <c r="D20" s="65">
        <v>0</v>
      </c>
      <c r="E20" s="61">
        <f t="shared" si="0"/>
        <v>0</v>
      </c>
      <c r="F20" s="62">
        <f t="shared" si="1"/>
        <v>0</v>
      </c>
      <c r="H20" s="178"/>
    </row>
    <row r="21" spans="1:8" ht="15" customHeight="1" x14ac:dyDescent="0.25">
      <c r="A21" s="190" t="s">
        <v>194</v>
      </c>
      <c r="B21" s="65">
        <v>0</v>
      </c>
      <c r="C21" s="65">
        <v>0</v>
      </c>
      <c r="D21" s="65">
        <v>0</v>
      </c>
      <c r="E21" s="61">
        <f t="shared" si="0"/>
        <v>0</v>
      </c>
      <c r="F21" s="62">
        <f t="shared" si="1"/>
        <v>0</v>
      </c>
      <c r="H21" s="178"/>
    </row>
    <row r="22" spans="1:8" ht="15" customHeight="1" x14ac:dyDescent="0.25">
      <c r="A22" s="190" t="s">
        <v>23</v>
      </c>
      <c r="B22" s="65">
        <v>0</v>
      </c>
      <c r="C22" s="65">
        <v>0</v>
      </c>
      <c r="D22" s="65">
        <v>0</v>
      </c>
      <c r="E22" s="61">
        <f t="shared" si="0"/>
        <v>0</v>
      </c>
      <c r="F22" s="62">
        <f t="shared" si="1"/>
        <v>0</v>
      </c>
      <c r="H22" s="178"/>
    </row>
    <row r="23" spans="1:8" ht="15" customHeight="1" x14ac:dyDescent="0.25">
      <c r="A23" s="191" t="s">
        <v>195</v>
      </c>
      <c r="B23" s="65">
        <v>0</v>
      </c>
      <c r="C23" s="65">
        <v>0</v>
      </c>
      <c r="D23" s="65">
        <v>0</v>
      </c>
      <c r="E23" s="61">
        <f t="shared" si="0"/>
        <v>0</v>
      </c>
      <c r="F23" s="62">
        <f t="shared" si="1"/>
        <v>0</v>
      </c>
      <c r="H23" s="178"/>
    </row>
    <row r="24" spans="1:8" ht="15" customHeight="1" x14ac:dyDescent="0.25">
      <c r="A24" s="191" t="s">
        <v>24</v>
      </c>
      <c r="B24" s="65">
        <v>0</v>
      </c>
      <c r="C24" s="65">
        <v>0</v>
      </c>
      <c r="D24" s="65">
        <v>0</v>
      </c>
      <c r="E24" s="61">
        <f t="shared" si="0"/>
        <v>0</v>
      </c>
      <c r="F24" s="62">
        <f t="shared" si="1"/>
        <v>0</v>
      </c>
      <c r="H24" s="178"/>
    </row>
    <row r="25" spans="1:8" ht="15" customHeight="1" x14ac:dyDescent="0.25">
      <c r="A25" s="191" t="s">
        <v>79</v>
      </c>
      <c r="B25" s="65">
        <v>0</v>
      </c>
      <c r="C25" s="65">
        <v>0</v>
      </c>
      <c r="D25" s="65">
        <v>0</v>
      </c>
      <c r="E25" s="61">
        <f t="shared" si="0"/>
        <v>0</v>
      </c>
      <c r="F25" s="62">
        <f t="shared" si="1"/>
        <v>0</v>
      </c>
      <c r="H25" s="178"/>
    </row>
    <row r="26" spans="1:8" ht="15" customHeight="1" x14ac:dyDescent="0.25">
      <c r="A26" s="191" t="s">
        <v>196</v>
      </c>
      <c r="B26" s="65">
        <v>0</v>
      </c>
      <c r="C26" s="65">
        <v>0</v>
      </c>
      <c r="D26" s="65">
        <v>0</v>
      </c>
      <c r="E26" s="61">
        <f t="shared" si="0"/>
        <v>0</v>
      </c>
      <c r="F26" s="62">
        <f t="shared" si="1"/>
        <v>0</v>
      </c>
      <c r="H26" s="178"/>
    </row>
    <row r="27" spans="1:8" ht="15" customHeight="1" x14ac:dyDescent="0.25">
      <c r="A27" s="191" t="s">
        <v>197</v>
      </c>
      <c r="B27" s="65">
        <v>0</v>
      </c>
      <c r="C27" s="65">
        <v>0</v>
      </c>
      <c r="D27" s="65">
        <v>0</v>
      </c>
      <c r="E27" s="61">
        <f t="shared" si="0"/>
        <v>0</v>
      </c>
      <c r="F27" s="62">
        <f t="shared" si="1"/>
        <v>0</v>
      </c>
      <c r="H27" s="178"/>
    </row>
    <row r="28" spans="1:8" ht="15" customHeight="1" x14ac:dyDescent="0.25">
      <c r="A28" s="191" t="s">
        <v>185</v>
      </c>
      <c r="B28" s="65">
        <v>0</v>
      </c>
      <c r="C28" s="65">
        <v>0</v>
      </c>
      <c r="D28" s="65">
        <v>0</v>
      </c>
      <c r="E28" s="61">
        <f t="shared" si="0"/>
        <v>0</v>
      </c>
      <c r="F28" s="62">
        <f t="shared" si="1"/>
        <v>0</v>
      </c>
      <c r="H28" s="178"/>
    </row>
    <row r="29" spans="1:8" ht="15" customHeight="1" x14ac:dyDescent="0.25">
      <c r="A29" s="191" t="s">
        <v>198</v>
      </c>
      <c r="B29" s="65">
        <v>400000</v>
      </c>
      <c r="C29" s="65">
        <v>400000</v>
      </c>
      <c r="D29" s="65">
        <v>550000</v>
      </c>
      <c r="E29" s="61">
        <f t="shared" si="0"/>
        <v>150000</v>
      </c>
      <c r="F29" s="62">
        <f t="shared" si="1"/>
        <v>0.375</v>
      </c>
      <c r="H29" s="178"/>
    </row>
    <row r="30" spans="1:8" ht="15" customHeight="1" x14ac:dyDescent="0.25">
      <c r="A30" s="192" t="s">
        <v>199</v>
      </c>
      <c r="B30" s="65">
        <v>0</v>
      </c>
      <c r="C30" s="65">
        <v>0</v>
      </c>
      <c r="D30" s="65">
        <v>0</v>
      </c>
      <c r="E30" s="61">
        <f t="shared" si="0"/>
        <v>0</v>
      </c>
      <c r="F30" s="62">
        <f t="shared" si="1"/>
        <v>0</v>
      </c>
      <c r="H30" s="178"/>
    </row>
    <row r="31" spans="1:8" ht="15" customHeight="1" x14ac:dyDescent="0.25">
      <c r="A31" s="191" t="s">
        <v>205</v>
      </c>
      <c r="B31" s="65">
        <v>0</v>
      </c>
      <c r="C31" s="65">
        <v>0</v>
      </c>
      <c r="D31" s="65">
        <v>0</v>
      </c>
      <c r="E31" s="61">
        <f t="shared" si="0"/>
        <v>0</v>
      </c>
      <c r="F31" s="62">
        <f t="shared" si="1"/>
        <v>0</v>
      </c>
      <c r="H31" s="178"/>
    </row>
    <row r="32" spans="1:8" ht="15" customHeight="1" x14ac:dyDescent="0.25">
      <c r="A32" s="193" t="s">
        <v>206</v>
      </c>
      <c r="B32" s="65">
        <v>0</v>
      </c>
      <c r="C32" s="65">
        <v>0</v>
      </c>
      <c r="D32" s="65">
        <v>0</v>
      </c>
      <c r="E32" s="61">
        <f t="shared" si="0"/>
        <v>0</v>
      </c>
      <c r="F32" s="62">
        <f t="shared" si="1"/>
        <v>0</v>
      </c>
      <c r="H32" s="178"/>
    </row>
    <row r="33" spans="1:13" ht="15" customHeight="1" x14ac:dyDescent="0.25">
      <c r="A33" s="193" t="s">
        <v>207</v>
      </c>
      <c r="B33" s="65">
        <v>0</v>
      </c>
      <c r="C33" s="65">
        <v>0</v>
      </c>
      <c r="D33" s="65">
        <v>0</v>
      </c>
      <c r="E33" s="61">
        <f t="shared" si="0"/>
        <v>0</v>
      </c>
      <c r="F33" s="62">
        <f t="shared" si="1"/>
        <v>0</v>
      </c>
      <c r="H33" s="178"/>
    </row>
    <row r="34" spans="1:13" ht="15" customHeight="1" x14ac:dyDescent="0.25">
      <c r="A34" s="67" t="s">
        <v>25</v>
      </c>
      <c r="B34" s="65"/>
      <c r="C34" s="65"/>
      <c r="D34" s="65"/>
      <c r="E34" s="65"/>
      <c r="F34" s="58"/>
      <c r="H34" s="178"/>
    </row>
    <row r="35" spans="1:13" ht="15" customHeight="1" x14ac:dyDescent="0.25">
      <c r="A35" s="64" t="s">
        <v>26</v>
      </c>
      <c r="B35" s="61">
        <v>0</v>
      </c>
      <c r="C35" s="61">
        <v>0</v>
      </c>
      <c r="D35" s="61">
        <v>0</v>
      </c>
      <c r="E35" s="61">
        <f>D35-C35</f>
        <v>0</v>
      </c>
      <c r="F35" s="62">
        <f>IF(ISBLANK(E35),"  ",IF(C35&gt;0,E35/C35,IF(E35&gt;0,1,0)))</f>
        <v>0</v>
      </c>
      <c r="H35" s="178"/>
    </row>
    <row r="36" spans="1:13" ht="15" customHeight="1" x14ac:dyDescent="0.25">
      <c r="A36" s="68" t="s">
        <v>27</v>
      </c>
      <c r="B36" s="65"/>
      <c r="C36" s="65"/>
      <c r="D36" s="65"/>
      <c r="E36" s="65"/>
      <c r="F36" s="58"/>
      <c r="H36" s="178"/>
    </row>
    <row r="37" spans="1:13" ht="15" customHeight="1" x14ac:dyDescent="0.25">
      <c r="A37" s="64" t="s">
        <v>26</v>
      </c>
      <c r="B37" s="57">
        <v>0</v>
      </c>
      <c r="C37" s="57">
        <v>0</v>
      </c>
      <c r="D37" s="57">
        <v>0</v>
      </c>
      <c r="E37" s="61">
        <f>D37-C37</f>
        <v>0</v>
      </c>
      <c r="F37" s="62">
        <f>IF(ISBLANK(E37),"  ",IF(C37&gt;0,E37/C37,IF(E37&gt;0,1,0)))</f>
        <v>0</v>
      </c>
      <c r="H37" s="178"/>
    </row>
    <row r="38" spans="1:13" ht="15" customHeight="1" x14ac:dyDescent="0.25">
      <c r="A38" s="66" t="s">
        <v>28</v>
      </c>
      <c r="B38" s="65"/>
      <c r="C38" s="65"/>
      <c r="D38" s="65"/>
      <c r="E38" s="63"/>
      <c r="F38" s="62" t="str">
        <f>IF(ISBLANK(E38),"  ",IF(C38&gt;0,E38/C38,IF(E38&gt;0,1,0)))</f>
        <v xml:space="preserve">  </v>
      </c>
      <c r="H38" s="178"/>
    </row>
    <row r="39" spans="1:13" s="103" customFormat="1" ht="15" customHeight="1" x14ac:dyDescent="0.25">
      <c r="A39" s="69" t="s">
        <v>30</v>
      </c>
      <c r="B39" s="70">
        <v>71492635.280000001</v>
      </c>
      <c r="C39" s="70">
        <v>71914151</v>
      </c>
      <c r="D39" s="70">
        <v>91481097</v>
      </c>
      <c r="E39" s="70">
        <f>D39-C39</f>
        <v>19566946</v>
      </c>
      <c r="F39" s="71">
        <f>IF(ISBLANK(E39),"  ",IF(C39&gt;0,E39/C39,IF(E39&gt;0,1,0)))</f>
        <v>0.27208756173732762</v>
      </c>
      <c r="H39" s="179"/>
    </row>
    <row r="40" spans="1:13" ht="15" customHeight="1" x14ac:dyDescent="0.25">
      <c r="A40" s="67" t="s">
        <v>31</v>
      </c>
      <c r="B40" s="65"/>
      <c r="C40" s="65"/>
      <c r="D40" s="65"/>
      <c r="E40" s="65"/>
      <c r="F40" s="58"/>
      <c r="H40" s="178"/>
    </row>
    <row r="41" spans="1:13" ht="15" customHeight="1" x14ac:dyDescent="0.25">
      <c r="A41" s="72" t="s">
        <v>32</v>
      </c>
      <c r="B41" s="61">
        <v>0</v>
      </c>
      <c r="C41" s="61">
        <v>0</v>
      </c>
      <c r="D41" s="61">
        <v>0</v>
      </c>
      <c r="E41" s="61">
        <f t="shared" ref="E41:E46" si="2">D41-C41</f>
        <v>0</v>
      </c>
      <c r="F41" s="62">
        <f t="shared" ref="F41:F46" si="3">IF(ISBLANK(E41),"  ",IF(C41&gt;0,E41/C41,IF(E41&gt;0,1,0)))</f>
        <v>0</v>
      </c>
      <c r="H41" s="178"/>
    </row>
    <row r="42" spans="1:13" ht="15" customHeight="1" x14ac:dyDescent="0.25">
      <c r="A42" s="73" t="s">
        <v>33</v>
      </c>
      <c r="B42" s="61">
        <v>0</v>
      </c>
      <c r="C42" s="61">
        <v>0</v>
      </c>
      <c r="D42" s="61">
        <v>0</v>
      </c>
      <c r="E42" s="63">
        <f t="shared" si="2"/>
        <v>0</v>
      </c>
      <c r="F42" s="62">
        <f t="shared" si="3"/>
        <v>0</v>
      </c>
      <c r="H42" s="178"/>
    </row>
    <row r="43" spans="1:13" ht="15" customHeight="1" x14ac:dyDescent="0.25">
      <c r="A43" s="73" t="s">
        <v>34</v>
      </c>
      <c r="B43" s="61">
        <v>0</v>
      </c>
      <c r="C43" s="61">
        <v>0</v>
      </c>
      <c r="D43" s="61">
        <v>0</v>
      </c>
      <c r="E43" s="63">
        <f t="shared" si="2"/>
        <v>0</v>
      </c>
      <c r="F43" s="62">
        <f t="shared" si="3"/>
        <v>0</v>
      </c>
      <c r="H43" s="178"/>
    </row>
    <row r="44" spans="1:13" ht="15" customHeight="1" x14ac:dyDescent="0.25">
      <c r="A44" s="73" t="s">
        <v>35</v>
      </c>
      <c r="B44" s="61">
        <v>0</v>
      </c>
      <c r="C44" s="61">
        <v>0</v>
      </c>
      <c r="D44" s="61">
        <v>0</v>
      </c>
      <c r="E44" s="63">
        <f t="shared" si="2"/>
        <v>0</v>
      </c>
      <c r="F44" s="62">
        <f t="shared" si="3"/>
        <v>0</v>
      </c>
      <c r="H44" s="178"/>
    </row>
    <row r="45" spans="1:13" ht="15" customHeight="1" x14ac:dyDescent="0.25">
      <c r="A45" s="74" t="s">
        <v>36</v>
      </c>
      <c r="B45" s="61">
        <v>0</v>
      </c>
      <c r="C45" s="61">
        <v>0</v>
      </c>
      <c r="D45" s="61">
        <v>0</v>
      </c>
      <c r="E45" s="63">
        <f t="shared" si="2"/>
        <v>0</v>
      </c>
      <c r="F45" s="62">
        <f t="shared" si="3"/>
        <v>0</v>
      </c>
      <c r="H45" s="178"/>
    </row>
    <row r="46" spans="1:13" s="103" customFormat="1" ht="15" customHeight="1" x14ac:dyDescent="0.25">
      <c r="A46" s="67" t="s">
        <v>37</v>
      </c>
      <c r="B46" s="75">
        <v>0</v>
      </c>
      <c r="C46" s="75">
        <v>0</v>
      </c>
      <c r="D46" s="75">
        <v>0</v>
      </c>
      <c r="E46" s="86">
        <f t="shared" si="2"/>
        <v>0</v>
      </c>
      <c r="F46" s="71">
        <f t="shared" si="3"/>
        <v>0</v>
      </c>
      <c r="H46" s="179"/>
      <c r="M46" s="103" t="s">
        <v>38</v>
      </c>
    </row>
    <row r="47" spans="1:13" ht="15" customHeight="1" x14ac:dyDescent="0.25">
      <c r="A47" s="66" t="s">
        <v>38</v>
      </c>
      <c r="B47" s="65"/>
      <c r="C47" s="65"/>
      <c r="D47" s="65"/>
      <c r="E47" s="65"/>
      <c r="F47" s="58"/>
      <c r="H47" s="178"/>
    </row>
    <row r="48" spans="1:13" s="103" customFormat="1" ht="15" customHeight="1" x14ac:dyDescent="0.25">
      <c r="A48" s="76" t="s">
        <v>39</v>
      </c>
      <c r="B48" s="77">
        <v>0</v>
      </c>
      <c r="C48" s="77">
        <v>0</v>
      </c>
      <c r="D48" s="77">
        <v>0</v>
      </c>
      <c r="E48" s="77">
        <f>D48-C48</f>
        <v>0</v>
      </c>
      <c r="F48" s="71">
        <f>IF(ISBLANK(E48),"  ",IF(C48&gt;0,E48/C48,IF(E48&gt;0,1,0)))</f>
        <v>0</v>
      </c>
      <c r="H48" s="179"/>
    </row>
    <row r="49" spans="1:8" ht="15" customHeight="1" x14ac:dyDescent="0.25">
      <c r="A49" s="64"/>
      <c r="B49" s="57"/>
      <c r="C49" s="57"/>
      <c r="D49" s="57"/>
      <c r="E49" s="57"/>
      <c r="F49" s="59"/>
      <c r="H49" s="178"/>
    </row>
    <row r="50" spans="1:8" s="103" customFormat="1" ht="15" customHeight="1" x14ac:dyDescent="0.25">
      <c r="A50" s="76" t="s">
        <v>40</v>
      </c>
      <c r="B50" s="77">
        <v>0</v>
      </c>
      <c r="C50" s="77">
        <v>0</v>
      </c>
      <c r="D50" s="77">
        <v>0</v>
      </c>
      <c r="E50" s="77">
        <f>D50-C50</f>
        <v>0</v>
      </c>
      <c r="F50" s="71">
        <f>IF(ISBLANK(E50),"  ",IF(C50&gt;0,E50/C50,IF(E50&gt;0,1,0)))</f>
        <v>0</v>
      </c>
      <c r="H50" s="179"/>
    </row>
    <row r="51" spans="1:8" ht="15" customHeight="1" x14ac:dyDescent="0.25">
      <c r="A51" s="66" t="s">
        <v>38</v>
      </c>
      <c r="B51" s="65"/>
      <c r="C51" s="65"/>
      <c r="D51" s="65"/>
      <c r="E51" s="65"/>
      <c r="F51" s="58"/>
      <c r="H51" s="178"/>
    </row>
    <row r="52" spans="1:8" s="103" customFormat="1" ht="15" customHeight="1" x14ac:dyDescent="0.25">
      <c r="A52" s="67" t="s">
        <v>41</v>
      </c>
      <c r="B52" s="75">
        <v>24243617.329999998</v>
      </c>
      <c r="C52" s="75">
        <v>25823433</v>
      </c>
      <c r="D52" s="75">
        <v>25823433</v>
      </c>
      <c r="E52" s="75">
        <f>D52-C52</f>
        <v>0</v>
      </c>
      <c r="F52" s="71">
        <f>IF(ISBLANK(E52),"  ",IF(C52&gt;0,E52/C52,IF(E52&gt;0,1,0)))</f>
        <v>0</v>
      </c>
      <c r="H52" s="179"/>
    </row>
    <row r="53" spans="1:8" ht="15" customHeight="1" x14ac:dyDescent="0.25">
      <c r="A53" s="66" t="s">
        <v>38</v>
      </c>
      <c r="B53" s="65"/>
      <c r="C53" s="65"/>
      <c r="D53" s="65"/>
      <c r="E53" s="65"/>
      <c r="F53" s="58"/>
      <c r="H53" s="178"/>
    </row>
    <row r="54" spans="1:8" s="103" customFormat="1" ht="15" customHeight="1" x14ac:dyDescent="0.25">
      <c r="A54" s="78" t="s">
        <v>42</v>
      </c>
      <c r="B54" s="79">
        <v>0</v>
      </c>
      <c r="C54" s="79">
        <v>0</v>
      </c>
      <c r="D54" s="79">
        <v>0</v>
      </c>
      <c r="E54" s="79">
        <f>D54-C54</f>
        <v>0</v>
      </c>
      <c r="F54" s="71">
        <f>IF(ISBLANK(E54),"  ",IF(C54&gt;0,E54/C54,IF(E54&gt;0,1,0)))</f>
        <v>0</v>
      </c>
      <c r="H54" s="179"/>
    </row>
    <row r="55" spans="1:8" ht="15" customHeight="1" x14ac:dyDescent="0.25">
      <c r="A55" s="67"/>
      <c r="B55" s="57"/>
      <c r="C55" s="57"/>
      <c r="D55" s="57"/>
      <c r="E55" s="57"/>
      <c r="F55" s="80"/>
      <c r="H55" s="178"/>
    </row>
    <row r="56" spans="1:8" s="103" customFormat="1" ht="15" customHeight="1" x14ac:dyDescent="0.25">
      <c r="A56" s="67" t="s">
        <v>43</v>
      </c>
      <c r="B56" s="75">
        <v>0</v>
      </c>
      <c r="C56" s="75">
        <v>0</v>
      </c>
      <c r="D56" s="75">
        <v>0</v>
      </c>
      <c r="E56" s="79">
        <f>D56-C56</f>
        <v>0</v>
      </c>
      <c r="F56" s="71">
        <f>IF(ISBLANK(E56),"  ",IF(C56&gt;0,E56/C56,IF(E56&gt;0,1,0)))</f>
        <v>0</v>
      </c>
      <c r="H56" s="179"/>
    </row>
    <row r="57" spans="1:8" ht="15" customHeight="1" x14ac:dyDescent="0.25">
      <c r="A57" s="66"/>
      <c r="B57" s="65"/>
      <c r="C57" s="65"/>
      <c r="D57" s="65"/>
      <c r="E57" s="65"/>
      <c r="F57" s="58"/>
      <c r="H57" s="178"/>
    </row>
    <row r="58" spans="1:8" s="103" customFormat="1" ht="15" customHeight="1" x14ac:dyDescent="0.25">
      <c r="A58" s="81" t="s">
        <v>44</v>
      </c>
      <c r="B58" s="75">
        <v>95736252.609999999</v>
      </c>
      <c r="C58" s="75">
        <v>97737584</v>
      </c>
      <c r="D58" s="75">
        <v>117304530</v>
      </c>
      <c r="E58" s="75">
        <f>D58-C58</f>
        <v>19566946</v>
      </c>
      <c r="F58" s="71">
        <f>IF(ISBLANK(E58),"  ",IF(C58&gt;0,E58/C58,IF(E58&gt;0,1,0)))</f>
        <v>0.2001987894441917</v>
      </c>
      <c r="H58" s="179"/>
    </row>
    <row r="59" spans="1:8" ht="15" customHeight="1" x14ac:dyDescent="0.25">
      <c r="A59" s="82"/>
      <c r="B59" s="65"/>
      <c r="C59" s="65"/>
      <c r="D59" s="65"/>
      <c r="E59" s="65"/>
      <c r="F59" s="58" t="s">
        <v>38</v>
      </c>
      <c r="H59" s="178"/>
    </row>
    <row r="60" spans="1:8" ht="15" customHeight="1" x14ac:dyDescent="0.25">
      <c r="A60" s="83"/>
      <c r="B60" s="57"/>
      <c r="C60" s="57"/>
      <c r="D60" s="57"/>
      <c r="E60" s="57"/>
      <c r="F60" s="59" t="s">
        <v>38</v>
      </c>
      <c r="H60" s="178"/>
    </row>
    <row r="61" spans="1:8" ht="15" customHeight="1" x14ac:dyDescent="0.25">
      <c r="A61" s="81" t="s">
        <v>45</v>
      </c>
      <c r="B61" s="57"/>
      <c r="C61" s="57"/>
      <c r="D61" s="57"/>
      <c r="E61" s="57"/>
      <c r="F61" s="59"/>
      <c r="H61" s="178"/>
    </row>
    <row r="62" spans="1:8" ht="15" customHeight="1" x14ac:dyDescent="0.25">
      <c r="A62" s="64" t="s">
        <v>46</v>
      </c>
      <c r="B62" s="57">
        <v>20532780.729999997</v>
      </c>
      <c r="C62" s="57">
        <v>19489247</v>
      </c>
      <c r="D62" s="57">
        <v>18964832</v>
      </c>
      <c r="E62" s="57">
        <f t="shared" ref="E62:E75" si="4">D62-C62</f>
        <v>-524415</v>
      </c>
      <c r="F62" s="62">
        <f t="shared" ref="F62:F75" si="5">IF(ISBLANK(E62),"  ",IF(C62&gt;0,E62/C62,IF(E62&gt;0,1,0)))</f>
        <v>-2.6907914913285258E-2</v>
      </c>
      <c r="H62" s="178"/>
    </row>
    <row r="63" spans="1:8" ht="15" customHeight="1" x14ac:dyDescent="0.25">
      <c r="A63" s="66" t="s">
        <v>47</v>
      </c>
      <c r="B63" s="65">
        <v>16465888.67</v>
      </c>
      <c r="C63" s="65">
        <v>15983680</v>
      </c>
      <c r="D63" s="65">
        <v>17574138</v>
      </c>
      <c r="E63" s="65">
        <f t="shared" si="4"/>
        <v>1590458</v>
      </c>
      <c r="F63" s="62">
        <f t="shared" si="5"/>
        <v>9.9505120222627086E-2</v>
      </c>
      <c r="H63" s="178"/>
    </row>
    <row r="64" spans="1:8" ht="15" customHeight="1" x14ac:dyDescent="0.25">
      <c r="A64" s="66" t="s">
        <v>48</v>
      </c>
      <c r="B64" s="65">
        <v>177242.56</v>
      </c>
      <c r="C64" s="65">
        <v>148994</v>
      </c>
      <c r="D64" s="65">
        <v>148994</v>
      </c>
      <c r="E64" s="65">
        <f t="shared" si="4"/>
        <v>0</v>
      </c>
      <c r="F64" s="62">
        <f t="shared" si="5"/>
        <v>0</v>
      </c>
      <c r="H64" s="178"/>
    </row>
    <row r="65" spans="1:8" ht="15" customHeight="1" x14ac:dyDescent="0.25">
      <c r="A65" s="66" t="s">
        <v>182</v>
      </c>
      <c r="B65" s="65">
        <v>8643617.6899999995</v>
      </c>
      <c r="C65" s="65">
        <v>11678605</v>
      </c>
      <c r="D65" s="65">
        <v>16754179</v>
      </c>
      <c r="E65" s="65">
        <f t="shared" si="4"/>
        <v>5075574</v>
      </c>
      <c r="F65" s="62">
        <f t="shared" si="5"/>
        <v>0.43460447544890851</v>
      </c>
      <c r="H65" s="178"/>
    </row>
    <row r="66" spans="1:8" ht="15" customHeight="1" x14ac:dyDescent="0.25">
      <c r="A66" s="66" t="s">
        <v>50</v>
      </c>
      <c r="B66" s="65">
        <v>3721937.7700000005</v>
      </c>
      <c r="C66" s="65">
        <v>3611732</v>
      </c>
      <c r="D66" s="65">
        <v>4672841</v>
      </c>
      <c r="E66" s="65">
        <f t="shared" si="4"/>
        <v>1061109</v>
      </c>
      <c r="F66" s="62">
        <f t="shared" si="5"/>
        <v>0.2937950545610804</v>
      </c>
      <c r="H66" s="178"/>
    </row>
    <row r="67" spans="1:8" ht="15" customHeight="1" x14ac:dyDescent="0.25">
      <c r="A67" s="66" t="s">
        <v>51</v>
      </c>
      <c r="B67" s="65">
        <v>30945740.860000003</v>
      </c>
      <c r="C67" s="65">
        <v>32013311</v>
      </c>
      <c r="D67" s="65">
        <v>42383054</v>
      </c>
      <c r="E67" s="65">
        <f t="shared" si="4"/>
        <v>10369743</v>
      </c>
      <c r="F67" s="62">
        <f t="shared" si="5"/>
        <v>0.32391972826553306</v>
      </c>
      <c r="H67" s="178"/>
    </row>
    <row r="68" spans="1:8" ht="15" customHeight="1" x14ac:dyDescent="0.25">
      <c r="A68" s="66" t="s">
        <v>52</v>
      </c>
      <c r="B68" s="65">
        <v>3616893.82</v>
      </c>
      <c r="C68" s="65">
        <v>3390182</v>
      </c>
      <c r="D68" s="65">
        <v>4051593</v>
      </c>
      <c r="E68" s="65">
        <f t="shared" si="4"/>
        <v>661411</v>
      </c>
      <c r="F68" s="62">
        <f t="shared" si="5"/>
        <v>0.19509601549415342</v>
      </c>
      <c r="H68" s="178"/>
    </row>
    <row r="69" spans="1:8" ht="15" customHeight="1" x14ac:dyDescent="0.25">
      <c r="A69" s="66" t="s">
        <v>53</v>
      </c>
      <c r="B69" s="65">
        <v>6775528.9500000002</v>
      </c>
      <c r="C69" s="65">
        <v>6071270</v>
      </c>
      <c r="D69" s="65">
        <v>9112594</v>
      </c>
      <c r="E69" s="65">
        <f t="shared" si="4"/>
        <v>3041324</v>
      </c>
      <c r="F69" s="62">
        <f t="shared" si="5"/>
        <v>0.50093703623788766</v>
      </c>
      <c r="H69" s="178"/>
    </row>
    <row r="70" spans="1:8" s="103" customFormat="1" ht="15" customHeight="1" x14ac:dyDescent="0.25">
      <c r="A70" s="84" t="s">
        <v>54</v>
      </c>
      <c r="B70" s="70">
        <v>90879631.049999997</v>
      </c>
      <c r="C70" s="70">
        <v>92387021</v>
      </c>
      <c r="D70" s="70">
        <v>113662225</v>
      </c>
      <c r="E70" s="70">
        <f t="shared" si="4"/>
        <v>21275204</v>
      </c>
      <c r="F70" s="71">
        <f t="shared" si="5"/>
        <v>0.23028347239381167</v>
      </c>
      <c r="H70" s="179"/>
    </row>
    <row r="71" spans="1:8" ht="15" customHeight="1" x14ac:dyDescent="0.25">
      <c r="A71" s="66" t="s">
        <v>55</v>
      </c>
      <c r="B71" s="65">
        <v>3488798.4600000004</v>
      </c>
      <c r="C71" s="65">
        <v>3982741</v>
      </c>
      <c r="D71" s="65">
        <v>3642305</v>
      </c>
      <c r="E71" s="65">
        <f t="shared" si="4"/>
        <v>-340436</v>
      </c>
      <c r="F71" s="62">
        <f t="shared" si="5"/>
        <v>-8.5477815404014473E-2</v>
      </c>
      <c r="H71" s="178"/>
    </row>
    <row r="72" spans="1:8" ht="15" customHeight="1" x14ac:dyDescent="0.25">
      <c r="A72" s="66" t="s">
        <v>56</v>
      </c>
      <c r="B72" s="65">
        <v>1367823</v>
      </c>
      <c r="C72" s="65">
        <v>1367823</v>
      </c>
      <c r="D72" s="65">
        <v>0</v>
      </c>
      <c r="E72" s="65">
        <f t="shared" si="4"/>
        <v>-1367823</v>
      </c>
      <c r="F72" s="62">
        <f t="shared" si="5"/>
        <v>-1</v>
      </c>
      <c r="H72" s="178"/>
    </row>
    <row r="73" spans="1:8" ht="15" customHeight="1" x14ac:dyDescent="0.25">
      <c r="A73" s="66" t="s">
        <v>57</v>
      </c>
      <c r="B73" s="65">
        <v>0</v>
      </c>
      <c r="C73" s="65">
        <v>0</v>
      </c>
      <c r="D73" s="65">
        <v>0</v>
      </c>
      <c r="E73" s="65">
        <f t="shared" si="4"/>
        <v>0</v>
      </c>
      <c r="F73" s="62">
        <f t="shared" si="5"/>
        <v>0</v>
      </c>
      <c r="H73" s="178"/>
    </row>
    <row r="74" spans="1:8" ht="15" customHeight="1" x14ac:dyDescent="0.25">
      <c r="A74" s="66" t="s">
        <v>58</v>
      </c>
      <c r="B74" s="65">
        <v>0</v>
      </c>
      <c r="C74" s="65">
        <v>0</v>
      </c>
      <c r="D74" s="65">
        <v>0</v>
      </c>
      <c r="E74" s="65">
        <f t="shared" si="4"/>
        <v>0</v>
      </c>
      <c r="F74" s="62">
        <f t="shared" si="5"/>
        <v>0</v>
      </c>
      <c r="H74" s="178"/>
    </row>
    <row r="75" spans="1:8" s="103" customFormat="1" ht="15" customHeight="1" x14ac:dyDescent="0.25">
      <c r="A75" s="85" t="s">
        <v>59</v>
      </c>
      <c r="B75" s="86">
        <v>95736252.50999999</v>
      </c>
      <c r="C75" s="86">
        <v>97737585</v>
      </c>
      <c r="D75" s="86">
        <v>117304530</v>
      </c>
      <c r="E75" s="182">
        <f t="shared" si="4"/>
        <v>19566945</v>
      </c>
      <c r="F75" s="71">
        <f t="shared" si="5"/>
        <v>0.20019877716438358</v>
      </c>
      <c r="H75" s="179"/>
    </row>
    <row r="76" spans="1:8" ht="15" customHeight="1" x14ac:dyDescent="0.25">
      <c r="A76" s="83"/>
      <c r="B76" s="57"/>
      <c r="C76" s="57"/>
      <c r="D76" s="57"/>
      <c r="E76" s="57"/>
      <c r="F76" s="59"/>
      <c r="H76" s="178"/>
    </row>
    <row r="77" spans="1:8" ht="15" customHeight="1" x14ac:dyDescent="0.25">
      <c r="A77" s="81" t="s">
        <v>60</v>
      </c>
      <c r="B77" s="57"/>
      <c r="C77" s="57"/>
      <c r="D77" s="57"/>
      <c r="E77" s="57"/>
      <c r="F77" s="59"/>
      <c r="H77" s="178"/>
    </row>
    <row r="78" spans="1:8" ht="15" customHeight="1" x14ac:dyDescent="0.25">
      <c r="A78" s="64" t="s">
        <v>61</v>
      </c>
      <c r="B78" s="61">
        <v>32943378.270000003</v>
      </c>
      <c r="C78" s="61">
        <v>27897480</v>
      </c>
      <c r="D78" s="61">
        <v>35540512</v>
      </c>
      <c r="E78" s="57">
        <f t="shared" ref="E78:E96" si="6">D78-C78</f>
        <v>7643032</v>
      </c>
      <c r="F78" s="62">
        <f t="shared" ref="F78:F96" si="7">IF(ISBLANK(E78),"  ",IF(C78&gt;0,E78/C78,IF(E78&gt;0,1,0)))</f>
        <v>0.27396854482913868</v>
      </c>
      <c r="H78" s="178"/>
    </row>
    <row r="79" spans="1:8" ht="15" customHeight="1" x14ac:dyDescent="0.25">
      <c r="A79" s="66" t="s">
        <v>62</v>
      </c>
      <c r="B79" s="63">
        <v>3973703.6000000006</v>
      </c>
      <c r="C79" s="63">
        <v>2444640</v>
      </c>
      <c r="D79" s="63">
        <v>2731149</v>
      </c>
      <c r="E79" s="65">
        <f t="shared" si="6"/>
        <v>286509</v>
      </c>
      <c r="F79" s="62">
        <f t="shared" si="7"/>
        <v>0.11719885136461811</v>
      </c>
      <c r="H79" s="178"/>
    </row>
    <row r="80" spans="1:8" ht="15" customHeight="1" x14ac:dyDescent="0.25">
      <c r="A80" s="66" t="s">
        <v>63</v>
      </c>
      <c r="B80" s="57">
        <v>20278234.82</v>
      </c>
      <c r="C80" s="57">
        <v>27773963</v>
      </c>
      <c r="D80" s="57">
        <v>27765881</v>
      </c>
      <c r="E80" s="65">
        <f t="shared" si="6"/>
        <v>-8082</v>
      </c>
      <c r="F80" s="62">
        <f t="shared" si="7"/>
        <v>-2.9099196250819515E-4</v>
      </c>
      <c r="H80" s="178"/>
    </row>
    <row r="81" spans="1:8" s="103" customFormat="1" ht="15" customHeight="1" x14ac:dyDescent="0.25">
      <c r="A81" s="84" t="s">
        <v>64</v>
      </c>
      <c r="B81" s="86">
        <v>57195316.690000005</v>
      </c>
      <c r="C81" s="86">
        <v>58116083</v>
      </c>
      <c r="D81" s="86">
        <v>66037542</v>
      </c>
      <c r="E81" s="70">
        <f t="shared" si="6"/>
        <v>7921459</v>
      </c>
      <c r="F81" s="71">
        <f t="shared" si="7"/>
        <v>0.13630407610230716</v>
      </c>
      <c r="H81" s="179"/>
    </row>
    <row r="82" spans="1:8" ht="15" customHeight="1" x14ac:dyDescent="0.25">
      <c r="A82" s="66" t="s">
        <v>65</v>
      </c>
      <c r="B82" s="63">
        <v>146837.04</v>
      </c>
      <c r="C82" s="63">
        <v>393413</v>
      </c>
      <c r="D82" s="63">
        <v>146500</v>
      </c>
      <c r="E82" s="65">
        <f t="shared" si="6"/>
        <v>-246913</v>
      </c>
      <c r="F82" s="62">
        <f t="shared" si="7"/>
        <v>-0.62761779605656143</v>
      </c>
      <c r="H82" s="178"/>
    </row>
    <row r="83" spans="1:8" ht="15" customHeight="1" x14ac:dyDescent="0.25">
      <c r="A83" s="66" t="s">
        <v>66</v>
      </c>
      <c r="B83" s="61">
        <v>21804964.669999998</v>
      </c>
      <c r="C83" s="61">
        <v>22370666</v>
      </c>
      <c r="D83" s="61">
        <v>26067533</v>
      </c>
      <c r="E83" s="65">
        <f t="shared" si="6"/>
        <v>3696867</v>
      </c>
      <c r="F83" s="62">
        <f t="shared" si="7"/>
        <v>0.16525511578421492</v>
      </c>
      <c r="H83" s="178"/>
    </row>
    <row r="84" spans="1:8" ht="15" customHeight="1" x14ac:dyDescent="0.25">
      <c r="A84" s="66" t="s">
        <v>67</v>
      </c>
      <c r="B84" s="57">
        <v>1289779.3500000001</v>
      </c>
      <c r="C84" s="57">
        <v>1723845</v>
      </c>
      <c r="D84" s="57">
        <v>2127605</v>
      </c>
      <c r="E84" s="65">
        <f t="shared" si="6"/>
        <v>403760</v>
      </c>
      <c r="F84" s="62">
        <f t="shared" si="7"/>
        <v>0.234220594078934</v>
      </c>
      <c r="H84" s="178"/>
    </row>
    <row r="85" spans="1:8" s="103" customFormat="1" ht="15" customHeight="1" x14ac:dyDescent="0.25">
      <c r="A85" s="68" t="s">
        <v>68</v>
      </c>
      <c r="B85" s="86">
        <v>23241581.059999999</v>
      </c>
      <c r="C85" s="86">
        <v>24487924</v>
      </c>
      <c r="D85" s="86">
        <v>28341638</v>
      </c>
      <c r="E85" s="70">
        <f t="shared" si="6"/>
        <v>3853714</v>
      </c>
      <c r="F85" s="71">
        <f t="shared" si="7"/>
        <v>0.15737201732576434</v>
      </c>
      <c r="H85" s="179"/>
    </row>
    <row r="86" spans="1:8" ht="15" customHeight="1" x14ac:dyDescent="0.25">
      <c r="A86" s="66" t="s">
        <v>69</v>
      </c>
      <c r="B86" s="57">
        <v>1197808.51</v>
      </c>
      <c r="C86" s="57">
        <v>1446755</v>
      </c>
      <c r="D86" s="57">
        <v>1618963</v>
      </c>
      <c r="E86" s="65">
        <f t="shared" si="6"/>
        <v>172208</v>
      </c>
      <c r="F86" s="62">
        <f t="shared" si="7"/>
        <v>0.11903052002585096</v>
      </c>
      <c r="H86" s="178"/>
    </row>
    <row r="87" spans="1:8" ht="15" customHeight="1" x14ac:dyDescent="0.25">
      <c r="A87" s="66" t="s">
        <v>70</v>
      </c>
      <c r="B87" s="65">
        <v>4290502.0999999996</v>
      </c>
      <c r="C87" s="65">
        <v>3681932</v>
      </c>
      <c r="D87" s="65">
        <v>9583383</v>
      </c>
      <c r="E87" s="65">
        <f t="shared" si="6"/>
        <v>5901451</v>
      </c>
      <c r="F87" s="62">
        <f t="shared" si="7"/>
        <v>1.6028136858584026</v>
      </c>
      <c r="H87" s="178"/>
    </row>
    <row r="88" spans="1:8" ht="15" customHeight="1" x14ac:dyDescent="0.25">
      <c r="A88" s="66" t="s">
        <v>71</v>
      </c>
      <c r="B88" s="65">
        <v>0</v>
      </c>
      <c r="C88" s="65">
        <v>0</v>
      </c>
      <c r="D88" s="65">
        <v>0</v>
      </c>
      <c r="E88" s="65">
        <f t="shared" si="6"/>
        <v>0</v>
      </c>
      <c r="F88" s="62">
        <f t="shared" si="7"/>
        <v>0</v>
      </c>
      <c r="H88" s="178"/>
    </row>
    <row r="89" spans="1:8" ht="15" customHeight="1" x14ac:dyDescent="0.25">
      <c r="A89" s="66" t="s">
        <v>72</v>
      </c>
      <c r="B89" s="65">
        <v>9426921.2599999998</v>
      </c>
      <c r="C89" s="65">
        <v>9053485</v>
      </c>
      <c r="D89" s="65">
        <v>9366364</v>
      </c>
      <c r="E89" s="65">
        <f t="shared" si="6"/>
        <v>312879</v>
      </c>
      <c r="F89" s="62">
        <f t="shared" si="7"/>
        <v>3.4558957130872807E-2</v>
      </c>
      <c r="H89" s="178"/>
    </row>
    <row r="90" spans="1:8" s="103" customFormat="1" ht="15" customHeight="1" x14ac:dyDescent="0.25">
      <c r="A90" s="68" t="s">
        <v>73</v>
      </c>
      <c r="B90" s="70">
        <v>14915231.869999999</v>
      </c>
      <c r="C90" s="70">
        <v>14182172</v>
      </c>
      <c r="D90" s="70">
        <v>20568710</v>
      </c>
      <c r="E90" s="70">
        <f t="shared" si="6"/>
        <v>6386538</v>
      </c>
      <c r="F90" s="71">
        <f t="shared" si="7"/>
        <v>0.450321572746403</v>
      </c>
      <c r="H90" s="179"/>
    </row>
    <row r="91" spans="1:8" ht="15" customHeight="1" x14ac:dyDescent="0.25">
      <c r="A91" s="66" t="s">
        <v>74</v>
      </c>
      <c r="B91" s="65">
        <v>384122.88999999996</v>
      </c>
      <c r="C91" s="65">
        <v>941406</v>
      </c>
      <c r="D91" s="65">
        <v>2346640</v>
      </c>
      <c r="E91" s="65">
        <f t="shared" si="6"/>
        <v>1405234</v>
      </c>
      <c r="F91" s="62">
        <f t="shared" si="7"/>
        <v>1.4926970934963235</v>
      </c>
      <c r="H91" s="178"/>
    </row>
    <row r="92" spans="1:8" ht="15" customHeight="1" x14ac:dyDescent="0.25">
      <c r="A92" s="66" t="s">
        <v>75</v>
      </c>
      <c r="B92" s="65">
        <v>0</v>
      </c>
      <c r="C92" s="65">
        <v>10000</v>
      </c>
      <c r="D92" s="65">
        <v>10000</v>
      </c>
      <c r="E92" s="65">
        <f t="shared" si="6"/>
        <v>0</v>
      </c>
      <c r="F92" s="62">
        <f t="shared" si="7"/>
        <v>0</v>
      </c>
      <c r="H92" s="178"/>
    </row>
    <row r="93" spans="1:8" ht="15" customHeight="1" x14ac:dyDescent="0.25">
      <c r="A93" s="73" t="s">
        <v>76</v>
      </c>
      <c r="B93" s="65">
        <v>0</v>
      </c>
      <c r="C93" s="65">
        <v>0</v>
      </c>
      <c r="D93" s="65">
        <v>0</v>
      </c>
      <c r="E93" s="65">
        <f t="shared" si="6"/>
        <v>0</v>
      </c>
      <c r="F93" s="62">
        <f t="shared" si="7"/>
        <v>0</v>
      </c>
      <c r="H93" s="178"/>
    </row>
    <row r="94" spans="1:8" s="103" customFormat="1" ht="15" customHeight="1" x14ac:dyDescent="0.25">
      <c r="A94" s="87" t="s">
        <v>77</v>
      </c>
      <c r="B94" s="86">
        <v>384122.88999999996</v>
      </c>
      <c r="C94" s="86">
        <v>951406</v>
      </c>
      <c r="D94" s="86">
        <v>2356640</v>
      </c>
      <c r="E94" s="70">
        <f t="shared" si="6"/>
        <v>1405234</v>
      </c>
      <c r="F94" s="71">
        <f t="shared" si="7"/>
        <v>1.4770077127955887</v>
      </c>
      <c r="H94" s="179"/>
    </row>
    <row r="95" spans="1:8" ht="15" customHeight="1" x14ac:dyDescent="0.25">
      <c r="A95" s="73" t="s">
        <v>78</v>
      </c>
      <c r="B95" s="65">
        <v>0</v>
      </c>
      <c r="C95" s="65">
        <v>0</v>
      </c>
      <c r="D95" s="65">
        <v>0</v>
      </c>
      <c r="E95" s="65">
        <f t="shared" si="6"/>
        <v>0</v>
      </c>
      <c r="F95" s="62">
        <f t="shared" si="7"/>
        <v>0</v>
      </c>
      <c r="H95" s="178"/>
    </row>
    <row r="96" spans="1:8" s="103" customFormat="1" ht="15" customHeight="1" thickBot="1" x14ac:dyDescent="0.3">
      <c r="A96" s="159" t="s">
        <v>59</v>
      </c>
      <c r="B96" s="160">
        <v>95736252.510000005</v>
      </c>
      <c r="C96" s="160">
        <v>97737585</v>
      </c>
      <c r="D96" s="160">
        <v>117304530</v>
      </c>
      <c r="E96" s="160">
        <f t="shared" si="6"/>
        <v>19566945</v>
      </c>
      <c r="F96" s="162">
        <f t="shared" si="7"/>
        <v>0.20019877716438358</v>
      </c>
      <c r="H96" s="179"/>
    </row>
    <row r="97" spans="1:6" ht="15" customHeight="1" thickTop="1" x14ac:dyDescent="0.4">
      <c r="A97" s="4"/>
      <c r="B97" s="5"/>
      <c r="C97" s="5"/>
      <c r="D97" s="5"/>
      <c r="E97" s="5"/>
      <c r="F97" s="6" t="s">
        <v>38</v>
      </c>
    </row>
    <row r="98" spans="1:6" x14ac:dyDescent="0.25">
      <c r="A98" s="1" t="s">
        <v>203</v>
      </c>
    </row>
    <row r="99" spans="1:6" x14ac:dyDescent="0.25">
      <c r="A99" s="1" t="s">
        <v>181</v>
      </c>
    </row>
  </sheetData>
  <hyperlinks>
    <hyperlink ref="I2" location="Home!A1" tooltip="Home" display="Home" xr:uid="{00000000-0004-0000-1B00-000000000000}"/>
  </hyperlinks>
  <printOptions horizontalCentered="1" verticalCentered="1"/>
  <pageMargins left="0.25" right="0.25" top="0.75" bottom="0.75" header="0.3" footer="0.3"/>
  <pageSetup scale="46" fitToWidth="0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29">
    <tabColor theme="9" tint="0.79998168889431442"/>
    <pageSetUpPr fitToPage="1"/>
  </sheetPr>
  <dimension ref="A1:M99"/>
  <sheetViews>
    <sheetView workbookViewId="0">
      <pane xSplit="1" ySplit="5" topLeftCell="B6" activePane="bottomRight" state="frozen"/>
      <selection activeCell="A33" sqref="A33"/>
      <selection pane="topRight" activeCell="A33" sqref="A33"/>
      <selection pane="bottomLeft" activeCell="A33" sqref="A33"/>
      <selection pane="bottomRight" activeCell="J53" sqref="J53"/>
    </sheetView>
  </sheetViews>
  <sheetFormatPr defaultColWidth="9.140625" defaultRowHeight="15.75" x14ac:dyDescent="0.25"/>
  <cols>
    <col min="1" max="1" width="66.5703125" style="1" customWidth="1"/>
    <col min="2" max="5" width="23.7109375" style="2" customWidth="1"/>
    <col min="6" max="6" width="23.7109375" style="3" customWidth="1"/>
    <col min="8" max="8" width="7.7109375" customWidth="1"/>
    <col min="9" max="9" width="11.5703125" customWidth="1"/>
  </cols>
  <sheetData>
    <row r="1" spans="1:9" ht="19.5" customHeight="1" thickBot="1" x14ac:dyDescent="0.3">
      <c r="A1" s="27" t="s">
        <v>0</v>
      </c>
      <c r="B1" s="28"/>
      <c r="D1" s="29" t="s">
        <v>1</v>
      </c>
      <c r="E1" s="26" t="s">
        <v>110</v>
      </c>
      <c r="F1" s="26"/>
    </row>
    <row r="2" spans="1:9" ht="19.5" customHeight="1" thickBot="1" x14ac:dyDescent="0.3">
      <c r="A2" s="27" t="s">
        <v>2</v>
      </c>
      <c r="B2" s="28"/>
      <c r="C2" s="28"/>
      <c r="D2" s="28"/>
      <c r="E2" s="28"/>
      <c r="F2" s="32"/>
      <c r="I2" s="170" t="s">
        <v>178</v>
      </c>
    </row>
    <row r="3" spans="1:9" ht="19.5" customHeight="1" thickBot="1" x14ac:dyDescent="0.3">
      <c r="A3" s="33" t="s">
        <v>3</v>
      </c>
      <c r="B3" s="34"/>
      <c r="C3" s="34"/>
      <c r="D3" s="34"/>
      <c r="E3" s="34"/>
      <c r="F3" s="35"/>
    </row>
    <row r="4" spans="1:9" ht="15" customHeight="1" thickTop="1" x14ac:dyDescent="0.25">
      <c r="A4" s="49" t="s">
        <v>4</v>
      </c>
      <c r="B4" s="50" t="s">
        <v>5</v>
      </c>
      <c r="C4" s="51" t="s">
        <v>6</v>
      </c>
      <c r="D4" s="51" t="s">
        <v>6</v>
      </c>
      <c r="E4" s="51" t="s">
        <v>7</v>
      </c>
      <c r="F4" s="52" t="s">
        <v>8</v>
      </c>
      <c r="H4" s="177"/>
    </row>
    <row r="5" spans="1:9" s="107" customFormat="1" ht="15" customHeight="1" x14ac:dyDescent="0.25">
      <c r="A5" s="53"/>
      <c r="B5" s="54" t="s">
        <v>192</v>
      </c>
      <c r="C5" s="54" t="s">
        <v>201</v>
      </c>
      <c r="D5" s="54" t="s">
        <v>202</v>
      </c>
      <c r="E5" s="54" t="s">
        <v>192</v>
      </c>
      <c r="F5" s="55" t="s">
        <v>9</v>
      </c>
      <c r="H5" s="177"/>
    </row>
    <row r="6" spans="1:9" ht="15" customHeight="1" x14ac:dyDescent="0.25">
      <c r="A6" s="56" t="s">
        <v>10</v>
      </c>
      <c r="B6" s="57"/>
      <c r="C6" s="57"/>
      <c r="D6" s="57"/>
      <c r="E6" s="57"/>
      <c r="F6" s="58"/>
      <c r="H6" s="178"/>
    </row>
    <row r="7" spans="1:9" ht="15" customHeight="1" x14ac:dyDescent="0.25">
      <c r="A7" s="56" t="s">
        <v>11</v>
      </c>
      <c r="B7" s="57"/>
      <c r="C7" s="57"/>
      <c r="D7" s="57"/>
      <c r="E7" s="57"/>
      <c r="F7" s="59"/>
      <c r="H7" s="178"/>
    </row>
    <row r="8" spans="1:9" ht="15" customHeight="1" x14ac:dyDescent="0.25">
      <c r="A8" s="60" t="s">
        <v>12</v>
      </c>
      <c r="B8" s="61">
        <v>90827984</v>
      </c>
      <c r="C8" s="61">
        <v>90827984</v>
      </c>
      <c r="D8" s="61">
        <v>95227208</v>
      </c>
      <c r="E8" s="61">
        <f t="shared" ref="E8:E33" si="0">D8-C8</f>
        <v>4399224</v>
      </c>
      <c r="F8" s="62">
        <f t="shared" ref="F8:F33" si="1">IF(ISBLANK(E8),"  ",IF(C8&gt;0,E8/C8,IF(E8&gt;0,1,0)))</f>
        <v>4.8434676255723126E-2</v>
      </c>
      <c r="H8" s="178"/>
    </row>
    <row r="9" spans="1:9" ht="15" customHeight="1" x14ac:dyDescent="0.25">
      <c r="A9" s="60" t="s">
        <v>13</v>
      </c>
      <c r="B9" s="61">
        <v>0</v>
      </c>
      <c r="C9" s="61">
        <v>0</v>
      </c>
      <c r="D9" s="61">
        <v>0</v>
      </c>
      <c r="E9" s="61">
        <f t="shared" si="0"/>
        <v>0</v>
      </c>
      <c r="F9" s="62">
        <f t="shared" si="1"/>
        <v>0</v>
      </c>
      <c r="H9" s="178"/>
    </row>
    <row r="10" spans="1:9" ht="15" customHeight="1" x14ac:dyDescent="0.25">
      <c r="A10" s="187" t="s">
        <v>14</v>
      </c>
      <c r="B10" s="63">
        <v>4512068</v>
      </c>
      <c r="C10" s="63">
        <v>4524765</v>
      </c>
      <c r="D10" s="63">
        <v>3914445</v>
      </c>
      <c r="E10" s="61">
        <f t="shared" si="0"/>
        <v>-610320</v>
      </c>
      <c r="F10" s="62">
        <f t="shared" si="1"/>
        <v>-0.13488435311005101</v>
      </c>
      <c r="H10" s="178"/>
    </row>
    <row r="11" spans="1:9" ht="15" customHeight="1" x14ac:dyDescent="0.25">
      <c r="A11" s="189" t="s">
        <v>15</v>
      </c>
      <c r="B11" s="65">
        <v>0</v>
      </c>
      <c r="C11" s="65">
        <v>0</v>
      </c>
      <c r="D11" s="65">
        <v>0</v>
      </c>
      <c r="E11" s="61">
        <f t="shared" si="0"/>
        <v>0</v>
      </c>
      <c r="F11" s="62">
        <f t="shared" si="1"/>
        <v>0</v>
      </c>
      <c r="H11" s="178"/>
    </row>
    <row r="12" spans="1:9" ht="15" customHeight="1" x14ac:dyDescent="0.25">
      <c r="A12" s="190" t="s">
        <v>16</v>
      </c>
      <c r="B12" s="65">
        <v>4512068</v>
      </c>
      <c r="C12" s="65">
        <v>4524765</v>
      </c>
      <c r="D12" s="65">
        <v>3914445</v>
      </c>
      <c r="E12" s="61">
        <f t="shared" si="0"/>
        <v>-610320</v>
      </c>
      <c r="F12" s="62">
        <f t="shared" si="1"/>
        <v>-0.13488435311005101</v>
      </c>
      <c r="H12" s="178"/>
    </row>
    <row r="13" spans="1:9" ht="15" customHeight="1" x14ac:dyDescent="0.25">
      <c r="A13" s="190" t="s">
        <v>17</v>
      </c>
      <c r="B13" s="65">
        <v>0</v>
      </c>
      <c r="C13" s="65">
        <v>0</v>
      </c>
      <c r="D13" s="65">
        <v>0</v>
      </c>
      <c r="E13" s="61">
        <f t="shared" si="0"/>
        <v>0</v>
      </c>
      <c r="F13" s="62">
        <f t="shared" si="1"/>
        <v>0</v>
      </c>
      <c r="H13" s="178"/>
    </row>
    <row r="14" spans="1:9" ht="15" customHeight="1" x14ac:dyDescent="0.25">
      <c r="A14" s="190" t="s">
        <v>18</v>
      </c>
      <c r="B14" s="65">
        <v>0</v>
      </c>
      <c r="C14" s="65">
        <v>0</v>
      </c>
      <c r="D14" s="65">
        <v>0</v>
      </c>
      <c r="E14" s="61">
        <f t="shared" si="0"/>
        <v>0</v>
      </c>
      <c r="F14" s="62">
        <f t="shared" si="1"/>
        <v>0</v>
      </c>
      <c r="H14" s="178"/>
    </row>
    <row r="15" spans="1:9" ht="15" customHeight="1" x14ac:dyDescent="0.25">
      <c r="A15" s="190" t="s">
        <v>19</v>
      </c>
      <c r="B15" s="65">
        <v>0</v>
      </c>
      <c r="C15" s="65">
        <v>0</v>
      </c>
      <c r="D15" s="65">
        <v>0</v>
      </c>
      <c r="E15" s="61">
        <f t="shared" si="0"/>
        <v>0</v>
      </c>
      <c r="F15" s="62">
        <f t="shared" si="1"/>
        <v>0</v>
      </c>
      <c r="H15" s="178"/>
    </row>
    <row r="16" spans="1:9" ht="15" customHeight="1" x14ac:dyDescent="0.25">
      <c r="A16" s="190" t="s">
        <v>204</v>
      </c>
      <c r="B16" s="65">
        <v>0</v>
      </c>
      <c r="C16" s="65">
        <v>0</v>
      </c>
      <c r="D16" s="65">
        <v>0</v>
      </c>
      <c r="E16" s="61">
        <f t="shared" si="0"/>
        <v>0</v>
      </c>
      <c r="F16" s="62">
        <f t="shared" si="1"/>
        <v>0</v>
      </c>
      <c r="H16" s="178"/>
    </row>
    <row r="17" spans="1:8" ht="15" customHeight="1" x14ac:dyDescent="0.25">
      <c r="A17" s="190" t="s">
        <v>20</v>
      </c>
      <c r="B17" s="65">
        <v>0</v>
      </c>
      <c r="C17" s="65">
        <v>0</v>
      </c>
      <c r="D17" s="65">
        <v>0</v>
      </c>
      <c r="E17" s="61">
        <f t="shared" si="0"/>
        <v>0</v>
      </c>
      <c r="F17" s="62">
        <f t="shared" si="1"/>
        <v>0</v>
      </c>
      <c r="H17" s="178"/>
    </row>
    <row r="18" spans="1:8" ht="15" customHeight="1" x14ac:dyDescent="0.25">
      <c r="A18" s="190" t="s">
        <v>193</v>
      </c>
      <c r="B18" s="65">
        <v>0</v>
      </c>
      <c r="C18" s="65">
        <v>0</v>
      </c>
      <c r="D18" s="65">
        <v>0</v>
      </c>
      <c r="E18" s="61">
        <f t="shared" si="0"/>
        <v>0</v>
      </c>
      <c r="F18" s="62">
        <f t="shared" si="1"/>
        <v>0</v>
      </c>
      <c r="H18" s="178"/>
    </row>
    <row r="19" spans="1:8" ht="15" customHeight="1" x14ac:dyDescent="0.25">
      <c r="A19" s="190" t="s">
        <v>21</v>
      </c>
      <c r="B19" s="65">
        <v>0</v>
      </c>
      <c r="C19" s="65">
        <v>0</v>
      </c>
      <c r="D19" s="65">
        <v>0</v>
      </c>
      <c r="E19" s="61">
        <f t="shared" si="0"/>
        <v>0</v>
      </c>
      <c r="F19" s="62">
        <f t="shared" si="1"/>
        <v>0</v>
      </c>
      <c r="H19" s="178"/>
    </row>
    <row r="20" spans="1:8" ht="15" customHeight="1" x14ac:dyDescent="0.25">
      <c r="A20" s="190" t="s">
        <v>22</v>
      </c>
      <c r="B20" s="65">
        <v>0</v>
      </c>
      <c r="C20" s="65">
        <v>0</v>
      </c>
      <c r="D20" s="65">
        <v>0</v>
      </c>
      <c r="E20" s="61">
        <f t="shared" si="0"/>
        <v>0</v>
      </c>
      <c r="F20" s="62">
        <f t="shared" si="1"/>
        <v>0</v>
      </c>
      <c r="H20" s="178"/>
    </row>
    <row r="21" spans="1:8" ht="15" customHeight="1" x14ac:dyDescent="0.25">
      <c r="A21" s="190" t="s">
        <v>194</v>
      </c>
      <c r="B21" s="65">
        <v>0</v>
      </c>
      <c r="C21" s="65">
        <v>0</v>
      </c>
      <c r="D21" s="65">
        <v>0</v>
      </c>
      <c r="E21" s="61">
        <f t="shared" si="0"/>
        <v>0</v>
      </c>
      <c r="F21" s="62">
        <f t="shared" si="1"/>
        <v>0</v>
      </c>
      <c r="H21" s="178"/>
    </row>
    <row r="22" spans="1:8" ht="15" customHeight="1" x14ac:dyDescent="0.25">
      <c r="A22" s="190" t="s">
        <v>23</v>
      </c>
      <c r="B22" s="65">
        <v>0</v>
      </c>
      <c r="C22" s="65">
        <v>0</v>
      </c>
      <c r="D22" s="65">
        <v>0</v>
      </c>
      <c r="E22" s="61">
        <f t="shared" si="0"/>
        <v>0</v>
      </c>
      <c r="F22" s="62">
        <f t="shared" si="1"/>
        <v>0</v>
      </c>
      <c r="H22" s="178"/>
    </row>
    <row r="23" spans="1:8" ht="15" customHeight="1" x14ac:dyDescent="0.25">
      <c r="A23" s="191" t="s">
        <v>195</v>
      </c>
      <c r="B23" s="65">
        <v>0</v>
      </c>
      <c r="C23" s="65">
        <v>0</v>
      </c>
      <c r="D23" s="65">
        <v>0</v>
      </c>
      <c r="E23" s="61">
        <f t="shared" si="0"/>
        <v>0</v>
      </c>
      <c r="F23" s="62">
        <f t="shared" si="1"/>
        <v>0</v>
      </c>
      <c r="H23" s="178"/>
    </row>
    <row r="24" spans="1:8" ht="15" customHeight="1" x14ac:dyDescent="0.25">
      <c r="A24" s="191" t="s">
        <v>24</v>
      </c>
      <c r="B24" s="65">
        <v>0</v>
      </c>
      <c r="C24" s="65">
        <v>0</v>
      </c>
      <c r="D24" s="65">
        <v>0</v>
      </c>
      <c r="E24" s="61">
        <f t="shared" si="0"/>
        <v>0</v>
      </c>
      <c r="F24" s="62">
        <f t="shared" si="1"/>
        <v>0</v>
      </c>
      <c r="H24" s="178"/>
    </row>
    <row r="25" spans="1:8" ht="15" customHeight="1" x14ac:dyDescent="0.25">
      <c r="A25" s="191" t="s">
        <v>79</v>
      </c>
      <c r="B25" s="65">
        <v>0</v>
      </c>
      <c r="C25" s="65">
        <v>0</v>
      </c>
      <c r="D25" s="65">
        <v>0</v>
      </c>
      <c r="E25" s="61">
        <f t="shared" si="0"/>
        <v>0</v>
      </c>
      <c r="F25" s="62">
        <f t="shared" si="1"/>
        <v>0</v>
      </c>
      <c r="H25" s="178"/>
    </row>
    <row r="26" spans="1:8" ht="15" customHeight="1" x14ac:dyDescent="0.25">
      <c r="A26" s="191" t="s">
        <v>196</v>
      </c>
      <c r="B26" s="65">
        <v>0</v>
      </c>
      <c r="C26" s="65">
        <v>0</v>
      </c>
      <c r="D26" s="65">
        <v>0</v>
      </c>
      <c r="E26" s="61">
        <f t="shared" si="0"/>
        <v>0</v>
      </c>
      <c r="F26" s="62">
        <f t="shared" si="1"/>
        <v>0</v>
      </c>
      <c r="H26" s="178"/>
    </row>
    <row r="27" spans="1:8" ht="15" customHeight="1" x14ac:dyDescent="0.25">
      <c r="A27" s="191" t="s">
        <v>197</v>
      </c>
      <c r="B27" s="65">
        <v>0</v>
      </c>
      <c r="C27" s="65">
        <v>0</v>
      </c>
      <c r="D27" s="65">
        <v>0</v>
      </c>
      <c r="E27" s="61">
        <f t="shared" si="0"/>
        <v>0</v>
      </c>
      <c r="F27" s="62">
        <f t="shared" si="1"/>
        <v>0</v>
      </c>
      <c r="H27" s="178"/>
    </row>
    <row r="28" spans="1:8" ht="15" customHeight="1" x14ac:dyDescent="0.25">
      <c r="A28" s="191" t="s">
        <v>185</v>
      </c>
      <c r="B28" s="65">
        <v>0</v>
      </c>
      <c r="C28" s="65">
        <v>0</v>
      </c>
      <c r="D28" s="65">
        <v>0</v>
      </c>
      <c r="E28" s="61">
        <f t="shared" si="0"/>
        <v>0</v>
      </c>
      <c r="F28" s="62">
        <f t="shared" si="1"/>
        <v>0</v>
      </c>
      <c r="H28" s="178"/>
    </row>
    <row r="29" spans="1:8" ht="15" customHeight="1" x14ac:dyDescent="0.25">
      <c r="A29" s="191" t="s">
        <v>198</v>
      </c>
      <c r="B29" s="65">
        <v>0</v>
      </c>
      <c r="C29" s="65">
        <v>0</v>
      </c>
      <c r="D29" s="65">
        <v>0</v>
      </c>
      <c r="E29" s="61">
        <f t="shared" si="0"/>
        <v>0</v>
      </c>
      <c r="F29" s="62">
        <f t="shared" si="1"/>
        <v>0</v>
      </c>
      <c r="H29" s="178"/>
    </row>
    <row r="30" spans="1:8" ht="15" customHeight="1" x14ac:dyDescent="0.25">
      <c r="A30" s="192" t="s">
        <v>199</v>
      </c>
      <c r="B30" s="65">
        <v>0</v>
      </c>
      <c r="C30" s="65">
        <v>0</v>
      </c>
      <c r="D30" s="65">
        <v>0</v>
      </c>
      <c r="E30" s="61">
        <f t="shared" si="0"/>
        <v>0</v>
      </c>
      <c r="F30" s="62">
        <f t="shared" si="1"/>
        <v>0</v>
      </c>
      <c r="H30" s="178"/>
    </row>
    <row r="31" spans="1:8" ht="15" customHeight="1" x14ac:dyDescent="0.25">
      <c r="A31" s="191" t="s">
        <v>205</v>
      </c>
      <c r="B31" s="65">
        <v>0</v>
      </c>
      <c r="C31" s="65">
        <v>0</v>
      </c>
      <c r="D31" s="65">
        <v>0</v>
      </c>
      <c r="E31" s="61">
        <f t="shared" si="0"/>
        <v>0</v>
      </c>
      <c r="F31" s="62">
        <f t="shared" si="1"/>
        <v>0</v>
      </c>
      <c r="H31" s="178"/>
    </row>
    <row r="32" spans="1:8" ht="15" customHeight="1" x14ac:dyDescent="0.25">
      <c r="A32" s="193" t="s">
        <v>206</v>
      </c>
      <c r="B32" s="65">
        <v>0</v>
      </c>
      <c r="C32" s="65">
        <v>0</v>
      </c>
      <c r="D32" s="65">
        <v>0</v>
      </c>
      <c r="E32" s="61">
        <f t="shared" si="0"/>
        <v>0</v>
      </c>
      <c r="F32" s="62">
        <f t="shared" si="1"/>
        <v>0</v>
      </c>
      <c r="H32" s="178"/>
    </row>
    <row r="33" spans="1:13" ht="15" customHeight="1" x14ac:dyDescent="0.25">
      <c r="A33" s="193" t="s">
        <v>207</v>
      </c>
      <c r="B33" s="65">
        <v>0</v>
      </c>
      <c r="C33" s="65">
        <v>0</v>
      </c>
      <c r="D33" s="65">
        <v>0</v>
      </c>
      <c r="E33" s="61">
        <f t="shared" si="0"/>
        <v>0</v>
      </c>
      <c r="F33" s="62">
        <f t="shared" si="1"/>
        <v>0</v>
      </c>
      <c r="H33" s="178"/>
    </row>
    <row r="34" spans="1:13" ht="15" customHeight="1" x14ac:dyDescent="0.25">
      <c r="A34" s="67" t="s">
        <v>25</v>
      </c>
      <c r="B34" s="65"/>
      <c r="C34" s="65"/>
      <c r="D34" s="65"/>
      <c r="E34" s="65"/>
      <c r="F34" s="58"/>
      <c r="H34" s="178"/>
    </row>
    <row r="35" spans="1:13" ht="15" customHeight="1" x14ac:dyDescent="0.25">
      <c r="A35" s="64" t="s">
        <v>26</v>
      </c>
      <c r="B35" s="61">
        <v>0</v>
      </c>
      <c r="C35" s="61">
        <v>0</v>
      </c>
      <c r="D35" s="61">
        <v>0</v>
      </c>
      <c r="E35" s="61">
        <f>D35-C35</f>
        <v>0</v>
      </c>
      <c r="F35" s="62">
        <f>IF(ISBLANK(E35),"  ",IF(C35&gt;0,E35/C35,IF(E35&gt;0,1,0)))</f>
        <v>0</v>
      </c>
      <c r="H35" s="178"/>
    </row>
    <row r="36" spans="1:13" ht="15" customHeight="1" x14ac:dyDescent="0.25">
      <c r="A36" s="68" t="s">
        <v>27</v>
      </c>
      <c r="B36" s="65"/>
      <c r="C36" s="65"/>
      <c r="D36" s="65"/>
      <c r="E36" s="65"/>
      <c r="F36" s="58"/>
      <c r="H36" s="178"/>
    </row>
    <row r="37" spans="1:13" ht="15" customHeight="1" x14ac:dyDescent="0.25">
      <c r="A37" s="64" t="s">
        <v>26</v>
      </c>
      <c r="B37" s="57">
        <v>0</v>
      </c>
      <c r="C37" s="57">
        <v>0</v>
      </c>
      <c r="D37" s="57">
        <v>0</v>
      </c>
      <c r="E37" s="61">
        <f>D37-C37</f>
        <v>0</v>
      </c>
      <c r="F37" s="62">
        <f>IF(ISBLANK(E37),"  ",IF(C37&gt;0,E37/C37,IF(E37&gt;0,1,0)))</f>
        <v>0</v>
      </c>
      <c r="H37" s="178"/>
    </row>
    <row r="38" spans="1:13" ht="15" customHeight="1" x14ac:dyDescent="0.25">
      <c r="A38" s="66" t="s">
        <v>28</v>
      </c>
      <c r="B38" s="65"/>
      <c r="C38" s="65"/>
      <c r="D38" s="65"/>
      <c r="E38" s="63"/>
      <c r="F38" s="62" t="str">
        <f>IF(ISBLANK(E38),"  ",IF(C38&gt;0,E38/C38,IF(E38&gt;0,1,0)))</f>
        <v xml:space="preserve">  </v>
      </c>
      <c r="H38" s="178"/>
    </row>
    <row r="39" spans="1:13" s="103" customFormat="1" ht="15" customHeight="1" x14ac:dyDescent="0.25">
      <c r="A39" s="69" t="s">
        <v>30</v>
      </c>
      <c r="B39" s="70">
        <v>95340052</v>
      </c>
      <c r="C39" s="70">
        <v>95352749</v>
      </c>
      <c r="D39" s="70">
        <v>99141653</v>
      </c>
      <c r="E39" s="70">
        <f>D39-C39</f>
        <v>3788904</v>
      </c>
      <c r="F39" s="71">
        <f>IF(ISBLANK(E39),"  ",IF(C39&gt;0,E39/C39,IF(E39&gt;0,1,0)))</f>
        <v>3.9735655654772994E-2</v>
      </c>
      <c r="H39" s="179"/>
    </row>
    <row r="40" spans="1:13" ht="15" customHeight="1" x14ac:dyDescent="0.25">
      <c r="A40" s="67" t="s">
        <v>31</v>
      </c>
      <c r="B40" s="65"/>
      <c r="C40" s="65"/>
      <c r="D40" s="65"/>
      <c r="E40" s="65"/>
      <c r="F40" s="58"/>
      <c r="H40" s="178"/>
    </row>
    <row r="41" spans="1:13" ht="15" customHeight="1" x14ac:dyDescent="0.25">
      <c r="A41" s="72" t="s">
        <v>32</v>
      </c>
      <c r="B41" s="61">
        <v>0</v>
      </c>
      <c r="C41" s="61">
        <v>0</v>
      </c>
      <c r="D41" s="61">
        <v>0</v>
      </c>
      <c r="E41" s="61">
        <f t="shared" ref="E41:E46" si="2">D41-C41</f>
        <v>0</v>
      </c>
      <c r="F41" s="62">
        <f t="shared" ref="F41:F46" si="3">IF(ISBLANK(E41),"  ",IF(C41&gt;0,E41/C41,IF(E41&gt;0,1,0)))</f>
        <v>0</v>
      </c>
      <c r="H41" s="178"/>
    </row>
    <row r="42" spans="1:13" ht="15" customHeight="1" x14ac:dyDescent="0.25">
      <c r="A42" s="73" t="s">
        <v>33</v>
      </c>
      <c r="B42" s="61">
        <v>0</v>
      </c>
      <c r="C42" s="61">
        <v>0</v>
      </c>
      <c r="D42" s="61">
        <v>0</v>
      </c>
      <c r="E42" s="63">
        <f t="shared" si="2"/>
        <v>0</v>
      </c>
      <c r="F42" s="62">
        <f t="shared" si="3"/>
        <v>0</v>
      </c>
      <c r="H42" s="178"/>
    </row>
    <row r="43" spans="1:13" ht="15" customHeight="1" x14ac:dyDescent="0.25">
      <c r="A43" s="73" t="s">
        <v>34</v>
      </c>
      <c r="B43" s="61">
        <v>0</v>
      </c>
      <c r="C43" s="61">
        <v>0</v>
      </c>
      <c r="D43" s="61">
        <v>0</v>
      </c>
      <c r="E43" s="63">
        <f t="shared" si="2"/>
        <v>0</v>
      </c>
      <c r="F43" s="62">
        <f t="shared" si="3"/>
        <v>0</v>
      </c>
      <c r="H43" s="178"/>
    </row>
    <row r="44" spans="1:13" ht="15" customHeight="1" x14ac:dyDescent="0.25">
      <c r="A44" s="73" t="s">
        <v>35</v>
      </c>
      <c r="B44" s="61">
        <v>0</v>
      </c>
      <c r="C44" s="61">
        <v>0</v>
      </c>
      <c r="D44" s="61">
        <v>0</v>
      </c>
      <c r="E44" s="63">
        <f t="shared" si="2"/>
        <v>0</v>
      </c>
      <c r="F44" s="62">
        <f t="shared" si="3"/>
        <v>0</v>
      </c>
      <c r="H44" s="178"/>
    </row>
    <row r="45" spans="1:13" ht="15" customHeight="1" x14ac:dyDescent="0.25">
      <c r="A45" s="74" t="s">
        <v>36</v>
      </c>
      <c r="B45" s="61">
        <v>0</v>
      </c>
      <c r="C45" s="61">
        <v>0</v>
      </c>
      <c r="D45" s="61">
        <v>0</v>
      </c>
      <c r="E45" s="63">
        <f t="shared" si="2"/>
        <v>0</v>
      </c>
      <c r="F45" s="62">
        <f t="shared" si="3"/>
        <v>0</v>
      </c>
      <c r="H45" s="178"/>
    </row>
    <row r="46" spans="1:13" s="103" customFormat="1" ht="15" customHeight="1" x14ac:dyDescent="0.25">
      <c r="A46" s="67" t="s">
        <v>37</v>
      </c>
      <c r="B46" s="75">
        <v>0</v>
      </c>
      <c r="C46" s="75">
        <v>0</v>
      </c>
      <c r="D46" s="75">
        <v>0</v>
      </c>
      <c r="E46" s="86">
        <f t="shared" si="2"/>
        <v>0</v>
      </c>
      <c r="F46" s="71">
        <f t="shared" si="3"/>
        <v>0</v>
      </c>
      <c r="H46" s="179"/>
      <c r="M46" s="103" t="s">
        <v>38</v>
      </c>
    </row>
    <row r="47" spans="1:13" ht="15" customHeight="1" x14ac:dyDescent="0.25">
      <c r="A47" s="66" t="s">
        <v>38</v>
      </c>
      <c r="B47" s="65"/>
      <c r="C47" s="65"/>
      <c r="D47" s="65"/>
      <c r="E47" s="65"/>
      <c r="F47" s="58"/>
      <c r="H47" s="178"/>
    </row>
    <row r="48" spans="1:13" s="103" customFormat="1" ht="15" customHeight="1" x14ac:dyDescent="0.25">
      <c r="A48" s="76" t="s">
        <v>39</v>
      </c>
      <c r="B48" s="77">
        <v>0</v>
      </c>
      <c r="C48" s="77">
        <v>0</v>
      </c>
      <c r="D48" s="77">
        <v>0</v>
      </c>
      <c r="E48" s="77">
        <f>D48-C48</f>
        <v>0</v>
      </c>
      <c r="F48" s="71">
        <f>IF(ISBLANK(E48),"  ",IF(C48&gt;0,E48/C48,IF(E48&gt;0,1,0)))</f>
        <v>0</v>
      </c>
      <c r="H48" s="179"/>
    </row>
    <row r="49" spans="1:8" ht="15" customHeight="1" x14ac:dyDescent="0.25">
      <c r="A49" s="64"/>
      <c r="B49" s="57"/>
      <c r="C49" s="57"/>
      <c r="D49" s="57"/>
      <c r="E49" s="57"/>
      <c r="F49" s="59"/>
      <c r="H49" s="178"/>
    </row>
    <row r="50" spans="1:8" s="103" customFormat="1" ht="15" customHeight="1" x14ac:dyDescent="0.25">
      <c r="A50" s="76" t="s">
        <v>40</v>
      </c>
      <c r="B50" s="77">
        <v>0</v>
      </c>
      <c r="C50" s="77">
        <v>0</v>
      </c>
      <c r="D50" s="77">
        <v>0</v>
      </c>
      <c r="E50" s="77">
        <f>D50-C50</f>
        <v>0</v>
      </c>
      <c r="F50" s="71">
        <f>IF(ISBLANK(E50),"  ",IF(C50&gt;0,E50/C50,IF(E50&gt;0,1,0)))</f>
        <v>0</v>
      </c>
      <c r="H50" s="179"/>
    </row>
    <row r="51" spans="1:8" ht="15" customHeight="1" x14ac:dyDescent="0.25">
      <c r="A51" s="66" t="s">
        <v>38</v>
      </c>
      <c r="B51" s="65"/>
      <c r="C51" s="65"/>
      <c r="D51" s="65"/>
      <c r="E51" s="65"/>
      <c r="F51" s="58"/>
      <c r="H51" s="178"/>
    </row>
    <row r="52" spans="1:8" s="103" customFormat="1" ht="15" customHeight="1" x14ac:dyDescent="0.25">
      <c r="A52" s="67" t="s">
        <v>41</v>
      </c>
      <c r="B52" s="75">
        <v>66115218</v>
      </c>
      <c r="C52" s="75">
        <v>67736379</v>
      </c>
      <c r="D52" s="75">
        <v>67736379</v>
      </c>
      <c r="E52" s="75">
        <f>D52-C52</f>
        <v>0</v>
      </c>
      <c r="F52" s="71">
        <f>IF(ISBLANK(E52),"  ",IF(C52&gt;0,E52/C52,IF(E52&gt;0,1,0)))</f>
        <v>0</v>
      </c>
      <c r="H52" s="179"/>
    </row>
    <row r="53" spans="1:8" ht="15" customHeight="1" x14ac:dyDescent="0.25">
      <c r="A53" s="66" t="s">
        <v>38</v>
      </c>
      <c r="B53" s="65"/>
      <c r="C53" s="65"/>
      <c r="D53" s="65"/>
      <c r="E53" s="65"/>
      <c r="F53" s="58"/>
      <c r="H53" s="178"/>
    </row>
    <row r="54" spans="1:8" s="103" customFormat="1" ht="15" customHeight="1" x14ac:dyDescent="0.25">
      <c r="A54" s="78" t="s">
        <v>42</v>
      </c>
      <c r="B54" s="79">
        <v>0</v>
      </c>
      <c r="C54" s="79">
        <v>0</v>
      </c>
      <c r="D54" s="79">
        <v>0</v>
      </c>
      <c r="E54" s="79">
        <f>D54-C54</f>
        <v>0</v>
      </c>
      <c r="F54" s="71">
        <f>IF(ISBLANK(E54),"  ",IF(C54&gt;0,E54/C54,IF(E54&gt;0,1,0)))</f>
        <v>0</v>
      </c>
      <c r="H54" s="179"/>
    </row>
    <row r="55" spans="1:8" ht="15" customHeight="1" x14ac:dyDescent="0.25">
      <c r="A55" s="67"/>
      <c r="B55" s="57"/>
      <c r="C55" s="57"/>
      <c r="D55" s="57"/>
      <c r="E55" s="57"/>
      <c r="F55" s="80"/>
      <c r="H55" s="178"/>
    </row>
    <row r="56" spans="1:8" s="103" customFormat="1" ht="15" customHeight="1" x14ac:dyDescent="0.25">
      <c r="A56" s="67" t="s">
        <v>43</v>
      </c>
      <c r="B56" s="75">
        <v>0</v>
      </c>
      <c r="C56" s="75">
        <v>0</v>
      </c>
      <c r="D56" s="75">
        <v>0</v>
      </c>
      <c r="E56" s="79">
        <f>D56-C56</f>
        <v>0</v>
      </c>
      <c r="F56" s="71">
        <f>IF(ISBLANK(E56),"  ",IF(C56&gt;0,E56/C56,IF(E56&gt;0,1,0)))</f>
        <v>0</v>
      </c>
      <c r="H56" s="179"/>
    </row>
    <row r="57" spans="1:8" ht="15" customHeight="1" x14ac:dyDescent="0.25">
      <c r="A57" s="66"/>
      <c r="B57" s="65"/>
      <c r="C57" s="65"/>
      <c r="D57" s="65"/>
      <c r="E57" s="65"/>
      <c r="F57" s="58"/>
      <c r="H57" s="178"/>
    </row>
    <row r="58" spans="1:8" s="103" customFormat="1" ht="15" customHeight="1" x14ac:dyDescent="0.25">
      <c r="A58" s="81" t="s">
        <v>44</v>
      </c>
      <c r="B58" s="75">
        <v>161455270</v>
      </c>
      <c r="C58" s="75">
        <v>163089128</v>
      </c>
      <c r="D58" s="75">
        <v>166878032</v>
      </c>
      <c r="E58" s="75">
        <f>D58-C58</f>
        <v>3788904</v>
      </c>
      <c r="F58" s="71">
        <f>IF(ISBLANK(E58),"  ",IF(C58&gt;0,E58/C58,IF(E58&gt;0,1,0)))</f>
        <v>2.3232106557096805E-2</v>
      </c>
      <c r="H58" s="179"/>
    </row>
    <row r="59" spans="1:8" ht="15" customHeight="1" x14ac:dyDescent="0.25">
      <c r="A59" s="82"/>
      <c r="B59" s="65"/>
      <c r="C59" s="65"/>
      <c r="D59" s="65"/>
      <c r="E59" s="65"/>
      <c r="F59" s="58" t="s">
        <v>38</v>
      </c>
      <c r="H59" s="178"/>
    </row>
    <row r="60" spans="1:8" ht="15" customHeight="1" x14ac:dyDescent="0.25">
      <c r="A60" s="83"/>
      <c r="B60" s="57"/>
      <c r="C60" s="57"/>
      <c r="D60" s="57"/>
      <c r="E60" s="57"/>
      <c r="F60" s="59" t="s">
        <v>38</v>
      </c>
      <c r="H60" s="178"/>
    </row>
    <row r="61" spans="1:8" ht="15" customHeight="1" x14ac:dyDescent="0.25">
      <c r="A61" s="81" t="s">
        <v>45</v>
      </c>
      <c r="B61" s="57"/>
      <c r="C61" s="57"/>
      <c r="D61" s="57"/>
      <c r="E61" s="57"/>
      <c r="F61" s="59"/>
      <c r="H61" s="178"/>
    </row>
    <row r="62" spans="1:8" ht="15" customHeight="1" x14ac:dyDescent="0.25">
      <c r="A62" s="64" t="s">
        <v>46</v>
      </c>
      <c r="B62" s="57">
        <v>55548766</v>
      </c>
      <c r="C62" s="57">
        <v>57746830</v>
      </c>
      <c r="D62" s="57">
        <v>72448970</v>
      </c>
      <c r="E62" s="57">
        <f t="shared" ref="E62:E75" si="4">D62-C62</f>
        <v>14702140</v>
      </c>
      <c r="F62" s="62">
        <f t="shared" ref="F62:F75" si="5">IF(ISBLANK(E62),"  ",IF(C62&gt;0,E62/C62,IF(E62&gt;0,1,0)))</f>
        <v>0.25459648607551272</v>
      </c>
      <c r="H62" s="178"/>
    </row>
    <row r="63" spans="1:8" ht="15" customHeight="1" x14ac:dyDescent="0.25">
      <c r="A63" s="66" t="s">
        <v>47</v>
      </c>
      <c r="B63" s="65">
        <v>6880961</v>
      </c>
      <c r="C63" s="65">
        <v>7011959</v>
      </c>
      <c r="D63" s="65">
        <v>6740913</v>
      </c>
      <c r="E63" s="65">
        <f t="shared" si="4"/>
        <v>-271046</v>
      </c>
      <c r="F63" s="62">
        <f t="shared" si="5"/>
        <v>-3.865481814711124E-2</v>
      </c>
      <c r="H63" s="178"/>
    </row>
    <row r="64" spans="1:8" ht="15" customHeight="1" x14ac:dyDescent="0.25">
      <c r="A64" s="66" t="s">
        <v>48</v>
      </c>
      <c r="B64" s="65">
        <v>9473998</v>
      </c>
      <c r="C64" s="65">
        <v>9673836</v>
      </c>
      <c r="D64" s="65">
        <v>1040301</v>
      </c>
      <c r="E64" s="65">
        <f t="shared" si="4"/>
        <v>-8633535</v>
      </c>
      <c r="F64" s="62">
        <f t="shared" si="5"/>
        <v>-0.89246241098153822</v>
      </c>
      <c r="H64" s="178"/>
    </row>
    <row r="65" spans="1:8" ht="15" customHeight="1" x14ac:dyDescent="0.25">
      <c r="A65" s="66" t="s">
        <v>49</v>
      </c>
      <c r="B65" s="65">
        <v>16908586</v>
      </c>
      <c r="C65" s="65">
        <v>16857297</v>
      </c>
      <c r="D65" s="65">
        <v>15552577</v>
      </c>
      <c r="E65" s="65">
        <f t="shared" si="4"/>
        <v>-1304720</v>
      </c>
      <c r="F65" s="62">
        <f t="shared" si="5"/>
        <v>-7.7397936335819442E-2</v>
      </c>
      <c r="H65" s="178"/>
    </row>
    <row r="66" spans="1:8" ht="15" customHeight="1" x14ac:dyDescent="0.25">
      <c r="A66" s="66" t="s">
        <v>50</v>
      </c>
      <c r="B66" s="65">
        <v>3397468</v>
      </c>
      <c r="C66" s="65">
        <v>3851290</v>
      </c>
      <c r="D66" s="65">
        <v>3406300</v>
      </c>
      <c r="E66" s="65">
        <f t="shared" si="4"/>
        <v>-444990</v>
      </c>
      <c r="F66" s="62">
        <f t="shared" si="5"/>
        <v>-0.11554310373926659</v>
      </c>
      <c r="H66" s="178"/>
    </row>
    <row r="67" spans="1:8" ht="15" customHeight="1" x14ac:dyDescent="0.25">
      <c r="A67" s="66" t="s">
        <v>51</v>
      </c>
      <c r="B67" s="65">
        <v>29142159</v>
      </c>
      <c r="C67" s="65">
        <v>32560920</v>
      </c>
      <c r="D67" s="65">
        <v>31611685</v>
      </c>
      <c r="E67" s="65">
        <f t="shared" si="4"/>
        <v>-949235</v>
      </c>
      <c r="F67" s="62">
        <f t="shared" si="5"/>
        <v>-2.915258536920947E-2</v>
      </c>
      <c r="H67" s="178"/>
    </row>
    <row r="68" spans="1:8" ht="15" customHeight="1" x14ac:dyDescent="0.25">
      <c r="A68" s="66" t="s">
        <v>52</v>
      </c>
      <c r="B68" s="65">
        <v>4163551</v>
      </c>
      <c r="C68" s="65">
        <v>4844059</v>
      </c>
      <c r="D68" s="65">
        <v>4727001</v>
      </c>
      <c r="E68" s="65">
        <f t="shared" si="4"/>
        <v>-117058</v>
      </c>
      <c r="F68" s="62">
        <f t="shared" si="5"/>
        <v>-2.4165271314820897E-2</v>
      </c>
      <c r="H68" s="178"/>
    </row>
    <row r="69" spans="1:8" ht="15" customHeight="1" x14ac:dyDescent="0.25">
      <c r="A69" s="66" t="s">
        <v>53</v>
      </c>
      <c r="B69" s="65">
        <v>31602307</v>
      </c>
      <c r="C69" s="65">
        <v>26278782</v>
      </c>
      <c r="D69" s="65">
        <v>31350285</v>
      </c>
      <c r="E69" s="65">
        <f t="shared" si="4"/>
        <v>5071503</v>
      </c>
      <c r="F69" s="62">
        <f t="shared" si="5"/>
        <v>0.19298851065471756</v>
      </c>
      <c r="H69" s="178"/>
    </row>
    <row r="70" spans="1:8" s="103" customFormat="1" ht="15" customHeight="1" x14ac:dyDescent="0.25">
      <c r="A70" s="84" t="s">
        <v>54</v>
      </c>
      <c r="B70" s="70">
        <v>157117796</v>
      </c>
      <c r="C70" s="70">
        <v>158824973</v>
      </c>
      <c r="D70" s="70">
        <v>166878032</v>
      </c>
      <c r="E70" s="70">
        <f t="shared" si="4"/>
        <v>8053059</v>
      </c>
      <c r="F70" s="71">
        <f t="shared" si="5"/>
        <v>5.0703984693893193E-2</v>
      </c>
      <c r="H70" s="179"/>
    </row>
    <row r="71" spans="1:8" ht="15" customHeight="1" x14ac:dyDescent="0.25">
      <c r="A71" s="66" t="s">
        <v>55</v>
      </c>
      <c r="B71" s="65">
        <v>0</v>
      </c>
      <c r="C71" s="65">
        <v>0</v>
      </c>
      <c r="D71" s="65">
        <v>0</v>
      </c>
      <c r="E71" s="65">
        <f t="shared" si="4"/>
        <v>0</v>
      </c>
      <c r="F71" s="62">
        <f t="shared" si="5"/>
        <v>0</v>
      </c>
      <c r="H71" s="178"/>
    </row>
    <row r="72" spans="1:8" ht="15" customHeight="1" x14ac:dyDescent="0.25">
      <c r="A72" s="66" t="s">
        <v>56</v>
      </c>
      <c r="B72" s="65">
        <v>4337474</v>
      </c>
      <c r="C72" s="65">
        <v>4263928</v>
      </c>
      <c r="D72" s="65">
        <v>0</v>
      </c>
      <c r="E72" s="65">
        <f t="shared" si="4"/>
        <v>-4263928</v>
      </c>
      <c r="F72" s="62">
        <f t="shared" si="5"/>
        <v>-1</v>
      </c>
      <c r="H72" s="178"/>
    </row>
    <row r="73" spans="1:8" ht="15" customHeight="1" x14ac:dyDescent="0.25">
      <c r="A73" s="66" t="s">
        <v>57</v>
      </c>
      <c r="B73" s="65">
        <v>0</v>
      </c>
      <c r="C73" s="65">
        <v>0</v>
      </c>
      <c r="D73" s="65">
        <v>0</v>
      </c>
      <c r="E73" s="65">
        <f t="shared" si="4"/>
        <v>0</v>
      </c>
      <c r="F73" s="62">
        <f t="shared" si="5"/>
        <v>0</v>
      </c>
      <c r="H73" s="178"/>
    </row>
    <row r="74" spans="1:8" ht="15" customHeight="1" x14ac:dyDescent="0.25">
      <c r="A74" s="66" t="s">
        <v>58</v>
      </c>
      <c r="B74" s="65">
        <v>0</v>
      </c>
      <c r="C74" s="65">
        <v>0</v>
      </c>
      <c r="D74" s="65">
        <v>0</v>
      </c>
      <c r="E74" s="65">
        <f t="shared" si="4"/>
        <v>0</v>
      </c>
      <c r="F74" s="62">
        <f t="shared" si="5"/>
        <v>0</v>
      </c>
      <c r="H74" s="178"/>
    </row>
    <row r="75" spans="1:8" s="103" customFormat="1" ht="15" customHeight="1" x14ac:dyDescent="0.25">
      <c r="A75" s="85" t="s">
        <v>59</v>
      </c>
      <c r="B75" s="86">
        <v>161455270</v>
      </c>
      <c r="C75" s="86">
        <v>163088901</v>
      </c>
      <c r="D75" s="86">
        <v>166878032</v>
      </c>
      <c r="E75" s="182">
        <f t="shared" si="4"/>
        <v>3789131</v>
      </c>
      <c r="F75" s="71">
        <f t="shared" si="5"/>
        <v>2.3233530772274934E-2</v>
      </c>
      <c r="H75" s="179"/>
    </row>
    <row r="76" spans="1:8" ht="15" customHeight="1" x14ac:dyDescent="0.25">
      <c r="A76" s="83"/>
      <c r="B76" s="57"/>
      <c r="C76" s="57"/>
      <c r="D76" s="57"/>
      <c r="E76" s="57"/>
      <c r="F76" s="59"/>
      <c r="H76" s="178"/>
    </row>
    <row r="77" spans="1:8" ht="15" customHeight="1" x14ac:dyDescent="0.25">
      <c r="A77" s="81" t="s">
        <v>60</v>
      </c>
      <c r="B77" s="57"/>
      <c r="C77" s="57"/>
      <c r="D77" s="57"/>
      <c r="E77" s="57"/>
      <c r="F77" s="59"/>
      <c r="H77" s="178"/>
    </row>
    <row r="78" spans="1:8" ht="15" customHeight="1" x14ac:dyDescent="0.25">
      <c r="A78" s="64" t="s">
        <v>61</v>
      </c>
      <c r="B78" s="61">
        <v>68533065</v>
      </c>
      <c r="C78" s="61">
        <v>71736424</v>
      </c>
      <c r="D78" s="61">
        <v>83452329</v>
      </c>
      <c r="E78" s="57">
        <f t="shared" ref="E78:E96" si="6">D78-C78</f>
        <v>11715905</v>
      </c>
      <c r="F78" s="62">
        <f t="shared" ref="F78:F96" si="7">IF(ISBLANK(E78),"  ",IF(C78&gt;0,E78/C78,IF(E78&gt;0,1,0)))</f>
        <v>0.16331877652557647</v>
      </c>
      <c r="H78" s="178"/>
    </row>
    <row r="79" spans="1:8" ht="15" customHeight="1" x14ac:dyDescent="0.25">
      <c r="A79" s="66" t="s">
        <v>62</v>
      </c>
      <c r="B79" s="63">
        <v>1435724</v>
      </c>
      <c r="C79" s="63">
        <v>1379848</v>
      </c>
      <c r="D79" s="63">
        <v>1530146</v>
      </c>
      <c r="E79" s="65">
        <f t="shared" si="6"/>
        <v>150298</v>
      </c>
      <c r="F79" s="62">
        <f t="shared" si="7"/>
        <v>0.10892359158400056</v>
      </c>
      <c r="H79" s="178"/>
    </row>
    <row r="80" spans="1:8" ht="15" customHeight="1" x14ac:dyDescent="0.25">
      <c r="A80" s="66" t="s">
        <v>63</v>
      </c>
      <c r="B80" s="57">
        <v>24942609</v>
      </c>
      <c r="C80" s="57">
        <v>29730335</v>
      </c>
      <c r="D80" s="57">
        <v>32061740</v>
      </c>
      <c r="E80" s="65">
        <f t="shared" si="6"/>
        <v>2331405</v>
      </c>
      <c r="F80" s="62">
        <f t="shared" si="7"/>
        <v>7.8418389836508742E-2</v>
      </c>
      <c r="H80" s="178"/>
    </row>
    <row r="81" spans="1:8" s="103" customFormat="1" ht="15" customHeight="1" x14ac:dyDescent="0.25">
      <c r="A81" s="84" t="s">
        <v>64</v>
      </c>
      <c r="B81" s="86">
        <v>94911398</v>
      </c>
      <c r="C81" s="86">
        <v>102846607</v>
      </c>
      <c r="D81" s="86">
        <v>117044215</v>
      </c>
      <c r="E81" s="70">
        <f t="shared" si="6"/>
        <v>14197608</v>
      </c>
      <c r="F81" s="71">
        <f t="shared" si="7"/>
        <v>0.13804644036531025</v>
      </c>
      <c r="H81" s="179"/>
    </row>
    <row r="82" spans="1:8" ht="15" customHeight="1" x14ac:dyDescent="0.25">
      <c r="A82" s="66" t="s">
        <v>65</v>
      </c>
      <c r="B82" s="63">
        <v>459890</v>
      </c>
      <c r="C82" s="63">
        <v>292312</v>
      </c>
      <c r="D82" s="63">
        <v>358719</v>
      </c>
      <c r="E82" s="65">
        <f t="shared" si="6"/>
        <v>66407</v>
      </c>
      <c r="F82" s="62">
        <f t="shared" si="7"/>
        <v>0.22717849421166425</v>
      </c>
      <c r="H82" s="178"/>
    </row>
    <row r="83" spans="1:8" ht="15" customHeight="1" x14ac:dyDescent="0.25">
      <c r="A83" s="66" t="s">
        <v>66</v>
      </c>
      <c r="B83" s="61">
        <v>23100913</v>
      </c>
      <c r="C83" s="61">
        <v>18909668</v>
      </c>
      <c r="D83" s="61">
        <v>21497252</v>
      </c>
      <c r="E83" s="65">
        <f t="shared" si="6"/>
        <v>2587584</v>
      </c>
      <c r="F83" s="62">
        <f t="shared" si="7"/>
        <v>0.13683920838800553</v>
      </c>
      <c r="H83" s="178"/>
    </row>
    <row r="84" spans="1:8" ht="15" customHeight="1" x14ac:dyDescent="0.25">
      <c r="A84" s="66" t="s">
        <v>67</v>
      </c>
      <c r="B84" s="57">
        <v>5552425</v>
      </c>
      <c r="C84" s="57">
        <v>4553970</v>
      </c>
      <c r="D84" s="57">
        <v>3993241</v>
      </c>
      <c r="E84" s="65">
        <f t="shared" si="6"/>
        <v>-560729</v>
      </c>
      <c r="F84" s="62">
        <f t="shared" si="7"/>
        <v>-0.12312970880352747</v>
      </c>
      <c r="H84" s="178"/>
    </row>
    <row r="85" spans="1:8" s="103" customFormat="1" ht="15" customHeight="1" x14ac:dyDescent="0.25">
      <c r="A85" s="68" t="s">
        <v>68</v>
      </c>
      <c r="B85" s="86">
        <v>29113228</v>
      </c>
      <c r="C85" s="86">
        <v>23755950</v>
      </c>
      <c r="D85" s="86">
        <v>25849212</v>
      </c>
      <c r="E85" s="70">
        <f t="shared" si="6"/>
        <v>2093262</v>
      </c>
      <c r="F85" s="71">
        <f t="shared" si="7"/>
        <v>8.8115272173918541E-2</v>
      </c>
      <c r="H85" s="179"/>
    </row>
    <row r="86" spans="1:8" ht="15" customHeight="1" x14ac:dyDescent="0.25">
      <c r="A86" s="66" t="s">
        <v>69</v>
      </c>
      <c r="B86" s="57">
        <v>1318594</v>
      </c>
      <c r="C86" s="57">
        <v>1907776</v>
      </c>
      <c r="D86" s="57">
        <v>1844246</v>
      </c>
      <c r="E86" s="65">
        <f t="shared" si="6"/>
        <v>-63530</v>
      </c>
      <c r="F86" s="62">
        <f t="shared" si="7"/>
        <v>-3.3300555201449228E-2</v>
      </c>
      <c r="H86" s="178"/>
    </row>
    <row r="87" spans="1:8" ht="15" customHeight="1" x14ac:dyDescent="0.25">
      <c r="A87" s="66" t="s">
        <v>70</v>
      </c>
      <c r="B87" s="65">
        <v>14286312</v>
      </c>
      <c r="C87" s="65">
        <v>17635934</v>
      </c>
      <c r="D87" s="65">
        <v>9668481</v>
      </c>
      <c r="E87" s="65">
        <f t="shared" si="6"/>
        <v>-7967453</v>
      </c>
      <c r="F87" s="62">
        <f t="shared" si="7"/>
        <v>-0.45177380455154798</v>
      </c>
      <c r="H87" s="178"/>
    </row>
    <row r="88" spans="1:8" ht="15" customHeight="1" x14ac:dyDescent="0.25">
      <c r="A88" s="66" t="s">
        <v>71</v>
      </c>
      <c r="B88" s="65">
        <v>4277119</v>
      </c>
      <c r="C88" s="65">
        <v>4263928</v>
      </c>
      <c r="D88" s="65">
        <v>0</v>
      </c>
      <c r="E88" s="65">
        <f t="shared" si="6"/>
        <v>-4263928</v>
      </c>
      <c r="F88" s="62">
        <f t="shared" si="7"/>
        <v>-1</v>
      </c>
      <c r="H88" s="178"/>
    </row>
    <row r="89" spans="1:8" ht="15" customHeight="1" x14ac:dyDescent="0.25">
      <c r="A89" s="66" t="s">
        <v>72</v>
      </c>
      <c r="B89" s="65">
        <v>15090036</v>
      </c>
      <c r="C89" s="65">
        <v>12513313</v>
      </c>
      <c r="D89" s="65">
        <v>12295717</v>
      </c>
      <c r="E89" s="65">
        <f t="shared" si="6"/>
        <v>-217596</v>
      </c>
      <c r="F89" s="62">
        <f t="shared" si="7"/>
        <v>-1.7389159849194213E-2</v>
      </c>
      <c r="H89" s="178"/>
    </row>
    <row r="90" spans="1:8" s="103" customFormat="1" ht="15" customHeight="1" x14ac:dyDescent="0.25">
      <c r="A90" s="68" t="s">
        <v>73</v>
      </c>
      <c r="B90" s="70">
        <v>34972061</v>
      </c>
      <c r="C90" s="70">
        <v>36320951</v>
      </c>
      <c r="D90" s="70">
        <v>23808444</v>
      </c>
      <c r="E90" s="70">
        <f t="shared" si="6"/>
        <v>-12512507</v>
      </c>
      <c r="F90" s="71">
        <f t="shared" si="7"/>
        <v>-0.34449833100460392</v>
      </c>
      <c r="H90" s="179"/>
    </row>
    <row r="91" spans="1:8" ht="15" customHeight="1" x14ac:dyDescent="0.25">
      <c r="A91" s="66" t="s">
        <v>74</v>
      </c>
      <c r="B91" s="65">
        <v>1694813</v>
      </c>
      <c r="C91" s="65">
        <v>165393</v>
      </c>
      <c r="D91" s="65">
        <v>176161</v>
      </c>
      <c r="E91" s="65">
        <f t="shared" si="6"/>
        <v>10768</v>
      </c>
      <c r="F91" s="62">
        <f t="shared" si="7"/>
        <v>6.5105536510009498E-2</v>
      </c>
      <c r="H91" s="178"/>
    </row>
    <row r="92" spans="1:8" ht="15" customHeight="1" x14ac:dyDescent="0.25">
      <c r="A92" s="66" t="s">
        <v>75</v>
      </c>
      <c r="B92" s="65">
        <v>6002</v>
      </c>
      <c r="C92" s="65">
        <v>0</v>
      </c>
      <c r="D92" s="65">
        <v>0</v>
      </c>
      <c r="E92" s="65">
        <f t="shared" si="6"/>
        <v>0</v>
      </c>
      <c r="F92" s="62">
        <f t="shared" si="7"/>
        <v>0</v>
      </c>
      <c r="H92" s="178"/>
    </row>
    <row r="93" spans="1:8" ht="15" customHeight="1" x14ac:dyDescent="0.25">
      <c r="A93" s="73" t="s">
        <v>76</v>
      </c>
      <c r="B93" s="65">
        <v>757768</v>
      </c>
      <c r="C93" s="65">
        <v>0</v>
      </c>
      <c r="D93" s="65">
        <v>0</v>
      </c>
      <c r="E93" s="65">
        <f t="shared" si="6"/>
        <v>0</v>
      </c>
      <c r="F93" s="62">
        <f t="shared" si="7"/>
        <v>0</v>
      </c>
      <c r="H93" s="178"/>
    </row>
    <row r="94" spans="1:8" s="103" customFormat="1" ht="15" customHeight="1" x14ac:dyDescent="0.25">
      <c r="A94" s="87" t="s">
        <v>77</v>
      </c>
      <c r="B94" s="86">
        <v>2458583</v>
      </c>
      <c r="C94" s="86">
        <v>165393</v>
      </c>
      <c r="D94" s="86">
        <v>176161</v>
      </c>
      <c r="E94" s="70">
        <f t="shared" si="6"/>
        <v>10768</v>
      </c>
      <c r="F94" s="71">
        <f t="shared" si="7"/>
        <v>6.5105536510009498E-2</v>
      </c>
      <c r="H94" s="179"/>
    </row>
    <row r="95" spans="1:8" ht="15" customHeight="1" x14ac:dyDescent="0.25">
      <c r="A95" s="73" t="s">
        <v>78</v>
      </c>
      <c r="B95" s="65">
        <v>0</v>
      </c>
      <c r="C95" s="65">
        <v>0</v>
      </c>
      <c r="D95" s="65">
        <v>0</v>
      </c>
      <c r="E95" s="65">
        <f t="shared" si="6"/>
        <v>0</v>
      </c>
      <c r="F95" s="62">
        <f t="shared" si="7"/>
        <v>0</v>
      </c>
      <c r="H95" s="178"/>
    </row>
    <row r="96" spans="1:8" s="103" customFormat="1" ht="15" customHeight="1" thickBot="1" x14ac:dyDescent="0.3">
      <c r="A96" s="159" t="s">
        <v>59</v>
      </c>
      <c r="B96" s="160">
        <v>161455270</v>
      </c>
      <c r="C96" s="160">
        <v>163088901</v>
      </c>
      <c r="D96" s="160">
        <v>166878032</v>
      </c>
      <c r="E96" s="160">
        <f t="shared" si="6"/>
        <v>3789131</v>
      </c>
      <c r="F96" s="162">
        <f t="shared" si="7"/>
        <v>2.3233530772274934E-2</v>
      </c>
      <c r="H96" s="179"/>
    </row>
    <row r="97" spans="1:6" ht="15" customHeight="1" thickTop="1" x14ac:dyDescent="0.4">
      <c r="A97" s="4"/>
      <c r="B97" s="5"/>
      <c r="C97" s="5"/>
      <c r="D97" s="5"/>
      <c r="E97" s="5"/>
      <c r="F97" s="6" t="s">
        <v>38</v>
      </c>
    </row>
    <row r="98" spans="1:6" x14ac:dyDescent="0.25">
      <c r="A98" s="1" t="s">
        <v>203</v>
      </c>
    </row>
    <row r="99" spans="1:6" x14ac:dyDescent="0.25">
      <c r="A99" s="1" t="s">
        <v>181</v>
      </c>
    </row>
  </sheetData>
  <hyperlinks>
    <hyperlink ref="I2" location="Home!A1" tooltip="Home" display="Home" xr:uid="{00000000-0004-0000-1C00-000000000000}"/>
  </hyperlinks>
  <printOptions horizontalCentered="1" verticalCentered="1"/>
  <pageMargins left="0.25" right="0.25" top="0.75" bottom="0.75" header="0.3" footer="0.3"/>
  <pageSetup scale="46" fitToWidth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99"/>
  <sheetViews>
    <sheetView workbookViewId="0">
      <pane xSplit="1" ySplit="5" topLeftCell="B6" activePane="bottomRight" state="frozen"/>
      <selection activeCell="F32" sqref="F32:F33"/>
      <selection pane="topRight" activeCell="F32" sqref="F32:F33"/>
      <selection pane="bottomLeft" activeCell="F32" sqref="F32:F33"/>
      <selection pane="bottomRight" activeCell="B10" sqref="B10"/>
    </sheetView>
  </sheetViews>
  <sheetFormatPr defaultColWidth="9.140625" defaultRowHeight="15.75" x14ac:dyDescent="0.25"/>
  <cols>
    <col min="1" max="1" width="66.5703125" style="1" customWidth="1"/>
    <col min="2" max="5" width="23.7109375" style="2" customWidth="1"/>
    <col min="6" max="6" width="23.7109375" style="3" customWidth="1"/>
    <col min="8" max="8" width="7.7109375" customWidth="1"/>
    <col min="9" max="9" width="11.5703125" customWidth="1"/>
    <col min="11" max="11" width="11.5703125" bestFit="1" customWidth="1"/>
  </cols>
  <sheetData>
    <row r="1" spans="1:9" ht="19.5" customHeight="1" thickBot="1" x14ac:dyDescent="0.35">
      <c r="A1" s="27" t="s">
        <v>0</v>
      </c>
      <c r="B1" s="31"/>
      <c r="D1" s="176" t="s">
        <v>1</v>
      </c>
      <c r="E1" s="26" t="s">
        <v>85</v>
      </c>
      <c r="F1" s="36"/>
    </row>
    <row r="2" spans="1:9" ht="19.5" customHeight="1" thickBot="1" x14ac:dyDescent="0.35">
      <c r="A2" s="27" t="s">
        <v>2</v>
      </c>
      <c r="B2" s="28"/>
      <c r="C2" s="32"/>
      <c r="D2" s="32"/>
      <c r="E2" s="31"/>
      <c r="F2" s="31"/>
      <c r="I2" s="170" t="s">
        <v>178</v>
      </c>
    </row>
    <row r="3" spans="1:9" ht="19.5" customHeight="1" thickBot="1" x14ac:dyDescent="0.35">
      <c r="A3" s="33" t="s">
        <v>3</v>
      </c>
      <c r="B3" s="34"/>
      <c r="C3" s="35"/>
      <c r="D3" s="32"/>
      <c r="E3" s="31"/>
      <c r="F3" s="31"/>
    </row>
    <row r="4" spans="1:9" ht="15" customHeight="1" thickTop="1" x14ac:dyDescent="0.25">
      <c r="A4" s="49" t="s">
        <v>4</v>
      </c>
      <c r="B4" s="50" t="s">
        <v>5</v>
      </c>
      <c r="C4" s="51" t="s">
        <v>6</v>
      </c>
      <c r="D4" s="51" t="s">
        <v>6</v>
      </c>
      <c r="E4" s="51" t="s">
        <v>7</v>
      </c>
      <c r="F4" s="52" t="s">
        <v>8</v>
      </c>
      <c r="H4" s="177"/>
    </row>
    <row r="5" spans="1:9" s="107" customFormat="1" ht="15" customHeight="1" x14ac:dyDescent="0.25">
      <c r="A5" s="53"/>
      <c r="B5" s="54" t="s">
        <v>192</v>
      </c>
      <c r="C5" s="54" t="s">
        <v>201</v>
      </c>
      <c r="D5" s="54" t="s">
        <v>202</v>
      </c>
      <c r="E5" s="54" t="s">
        <v>192</v>
      </c>
      <c r="F5" s="55" t="s">
        <v>9</v>
      </c>
      <c r="H5" s="177"/>
    </row>
    <row r="6" spans="1:9" ht="15" customHeight="1" x14ac:dyDescent="0.25">
      <c r="A6" s="56" t="s">
        <v>10</v>
      </c>
      <c r="B6" s="57"/>
      <c r="C6" s="57"/>
      <c r="D6" s="57"/>
      <c r="E6" s="57"/>
      <c r="F6" s="58"/>
      <c r="H6" s="178"/>
    </row>
    <row r="7" spans="1:9" ht="15" customHeight="1" x14ac:dyDescent="0.25">
      <c r="A7" s="56" t="s">
        <v>11</v>
      </c>
      <c r="B7" s="57"/>
      <c r="C7" s="57"/>
      <c r="D7" s="57"/>
      <c r="E7" s="57"/>
      <c r="F7" s="59"/>
      <c r="H7" s="178"/>
    </row>
    <row r="8" spans="1:9" ht="15" customHeight="1" x14ac:dyDescent="0.25">
      <c r="A8" s="60" t="s">
        <v>12</v>
      </c>
      <c r="B8" s="61">
        <f>LSUE!B8+SUSLA!B8+'LCTCS Summary'!B8-LCTCBoard!B8-Online!B8-AE!B8-RR!B8</f>
        <v>150033655</v>
      </c>
      <c r="C8" s="61">
        <f>LSUE!C8+SUSLA!C8+'LCTCS Summary'!C8-LCTCBoard!C8-Online!C8-AE!C8-RR!C8</f>
        <v>150033655</v>
      </c>
      <c r="D8" s="61">
        <f>LSUE!D8+SUSLA!D8+'LCTCS Summary'!D8-LCTCBoard!D8-Online!D8-AE!D8-RR!D8</f>
        <v>164579384</v>
      </c>
      <c r="E8" s="61">
        <f t="shared" ref="E8:E33" si="0">D8-C8</f>
        <v>14545729</v>
      </c>
      <c r="F8" s="62">
        <f t="shared" ref="F8:F33" si="1">IF(ISBLANK(E8),"  ",IF(C8&gt;0,E8/C8,IF(E8&gt;0,1,0)))</f>
        <v>9.6949774368957423E-2</v>
      </c>
      <c r="H8" s="178"/>
    </row>
    <row r="9" spans="1:9" ht="15" customHeight="1" x14ac:dyDescent="0.25">
      <c r="A9" s="60" t="s">
        <v>13</v>
      </c>
      <c r="B9" s="61">
        <f>LSUE!B9+SUSLA!B9+'LCTCS Summary'!B9-LCTCBoard!B9-Online!B9-AE!B9-RR!B9</f>
        <v>0</v>
      </c>
      <c r="C9" s="61">
        <f>LSUE!C9+SUSLA!C9+'LCTCS Summary'!C9-LCTCBoard!C9-Online!C9-AE!C9-RR!C9</f>
        <v>0</v>
      </c>
      <c r="D9" s="61">
        <f>LSUE!D9+SUSLA!D9+'LCTCS Summary'!D9-LCTCBoard!D9-Online!D9-AE!D9-RR!D9</f>
        <v>0</v>
      </c>
      <c r="E9" s="61">
        <f t="shared" si="0"/>
        <v>0</v>
      </c>
      <c r="F9" s="62">
        <f t="shared" si="1"/>
        <v>0</v>
      </c>
      <c r="H9" s="178"/>
    </row>
    <row r="10" spans="1:9" ht="15" customHeight="1" x14ac:dyDescent="0.25">
      <c r="A10" s="187" t="s">
        <v>14</v>
      </c>
      <c r="B10" s="61">
        <f>LSUE!B10+SUSLA!B10+'LCTCS Summary'!B10-LCTCBoard!B10-Online!B10-AE!B10-RR!B10</f>
        <v>7481638.0200000107</v>
      </c>
      <c r="C10" s="61">
        <f>LSUE!C10+SUSLA!C10+'LCTCS Summary'!C10-LCTCBoard!C10-Online!C10-AE!C10-RR!C10</f>
        <v>7507793</v>
      </c>
      <c r="D10" s="61">
        <f>LSUE!D10+SUSLA!D10+'LCTCS Summary'!D10-LCTCBoard!D10-Online!D10-AE!D10-RR!D10</f>
        <v>6676059</v>
      </c>
      <c r="E10" s="61">
        <f t="shared" si="0"/>
        <v>-831734</v>
      </c>
      <c r="F10" s="62">
        <f t="shared" si="1"/>
        <v>-0.11078275599766803</v>
      </c>
      <c r="H10" s="178"/>
    </row>
    <row r="11" spans="1:9" ht="15" customHeight="1" x14ac:dyDescent="0.25">
      <c r="A11" s="189" t="s">
        <v>15</v>
      </c>
      <c r="B11" s="61">
        <f>LSUE!B11+SUSLA!B11+'LCTCS Summary'!B11-LCTCBoard!B11-Online!B11-AE!B11-RR!B11</f>
        <v>0</v>
      </c>
      <c r="C11" s="61">
        <f>LSUE!C11+SUSLA!C11+'LCTCS Summary'!C11-LCTCBoard!C11-Online!C11-AE!C11-RR!C11</f>
        <v>0</v>
      </c>
      <c r="D11" s="61">
        <f>LSUE!D11+SUSLA!D11+'LCTCS Summary'!D11-LCTCBoard!D11-Online!D11-AE!D11-RR!D11</f>
        <v>0</v>
      </c>
      <c r="E11" s="61">
        <f t="shared" si="0"/>
        <v>0</v>
      </c>
      <c r="F11" s="62">
        <f t="shared" si="1"/>
        <v>0</v>
      </c>
      <c r="H11" s="178"/>
    </row>
    <row r="12" spans="1:9" ht="15" customHeight="1" x14ac:dyDescent="0.25">
      <c r="A12" s="190" t="s">
        <v>16</v>
      </c>
      <c r="B12" s="61">
        <f>LSUE!B12+SUSLA!B12+'LCTCS Summary'!B12-LCTCBoard!B12-Online!B12-AE!B12-RR!B12</f>
        <v>6099299.0199999996</v>
      </c>
      <c r="C12" s="61">
        <f>LSUE!C12+SUSLA!C12+'LCTCS Summary'!C12-LCTCBoard!C12-Online!C12-AE!C12-RR!C12</f>
        <v>6125454</v>
      </c>
      <c r="D12" s="61">
        <f>LSUE!D12+SUSLA!D12+'LCTCS Summary'!D12-LCTCBoard!D12-Online!D12-AE!D12-RR!D12</f>
        <v>5649139</v>
      </c>
      <c r="E12" s="61">
        <f t="shared" si="0"/>
        <v>-476315</v>
      </c>
      <c r="F12" s="62">
        <f t="shared" si="1"/>
        <v>-7.7759950527748631E-2</v>
      </c>
      <c r="H12" s="178"/>
    </row>
    <row r="13" spans="1:9" ht="15" customHeight="1" x14ac:dyDescent="0.25">
      <c r="A13" s="190" t="s">
        <v>17</v>
      </c>
      <c r="B13" s="61">
        <f>LSUE!B13+SUSLA!B13+'LCTCS Summary'!B13-LCTCBoard!B13-Online!B13-AE!B13-RR!B13</f>
        <v>0</v>
      </c>
      <c r="C13" s="61">
        <f>LSUE!C13+SUSLA!C13+'LCTCS Summary'!C13-LCTCBoard!C13-Online!C13-AE!C13-RR!C13</f>
        <v>0</v>
      </c>
      <c r="D13" s="61">
        <f>LSUE!D13+SUSLA!D13+'LCTCS Summary'!D13-LCTCBoard!D13-Online!D13-AE!D13-RR!D13</f>
        <v>0</v>
      </c>
      <c r="E13" s="61">
        <f t="shared" si="0"/>
        <v>0</v>
      </c>
      <c r="F13" s="62">
        <f t="shared" si="1"/>
        <v>0</v>
      </c>
      <c r="H13" s="178"/>
    </row>
    <row r="14" spans="1:9" ht="15" customHeight="1" x14ac:dyDescent="0.25">
      <c r="A14" s="190" t="s">
        <v>18</v>
      </c>
      <c r="B14" s="61">
        <f>LSUE!B14+SUSLA!B14+'LCTCS Summary'!B14-LCTCBoard!B14-Online!B14-AE!B14-RR!B14</f>
        <v>252423</v>
      </c>
      <c r="C14" s="61">
        <f>LSUE!C14+SUSLA!C14+'LCTCS Summary'!C14-LCTCBoard!C14-Online!C14-AE!C14-RR!C14</f>
        <v>252423</v>
      </c>
      <c r="D14" s="61">
        <f>LSUE!D14+SUSLA!D14+'LCTCS Summary'!D14-LCTCBoard!D14-Online!D14-AE!D14-RR!D14</f>
        <v>114540</v>
      </c>
      <c r="E14" s="61">
        <f t="shared" si="0"/>
        <v>-137883</v>
      </c>
      <c r="F14" s="62">
        <f t="shared" si="1"/>
        <v>-0.54623786263533836</v>
      </c>
      <c r="H14" s="178"/>
    </row>
    <row r="15" spans="1:9" ht="15" customHeight="1" x14ac:dyDescent="0.25">
      <c r="A15" s="190" t="s">
        <v>19</v>
      </c>
      <c r="B15" s="61">
        <f>LSUE!B15+SUSLA!B15+'LCTCS Summary'!B15-LCTCBoard!B15-Online!B15-AE!B15-RR!B15</f>
        <v>626766</v>
      </c>
      <c r="C15" s="61">
        <f>LSUE!C15+SUSLA!C15+'LCTCS Summary'!C15-LCTCBoard!C15-Online!C15-AE!C15-RR!C15</f>
        <v>626766</v>
      </c>
      <c r="D15" s="61">
        <f>LSUE!D15+SUSLA!D15+'LCTCS Summary'!D15-LCTCBoard!D15-Online!D15-AE!D15-RR!D15</f>
        <v>623663</v>
      </c>
      <c r="E15" s="61">
        <f t="shared" si="0"/>
        <v>-3103</v>
      </c>
      <c r="F15" s="62">
        <f t="shared" si="1"/>
        <v>-4.950810988470976E-3</v>
      </c>
      <c r="H15" s="178"/>
    </row>
    <row r="16" spans="1:9" ht="15" customHeight="1" x14ac:dyDescent="0.25">
      <c r="A16" s="190" t="s">
        <v>204</v>
      </c>
      <c r="B16" s="61">
        <f>LSUE!B16+SUSLA!B16+'LCTCS Summary'!B16-LCTCBoard!B16-Online!B16-AE!B16-RR!B16</f>
        <v>0</v>
      </c>
      <c r="C16" s="61">
        <f>LSUE!C16+SUSLA!C16+'LCTCS Summary'!C16-LCTCBoard!C16-Online!C16-AE!C16-RR!C16</f>
        <v>0</v>
      </c>
      <c r="D16" s="61">
        <f>LSUE!D16+SUSLA!D16+'LCTCS Summary'!D16-LCTCBoard!D16-Online!D16-AE!D16-RR!D16</f>
        <v>0</v>
      </c>
      <c r="E16" s="61">
        <f t="shared" si="0"/>
        <v>0</v>
      </c>
      <c r="F16" s="62">
        <f t="shared" si="1"/>
        <v>0</v>
      </c>
      <c r="H16" s="178"/>
    </row>
    <row r="17" spans="1:8" ht="15" customHeight="1" x14ac:dyDescent="0.25">
      <c r="A17" s="190" t="s">
        <v>20</v>
      </c>
      <c r="B17" s="61">
        <f>LSUE!B17+SUSLA!B17+'LCTCS Summary'!B17-LCTCBoard!B17-Online!B17-AE!B17-RR!B17</f>
        <v>0</v>
      </c>
      <c r="C17" s="61">
        <f>LSUE!C17+SUSLA!C17+'LCTCS Summary'!C17-LCTCBoard!C17-Online!C17-AE!C17-RR!C17</f>
        <v>0</v>
      </c>
      <c r="D17" s="61">
        <f>LSUE!D17+SUSLA!D17+'LCTCS Summary'!D17-LCTCBoard!D17-Online!D17-AE!D17-RR!D17</f>
        <v>0</v>
      </c>
      <c r="E17" s="61">
        <f t="shared" si="0"/>
        <v>0</v>
      </c>
      <c r="F17" s="62">
        <f t="shared" si="1"/>
        <v>0</v>
      </c>
      <c r="H17" s="178"/>
    </row>
    <row r="18" spans="1:8" ht="15" customHeight="1" x14ac:dyDescent="0.25">
      <c r="A18" s="190" t="s">
        <v>193</v>
      </c>
      <c r="B18" s="61">
        <f>LSUE!B18+SUSLA!B18+'LCTCS Summary'!B18-LCTCBoard!B18-Online!B18-AE!B18-RR!B18</f>
        <v>0</v>
      </c>
      <c r="C18" s="61">
        <f>LSUE!C18+SUSLA!C18+'LCTCS Summary'!C18-LCTCBoard!C18-Online!C18-AE!C18-RR!C18</f>
        <v>0</v>
      </c>
      <c r="D18" s="61">
        <f>LSUE!D18+SUSLA!D18+'LCTCS Summary'!D18-LCTCBoard!D18-Online!D18-AE!D18-RR!D18</f>
        <v>0</v>
      </c>
      <c r="E18" s="61">
        <f t="shared" si="0"/>
        <v>0</v>
      </c>
      <c r="F18" s="62">
        <f t="shared" si="1"/>
        <v>0</v>
      </c>
      <c r="H18" s="178"/>
    </row>
    <row r="19" spans="1:8" ht="15" customHeight="1" x14ac:dyDescent="0.25">
      <c r="A19" s="190" t="s">
        <v>21</v>
      </c>
      <c r="B19" s="61">
        <f>LSUE!B19+SUSLA!B19+'LCTCS Summary'!B19-LCTCBoard!B19-Online!B19-AE!B19-RR!B19</f>
        <v>0</v>
      </c>
      <c r="C19" s="61">
        <f>LSUE!C19+SUSLA!C19+'LCTCS Summary'!C19-LCTCBoard!C19-Online!C19-AE!C19-RR!C19</f>
        <v>0</v>
      </c>
      <c r="D19" s="61">
        <f>LSUE!D19+SUSLA!D19+'LCTCS Summary'!D19-LCTCBoard!D19-Online!D19-AE!D19-RR!D19</f>
        <v>0</v>
      </c>
      <c r="E19" s="61">
        <f t="shared" si="0"/>
        <v>0</v>
      </c>
      <c r="F19" s="62">
        <f t="shared" si="1"/>
        <v>0</v>
      </c>
      <c r="H19" s="178"/>
    </row>
    <row r="20" spans="1:8" ht="15" customHeight="1" x14ac:dyDescent="0.25">
      <c r="A20" s="190" t="s">
        <v>22</v>
      </c>
      <c r="B20" s="61">
        <f>LSUE!B20+SUSLA!B20+'LCTCS Summary'!B20-LCTCBoard!B20-Online!B20-AE!B20-RR!B20</f>
        <v>0</v>
      </c>
      <c r="C20" s="61">
        <f>LSUE!C20+SUSLA!C20+'LCTCS Summary'!C20-LCTCBoard!C20-Online!C20-AE!C20-RR!C20</f>
        <v>0</v>
      </c>
      <c r="D20" s="61">
        <f>LSUE!D20+SUSLA!D20+'LCTCS Summary'!D20-LCTCBoard!D20-Online!D20-AE!D20-RR!D20</f>
        <v>0</v>
      </c>
      <c r="E20" s="61">
        <f t="shared" si="0"/>
        <v>0</v>
      </c>
      <c r="F20" s="62">
        <f t="shared" si="1"/>
        <v>0</v>
      </c>
      <c r="H20" s="178"/>
    </row>
    <row r="21" spans="1:8" ht="15" customHeight="1" x14ac:dyDescent="0.25">
      <c r="A21" s="190" t="s">
        <v>194</v>
      </c>
      <c r="B21" s="61">
        <f>LSUE!B21+SUSLA!B21+'LCTCS Summary'!B21-LCTCBoard!B21-Online!B21-AE!B21-RR!B21</f>
        <v>0</v>
      </c>
      <c r="C21" s="61">
        <f>LSUE!C21+SUSLA!C21+'LCTCS Summary'!C21-LCTCBoard!C21-Online!C21-AE!C21-RR!C21</f>
        <v>0</v>
      </c>
      <c r="D21" s="61">
        <f>LSUE!D21+SUSLA!D21+'LCTCS Summary'!D21-LCTCBoard!D21-Online!D21-AE!D21-RR!D21</f>
        <v>0</v>
      </c>
      <c r="E21" s="61">
        <f t="shared" si="0"/>
        <v>0</v>
      </c>
      <c r="F21" s="62">
        <f t="shared" si="1"/>
        <v>0</v>
      </c>
      <c r="H21" s="178"/>
    </row>
    <row r="22" spans="1:8" ht="15" customHeight="1" x14ac:dyDescent="0.25">
      <c r="A22" s="190" t="s">
        <v>23</v>
      </c>
      <c r="B22" s="61">
        <f>LSUE!B22+SUSLA!B22+'LCTCS Summary'!B22-LCTCBoard!B22-Online!B22-AE!B22-RR!B22</f>
        <v>0</v>
      </c>
      <c r="C22" s="61">
        <f>LSUE!C22+SUSLA!C22+'LCTCS Summary'!C22-LCTCBoard!C22-Online!C22-AE!C22-RR!C22</f>
        <v>0</v>
      </c>
      <c r="D22" s="61">
        <f>LSUE!D22+SUSLA!D22+'LCTCS Summary'!D22-LCTCBoard!D22-Online!D22-AE!D22-RR!D22</f>
        <v>0</v>
      </c>
      <c r="E22" s="61">
        <f t="shared" si="0"/>
        <v>0</v>
      </c>
      <c r="F22" s="62">
        <f t="shared" si="1"/>
        <v>0</v>
      </c>
      <c r="H22" s="178"/>
    </row>
    <row r="23" spans="1:8" ht="15" customHeight="1" x14ac:dyDescent="0.25">
      <c r="A23" s="191" t="s">
        <v>195</v>
      </c>
      <c r="B23" s="61">
        <f>LSUE!B23+SUSLA!B23+'LCTCS Summary'!B23-LCTCBoard!B23-Online!B23-AE!B23-RR!B23</f>
        <v>503150</v>
      </c>
      <c r="C23" s="61">
        <f>LSUE!C23+SUSLA!C23+'LCTCS Summary'!C23-LCTCBoard!C23-Online!C23-AE!C23-RR!C23</f>
        <v>503150</v>
      </c>
      <c r="D23" s="61">
        <f>LSUE!D23+SUSLA!D23+'LCTCS Summary'!D23-LCTCBoard!D23-Online!D23-AE!D23-RR!D23</f>
        <v>288717</v>
      </c>
      <c r="E23" s="61">
        <f t="shared" si="0"/>
        <v>-214433</v>
      </c>
      <c r="F23" s="62">
        <f t="shared" si="1"/>
        <v>-0.42618105932624467</v>
      </c>
      <c r="H23" s="178"/>
    </row>
    <row r="24" spans="1:8" ht="15" customHeight="1" x14ac:dyDescent="0.25">
      <c r="A24" s="191" t="s">
        <v>24</v>
      </c>
      <c r="B24" s="61">
        <f>LSUE!B24+SUSLA!B24+'LCTCS Summary'!B24-LCTCBoard!B24-Online!B24-AE!B24-RR!B24</f>
        <v>0</v>
      </c>
      <c r="C24" s="61">
        <f>LSUE!C24+SUSLA!C24+'LCTCS Summary'!C24-LCTCBoard!C24-Online!C24-AE!C24-RR!C24</f>
        <v>0</v>
      </c>
      <c r="D24" s="61">
        <f>LSUE!D24+SUSLA!D24+'LCTCS Summary'!D24-LCTCBoard!D24-Online!D24-AE!D24-RR!D24</f>
        <v>0</v>
      </c>
      <c r="E24" s="61">
        <f t="shared" si="0"/>
        <v>0</v>
      </c>
      <c r="F24" s="62">
        <f t="shared" si="1"/>
        <v>0</v>
      </c>
      <c r="H24" s="178"/>
    </row>
    <row r="25" spans="1:8" ht="15" customHeight="1" x14ac:dyDescent="0.25">
      <c r="A25" s="191" t="s">
        <v>79</v>
      </c>
      <c r="B25" s="61">
        <f>LSUE!B25+SUSLA!B25+'LCTCS Summary'!B25-LCTCBoard!B25-Online!B25-AE!B25-RR!B25</f>
        <v>0</v>
      </c>
      <c r="C25" s="61">
        <f>LSUE!C25+SUSLA!C25+'LCTCS Summary'!C25-LCTCBoard!C25-Online!C25-AE!C25-RR!C25</f>
        <v>0</v>
      </c>
      <c r="D25" s="61">
        <f>LSUE!D25+SUSLA!D25+'LCTCS Summary'!D25-LCTCBoard!D25-Online!D25-AE!D25-RR!D25</f>
        <v>0</v>
      </c>
      <c r="E25" s="61">
        <f t="shared" si="0"/>
        <v>0</v>
      </c>
      <c r="F25" s="62">
        <f t="shared" si="1"/>
        <v>0</v>
      </c>
      <c r="H25" s="178"/>
    </row>
    <row r="26" spans="1:8" ht="15" customHeight="1" x14ac:dyDescent="0.25">
      <c r="A26" s="191" t="s">
        <v>196</v>
      </c>
      <c r="B26" s="61">
        <f>LSUE!B26+SUSLA!B26+'LCTCS Summary'!B26-LCTCBoard!B26-Online!B26-AE!B26-RR!B26</f>
        <v>0</v>
      </c>
      <c r="C26" s="61">
        <f>LSUE!C26+SUSLA!C26+'LCTCS Summary'!C26-LCTCBoard!C26-Online!C26-AE!C26-RR!C26</f>
        <v>0</v>
      </c>
      <c r="D26" s="61">
        <f>LSUE!D26+SUSLA!D26+'LCTCS Summary'!D26-LCTCBoard!D26-Online!D26-AE!D26-RR!D26</f>
        <v>0</v>
      </c>
      <c r="E26" s="61">
        <f t="shared" si="0"/>
        <v>0</v>
      </c>
      <c r="F26" s="62">
        <f t="shared" si="1"/>
        <v>0</v>
      </c>
      <c r="H26" s="178"/>
    </row>
    <row r="27" spans="1:8" ht="15" customHeight="1" x14ac:dyDescent="0.25">
      <c r="A27" s="191" t="s">
        <v>197</v>
      </c>
      <c r="B27" s="61">
        <f>LSUE!B27+SUSLA!B27+'LCTCS Summary'!B27-LCTCBoard!B27-Online!B27-AE!B27-RR!B27</f>
        <v>0</v>
      </c>
      <c r="C27" s="61">
        <f>LSUE!C27+SUSLA!C27+'LCTCS Summary'!C27-LCTCBoard!C27-Online!C27-AE!C27-RR!C27</f>
        <v>0</v>
      </c>
      <c r="D27" s="61">
        <f>LSUE!D27+SUSLA!D27+'LCTCS Summary'!D27-LCTCBoard!D27-Online!D27-AE!D27-RR!D27</f>
        <v>0</v>
      </c>
      <c r="E27" s="61">
        <f t="shared" si="0"/>
        <v>0</v>
      </c>
      <c r="F27" s="62">
        <f t="shared" si="1"/>
        <v>0</v>
      </c>
      <c r="H27" s="178"/>
    </row>
    <row r="28" spans="1:8" ht="15" customHeight="1" x14ac:dyDescent="0.25">
      <c r="A28" s="191" t="s">
        <v>185</v>
      </c>
      <c r="B28" s="61">
        <f>LSUE!B28+SUSLA!B28+'LCTCS Summary'!B28-LCTCBoard!B28-Online!B28-AE!B28-RR!B28</f>
        <v>0</v>
      </c>
      <c r="C28" s="61">
        <f>LSUE!C28+SUSLA!C28+'LCTCS Summary'!C28-LCTCBoard!C28-Online!C28-AE!C28-RR!C28</f>
        <v>0</v>
      </c>
      <c r="D28" s="61">
        <f>LSUE!D28+SUSLA!D28+'LCTCS Summary'!D28-LCTCBoard!D28-Online!D28-AE!D28-RR!D28</f>
        <v>0</v>
      </c>
      <c r="E28" s="61">
        <f t="shared" si="0"/>
        <v>0</v>
      </c>
      <c r="F28" s="62">
        <f t="shared" si="1"/>
        <v>0</v>
      </c>
      <c r="H28" s="178"/>
    </row>
    <row r="29" spans="1:8" ht="15" customHeight="1" x14ac:dyDescent="0.25">
      <c r="A29" s="191" t="s">
        <v>198</v>
      </c>
      <c r="B29" s="61">
        <f>LSUE!B29+SUSLA!B29+'LCTCS Summary'!B29-LCTCBoard!B29-Online!B29-AE!B29-RR!B29</f>
        <v>0</v>
      </c>
      <c r="C29" s="61">
        <f>LSUE!C29+SUSLA!C29+'LCTCS Summary'!C29-LCTCBoard!C29-Online!C29-AE!C29-RR!C29</f>
        <v>0</v>
      </c>
      <c r="D29" s="61">
        <f>LSUE!D29+SUSLA!D29+'LCTCS Summary'!D29-LCTCBoard!D29-Online!D29-AE!D29-RR!D29</f>
        <v>0</v>
      </c>
      <c r="E29" s="61">
        <f t="shared" si="0"/>
        <v>0</v>
      </c>
      <c r="F29" s="62">
        <f t="shared" si="1"/>
        <v>0</v>
      </c>
      <c r="H29" s="178"/>
    </row>
    <row r="30" spans="1:8" ht="15" customHeight="1" x14ac:dyDescent="0.25">
      <c r="A30" s="192" t="s">
        <v>199</v>
      </c>
      <c r="B30" s="61">
        <f>LSUE!B30+SUSLA!B30+'LCTCS Summary'!B30-LCTCBoard!B30-Online!B30-AE!B30-RR!B30</f>
        <v>0</v>
      </c>
      <c r="C30" s="61">
        <f>LSUE!C30+SUSLA!C30+'LCTCS Summary'!C30-LCTCBoard!C30-Online!C30-AE!C30-RR!C30</f>
        <v>0</v>
      </c>
      <c r="D30" s="61">
        <f>LSUE!D30+SUSLA!D30+'LCTCS Summary'!D30-LCTCBoard!D30-Online!D30-AE!D30-RR!D30</f>
        <v>0</v>
      </c>
      <c r="E30" s="61">
        <f t="shared" si="0"/>
        <v>0</v>
      </c>
      <c r="F30" s="62">
        <f t="shared" si="1"/>
        <v>0</v>
      </c>
      <c r="H30" s="178"/>
    </row>
    <row r="31" spans="1:8" ht="15" customHeight="1" x14ac:dyDescent="0.25">
      <c r="A31" s="191" t="s">
        <v>205</v>
      </c>
      <c r="B31" s="61">
        <f>LSUE!B31+SUSLA!B31+'LCTCS Summary'!B31-LCTCBoard!B31-Online!B31-AE!B31-RR!B31</f>
        <v>0</v>
      </c>
      <c r="C31" s="61">
        <f>LSUE!C31+SUSLA!C31+'LCTCS Summary'!C31-LCTCBoard!C31-Online!C31-AE!C31-RR!C31</f>
        <v>0</v>
      </c>
      <c r="D31" s="61">
        <f>LSUE!D31+SUSLA!D31+'LCTCS Summary'!D31-LCTCBoard!D31-Online!D31-AE!D31-RR!D31</f>
        <v>0</v>
      </c>
      <c r="E31" s="61">
        <f t="shared" si="0"/>
        <v>0</v>
      </c>
      <c r="F31" s="62">
        <f t="shared" si="1"/>
        <v>0</v>
      </c>
      <c r="H31" s="178"/>
    </row>
    <row r="32" spans="1:8" ht="15" customHeight="1" x14ac:dyDescent="0.25">
      <c r="A32" s="193" t="s">
        <v>206</v>
      </c>
      <c r="B32" s="61">
        <f>LSUE!B32+SUSLA!B32+'LCTCS Summary'!B32-LCTCBoard!B32-Online!B32-AE!B32-RR!B32</f>
        <v>0</v>
      </c>
      <c r="C32" s="61">
        <f>LSUE!C32+SUSLA!C32+'LCTCS Summary'!C32-LCTCBoard!C32-Online!C32-AE!C32-RR!C32</f>
        <v>0</v>
      </c>
      <c r="D32" s="61">
        <f>LSUE!D32+SUSLA!D32+'LCTCS Summary'!D32-LCTCBoard!D32-Online!D32-AE!D32-RR!D32</f>
        <v>0</v>
      </c>
      <c r="E32" s="61">
        <f t="shared" si="0"/>
        <v>0</v>
      </c>
      <c r="F32" s="62">
        <f t="shared" si="1"/>
        <v>0</v>
      </c>
      <c r="H32" s="178"/>
    </row>
    <row r="33" spans="1:13" ht="15" customHeight="1" x14ac:dyDescent="0.25">
      <c r="A33" s="193" t="s">
        <v>207</v>
      </c>
      <c r="B33" s="61">
        <f>LSUE!B33+SUSLA!B33+'LCTCS Summary'!B33-LCTCBoard!B33-Online!B33-AE!B33-RR!B33</f>
        <v>0</v>
      </c>
      <c r="C33" s="61">
        <f>LSUE!C33+SUSLA!C33+'LCTCS Summary'!C33-LCTCBoard!C33-Online!C33-AE!C33-RR!C33</f>
        <v>0</v>
      </c>
      <c r="D33" s="61">
        <f>LSUE!D33+SUSLA!D33+'LCTCS Summary'!D33-LCTCBoard!D33-Online!D33-AE!D33-RR!D33</f>
        <v>0</v>
      </c>
      <c r="E33" s="61">
        <f t="shared" si="0"/>
        <v>0</v>
      </c>
      <c r="F33" s="62">
        <f t="shared" si="1"/>
        <v>0</v>
      </c>
      <c r="H33" s="178"/>
    </row>
    <row r="34" spans="1:13" ht="15" customHeight="1" x14ac:dyDescent="0.25">
      <c r="A34" s="67" t="s">
        <v>25</v>
      </c>
      <c r="B34" s="65"/>
      <c r="C34" s="65"/>
      <c r="D34" s="65"/>
      <c r="E34" s="65"/>
      <c r="F34" s="58"/>
      <c r="H34" s="178"/>
    </row>
    <row r="35" spans="1:13" ht="15" customHeight="1" x14ac:dyDescent="0.25">
      <c r="A35" s="64" t="s">
        <v>26</v>
      </c>
      <c r="B35" s="61">
        <f>LSUE!B35+SUSLA!B35+'LCTCS Summary'!B35-LCTCBoard!B35-Online!B35-AE!B35-RR!B35</f>
        <v>0</v>
      </c>
      <c r="C35" s="61">
        <f>LSUE!C35+SUSLA!C35+'LCTCS Summary'!C35-LCTCBoard!C35-Online!C35-AE!C35-RR!C35</f>
        <v>0</v>
      </c>
      <c r="D35" s="61">
        <f>LSUE!D35+SUSLA!D35+'LCTCS Summary'!D35-LCTCBoard!D35-Online!D35-AE!D35-RR!D35</f>
        <v>0</v>
      </c>
      <c r="E35" s="61">
        <f>D35-C35</f>
        <v>0</v>
      </c>
      <c r="F35" s="62">
        <f>IF(ISBLANK(E35),"  ",IF(C35&gt;0,E35/C35,IF(E35&gt;0,1,0)))</f>
        <v>0</v>
      </c>
      <c r="H35" s="178"/>
    </row>
    <row r="36" spans="1:13" ht="15" customHeight="1" x14ac:dyDescent="0.25">
      <c r="A36" s="68" t="s">
        <v>27</v>
      </c>
      <c r="B36" s="65"/>
      <c r="C36" s="65"/>
      <c r="D36" s="65"/>
      <c r="E36" s="65"/>
      <c r="F36" s="58"/>
      <c r="H36" s="178"/>
    </row>
    <row r="37" spans="1:13" ht="15" customHeight="1" x14ac:dyDescent="0.25">
      <c r="A37" s="64" t="s">
        <v>26</v>
      </c>
      <c r="B37" s="61">
        <f>LSUE!B37+SUSLA!B37+'LCTCS Summary'!B37-LCTCBoard!B37-Online!B37-AE!B37-RR!B37</f>
        <v>0</v>
      </c>
      <c r="C37" s="61">
        <f>LSUE!C37+SUSLA!C37+'LCTCS Summary'!C37-LCTCBoard!C37-Online!C37-AE!C37-RR!C37</f>
        <v>0</v>
      </c>
      <c r="D37" s="61">
        <f>LSUE!D37+SUSLA!D37+'LCTCS Summary'!D37-LCTCBoard!D37-Online!D37-AE!D37-RR!D37</f>
        <v>0</v>
      </c>
      <c r="E37" s="61">
        <f>D37-C37</f>
        <v>0</v>
      </c>
      <c r="F37" s="62">
        <f>IF(ISBLANK(E37),"  ",IF(C37&gt;0,E37/C37,IF(E37&gt;0,1,0)))</f>
        <v>0</v>
      </c>
      <c r="H37" s="178"/>
    </row>
    <row r="38" spans="1:13" ht="15" customHeight="1" x14ac:dyDescent="0.25">
      <c r="A38" s="66" t="s">
        <v>28</v>
      </c>
      <c r="B38" s="101"/>
      <c r="C38" s="101"/>
      <c r="D38" s="101"/>
      <c r="E38" s="63"/>
      <c r="F38" s="62" t="s">
        <v>29</v>
      </c>
      <c r="H38" s="178"/>
    </row>
    <row r="39" spans="1:13" s="103" customFormat="1" ht="15" customHeight="1" x14ac:dyDescent="0.25">
      <c r="A39" s="69" t="s">
        <v>30</v>
      </c>
      <c r="B39" s="102">
        <f>LSUE!B39+SUSLA!B39+'LCTCS Summary'!B39-LCTCBoard!B39-Online!B39-AE!B39-RR!B39</f>
        <v>157515293.01999998</v>
      </c>
      <c r="C39" s="102">
        <f>LSUE!C39+SUSLA!C39+'LCTCS Summary'!C39-LCTCBoard!C39-Online!C39-AE!C39-RR!C39</f>
        <v>157541448</v>
      </c>
      <c r="D39" s="102">
        <f>LSUE!D39+SUSLA!D39+'LCTCS Summary'!D39-LCTCBoard!D39-Online!D39-AE!D39-RR!D39</f>
        <v>171255443</v>
      </c>
      <c r="E39" s="77">
        <f>D39-C39</f>
        <v>13713995</v>
      </c>
      <c r="F39" s="71">
        <f>IF(ISBLANK(E39),"  ",IF(C39&gt;0,E39/C39,IF(E39&gt;0,1,0)))</f>
        <v>8.7050075863210299E-2</v>
      </c>
      <c r="H39" s="179"/>
      <c r="I39" s="153"/>
    </row>
    <row r="40" spans="1:13" ht="15" customHeight="1" x14ac:dyDescent="0.25">
      <c r="A40" s="67" t="s">
        <v>31</v>
      </c>
      <c r="B40" s="65"/>
      <c r="C40" s="65"/>
      <c r="D40" s="65"/>
      <c r="E40" s="65"/>
      <c r="F40" s="58"/>
      <c r="H40" s="178"/>
    </row>
    <row r="41" spans="1:13" ht="15" customHeight="1" x14ac:dyDescent="0.25">
      <c r="A41" s="72" t="s">
        <v>32</v>
      </c>
      <c r="B41" s="61">
        <f>LSUE!B41+SUSLA!B41+'LCTCS Summary'!B41-LCTCBoard!B41-Online!B41-AE!B41-RR!B41</f>
        <v>300000</v>
      </c>
      <c r="C41" s="61">
        <f>LSUE!C41+SUSLA!C41+'LCTCS Summary'!C41-LCTCBoard!C41-Online!C41-AE!C41-RR!C41</f>
        <v>0</v>
      </c>
      <c r="D41" s="61">
        <f>LSUE!D41+SUSLA!D41+'LCTCS Summary'!D41-LCTCBoard!D41-Online!D41-AE!D41-RR!D41</f>
        <v>0</v>
      </c>
      <c r="E41" s="61">
        <f t="shared" ref="E41:E46" si="2">D41-C41</f>
        <v>0</v>
      </c>
      <c r="F41" s="62">
        <f t="shared" ref="F41:F46" si="3">IF(ISBLANK(E41),"  ",IF(C41&gt;0,E41/C41,IF(E41&gt;0,1,0)))</f>
        <v>0</v>
      </c>
      <c r="H41" s="178"/>
    </row>
    <row r="42" spans="1:13" ht="15" customHeight="1" x14ac:dyDescent="0.25">
      <c r="A42" s="73" t="s">
        <v>33</v>
      </c>
      <c r="B42" s="61">
        <f>LSUE!B42+SUSLA!B42+'LCTCS Summary'!B42-LCTCBoard!B42-Online!B42-AE!B42-RR!B42</f>
        <v>0</v>
      </c>
      <c r="C42" s="61">
        <f>LSUE!C42+SUSLA!C42+'LCTCS Summary'!C42-LCTCBoard!C42-Online!C42-AE!C42-RR!C42</f>
        <v>0</v>
      </c>
      <c r="D42" s="61">
        <f>LSUE!D42+SUSLA!D42+'LCTCS Summary'!D42-LCTCBoard!D42-Online!D42-AE!D42-RR!D42</f>
        <v>0</v>
      </c>
      <c r="E42" s="61">
        <f t="shared" si="2"/>
        <v>0</v>
      </c>
      <c r="F42" s="62">
        <f t="shared" si="3"/>
        <v>0</v>
      </c>
      <c r="H42" s="178"/>
    </row>
    <row r="43" spans="1:13" ht="15" customHeight="1" x14ac:dyDescent="0.25">
      <c r="A43" s="73" t="s">
        <v>34</v>
      </c>
      <c r="B43" s="61">
        <f>LSUE!B43+SUSLA!B43+'LCTCS Summary'!B43-LCTCBoard!B43-Online!B43-AE!B43-RR!B43</f>
        <v>523066</v>
      </c>
      <c r="C43" s="61">
        <f>LSUE!C43+SUSLA!C43+'LCTCS Summary'!C43-LCTCBoard!C43-Online!C43-AE!C43-RR!C43</f>
        <v>0</v>
      </c>
      <c r="D43" s="61">
        <f>LSUE!D43+SUSLA!D43+'LCTCS Summary'!D43-LCTCBoard!D43-Online!D43-AE!D43-RR!D43</f>
        <v>0</v>
      </c>
      <c r="E43" s="61">
        <f t="shared" si="2"/>
        <v>0</v>
      </c>
      <c r="F43" s="62">
        <f t="shared" si="3"/>
        <v>0</v>
      </c>
      <c r="H43" s="178"/>
    </row>
    <row r="44" spans="1:13" ht="15" customHeight="1" x14ac:dyDescent="0.25">
      <c r="A44" s="73" t="s">
        <v>35</v>
      </c>
      <c r="B44" s="61">
        <f>LSUE!B44+SUSLA!B44+'LCTCS Summary'!B44-LCTCBoard!B44-Online!B44-AE!B44-RR!B44</f>
        <v>0</v>
      </c>
      <c r="C44" s="61">
        <f>LSUE!C44+SUSLA!C44+'LCTCS Summary'!C44-LCTCBoard!C44-Online!C44-AE!C44-RR!C44</f>
        <v>0</v>
      </c>
      <c r="D44" s="61">
        <f>LSUE!D44+SUSLA!D44+'LCTCS Summary'!D44-LCTCBoard!D44-Online!D44-AE!D44-RR!D44</f>
        <v>0</v>
      </c>
      <c r="E44" s="61">
        <f t="shared" si="2"/>
        <v>0</v>
      </c>
      <c r="F44" s="62">
        <f t="shared" si="3"/>
        <v>0</v>
      </c>
      <c r="H44" s="178"/>
    </row>
    <row r="45" spans="1:13" ht="15" customHeight="1" x14ac:dyDescent="0.25">
      <c r="A45" s="74" t="s">
        <v>36</v>
      </c>
      <c r="B45" s="61">
        <f>LSUE!B45+SUSLA!B45+'LCTCS Summary'!B45-LCTCBoard!B45-Online!B45-AE!B45-RR!B45</f>
        <v>0</v>
      </c>
      <c r="C45" s="61">
        <f>LSUE!C45+SUSLA!C45+'LCTCS Summary'!C45-LCTCBoard!C45-Online!C45-AE!C45-RR!C45</f>
        <v>0</v>
      </c>
      <c r="D45" s="61">
        <f>LSUE!D45+SUSLA!D45+'LCTCS Summary'!D45-LCTCBoard!D45-Online!D45-AE!D45-RR!D45</f>
        <v>0</v>
      </c>
      <c r="E45" s="61">
        <f t="shared" si="2"/>
        <v>0</v>
      </c>
      <c r="F45" s="62">
        <f t="shared" si="3"/>
        <v>0</v>
      </c>
      <c r="H45" s="178"/>
    </row>
    <row r="46" spans="1:13" s="103" customFormat="1" ht="15" customHeight="1" x14ac:dyDescent="0.25">
      <c r="A46" s="67" t="s">
        <v>37</v>
      </c>
      <c r="B46" s="77">
        <f>LSUE!B46+SUSLA!B46+'LCTCS Summary'!B46-LCTCBoard!B46-Online!B46-AE!B46-RR!B46</f>
        <v>823066</v>
      </c>
      <c r="C46" s="77">
        <f>LSUE!C46+SUSLA!C46+'LCTCS Summary'!C46-LCTCBoard!C46-Online!C46-AE!C46-RR!C46</f>
        <v>0</v>
      </c>
      <c r="D46" s="61">
        <f>LSUE!D46+SUSLA!D46+'LCTCS Summary'!D46-LCTCBoard!D46-Online!D46-AE!D46-RR!D46</f>
        <v>0</v>
      </c>
      <c r="E46" s="77">
        <f t="shared" si="2"/>
        <v>0</v>
      </c>
      <c r="F46" s="71">
        <f t="shared" si="3"/>
        <v>0</v>
      </c>
      <c r="H46" s="179"/>
      <c r="M46" s="103" t="s">
        <v>38</v>
      </c>
    </row>
    <row r="47" spans="1:13" ht="15" customHeight="1" x14ac:dyDescent="0.25">
      <c r="A47" s="66" t="s">
        <v>38</v>
      </c>
      <c r="B47" s="65"/>
      <c r="C47" s="65"/>
      <c r="D47" s="65"/>
      <c r="E47" s="65"/>
      <c r="F47" s="58"/>
      <c r="H47" s="178"/>
    </row>
    <row r="48" spans="1:13" s="103" customFormat="1" ht="15" customHeight="1" x14ac:dyDescent="0.25">
      <c r="A48" s="76" t="s">
        <v>39</v>
      </c>
      <c r="B48" s="77">
        <f>LSUE!B48+SUSLA!B48+'LCTCS Summary'!B48-LCTCBoard!B48-Online!B48-AE!B48-RR!B48</f>
        <v>0</v>
      </c>
      <c r="C48" s="77">
        <f>LSUE!C48+SUSLA!C48+'LCTCS Summary'!C48-LCTCBoard!C48-Online!C48-AE!C48-RR!C48</f>
        <v>0</v>
      </c>
      <c r="D48" s="77">
        <f>LSUE!D48+SUSLA!D48+'LCTCS Summary'!D48-LCTCBoard!D48-Online!D48-AE!D48-RR!D48</f>
        <v>0</v>
      </c>
      <c r="E48" s="77">
        <f>D48-C48</f>
        <v>0</v>
      </c>
      <c r="F48" s="71">
        <f>IF(ISBLANK(E48),"  ",IF(C48&gt;0,E48/C48,IF(E48&gt;0,1,0)))</f>
        <v>0</v>
      </c>
      <c r="H48" s="179"/>
    </row>
    <row r="49" spans="1:9" ht="15" customHeight="1" x14ac:dyDescent="0.25">
      <c r="A49" s="64"/>
      <c r="B49" s="57"/>
      <c r="C49" s="57"/>
      <c r="D49" s="57"/>
      <c r="E49" s="57"/>
      <c r="F49" s="59"/>
      <c r="H49" s="178"/>
    </row>
    <row r="50" spans="1:9" s="103" customFormat="1" ht="15" customHeight="1" x14ac:dyDescent="0.25">
      <c r="A50" s="76" t="s">
        <v>40</v>
      </c>
      <c r="B50" s="77">
        <f>LSUE!B50+SUSLA!B50+'LCTCS Summary'!B50-LCTCBoard!B50-Online!B50-AE!B50-RR!B50</f>
        <v>513353</v>
      </c>
      <c r="C50" s="77">
        <f>LSUE!C50+SUSLA!C50+'LCTCS Summary'!C50-LCTCBoard!C50-Online!C50-AE!C50-RR!C50</f>
        <v>0</v>
      </c>
      <c r="D50" s="77">
        <f>LSUE!D50+SUSLA!D50+'LCTCS Summary'!D50-LCTCBoard!D50-Online!D50-AE!D50-RR!D50</f>
        <v>0</v>
      </c>
      <c r="E50" s="77">
        <f>D50-C50</f>
        <v>0</v>
      </c>
      <c r="F50" s="71">
        <f>IF(ISBLANK(E50),"  ",IF(C50&gt;0,E50/C50,IF(E50&gt;0,1,0)))</f>
        <v>0</v>
      </c>
      <c r="H50" s="179"/>
    </row>
    <row r="51" spans="1:9" ht="15" customHeight="1" x14ac:dyDescent="0.25">
      <c r="A51" s="66" t="s">
        <v>38</v>
      </c>
      <c r="B51" s="65"/>
      <c r="C51" s="65"/>
      <c r="D51" s="65"/>
      <c r="E51" s="65"/>
      <c r="F51" s="58"/>
      <c r="H51" s="178"/>
    </row>
    <row r="52" spans="1:9" s="103" customFormat="1" ht="15" customHeight="1" x14ac:dyDescent="0.25">
      <c r="A52" s="67" t="s">
        <v>41</v>
      </c>
      <c r="B52" s="77">
        <f>LSUE!B52+SUSLA!B52+'LCTCS Summary'!B52-LCTCBoard!B52-Online!B52-AE!B52-RR!B52</f>
        <v>167335602.99000001</v>
      </c>
      <c r="C52" s="77">
        <f>LSUE!C52+SUSLA!C52+'LCTCS Summary'!C52-LCTCBoard!C52-Online!C52-AE!C52-RR!C52</f>
        <v>191667204</v>
      </c>
      <c r="D52" s="77">
        <f>LSUE!D52+SUSLA!D52+'LCTCS Summary'!D52-LCTCBoard!D52-Online!D52-AE!D52-RR!D52</f>
        <v>189942416</v>
      </c>
      <c r="E52" s="77">
        <f>D52-C52</f>
        <v>-1724788</v>
      </c>
      <c r="F52" s="71">
        <f>IF(ISBLANK(E52),"  ",IF(C52&gt;0,E52/C52,IF(E52&gt;0,1,0)))</f>
        <v>-8.9988686849107481E-3</v>
      </c>
      <c r="H52" s="179"/>
      <c r="I52" s="153"/>
    </row>
    <row r="53" spans="1:9" ht="15" customHeight="1" x14ac:dyDescent="0.25">
      <c r="A53" s="66" t="s">
        <v>38</v>
      </c>
      <c r="B53" s="65"/>
      <c r="C53" s="65"/>
      <c r="D53" s="65"/>
      <c r="E53" s="65"/>
      <c r="F53" s="58"/>
      <c r="H53" s="178"/>
    </row>
    <row r="54" spans="1:9" s="103" customFormat="1" ht="15" customHeight="1" x14ac:dyDescent="0.25">
      <c r="A54" s="78" t="s">
        <v>42</v>
      </c>
      <c r="B54" s="77">
        <f>LSUE!B54+SUSLA!B54+'LCTCS Summary'!B54-LCTCBoard!B54-Online!B54-AE!B54-RR!B54</f>
        <v>0</v>
      </c>
      <c r="C54" s="77">
        <f>LSUE!C54+SUSLA!C54+'LCTCS Summary'!C54-LCTCBoard!C54-Online!C54-AE!C54-RR!C54</f>
        <v>0</v>
      </c>
      <c r="D54" s="77">
        <f>LSUE!D54+SUSLA!D54+'LCTCS Summary'!D54-LCTCBoard!D54-Online!D54-AE!D54-RR!D54</f>
        <v>0</v>
      </c>
      <c r="E54" s="77">
        <f>D54-C54</f>
        <v>0</v>
      </c>
      <c r="F54" s="71">
        <f>IF(ISBLANK(E54),"  ",IF(C54&gt;0,E54/C54,IF(E54&gt;0,1,0)))</f>
        <v>0</v>
      </c>
      <c r="H54" s="179"/>
    </row>
    <row r="55" spans="1:9" ht="15" customHeight="1" x14ac:dyDescent="0.25">
      <c r="A55" s="67"/>
      <c r="B55" s="57"/>
      <c r="C55" s="57"/>
      <c r="D55" s="57"/>
      <c r="E55" s="57"/>
      <c r="F55" s="80"/>
      <c r="H55" s="178"/>
    </row>
    <row r="56" spans="1:9" s="103" customFormat="1" ht="15" customHeight="1" x14ac:dyDescent="0.25">
      <c r="A56" s="67" t="s">
        <v>43</v>
      </c>
      <c r="B56" s="77">
        <f>LSUE!B56+SUSLA!B56+'LCTCS Summary'!B56-LCTCBoard!B56-Online!B56-AE!B56-RR!B56</f>
        <v>0</v>
      </c>
      <c r="C56" s="77">
        <f>LSUE!C56+SUSLA!C56+'LCTCS Summary'!C56-LCTCBoard!C56-Online!C56-AE!C56-RR!C56</f>
        <v>0</v>
      </c>
      <c r="D56" s="77">
        <f>LSUE!D56+SUSLA!D56+'LCTCS Summary'!D56-LCTCBoard!D56-Online!D56-AE!D56-RR!D56</f>
        <v>0</v>
      </c>
      <c r="E56" s="77">
        <f>D56-C56</f>
        <v>0</v>
      </c>
      <c r="F56" s="71">
        <f>IF(ISBLANK(E56),"  ",IF(C56&gt;0,E56/C56,IF(E56&gt;0,1,0)))</f>
        <v>0</v>
      </c>
      <c r="H56" s="179"/>
    </row>
    <row r="57" spans="1:9" ht="15" customHeight="1" x14ac:dyDescent="0.25">
      <c r="A57" s="66"/>
      <c r="B57" s="65"/>
      <c r="C57" s="65"/>
      <c r="D57" s="65"/>
      <c r="E57" s="65"/>
      <c r="F57" s="58"/>
      <c r="H57" s="178"/>
    </row>
    <row r="58" spans="1:9" s="103" customFormat="1" ht="15" customHeight="1" x14ac:dyDescent="0.25">
      <c r="A58" s="81" t="s">
        <v>44</v>
      </c>
      <c r="B58" s="77">
        <f>LSUE!B58+SUSLA!B58+'LCTCS Summary'!B58-LCTCBoard!B58-Online!B58-AE!B58-RR!B58</f>
        <v>324541183.01000005</v>
      </c>
      <c r="C58" s="77">
        <f>LSUE!C58+SUSLA!C58+'LCTCS Summary'!C58-LCTCBoard!C58-Online!C58-AE!C58-RR!C58</f>
        <v>349208652</v>
      </c>
      <c r="D58" s="77">
        <f>LSUE!D58+SUSLA!D58+'LCTCS Summary'!D58-LCTCBoard!D58-Online!D58-AE!D58-RR!D58</f>
        <v>361197859</v>
      </c>
      <c r="E58" s="77">
        <f>D58-C58</f>
        <v>11989207</v>
      </c>
      <c r="F58" s="71">
        <f>IF(ISBLANK(E58),"  ",IF(C58&gt;0,E58/C58,IF(E58&gt;0,1,0)))</f>
        <v>3.4332502735356055E-2</v>
      </c>
      <c r="H58" s="179"/>
    </row>
    <row r="59" spans="1:9" ht="15" customHeight="1" x14ac:dyDescent="0.25">
      <c r="A59" s="82"/>
      <c r="B59" s="65"/>
      <c r="C59" s="65"/>
      <c r="D59" s="65"/>
      <c r="E59" s="65"/>
      <c r="F59" s="58" t="s">
        <v>38</v>
      </c>
      <c r="H59" s="178"/>
    </row>
    <row r="60" spans="1:9" ht="15" customHeight="1" x14ac:dyDescent="0.25">
      <c r="A60" s="83"/>
      <c r="B60" s="57"/>
      <c r="C60" s="57"/>
      <c r="D60" s="57"/>
      <c r="E60" s="57"/>
      <c r="F60" s="59" t="s">
        <v>38</v>
      </c>
      <c r="H60" s="178"/>
    </row>
    <row r="61" spans="1:9" ht="15" customHeight="1" x14ac:dyDescent="0.25">
      <c r="A61" s="81" t="s">
        <v>45</v>
      </c>
      <c r="B61" s="57"/>
      <c r="C61" s="57"/>
      <c r="D61" s="57"/>
      <c r="E61" s="57"/>
      <c r="F61" s="59"/>
      <c r="H61" s="178"/>
    </row>
    <row r="62" spans="1:9" ht="15" customHeight="1" x14ac:dyDescent="0.25">
      <c r="A62" s="64" t="s">
        <v>46</v>
      </c>
      <c r="B62" s="61">
        <f>LSUE!B62+SUSLA!B62+'LCTCS Summary'!B62-LCTCBoard!B62-Online!B62-AE!B62-RR!B62</f>
        <v>146032854.34</v>
      </c>
      <c r="C62" s="61">
        <f>LSUE!C62+SUSLA!C62+'LCTCS Summary'!C62-LCTCBoard!C62-Online!C62-AE!C62-RR!C62</f>
        <v>154423615.84100002</v>
      </c>
      <c r="D62" s="61">
        <f>LSUE!D62+SUSLA!D62+'LCTCS Summary'!D62-LCTCBoard!D62-Online!D62-AE!D62-RR!D62</f>
        <v>157029025.87999997</v>
      </c>
      <c r="E62" s="61">
        <f t="shared" ref="E62:E75" si="4">D62-C62</f>
        <v>2605410.0389999449</v>
      </c>
      <c r="F62" s="62">
        <f t="shared" ref="F62:F75" si="5">IF(ISBLANK(E62),"  ",IF(C62&gt;0,E62/C62,IF(E62&gt;0,1,0)))</f>
        <v>1.6871836764155081E-2</v>
      </c>
      <c r="H62" s="178"/>
    </row>
    <row r="63" spans="1:9" ht="15" customHeight="1" x14ac:dyDescent="0.25">
      <c r="A63" s="66" t="s">
        <v>47</v>
      </c>
      <c r="B63" s="61">
        <f>LSUE!B63+SUSLA!B63+'LCTCS Summary'!B63-LCTCBoard!B63-Online!B63-AE!B63-RR!B63</f>
        <v>0</v>
      </c>
      <c r="C63" s="61">
        <f>LSUE!C63+SUSLA!C63+'LCTCS Summary'!C63-LCTCBoard!C63-Online!C63-AE!C63-RR!C63</f>
        <v>0</v>
      </c>
      <c r="D63" s="61">
        <f>LSUE!D63+SUSLA!D63+'LCTCS Summary'!D63-LCTCBoard!D63-Online!D63-AE!D63-RR!D63</f>
        <v>0</v>
      </c>
      <c r="E63" s="61">
        <f t="shared" si="4"/>
        <v>0</v>
      </c>
      <c r="F63" s="62">
        <f t="shared" si="5"/>
        <v>0</v>
      </c>
      <c r="H63" s="178"/>
    </row>
    <row r="64" spans="1:9" ht="15" customHeight="1" x14ac:dyDescent="0.25">
      <c r="A64" s="66" t="s">
        <v>48</v>
      </c>
      <c r="B64" s="61">
        <f>LSUE!B64+SUSLA!B64+'LCTCS Summary'!B64-LCTCBoard!B64-Online!B64-AE!B64-RR!B64</f>
        <v>221360</v>
      </c>
      <c r="C64" s="61">
        <f>LSUE!C64+SUSLA!C64+'LCTCS Summary'!C64-LCTCBoard!C64-Online!C64-AE!C64-RR!C64</f>
        <v>217750.56</v>
      </c>
      <c r="D64" s="61">
        <f>LSUE!D64+SUSLA!D64+'LCTCS Summary'!D64-LCTCBoard!D64-Online!D64-AE!D64-RR!D64</f>
        <v>217829.54</v>
      </c>
      <c r="E64" s="61">
        <f t="shared" si="4"/>
        <v>78.980000000010477</v>
      </c>
      <c r="F64" s="62">
        <f t="shared" si="5"/>
        <v>3.6270859647851415E-4</v>
      </c>
      <c r="H64" s="178"/>
    </row>
    <row r="65" spans="1:8" ht="15" customHeight="1" x14ac:dyDescent="0.25">
      <c r="A65" s="66" t="s">
        <v>49</v>
      </c>
      <c r="B65" s="61">
        <f>LSUE!B65+SUSLA!B65+'LCTCS Summary'!B65-LCTCBoard!B65-Online!B65-AE!B65-RR!B65</f>
        <v>27212783.450000003</v>
      </c>
      <c r="C65" s="61">
        <f>LSUE!C65+SUSLA!C65+'LCTCS Summary'!C65-LCTCBoard!C65-Online!C65-AE!C65-RR!C65</f>
        <v>29080997.570000008</v>
      </c>
      <c r="D65" s="61">
        <f>LSUE!D65+SUSLA!D65+'LCTCS Summary'!D65-LCTCBoard!D65-Online!D65-AE!D65-RR!D65</f>
        <v>32557295.690000005</v>
      </c>
      <c r="E65" s="61">
        <f t="shared" si="4"/>
        <v>3476298.1199999973</v>
      </c>
      <c r="F65" s="62">
        <f t="shared" si="5"/>
        <v>0.11953847565346763</v>
      </c>
      <c r="H65" s="178"/>
    </row>
    <row r="66" spans="1:8" ht="15" customHeight="1" x14ac:dyDescent="0.25">
      <c r="A66" s="66" t="s">
        <v>50</v>
      </c>
      <c r="B66" s="61">
        <f>LSUE!B66+SUSLA!B66+'LCTCS Summary'!B66-LCTCBoard!B66-Online!B66-AE!B66-RR!B66</f>
        <v>28480888.25</v>
      </c>
      <c r="C66" s="61">
        <f>LSUE!C66+SUSLA!C66+'LCTCS Summary'!C66-LCTCBoard!C66-Online!C66-AE!C66-RR!C66</f>
        <v>32088680.350000001</v>
      </c>
      <c r="D66" s="61">
        <f>LSUE!D66+SUSLA!D66+'LCTCS Summary'!D66-LCTCBoard!D66-Online!D66-AE!D66-RR!D66</f>
        <v>33809090.189999998</v>
      </c>
      <c r="E66" s="61">
        <f t="shared" si="4"/>
        <v>1720409.8399999961</v>
      </c>
      <c r="F66" s="62">
        <f t="shared" si="5"/>
        <v>5.3614228482910982E-2</v>
      </c>
      <c r="H66" s="178"/>
    </row>
    <row r="67" spans="1:8" ht="15" customHeight="1" x14ac:dyDescent="0.25">
      <c r="A67" s="66" t="s">
        <v>51</v>
      </c>
      <c r="B67" s="61">
        <f>LSUE!B67+SUSLA!B67+'LCTCS Summary'!B67-LCTCBoard!B67-Online!B67-AE!B67-RR!B67</f>
        <v>66875479.700000003</v>
      </c>
      <c r="C67" s="61">
        <f>LSUE!C67+SUSLA!C67+'LCTCS Summary'!C67-LCTCBoard!C67-Online!C67-AE!C67-RR!C67</f>
        <v>71571775.870000005</v>
      </c>
      <c r="D67" s="61">
        <f>LSUE!D67+SUSLA!D67+'LCTCS Summary'!D67-LCTCBoard!D67-Online!D67-AE!D67-RR!D67</f>
        <v>73908198.639999986</v>
      </c>
      <c r="E67" s="61">
        <f t="shared" si="4"/>
        <v>2336422.7699999809</v>
      </c>
      <c r="F67" s="62">
        <f t="shared" si="5"/>
        <v>3.2644471114476215E-2</v>
      </c>
      <c r="H67" s="178"/>
    </row>
    <row r="68" spans="1:8" ht="15" customHeight="1" x14ac:dyDescent="0.25">
      <c r="A68" s="66" t="s">
        <v>52</v>
      </c>
      <c r="B68" s="61">
        <f>LSUE!B68+SUSLA!B68+'LCTCS Summary'!B68-LCTCBoard!B68-Online!B68-AE!B68-RR!B68</f>
        <v>2054440.44</v>
      </c>
      <c r="C68" s="61">
        <f>LSUE!C68+SUSLA!C68+'LCTCS Summary'!C68-LCTCBoard!C68-Online!C68-AE!C68-RR!C68</f>
        <v>1921310</v>
      </c>
      <c r="D68" s="61">
        <f>LSUE!D68+SUSLA!D68+'LCTCS Summary'!D68-LCTCBoard!D68-Online!D68-AE!D68-RR!D68</f>
        <v>1772019</v>
      </c>
      <c r="E68" s="61">
        <f t="shared" si="4"/>
        <v>-149291</v>
      </c>
      <c r="F68" s="62">
        <f t="shared" si="5"/>
        <v>-7.7702713252936803E-2</v>
      </c>
      <c r="H68" s="178"/>
    </row>
    <row r="69" spans="1:8" ht="15" customHeight="1" x14ac:dyDescent="0.25">
      <c r="A69" s="66" t="s">
        <v>53</v>
      </c>
      <c r="B69" s="61">
        <f>LSUE!B69+SUSLA!B69+'LCTCS Summary'!B69-LCTCBoard!B69-Online!B69-AE!B69-RR!B69</f>
        <v>42454052.359999999</v>
      </c>
      <c r="C69" s="61">
        <f>LSUE!C69+SUSLA!C69+'LCTCS Summary'!C69-LCTCBoard!C69-Online!C69-AE!C69-RR!C69</f>
        <v>48409136.32</v>
      </c>
      <c r="D69" s="61">
        <f>LSUE!D69+SUSLA!D69+'LCTCS Summary'!D69-LCTCBoard!D69-Online!D69-AE!D69-RR!D69</f>
        <v>49597594.210000001</v>
      </c>
      <c r="E69" s="61">
        <f t="shared" si="4"/>
        <v>1188457.8900000006</v>
      </c>
      <c r="F69" s="62">
        <f t="shared" si="5"/>
        <v>2.4550280801208902E-2</v>
      </c>
      <c r="H69" s="178"/>
    </row>
    <row r="70" spans="1:8" s="103" customFormat="1" ht="15" customHeight="1" x14ac:dyDescent="0.25">
      <c r="A70" s="84" t="s">
        <v>54</v>
      </c>
      <c r="B70" s="77">
        <f>LSUE!B70+SUSLA!B70+'LCTCS Summary'!B70-LCTCBoard!B70-Online!B70-AE!B70-RR!B70</f>
        <v>313331858.5399999</v>
      </c>
      <c r="C70" s="77">
        <f>LSUE!C70+SUSLA!C70+'LCTCS Summary'!C70-LCTCBoard!C70-Online!C70-AE!C70-RR!C70</f>
        <v>337713266.51099998</v>
      </c>
      <c r="D70" s="77">
        <f>LSUE!D70+SUSLA!D70+'LCTCS Summary'!D70-LCTCBoard!D70-Online!D70-AE!D70-RR!D70</f>
        <v>348891053.14999998</v>
      </c>
      <c r="E70" s="77">
        <f t="shared" si="4"/>
        <v>11177786.638999999</v>
      </c>
      <c r="F70" s="71">
        <f t="shared" si="5"/>
        <v>3.3098452881287432E-2</v>
      </c>
      <c r="H70" s="179"/>
    </row>
    <row r="71" spans="1:8" ht="15" customHeight="1" x14ac:dyDescent="0.25">
      <c r="A71" s="66" t="s">
        <v>55</v>
      </c>
      <c r="B71" s="61">
        <f>LSUE!B71+SUSLA!B71+'LCTCS Summary'!B71-LCTCBoard!B71-Online!B71-AE!B71-RR!B71</f>
        <v>0</v>
      </c>
      <c r="C71" s="61">
        <f>LSUE!C71+SUSLA!C71+'LCTCS Summary'!C71-LCTCBoard!C71-Online!C71-AE!C71-RR!C71</f>
        <v>0</v>
      </c>
      <c r="D71" s="61">
        <f>LSUE!D71+SUSLA!D71+'LCTCS Summary'!D71-LCTCBoard!D71-Online!D71-AE!D71-RR!D71</f>
        <v>0</v>
      </c>
      <c r="E71" s="61">
        <f t="shared" si="4"/>
        <v>0</v>
      </c>
      <c r="F71" s="62">
        <f t="shared" si="5"/>
        <v>0</v>
      </c>
      <c r="H71" s="178"/>
    </row>
    <row r="72" spans="1:8" ht="15" customHeight="1" x14ac:dyDescent="0.25">
      <c r="A72" s="66" t="s">
        <v>56</v>
      </c>
      <c r="B72" s="61">
        <f>LSUE!B72+SUSLA!B72+'LCTCS Summary'!B72-LCTCBoard!B72-Online!B72-AE!B72-RR!B72</f>
        <v>9891778.8300000019</v>
      </c>
      <c r="C72" s="61">
        <f>LSUE!C72+SUSLA!C72+'LCTCS Summary'!C72-LCTCBoard!C72-Online!C72-AE!C72-RR!C72</f>
        <v>9703760</v>
      </c>
      <c r="D72" s="61">
        <f>LSUE!D72+SUSLA!D72+'LCTCS Summary'!D72-LCTCBoard!D72-Online!D72-AE!D72-RR!D72</f>
        <v>11432903</v>
      </c>
      <c r="E72" s="61">
        <f t="shared" si="4"/>
        <v>1729143</v>
      </c>
      <c r="F72" s="62">
        <f t="shared" si="5"/>
        <v>0.17819309216221341</v>
      </c>
      <c r="H72" s="178"/>
    </row>
    <row r="73" spans="1:8" ht="15" customHeight="1" x14ac:dyDescent="0.25">
      <c r="A73" s="66" t="s">
        <v>57</v>
      </c>
      <c r="B73" s="61">
        <f>LSUE!B73+SUSLA!B73+'LCTCS Summary'!B73-LCTCBoard!B73-Online!B73-AE!B73-RR!B73</f>
        <v>546759.8899999999</v>
      </c>
      <c r="C73" s="61">
        <f>LSUE!C73+SUSLA!C73+'LCTCS Summary'!C73-LCTCBoard!C73-Online!C73-AE!C73-RR!C73</f>
        <v>553480</v>
      </c>
      <c r="D73" s="61">
        <f>LSUE!D73+SUSLA!D73+'LCTCS Summary'!D73-LCTCBoard!D73-Online!D73-AE!D73-RR!D73</f>
        <v>585186</v>
      </c>
      <c r="E73" s="61">
        <f t="shared" si="4"/>
        <v>31706</v>
      </c>
      <c r="F73" s="62">
        <f t="shared" si="5"/>
        <v>5.728481607284816E-2</v>
      </c>
      <c r="H73" s="178"/>
    </row>
    <row r="74" spans="1:8" ht="15" customHeight="1" x14ac:dyDescent="0.25">
      <c r="A74" s="66" t="s">
        <v>58</v>
      </c>
      <c r="B74" s="61">
        <f>LSUE!B74+SUSLA!B74+'LCTCS Summary'!B74-LCTCBoard!B74-Online!B74-AE!B74-RR!B74</f>
        <v>770786.14</v>
      </c>
      <c r="C74" s="61">
        <f>LSUE!C74+SUSLA!C74+'LCTCS Summary'!C74-LCTCBoard!C74-Online!C74-AE!C74-RR!C74</f>
        <v>1238146</v>
      </c>
      <c r="D74" s="61">
        <f>LSUE!D74+SUSLA!D74+'LCTCS Summary'!D74-LCTCBoard!D74-Online!D74-AE!D74-RR!D74</f>
        <v>288717</v>
      </c>
      <c r="E74" s="61">
        <f t="shared" si="4"/>
        <v>-949429</v>
      </c>
      <c r="F74" s="62">
        <f t="shared" si="5"/>
        <v>-0.76681506058251614</v>
      </c>
      <c r="H74" s="178"/>
    </row>
    <row r="75" spans="1:8" s="103" customFormat="1" ht="15" customHeight="1" x14ac:dyDescent="0.25">
      <c r="A75" s="85" t="s">
        <v>59</v>
      </c>
      <c r="B75" s="77">
        <f>LSUE!B75+SUSLA!B75+'LCTCS Summary'!B75-LCTCBoard!B75-Online!B75-AE!B75-RR!B75</f>
        <v>324541183.39999992</v>
      </c>
      <c r="C75" s="77">
        <f>LSUE!C75+SUSLA!C75+'LCTCS Summary'!C75-LCTCBoard!C75-Online!C75-AE!C75-RR!C75</f>
        <v>349208652.51099998</v>
      </c>
      <c r="D75" s="77">
        <f>LSUE!D75+SUSLA!D75+'LCTCS Summary'!D75-LCTCBoard!D75-Online!D75-AE!D75-RR!D75</f>
        <v>361197859.14999998</v>
      </c>
      <c r="E75" s="77">
        <f t="shared" si="4"/>
        <v>11989206.638999999</v>
      </c>
      <c r="F75" s="71">
        <f t="shared" si="5"/>
        <v>3.4332501651351099E-2</v>
      </c>
      <c r="H75" s="179"/>
    </row>
    <row r="76" spans="1:8" ht="15" customHeight="1" x14ac:dyDescent="0.25">
      <c r="A76" s="83"/>
      <c r="B76" s="57"/>
      <c r="C76" s="57"/>
      <c r="D76" s="57"/>
      <c r="E76" s="57"/>
      <c r="F76" s="59"/>
      <c r="H76" s="178"/>
    </row>
    <row r="77" spans="1:8" ht="15" customHeight="1" x14ac:dyDescent="0.25">
      <c r="A77" s="81" t="s">
        <v>60</v>
      </c>
      <c r="B77" s="57"/>
      <c r="C77" s="57"/>
      <c r="D77" s="57"/>
      <c r="E77" s="57"/>
      <c r="F77" s="59"/>
      <c r="H77" s="178"/>
    </row>
    <row r="78" spans="1:8" ht="15" customHeight="1" x14ac:dyDescent="0.25">
      <c r="A78" s="64" t="s">
        <v>61</v>
      </c>
      <c r="B78" s="61">
        <f>LSUE!B78+SUSLA!B78+'LCTCS Summary'!B78-LCTCBoard!B78-Online!B78-AE!B78-RR!B78</f>
        <v>172214772.06</v>
      </c>
      <c r="C78" s="61">
        <f>LSUE!C78+SUSLA!C78+'LCTCS Summary'!C78-LCTCBoard!C78-Online!C78-AE!C78-RR!C78</f>
        <v>188107336.29100001</v>
      </c>
      <c r="D78" s="61">
        <f>LSUE!D78+SUSLA!D78+'LCTCS Summary'!D78-LCTCBoard!D78-Online!D78-AE!D78-RR!D78</f>
        <v>195843618.53999999</v>
      </c>
      <c r="E78" s="61">
        <f t="shared" ref="E78:E96" si="6">D78-C78</f>
        <v>7736282.2489999831</v>
      </c>
      <c r="F78" s="62">
        <f t="shared" ref="F78:F96" si="7">IF(ISBLANK(E78),"  ",IF(C78&gt;0,E78/C78,IF(E78&gt;0,1,0)))</f>
        <v>4.1126956563948353E-2</v>
      </c>
      <c r="H78" s="178"/>
    </row>
    <row r="79" spans="1:8" ht="15" customHeight="1" x14ac:dyDescent="0.25">
      <c r="A79" s="66" t="s">
        <v>62</v>
      </c>
      <c r="B79" s="61">
        <f>LSUE!B79+SUSLA!B79+'LCTCS Summary'!B79-LCTCBoard!B79-Online!B79-AE!B79-RR!B79</f>
        <v>2899597.0900000003</v>
      </c>
      <c r="C79" s="61">
        <f>LSUE!C79+SUSLA!C79+'LCTCS Summary'!C79-LCTCBoard!C79-Online!C79-AE!C79-RR!C79</f>
        <v>2079472.13</v>
      </c>
      <c r="D79" s="61">
        <f>LSUE!D79+SUSLA!D79+'LCTCS Summary'!D79-LCTCBoard!D79-Online!D79-AE!D79-RR!D79</f>
        <v>2768480</v>
      </c>
      <c r="E79" s="61">
        <f t="shared" si="6"/>
        <v>689007.87000000011</v>
      </c>
      <c r="F79" s="62">
        <f t="shared" si="7"/>
        <v>0.33133787178960661</v>
      </c>
      <c r="H79" s="178"/>
    </row>
    <row r="80" spans="1:8" ht="15" customHeight="1" x14ac:dyDescent="0.25">
      <c r="A80" s="66" t="s">
        <v>63</v>
      </c>
      <c r="B80" s="61">
        <f>LSUE!B80+SUSLA!B80+'LCTCS Summary'!B80-LCTCBoard!B80-Online!B80-AE!B80-RR!B80</f>
        <v>74984623.00999999</v>
      </c>
      <c r="C80" s="61">
        <f>LSUE!C80+SUSLA!C80+'LCTCS Summary'!C80-LCTCBoard!C80-Online!C80-AE!C80-RR!C80</f>
        <v>81668952.079999998</v>
      </c>
      <c r="D80" s="61">
        <f>LSUE!D80+SUSLA!D80+'LCTCS Summary'!D80-LCTCBoard!D80-Online!D80-AE!D80-RR!D80</f>
        <v>84043289.410000011</v>
      </c>
      <c r="E80" s="61">
        <f t="shared" si="6"/>
        <v>2374337.3300000131</v>
      </c>
      <c r="F80" s="62">
        <f t="shared" si="7"/>
        <v>2.9072704736975159E-2</v>
      </c>
      <c r="H80" s="178"/>
    </row>
    <row r="81" spans="1:8" s="103" customFormat="1" ht="15" customHeight="1" x14ac:dyDescent="0.25">
      <c r="A81" s="84" t="s">
        <v>64</v>
      </c>
      <c r="B81" s="77">
        <f>LSUE!B81+SUSLA!B81+'LCTCS Summary'!B81-LCTCBoard!B81-Online!B81-AE!B81-RR!B81</f>
        <v>250098992.16</v>
      </c>
      <c r="C81" s="77">
        <f>LSUE!C81+SUSLA!C81+'LCTCS Summary'!C81-LCTCBoard!C81-Online!C81-AE!C81-RR!C81</f>
        <v>271855760.50100005</v>
      </c>
      <c r="D81" s="77">
        <f>LSUE!D81+SUSLA!D81+'LCTCS Summary'!D81-LCTCBoard!D81-Online!D81-AE!D81-RR!D81</f>
        <v>282655387.95000005</v>
      </c>
      <c r="E81" s="77">
        <f t="shared" si="6"/>
        <v>10799627.449000001</v>
      </c>
      <c r="F81" s="71">
        <f t="shared" si="7"/>
        <v>3.9725578847759138E-2</v>
      </c>
      <c r="H81" s="179"/>
    </row>
    <row r="82" spans="1:8" ht="15" customHeight="1" x14ac:dyDescent="0.25">
      <c r="A82" s="66" t="s">
        <v>65</v>
      </c>
      <c r="B82" s="61">
        <f>LSUE!B82+SUSLA!B82+'LCTCS Summary'!B82-LCTCBoard!B82-Online!B82-AE!B82-RR!B82</f>
        <v>1411911.1600000001</v>
      </c>
      <c r="C82" s="61">
        <f>LSUE!C82+SUSLA!C82+'LCTCS Summary'!C82-LCTCBoard!C82-Online!C82-AE!C82-RR!C82</f>
        <v>1371755.5</v>
      </c>
      <c r="D82" s="61">
        <f>LSUE!D82+SUSLA!D82+'LCTCS Summary'!D82-LCTCBoard!D82-Online!D82-AE!D82-RR!D82</f>
        <v>1719922.36</v>
      </c>
      <c r="E82" s="61">
        <f t="shared" si="6"/>
        <v>348166.8600000001</v>
      </c>
      <c r="F82" s="62">
        <f t="shared" si="7"/>
        <v>0.25381116386994629</v>
      </c>
      <c r="H82" s="178"/>
    </row>
    <row r="83" spans="1:8" ht="15" customHeight="1" x14ac:dyDescent="0.25">
      <c r="A83" s="66" t="s">
        <v>66</v>
      </c>
      <c r="B83" s="61">
        <f>LSUE!B83+SUSLA!B83+'LCTCS Summary'!B83-LCTCBoard!B83-Online!B83-AE!B83-RR!B83</f>
        <v>36349015.379999995</v>
      </c>
      <c r="C83" s="61">
        <f>LSUE!C83+SUSLA!C83+'LCTCS Summary'!C83-LCTCBoard!C83-Online!C83-AE!C83-RR!C83</f>
        <v>38108140.499999993</v>
      </c>
      <c r="D83" s="61">
        <f>LSUE!D83+SUSLA!D83+'LCTCS Summary'!D83-LCTCBoard!D83-Online!D83-AE!D83-RR!D83</f>
        <v>39445304.780000001</v>
      </c>
      <c r="E83" s="61">
        <f t="shared" si="6"/>
        <v>1337164.2800000086</v>
      </c>
      <c r="F83" s="62">
        <f t="shared" si="7"/>
        <v>3.5088678231361324E-2</v>
      </c>
      <c r="H83" s="178"/>
    </row>
    <row r="84" spans="1:8" ht="15" customHeight="1" x14ac:dyDescent="0.25">
      <c r="A84" s="66" t="s">
        <v>67</v>
      </c>
      <c r="B84" s="61">
        <f>LSUE!B84+SUSLA!B84+'LCTCS Summary'!B84-LCTCBoard!B84-Online!B84-AE!B84-RR!B84</f>
        <v>4616460.7299999995</v>
      </c>
      <c r="C84" s="61">
        <f>LSUE!C84+SUSLA!C84+'LCTCS Summary'!C84-LCTCBoard!C84-Online!C84-AE!C84-RR!C84</f>
        <v>6504485</v>
      </c>
      <c r="D84" s="61">
        <f>LSUE!D84+SUSLA!D84+'LCTCS Summary'!D84-LCTCBoard!D84-Online!D84-AE!D84-RR!D84</f>
        <v>5855087.5729999999</v>
      </c>
      <c r="E84" s="61">
        <f t="shared" si="6"/>
        <v>-649397.42700000014</v>
      </c>
      <c r="F84" s="62">
        <f t="shared" si="7"/>
        <v>-9.9838407960046047E-2</v>
      </c>
      <c r="H84" s="178"/>
    </row>
    <row r="85" spans="1:8" s="103" customFormat="1" ht="15" customHeight="1" x14ac:dyDescent="0.25">
      <c r="A85" s="68" t="s">
        <v>68</v>
      </c>
      <c r="B85" s="77">
        <f>LSUE!B85+SUSLA!B85+'LCTCS Summary'!B85-LCTCBoard!B85-Online!B85-AE!B85-RR!B85</f>
        <v>42377387.270000003</v>
      </c>
      <c r="C85" s="77">
        <f>LSUE!C85+SUSLA!C85+'LCTCS Summary'!C85-LCTCBoard!C85-Online!C85-AE!C85-RR!C85</f>
        <v>45984381</v>
      </c>
      <c r="D85" s="77">
        <f>LSUE!D85+SUSLA!D85+'LCTCS Summary'!D85-LCTCBoard!D85-Online!D85-AE!D85-RR!D85</f>
        <v>47020314.712999992</v>
      </c>
      <c r="E85" s="77">
        <f t="shared" si="6"/>
        <v>1035933.7129999921</v>
      </c>
      <c r="F85" s="71">
        <f t="shared" si="7"/>
        <v>2.2527947326288725E-2</v>
      </c>
      <c r="H85" s="179"/>
    </row>
    <row r="86" spans="1:8" ht="15" customHeight="1" x14ac:dyDescent="0.25">
      <c r="A86" s="66" t="s">
        <v>69</v>
      </c>
      <c r="B86" s="61">
        <f>LSUE!B86+SUSLA!B86+'LCTCS Summary'!B86-LCTCBoard!B86-Online!B86-AE!B86-RR!B86</f>
        <v>5665006.0600000005</v>
      </c>
      <c r="C86" s="61">
        <f>LSUE!C86+SUSLA!C86+'LCTCS Summary'!C86-LCTCBoard!C86-Online!C86-AE!C86-RR!C86</f>
        <v>5423173</v>
      </c>
      <c r="D86" s="61">
        <f>LSUE!D86+SUSLA!D86+'LCTCS Summary'!D86-LCTCBoard!D86-Online!D86-AE!D86-RR!D86</f>
        <v>5265333.3499999996</v>
      </c>
      <c r="E86" s="61">
        <f t="shared" si="6"/>
        <v>-157839.65000000037</v>
      </c>
      <c r="F86" s="62">
        <f t="shared" si="7"/>
        <v>-2.9104668060561664E-2</v>
      </c>
      <c r="H86" s="178"/>
    </row>
    <row r="87" spans="1:8" ht="15" customHeight="1" x14ac:dyDescent="0.25">
      <c r="A87" s="66" t="s">
        <v>70</v>
      </c>
      <c r="B87" s="61">
        <f>LSUE!B87+SUSLA!B87+'LCTCS Summary'!B87-LCTCBoard!B87-Online!B87-AE!B87-RR!B87</f>
        <v>8329069.1999999955</v>
      </c>
      <c r="C87" s="61">
        <f>LSUE!C87+SUSLA!C87+'LCTCS Summary'!C87-LCTCBoard!C87-Online!C87-AE!C87-RR!C87</f>
        <v>7434877.7800000012</v>
      </c>
      <c r="D87" s="61">
        <f>LSUE!D87+SUSLA!D87+'LCTCS Summary'!D87-LCTCBoard!D87-Online!D87-AE!D87-RR!D87</f>
        <v>6122468.700000003</v>
      </c>
      <c r="E87" s="61">
        <f t="shared" si="6"/>
        <v>-1312409.0799999982</v>
      </c>
      <c r="F87" s="62">
        <f t="shared" si="7"/>
        <v>-0.17652059910526169</v>
      </c>
      <c r="H87" s="178"/>
    </row>
    <row r="88" spans="1:8" ht="15" customHeight="1" x14ac:dyDescent="0.25">
      <c r="A88" s="66" t="s">
        <v>71</v>
      </c>
      <c r="B88" s="61">
        <f>LSUE!B88+SUSLA!B88+'LCTCS Summary'!B88-LCTCBoard!B88-Online!B88-AE!B88-RR!B88</f>
        <v>769113</v>
      </c>
      <c r="C88" s="61">
        <f>LSUE!C88+SUSLA!C88+'LCTCS Summary'!C88-LCTCBoard!C88-Online!C88-AE!C88-RR!C88</f>
        <v>0</v>
      </c>
      <c r="D88" s="61">
        <f>LSUE!D88+SUSLA!D88+'LCTCS Summary'!D88-LCTCBoard!D88-Online!D88-AE!D88-RR!D88</f>
        <v>0</v>
      </c>
      <c r="E88" s="61">
        <f t="shared" si="6"/>
        <v>0</v>
      </c>
      <c r="F88" s="62">
        <f t="shared" si="7"/>
        <v>0</v>
      </c>
      <c r="H88" s="178"/>
    </row>
    <row r="89" spans="1:8" ht="15" customHeight="1" x14ac:dyDescent="0.25">
      <c r="A89" s="66" t="s">
        <v>72</v>
      </c>
      <c r="B89" s="61">
        <f>LSUE!B89+SUSLA!B89+'LCTCS Summary'!B89-LCTCBoard!B89-Online!B89-AE!B89-RR!B89</f>
        <v>10839227.069999998</v>
      </c>
      <c r="C89" s="61">
        <f>LSUE!C89+SUSLA!C89+'LCTCS Summary'!C89-LCTCBoard!C89-Online!C89-AE!C89-RR!C89</f>
        <v>12195870.870000001</v>
      </c>
      <c r="D89" s="61">
        <f>LSUE!D89+SUSLA!D89+'LCTCS Summary'!D89-LCTCBoard!D89-Online!D89-AE!D89-RR!D89</f>
        <v>14942202.75</v>
      </c>
      <c r="E89" s="61">
        <f t="shared" si="6"/>
        <v>2746331.879999999</v>
      </c>
      <c r="F89" s="62">
        <f t="shared" si="7"/>
        <v>0.2251853852237449</v>
      </c>
      <c r="H89" s="178"/>
    </row>
    <row r="90" spans="1:8" s="103" customFormat="1" ht="15" customHeight="1" x14ac:dyDescent="0.25">
      <c r="A90" s="68" t="s">
        <v>73</v>
      </c>
      <c r="B90" s="77">
        <f>LSUE!B90+SUSLA!B90+'LCTCS Summary'!B90-LCTCBoard!B90-Online!B90-AE!B90-RR!B90</f>
        <v>25602415.330000006</v>
      </c>
      <c r="C90" s="77">
        <f>LSUE!C90+SUSLA!C90+'LCTCS Summary'!C90-LCTCBoard!C90-Online!C90-AE!C90-RR!C90</f>
        <v>25053921.649999999</v>
      </c>
      <c r="D90" s="77">
        <f>LSUE!D90+SUSLA!D90+'LCTCS Summary'!D90-LCTCBoard!D90-Online!D90-AE!D90-RR!D90</f>
        <v>26330004.799999997</v>
      </c>
      <c r="E90" s="77">
        <f t="shared" si="6"/>
        <v>1276083.1499999985</v>
      </c>
      <c r="F90" s="71">
        <f t="shared" si="7"/>
        <v>5.0933469331736279E-2</v>
      </c>
      <c r="H90" s="179"/>
    </row>
    <row r="91" spans="1:8" ht="15" customHeight="1" x14ac:dyDescent="0.25">
      <c r="A91" s="66" t="s">
        <v>74</v>
      </c>
      <c r="B91" s="61">
        <f>LSUE!B91+SUSLA!B91+'LCTCS Summary'!B91-LCTCBoard!B91-Online!B91-AE!B91-RR!B91</f>
        <v>5997464.8000000007</v>
      </c>
      <c r="C91" s="61">
        <f>LSUE!C91+SUSLA!C91+'LCTCS Summary'!C91-LCTCBoard!C91-Online!C91-AE!C91-RR!C91</f>
        <v>5961842.3599999994</v>
      </c>
      <c r="D91" s="61">
        <f>LSUE!D91+SUSLA!D91+'LCTCS Summary'!D91-LCTCBoard!D91-Online!D91-AE!D91-RR!D91</f>
        <v>4856903.9600000009</v>
      </c>
      <c r="E91" s="61">
        <f t="shared" si="6"/>
        <v>-1104938.3999999985</v>
      </c>
      <c r="F91" s="62">
        <f t="shared" si="7"/>
        <v>-0.18533505807087436</v>
      </c>
      <c r="H91" s="178"/>
    </row>
    <row r="92" spans="1:8" ht="15" customHeight="1" x14ac:dyDescent="0.25">
      <c r="A92" s="66" t="s">
        <v>75</v>
      </c>
      <c r="B92" s="61">
        <f>LSUE!B92+SUSLA!B92+'LCTCS Summary'!B92-LCTCBoard!B92-Online!B92-AE!B92-RR!B92</f>
        <v>192872.63</v>
      </c>
      <c r="C92" s="61">
        <f>LSUE!C92+SUSLA!C92+'LCTCS Summary'!C92-LCTCBoard!C92-Online!C92-AE!C92-RR!C92</f>
        <v>252747</v>
      </c>
      <c r="D92" s="61">
        <f>LSUE!D92+SUSLA!D92+'LCTCS Summary'!D92-LCTCBoard!D92-Online!D92-AE!D92-RR!D92</f>
        <v>235247</v>
      </c>
      <c r="E92" s="61">
        <f t="shared" si="6"/>
        <v>-17500</v>
      </c>
      <c r="F92" s="62">
        <f t="shared" si="7"/>
        <v>-6.9239199673982288E-2</v>
      </c>
      <c r="H92" s="178"/>
    </row>
    <row r="93" spans="1:8" ht="15" customHeight="1" x14ac:dyDescent="0.25">
      <c r="A93" s="73" t="s">
        <v>76</v>
      </c>
      <c r="B93" s="61">
        <f>LSUE!B93+SUSLA!B93+'LCTCS Summary'!B93-LCTCBoard!B93-Online!B93-AE!B93-RR!B93</f>
        <v>272051.21000000002</v>
      </c>
      <c r="C93" s="61">
        <f>LSUE!C93+SUSLA!C93+'LCTCS Summary'!C93-LCTCBoard!C93-Online!C93-AE!C93-RR!C93</f>
        <v>100000</v>
      </c>
      <c r="D93" s="61">
        <f>LSUE!D93+SUSLA!D93+'LCTCS Summary'!D93-LCTCBoard!D93-Online!D93-AE!D93-RR!D93</f>
        <v>100000</v>
      </c>
      <c r="E93" s="61">
        <f t="shared" si="6"/>
        <v>0</v>
      </c>
      <c r="F93" s="62">
        <f t="shared" si="7"/>
        <v>0</v>
      </c>
      <c r="H93" s="178"/>
    </row>
    <row r="94" spans="1:8" s="103" customFormat="1" ht="15" customHeight="1" x14ac:dyDescent="0.25">
      <c r="A94" s="87" t="s">
        <v>77</v>
      </c>
      <c r="B94" s="77">
        <f>LSUE!B94+SUSLA!B94+'LCTCS Summary'!B94-LCTCBoard!B94-Online!B94-AE!B94-RR!B94</f>
        <v>6462388.6399999997</v>
      </c>
      <c r="C94" s="77">
        <f>LSUE!C94+SUSLA!C94+'LCTCS Summary'!C94-LCTCBoard!C94-Online!C94-AE!C94-RR!C94</f>
        <v>6314589.3599999994</v>
      </c>
      <c r="D94" s="77">
        <f>LSUE!D94+SUSLA!D94+'LCTCS Summary'!D94-LCTCBoard!D94-Online!D94-AE!D94-RR!D94</f>
        <v>5192150.9600000009</v>
      </c>
      <c r="E94" s="77">
        <f t="shared" si="6"/>
        <v>-1122438.3999999985</v>
      </c>
      <c r="F94" s="71">
        <f t="shared" si="7"/>
        <v>-0.17775318963892192</v>
      </c>
      <c r="H94" s="179"/>
    </row>
    <row r="95" spans="1:8" ht="15" customHeight="1" x14ac:dyDescent="0.25">
      <c r="A95" s="73" t="s">
        <v>78</v>
      </c>
      <c r="B95" s="61">
        <f>LSUE!B95+SUSLA!B95+'LCTCS Summary'!B95-LCTCBoard!B95-Online!B95-AE!B95-RR!B95</f>
        <v>0</v>
      </c>
      <c r="C95" s="61">
        <f>LSUE!C95+SUSLA!C95+'LCTCS Summary'!C95-LCTCBoard!C95-Online!C95-AE!C95-RR!C95</f>
        <v>0</v>
      </c>
      <c r="D95" s="61">
        <f>LSUE!D95+SUSLA!D95+'LCTCS Summary'!D95-LCTCBoard!D95-Online!D95-AE!D95-RR!D95</f>
        <v>0</v>
      </c>
      <c r="E95" s="61">
        <f t="shared" si="6"/>
        <v>0</v>
      </c>
      <c r="F95" s="62">
        <f t="shared" si="7"/>
        <v>0</v>
      </c>
      <c r="H95" s="178"/>
    </row>
    <row r="96" spans="1:8" s="103" customFormat="1" ht="15" customHeight="1" thickBot="1" x14ac:dyDescent="0.3">
      <c r="A96" s="159" t="s">
        <v>59</v>
      </c>
      <c r="B96" s="160">
        <f>LSUE!B96+SUSLA!B96+'LCTCS Summary'!B96-LCTCBoard!B96-Online!B96-AE!B96-RR!B96</f>
        <v>324541183.39999992</v>
      </c>
      <c r="C96" s="160">
        <f>LSUE!C96+SUSLA!C96+'LCTCS Summary'!C96-LCTCBoard!C96-Online!C96-AE!C96-RR!C96</f>
        <v>349208652.51099998</v>
      </c>
      <c r="D96" s="160">
        <f>LSUE!D96+SUSLA!D96+'LCTCS Summary'!D96-LCTCBoard!D96-Online!D96-AE!D96-RR!D96</f>
        <v>361197859.42299998</v>
      </c>
      <c r="E96" s="161">
        <f t="shared" si="6"/>
        <v>11989206.912</v>
      </c>
      <c r="F96" s="162">
        <f t="shared" si="7"/>
        <v>3.4332502433118674E-2</v>
      </c>
      <c r="H96" s="179"/>
    </row>
    <row r="97" spans="1:6" ht="15" customHeight="1" thickTop="1" x14ac:dyDescent="0.4">
      <c r="A97" s="4"/>
      <c r="B97" s="5"/>
      <c r="C97" s="5"/>
      <c r="D97" s="5"/>
      <c r="E97" s="5"/>
      <c r="F97" s="6" t="s">
        <v>38</v>
      </c>
    </row>
    <row r="98" spans="1:6" x14ac:dyDescent="0.25">
      <c r="A98" s="1" t="s">
        <v>203</v>
      </c>
    </row>
    <row r="99" spans="1:6" x14ac:dyDescent="0.25">
      <c r="A99" s="1" t="s">
        <v>181</v>
      </c>
    </row>
  </sheetData>
  <hyperlinks>
    <hyperlink ref="I2" location="Home!A1" tooltip="Home" display="Home" xr:uid="{00000000-0004-0000-0200-000000000000}"/>
  </hyperlinks>
  <printOptions horizontalCentered="1" verticalCentered="1"/>
  <pageMargins left="0.25" right="0.25" top="0.75" bottom="0.75" header="0.3" footer="0.3"/>
  <pageSetup scale="46" fitToWidth="0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30">
    <tabColor theme="9" tint="0.79998168889431442"/>
    <pageSetUpPr fitToPage="1"/>
  </sheetPr>
  <dimension ref="A1:M99"/>
  <sheetViews>
    <sheetView workbookViewId="0">
      <pane xSplit="1" ySplit="5" topLeftCell="B6" activePane="bottomRight" state="frozen"/>
      <selection activeCell="A33" sqref="A33"/>
      <selection pane="topRight" activeCell="A33" sqref="A33"/>
      <selection pane="bottomLeft" activeCell="A33" sqref="A33"/>
      <selection pane="bottomRight" activeCell="H60" sqref="H60"/>
    </sheetView>
  </sheetViews>
  <sheetFormatPr defaultColWidth="9.140625" defaultRowHeight="15.75" x14ac:dyDescent="0.25"/>
  <cols>
    <col min="1" max="1" width="66.5703125" style="1" customWidth="1"/>
    <col min="2" max="5" width="23.7109375" style="2" customWidth="1"/>
    <col min="6" max="6" width="23.7109375" style="3" customWidth="1"/>
    <col min="8" max="8" width="7.7109375" customWidth="1"/>
    <col min="9" max="9" width="11.5703125" customWidth="1"/>
    <col min="11" max="11" width="10.85546875" bestFit="1" customWidth="1"/>
  </cols>
  <sheetData>
    <row r="1" spans="1:9" ht="19.5" customHeight="1" thickBot="1" x14ac:dyDescent="0.35">
      <c r="A1" s="27" t="s">
        <v>0</v>
      </c>
      <c r="B1" s="28"/>
      <c r="D1" s="29" t="s">
        <v>1</v>
      </c>
      <c r="E1" s="26" t="s">
        <v>108</v>
      </c>
      <c r="F1" s="36"/>
    </row>
    <row r="2" spans="1:9" ht="19.5" customHeight="1" thickBot="1" x14ac:dyDescent="0.3">
      <c r="A2" s="27" t="s">
        <v>2</v>
      </c>
      <c r="B2" s="28"/>
      <c r="C2" s="28"/>
      <c r="D2" s="28"/>
      <c r="E2" s="28"/>
      <c r="F2" s="32"/>
      <c r="I2" s="170" t="s">
        <v>178</v>
      </c>
    </row>
    <row r="3" spans="1:9" ht="19.5" customHeight="1" thickBot="1" x14ac:dyDescent="0.3">
      <c r="A3" s="33" t="s">
        <v>3</v>
      </c>
      <c r="B3" s="34"/>
      <c r="C3" s="34"/>
      <c r="D3" s="34"/>
      <c r="E3" s="34"/>
      <c r="F3" s="35"/>
    </row>
    <row r="4" spans="1:9" ht="15" customHeight="1" thickTop="1" x14ac:dyDescent="0.25">
      <c r="A4" s="49" t="s">
        <v>4</v>
      </c>
      <c r="B4" s="50" t="s">
        <v>5</v>
      </c>
      <c r="C4" s="51" t="s">
        <v>6</v>
      </c>
      <c r="D4" s="51" t="s">
        <v>6</v>
      </c>
      <c r="E4" s="51" t="s">
        <v>7</v>
      </c>
      <c r="F4" s="52" t="s">
        <v>8</v>
      </c>
      <c r="H4" s="177"/>
    </row>
    <row r="5" spans="1:9" s="107" customFormat="1" ht="15" customHeight="1" x14ac:dyDescent="0.25">
      <c r="A5" s="53"/>
      <c r="B5" s="54" t="s">
        <v>192</v>
      </c>
      <c r="C5" s="54" t="s">
        <v>201</v>
      </c>
      <c r="D5" s="54" t="s">
        <v>202</v>
      </c>
      <c r="E5" s="54" t="s">
        <v>192</v>
      </c>
      <c r="F5" s="55" t="s">
        <v>9</v>
      </c>
      <c r="H5" s="177"/>
    </row>
    <row r="6" spans="1:9" ht="15" customHeight="1" x14ac:dyDescent="0.25">
      <c r="A6" s="56" t="s">
        <v>10</v>
      </c>
      <c r="B6" s="57"/>
      <c r="C6" s="57"/>
      <c r="D6" s="57"/>
      <c r="E6" s="57"/>
      <c r="F6" s="58"/>
      <c r="H6" s="178"/>
    </row>
    <row r="7" spans="1:9" ht="15" customHeight="1" x14ac:dyDescent="0.25">
      <c r="A7" s="56" t="s">
        <v>11</v>
      </c>
      <c r="B7" s="57"/>
      <c r="C7" s="57"/>
      <c r="D7" s="57"/>
      <c r="E7" s="57"/>
      <c r="F7" s="59"/>
      <c r="H7" s="178"/>
    </row>
    <row r="8" spans="1:9" ht="15" customHeight="1" x14ac:dyDescent="0.25">
      <c r="A8" s="60" t="s">
        <v>12</v>
      </c>
      <c r="B8" s="61">
        <v>95229404</v>
      </c>
      <c r="C8" s="61">
        <v>95229404</v>
      </c>
      <c r="D8" s="61">
        <v>88811257</v>
      </c>
      <c r="E8" s="61">
        <f t="shared" ref="E8:E33" si="0">D8-C8</f>
        <v>-6418147</v>
      </c>
      <c r="F8" s="62">
        <f t="shared" ref="F8:F33" si="1">IF(ISBLANK(E8),"  ",IF(C8&gt;0,E8/C8,IF(E8&gt;0,1,0)))</f>
        <v>-6.7396693987499909E-2</v>
      </c>
      <c r="H8" s="178"/>
    </row>
    <row r="9" spans="1:9" ht="15" customHeight="1" x14ac:dyDescent="0.25">
      <c r="A9" s="60" t="s">
        <v>13</v>
      </c>
      <c r="B9" s="61">
        <v>0</v>
      </c>
      <c r="C9" s="61">
        <v>0</v>
      </c>
      <c r="D9" s="61">
        <v>0</v>
      </c>
      <c r="E9" s="61">
        <f t="shared" si="0"/>
        <v>0</v>
      </c>
      <c r="F9" s="62">
        <f t="shared" si="1"/>
        <v>0</v>
      </c>
      <c r="H9" s="178"/>
    </row>
    <row r="10" spans="1:9" ht="15" customHeight="1" x14ac:dyDescent="0.25">
      <c r="A10" s="187" t="s">
        <v>14</v>
      </c>
      <c r="B10" s="63">
        <v>4043357.75</v>
      </c>
      <c r="C10" s="63">
        <v>4093104</v>
      </c>
      <c r="D10" s="63">
        <v>3587383</v>
      </c>
      <c r="E10" s="61">
        <f t="shared" si="0"/>
        <v>-505721</v>
      </c>
      <c r="F10" s="62">
        <f t="shared" si="1"/>
        <v>-0.12355439783596996</v>
      </c>
      <c r="H10" s="178"/>
    </row>
    <row r="11" spans="1:9" ht="15" customHeight="1" x14ac:dyDescent="0.25">
      <c r="A11" s="189" t="s">
        <v>15</v>
      </c>
      <c r="B11" s="65">
        <v>0</v>
      </c>
      <c r="C11" s="65">
        <v>0</v>
      </c>
      <c r="D11" s="65">
        <v>0</v>
      </c>
      <c r="E11" s="61">
        <f t="shared" si="0"/>
        <v>0</v>
      </c>
      <c r="F11" s="62">
        <f t="shared" si="1"/>
        <v>0</v>
      </c>
      <c r="H11" s="178"/>
    </row>
    <row r="12" spans="1:9" ht="15" customHeight="1" x14ac:dyDescent="0.25">
      <c r="A12" s="190" t="s">
        <v>16</v>
      </c>
      <c r="B12" s="65">
        <v>3176635.2</v>
      </c>
      <c r="C12" s="65">
        <v>3185574</v>
      </c>
      <c r="D12" s="65">
        <v>2755890</v>
      </c>
      <c r="E12" s="61">
        <f t="shared" si="0"/>
        <v>-429684</v>
      </c>
      <c r="F12" s="62">
        <f t="shared" si="1"/>
        <v>-0.13488432539944137</v>
      </c>
      <c r="H12" s="178"/>
    </row>
    <row r="13" spans="1:9" ht="15" customHeight="1" x14ac:dyDescent="0.25">
      <c r="A13" s="190" t="s">
        <v>17</v>
      </c>
      <c r="B13" s="65">
        <v>866722.55</v>
      </c>
      <c r="C13" s="65">
        <v>907530</v>
      </c>
      <c r="D13" s="65">
        <v>831493</v>
      </c>
      <c r="E13" s="61">
        <f t="shared" si="0"/>
        <v>-76037</v>
      </c>
      <c r="F13" s="62">
        <f t="shared" si="1"/>
        <v>-8.3784558086234071E-2</v>
      </c>
      <c r="H13" s="178"/>
    </row>
    <row r="14" spans="1:9" ht="15" customHeight="1" x14ac:dyDescent="0.25">
      <c r="A14" s="190" t="s">
        <v>18</v>
      </c>
      <c r="B14" s="65">
        <v>0</v>
      </c>
      <c r="C14" s="65">
        <v>0</v>
      </c>
      <c r="D14" s="65">
        <v>0</v>
      </c>
      <c r="E14" s="61">
        <f t="shared" si="0"/>
        <v>0</v>
      </c>
      <c r="F14" s="62">
        <f t="shared" si="1"/>
        <v>0</v>
      </c>
      <c r="H14" s="178"/>
    </row>
    <row r="15" spans="1:9" ht="15" customHeight="1" x14ac:dyDescent="0.25">
      <c r="A15" s="190" t="s">
        <v>19</v>
      </c>
      <c r="B15" s="65">
        <v>0</v>
      </c>
      <c r="C15" s="65">
        <v>0</v>
      </c>
      <c r="D15" s="65">
        <v>0</v>
      </c>
      <c r="E15" s="61">
        <f t="shared" si="0"/>
        <v>0</v>
      </c>
      <c r="F15" s="62">
        <f t="shared" si="1"/>
        <v>0</v>
      </c>
      <c r="H15" s="178"/>
    </row>
    <row r="16" spans="1:9" ht="15" customHeight="1" x14ac:dyDescent="0.25">
      <c r="A16" s="190" t="s">
        <v>204</v>
      </c>
      <c r="B16" s="65">
        <v>0</v>
      </c>
      <c r="C16" s="65">
        <v>0</v>
      </c>
      <c r="D16" s="65">
        <v>0</v>
      </c>
      <c r="E16" s="61">
        <f t="shared" si="0"/>
        <v>0</v>
      </c>
      <c r="F16" s="62">
        <f t="shared" si="1"/>
        <v>0</v>
      </c>
      <c r="H16" s="178"/>
    </row>
    <row r="17" spans="1:8" ht="15" customHeight="1" x14ac:dyDescent="0.25">
      <c r="A17" s="190" t="s">
        <v>20</v>
      </c>
      <c r="B17" s="65">
        <v>0</v>
      </c>
      <c r="C17" s="65">
        <v>0</v>
      </c>
      <c r="D17" s="65">
        <v>0</v>
      </c>
      <c r="E17" s="61">
        <f t="shared" si="0"/>
        <v>0</v>
      </c>
      <c r="F17" s="62">
        <f t="shared" si="1"/>
        <v>0</v>
      </c>
      <c r="H17" s="178"/>
    </row>
    <row r="18" spans="1:8" ht="15" customHeight="1" x14ac:dyDescent="0.25">
      <c r="A18" s="190" t="s">
        <v>193</v>
      </c>
      <c r="B18" s="65">
        <v>0</v>
      </c>
      <c r="C18" s="65">
        <v>0</v>
      </c>
      <c r="D18" s="65">
        <v>0</v>
      </c>
      <c r="E18" s="61">
        <f t="shared" si="0"/>
        <v>0</v>
      </c>
      <c r="F18" s="62">
        <f t="shared" si="1"/>
        <v>0</v>
      </c>
      <c r="H18" s="178"/>
    </row>
    <row r="19" spans="1:8" ht="15" customHeight="1" x14ac:dyDescent="0.25">
      <c r="A19" s="190" t="s">
        <v>21</v>
      </c>
      <c r="B19" s="65">
        <v>0</v>
      </c>
      <c r="C19" s="65">
        <v>0</v>
      </c>
      <c r="D19" s="65">
        <v>0</v>
      </c>
      <c r="E19" s="61">
        <f t="shared" si="0"/>
        <v>0</v>
      </c>
      <c r="F19" s="62">
        <f t="shared" si="1"/>
        <v>0</v>
      </c>
      <c r="H19" s="178"/>
    </row>
    <row r="20" spans="1:8" ht="15" customHeight="1" x14ac:dyDescent="0.25">
      <c r="A20" s="190" t="s">
        <v>22</v>
      </c>
      <c r="B20" s="65">
        <v>0</v>
      </c>
      <c r="C20" s="65">
        <v>0</v>
      </c>
      <c r="D20" s="65">
        <v>0</v>
      </c>
      <c r="E20" s="61">
        <f t="shared" si="0"/>
        <v>0</v>
      </c>
      <c r="F20" s="62">
        <f t="shared" si="1"/>
        <v>0</v>
      </c>
      <c r="H20" s="178"/>
    </row>
    <row r="21" spans="1:8" ht="15" customHeight="1" x14ac:dyDescent="0.25">
      <c r="A21" s="190" t="s">
        <v>194</v>
      </c>
      <c r="B21" s="65">
        <v>0</v>
      </c>
      <c r="C21" s="65">
        <v>0</v>
      </c>
      <c r="D21" s="65">
        <v>0</v>
      </c>
      <c r="E21" s="61">
        <f t="shared" si="0"/>
        <v>0</v>
      </c>
      <c r="F21" s="62">
        <f t="shared" si="1"/>
        <v>0</v>
      </c>
      <c r="H21" s="178"/>
    </row>
    <row r="22" spans="1:8" ht="15" customHeight="1" x14ac:dyDescent="0.25">
      <c r="A22" s="190" t="s">
        <v>23</v>
      </c>
      <c r="B22" s="65">
        <v>0</v>
      </c>
      <c r="C22" s="65">
        <v>0</v>
      </c>
      <c r="D22" s="65">
        <v>0</v>
      </c>
      <c r="E22" s="61">
        <f t="shared" si="0"/>
        <v>0</v>
      </c>
      <c r="F22" s="62">
        <f t="shared" si="1"/>
        <v>0</v>
      </c>
      <c r="H22" s="178"/>
    </row>
    <row r="23" spans="1:8" ht="15" customHeight="1" x14ac:dyDescent="0.25">
      <c r="A23" s="191" t="s">
        <v>195</v>
      </c>
      <c r="B23" s="65">
        <v>0</v>
      </c>
      <c r="C23" s="65">
        <v>0</v>
      </c>
      <c r="D23" s="65">
        <v>0</v>
      </c>
      <c r="E23" s="61">
        <f t="shared" si="0"/>
        <v>0</v>
      </c>
      <c r="F23" s="62">
        <f t="shared" si="1"/>
        <v>0</v>
      </c>
      <c r="H23" s="178"/>
    </row>
    <row r="24" spans="1:8" ht="15" customHeight="1" x14ac:dyDescent="0.25">
      <c r="A24" s="191" t="s">
        <v>24</v>
      </c>
      <c r="B24" s="65">
        <v>0</v>
      </c>
      <c r="C24" s="65">
        <v>0</v>
      </c>
      <c r="D24" s="65">
        <v>0</v>
      </c>
      <c r="E24" s="61">
        <f t="shared" si="0"/>
        <v>0</v>
      </c>
      <c r="F24" s="62">
        <f t="shared" si="1"/>
        <v>0</v>
      </c>
      <c r="H24" s="178"/>
    </row>
    <row r="25" spans="1:8" ht="15" customHeight="1" x14ac:dyDescent="0.25">
      <c r="A25" s="191" t="s">
        <v>79</v>
      </c>
      <c r="B25" s="65">
        <v>0</v>
      </c>
      <c r="C25" s="65">
        <v>0</v>
      </c>
      <c r="D25" s="65">
        <v>0</v>
      </c>
      <c r="E25" s="61">
        <f t="shared" si="0"/>
        <v>0</v>
      </c>
      <c r="F25" s="62">
        <f t="shared" si="1"/>
        <v>0</v>
      </c>
      <c r="H25" s="178"/>
    </row>
    <row r="26" spans="1:8" ht="15" customHeight="1" x14ac:dyDescent="0.25">
      <c r="A26" s="191" t="s">
        <v>196</v>
      </c>
      <c r="B26" s="65">
        <v>0</v>
      </c>
      <c r="C26" s="65">
        <v>0</v>
      </c>
      <c r="D26" s="65">
        <v>0</v>
      </c>
      <c r="E26" s="61">
        <f t="shared" si="0"/>
        <v>0</v>
      </c>
      <c r="F26" s="62">
        <f t="shared" si="1"/>
        <v>0</v>
      </c>
      <c r="H26" s="178"/>
    </row>
    <row r="27" spans="1:8" ht="15" customHeight="1" x14ac:dyDescent="0.25">
      <c r="A27" s="191" t="s">
        <v>197</v>
      </c>
      <c r="B27" s="65">
        <v>0</v>
      </c>
      <c r="C27" s="65">
        <v>0</v>
      </c>
      <c r="D27" s="65">
        <v>0</v>
      </c>
      <c r="E27" s="61">
        <f t="shared" si="0"/>
        <v>0</v>
      </c>
      <c r="F27" s="62">
        <f t="shared" si="1"/>
        <v>0</v>
      </c>
      <c r="H27" s="178"/>
    </row>
    <row r="28" spans="1:8" ht="15" customHeight="1" x14ac:dyDescent="0.25">
      <c r="A28" s="191" t="s">
        <v>185</v>
      </c>
      <c r="B28" s="65">
        <v>0</v>
      </c>
      <c r="C28" s="65">
        <v>0</v>
      </c>
      <c r="D28" s="65">
        <v>0</v>
      </c>
      <c r="E28" s="61">
        <f t="shared" si="0"/>
        <v>0</v>
      </c>
      <c r="F28" s="62">
        <f t="shared" si="1"/>
        <v>0</v>
      </c>
      <c r="H28" s="178"/>
    </row>
    <row r="29" spans="1:8" ht="15" customHeight="1" x14ac:dyDescent="0.25">
      <c r="A29" s="191" t="s">
        <v>198</v>
      </c>
      <c r="B29" s="65">
        <v>0</v>
      </c>
      <c r="C29" s="65">
        <v>0</v>
      </c>
      <c r="D29" s="65">
        <v>0</v>
      </c>
      <c r="E29" s="61">
        <f t="shared" si="0"/>
        <v>0</v>
      </c>
      <c r="F29" s="62">
        <f t="shared" si="1"/>
        <v>0</v>
      </c>
      <c r="H29" s="178"/>
    </row>
    <row r="30" spans="1:8" ht="15" customHeight="1" x14ac:dyDescent="0.25">
      <c r="A30" s="192" t="s">
        <v>199</v>
      </c>
      <c r="B30" s="65">
        <v>0</v>
      </c>
      <c r="C30" s="65">
        <v>0</v>
      </c>
      <c r="D30" s="65">
        <v>0</v>
      </c>
      <c r="E30" s="61">
        <f t="shared" si="0"/>
        <v>0</v>
      </c>
      <c r="F30" s="62">
        <f t="shared" si="1"/>
        <v>0</v>
      </c>
      <c r="H30" s="178"/>
    </row>
    <row r="31" spans="1:8" ht="15" customHeight="1" x14ac:dyDescent="0.25">
      <c r="A31" s="191" t="s">
        <v>205</v>
      </c>
      <c r="B31" s="65">
        <v>0</v>
      </c>
      <c r="C31" s="65">
        <v>0</v>
      </c>
      <c r="D31" s="65">
        <v>0</v>
      </c>
      <c r="E31" s="61">
        <f t="shared" si="0"/>
        <v>0</v>
      </c>
      <c r="F31" s="62">
        <f t="shared" si="1"/>
        <v>0</v>
      </c>
      <c r="H31" s="178"/>
    </row>
    <row r="32" spans="1:8" ht="15" customHeight="1" x14ac:dyDescent="0.25">
      <c r="A32" s="193" t="s">
        <v>206</v>
      </c>
      <c r="B32" s="65">
        <v>0</v>
      </c>
      <c r="C32" s="65">
        <v>0</v>
      </c>
      <c r="D32" s="65">
        <v>0</v>
      </c>
      <c r="E32" s="61">
        <f t="shared" si="0"/>
        <v>0</v>
      </c>
      <c r="F32" s="62">
        <f t="shared" si="1"/>
        <v>0</v>
      </c>
      <c r="H32" s="178"/>
    </row>
    <row r="33" spans="1:13" ht="15" customHeight="1" x14ac:dyDescent="0.25">
      <c r="A33" s="193" t="s">
        <v>207</v>
      </c>
      <c r="B33" s="65">
        <v>0</v>
      </c>
      <c r="C33" s="65">
        <v>0</v>
      </c>
      <c r="D33" s="65">
        <v>0</v>
      </c>
      <c r="E33" s="61">
        <f t="shared" si="0"/>
        <v>0</v>
      </c>
      <c r="F33" s="62">
        <f t="shared" si="1"/>
        <v>0</v>
      </c>
      <c r="H33" s="178"/>
    </row>
    <row r="34" spans="1:13" ht="15" customHeight="1" x14ac:dyDescent="0.25">
      <c r="A34" s="67" t="s">
        <v>25</v>
      </c>
      <c r="B34" s="65"/>
      <c r="C34" s="65"/>
      <c r="D34" s="65"/>
      <c r="E34" s="65"/>
      <c r="F34" s="58"/>
      <c r="H34" s="178"/>
    </row>
    <row r="35" spans="1:13" ht="15" customHeight="1" x14ac:dyDescent="0.25">
      <c r="A35" s="64" t="s">
        <v>26</v>
      </c>
      <c r="B35" s="61">
        <v>0</v>
      </c>
      <c r="C35" s="61">
        <v>0</v>
      </c>
      <c r="D35" s="61">
        <v>0</v>
      </c>
      <c r="E35" s="61">
        <f>D35-C35</f>
        <v>0</v>
      </c>
      <c r="F35" s="62">
        <f>IF(ISBLANK(E35),"  ",IF(C35&gt;0,E35/C35,IF(E35&gt;0,1,0)))</f>
        <v>0</v>
      </c>
      <c r="H35" s="178"/>
    </row>
    <row r="36" spans="1:13" ht="15" customHeight="1" x14ac:dyDescent="0.25">
      <c r="A36" s="68" t="s">
        <v>27</v>
      </c>
      <c r="B36" s="65"/>
      <c r="C36" s="65"/>
      <c r="D36" s="65"/>
      <c r="E36" s="65"/>
      <c r="F36" s="58"/>
      <c r="H36" s="178"/>
    </row>
    <row r="37" spans="1:13" ht="15" customHeight="1" x14ac:dyDescent="0.25">
      <c r="A37" s="64" t="s">
        <v>26</v>
      </c>
      <c r="B37" s="57">
        <v>0</v>
      </c>
      <c r="C37" s="57">
        <v>0</v>
      </c>
      <c r="D37" s="57">
        <v>0</v>
      </c>
      <c r="E37" s="61">
        <f>D37-C37</f>
        <v>0</v>
      </c>
      <c r="F37" s="62">
        <f>IF(ISBLANK(E37),"  ",IF(C37&gt;0,E37/C37,IF(E37&gt;0,1,0)))</f>
        <v>0</v>
      </c>
      <c r="H37" s="178"/>
    </row>
    <row r="38" spans="1:13" ht="15" customHeight="1" x14ac:dyDescent="0.25">
      <c r="A38" s="66" t="s">
        <v>28</v>
      </c>
      <c r="B38" s="65"/>
      <c r="C38" s="65"/>
      <c r="D38" s="65"/>
      <c r="E38" s="63"/>
      <c r="F38" s="62" t="str">
        <f>IF(ISBLANK(E38),"  ",IF(C38&gt;0,E38/C38,IF(E38&gt;0,1,0)))</f>
        <v xml:space="preserve">  </v>
      </c>
      <c r="H38" s="178"/>
    </row>
    <row r="39" spans="1:13" s="103" customFormat="1" ht="15" customHeight="1" x14ac:dyDescent="0.25">
      <c r="A39" s="69" t="s">
        <v>30</v>
      </c>
      <c r="B39" s="70">
        <v>99272761.75</v>
      </c>
      <c r="C39" s="70">
        <v>99322508</v>
      </c>
      <c r="D39" s="70">
        <v>92398640</v>
      </c>
      <c r="E39" s="70">
        <f>D39-C39</f>
        <v>-6923868</v>
      </c>
      <c r="F39" s="71">
        <f>IF(ISBLANK(E39),"  ",IF(C39&gt;0,E39/C39,IF(E39&gt;0,1,0)))</f>
        <v>-6.971096621925818E-2</v>
      </c>
      <c r="H39" s="179"/>
    </row>
    <row r="40" spans="1:13" ht="15" customHeight="1" x14ac:dyDescent="0.25">
      <c r="A40" s="67" t="s">
        <v>31</v>
      </c>
      <c r="B40" s="65"/>
      <c r="C40" s="65"/>
      <c r="D40" s="65"/>
      <c r="E40" s="65"/>
      <c r="F40" s="58"/>
      <c r="H40" s="178"/>
    </row>
    <row r="41" spans="1:13" ht="15" customHeight="1" x14ac:dyDescent="0.25">
      <c r="A41" s="72" t="s">
        <v>32</v>
      </c>
      <c r="B41" s="61">
        <v>0</v>
      </c>
      <c r="C41" s="61">
        <v>0</v>
      </c>
      <c r="D41" s="61">
        <v>0</v>
      </c>
      <c r="E41" s="61">
        <f t="shared" ref="E41:E46" si="2">D41-C41</f>
        <v>0</v>
      </c>
      <c r="F41" s="62">
        <f t="shared" ref="F41:F46" si="3">IF(ISBLANK(E41),"  ",IF(C41&gt;0,E41/C41,IF(E41&gt;0,1,0)))</f>
        <v>0</v>
      </c>
      <c r="H41" s="178"/>
    </row>
    <row r="42" spans="1:13" ht="15" customHeight="1" x14ac:dyDescent="0.25">
      <c r="A42" s="73" t="s">
        <v>33</v>
      </c>
      <c r="B42" s="61">
        <v>0</v>
      </c>
      <c r="C42" s="61">
        <v>0</v>
      </c>
      <c r="D42" s="61">
        <v>0</v>
      </c>
      <c r="E42" s="63">
        <f t="shared" si="2"/>
        <v>0</v>
      </c>
      <c r="F42" s="62">
        <f t="shared" si="3"/>
        <v>0</v>
      </c>
      <c r="H42" s="178"/>
    </row>
    <row r="43" spans="1:13" ht="15" customHeight="1" x14ac:dyDescent="0.25">
      <c r="A43" s="73" t="s">
        <v>34</v>
      </c>
      <c r="B43" s="61">
        <v>0</v>
      </c>
      <c r="C43" s="61">
        <v>0</v>
      </c>
      <c r="D43" s="61">
        <v>0</v>
      </c>
      <c r="E43" s="63">
        <f t="shared" si="2"/>
        <v>0</v>
      </c>
      <c r="F43" s="62">
        <f t="shared" si="3"/>
        <v>0</v>
      </c>
      <c r="H43" s="178"/>
    </row>
    <row r="44" spans="1:13" ht="15" customHeight="1" x14ac:dyDescent="0.25">
      <c r="A44" s="73" t="s">
        <v>35</v>
      </c>
      <c r="B44" s="61">
        <v>0</v>
      </c>
      <c r="C44" s="61">
        <v>0</v>
      </c>
      <c r="D44" s="61">
        <v>0</v>
      </c>
      <c r="E44" s="63">
        <f t="shared" si="2"/>
        <v>0</v>
      </c>
      <c r="F44" s="62">
        <f t="shared" si="3"/>
        <v>0</v>
      </c>
      <c r="H44" s="178"/>
    </row>
    <row r="45" spans="1:13" ht="15" customHeight="1" x14ac:dyDescent="0.25">
      <c r="A45" s="74" t="s">
        <v>36</v>
      </c>
      <c r="B45" s="61">
        <v>0</v>
      </c>
      <c r="C45" s="61">
        <v>0</v>
      </c>
      <c r="D45" s="61">
        <v>0</v>
      </c>
      <c r="E45" s="63">
        <f t="shared" si="2"/>
        <v>0</v>
      </c>
      <c r="F45" s="62">
        <f t="shared" si="3"/>
        <v>0</v>
      </c>
      <c r="H45" s="178"/>
    </row>
    <row r="46" spans="1:13" s="103" customFormat="1" ht="15" customHeight="1" x14ac:dyDescent="0.25">
      <c r="A46" s="67" t="s">
        <v>37</v>
      </c>
      <c r="B46" s="75">
        <v>0</v>
      </c>
      <c r="C46" s="75">
        <v>0</v>
      </c>
      <c r="D46" s="75">
        <v>0</v>
      </c>
      <c r="E46" s="86">
        <f t="shared" si="2"/>
        <v>0</v>
      </c>
      <c r="F46" s="71">
        <f t="shared" si="3"/>
        <v>0</v>
      </c>
      <c r="H46" s="179"/>
      <c r="M46" s="103" t="s">
        <v>38</v>
      </c>
    </row>
    <row r="47" spans="1:13" ht="15" customHeight="1" x14ac:dyDescent="0.25">
      <c r="A47" s="66" t="s">
        <v>38</v>
      </c>
      <c r="B47" s="65"/>
      <c r="C47" s="65"/>
      <c r="D47" s="65"/>
      <c r="E47" s="65"/>
      <c r="F47" s="58"/>
      <c r="H47" s="178"/>
    </row>
    <row r="48" spans="1:13" s="103" customFormat="1" ht="15" customHeight="1" x14ac:dyDescent="0.25">
      <c r="A48" s="76" t="s">
        <v>39</v>
      </c>
      <c r="B48" s="77">
        <v>0</v>
      </c>
      <c r="C48" s="77">
        <v>0</v>
      </c>
      <c r="D48" s="77">
        <v>0</v>
      </c>
      <c r="E48" s="77">
        <f>D48-C48</f>
        <v>0</v>
      </c>
      <c r="F48" s="71">
        <f>IF(ISBLANK(E48),"  ",IF(C48&gt;0,E48/C48,IF(E48&gt;0,1,0)))</f>
        <v>0</v>
      </c>
      <c r="H48" s="179"/>
    </row>
    <row r="49" spans="1:11" ht="15" customHeight="1" x14ac:dyDescent="0.25">
      <c r="A49" s="64"/>
      <c r="B49" s="57"/>
      <c r="C49" s="57"/>
      <c r="D49" s="57"/>
      <c r="E49" s="57"/>
      <c r="F49" s="59"/>
      <c r="H49" s="178"/>
      <c r="K49" s="151"/>
    </row>
    <row r="50" spans="1:11" s="103" customFormat="1" ht="15" customHeight="1" x14ac:dyDescent="0.25">
      <c r="A50" s="76" t="s">
        <v>40</v>
      </c>
      <c r="B50" s="77">
        <v>0</v>
      </c>
      <c r="C50" s="77">
        <v>0</v>
      </c>
      <c r="D50" s="77">
        <v>0</v>
      </c>
      <c r="E50" s="77">
        <f>D50-C50</f>
        <v>0</v>
      </c>
      <c r="F50" s="71">
        <f>IF(ISBLANK(E50),"  ",IF(C50&gt;0,E50/C50,IF(E50&gt;0,1,0)))</f>
        <v>0</v>
      </c>
      <c r="H50" s="179"/>
    </row>
    <row r="51" spans="1:11" ht="15" customHeight="1" x14ac:dyDescent="0.25">
      <c r="A51" s="66" t="s">
        <v>38</v>
      </c>
      <c r="B51" s="65"/>
      <c r="C51" s="65"/>
      <c r="D51" s="65"/>
      <c r="E51" s="65"/>
      <c r="F51" s="58"/>
      <c r="H51" s="178"/>
    </row>
    <row r="52" spans="1:11" s="103" customFormat="1" ht="15" customHeight="1" x14ac:dyDescent="0.25">
      <c r="A52" s="67" t="s">
        <v>41</v>
      </c>
      <c r="B52" s="75">
        <v>5185202.57</v>
      </c>
      <c r="C52" s="75">
        <v>6807967</v>
      </c>
      <c r="D52" s="75">
        <v>6807967</v>
      </c>
      <c r="E52" s="75">
        <f>D52-C52</f>
        <v>0</v>
      </c>
      <c r="F52" s="71">
        <f>IF(ISBLANK(E52),"  ",IF(C52&gt;0,E52/C52,IF(E52&gt;0,1,0)))</f>
        <v>0</v>
      </c>
      <c r="H52" s="179"/>
    </row>
    <row r="53" spans="1:11" ht="15" customHeight="1" x14ac:dyDescent="0.25">
      <c r="A53" s="66" t="s">
        <v>38</v>
      </c>
      <c r="B53" s="65"/>
      <c r="C53" s="65"/>
      <c r="D53" s="65"/>
      <c r="E53" s="65"/>
      <c r="F53" s="58"/>
      <c r="H53" s="178"/>
    </row>
    <row r="54" spans="1:11" s="103" customFormat="1" ht="15" customHeight="1" x14ac:dyDescent="0.25">
      <c r="A54" s="78" t="s">
        <v>42</v>
      </c>
      <c r="B54" s="79">
        <v>11004860.85</v>
      </c>
      <c r="C54" s="79">
        <v>13018275</v>
      </c>
      <c r="D54" s="79">
        <v>13018275</v>
      </c>
      <c r="E54" s="79">
        <f>D54-C54</f>
        <v>0</v>
      </c>
      <c r="F54" s="71">
        <f>IF(ISBLANK(E54),"  ",IF(C54&gt;0,E54/C54,IF(E54&gt;0,1,0)))</f>
        <v>0</v>
      </c>
      <c r="H54" s="179"/>
    </row>
    <row r="55" spans="1:11" ht="15" customHeight="1" x14ac:dyDescent="0.25">
      <c r="A55" s="67"/>
      <c r="B55" s="57"/>
      <c r="C55" s="57"/>
      <c r="D55" s="57"/>
      <c r="E55" s="57"/>
      <c r="F55" s="80"/>
      <c r="H55" s="178"/>
    </row>
    <row r="56" spans="1:11" s="103" customFormat="1" ht="15" customHeight="1" x14ac:dyDescent="0.25">
      <c r="A56" s="67" t="s">
        <v>43</v>
      </c>
      <c r="B56" s="75">
        <v>0</v>
      </c>
      <c r="C56" s="75">
        <v>0</v>
      </c>
      <c r="D56" s="75">
        <v>0</v>
      </c>
      <c r="E56" s="79">
        <f>D56-C56</f>
        <v>0</v>
      </c>
      <c r="F56" s="71">
        <f>IF(ISBLANK(E56),"  ",IF(C56&gt;0,E56/C56,IF(E56&gt;0,1,0)))</f>
        <v>0</v>
      </c>
      <c r="H56" s="179"/>
    </row>
    <row r="57" spans="1:11" ht="15" customHeight="1" x14ac:dyDescent="0.25">
      <c r="A57" s="66"/>
      <c r="B57" s="65"/>
      <c r="C57" s="65"/>
      <c r="D57" s="65"/>
      <c r="E57" s="65"/>
      <c r="F57" s="58"/>
      <c r="H57" s="178"/>
    </row>
    <row r="58" spans="1:11" s="103" customFormat="1" ht="15" customHeight="1" x14ac:dyDescent="0.25">
      <c r="A58" s="81" t="s">
        <v>44</v>
      </c>
      <c r="B58" s="75">
        <v>115462825.17</v>
      </c>
      <c r="C58" s="75">
        <v>119148750</v>
      </c>
      <c r="D58" s="75">
        <v>112224882</v>
      </c>
      <c r="E58" s="75">
        <f>D58-C58</f>
        <v>-6923868</v>
      </c>
      <c r="F58" s="71">
        <f>IF(ISBLANK(E58),"  ",IF(C58&gt;0,E58/C58,IF(E58&gt;0,1,0)))</f>
        <v>-5.8111125798634061E-2</v>
      </c>
      <c r="H58" s="179"/>
    </row>
    <row r="59" spans="1:11" ht="15" customHeight="1" x14ac:dyDescent="0.25">
      <c r="A59" s="82"/>
      <c r="B59" s="65"/>
      <c r="C59" s="65"/>
      <c r="D59" s="65"/>
      <c r="E59" s="65"/>
      <c r="F59" s="58" t="s">
        <v>38</v>
      </c>
      <c r="H59" s="178"/>
    </row>
    <row r="60" spans="1:11" ht="15" customHeight="1" x14ac:dyDescent="0.25">
      <c r="A60" s="83"/>
      <c r="B60" s="57"/>
      <c r="C60" s="57"/>
      <c r="D60" s="57"/>
      <c r="E60" s="57"/>
      <c r="F60" s="59" t="s">
        <v>38</v>
      </c>
      <c r="H60" s="178"/>
    </row>
    <row r="61" spans="1:11" ht="15" customHeight="1" x14ac:dyDescent="0.25">
      <c r="A61" s="81" t="s">
        <v>45</v>
      </c>
      <c r="B61" s="57"/>
      <c r="C61" s="57"/>
      <c r="D61" s="57"/>
      <c r="E61" s="57"/>
      <c r="F61" s="59"/>
      <c r="H61" s="178"/>
    </row>
    <row r="62" spans="1:11" ht="15" customHeight="1" x14ac:dyDescent="0.25">
      <c r="A62" s="64" t="s">
        <v>46</v>
      </c>
      <c r="B62" s="57">
        <v>0</v>
      </c>
      <c r="C62" s="57">
        <v>0</v>
      </c>
      <c r="D62" s="57">
        <v>0</v>
      </c>
      <c r="E62" s="57">
        <f t="shared" ref="E62:E75" si="4">D62-C62</f>
        <v>0</v>
      </c>
      <c r="F62" s="62">
        <f t="shared" ref="F62:F75" si="5">IF(ISBLANK(E62),"  ",IF(C62&gt;0,E62/C62,IF(E62&gt;0,1,0)))</f>
        <v>0</v>
      </c>
      <c r="H62" s="178"/>
    </row>
    <row r="63" spans="1:11" ht="15" customHeight="1" x14ac:dyDescent="0.25">
      <c r="A63" s="66" t="s">
        <v>47</v>
      </c>
      <c r="B63" s="65">
        <v>42375230.969999999</v>
      </c>
      <c r="C63" s="65">
        <v>54872398</v>
      </c>
      <c r="D63" s="65">
        <v>46245680</v>
      </c>
      <c r="E63" s="65">
        <f t="shared" si="4"/>
        <v>-8626718</v>
      </c>
      <c r="F63" s="62">
        <f t="shared" si="5"/>
        <v>-0.15721416075164055</v>
      </c>
      <c r="H63" s="178"/>
    </row>
    <row r="64" spans="1:11" ht="15" customHeight="1" x14ac:dyDescent="0.25">
      <c r="A64" s="66" t="s">
        <v>48</v>
      </c>
      <c r="B64" s="65">
        <v>25743107.070000004</v>
      </c>
      <c r="C64" s="65">
        <v>39438231</v>
      </c>
      <c r="D64" s="65">
        <v>39971282</v>
      </c>
      <c r="E64" s="65">
        <f t="shared" si="4"/>
        <v>533051</v>
      </c>
      <c r="F64" s="62">
        <f t="shared" si="5"/>
        <v>1.3516098123163791E-2</v>
      </c>
      <c r="H64" s="178"/>
    </row>
    <row r="65" spans="1:8" ht="15" customHeight="1" x14ac:dyDescent="0.25">
      <c r="A65" s="66" t="s">
        <v>49</v>
      </c>
      <c r="B65" s="65">
        <v>3694122.83</v>
      </c>
      <c r="C65" s="65">
        <v>4118484</v>
      </c>
      <c r="D65" s="65">
        <v>5502957</v>
      </c>
      <c r="E65" s="65">
        <f t="shared" si="4"/>
        <v>1384473</v>
      </c>
      <c r="F65" s="62">
        <f t="shared" si="5"/>
        <v>0.33616083005300007</v>
      </c>
      <c r="H65" s="178"/>
    </row>
    <row r="66" spans="1:8" ht="15" customHeight="1" x14ac:dyDescent="0.25">
      <c r="A66" s="66" t="s">
        <v>50</v>
      </c>
      <c r="B66" s="65">
        <v>0</v>
      </c>
      <c r="C66" s="65">
        <v>0</v>
      </c>
      <c r="D66" s="65">
        <v>0</v>
      </c>
      <c r="E66" s="65">
        <f t="shared" si="4"/>
        <v>0</v>
      </c>
      <c r="F66" s="62">
        <f t="shared" si="5"/>
        <v>0</v>
      </c>
      <c r="H66" s="178"/>
    </row>
    <row r="67" spans="1:8" ht="15" customHeight="1" x14ac:dyDescent="0.25">
      <c r="A67" s="66" t="s">
        <v>51</v>
      </c>
      <c r="B67" s="65">
        <v>38472569.719999991</v>
      </c>
      <c r="C67" s="65">
        <v>15601767</v>
      </c>
      <c r="D67" s="65">
        <v>13810698</v>
      </c>
      <c r="E67" s="65">
        <f t="shared" si="4"/>
        <v>-1791069</v>
      </c>
      <c r="F67" s="62">
        <f t="shared" si="5"/>
        <v>-0.11479911217748605</v>
      </c>
      <c r="H67" s="178"/>
    </row>
    <row r="68" spans="1:8" ht="15" customHeight="1" x14ac:dyDescent="0.25">
      <c r="A68" s="66" t="s">
        <v>52</v>
      </c>
      <c r="B68" s="65">
        <v>0</v>
      </c>
      <c r="C68" s="65">
        <v>0</v>
      </c>
      <c r="D68" s="65">
        <v>0</v>
      </c>
      <c r="E68" s="65">
        <f t="shared" si="4"/>
        <v>0</v>
      </c>
      <c r="F68" s="62">
        <f t="shared" si="5"/>
        <v>0</v>
      </c>
      <c r="H68" s="178"/>
    </row>
    <row r="69" spans="1:8" ht="15" customHeight="1" x14ac:dyDescent="0.25">
      <c r="A69" s="66" t="s">
        <v>53</v>
      </c>
      <c r="B69" s="65">
        <v>5177794.0199999996</v>
      </c>
      <c r="C69" s="65">
        <v>5117870</v>
      </c>
      <c r="D69" s="65">
        <v>6694265</v>
      </c>
      <c r="E69" s="65">
        <f t="shared" si="4"/>
        <v>1576395</v>
      </c>
      <c r="F69" s="62">
        <f t="shared" si="5"/>
        <v>0.30801778865035651</v>
      </c>
      <c r="H69" s="178"/>
    </row>
    <row r="70" spans="1:8" s="103" customFormat="1" ht="15" customHeight="1" x14ac:dyDescent="0.25">
      <c r="A70" s="84" t="s">
        <v>54</v>
      </c>
      <c r="B70" s="70">
        <v>115462824.61</v>
      </c>
      <c r="C70" s="70">
        <v>119148750</v>
      </c>
      <c r="D70" s="70">
        <v>112224882</v>
      </c>
      <c r="E70" s="70">
        <f t="shared" si="4"/>
        <v>-6923868</v>
      </c>
      <c r="F70" s="71">
        <f t="shared" si="5"/>
        <v>-5.8111125798634061E-2</v>
      </c>
      <c r="H70" s="179"/>
    </row>
    <row r="71" spans="1:8" ht="15" customHeight="1" x14ac:dyDescent="0.25">
      <c r="A71" s="66" t="s">
        <v>55</v>
      </c>
      <c r="B71" s="65">
        <v>0</v>
      </c>
      <c r="C71" s="65">
        <v>0</v>
      </c>
      <c r="D71" s="65">
        <v>0</v>
      </c>
      <c r="E71" s="65">
        <f t="shared" si="4"/>
        <v>0</v>
      </c>
      <c r="F71" s="62">
        <f t="shared" si="5"/>
        <v>0</v>
      </c>
      <c r="H71" s="178"/>
    </row>
    <row r="72" spans="1:8" ht="15" customHeight="1" x14ac:dyDescent="0.25">
      <c r="A72" s="66" t="s">
        <v>56</v>
      </c>
      <c r="B72" s="65">
        <v>0</v>
      </c>
      <c r="C72" s="65">
        <v>0</v>
      </c>
      <c r="D72" s="65">
        <v>0</v>
      </c>
      <c r="E72" s="65">
        <f t="shared" si="4"/>
        <v>0</v>
      </c>
      <c r="F72" s="62">
        <f t="shared" si="5"/>
        <v>0</v>
      </c>
      <c r="H72" s="178"/>
    </row>
    <row r="73" spans="1:8" ht="15" customHeight="1" x14ac:dyDescent="0.25">
      <c r="A73" s="66" t="s">
        <v>57</v>
      </c>
      <c r="B73" s="65">
        <v>0</v>
      </c>
      <c r="C73" s="65">
        <v>0</v>
      </c>
      <c r="D73" s="65">
        <v>0</v>
      </c>
      <c r="E73" s="65">
        <f t="shared" si="4"/>
        <v>0</v>
      </c>
      <c r="F73" s="62">
        <f t="shared" si="5"/>
        <v>0</v>
      </c>
      <c r="H73" s="178"/>
    </row>
    <row r="74" spans="1:8" ht="15" customHeight="1" x14ac:dyDescent="0.25">
      <c r="A74" s="66" t="s">
        <v>58</v>
      </c>
      <c r="B74" s="65">
        <v>0</v>
      </c>
      <c r="C74" s="65">
        <v>0</v>
      </c>
      <c r="D74" s="65">
        <v>0</v>
      </c>
      <c r="E74" s="65">
        <f t="shared" si="4"/>
        <v>0</v>
      </c>
      <c r="F74" s="62">
        <f t="shared" si="5"/>
        <v>0</v>
      </c>
      <c r="H74" s="178"/>
    </row>
    <row r="75" spans="1:8" s="103" customFormat="1" ht="15" customHeight="1" x14ac:dyDescent="0.25">
      <c r="A75" s="85" t="s">
        <v>59</v>
      </c>
      <c r="B75" s="86">
        <v>115462824.61</v>
      </c>
      <c r="C75" s="86">
        <v>119148750</v>
      </c>
      <c r="D75" s="86">
        <v>112224882</v>
      </c>
      <c r="E75" s="182">
        <f t="shared" si="4"/>
        <v>-6923868</v>
      </c>
      <c r="F75" s="71">
        <f t="shared" si="5"/>
        <v>-5.8111125798634061E-2</v>
      </c>
      <c r="H75" s="179"/>
    </row>
    <row r="76" spans="1:8" ht="15" customHeight="1" x14ac:dyDescent="0.25">
      <c r="A76" s="83"/>
      <c r="B76" s="57"/>
      <c r="C76" s="57"/>
      <c r="D76" s="57"/>
      <c r="E76" s="57"/>
      <c r="F76" s="59"/>
      <c r="H76" s="178"/>
    </row>
    <row r="77" spans="1:8" ht="15" customHeight="1" x14ac:dyDescent="0.25">
      <c r="A77" s="81" t="s">
        <v>60</v>
      </c>
      <c r="B77" s="57"/>
      <c r="C77" s="57"/>
      <c r="D77" s="57"/>
      <c r="E77" s="57"/>
      <c r="F77" s="59"/>
      <c r="H77" s="178"/>
    </row>
    <row r="78" spans="1:8" ht="15" customHeight="1" x14ac:dyDescent="0.25">
      <c r="A78" s="64" t="s">
        <v>61</v>
      </c>
      <c r="B78" s="61">
        <v>52290363.850000009</v>
      </c>
      <c r="C78" s="61">
        <v>54529032</v>
      </c>
      <c r="D78" s="61">
        <v>57512646</v>
      </c>
      <c r="E78" s="57">
        <f t="shared" ref="E78:E96" si="6">D78-C78</f>
        <v>2983614</v>
      </c>
      <c r="F78" s="62">
        <f t="shared" ref="F78:F96" si="7">IF(ISBLANK(E78),"  ",IF(C78&gt;0,E78/C78,IF(E78&gt;0,1,0)))</f>
        <v>5.4716063912522782E-2</v>
      </c>
      <c r="H78" s="178"/>
    </row>
    <row r="79" spans="1:8" ht="15" customHeight="1" x14ac:dyDescent="0.25">
      <c r="A79" s="66" t="s">
        <v>62</v>
      </c>
      <c r="B79" s="63">
        <v>3022022.09</v>
      </c>
      <c r="C79" s="61">
        <v>3046689</v>
      </c>
      <c r="D79" s="61">
        <v>2945740</v>
      </c>
      <c r="E79" s="65">
        <f t="shared" si="6"/>
        <v>-100949</v>
      </c>
      <c r="F79" s="62">
        <f t="shared" si="7"/>
        <v>-3.3134002190574753E-2</v>
      </c>
      <c r="H79" s="178"/>
    </row>
    <row r="80" spans="1:8" ht="15" customHeight="1" x14ac:dyDescent="0.25">
      <c r="A80" s="66" t="s">
        <v>63</v>
      </c>
      <c r="B80" s="57">
        <v>28594816.739999998</v>
      </c>
      <c r="C80" s="61">
        <v>29366745</v>
      </c>
      <c r="D80" s="61">
        <v>30859842</v>
      </c>
      <c r="E80" s="65">
        <f t="shared" si="6"/>
        <v>1493097</v>
      </c>
      <c r="F80" s="62">
        <f t="shared" si="7"/>
        <v>5.0843122041615438E-2</v>
      </c>
      <c r="H80" s="178"/>
    </row>
    <row r="81" spans="1:8" s="103" customFormat="1" ht="15" customHeight="1" x14ac:dyDescent="0.25">
      <c r="A81" s="84" t="s">
        <v>64</v>
      </c>
      <c r="B81" s="86">
        <v>83907202.680000007</v>
      </c>
      <c r="C81" s="86">
        <v>86942466</v>
      </c>
      <c r="D81" s="86">
        <v>91318228</v>
      </c>
      <c r="E81" s="70">
        <f t="shared" si="6"/>
        <v>4375762</v>
      </c>
      <c r="F81" s="71">
        <f t="shared" si="7"/>
        <v>5.0329398294269682E-2</v>
      </c>
      <c r="H81" s="179"/>
    </row>
    <row r="82" spans="1:8" ht="15" customHeight="1" x14ac:dyDescent="0.25">
      <c r="A82" s="66" t="s">
        <v>65</v>
      </c>
      <c r="B82" s="63">
        <v>1517351.39</v>
      </c>
      <c r="C82" s="63">
        <v>1453583</v>
      </c>
      <c r="D82" s="63">
        <v>1502720</v>
      </c>
      <c r="E82" s="65">
        <f t="shared" si="6"/>
        <v>49137</v>
      </c>
      <c r="F82" s="62">
        <f t="shared" si="7"/>
        <v>3.3804055220788908E-2</v>
      </c>
      <c r="H82" s="178"/>
    </row>
    <row r="83" spans="1:8" ht="15" customHeight="1" x14ac:dyDescent="0.25">
      <c r="A83" s="66" t="s">
        <v>66</v>
      </c>
      <c r="B83" s="61">
        <v>8128419.7700000005</v>
      </c>
      <c r="C83" s="61">
        <v>8451130</v>
      </c>
      <c r="D83" s="61">
        <v>9480741</v>
      </c>
      <c r="E83" s="65">
        <f t="shared" si="6"/>
        <v>1029611</v>
      </c>
      <c r="F83" s="62">
        <f t="shared" si="7"/>
        <v>0.12183116340655037</v>
      </c>
      <c r="H83" s="178"/>
    </row>
    <row r="84" spans="1:8" ht="15" customHeight="1" x14ac:dyDescent="0.25">
      <c r="A84" s="66" t="s">
        <v>67</v>
      </c>
      <c r="B84" s="57">
        <v>4417769.37</v>
      </c>
      <c r="C84" s="57">
        <v>6485261</v>
      </c>
      <c r="D84" s="57">
        <v>6245412</v>
      </c>
      <c r="E84" s="65">
        <f t="shared" si="6"/>
        <v>-239849</v>
      </c>
      <c r="F84" s="62">
        <f t="shared" si="7"/>
        <v>-3.6983708134491429E-2</v>
      </c>
      <c r="H84" s="178"/>
    </row>
    <row r="85" spans="1:8" s="103" customFormat="1" ht="15" customHeight="1" x14ac:dyDescent="0.25">
      <c r="A85" s="68" t="s">
        <v>68</v>
      </c>
      <c r="B85" s="86">
        <v>14063540.530000001</v>
      </c>
      <c r="C85" s="86">
        <v>16389974</v>
      </c>
      <c r="D85" s="86">
        <v>17228873</v>
      </c>
      <c r="E85" s="70">
        <f t="shared" si="6"/>
        <v>838899</v>
      </c>
      <c r="F85" s="71">
        <f t="shared" si="7"/>
        <v>5.118366874773566E-2</v>
      </c>
      <c r="H85" s="179"/>
    </row>
    <row r="86" spans="1:8" ht="15" customHeight="1" x14ac:dyDescent="0.25">
      <c r="A86" s="66" t="s">
        <v>69</v>
      </c>
      <c r="B86" s="57">
        <v>882230.91</v>
      </c>
      <c r="C86" s="57">
        <v>488205</v>
      </c>
      <c r="D86" s="57">
        <v>478205</v>
      </c>
      <c r="E86" s="65">
        <f t="shared" si="6"/>
        <v>-10000</v>
      </c>
      <c r="F86" s="62">
        <f t="shared" si="7"/>
        <v>-2.0483198656302166E-2</v>
      </c>
      <c r="H86" s="178"/>
    </row>
    <row r="87" spans="1:8" ht="15" customHeight="1" x14ac:dyDescent="0.25">
      <c r="A87" s="66" t="s">
        <v>70</v>
      </c>
      <c r="B87" s="65">
        <v>11384987.58</v>
      </c>
      <c r="C87" s="65">
        <v>744340</v>
      </c>
      <c r="D87" s="65">
        <v>235840</v>
      </c>
      <c r="E87" s="65">
        <f t="shared" si="6"/>
        <v>-508500</v>
      </c>
      <c r="F87" s="62">
        <f t="shared" si="7"/>
        <v>-0.68315554719617377</v>
      </c>
      <c r="H87" s="178"/>
    </row>
    <row r="88" spans="1:8" ht="15" customHeight="1" x14ac:dyDescent="0.25">
      <c r="A88" s="66" t="s">
        <v>71</v>
      </c>
      <c r="B88" s="65">
        <v>0</v>
      </c>
      <c r="C88" s="65">
        <v>0</v>
      </c>
      <c r="D88" s="65">
        <v>0</v>
      </c>
      <c r="E88" s="65">
        <f t="shared" si="6"/>
        <v>0</v>
      </c>
      <c r="F88" s="62">
        <f t="shared" si="7"/>
        <v>0</v>
      </c>
      <c r="H88" s="178"/>
    </row>
    <row r="89" spans="1:8" ht="15" customHeight="1" x14ac:dyDescent="0.25">
      <c r="A89" s="66" t="s">
        <v>72</v>
      </c>
      <c r="B89" s="65">
        <v>2744742.83</v>
      </c>
      <c r="C89" s="65">
        <v>2860393</v>
      </c>
      <c r="D89" s="65">
        <v>2690236</v>
      </c>
      <c r="E89" s="65">
        <f t="shared" si="6"/>
        <v>-170157</v>
      </c>
      <c r="F89" s="62">
        <f t="shared" si="7"/>
        <v>-5.948728024435803E-2</v>
      </c>
      <c r="H89" s="178"/>
    </row>
    <row r="90" spans="1:8" s="103" customFormat="1" ht="15" customHeight="1" x14ac:dyDescent="0.25">
      <c r="A90" s="68" t="s">
        <v>73</v>
      </c>
      <c r="B90" s="70">
        <v>15011961.32</v>
      </c>
      <c r="C90" s="70">
        <v>4092938</v>
      </c>
      <c r="D90" s="70">
        <v>3404281</v>
      </c>
      <c r="E90" s="70">
        <f t="shared" si="6"/>
        <v>-688657</v>
      </c>
      <c r="F90" s="71">
        <f t="shared" si="7"/>
        <v>-0.16825493081009291</v>
      </c>
      <c r="H90" s="179"/>
    </row>
    <row r="91" spans="1:8" ht="15" customHeight="1" x14ac:dyDescent="0.25">
      <c r="A91" s="66" t="s">
        <v>74</v>
      </c>
      <c r="B91" s="65">
        <v>2480120.0799999996</v>
      </c>
      <c r="C91" s="65">
        <v>11723372</v>
      </c>
      <c r="D91" s="65">
        <v>273500</v>
      </c>
      <c r="E91" s="65">
        <f t="shared" si="6"/>
        <v>-11449872</v>
      </c>
      <c r="F91" s="62">
        <f t="shared" si="7"/>
        <v>-0.97667053472328613</v>
      </c>
      <c r="H91" s="178"/>
    </row>
    <row r="92" spans="1:8" ht="15" customHeight="1" x14ac:dyDescent="0.25">
      <c r="A92" s="66" t="s">
        <v>75</v>
      </c>
      <c r="B92" s="65">
        <v>0</v>
      </c>
      <c r="C92" s="65">
        <v>0</v>
      </c>
      <c r="D92" s="65">
        <v>0</v>
      </c>
      <c r="E92" s="65">
        <f t="shared" si="6"/>
        <v>0</v>
      </c>
      <c r="F92" s="62">
        <f t="shared" si="7"/>
        <v>0</v>
      </c>
      <c r="H92" s="178"/>
    </row>
    <row r="93" spans="1:8" ht="15" customHeight="1" x14ac:dyDescent="0.25">
      <c r="A93" s="73" t="s">
        <v>76</v>
      </c>
      <c r="B93" s="65">
        <v>0</v>
      </c>
      <c r="C93" s="65">
        <v>0</v>
      </c>
      <c r="D93" s="65">
        <v>0</v>
      </c>
      <c r="E93" s="65">
        <f t="shared" si="6"/>
        <v>0</v>
      </c>
      <c r="F93" s="62">
        <f t="shared" si="7"/>
        <v>0</v>
      </c>
      <c r="H93" s="178"/>
    </row>
    <row r="94" spans="1:8" s="103" customFormat="1" ht="15" customHeight="1" x14ac:dyDescent="0.25">
      <c r="A94" s="87" t="s">
        <v>77</v>
      </c>
      <c r="B94" s="86">
        <v>2480120.0799999996</v>
      </c>
      <c r="C94" s="86">
        <v>11723372</v>
      </c>
      <c r="D94" s="86">
        <v>273500</v>
      </c>
      <c r="E94" s="70">
        <f t="shared" si="6"/>
        <v>-11449872</v>
      </c>
      <c r="F94" s="71">
        <f t="shared" si="7"/>
        <v>-0.97667053472328613</v>
      </c>
      <c r="H94" s="179"/>
    </row>
    <row r="95" spans="1:8" ht="15" customHeight="1" x14ac:dyDescent="0.25">
      <c r="A95" s="73" t="s">
        <v>78</v>
      </c>
      <c r="B95" s="65">
        <v>0</v>
      </c>
      <c r="C95" s="65">
        <v>0</v>
      </c>
      <c r="D95" s="65">
        <v>0</v>
      </c>
      <c r="E95" s="65">
        <f t="shared" si="6"/>
        <v>0</v>
      </c>
      <c r="F95" s="62">
        <f t="shared" si="7"/>
        <v>0</v>
      </c>
      <c r="H95" s="178"/>
    </row>
    <row r="96" spans="1:8" s="103" customFormat="1" ht="15" customHeight="1" thickBot="1" x14ac:dyDescent="0.3">
      <c r="A96" s="159" t="s">
        <v>59</v>
      </c>
      <c r="B96" s="160">
        <v>115462824.61000001</v>
      </c>
      <c r="C96" s="160">
        <v>119148750</v>
      </c>
      <c r="D96" s="160">
        <v>112224882</v>
      </c>
      <c r="E96" s="160">
        <f t="shared" si="6"/>
        <v>-6923868</v>
      </c>
      <c r="F96" s="162">
        <f t="shared" si="7"/>
        <v>-5.8111125798634061E-2</v>
      </c>
      <c r="H96" s="179"/>
    </row>
    <row r="97" spans="1:6" ht="15" customHeight="1" thickTop="1" x14ac:dyDescent="0.4">
      <c r="A97" s="4"/>
      <c r="B97" s="5"/>
      <c r="C97" s="5"/>
      <c r="D97" s="5"/>
      <c r="E97" s="5"/>
      <c r="F97" s="6" t="s">
        <v>38</v>
      </c>
    </row>
    <row r="98" spans="1:6" x14ac:dyDescent="0.25">
      <c r="A98" s="1" t="s">
        <v>203</v>
      </c>
    </row>
    <row r="99" spans="1:6" x14ac:dyDescent="0.25">
      <c r="A99" s="1" t="s">
        <v>181</v>
      </c>
    </row>
  </sheetData>
  <hyperlinks>
    <hyperlink ref="I2" location="Home!A1" tooltip="Home" display="Home" xr:uid="{00000000-0004-0000-1D00-000000000000}"/>
  </hyperlinks>
  <printOptions horizontalCentered="1" verticalCentered="1"/>
  <pageMargins left="0.25" right="0.25" top="0.75" bottom="0.75" header="0.3" footer="0.3"/>
  <pageSetup scale="46" fitToWidth="0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Sheet31">
    <tabColor theme="9" tint="0.79998168889431442"/>
    <pageSetUpPr fitToPage="1"/>
  </sheetPr>
  <dimension ref="A1:M99"/>
  <sheetViews>
    <sheetView workbookViewId="0">
      <pane xSplit="1" ySplit="5" topLeftCell="B6" activePane="bottomRight" state="frozen"/>
      <selection activeCell="A33" sqref="A33"/>
      <selection pane="topRight" activeCell="A33" sqref="A33"/>
      <selection pane="bottomLeft" activeCell="A33" sqref="A33"/>
      <selection pane="bottomRight" activeCell="K51" sqref="K51"/>
    </sheetView>
  </sheetViews>
  <sheetFormatPr defaultColWidth="9.140625" defaultRowHeight="15.75" x14ac:dyDescent="0.25"/>
  <cols>
    <col min="1" max="1" width="66.5703125" style="1" customWidth="1"/>
    <col min="2" max="5" width="23.7109375" style="2" customWidth="1"/>
    <col min="6" max="6" width="23.7109375" style="3" customWidth="1"/>
    <col min="8" max="8" width="7.7109375" customWidth="1"/>
    <col min="9" max="9" width="11.5703125" customWidth="1"/>
  </cols>
  <sheetData>
    <row r="1" spans="1:9" ht="19.5" customHeight="1" thickBot="1" x14ac:dyDescent="0.35">
      <c r="A1" s="27" t="s">
        <v>0</v>
      </c>
      <c r="B1" s="28"/>
      <c r="D1" s="29" t="s">
        <v>1</v>
      </c>
      <c r="E1" s="26" t="s">
        <v>114</v>
      </c>
      <c r="F1" s="36"/>
      <c r="H1" s="152"/>
    </row>
    <row r="2" spans="1:9" ht="19.5" customHeight="1" thickBot="1" x14ac:dyDescent="0.3">
      <c r="A2" s="27" t="s">
        <v>2</v>
      </c>
      <c r="B2" s="28"/>
      <c r="C2" s="28"/>
      <c r="D2" s="28"/>
      <c r="E2" s="28"/>
      <c r="F2" s="32"/>
      <c r="I2" s="170" t="s">
        <v>178</v>
      </c>
    </row>
    <row r="3" spans="1:9" ht="19.5" customHeight="1" thickBot="1" x14ac:dyDescent="0.3">
      <c r="A3" s="33" t="s">
        <v>3</v>
      </c>
      <c r="B3" s="34"/>
      <c r="C3" s="34"/>
      <c r="D3" s="34"/>
      <c r="E3" s="34"/>
      <c r="F3" s="35"/>
    </row>
    <row r="4" spans="1:9" ht="15" customHeight="1" thickTop="1" x14ac:dyDescent="0.25">
      <c r="A4" s="49" t="s">
        <v>4</v>
      </c>
      <c r="B4" s="50" t="s">
        <v>5</v>
      </c>
      <c r="C4" s="51" t="s">
        <v>6</v>
      </c>
      <c r="D4" s="51" t="s">
        <v>6</v>
      </c>
      <c r="E4" s="51" t="s">
        <v>7</v>
      </c>
      <c r="F4" s="52" t="s">
        <v>8</v>
      </c>
      <c r="H4" s="177"/>
    </row>
    <row r="5" spans="1:9" s="107" customFormat="1" ht="15" customHeight="1" x14ac:dyDescent="0.25">
      <c r="A5" s="53"/>
      <c r="B5" s="54" t="s">
        <v>192</v>
      </c>
      <c r="C5" s="54" t="s">
        <v>201</v>
      </c>
      <c r="D5" s="54" t="s">
        <v>202</v>
      </c>
      <c r="E5" s="54" t="s">
        <v>192</v>
      </c>
      <c r="F5" s="55" t="s">
        <v>9</v>
      </c>
      <c r="H5" s="177"/>
    </row>
    <row r="6" spans="1:9" ht="15" customHeight="1" x14ac:dyDescent="0.25">
      <c r="A6" s="56" t="s">
        <v>10</v>
      </c>
      <c r="B6" s="57"/>
      <c r="C6" s="57"/>
      <c r="D6" s="57"/>
      <c r="E6" s="57"/>
      <c r="F6" s="58"/>
      <c r="H6" s="178"/>
    </row>
    <row r="7" spans="1:9" ht="15" customHeight="1" x14ac:dyDescent="0.25">
      <c r="A7" s="56" t="s">
        <v>11</v>
      </c>
      <c r="B7" s="57"/>
      <c r="C7" s="57"/>
      <c r="D7" s="57"/>
      <c r="E7" s="57"/>
      <c r="F7" s="59"/>
      <c r="H7" s="178"/>
    </row>
    <row r="8" spans="1:9" ht="15" customHeight="1" x14ac:dyDescent="0.25">
      <c r="A8" s="60" t="s">
        <v>12</v>
      </c>
      <c r="B8" s="61">
        <v>31316452</v>
      </c>
      <c r="C8" s="61">
        <v>31316452</v>
      </c>
      <c r="D8" s="61">
        <v>35419862</v>
      </c>
      <c r="E8" s="61">
        <f t="shared" ref="E8:E33" si="0">D8-C8</f>
        <v>4103410</v>
      </c>
      <c r="F8" s="62">
        <f t="shared" ref="F8:F33" si="1">IF(ISBLANK(E8),"  ",IF(C8&gt;0,E8/C8,IF(E8&gt;0,1,0)))</f>
        <v>0.13103048838354997</v>
      </c>
      <c r="H8" s="178"/>
    </row>
    <row r="9" spans="1:9" ht="15" customHeight="1" x14ac:dyDescent="0.25">
      <c r="A9" s="60" t="s">
        <v>13</v>
      </c>
      <c r="B9" s="61">
        <v>0</v>
      </c>
      <c r="C9" s="61">
        <v>0</v>
      </c>
      <c r="D9" s="61">
        <v>0</v>
      </c>
      <c r="E9" s="61">
        <f t="shared" si="0"/>
        <v>0</v>
      </c>
      <c r="F9" s="62">
        <f t="shared" si="1"/>
        <v>0</v>
      </c>
      <c r="H9" s="178"/>
    </row>
    <row r="10" spans="1:9" ht="15" customHeight="1" x14ac:dyDescent="0.25">
      <c r="A10" s="187" t="s">
        <v>14</v>
      </c>
      <c r="B10" s="63">
        <v>102888.44</v>
      </c>
      <c r="C10" s="63">
        <v>103178</v>
      </c>
      <c r="D10" s="63">
        <v>89261</v>
      </c>
      <c r="E10" s="61">
        <f t="shared" si="0"/>
        <v>-13917</v>
      </c>
      <c r="F10" s="62">
        <f t="shared" si="1"/>
        <v>-0.13488340537711527</v>
      </c>
      <c r="H10" s="178"/>
    </row>
    <row r="11" spans="1:9" ht="15" customHeight="1" x14ac:dyDescent="0.25">
      <c r="A11" s="189" t="s">
        <v>15</v>
      </c>
      <c r="B11" s="65">
        <v>0</v>
      </c>
      <c r="C11" s="65">
        <v>0</v>
      </c>
      <c r="D11" s="65">
        <v>0</v>
      </c>
      <c r="E11" s="61">
        <f t="shared" si="0"/>
        <v>0</v>
      </c>
      <c r="F11" s="62">
        <f t="shared" si="1"/>
        <v>0</v>
      </c>
      <c r="H11" s="178"/>
    </row>
    <row r="12" spans="1:9" ht="15" customHeight="1" x14ac:dyDescent="0.25">
      <c r="A12" s="190" t="s">
        <v>16</v>
      </c>
      <c r="B12" s="65">
        <v>102888.44</v>
      </c>
      <c r="C12" s="65">
        <v>103178</v>
      </c>
      <c r="D12" s="65">
        <v>89261</v>
      </c>
      <c r="E12" s="61">
        <f t="shared" si="0"/>
        <v>-13917</v>
      </c>
      <c r="F12" s="62">
        <f t="shared" si="1"/>
        <v>-0.13488340537711527</v>
      </c>
      <c r="H12" s="178"/>
    </row>
    <row r="13" spans="1:9" ht="15" customHeight="1" x14ac:dyDescent="0.25">
      <c r="A13" s="190" t="s">
        <v>17</v>
      </c>
      <c r="B13" s="65">
        <v>0</v>
      </c>
      <c r="C13" s="65">
        <v>0</v>
      </c>
      <c r="D13" s="65">
        <v>0</v>
      </c>
      <c r="E13" s="61">
        <f t="shared" si="0"/>
        <v>0</v>
      </c>
      <c r="F13" s="62">
        <f t="shared" si="1"/>
        <v>0</v>
      </c>
      <c r="H13" s="178"/>
    </row>
    <row r="14" spans="1:9" ht="15" customHeight="1" x14ac:dyDescent="0.25">
      <c r="A14" s="190" t="s">
        <v>18</v>
      </c>
      <c r="B14" s="65">
        <v>0</v>
      </c>
      <c r="C14" s="65">
        <v>0</v>
      </c>
      <c r="D14" s="65">
        <v>0</v>
      </c>
      <c r="E14" s="61">
        <f t="shared" si="0"/>
        <v>0</v>
      </c>
      <c r="F14" s="62">
        <f t="shared" si="1"/>
        <v>0</v>
      </c>
      <c r="H14" s="178"/>
    </row>
    <row r="15" spans="1:9" ht="15" customHeight="1" x14ac:dyDescent="0.25">
      <c r="A15" s="190" t="s">
        <v>19</v>
      </c>
      <c r="B15" s="65">
        <v>0</v>
      </c>
      <c r="C15" s="65">
        <v>0</v>
      </c>
      <c r="D15" s="65">
        <v>0</v>
      </c>
      <c r="E15" s="61">
        <f t="shared" si="0"/>
        <v>0</v>
      </c>
      <c r="F15" s="62">
        <f t="shared" si="1"/>
        <v>0</v>
      </c>
      <c r="H15" s="178"/>
    </row>
    <row r="16" spans="1:9" ht="15" customHeight="1" x14ac:dyDescent="0.25">
      <c r="A16" s="190" t="s">
        <v>204</v>
      </c>
      <c r="B16" s="65">
        <v>0</v>
      </c>
      <c r="C16" s="65">
        <v>0</v>
      </c>
      <c r="D16" s="65">
        <v>0</v>
      </c>
      <c r="E16" s="61">
        <f t="shared" si="0"/>
        <v>0</v>
      </c>
      <c r="F16" s="62">
        <f t="shared" si="1"/>
        <v>0</v>
      </c>
      <c r="H16" s="178"/>
    </row>
    <row r="17" spans="1:8" ht="15" customHeight="1" x14ac:dyDescent="0.25">
      <c r="A17" s="190" t="s">
        <v>20</v>
      </c>
      <c r="B17" s="65">
        <v>0</v>
      </c>
      <c r="C17" s="65">
        <v>0</v>
      </c>
      <c r="D17" s="65">
        <v>0</v>
      </c>
      <c r="E17" s="61">
        <f t="shared" si="0"/>
        <v>0</v>
      </c>
      <c r="F17" s="62">
        <f t="shared" si="1"/>
        <v>0</v>
      </c>
      <c r="H17" s="178"/>
    </row>
    <row r="18" spans="1:8" ht="15" customHeight="1" x14ac:dyDescent="0.25">
      <c r="A18" s="190" t="s">
        <v>193</v>
      </c>
      <c r="B18" s="65">
        <v>0</v>
      </c>
      <c r="C18" s="65">
        <v>0</v>
      </c>
      <c r="D18" s="65">
        <v>0</v>
      </c>
      <c r="E18" s="61">
        <f t="shared" si="0"/>
        <v>0</v>
      </c>
      <c r="F18" s="62">
        <f t="shared" si="1"/>
        <v>0</v>
      </c>
      <c r="H18" s="178"/>
    </row>
    <row r="19" spans="1:8" ht="15" customHeight="1" x14ac:dyDescent="0.25">
      <c r="A19" s="190" t="s">
        <v>21</v>
      </c>
      <c r="B19" s="65">
        <v>0</v>
      </c>
      <c r="C19" s="65">
        <v>0</v>
      </c>
      <c r="D19" s="65">
        <v>0</v>
      </c>
      <c r="E19" s="61">
        <f t="shared" si="0"/>
        <v>0</v>
      </c>
      <c r="F19" s="62">
        <f t="shared" si="1"/>
        <v>0</v>
      </c>
      <c r="H19" s="178"/>
    </row>
    <row r="20" spans="1:8" ht="15" customHeight="1" x14ac:dyDescent="0.25">
      <c r="A20" s="190" t="s">
        <v>22</v>
      </c>
      <c r="B20" s="65">
        <v>0</v>
      </c>
      <c r="C20" s="65">
        <v>0</v>
      </c>
      <c r="D20" s="65">
        <v>0</v>
      </c>
      <c r="E20" s="61">
        <f t="shared" si="0"/>
        <v>0</v>
      </c>
      <c r="F20" s="62">
        <f t="shared" si="1"/>
        <v>0</v>
      </c>
      <c r="H20" s="178"/>
    </row>
    <row r="21" spans="1:8" ht="15" customHeight="1" x14ac:dyDescent="0.25">
      <c r="A21" s="190" t="s">
        <v>194</v>
      </c>
      <c r="B21" s="65">
        <v>0</v>
      </c>
      <c r="C21" s="65">
        <v>0</v>
      </c>
      <c r="D21" s="65">
        <v>0</v>
      </c>
      <c r="E21" s="61">
        <f t="shared" si="0"/>
        <v>0</v>
      </c>
      <c r="F21" s="62">
        <f t="shared" si="1"/>
        <v>0</v>
      </c>
      <c r="H21" s="178"/>
    </row>
    <row r="22" spans="1:8" ht="15" customHeight="1" x14ac:dyDescent="0.25">
      <c r="A22" s="190" t="s">
        <v>23</v>
      </c>
      <c r="B22" s="65">
        <v>0</v>
      </c>
      <c r="C22" s="65">
        <v>0</v>
      </c>
      <c r="D22" s="65">
        <v>0</v>
      </c>
      <c r="E22" s="61">
        <f t="shared" si="0"/>
        <v>0</v>
      </c>
      <c r="F22" s="62">
        <f t="shared" si="1"/>
        <v>0</v>
      </c>
      <c r="H22" s="178"/>
    </row>
    <row r="23" spans="1:8" ht="15" customHeight="1" x14ac:dyDescent="0.25">
      <c r="A23" s="191" t="s">
        <v>195</v>
      </c>
      <c r="B23" s="65">
        <v>0</v>
      </c>
      <c r="C23" s="65">
        <v>0</v>
      </c>
      <c r="D23" s="65">
        <v>0</v>
      </c>
      <c r="E23" s="61">
        <f t="shared" si="0"/>
        <v>0</v>
      </c>
      <c r="F23" s="62">
        <f t="shared" si="1"/>
        <v>0</v>
      </c>
      <c r="H23" s="178"/>
    </row>
    <row r="24" spans="1:8" ht="15" customHeight="1" x14ac:dyDescent="0.25">
      <c r="A24" s="191" t="s">
        <v>24</v>
      </c>
      <c r="B24" s="65">
        <v>0</v>
      </c>
      <c r="C24" s="65">
        <v>0</v>
      </c>
      <c r="D24" s="65">
        <v>0</v>
      </c>
      <c r="E24" s="61">
        <f t="shared" si="0"/>
        <v>0</v>
      </c>
      <c r="F24" s="62">
        <f t="shared" si="1"/>
        <v>0</v>
      </c>
      <c r="H24" s="178"/>
    </row>
    <row r="25" spans="1:8" ht="15" customHeight="1" x14ac:dyDescent="0.25">
      <c r="A25" s="191" t="s">
        <v>79</v>
      </c>
      <c r="B25" s="65">
        <v>0</v>
      </c>
      <c r="C25" s="65">
        <v>0</v>
      </c>
      <c r="D25" s="65">
        <v>0</v>
      </c>
      <c r="E25" s="61">
        <f t="shared" si="0"/>
        <v>0</v>
      </c>
      <c r="F25" s="62">
        <f t="shared" si="1"/>
        <v>0</v>
      </c>
      <c r="H25" s="178"/>
    </row>
    <row r="26" spans="1:8" ht="15" customHeight="1" x14ac:dyDescent="0.25">
      <c r="A26" s="191" t="s">
        <v>196</v>
      </c>
      <c r="B26" s="65">
        <v>0</v>
      </c>
      <c r="C26" s="65">
        <v>0</v>
      </c>
      <c r="D26" s="65">
        <v>0</v>
      </c>
      <c r="E26" s="61">
        <f t="shared" si="0"/>
        <v>0</v>
      </c>
      <c r="F26" s="62">
        <f t="shared" si="1"/>
        <v>0</v>
      </c>
      <c r="H26" s="178"/>
    </row>
    <row r="27" spans="1:8" ht="15" customHeight="1" x14ac:dyDescent="0.25">
      <c r="A27" s="191" t="s">
        <v>197</v>
      </c>
      <c r="B27" s="65">
        <v>0</v>
      </c>
      <c r="C27" s="65">
        <v>0</v>
      </c>
      <c r="D27" s="65">
        <v>0</v>
      </c>
      <c r="E27" s="61">
        <f t="shared" si="0"/>
        <v>0</v>
      </c>
      <c r="F27" s="62">
        <f t="shared" si="1"/>
        <v>0</v>
      </c>
      <c r="H27" s="178"/>
    </row>
    <row r="28" spans="1:8" ht="15" customHeight="1" x14ac:dyDescent="0.25">
      <c r="A28" s="191" t="s">
        <v>185</v>
      </c>
      <c r="B28" s="65">
        <v>0</v>
      </c>
      <c r="C28" s="65">
        <v>0</v>
      </c>
      <c r="D28" s="65">
        <v>0</v>
      </c>
      <c r="E28" s="61">
        <f t="shared" si="0"/>
        <v>0</v>
      </c>
      <c r="F28" s="62">
        <f t="shared" si="1"/>
        <v>0</v>
      </c>
      <c r="H28" s="178"/>
    </row>
    <row r="29" spans="1:8" ht="15" customHeight="1" x14ac:dyDescent="0.25">
      <c r="A29" s="191" t="s">
        <v>198</v>
      </c>
      <c r="B29" s="65">
        <v>0</v>
      </c>
      <c r="C29" s="65">
        <v>0</v>
      </c>
      <c r="D29" s="65">
        <v>0</v>
      </c>
      <c r="E29" s="61">
        <f t="shared" si="0"/>
        <v>0</v>
      </c>
      <c r="F29" s="62">
        <f t="shared" si="1"/>
        <v>0</v>
      </c>
      <c r="H29" s="178"/>
    </row>
    <row r="30" spans="1:8" ht="15" customHeight="1" x14ac:dyDescent="0.25">
      <c r="A30" s="192" t="s">
        <v>199</v>
      </c>
      <c r="B30" s="65">
        <v>0</v>
      </c>
      <c r="C30" s="65">
        <v>0</v>
      </c>
      <c r="D30" s="65">
        <v>0</v>
      </c>
      <c r="E30" s="61">
        <f t="shared" si="0"/>
        <v>0</v>
      </c>
      <c r="F30" s="62">
        <f t="shared" si="1"/>
        <v>0</v>
      </c>
      <c r="H30" s="178"/>
    </row>
    <row r="31" spans="1:8" ht="15" customHeight="1" x14ac:dyDescent="0.25">
      <c r="A31" s="191" t="s">
        <v>205</v>
      </c>
      <c r="B31" s="65">
        <v>0</v>
      </c>
      <c r="C31" s="65">
        <v>0</v>
      </c>
      <c r="D31" s="65">
        <v>0</v>
      </c>
      <c r="E31" s="61">
        <f t="shared" si="0"/>
        <v>0</v>
      </c>
      <c r="F31" s="62">
        <f t="shared" si="1"/>
        <v>0</v>
      </c>
      <c r="H31" s="178"/>
    </row>
    <row r="32" spans="1:8" ht="15" customHeight="1" x14ac:dyDescent="0.25">
      <c r="A32" s="193" t="s">
        <v>206</v>
      </c>
      <c r="B32" s="65">
        <v>0</v>
      </c>
      <c r="C32" s="65">
        <v>0</v>
      </c>
      <c r="D32" s="65">
        <v>0</v>
      </c>
      <c r="E32" s="61">
        <f t="shared" si="0"/>
        <v>0</v>
      </c>
      <c r="F32" s="62">
        <f t="shared" si="1"/>
        <v>0</v>
      </c>
      <c r="H32" s="178"/>
    </row>
    <row r="33" spans="1:13" ht="15" customHeight="1" x14ac:dyDescent="0.25">
      <c r="A33" s="193" t="s">
        <v>207</v>
      </c>
      <c r="B33" s="65">
        <v>0</v>
      </c>
      <c r="C33" s="65">
        <v>0</v>
      </c>
      <c r="D33" s="65">
        <v>0</v>
      </c>
      <c r="E33" s="61">
        <f t="shared" si="0"/>
        <v>0</v>
      </c>
      <c r="F33" s="62">
        <f t="shared" si="1"/>
        <v>0</v>
      </c>
      <c r="H33" s="178"/>
    </row>
    <row r="34" spans="1:13" ht="15" customHeight="1" x14ac:dyDescent="0.25">
      <c r="A34" s="67" t="s">
        <v>25</v>
      </c>
      <c r="B34" s="65"/>
      <c r="C34" s="65"/>
      <c r="D34" s="65"/>
      <c r="E34" s="65"/>
      <c r="F34" s="58"/>
      <c r="H34" s="178"/>
    </row>
    <row r="35" spans="1:13" ht="15" customHeight="1" x14ac:dyDescent="0.25">
      <c r="A35" s="64" t="s">
        <v>26</v>
      </c>
      <c r="B35" s="61">
        <v>0</v>
      </c>
      <c r="C35" s="61">
        <v>0</v>
      </c>
      <c r="D35" s="61">
        <v>0</v>
      </c>
      <c r="E35" s="61">
        <f>D35-C35</f>
        <v>0</v>
      </c>
      <c r="F35" s="62">
        <f>IF(ISBLANK(E35),"  ",IF(C35&gt;0,E35/C35,IF(E35&gt;0,1,0)))</f>
        <v>0</v>
      </c>
      <c r="H35" s="178"/>
    </row>
    <row r="36" spans="1:13" ht="15" customHeight="1" x14ac:dyDescent="0.25">
      <c r="A36" s="68" t="s">
        <v>27</v>
      </c>
      <c r="B36" s="65"/>
      <c r="C36" s="65"/>
      <c r="D36" s="65"/>
      <c r="E36" s="65"/>
      <c r="F36" s="58"/>
      <c r="H36" s="178"/>
    </row>
    <row r="37" spans="1:13" ht="15" customHeight="1" x14ac:dyDescent="0.25">
      <c r="A37" s="64" t="s">
        <v>26</v>
      </c>
      <c r="B37" s="57">
        <v>0</v>
      </c>
      <c r="C37" s="57">
        <v>0</v>
      </c>
      <c r="D37" s="57">
        <v>0</v>
      </c>
      <c r="E37" s="61">
        <f>D37-C37</f>
        <v>0</v>
      </c>
      <c r="F37" s="62">
        <f>IF(ISBLANK(E37),"  ",IF(C37&gt;0,E37/C37,IF(E37&gt;0,1,0)))</f>
        <v>0</v>
      </c>
      <c r="H37" s="178"/>
    </row>
    <row r="38" spans="1:13" ht="15" customHeight="1" x14ac:dyDescent="0.25">
      <c r="A38" s="66" t="s">
        <v>28</v>
      </c>
      <c r="B38" s="65"/>
      <c r="C38" s="65"/>
      <c r="D38" s="65"/>
      <c r="E38" s="63"/>
      <c r="F38" s="62" t="str">
        <f>IF(ISBLANK(E38),"  ",IF(C38&gt;0,E38/C38,IF(E38&gt;0,1,0)))</f>
        <v xml:space="preserve">  </v>
      </c>
      <c r="H38" s="178"/>
    </row>
    <row r="39" spans="1:13" s="103" customFormat="1" ht="15" customHeight="1" x14ac:dyDescent="0.25">
      <c r="A39" s="69" t="s">
        <v>30</v>
      </c>
      <c r="B39" s="70">
        <v>31419340.440000001</v>
      </c>
      <c r="C39" s="70">
        <v>31419630</v>
      </c>
      <c r="D39" s="70">
        <v>35509123</v>
      </c>
      <c r="E39" s="70">
        <f>D39-C39</f>
        <v>4089493</v>
      </c>
      <c r="F39" s="71">
        <f>IF(ISBLANK(E39),"  ",IF(C39&gt;0,E39/C39,IF(E39&gt;0,1,0)))</f>
        <v>0.13015726155909538</v>
      </c>
      <c r="H39" s="179"/>
    </row>
    <row r="40" spans="1:13" ht="15" customHeight="1" x14ac:dyDescent="0.25">
      <c r="A40" s="67" t="s">
        <v>31</v>
      </c>
      <c r="B40" s="65"/>
      <c r="C40" s="65"/>
      <c r="D40" s="65"/>
      <c r="E40" s="65"/>
      <c r="F40" s="58"/>
      <c r="H40" s="178"/>
    </row>
    <row r="41" spans="1:13" ht="15" customHeight="1" x14ac:dyDescent="0.25">
      <c r="A41" s="72" t="s">
        <v>32</v>
      </c>
      <c r="B41" s="61">
        <v>0</v>
      </c>
      <c r="C41" s="61">
        <v>0</v>
      </c>
      <c r="D41" s="61">
        <v>0</v>
      </c>
      <c r="E41" s="61">
        <f t="shared" ref="E41:E46" si="2">D41-C41</f>
        <v>0</v>
      </c>
      <c r="F41" s="62">
        <f t="shared" ref="F41:F46" si="3">IF(ISBLANK(E41),"  ",IF(C41&gt;0,E41/C41,IF(E41&gt;0,1,0)))</f>
        <v>0</v>
      </c>
      <c r="H41" s="178"/>
    </row>
    <row r="42" spans="1:13" ht="15" customHeight="1" x14ac:dyDescent="0.25">
      <c r="A42" s="73" t="s">
        <v>33</v>
      </c>
      <c r="B42" s="61">
        <v>0</v>
      </c>
      <c r="C42" s="61">
        <v>0</v>
      </c>
      <c r="D42" s="61">
        <v>0</v>
      </c>
      <c r="E42" s="63">
        <f t="shared" si="2"/>
        <v>0</v>
      </c>
      <c r="F42" s="62">
        <f t="shared" si="3"/>
        <v>0</v>
      </c>
      <c r="H42" s="178"/>
    </row>
    <row r="43" spans="1:13" ht="15" customHeight="1" x14ac:dyDescent="0.25">
      <c r="A43" s="73" t="s">
        <v>34</v>
      </c>
      <c r="B43" s="61">
        <v>0</v>
      </c>
      <c r="C43" s="61">
        <v>0</v>
      </c>
      <c r="D43" s="61">
        <v>0</v>
      </c>
      <c r="E43" s="63">
        <f t="shared" si="2"/>
        <v>0</v>
      </c>
      <c r="F43" s="62">
        <f t="shared" si="3"/>
        <v>0</v>
      </c>
      <c r="H43" s="178"/>
    </row>
    <row r="44" spans="1:13" ht="15" customHeight="1" x14ac:dyDescent="0.25">
      <c r="A44" s="73" t="s">
        <v>35</v>
      </c>
      <c r="B44" s="61">
        <v>0</v>
      </c>
      <c r="C44" s="61">
        <v>0</v>
      </c>
      <c r="D44" s="61">
        <v>0</v>
      </c>
      <c r="E44" s="63">
        <f t="shared" si="2"/>
        <v>0</v>
      </c>
      <c r="F44" s="62">
        <f t="shared" si="3"/>
        <v>0</v>
      </c>
      <c r="H44" s="178"/>
    </row>
    <row r="45" spans="1:13" ht="15" customHeight="1" x14ac:dyDescent="0.25">
      <c r="A45" s="74" t="s">
        <v>36</v>
      </c>
      <c r="B45" s="61">
        <v>0</v>
      </c>
      <c r="C45" s="61">
        <v>0</v>
      </c>
      <c r="D45" s="61">
        <v>0</v>
      </c>
      <c r="E45" s="63">
        <f t="shared" si="2"/>
        <v>0</v>
      </c>
      <c r="F45" s="62">
        <f t="shared" si="3"/>
        <v>0</v>
      </c>
      <c r="H45" s="178"/>
    </row>
    <row r="46" spans="1:13" s="103" customFormat="1" ht="15" customHeight="1" x14ac:dyDescent="0.25">
      <c r="A46" s="67" t="s">
        <v>37</v>
      </c>
      <c r="B46" s="75">
        <v>0</v>
      </c>
      <c r="C46" s="75">
        <v>0</v>
      </c>
      <c r="D46" s="75">
        <v>0</v>
      </c>
      <c r="E46" s="86">
        <f t="shared" si="2"/>
        <v>0</v>
      </c>
      <c r="F46" s="71">
        <f t="shared" si="3"/>
        <v>0</v>
      </c>
      <c r="H46" s="179"/>
      <c r="M46" s="103" t="s">
        <v>38</v>
      </c>
    </row>
    <row r="47" spans="1:13" ht="15" customHeight="1" x14ac:dyDescent="0.25">
      <c r="A47" s="66" t="s">
        <v>38</v>
      </c>
      <c r="B47" s="65"/>
      <c r="C47" s="65"/>
      <c r="D47" s="65"/>
      <c r="E47" s="65"/>
      <c r="F47" s="58"/>
      <c r="H47" s="178"/>
    </row>
    <row r="48" spans="1:13" s="103" customFormat="1" ht="15" customHeight="1" x14ac:dyDescent="0.25">
      <c r="A48" s="76" t="s">
        <v>39</v>
      </c>
      <c r="B48" s="77">
        <v>0</v>
      </c>
      <c r="C48" s="77">
        <v>0</v>
      </c>
      <c r="D48" s="77">
        <v>0</v>
      </c>
      <c r="E48" s="77">
        <f>D48-C48</f>
        <v>0</v>
      </c>
      <c r="F48" s="71">
        <f>IF(ISBLANK(E48),"  ",IF(C48&gt;0,E48/C48,IF(E48&gt;0,1,0)))</f>
        <v>0</v>
      </c>
      <c r="H48" s="179"/>
    </row>
    <row r="49" spans="1:8" ht="15" customHeight="1" x14ac:dyDescent="0.25">
      <c r="A49" s="64"/>
      <c r="B49" s="57"/>
      <c r="C49" s="57"/>
      <c r="D49" s="57"/>
      <c r="E49" s="57"/>
      <c r="F49" s="59"/>
      <c r="H49" s="178"/>
    </row>
    <row r="50" spans="1:8" s="103" customFormat="1" ht="15" customHeight="1" x14ac:dyDescent="0.25">
      <c r="A50" s="76" t="s">
        <v>40</v>
      </c>
      <c r="B50" s="77">
        <v>0</v>
      </c>
      <c r="C50" s="77">
        <v>0</v>
      </c>
      <c r="D50" s="77">
        <v>0</v>
      </c>
      <c r="E50" s="77">
        <f>D50-C50</f>
        <v>0</v>
      </c>
      <c r="F50" s="71">
        <f>IF(ISBLANK(E50),"  ",IF(C50&gt;0,E50/C50,IF(E50&gt;0,1,0)))</f>
        <v>0</v>
      </c>
      <c r="H50" s="179"/>
    </row>
    <row r="51" spans="1:8" ht="15" customHeight="1" x14ac:dyDescent="0.25">
      <c r="A51" s="66" t="s">
        <v>38</v>
      </c>
      <c r="B51" s="65"/>
      <c r="C51" s="65"/>
      <c r="D51" s="65"/>
      <c r="E51" s="65"/>
      <c r="F51" s="58"/>
      <c r="H51" s="178"/>
    </row>
    <row r="52" spans="1:8" s="103" customFormat="1" ht="15" customHeight="1" x14ac:dyDescent="0.25">
      <c r="A52" s="67" t="s">
        <v>41</v>
      </c>
      <c r="B52" s="75">
        <v>845561</v>
      </c>
      <c r="C52" s="75">
        <v>845561</v>
      </c>
      <c r="D52" s="75">
        <v>845561</v>
      </c>
      <c r="E52" s="75">
        <f>D52-C52</f>
        <v>0</v>
      </c>
      <c r="F52" s="71">
        <f>IF(ISBLANK(E52),"  ",IF(C52&gt;0,E52/C52,IF(E52&gt;0,1,0)))</f>
        <v>0</v>
      </c>
      <c r="H52" s="179"/>
    </row>
    <row r="53" spans="1:8" ht="15" customHeight="1" x14ac:dyDescent="0.25">
      <c r="A53" s="66" t="s">
        <v>38</v>
      </c>
      <c r="B53" s="65"/>
      <c r="C53" s="65"/>
      <c r="D53" s="65"/>
      <c r="E53" s="65"/>
      <c r="F53" s="58"/>
      <c r="H53" s="178"/>
    </row>
    <row r="54" spans="1:8" s="103" customFormat="1" ht="15" customHeight="1" x14ac:dyDescent="0.25">
      <c r="A54" s="78" t="s">
        <v>42</v>
      </c>
      <c r="B54" s="79">
        <v>0</v>
      </c>
      <c r="C54" s="79">
        <v>0</v>
      </c>
      <c r="D54" s="79">
        <v>0</v>
      </c>
      <c r="E54" s="79">
        <f>D54-C54</f>
        <v>0</v>
      </c>
      <c r="F54" s="71">
        <f>IF(ISBLANK(E54),"  ",IF(C54&gt;0,E54/C54,IF(E54&gt;0,1,0)))</f>
        <v>0</v>
      </c>
      <c r="H54" s="179"/>
    </row>
    <row r="55" spans="1:8" ht="15" customHeight="1" x14ac:dyDescent="0.25">
      <c r="A55" s="67"/>
      <c r="B55" s="57"/>
      <c r="C55" s="57"/>
      <c r="D55" s="57"/>
      <c r="E55" s="57"/>
      <c r="F55" s="80"/>
      <c r="H55" s="178"/>
    </row>
    <row r="56" spans="1:8" s="103" customFormat="1" ht="15" customHeight="1" x14ac:dyDescent="0.25">
      <c r="A56" s="67" t="s">
        <v>43</v>
      </c>
      <c r="B56" s="75">
        <v>0</v>
      </c>
      <c r="C56" s="75">
        <v>0</v>
      </c>
      <c r="D56" s="75">
        <v>0</v>
      </c>
      <c r="E56" s="79">
        <f>D56-C56</f>
        <v>0</v>
      </c>
      <c r="F56" s="71">
        <f>IF(ISBLANK(E56),"  ",IF(C56&gt;0,E56/C56,IF(E56&gt;0,1,0)))</f>
        <v>0</v>
      </c>
      <c r="H56" s="179"/>
    </row>
    <row r="57" spans="1:8" ht="15" customHeight="1" x14ac:dyDescent="0.25">
      <c r="A57" s="66"/>
      <c r="B57" s="65"/>
      <c r="C57" s="65"/>
      <c r="D57" s="65"/>
      <c r="E57" s="65"/>
      <c r="F57" s="58"/>
      <c r="H57" s="178"/>
    </row>
    <row r="58" spans="1:8" s="103" customFormat="1" ht="15" customHeight="1" x14ac:dyDescent="0.25">
      <c r="A58" s="81" t="s">
        <v>44</v>
      </c>
      <c r="B58" s="75">
        <v>32264901.440000001</v>
      </c>
      <c r="C58" s="75">
        <v>32265191</v>
      </c>
      <c r="D58" s="75">
        <v>36354684</v>
      </c>
      <c r="E58" s="75">
        <f>D58-C58</f>
        <v>4089493</v>
      </c>
      <c r="F58" s="71">
        <f>IF(ISBLANK(E58),"  ",IF(C58&gt;0,E58/C58,IF(E58&gt;0,1,0)))</f>
        <v>0.12674628208461558</v>
      </c>
      <c r="H58" s="179"/>
    </row>
    <row r="59" spans="1:8" ht="15" customHeight="1" x14ac:dyDescent="0.25">
      <c r="A59" s="82"/>
      <c r="B59" s="65"/>
      <c r="C59" s="65"/>
      <c r="D59" s="65"/>
      <c r="E59" s="65"/>
      <c r="F59" s="58" t="s">
        <v>38</v>
      </c>
      <c r="H59" s="178"/>
    </row>
    <row r="60" spans="1:8" ht="15" customHeight="1" x14ac:dyDescent="0.25">
      <c r="A60" s="83"/>
      <c r="B60" s="57"/>
      <c r="C60" s="57"/>
      <c r="D60" s="57"/>
      <c r="E60" s="57"/>
      <c r="F60" s="59" t="s">
        <v>38</v>
      </c>
      <c r="H60" s="178"/>
    </row>
    <row r="61" spans="1:8" ht="15" customHeight="1" x14ac:dyDescent="0.25">
      <c r="A61" s="81" t="s">
        <v>45</v>
      </c>
      <c r="B61" s="57"/>
      <c r="C61" s="57"/>
      <c r="D61" s="57"/>
      <c r="E61" s="57"/>
      <c r="F61" s="59"/>
      <c r="H61" s="178"/>
    </row>
    <row r="62" spans="1:8" ht="15" customHeight="1" x14ac:dyDescent="0.25">
      <c r="A62" s="64" t="s">
        <v>46</v>
      </c>
      <c r="B62" s="57">
        <v>0</v>
      </c>
      <c r="C62" s="57">
        <v>0</v>
      </c>
      <c r="D62" s="57">
        <v>0</v>
      </c>
      <c r="E62" s="57">
        <f t="shared" ref="E62:E75" si="4">D62-C62</f>
        <v>0</v>
      </c>
      <c r="F62" s="62">
        <f t="shared" ref="F62:F75" si="5">IF(ISBLANK(E62),"  ",IF(C62&gt;0,E62/C62,IF(E62&gt;0,1,0)))</f>
        <v>0</v>
      </c>
      <c r="H62" s="178"/>
    </row>
    <row r="63" spans="1:8" ht="15" customHeight="1" x14ac:dyDescent="0.25">
      <c r="A63" s="66" t="s">
        <v>47</v>
      </c>
      <c r="B63" s="65">
        <v>7657579.2000000002</v>
      </c>
      <c r="C63" s="65">
        <v>7339366</v>
      </c>
      <c r="D63" s="65">
        <v>7079659</v>
      </c>
      <c r="E63" s="65">
        <f t="shared" si="4"/>
        <v>-259707</v>
      </c>
      <c r="F63" s="62">
        <f t="shared" si="5"/>
        <v>-3.5385481525243463E-2</v>
      </c>
      <c r="H63" s="178"/>
    </row>
    <row r="64" spans="1:8" ht="15" customHeight="1" x14ac:dyDescent="0.25">
      <c r="A64" s="66" t="s">
        <v>48</v>
      </c>
      <c r="B64" s="65">
        <v>1968708.7599999998</v>
      </c>
      <c r="C64" s="65">
        <v>4771430</v>
      </c>
      <c r="D64" s="65">
        <v>6796479</v>
      </c>
      <c r="E64" s="65">
        <f t="shared" si="4"/>
        <v>2025049</v>
      </c>
      <c r="F64" s="62">
        <f t="shared" si="5"/>
        <v>0.4244113399966048</v>
      </c>
      <c r="H64" s="178"/>
    </row>
    <row r="65" spans="1:8" ht="15" customHeight="1" x14ac:dyDescent="0.25">
      <c r="A65" s="66" t="s">
        <v>49</v>
      </c>
      <c r="B65" s="65">
        <v>8104143.2514557634</v>
      </c>
      <c r="C65" s="65">
        <v>8220936.9000000004</v>
      </c>
      <c r="D65" s="65">
        <v>9160835</v>
      </c>
      <c r="E65" s="65">
        <f t="shared" si="4"/>
        <v>939898.09999999963</v>
      </c>
      <c r="F65" s="62">
        <f t="shared" si="5"/>
        <v>0.11432980345585667</v>
      </c>
      <c r="H65" s="178"/>
    </row>
    <row r="66" spans="1:8" ht="15" customHeight="1" x14ac:dyDescent="0.25">
      <c r="A66" s="66" t="s">
        <v>50</v>
      </c>
      <c r="B66" s="65">
        <v>0</v>
      </c>
      <c r="C66" s="65">
        <v>0</v>
      </c>
      <c r="D66" s="65">
        <v>0</v>
      </c>
      <c r="E66" s="65">
        <f t="shared" si="4"/>
        <v>0</v>
      </c>
      <c r="F66" s="62">
        <f t="shared" si="5"/>
        <v>0</v>
      </c>
      <c r="H66" s="178"/>
    </row>
    <row r="67" spans="1:8" ht="15" customHeight="1" x14ac:dyDescent="0.25">
      <c r="A67" s="66" t="s">
        <v>51</v>
      </c>
      <c r="B67" s="65">
        <v>7938076.1900000004</v>
      </c>
      <c r="C67" s="65">
        <v>6119764</v>
      </c>
      <c r="D67" s="65">
        <v>8586446</v>
      </c>
      <c r="E67" s="65">
        <f t="shared" si="4"/>
        <v>2466682</v>
      </c>
      <c r="F67" s="62">
        <f t="shared" si="5"/>
        <v>0.40306815753025771</v>
      </c>
      <c r="H67" s="178"/>
    </row>
    <row r="68" spans="1:8" ht="15" customHeight="1" x14ac:dyDescent="0.25">
      <c r="A68" s="66" t="s">
        <v>52</v>
      </c>
      <c r="B68" s="65">
        <v>0</v>
      </c>
      <c r="C68" s="65">
        <v>0</v>
      </c>
      <c r="D68" s="65">
        <v>0</v>
      </c>
      <c r="E68" s="65">
        <f t="shared" si="4"/>
        <v>0</v>
      </c>
      <c r="F68" s="62">
        <f t="shared" si="5"/>
        <v>0</v>
      </c>
      <c r="H68" s="178"/>
    </row>
    <row r="69" spans="1:8" ht="15" customHeight="1" x14ac:dyDescent="0.25">
      <c r="A69" s="66" t="s">
        <v>53</v>
      </c>
      <c r="B69" s="65">
        <v>6596394.1599999992</v>
      </c>
      <c r="C69" s="65">
        <v>5813694</v>
      </c>
      <c r="D69" s="65">
        <v>4731265</v>
      </c>
      <c r="E69" s="65">
        <f t="shared" si="4"/>
        <v>-1082429</v>
      </c>
      <c r="F69" s="62">
        <f t="shared" si="5"/>
        <v>-0.18618609785791959</v>
      </c>
      <c r="H69" s="178"/>
    </row>
    <row r="70" spans="1:8" s="103" customFormat="1" ht="15" customHeight="1" x14ac:dyDescent="0.25">
      <c r="A70" s="84" t="s">
        <v>54</v>
      </c>
      <c r="B70" s="70">
        <v>32264901.561455764</v>
      </c>
      <c r="C70" s="70">
        <v>32265190.899999999</v>
      </c>
      <c r="D70" s="70">
        <v>36354684</v>
      </c>
      <c r="E70" s="70">
        <f t="shared" si="4"/>
        <v>4089493.1000000015</v>
      </c>
      <c r="F70" s="71">
        <f t="shared" si="5"/>
        <v>0.12674628557675763</v>
      </c>
      <c r="H70" s="179"/>
    </row>
    <row r="71" spans="1:8" ht="15" customHeight="1" x14ac:dyDescent="0.25">
      <c r="A71" s="66" t="s">
        <v>55</v>
      </c>
      <c r="B71" s="65">
        <v>0</v>
      </c>
      <c r="C71" s="65">
        <v>0</v>
      </c>
      <c r="D71" s="65">
        <v>0</v>
      </c>
      <c r="E71" s="65">
        <f t="shared" si="4"/>
        <v>0</v>
      </c>
      <c r="F71" s="62">
        <f t="shared" si="5"/>
        <v>0</v>
      </c>
      <c r="H71" s="178"/>
    </row>
    <row r="72" spans="1:8" ht="15" customHeight="1" x14ac:dyDescent="0.25">
      <c r="A72" s="66" t="s">
        <v>56</v>
      </c>
      <c r="B72" s="65">
        <v>0</v>
      </c>
      <c r="C72" s="65">
        <v>0</v>
      </c>
      <c r="D72" s="65">
        <v>0</v>
      </c>
      <c r="E72" s="65">
        <f t="shared" si="4"/>
        <v>0</v>
      </c>
      <c r="F72" s="62">
        <f t="shared" si="5"/>
        <v>0</v>
      </c>
      <c r="H72" s="178"/>
    </row>
    <row r="73" spans="1:8" ht="15" customHeight="1" x14ac:dyDescent="0.25">
      <c r="A73" s="66" t="s">
        <v>57</v>
      </c>
      <c r="B73" s="65">
        <v>0</v>
      </c>
      <c r="C73" s="65">
        <v>0</v>
      </c>
      <c r="D73" s="65">
        <v>0</v>
      </c>
      <c r="E73" s="65">
        <f t="shared" si="4"/>
        <v>0</v>
      </c>
      <c r="F73" s="62">
        <f t="shared" si="5"/>
        <v>0</v>
      </c>
      <c r="H73" s="178"/>
    </row>
    <row r="74" spans="1:8" ht="15" customHeight="1" x14ac:dyDescent="0.25">
      <c r="A74" s="66" t="s">
        <v>58</v>
      </c>
      <c r="B74" s="65">
        <v>0</v>
      </c>
      <c r="C74" s="65">
        <v>0</v>
      </c>
      <c r="D74" s="65">
        <v>0</v>
      </c>
      <c r="E74" s="65">
        <f t="shared" si="4"/>
        <v>0</v>
      </c>
      <c r="F74" s="62">
        <f t="shared" si="5"/>
        <v>0</v>
      </c>
      <c r="H74" s="178"/>
    </row>
    <row r="75" spans="1:8" s="103" customFormat="1" ht="15" customHeight="1" x14ac:dyDescent="0.25">
      <c r="A75" s="85" t="s">
        <v>59</v>
      </c>
      <c r="B75" s="86">
        <v>32264901.561455764</v>
      </c>
      <c r="C75" s="86">
        <v>32265190.899999999</v>
      </c>
      <c r="D75" s="86">
        <v>36354684</v>
      </c>
      <c r="E75" s="182">
        <f t="shared" si="4"/>
        <v>4089493.1000000015</v>
      </c>
      <c r="F75" s="71">
        <f t="shared" si="5"/>
        <v>0.12674628557675763</v>
      </c>
      <c r="H75" s="179"/>
    </row>
    <row r="76" spans="1:8" ht="15" customHeight="1" x14ac:dyDescent="0.25">
      <c r="A76" s="83"/>
      <c r="B76" s="57"/>
      <c r="C76" s="57"/>
      <c r="D76" s="57"/>
      <c r="E76" s="57"/>
      <c r="F76" s="59"/>
      <c r="H76" s="178"/>
    </row>
    <row r="77" spans="1:8" ht="15" customHeight="1" x14ac:dyDescent="0.25">
      <c r="A77" s="81" t="s">
        <v>60</v>
      </c>
      <c r="B77" s="57"/>
      <c r="C77" s="57"/>
      <c r="D77" s="57"/>
      <c r="E77" s="57"/>
      <c r="F77" s="59"/>
      <c r="H77" s="178"/>
    </row>
    <row r="78" spans="1:8" ht="15" customHeight="1" x14ac:dyDescent="0.25">
      <c r="A78" s="64" t="s">
        <v>61</v>
      </c>
      <c r="B78" s="61">
        <v>15015130.320323586</v>
      </c>
      <c r="C78" s="61">
        <v>16895041.001696661</v>
      </c>
      <c r="D78" s="61">
        <v>15172751.73022598</v>
      </c>
      <c r="E78" s="57">
        <f t="shared" ref="E78:E96" si="6">D78-C78</f>
        <v>-1722289.2714706808</v>
      </c>
      <c r="F78" s="62">
        <f t="shared" ref="F78:F96" si="7">IF(ISBLANK(E78),"  ",IF(C78&gt;0,E78/C78,IF(E78&gt;0,1,0)))</f>
        <v>-0.1019405203750451</v>
      </c>
      <c r="H78" s="178"/>
    </row>
    <row r="79" spans="1:8" ht="15" customHeight="1" x14ac:dyDescent="0.25">
      <c r="A79" s="66" t="s">
        <v>62</v>
      </c>
      <c r="B79" s="63">
        <v>1264714.6483574139</v>
      </c>
      <c r="C79" s="63">
        <v>655505.06918995641</v>
      </c>
      <c r="D79" s="63">
        <v>2896575.8056389978</v>
      </c>
      <c r="E79" s="65">
        <f t="shared" si="6"/>
        <v>2241070.7364490414</v>
      </c>
      <c r="F79" s="62">
        <f t="shared" si="7"/>
        <v>3.4188457752408468</v>
      </c>
      <c r="H79" s="178"/>
    </row>
    <row r="80" spans="1:8" ht="15" customHeight="1" x14ac:dyDescent="0.25">
      <c r="A80" s="66" t="s">
        <v>63</v>
      </c>
      <c r="B80" s="57">
        <v>5776826.2545354329</v>
      </c>
      <c r="C80" s="57">
        <v>6185298.5450317068</v>
      </c>
      <c r="D80" s="57">
        <v>7153586.0960851815</v>
      </c>
      <c r="E80" s="65">
        <f t="shared" si="6"/>
        <v>968287.55105347466</v>
      </c>
      <c r="F80" s="62">
        <f t="shared" si="7"/>
        <v>0.1565466151720751</v>
      </c>
      <c r="H80" s="178"/>
    </row>
    <row r="81" spans="1:8" s="103" customFormat="1" ht="15" customHeight="1" x14ac:dyDescent="0.25">
      <c r="A81" s="84" t="s">
        <v>64</v>
      </c>
      <c r="B81" s="86">
        <v>22056671.223216433</v>
      </c>
      <c r="C81" s="86">
        <v>23735844.615918327</v>
      </c>
      <c r="D81" s="86">
        <v>25222913.631950162</v>
      </c>
      <c r="E81" s="70">
        <f t="shared" si="6"/>
        <v>1487069.0160318352</v>
      </c>
      <c r="F81" s="71">
        <f t="shared" si="7"/>
        <v>6.265077312793578E-2</v>
      </c>
      <c r="H81" s="179"/>
    </row>
    <row r="82" spans="1:8" ht="15" customHeight="1" x14ac:dyDescent="0.25">
      <c r="A82" s="66" t="s">
        <v>65</v>
      </c>
      <c r="B82" s="63">
        <v>112885.35823933044</v>
      </c>
      <c r="C82" s="63">
        <v>66535.553870795105</v>
      </c>
      <c r="D82" s="63">
        <v>99556.118092997771</v>
      </c>
      <c r="E82" s="65">
        <f t="shared" si="6"/>
        <v>33020.564222202665</v>
      </c>
      <c r="F82" s="62">
        <f t="shared" si="7"/>
        <v>0.49628450206223657</v>
      </c>
      <c r="H82" s="178"/>
    </row>
    <row r="83" spans="1:8" ht="15" customHeight="1" x14ac:dyDescent="0.25">
      <c r="A83" s="66" t="s">
        <v>66</v>
      </c>
      <c r="B83" s="61">
        <v>6523964.3300000001</v>
      </c>
      <c r="C83" s="61">
        <v>4904178.4620863488</v>
      </c>
      <c r="D83" s="61">
        <v>8106622.7260268247</v>
      </c>
      <c r="E83" s="65">
        <f t="shared" si="6"/>
        <v>3202444.2639404759</v>
      </c>
      <c r="F83" s="62">
        <f t="shared" si="7"/>
        <v>0.65300320710149762</v>
      </c>
      <c r="H83" s="178"/>
    </row>
    <row r="84" spans="1:8" ht="15" customHeight="1" x14ac:dyDescent="0.25">
      <c r="A84" s="66" t="s">
        <v>67</v>
      </c>
      <c r="B84" s="57">
        <v>1670454.69</v>
      </c>
      <c r="C84" s="57">
        <v>1927962.0573951716</v>
      </c>
      <c r="D84" s="57">
        <v>1106026.4561305312</v>
      </c>
      <c r="E84" s="65">
        <f t="shared" si="6"/>
        <v>-821935.60126464046</v>
      </c>
      <c r="F84" s="62">
        <f t="shared" si="7"/>
        <v>-0.42632353583510874</v>
      </c>
      <c r="H84" s="178"/>
    </row>
    <row r="85" spans="1:8" s="103" customFormat="1" ht="15" customHeight="1" x14ac:dyDescent="0.25">
      <c r="A85" s="68" t="s">
        <v>68</v>
      </c>
      <c r="B85" s="86">
        <v>8307304.3782393299</v>
      </c>
      <c r="C85" s="86">
        <v>6898676.0733523155</v>
      </c>
      <c r="D85" s="86">
        <v>9312205.3002503533</v>
      </c>
      <c r="E85" s="70">
        <f t="shared" si="6"/>
        <v>2413529.2268980378</v>
      </c>
      <c r="F85" s="71">
        <f t="shared" si="7"/>
        <v>0.34985397215863434</v>
      </c>
      <c r="H85" s="179"/>
    </row>
    <row r="86" spans="1:8" ht="15" customHeight="1" x14ac:dyDescent="0.25">
      <c r="A86" s="66" t="s">
        <v>69</v>
      </c>
      <c r="B86" s="57">
        <v>1622723.5</v>
      </c>
      <c r="C86" s="57">
        <v>418593.39606220234</v>
      </c>
      <c r="D86" s="57">
        <v>1326822.9367822006</v>
      </c>
      <c r="E86" s="65">
        <f t="shared" si="6"/>
        <v>908229.5407199983</v>
      </c>
      <c r="F86" s="62">
        <f t="shared" si="7"/>
        <v>2.1697177959898744</v>
      </c>
      <c r="H86" s="178"/>
    </row>
    <row r="87" spans="1:8" ht="15" customHeight="1" x14ac:dyDescent="0.25">
      <c r="A87" s="66" t="s">
        <v>70</v>
      </c>
      <c r="B87" s="65">
        <v>31678.11</v>
      </c>
      <c r="C87" s="65">
        <v>1139515.7466876109</v>
      </c>
      <c r="D87" s="65">
        <v>492742.13101728691</v>
      </c>
      <c r="E87" s="65">
        <f t="shared" si="6"/>
        <v>-646773.61567032395</v>
      </c>
      <c r="F87" s="62">
        <f t="shared" si="7"/>
        <v>-0.56758637829305203</v>
      </c>
      <c r="H87" s="178"/>
    </row>
    <row r="88" spans="1:8" ht="15" customHeight="1" x14ac:dyDescent="0.25">
      <c r="A88" s="66" t="s">
        <v>71</v>
      </c>
      <c r="B88" s="65">
        <v>0</v>
      </c>
      <c r="C88" s="65">
        <v>0</v>
      </c>
      <c r="D88" s="65">
        <v>0</v>
      </c>
      <c r="E88" s="65">
        <f t="shared" si="6"/>
        <v>0</v>
      </c>
      <c r="F88" s="62">
        <f t="shared" si="7"/>
        <v>0</v>
      </c>
      <c r="H88" s="178"/>
    </row>
    <row r="89" spans="1:8" ht="15" customHeight="1" x14ac:dyDescent="0.25">
      <c r="A89" s="66" t="s">
        <v>72</v>
      </c>
      <c r="B89" s="65">
        <v>0</v>
      </c>
      <c r="C89" s="65">
        <v>0</v>
      </c>
      <c r="D89" s="65">
        <v>0</v>
      </c>
      <c r="E89" s="65">
        <f t="shared" si="6"/>
        <v>0</v>
      </c>
      <c r="F89" s="62">
        <f t="shared" si="7"/>
        <v>0</v>
      </c>
      <c r="H89" s="178"/>
    </row>
    <row r="90" spans="1:8" s="103" customFormat="1" ht="15" customHeight="1" x14ac:dyDescent="0.25">
      <c r="A90" s="68" t="s">
        <v>73</v>
      </c>
      <c r="B90" s="70">
        <v>1654401.61</v>
      </c>
      <c r="C90" s="70">
        <v>1558109.1427498132</v>
      </c>
      <c r="D90" s="70">
        <v>1819565.0677994876</v>
      </c>
      <c r="E90" s="70">
        <f t="shared" si="6"/>
        <v>261455.92504967446</v>
      </c>
      <c r="F90" s="71">
        <f t="shared" si="7"/>
        <v>0.16780334437178554</v>
      </c>
      <c r="H90" s="179"/>
    </row>
    <row r="91" spans="1:8" ht="15" customHeight="1" x14ac:dyDescent="0.25">
      <c r="A91" s="66" t="s">
        <v>74</v>
      </c>
      <c r="B91" s="65">
        <v>246524.35</v>
      </c>
      <c r="C91" s="65">
        <v>72561.067979545158</v>
      </c>
      <c r="D91" s="65">
        <v>0</v>
      </c>
      <c r="E91" s="65">
        <f t="shared" si="6"/>
        <v>-72561.067979545158</v>
      </c>
      <c r="F91" s="62">
        <f t="shared" si="7"/>
        <v>-1</v>
      </c>
      <c r="H91" s="178"/>
    </row>
    <row r="92" spans="1:8" ht="15" customHeight="1" x14ac:dyDescent="0.25">
      <c r="A92" s="66" t="s">
        <v>75</v>
      </c>
      <c r="B92" s="65">
        <v>0</v>
      </c>
      <c r="C92" s="65">
        <v>0</v>
      </c>
      <c r="D92" s="65">
        <v>0</v>
      </c>
      <c r="E92" s="65">
        <f t="shared" si="6"/>
        <v>0</v>
      </c>
      <c r="F92" s="62">
        <f t="shared" si="7"/>
        <v>0</v>
      </c>
      <c r="H92" s="178"/>
    </row>
    <row r="93" spans="1:8" ht="15" customHeight="1" x14ac:dyDescent="0.25">
      <c r="A93" s="73" t="s">
        <v>76</v>
      </c>
      <c r="B93" s="65">
        <v>0</v>
      </c>
      <c r="C93" s="65">
        <v>0</v>
      </c>
      <c r="D93" s="65">
        <v>0</v>
      </c>
      <c r="E93" s="65">
        <f t="shared" si="6"/>
        <v>0</v>
      </c>
      <c r="F93" s="62">
        <f t="shared" si="7"/>
        <v>0</v>
      </c>
      <c r="H93" s="178"/>
    </row>
    <row r="94" spans="1:8" s="103" customFormat="1" ht="15" customHeight="1" x14ac:dyDescent="0.25">
      <c r="A94" s="87" t="s">
        <v>77</v>
      </c>
      <c r="B94" s="86">
        <v>246524.35</v>
      </c>
      <c r="C94" s="86">
        <v>72561.067979545158</v>
      </c>
      <c r="D94" s="86">
        <v>0</v>
      </c>
      <c r="E94" s="70">
        <f t="shared" si="6"/>
        <v>-72561.067979545158</v>
      </c>
      <c r="F94" s="71">
        <f t="shared" si="7"/>
        <v>-1</v>
      </c>
      <c r="H94" s="179"/>
    </row>
    <row r="95" spans="1:8" ht="15" customHeight="1" x14ac:dyDescent="0.25">
      <c r="A95" s="73" t="s">
        <v>78</v>
      </c>
      <c r="B95" s="65">
        <v>0</v>
      </c>
      <c r="C95" s="65">
        <v>0</v>
      </c>
      <c r="D95" s="65">
        <v>0</v>
      </c>
      <c r="E95" s="65">
        <f t="shared" si="6"/>
        <v>0</v>
      </c>
      <c r="F95" s="62">
        <f t="shared" si="7"/>
        <v>0</v>
      </c>
      <c r="H95" s="178"/>
    </row>
    <row r="96" spans="1:8" s="103" customFormat="1" ht="15" customHeight="1" thickBot="1" x14ac:dyDescent="0.3">
      <c r="A96" s="159" t="s">
        <v>59</v>
      </c>
      <c r="B96" s="160">
        <v>32264901.561455764</v>
      </c>
      <c r="C96" s="160">
        <v>32265190.899999999</v>
      </c>
      <c r="D96" s="160">
        <v>36354684</v>
      </c>
      <c r="E96" s="160">
        <f t="shared" si="6"/>
        <v>4089493.1000000015</v>
      </c>
      <c r="F96" s="162">
        <f t="shared" si="7"/>
        <v>0.12674628557675763</v>
      </c>
      <c r="H96" s="179"/>
    </row>
    <row r="97" spans="1:6" ht="15" customHeight="1" thickTop="1" x14ac:dyDescent="0.4">
      <c r="A97" s="4"/>
      <c r="B97" s="5"/>
      <c r="C97" s="5"/>
      <c r="D97" s="5"/>
      <c r="E97" s="5"/>
      <c r="F97" s="6" t="s">
        <v>38</v>
      </c>
    </row>
    <row r="98" spans="1:6" x14ac:dyDescent="0.25">
      <c r="A98" s="1" t="s">
        <v>203</v>
      </c>
    </row>
    <row r="99" spans="1:6" x14ac:dyDescent="0.25">
      <c r="A99" s="1" t="s">
        <v>181</v>
      </c>
    </row>
  </sheetData>
  <hyperlinks>
    <hyperlink ref="I2" location="Home!A1" tooltip="Home" display="Home" xr:uid="{00000000-0004-0000-1E00-000000000000}"/>
  </hyperlinks>
  <printOptions horizontalCentered="1" verticalCentered="1"/>
  <pageMargins left="0.25" right="0.25" top="0.75" bottom="0.75" header="0.3" footer="0.3"/>
  <pageSetup scale="46" fitToWidth="0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Sheet32">
    <tabColor theme="8" tint="0.79998168889431442"/>
    <pageSetUpPr fitToPage="1"/>
  </sheetPr>
  <dimension ref="A1:M99"/>
  <sheetViews>
    <sheetView workbookViewId="0">
      <pane xSplit="1" ySplit="5" topLeftCell="B6" activePane="bottomRight" state="frozen"/>
      <selection activeCell="A33" sqref="A33"/>
      <selection pane="topRight" activeCell="A33" sqref="A33"/>
      <selection pane="bottomLeft" activeCell="A33" sqref="A33"/>
      <selection pane="bottomRight" activeCell="I20" sqref="I20"/>
    </sheetView>
  </sheetViews>
  <sheetFormatPr defaultColWidth="9.140625" defaultRowHeight="15.75" x14ac:dyDescent="0.25"/>
  <cols>
    <col min="1" max="1" width="66.5703125" style="1" customWidth="1"/>
    <col min="2" max="5" width="23.7109375" style="2" customWidth="1"/>
    <col min="6" max="6" width="23.7109375" style="3" customWidth="1"/>
    <col min="8" max="8" width="7.7109375" customWidth="1"/>
    <col min="9" max="9" width="11.5703125" customWidth="1"/>
  </cols>
  <sheetData>
    <row r="1" spans="1:9" ht="19.5" customHeight="1" thickBot="1" x14ac:dyDescent="0.35">
      <c r="A1" s="27" t="s">
        <v>0</v>
      </c>
      <c r="B1" s="31"/>
      <c r="D1" s="29" t="s">
        <v>1</v>
      </c>
      <c r="E1" s="26" t="s">
        <v>80</v>
      </c>
      <c r="F1" s="36"/>
    </row>
    <row r="2" spans="1:9" ht="19.5" customHeight="1" thickBot="1" x14ac:dyDescent="0.35">
      <c r="A2" s="27" t="s">
        <v>2</v>
      </c>
      <c r="B2" s="28"/>
      <c r="C2" s="32"/>
      <c r="D2" s="28"/>
      <c r="E2" s="31"/>
      <c r="F2" s="31"/>
      <c r="I2" s="170" t="s">
        <v>178</v>
      </c>
    </row>
    <row r="3" spans="1:9" ht="19.5" customHeight="1" thickBot="1" x14ac:dyDescent="0.35">
      <c r="A3" s="33" t="s">
        <v>3</v>
      </c>
      <c r="B3" s="34"/>
      <c r="C3" s="35"/>
      <c r="D3" s="28"/>
      <c r="E3" s="31"/>
      <c r="F3" s="31"/>
    </row>
    <row r="4" spans="1:9" ht="15" customHeight="1" thickTop="1" x14ac:dyDescent="0.25">
      <c r="A4" s="49" t="s">
        <v>4</v>
      </c>
      <c r="B4" s="50" t="s">
        <v>5</v>
      </c>
      <c r="C4" s="51" t="s">
        <v>6</v>
      </c>
      <c r="D4" s="51" t="s">
        <v>6</v>
      </c>
      <c r="E4" s="51" t="s">
        <v>7</v>
      </c>
      <c r="F4" s="52" t="s">
        <v>8</v>
      </c>
      <c r="H4" s="177"/>
    </row>
    <row r="5" spans="1:9" s="107" customFormat="1" ht="15" customHeight="1" x14ac:dyDescent="0.25">
      <c r="A5" s="53"/>
      <c r="B5" s="54" t="s">
        <v>192</v>
      </c>
      <c r="C5" s="54" t="s">
        <v>201</v>
      </c>
      <c r="D5" s="54" t="s">
        <v>202</v>
      </c>
      <c r="E5" s="54" t="s">
        <v>192</v>
      </c>
      <c r="F5" s="55" t="s">
        <v>9</v>
      </c>
      <c r="H5" s="177"/>
    </row>
    <row r="6" spans="1:9" ht="15" customHeight="1" x14ac:dyDescent="0.25">
      <c r="A6" s="56" t="s">
        <v>10</v>
      </c>
      <c r="B6" s="57"/>
      <c r="C6" s="57"/>
      <c r="D6" s="57"/>
      <c r="E6" s="57"/>
      <c r="F6" s="58"/>
      <c r="H6" s="178"/>
    </row>
    <row r="7" spans="1:9" ht="15" customHeight="1" x14ac:dyDescent="0.25">
      <c r="A7" s="56" t="s">
        <v>11</v>
      </c>
      <c r="B7" s="57"/>
      <c r="C7" s="57"/>
      <c r="D7" s="57"/>
      <c r="E7" s="57"/>
      <c r="F7" s="59"/>
      <c r="H7" s="178"/>
    </row>
    <row r="8" spans="1:9" ht="15" customHeight="1" x14ac:dyDescent="0.25">
      <c r="A8" s="60" t="s">
        <v>12</v>
      </c>
      <c r="B8" s="61">
        <f>SUBoard!B8+SUBR!B8+SUNO!B8+SUSLA!B8+SULaw!B8+SUAg!B8</f>
        <v>60150432</v>
      </c>
      <c r="C8" s="61">
        <f>SUBoard!C8+SUBR!C8+SUNO!C8+SUSLA!C8+SULaw!C8+SUAg!C8</f>
        <v>60150432</v>
      </c>
      <c r="D8" s="61">
        <f>SUBoard!D8+SUBR!D8+SUNO!D8+SUSLA!D8+SULaw!D8+SUAg!D8</f>
        <v>66600531</v>
      </c>
      <c r="E8" s="61">
        <f t="shared" ref="E8:E33" si="0">D8-C8</f>
        <v>6450099</v>
      </c>
      <c r="F8" s="62">
        <f t="shared" ref="F8:F33" si="1">IF(ISBLANK(E8),"  ",IF(C8&gt;0,E8/C8,IF(E8&gt;0,1,0)))</f>
        <v>0.10723279593403419</v>
      </c>
      <c r="H8" s="178"/>
    </row>
    <row r="9" spans="1:9" ht="15" customHeight="1" x14ac:dyDescent="0.25">
      <c r="A9" s="60" t="s">
        <v>13</v>
      </c>
      <c r="B9" s="61">
        <f>SUBoard!B9+SUBR!B9+SUNO!B9+SUSLA!B9+SULaw!B9+SUAg!B9</f>
        <v>0</v>
      </c>
      <c r="C9" s="61">
        <f>SUBoard!C9+SUBR!C9+SUNO!C9+SUSLA!C9+SULaw!C9+SUAg!C9</f>
        <v>0</v>
      </c>
      <c r="D9" s="61">
        <f>SUBoard!D9+SUBR!D9+SUNO!D9+SUSLA!D9+SULaw!D9+SUAg!D9</f>
        <v>0</v>
      </c>
      <c r="E9" s="61">
        <f t="shared" si="0"/>
        <v>0</v>
      </c>
      <c r="F9" s="62">
        <f t="shared" si="1"/>
        <v>0</v>
      </c>
      <c r="H9" s="178"/>
    </row>
    <row r="10" spans="1:9" ht="15" customHeight="1" x14ac:dyDescent="0.25">
      <c r="A10" s="187" t="s">
        <v>14</v>
      </c>
      <c r="B10" s="61">
        <f>SUBoard!B10+SUBR!B10+SUNO!B10+SUSLA!B10+SULaw!B10+SUAg!B10</f>
        <v>4871203.8</v>
      </c>
      <c r="C10" s="61">
        <f>SUBoard!C10+SUBR!C10+SUNO!C10+SUSLA!C10+SULaw!C10+SUAg!C10</f>
        <v>4919218</v>
      </c>
      <c r="D10" s="61">
        <f>SUBoard!D10+SUBR!D10+SUNO!D10+SUSLA!D10+SULaw!D10+SUAg!D10</f>
        <v>4851115</v>
      </c>
      <c r="E10" s="61">
        <f t="shared" si="0"/>
        <v>-68103</v>
      </c>
      <c r="F10" s="62">
        <f t="shared" si="1"/>
        <v>-1.384427362235217E-2</v>
      </c>
      <c r="H10" s="178"/>
    </row>
    <row r="11" spans="1:9" ht="15" customHeight="1" x14ac:dyDescent="0.25">
      <c r="A11" s="189" t="s">
        <v>15</v>
      </c>
      <c r="B11" s="61">
        <f>SUBoard!B11+SUBR!B11+SUNO!B11+SUSLA!B11+SULaw!B11+SUAg!B11</f>
        <v>221302.38</v>
      </c>
      <c r="C11" s="61">
        <f>SUBoard!C11+SUBR!C11+SUNO!C11+SUSLA!C11+SULaw!C11+SUAg!C11</f>
        <v>221912</v>
      </c>
      <c r="D11" s="61">
        <f>SUBoard!D11+SUBR!D11+SUNO!D11+SUSLA!D11+SULaw!D11+SUAg!D11</f>
        <v>191980</v>
      </c>
      <c r="E11" s="61">
        <f t="shared" si="0"/>
        <v>-29932</v>
      </c>
      <c r="F11" s="62">
        <f t="shared" si="1"/>
        <v>-0.13488229568477594</v>
      </c>
      <c r="H11" s="178"/>
    </row>
    <row r="12" spans="1:9" ht="15" customHeight="1" x14ac:dyDescent="0.25">
      <c r="A12" s="190" t="s">
        <v>16</v>
      </c>
      <c r="B12" s="61">
        <f>SUBoard!B12+SUBR!B12+SUNO!B12+SUSLA!B12+SULaw!B12+SUAg!B12</f>
        <v>2881794.82</v>
      </c>
      <c r="C12" s="61">
        <f>SUBoard!C12+SUBR!C12+SUNO!C12+SUSLA!C12+SULaw!C12+SUAg!C12</f>
        <v>2882579</v>
      </c>
      <c r="D12" s="61">
        <f>SUBoard!D12+SUBR!D12+SUNO!D12+SUSLA!D12+SULaw!D12+SUAg!D12</f>
        <v>2843765</v>
      </c>
      <c r="E12" s="61">
        <f t="shared" si="0"/>
        <v>-38814</v>
      </c>
      <c r="F12" s="62">
        <f t="shared" si="1"/>
        <v>-1.3465025589931793E-2</v>
      </c>
      <c r="H12" s="178"/>
    </row>
    <row r="13" spans="1:9" ht="15" customHeight="1" x14ac:dyDescent="0.25">
      <c r="A13" s="190" t="s">
        <v>17</v>
      </c>
      <c r="B13" s="61">
        <f>SUBoard!B13+SUBR!B13+SUNO!B13+SUSLA!B13+SULaw!B13+SUAg!B13</f>
        <v>955034.6</v>
      </c>
      <c r="C13" s="61">
        <f>SUBoard!C13+SUBR!C13+SUNO!C13+SUSLA!C13+SULaw!C13+SUAg!C13</f>
        <v>1000000</v>
      </c>
      <c r="D13" s="61">
        <f>SUBoard!D13+SUBR!D13+SUNO!D13+SUSLA!D13+SULaw!D13+SUAg!D13</f>
        <v>1000000</v>
      </c>
      <c r="E13" s="61">
        <f t="shared" si="0"/>
        <v>0</v>
      </c>
      <c r="F13" s="62">
        <f t="shared" si="1"/>
        <v>0</v>
      </c>
      <c r="H13" s="178"/>
    </row>
    <row r="14" spans="1:9" ht="15" customHeight="1" x14ac:dyDescent="0.25">
      <c r="A14" s="190" t="s">
        <v>18</v>
      </c>
      <c r="B14" s="61">
        <f>SUBoard!B14+SUBR!B14+SUNO!B14+SUSLA!B14+SULaw!B14+SUAg!B14</f>
        <v>0</v>
      </c>
      <c r="C14" s="61">
        <f>SUBoard!C14+SUBR!C14+SUNO!C14+SUSLA!C14+SULaw!C14+SUAg!C14</f>
        <v>0</v>
      </c>
      <c r="D14" s="61">
        <f>SUBoard!D14+SUBR!D14+SUNO!D14+SUSLA!D14+SULaw!D14+SUAg!D14</f>
        <v>0</v>
      </c>
      <c r="E14" s="61">
        <f t="shared" si="0"/>
        <v>0</v>
      </c>
      <c r="F14" s="62">
        <f t="shared" si="1"/>
        <v>0</v>
      </c>
      <c r="H14" s="178"/>
    </row>
    <row r="15" spans="1:9" ht="15" customHeight="1" x14ac:dyDescent="0.25">
      <c r="A15" s="190" t="s">
        <v>19</v>
      </c>
      <c r="B15" s="61">
        <f>SUBoard!B15+SUBR!B15+SUNO!B15+SUSLA!B15+SULaw!B15+SUAg!B15</f>
        <v>0</v>
      </c>
      <c r="C15" s="61">
        <f>SUBoard!C15+SUBR!C15+SUNO!C15+SUSLA!C15+SULaw!C15+SUAg!C15</f>
        <v>0</v>
      </c>
      <c r="D15" s="61">
        <f>SUBoard!D15+SUBR!D15+SUNO!D15+SUSLA!D15+SULaw!D15+SUAg!D15</f>
        <v>0</v>
      </c>
      <c r="E15" s="61">
        <f t="shared" si="0"/>
        <v>0</v>
      </c>
      <c r="F15" s="62">
        <f t="shared" si="1"/>
        <v>0</v>
      </c>
      <c r="H15" s="178"/>
    </row>
    <row r="16" spans="1:9" ht="15" customHeight="1" x14ac:dyDescent="0.25">
      <c r="A16" s="190" t="s">
        <v>204</v>
      </c>
      <c r="B16" s="61">
        <f>SUBoard!B16+SUBR!B16+SUNO!B16+SUSLA!B16+SULaw!B16+SUAg!B16</f>
        <v>48345</v>
      </c>
      <c r="C16" s="61">
        <f>SUBoard!C16+SUBR!C16+SUNO!C16+SUSLA!C16+SULaw!C16+SUAg!C16</f>
        <v>50000</v>
      </c>
      <c r="D16" s="61">
        <f>SUBoard!D16+SUBR!D16+SUNO!D16+SUSLA!D16+SULaw!D16+SUAg!D16</f>
        <v>50000</v>
      </c>
      <c r="E16" s="61">
        <f t="shared" si="0"/>
        <v>0</v>
      </c>
      <c r="F16" s="62">
        <f t="shared" si="1"/>
        <v>0</v>
      </c>
      <c r="H16" s="178"/>
    </row>
    <row r="17" spans="1:8" ht="15" customHeight="1" x14ac:dyDescent="0.25">
      <c r="A17" s="190" t="s">
        <v>20</v>
      </c>
      <c r="B17" s="61">
        <f>SUBoard!B17+SUBR!B17+SUNO!B17+SUSLA!B17+SULaw!B17+SUAg!B17</f>
        <v>750000</v>
      </c>
      <c r="C17" s="61">
        <f>SUBoard!C17+SUBR!C17+SUNO!C17+SUSLA!C17+SULaw!C17+SUAg!C17</f>
        <v>750000</v>
      </c>
      <c r="D17" s="61">
        <f>SUBoard!D17+SUBR!D17+SUNO!D17+SUSLA!D17+SULaw!D17+SUAg!D17</f>
        <v>750000</v>
      </c>
      <c r="E17" s="61">
        <f t="shared" si="0"/>
        <v>0</v>
      </c>
      <c r="F17" s="62">
        <f t="shared" si="1"/>
        <v>0</v>
      </c>
      <c r="H17" s="178"/>
    </row>
    <row r="18" spans="1:8" ht="15" customHeight="1" x14ac:dyDescent="0.25">
      <c r="A18" s="190" t="s">
        <v>193</v>
      </c>
      <c r="B18" s="61">
        <f>SUBoard!B18+SUBR!B18+SUNO!B18+SUSLA!B18+SULaw!B18+SUAg!B18</f>
        <v>0</v>
      </c>
      <c r="C18" s="61">
        <f>SUBoard!C18+SUBR!C18+SUNO!C18+SUSLA!C18+SULaw!C18+SUAg!C18</f>
        <v>0</v>
      </c>
      <c r="D18" s="61">
        <f>SUBoard!D18+SUBR!D18+SUNO!D18+SUSLA!D18+SULaw!D18+SUAg!D18</f>
        <v>0</v>
      </c>
      <c r="E18" s="61">
        <f t="shared" si="0"/>
        <v>0</v>
      </c>
      <c r="F18" s="62">
        <f t="shared" si="1"/>
        <v>0</v>
      </c>
      <c r="H18" s="178"/>
    </row>
    <row r="19" spans="1:8" ht="15" customHeight="1" x14ac:dyDescent="0.25">
      <c r="A19" s="190" t="s">
        <v>21</v>
      </c>
      <c r="B19" s="61">
        <f>SUBoard!B19+SUBR!B19+SUNO!B19+SUSLA!B19+SULaw!B19+SUAg!B19</f>
        <v>0</v>
      </c>
      <c r="C19" s="61">
        <f>SUBoard!C19+SUBR!C19+SUNO!C19+SUSLA!C19+SULaw!C19+SUAg!C19</f>
        <v>0</v>
      </c>
      <c r="D19" s="61">
        <f>SUBoard!D19+SUBR!D19+SUNO!D19+SUSLA!D19+SULaw!D19+SUAg!D19</f>
        <v>0</v>
      </c>
      <c r="E19" s="61">
        <f t="shared" si="0"/>
        <v>0</v>
      </c>
      <c r="F19" s="62">
        <f t="shared" si="1"/>
        <v>0</v>
      </c>
      <c r="H19" s="178"/>
    </row>
    <row r="20" spans="1:8" ht="15" customHeight="1" x14ac:dyDescent="0.25">
      <c r="A20" s="190" t="s">
        <v>22</v>
      </c>
      <c r="B20" s="61">
        <f>SUBoard!B20+SUBR!B20+SUNO!B20+SUSLA!B20+SULaw!B20+SUAg!B20</f>
        <v>0</v>
      </c>
      <c r="C20" s="61">
        <f>SUBoard!C20+SUBR!C20+SUNO!C20+SUSLA!C20+SULaw!C20+SUAg!C20</f>
        <v>0</v>
      </c>
      <c r="D20" s="61">
        <f>SUBoard!D20+SUBR!D20+SUNO!D20+SUSLA!D20+SULaw!D20+SUAg!D20</f>
        <v>0</v>
      </c>
      <c r="E20" s="61">
        <f t="shared" si="0"/>
        <v>0</v>
      </c>
      <c r="F20" s="62">
        <f t="shared" si="1"/>
        <v>0</v>
      </c>
      <c r="H20" s="178"/>
    </row>
    <row r="21" spans="1:8" ht="15" customHeight="1" x14ac:dyDescent="0.25">
      <c r="A21" s="190" t="s">
        <v>194</v>
      </c>
      <c r="B21" s="61">
        <f>SUBoard!B21+SUBR!B21+SUNO!B21+SUSLA!B21+SULaw!B21+SUAg!B21</f>
        <v>0</v>
      </c>
      <c r="C21" s="61">
        <f>SUBoard!C21+SUBR!C21+SUNO!C21+SUSLA!C21+SULaw!C21+SUAg!C21</f>
        <v>0</v>
      </c>
      <c r="D21" s="61">
        <f>SUBoard!D21+SUBR!D21+SUNO!D21+SUSLA!D21+SULaw!D21+SUAg!D21</f>
        <v>0</v>
      </c>
      <c r="E21" s="61">
        <f t="shared" si="0"/>
        <v>0</v>
      </c>
      <c r="F21" s="62">
        <f t="shared" si="1"/>
        <v>0</v>
      </c>
      <c r="H21" s="178"/>
    </row>
    <row r="22" spans="1:8" ht="15" customHeight="1" x14ac:dyDescent="0.25">
      <c r="A22" s="190" t="s">
        <v>23</v>
      </c>
      <c r="B22" s="61">
        <f>SUBoard!B22+SUBR!B22+SUNO!B22+SUSLA!B22+SULaw!B22+SUAg!B22</f>
        <v>0</v>
      </c>
      <c r="C22" s="61">
        <f>SUBoard!C22+SUBR!C22+SUNO!C22+SUSLA!C22+SULaw!C22+SUAg!C22</f>
        <v>0</v>
      </c>
      <c r="D22" s="61">
        <f>SUBoard!D22+SUBR!D22+SUNO!D22+SUSLA!D22+SULaw!D22+SUAg!D22</f>
        <v>0</v>
      </c>
      <c r="E22" s="61">
        <f t="shared" si="0"/>
        <v>0</v>
      </c>
      <c r="F22" s="62">
        <f t="shared" si="1"/>
        <v>0</v>
      </c>
      <c r="H22" s="178"/>
    </row>
    <row r="23" spans="1:8" ht="15" customHeight="1" x14ac:dyDescent="0.25">
      <c r="A23" s="191" t="s">
        <v>195</v>
      </c>
      <c r="B23" s="61">
        <f>SUBoard!B23+SUBR!B23+SUNO!B23+SUSLA!B23+SULaw!B23+SUAg!B23</f>
        <v>0</v>
      </c>
      <c r="C23" s="61">
        <f>SUBoard!C23+SUBR!C23+SUNO!C23+SUSLA!C23+SULaw!C23+SUAg!C23</f>
        <v>0</v>
      </c>
      <c r="D23" s="61">
        <f>SUBoard!D23+SUBR!D23+SUNO!D23+SUSLA!D23+SULaw!D23+SUAg!D23</f>
        <v>0</v>
      </c>
      <c r="E23" s="61">
        <f t="shared" si="0"/>
        <v>0</v>
      </c>
      <c r="F23" s="62">
        <f t="shared" si="1"/>
        <v>0</v>
      </c>
      <c r="H23" s="178"/>
    </row>
    <row r="24" spans="1:8" ht="15" customHeight="1" x14ac:dyDescent="0.25">
      <c r="A24" s="191" t="s">
        <v>24</v>
      </c>
      <c r="B24" s="61">
        <f>SUBoard!B24+SUBR!B24+SUNO!B24+SUSLA!B24+SULaw!B24+SUAg!B24</f>
        <v>0</v>
      </c>
      <c r="C24" s="61">
        <f>SUBoard!C24+SUBR!C24+SUNO!C24+SUSLA!C24+SULaw!C24+SUAg!C24</f>
        <v>0</v>
      </c>
      <c r="D24" s="61">
        <f>SUBoard!D24+SUBR!D24+SUNO!D24+SUSLA!D24+SULaw!D24+SUAg!D24</f>
        <v>0</v>
      </c>
      <c r="E24" s="61">
        <f t="shared" si="0"/>
        <v>0</v>
      </c>
      <c r="F24" s="62">
        <f t="shared" si="1"/>
        <v>0</v>
      </c>
      <c r="H24" s="178"/>
    </row>
    <row r="25" spans="1:8" ht="15" customHeight="1" x14ac:dyDescent="0.25">
      <c r="A25" s="191" t="s">
        <v>79</v>
      </c>
      <c r="B25" s="61">
        <f>SUBoard!B25+SUBR!B25+SUNO!B25+SUSLA!B25+SULaw!B25+SUAg!B25</f>
        <v>0</v>
      </c>
      <c r="C25" s="61">
        <f>SUBoard!C25+SUBR!C25+SUNO!C25+SUSLA!C25+SULaw!C25+SUAg!C25</f>
        <v>0</v>
      </c>
      <c r="D25" s="61">
        <f>SUBoard!D25+SUBR!D25+SUNO!D25+SUSLA!D25+SULaw!D25+SUAg!D25</f>
        <v>0</v>
      </c>
      <c r="E25" s="61">
        <f t="shared" si="0"/>
        <v>0</v>
      </c>
      <c r="F25" s="62">
        <f t="shared" si="1"/>
        <v>0</v>
      </c>
      <c r="H25" s="178"/>
    </row>
    <row r="26" spans="1:8" ht="15" customHeight="1" x14ac:dyDescent="0.25">
      <c r="A26" s="191" t="s">
        <v>196</v>
      </c>
      <c r="B26" s="61">
        <f>SUBoard!B26+SUBR!B26+SUNO!B26+SUSLA!B26+SULaw!B26+SUAg!B26</f>
        <v>0</v>
      </c>
      <c r="C26" s="61">
        <f>SUBoard!C26+SUBR!C26+SUNO!C26+SUSLA!C26+SULaw!C26+SUAg!C26</f>
        <v>0</v>
      </c>
      <c r="D26" s="61">
        <f>SUBoard!D26+SUBR!D26+SUNO!D26+SUSLA!D26+SULaw!D26+SUAg!D26</f>
        <v>0</v>
      </c>
      <c r="E26" s="61">
        <f t="shared" si="0"/>
        <v>0</v>
      </c>
      <c r="F26" s="62">
        <f t="shared" si="1"/>
        <v>0</v>
      </c>
      <c r="H26" s="178"/>
    </row>
    <row r="27" spans="1:8" ht="15" customHeight="1" x14ac:dyDescent="0.25">
      <c r="A27" s="191" t="s">
        <v>197</v>
      </c>
      <c r="B27" s="61">
        <f>SUBoard!B27+SUBR!B27+SUNO!B27+SUSLA!B27+SULaw!B27+SUAg!B27</f>
        <v>0</v>
      </c>
      <c r="C27" s="61">
        <f>SUBoard!C27+SUBR!C27+SUNO!C27+SUSLA!C27+SULaw!C27+SUAg!C27</f>
        <v>0</v>
      </c>
      <c r="D27" s="61">
        <f>SUBoard!D27+SUBR!D27+SUNO!D27+SUSLA!D27+SULaw!D27+SUAg!D27</f>
        <v>0</v>
      </c>
      <c r="E27" s="61">
        <f t="shared" si="0"/>
        <v>0</v>
      </c>
      <c r="F27" s="62">
        <f t="shared" si="1"/>
        <v>0</v>
      </c>
      <c r="H27" s="178"/>
    </row>
    <row r="28" spans="1:8" ht="15" customHeight="1" x14ac:dyDescent="0.25">
      <c r="A28" s="191" t="s">
        <v>185</v>
      </c>
      <c r="B28" s="61">
        <f>SUBoard!B28+SUBR!B28+SUNO!B28+SUSLA!B28+SULaw!B28+SUAg!B28</f>
        <v>14727</v>
      </c>
      <c r="C28" s="61">
        <f>SUBoard!C28+SUBR!C28+SUNO!C28+SUSLA!C28+SULaw!C28+SUAg!C28</f>
        <v>14727</v>
      </c>
      <c r="D28" s="61">
        <f>SUBoard!D28+SUBR!D28+SUNO!D28+SUSLA!D28+SULaw!D28+SUAg!D28</f>
        <v>15370</v>
      </c>
      <c r="E28" s="61">
        <f t="shared" si="0"/>
        <v>643</v>
      </c>
      <c r="F28" s="62">
        <f t="shared" si="1"/>
        <v>4.366130236979697E-2</v>
      </c>
      <c r="H28" s="178"/>
    </row>
    <row r="29" spans="1:8" ht="15" customHeight="1" x14ac:dyDescent="0.25">
      <c r="A29" s="191" t="s">
        <v>198</v>
      </c>
      <c r="B29" s="61">
        <f>SUBoard!B29+SUBR!B29+SUNO!B29+SUSLA!B29+SULaw!B29+SUAg!B29</f>
        <v>0</v>
      </c>
      <c r="C29" s="61">
        <f>SUBoard!C29+SUBR!C29+SUNO!C29+SUSLA!C29+SULaw!C29+SUAg!C29</f>
        <v>0</v>
      </c>
      <c r="D29" s="61">
        <f>SUBoard!D29+SUBR!D29+SUNO!D29+SUSLA!D29+SULaw!D29+SUAg!D29</f>
        <v>0</v>
      </c>
      <c r="E29" s="61">
        <f t="shared" si="0"/>
        <v>0</v>
      </c>
      <c r="F29" s="62">
        <f t="shared" si="1"/>
        <v>0</v>
      </c>
      <c r="H29" s="178"/>
    </row>
    <row r="30" spans="1:8" ht="15" customHeight="1" x14ac:dyDescent="0.25">
      <c r="A30" s="192" t="s">
        <v>199</v>
      </c>
      <c r="B30" s="61">
        <f>SUBoard!B30+SUBR!B30+SUNO!B30+SUSLA!B30+SULaw!B30+SUAg!B30</f>
        <v>0</v>
      </c>
      <c r="C30" s="61">
        <f>SUBoard!C30+SUBR!C30+SUNO!C30+SUSLA!C30+SULaw!C30+SUAg!C30</f>
        <v>0</v>
      </c>
      <c r="D30" s="61">
        <f>SUBoard!D30+SUBR!D30+SUNO!D30+SUSLA!D30+SULaw!D30+SUAg!D30</f>
        <v>0</v>
      </c>
      <c r="E30" s="61">
        <f t="shared" si="0"/>
        <v>0</v>
      </c>
      <c r="F30" s="62">
        <f t="shared" si="1"/>
        <v>0</v>
      </c>
      <c r="H30" s="178"/>
    </row>
    <row r="31" spans="1:8" ht="15" customHeight="1" x14ac:dyDescent="0.25">
      <c r="A31" s="191" t="s">
        <v>205</v>
      </c>
      <c r="B31" s="61">
        <f>SUBoard!B31+SUBR!B31+SUNO!B31+SUSLA!B31+SULaw!B31+SUAg!B31</f>
        <v>0</v>
      </c>
      <c r="C31" s="61">
        <f>SUBoard!C31+SUBR!C31+SUNO!C31+SUSLA!C31+SULaw!C31+SUAg!C31</f>
        <v>0</v>
      </c>
      <c r="D31" s="61">
        <f>SUBoard!D31+SUBR!D31+SUNO!D31+SUSLA!D31+SULaw!D31+SUAg!D31</f>
        <v>0</v>
      </c>
      <c r="E31" s="61">
        <f t="shared" si="0"/>
        <v>0</v>
      </c>
      <c r="F31" s="62">
        <f t="shared" si="1"/>
        <v>0</v>
      </c>
      <c r="H31" s="178"/>
    </row>
    <row r="32" spans="1:8" ht="15" customHeight="1" x14ac:dyDescent="0.25">
      <c r="A32" s="193" t="s">
        <v>206</v>
      </c>
      <c r="B32" s="61">
        <f>SUBoard!B32+SUBR!B32+SUNO!B32+SUSLA!B32+SULaw!B32+SUAg!B32</f>
        <v>0</v>
      </c>
      <c r="C32" s="61">
        <f>SUBoard!C32+SUBR!C32+SUNO!C32+SUSLA!C32+SULaw!C32+SUAg!C32</f>
        <v>0</v>
      </c>
      <c r="D32" s="61">
        <f>SUBoard!D32+SUBR!D32+SUNO!D32+SUSLA!D32+SULaw!D32+SUAg!D32</f>
        <v>0</v>
      </c>
      <c r="E32" s="61">
        <f t="shared" si="0"/>
        <v>0</v>
      </c>
      <c r="F32" s="62">
        <f t="shared" si="1"/>
        <v>0</v>
      </c>
      <c r="H32" s="178"/>
    </row>
    <row r="33" spans="1:13" ht="15" customHeight="1" x14ac:dyDescent="0.25">
      <c r="A33" s="193" t="s">
        <v>207</v>
      </c>
      <c r="B33" s="61">
        <f>SUBoard!B33+SUBR!B33+SUNO!B33+SUSLA!B33+SULaw!B33+SUAg!B33</f>
        <v>0</v>
      </c>
      <c r="C33" s="61">
        <f>SUBoard!C33+SUBR!C33+SUNO!C33+SUSLA!C33+SULaw!C33+SUAg!C33</f>
        <v>0</v>
      </c>
      <c r="D33" s="61">
        <f>SUBoard!D33+SUBR!D33+SUNO!D33+SUSLA!D33+SULaw!D33+SUAg!D33</f>
        <v>0</v>
      </c>
      <c r="E33" s="61">
        <f t="shared" si="0"/>
        <v>0</v>
      </c>
      <c r="F33" s="62">
        <f t="shared" si="1"/>
        <v>0</v>
      </c>
      <c r="H33" s="178"/>
    </row>
    <row r="34" spans="1:13" ht="15" customHeight="1" x14ac:dyDescent="0.25">
      <c r="A34" s="67" t="s">
        <v>25</v>
      </c>
      <c r="B34" s="65"/>
      <c r="C34" s="65"/>
      <c r="D34" s="65"/>
      <c r="E34" s="65"/>
      <c r="F34" s="58"/>
      <c r="H34" s="178"/>
    </row>
    <row r="35" spans="1:13" ht="15" customHeight="1" x14ac:dyDescent="0.25">
      <c r="A35" s="64" t="s">
        <v>26</v>
      </c>
      <c r="B35" s="61">
        <f>SUBoard!B35+SUBR!B35+SUNO!B35+SUSLA!B35+SULaw!B35+SUAg!B35</f>
        <v>0</v>
      </c>
      <c r="C35" s="61">
        <f>SUBoard!C35+SUBR!C35+SUNO!C35+SUSLA!C35+SULaw!C35+SUAg!C35</f>
        <v>0</v>
      </c>
      <c r="D35" s="61">
        <f>SUBoard!D35+SUBR!D35+SUNO!D35+SUSLA!D35+SULaw!D35+SUAg!D35</f>
        <v>0</v>
      </c>
      <c r="E35" s="61">
        <f>D35-C35</f>
        <v>0</v>
      </c>
      <c r="F35" s="62">
        <f>IF(ISBLANK(E35),"  ",IF(C35&gt;0,E35/C35,IF(E35&gt;0,1,0)))</f>
        <v>0</v>
      </c>
      <c r="H35" s="178"/>
      <c r="I35" t="s">
        <v>38</v>
      </c>
    </row>
    <row r="36" spans="1:13" ht="15" customHeight="1" x14ac:dyDescent="0.25">
      <c r="A36" s="68" t="s">
        <v>27</v>
      </c>
      <c r="B36" s="65"/>
      <c r="C36" s="65"/>
      <c r="D36" s="65"/>
      <c r="E36" s="65"/>
      <c r="F36" s="58"/>
      <c r="H36" s="178"/>
    </row>
    <row r="37" spans="1:13" ht="15" customHeight="1" x14ac:dyDescent="0.25">
      <c r="A37" s="64" t="s">
        <v>26</v>
      </c>
      <c r="B37" s="61">
        <f>SUBoard!B37+SUBR!B37+SUNO!B37+SUSLA!B37+SULaw!B37+SUAg!B37</f>
        <v>0</v>
      </c>
      <c r="C37" s="61">
        <f>SUBoard!C37+SUBR!C37+SUNO!C37+SUSLA!C37+SULaw!C37+SUAg!C37</f>
        <v>0</v>
      </c>
      <c r="D37" s="61">
        <f>SUBoard!D37+SUBR!D37+SUNO!D37+SUSLA!D37+SULaw!D37+SUAg!D37</f>
        <v>0</v>
      </c>
      <c r="E37" s="61">
        <f>D37-C37</f>
        <v>0</v>
      </c>
      <c r="F37" s="62">
        <f>IF(ISBLANK(E37),"  ",IF(C37&gt;0,E37/C37,IF(E37&gt;0,1,0)))</f>
        <v>0</v>
      </c>
      <c r="H37" s="178"/>
    </row>
    <row r="38" spans="1:13" ht="15" customHeight="1" x14ac:dyDescent="0.25">
      <c r="A38" s="66" t="s">
        <v>28</v>
      </c>
      <c r="B38" s="91"/>
      <c r="C38" s="91"/>
      <c r="D38" s="91"/>
      <c r="E38" s="63"/>
      <c r="F38" s="62" t="s">
        <v>29</v>
      </c>
      <c r="H38" s="178"/>
      <c r="I38" t="s">
        <v>38</v>
      </c>
    </row>
    <row r="39" spans="1:13" s="103" customFormat="1" ht="15" customHeight="1" x14ac:dyDescent="0.25">
      <c r="A39" s="69" t="s">
        <v>30</v>
      </c>
      <c r="B39" s="77">
        <f>SUBoard!B39+SUBR!B39+SUNO!B39+SUSLA!B39+SULaw!B39+SUAg!B39</f>
        <v>65021635.800000004</v>
      </c>
      <c r="C39" s="77">
        <f>SUBoard!C39+SUBR!C39+SUNO!C39+SUSLA!C39+SULaw!C39+SUAg!C39</f>
        <v>65069650</v>
      </c>
      <c r="D39" s="77">
        <f>SUBoard!D39+SUBR!D39+SUNO!D39+SUSLA!D39+SULaw!D39+SUAg!D39</f>
        <v>71451646</v>
      </c>
      <c r="E39" s="77">
        <f>D39-C39</f>
        <v>6381996</v>
      </c>
      <c r="F39" s="71">
        <f>IF(ISBLANK(E39),"  ",IF(C39&gt;0,E39/C39,IF(E39&gt;0,1,0)))</f>
        <v>9.8079457934689987E-2</v>
      </c>
      <c r="H39" s="179"/>
    </row>
    <row r="40" spans="1:13" ht="15" customHeight="1" x14ac:dyDescent="0.25">
      <c r="A40" s="67" t="s">
        <v>31</v>
      </c>
      <c r="B40" s="65"/>
      <c r="C40" s="65"/>
      <c r="D40" s="65"/>
      <c r="E40" s="65"/>
      <c r="F40" s="58"/>
      <c r="H40" s="178"/>
    </row>
    <row r="41" spans="1:13" ht="15" customHeight="1" x14ac:dyDescent="0.25">
      <c r="A41" s="72" t="s">
        <v>32</v>
      </c>
      <c r="B41" s="61">
        <f>SUBoard!B41+SUBR!B41+SUNO!B41+SUSLA!B41+SULaw!B41+SUAg!B41</f>
        <v>0</v>
      </c>
      <c r="C41" s="61">
        <f>SUBoard!C41+SUBR!C41+SUNO!C41+SUSLA!C41+SULaw!C41+SUAg!C41</f>
        <v>0</v>
      </c>
      <c r="D41" s="61">
        <f>SUBoard!D41+SUBR!D41+SUNO!D41+SUSLA!D41+SULaw!D41+SUAg!D41</f>
        <v>0</v>
      </c>
      <c r="E41" s="61">
        <f t="shared" ref="E41:E46" si="2">D41-C41</f>
        <v>0</v>
      </c>
      <c r="F41" s="62">
        <f t="shared" ref="F41:F46" si="3">IF(ISBLANK(E41),"  ",IF(C41&gt;0,E41/C41,IF(E41&gt;0,1,0)))</f>
        <v>0</v>
      </c>
      <c r="H41" s="178"/>
    </row>
    <row r="42" spans="1:13" ht="15" customHeight="1" x14ac:dyDescent="0.25">
      <c r="A42" s="73" t="s">
        <v>33</v>
      </c>
      <c r="B42" s="61">
        <f>SUBoard!B42+SUBR!B42+SUNO!B42+SUSLA!B42+SULaw!B42+SUAg!B42</f>
        <v>0</v>
      </c>
      <c r="C42" s="61">
        <f>SUBoard!C42+SUBR!C42+SUNO!C42+SUSLA!C42+SULaw!C42+SUAg!C42</f>
        <v>0</v>
      </c>
      <c r="D42" s="61">
        <f>SUBoard!D42+SUBR!D42+SUNO!D42+SUSLA!D42+SULaw!D42+SUAg!D42</f>
        <v>0</v>
      </c>
      <c r="E42" s="61">
        <f t="shared" si="2"/>
        <v>0</v>
      </c>
      <c r="F42" s="62">
        <f t="shared" si="3"/>
        <v>0</v>
      </c>
      <c r="H42" s="178"/>
    </row>
    <row r="43" spans="1:13" ht="15" customHeight="1" x14ac:dyDescent="0.25">
      <c r="A43" s="73" t="s">
        <v>34</v>
      </c>
      <c r="B43" s="61">
        <f>SUBoard!B43+SUBR!B43+SUNO!B43+SUSLA!B43+SULaw!B43+SUAg!B43</f>
        <v>0</v>
      </c>
      <c r="C43" s="61">
        <f>SUBoard!C43+SUBR!C43+SUNO!C43+SUSLA!C43+SULaw!C43+SUAg!C43</f>
        <v>0</v>
      </c>
      <c r="D43" s="61">
        <f>SUBoard!D43+SUBR!D43+SUNO!D43+SUSLA!D43+SULaw!D43+SUAg!D43</f>
        <v>0</v>
      </c>
      <c r="E43" s="61">
        <f t="shared" si="2"/>
        <v>0</v>
      </c>
      <c r="F43" s="62">
        <f t="shared" si="3"/>
        <v>0</v>
      </c>
      <c r="H43" s="178"/>
    </row>
    <row r="44" spans="1:13" ht="15" customHeight="1" x14ac:dyDescent="0.25">
      <c r="A44" s="73" t="s">
        <v>35</v>
      </c>
      <c r="B44" s="61">
        <f>SUBoard!B44+SUBR!B44+SUNO!B44+SUSLA!B44+SULaw!B44+SUAg!B44</f>
        <v>0</v>
      </c>
      <c r="C44" s="61">
        <f>SUBoard!C44+SUBR!C44+SUNO!C44+SUSLA!C44+SULaw!C44+SUAg!C44</f>
        <v>0</v>
      </c>
      <c r="D44" s="61">
        <f>SUBoard!D44+SUBR!D44+SUNO!D44+SUSLA!D44+SULaw!D44+SUAg!D44</f>
        <v>0</v>
      </c>
      <c r="E44" s="61">
        <f t="shared" si="2"/>
        <v>0</v>
      </c>
      <c r="F44" s="62">
        <f t="shared" si="3"/>
        <v>0</v>
      </c>
      <c r="H44" s="178"/>
    </row>
    <row r="45" spans="1:13" ht="15" customHeight="1" x14ac:dyDescent="0.25">
      <c r="A45" s="74" t="s">
        <v>36</v>
      </c>
      <c r="B45" s="61">
        <f>SUBoard!B45+SUBR!B45+SUNO!B45+SUSLA!B45+SULaw!B45+SUAg!B45</f>
        <v>0</v>
      </c>
      <c r="C45" s="61">
        <f>SUBoard!C45+SUBR!C45+SUNO!C45+SUSLA!C45+SULaw!C45+SUAg!C45</f>
        <v>0</v>
      </c>
      <c r="D45" s="61">
        <f>SUBoard!D45+SUBR!D45+SUNO!D45+SUSLA!D45+SULaw!D45+SUAg!D45</f>
        <v>0</v>
      </c>
      <c r="E45" s="61">
        <f t="shared" si="2"/>
        <v>0</v>
      </c>
      <c r="F45" s="62">
        <f t="shared" si="3"/>
        <v>0</v>
      </c>
      <c r="H45" s="178"/>
    </row>
    <row r="46" spans="1:13" s="103" customFormat="1" ht="15" customHeight="1" x14ac:dyDescent="0.25">
      <c r="A46" s="67" t="s">
        <v>37</v>
      </c>
      <c r="B46" s="77">
        <f>SUBoard!B46+SUBR!B46+SUNO!B46+SUSLA!B46+SULaw!B46+SUAg!B46</f>
        <v>0</v>
      </c>
      <c r="C46" s="77">
        <f>SUBoard!C46+SUBR!C46+SUNO!C46+SUSLA!C46+SULaw!C46+SUAg!C46</f>
        <v>0</v>
      </c>
      <c r="D46" s="77">
        <f>SUBoard!D46+SUBR!D46+SUNO!D46+SUSLA!D46+SULaw!D46+SUAg!D46</f>
        <v>0</v>
      </c>
      <c r="E46" s="77">
        <f t="shared" si="2"/>
        <v>0</v>
      </c>
      <c r="F46" s="71">
        <f t="shared" si="3"/>
        <v>0</v>
      </c>
      <c r="H46" s="179"/>
      <c r="M46" s="103" t="s">
        <v>38</v>
      </c>
    </row>
    <row r="47" spans="1:13" ht="15" customHeight="1" x14ac:dyDescent="0.25">
      <c r="A47" s="66" t="s">
        <v>38</v>
      </c>
      <c r="B47" s="65"/>
      <c r="C47" s="65"/>
      <c r="D47" s="65"/>
      <c r="E47" s="65"/>
      <c r="F47" s="58"/>
      <c r="H47" s="178"/>
    </row>
    <row r="48" spans="1:13" s="103" customFormat="1" ht="15" customHeight="1" x14ac:dyDescent="0.25">
      <c r="A48" s="76" t="s">
        <v>39</v>
      </c>
      <c r="B48" s="77">
        <f>SUBoard!B48+SUBR!B48+SUNO!B48+SUSLA!B48+SULaw!B48+SUAg!B48</f>
        <v>4476791</v>
      </c>
      <c r="C48" s="77">
        <f>SUBoard!C48+SUBR!C48+SUNO!C48+SUSLA!C48+SULaw!C48+SUAg!C48</f>
        <v>4476791</v>
      </c>
      <c r="D48" s="77">
        <f>SUBoard!D48+SUBR!D48+SUNO!D48+SUSLA!D48+SULaw!D48+SUAg!D48</f>
        <v>4476791</v>
      </c>
      <c r="E48" s="77">
        <f>D48-C48</f>
        <v>0</v>
      </c>
      <c r="F48" s="71">
        <f>IF(ISBLANK(E48),"  ",IF(C48&gt;0,E48/C48,IF(E48&gt;0,1,0)))</f>
        <v>0</v>
      </c>
      <c r="H48" s="179"/>
    </row>
    <row r="49" spans="1:8" ht="15" customHeight="1" x14ac:dyDescent="0.25">
      <c r="A49" s="64"/>
      <c r="B49" s="57"/>
      <c r="C49" s="57"/>
      <c r="D49" s="57"/>
      <c r="E49" s="57"/>
      <c r="F49" s="59"/>
      <c r="H49" s="178"/>
    </row>
    <row r="50" spans="1:8" s="103" customFormat="1" ht="15" customHeight="1" x14ac:dyDescent="0.25">
      <c r="A50" s="76" t="s">
        <v>40</v>
      </c>
      <c r="B50" s="77">
        <f>SUBoard!B50+SUBR!B50+SUNO!B50+SUSLA!B50+SULaw!B50+SUAg!B50</f>
        <v>0</v>
      </c>
      <c r="C50" s="77">
        <f>SUBoard!C50+SUBR!C50+SUNO!C50+SUSLA!C50+SULaw!C50+SUAg!C50</f>
        <v>0</v>
      </c>
      <c r="D50" s="77">
        <f>SUBoard!D50+SUBR!D50+SUNO!D50+SUSLA!D50+SULaw!D50+SUAg!D50</f>
        <v>0</v>
      </c>
      <c r="E50" s="77">
        <f>D50-C50</f>
        <v>0</v>
      </c>
      <c r="F50" s="71">
        <f>IF(ISBLANK(E50),"  ",IF(C50&gt;0,E50/C50,IF(E50&gt;0,1,0)))</f>
        <v>0</v>
      </c>
      <c r="H50" s="179"/>
    </row>
    <row r="51" spans="1:8" ht="15" customHeight="1" x14ac:dyDescent="0.25">
      <c r="A51" s="66" t="s">
        <v>38</v>
      </c>
      <c r="B51" s="65"/>
      <c r="C51" s="65"/>
      <c r="D51" s="65"/>
      <c r="E51" s="65"/>
      <c r="F51" s="58"/>
      <c r="H51" s="178"/>
    </row>
    <row r="52" spans="1:8" s="103" customFormat="1" ht="15" customHeight="1" x14ac:dyDescent="0.25">
      <c r="A52" s="67" t="s">
        <v>41</v>
      </c>
      <c r="B52" s="77">
        <f>SUBoard!B52+SUBR!B52+SUNO!B52+SUSLA!B52+SULaw!B52+SUAg!B52</f>
        <v>109137010.30000001</v>
      </c>
      <c r="C52" s="77">
        <f>SUBoard!C52+SUBR!C52+SUNO!C52+SUSLA!C52+SULaw!C52+SUAg!C52</f>
        <v>115855616</v>
      </c>
      <c r="D52" s="77">
        <f>SUBoard!D52+SUBR!D52+SUNO!D52+SUSLA!D52+SULaw!D52+SUAg!D52</f>
        <v>111268600</v>
      </c>
      <c r="E52" s="77">
        <f>D52-C52</f>
        <v>-4587016</v>
      </c>
      <c r="F52" s="71">
        <f>IF(ISBLANK(E52),"  ",IF(C52&gt;0,E52/C52,IF(E52&gt;0,1,0)))</f>
        <v>-3.9592521781594087E-2</v>
      </c>
      <c r="H52" s="179"/>
    </row>
    <row r="53" spans="1:8" ht="15" customHeight="1" x14ac:dyDescent="0.25">
      <c r="A53" s="66" t="s">
        <v>38</v>
      </c>
      <c r="B53" s="65"/>
      <c r="C53" s="65"/>
      <c r="D53" s="65"/>
      <c r="E53" s="65"/>
      <c r="F53" s="58"/>
      <c r="H53" s="178"/>
    </row>
    <row r="54" spans="1:8" s="103" customFormat="1" ht="15" customHeight="1" x14ac:dyDescent="0.25">
      <c r="A54" s="78" t="s">
        <v>42</v>
      </c>
      <c r="B54" s="77">
        <f>SUBoard!B54+SUBR!B54+SUNO!B54+SUSLA!B54+SULaw!B54+SUAg!B54</f>
        <v>3654209</v>
      </c>
      <c r="C54" s="77">
        <f>SUBoard!C54+SUBR!C54+SUNO!C54+SUSLA!C54+SULaw!C54+SUAg!C54</f>
        <v>3654209</v>
      </c>
      <c r="D54" s="77">
        <f>SUBoard!D54+SUBR!D54+SUNO!D54+SUSLA!D54+SULaw!D54+SUAg!D54</f>
        <v>3654209</v>
      </c>
      <c r="E54" s="77">
        <f>D54-C54</f>
        <v>0</v>
      </c>
      <c r="F54" s="71">
        <f>IF(ISBLANK(E54),"  ",IF(C54&gt;0,E54/C54,IF(E54&gt;0,1,0)))</f>
        <v>0</v>
      </c>
      <c r="H54" s="179"/>
    </row>
    <row r="55" spans="1:8" ht="15" customHeight="1" x14ac:dyDescent="0.25">
      <c r="A55" s="67"/>
      <c r="B55" s="57"/>
      <c r="C55" s="57"/>
      <c r="D55" s="57"/>
      <c r="E55" s="57"/>
      <c r="F55" s="80"/>
      <c r="H55" s="178"/>
    </row>
    <row r="56" spans="1:8" s="103" customFormat="1" ht="15" customHeight="1" x14ac:dyDescent="0.25">
      <c r="A56" s="67" t="s">
        <v>43</v>
      </c>
      <c r="B56" s="77">
        <f>SUBoard!B56+SUBR!B56+SUNO!B56+SUSLA!B56+SULaw!B56+SUAg!B56</f>
        <v>0</v>
      </c>
      <c r="C56" s="77">
        <f>SUBoard!C56+SUBR!C56+SUNO!C56+SUSLA!C56+SULaw!C56+SUAg!C56</f>
        <v>0</v>
      </c>
      <c r="D56" s="77">
        <f>SUBoard!D56+SUBR!D56+SUNO!D56+SUSLA!D56+SULaw!D56+SUAg!D56</f>
        <v>0</v>
      </c>
      <c r="E56" s="77">
        <f>D56-C56</f>
        <v>0</v>
      </c>
      <c r="F56" s="71">
        <f>IF(ISBLANK(E56),"  ",IF(C56&gt;0,E56/C56,IF(E56&gt;0,1,0)))</f>
        <v>0</v>
      </c>
      <c r="H56" s="179"/>
    </row>
    <row r="57" spans="1:8" ht="15" customHeight="1" x14ac:dyDescent="0.25">
      <c r="A57" s="66"/>
      <c r="B57" s="65"/>
      <c r="C57" s="65"/>
      <c r="D57" s="65"/>
      <c r="E57" s="65"/>
      <c r="F57" s="58"/>
      <c r="H57" s="178"/>
    </row>
    <row r="58" spans="1:8" s="103" customFormat="1" ht="15" customHeight="1" x14ac:dyDescent="0.25">
      <c r="A58" s="81" t="s">
        <v>44</v>
      </c>
      <c r="B58" s="77">
        <f>B56+B54+B52+B50+B48+-B46+B39</f>
        <v>182289646.10000002</v>
      </c>
      <c r="C58" s="77">
        <f>C56+C54+C52+C50+C48+-C46+C39</f>
        <v>189056266</v>
      </c>
      <c r="D58" s="77">
        <f>D56+D54+D52+D50+D48+-D46+D39</f>
        <v>190851246</v>
      </c>
      <c r="E58" s="77">
        <f>D58-C58</f>
        <v>1794980</v>
      </c>
      <c r="F58" s="71">
        <f>IF(ISBLANK(E58),"  ",IF(C58&gt;0,E58/C58,IF(E58&gt;0,1,0)))</f>
        <v>9.4944221526093182E-3</v>
      </c>
      <c r="H58" s="179"/>
    </row>
    <row r="59" spans="1:8" ht="15" customHeight="1" x14ac:dyDescent="0.25">
      <c r="A59" s="82"/>
      <c r="B59" s="65"/>
      <c r="C59" s="65"/>
      <c r="D59" s="65"/>
      <c r="E59" s="65"/>
      <c r="F59" s="58" t="s">
        <v>38</v>
      </c>
      <c r="H59" s="178"/>
    </row>
    <row r="60" spans="1:8" ht="15" customHeight="1" x14ac:dyDescent="0.25">
      <c r="A60" s="83"/>
      <c r="B60" s="57"/>
      <c r="C60" s="57"/>
      <c r="D60" s="57"/>
      <c r="E60" s="57"/>
      <c r="F60" s="59" t="s">
        <v>38</v>
      </c>
      <c r="H60" s="178"/>
    </row>
    <row r="61" spans="1:8" ht="15" customHeight="1" x14ac:dyDescent="0.25">
      <c r="A61" s="81" t="s">
        <v>45</v>
      </c>
      <c r="B61" s="57"/>
      <c r="C61" s="57"/>
      <c r="D61" s="57"/>
      <c r="E61" s="57"/>
      <c r="F61" s="59"/>
      <c r="H61" s="178"/>
    </row>
    <row r="62" spans="1:8" ht="15" customHeight="1" x14ac:dyDescent="0.25">
      <c r="A62" s="64" t="s">
        <v>46</v>
      </c>
      <c r="B62" s="61">
        <f>SUBoard!B62+SUBR!B62+SUNO!B62+SUSLA!B62+SULaw!B62+SUAg!B62</f>
        <v>56489578.790000007</v>
      </c>
      <c r="C62" s="61">
        <f>SUBoard!C62+SUBR!C62+SUNO!C62+SUSLA!C62+SULaw!C62+SUAg!C62</f>
        <v>63327901.57</v>
      </c>
      <c r="D62" s="61">
        <f>SUBoard!D62+SUBR!D62+SUNO!D62+SUSLA!D62+SULaw!D62+SUAg!D62</f>
        <v>64426821.460000008</v>
      </c>
      <c r="E62" s="61">
        <f t="shared" ref="E62:E75" si="4">D62-C62</f>
        <v>1098919.890000008</v>
      </c>
      <c r="F62" s="62">
        <f t="shared" ref="F62:F75" si="5">IF(ISBLANK(E62),"  ",IF(C62&gt;0,E62/C62,IF(E62&gt;0,1,0)))</f>
        <v>1.7352854946335278E-2</v>
      </c>
      <c r="H62" s="178"/>
    </row>
    <row r="63" spans="1:8" ht="15" customHeight="1" x14ac:dyDescent="0.25">
      <c r="A63" s="66" t="s">
        <v>47</v>
      </c>
      <c r="B63" s="61">
        <f>SUBoard!B63+SUBR!B63+SUNO!B63+SUSLA!B63+SULaw!B63+SUAg!B63</f>
        <v>3529770.9</v>
      </c>
      <c r="C63" s="61">
        <f>SUBoard!C63+SUBR!C63+SUNO!C63+SUSLA!C63+SULaw!C63+SUAg!C63</f>
        <v>3973454</v>
      </c>
      <c r="D63" s="61">
        <f>SUBoard!D63+SUBR!D63+SUNO!D63+SUSLA!D63+SULaw!D63+SUAg!D63</f>
        <v>3797780.44</v>
      </c>
      <c r="E63" s="61">
        <f t="shared" si="4"/>
        <v>-175673.56000000006</v>
      </c>
      <c r="F63" s="62">
        <f t="shared" si="5"/>
        <v>-4.4211801621460836E-2</v>
      </c>
      <c r="H63" s="178"/>
    </row>
    <row r="64" spans="1:8" ht="15" customHeight="1" x14ac:dyDescent="0.25">
      <c r="A64" s="66" t="s">
        <v>48</v>
      </c>
      <c r="B64" s="61">
        <f>SUBoard!B64+SUBR!B64+SUNO!B64+SUSLA!B64+SULaw!B64+SUAg!B64</f>
        <v>3521080.09</v>
      </c>
      <c r="C64" s="61">
        <f>SUBoard!C64+SUBR!C64+SUNO!C64+SUSLA!C64+SULaw!C64+SUAg!C64</f>
        <v>3943649</v>
      </c>
      <c r="D64" s="61">
        <f>SUBoard!D64+SUBR!D64+SUNO!D64+SUSLA!D64+SULaw!D64+SUAg!D64</f>
        <v>3800822.49</v>
      </c>
      <c r="E64" s="61">
        <f t="shared" si="4"/>
        <v>-142826.50999999978</v>
      </c>
      <c r="F64" s="62">
        <f t="shared" si="5"/>
        <v>-3.6216841306110095E-2</v>
      </c>
      <c r="H64" s="178"/>
    </row>
    <row r="65" spans="1:8" ht="15" customHeight="1" x14ac:dyDescent="0.25">
      <c r="A65" s="66" t="s">
        <v>49</v>
      </c>
      <c r="B65" s="61">
        <f>SUBoard!B65+SUBR!B65+SUNO!B65+SUSLA!B65+SULaw!B65+SUAg!B65</f>
        <v>18265570.790000007</v>
      </c>
      <c r="C65" s="61">
        <f>SUBoard!C65+SUBR!C65+SUNO!C65+SUSLA!C65+SULaw!C65+SUAg!C65</f>
        <v>17614321.27</v>
      </c>
      <c r="D65" s="61">
        <f>SUBoard!D65+SUBR!D65+SUNO!D65+SUSLA!D65+SULaw!D65+SUAg!D65</f>
        <v>16629011.560000001</v>
      </c>
      <c r="E65" s="61">
        <f t="shared" si="4"/>
        <v>-985309.70999999903</v>
      </c>
      <c r="F65" s="62">
        <f t="shared" si="5"/>
        <v>-5.5937989031580725E-2</v>
      </c>
      <c r="H65" s="178"/>
    </row>
    <row r="66" spans="1:8" ht="15" customHeight="1" x14ac:dyDescent="0.25">
      <c r="A66" s="66" t="s">
        <v>50</v>
      </c>
      <c r="B66" s="61">
        <f>SUBoard!B66+SUBR!B66+SUNO!B66+SUSLA!B66+SULaw!B66+SUAg!B66</f>
        <v>10201830.200000001</v>
      </c>
      <c r="C66" s="61">
        <f>SUBoard!C66+SUBR!C66+SUNO!C66+SUSLA!C66+SULaw!C66+SUAg!C66</f>
        <v>11109822.83</v>
      </c>
      <c r="D66" s="61">
        <f>SUBoard!D66+SUBR!D66+SUNO!D66+SUSLA!D66+SULaw!D66+SUAg!D66</f>
        <v>10429527.67</v>
      </c>
      <c r="E66" s="61">
        <f t="shared" si="4"/>
        <v>-680295.16000000015</v>
      </c>
      <c r="F66" s="62">
        <f t="shared" si="5"/>
        <v>-6.1233664155560627E-2</v>
      </c>
      <c r="H66" s="178"/>
    </row>
    <row r="67" spans="1:8" ht="15" customHeight="1" x14ac:dyDescent="0.25">
      <c r="A67" s="66" t="s">
        <v>51</v>
      </c>
      <c r="B67" s="61">
        <f>SUBoard!B67+SUBR!B67+SUNO!B67+SUSLA!B67+SULaw!B67+SUAg!B67</f>
        <v>43400504.980000004</v>
      </c>
      <c r="C67" s="61">
        <f>SUBoard!C67+SUBR!C67+SUNO!C67+SUSLA!C67+SULaw!C67+SUAg!C67</f>
        <v>41337144.969999999</v>
      </c>
      <c r="D67" s="61">
        <f>SUBoard!D67+SUBR!D67+SUNO!D67+SUSLA!D67+SULaw!D67+SUAg!D67</f>
        <v>43084401.259999998</v>
      </c>
      <c r="E67" s="61">
        <f t="shared" si="4"/>
        <v>1747256.2899999991</v>
      </c>
      <c r="F67" s="62">
        <f t="shared" si="5"/>
        <v>4.2268431728123751E-2</v>
      </c>
      <c r="H67" s="178"/>
    </row>
    <row r="68" spans="1:8" ht="15" customHeight="1" x14ac:dyDescent="0.25">
      <c r="A68" s="66" t="s">
        <v>52</v>
      </c>
      <c r="B68" s="61">
        <f>SUBoard!B68+SUBR!B68+SUNO!B68+SUSLA!B68+SULaw!B68+SUAg!B68</f>
        <v>15772193</v>
      </c>
      <c r="C68" s="61">
        <f>SUBoard!C68+SUBR!C68+SUNO!C68+SUSLA!C68+SULaw!C68+SUAg!C68</f>
        <v>13220775</v>
      </c>
      <c r="D68" s="61">
        <f>SUBoard!D68+SUBR!D68+SUNO!D68+SUSLA!D68+SULaw!D68+SUAg!D68</f>
        <v>13218775</v>
      </c>
      <c r="E68" s="61">
        <f t="shared" si="4"/>
        <v>-2000</v>
      </c>
      <c r="F68" s="62">
        <f t="shared" si="5"/>
        <v>-1.5127706204817796E-4</v>
      </c>
      <c r="H68" s="178"/>
    </row>
    <row r="69" spans="1:8" ht="15" customHeight="1" x14ac:dyDescent="0.25">
      <c r="A69" s="66" t="s">
        <v>53</v>
      </c>
      <c r="B69" s="61">
        <f>SUBoard!B69+SUBR!B69+SUNO!B69+SUSLA!B69+SULaw!B69+SUAg!B69</f>
        <v>23364340.16</v>
      </c>
      <c r="C69" s="61">
        <f>SUBoard!C69+SUBR!C69+SUNO!C69+SUSLA!C69+SULaw!C69+SUAg!C69</f>
        <v>25369098.5</v>
      </c>
      <c r="D69" s="61">
        <f>SUBoard!D69+SUBR!D69+SUNO!D69+SUSLA!D69+SULaw!D69+SUAg!D69</f>
        <v>26078627.800000001</v>
      </c>
      <c r="E69" s="61">
        <f t="shared" si="4"/>
        <v>709529.30000000075</v>
      </c>
      <c r="F69" s="62">
        <f t="shared" si="5"/>
        <v>2.7968250428764774E-2</v>
      </c>
      <c r="H69" s="178"/>
    </row>
    <row r="70" spans="1:8" s="103" customFormat="1" ht="15" customHeight="1" x14ac:dyDescent="0.25">
      <c r="A70" s="84" t="s">
        <v>54</v>
      </c>
      <c r="B70" s="77">
        <f>SUBoard!B70+SUBR!B70+SUNO!B70+SUSLA!B70+SULaw!B70+SUAg!B70</f>
        <v>174544868.91</v>
      </c>
      <c r="C70" s="77">
        <f>SUBoard!C70+SUBR!C70+SUNO!C70+SUSLA!C70+SULaw!C70+SUAg!C70</f>
        <v>179896167.13999999</v>
      </c>
      <c r="D70" s="77">
        <f>SUBoard!D70+SUBR!D70+SUNO!D70+SUSLA!D70+SULaw!D70+SUAg!D70</f>
        <v>181465767.68000001</v>
      </c>
      <c r="E70" s="77">
        <f t="shared" si="4"/>
        <v>1569600.5400000215</v>
      </c>
      <c r="F70" s="71">
        <f t="shared" si="5"/>
        <v>8.72503603024803E-3</v>
      </c>
      <c r="H70" s="179"/>
    </row>
    <row r="71" spans="1:8" ht="15" customHeight="1" x14ac:dyDescent="0.25">
      <c r="A71" s="66" t="s">
        <v>55</v>
      </c>
      <c r="B71" s="61">
        <f>SUBoard!B71+SUBR!B71+SUNO!B71+SUSLA!B71+SULaw!B71+SUAg!B71</f>
        <v>0</v>
      </c>
      <c r="C71" s="61">
        <f>SUBoard!C71+SUBR!C71+SUNO!C71+SUSLA!C71+SULaw!C71+SUAg!C71</f>
        <v>0</v>
      </c>
      <c r="D71" s="61">
        <f>SUBoard!D71+SUBR!D71+SUNO!D71+SUSLA!D71+SULaw!D71+SUAg!D71</f>
        <v>0</v>
      </c>
      <c r="E71" s="61">
        <f t="shared" si="4"/>
        <v>0</v>
      </c>
      <c r="F71" s="62">
        <f t="shared" si="5"/>
        <v>0</v>
      </c>
      <c r="H71" s="178"/>
    </row>
    <row r="72" spans="1:8" ht="15" customHeight="1" x14ac:dyDescent="0.25">
      <c r="A72" s="66" t="s">
        <v>56</v>
      </c>
      <c r="B72" s="61">
        <f>SUBoard!B72+SUBR!B72+SUNO!B72+SUSLA!B72+SULaw!B72+SUAg!B72</f>
        <v>3597021.31</v>
      </c>
      <c r="C72" s="61">
        <f>SUBoard!C72+SUBR!C72+SUNO!C72+SUSLA!C72+SULaw!C72+SUAg!C72</f>
        <v>5100258</v>
      </c>
      <c r="D72" s="61">
        <f>SUBoard!D72+SUBR!D72+SUNO!D72+SUSLA!D72+SULaw!D72+SUAg!D72</f>
        <v>5275637</v>
      </c>
      <c r="E72" s="61">
        <f t="shared" si="4"/>
        <v>175379</v>
      </c>
      <c r="F72" s="62">
        <f t="shared" si="5"/>
        <v>3.4386299673467499E-2</v>
      </c>
      <c r="H72" s="178"/>
    </row>
    <row r="73" spans="1:8" ht="15" customHeight="1" x14ac:dyDescent="0.25">
      <c r="A73" s="66" t="s">
        <v>57</v>
      </c>
      <c r="B73" s="61">
        <f>SUBoard!B73+SUBR!B73+SUNO!B73+SUSLA!B73+SULaw!B73+SUAg!B73</f>
        <v>4059841</v>
      </c>
      <c r="C73" s="61">
        <f>SUBoard!C73+SUBR!C73+SUNO!C73+SUSLA!C73+SULaw!C73+SUAg!C73</f>
        <v>4059841</v>
      </c>
      <c r="D73" s="61">
        <f>SUBoard!D73+SUBR!D73+SUNO!D73+SUSLA!D73+SULaw!D73+SUAg!D73</f>
        <v>4109841</v>
      </c>
      <c r="E73" s="61">
        <f t="shared" si="4"/>
        <v>50000</v>
      </c>
      <c r="F73" s="62">
        <f t="shared" si="5"/>
        <v>1.2315753252405698E-2</v>
      </c>
      <c r="H73" s="178"/>
    </row>
    <row r="74" spans="1:8" ht="15" customHeight="1" x14ac:dyDescent="0.25">
      <c r="A74" s="66" t="s">
        <v>58</v>
      </c>
      <c r="B74" s="61">
        <f>SUBoard!B74+SUBR!B74+SUNO!B74+SUSLA!B74+SULaw!B74+SUAg!B74</f>
        <v>87915</v>
      </c>
      <c r="C74" s="61">
        <f>SUBoard!C74+SUBR!C74+SUNO!C74+SUSLA!C74+SULaw!C74+SUAg!C74</f>
        <v>0</v>
      </c>
      <c r="D74" s="61">
        <f>SUBoard!D74+SUBR!D74+SUNO!D74+SUSLA!D74+SULaw!D74+SUAg!D74</f>
        <v>0</v>
      </c>
      <c r="E74" s="61">
        <f t="shared" si="4"/>
        <v>0</v>
      </c>
      <c r="F74" s="62">
        <f t="shared" si="5"/>
        <v>0</v>
      </c>
      <c r="H74" s="178"/>
    </row>
    <row r="75" spans="1:8" s="103" customFormat="1" ht="15" customHeight="1" x14ac:dyDescent="0.25">
      <c r="A75" s="85" t="s">
        <v>59</v>
      </c>
      <c r="B75" s="77">
        <f>SUBoard!B75+SUBR!B75+SUNO!B75+SUSLA!B75+SULaw!B75+SUAg!B75</f>
        <v>182289646.22</v>
      </c>
      <c r="C75" s="77">
        <f>SUBoard!C75+SUBR!C75+SUNO!C75+SUSLA!C75+SULaw!C75+SUAg!C75</f>
        <v>189056266.13999999</v>
      </c>
      <c r="D75" s="77">
        <f>SUBoard!D75+SUBR!D75+SUNO!D75+SUSLA!D75+SULaw!D75+SUAg!D75</f>
        <v>190851245.68000001</v>
      </c>
      <c r="E75" s="77">
        <f t="shared" si="4"/>
        <v>1794979.5400000215</v>
      </c>
      <c r="F75" s="71">
        <f t="shared" si="5"/>
        <v>9.4944197124405428E-3</v>
      </c>
      <c r="H75" s="179"/>
    </row>
    <row r="76" spans="1:8" ht="15" customHeight="1" x14ac:dyDescent="0.25">
      <c r="A76" s="83"/>
      <c r="B76" s="57"/>
      <c r="C76" s="57"/>
      <c r="D76" s="57"/>
      <c r="E76" s="57"/>
      <c r="F76" s="59"/>
      <c r="H76" s="178"/>
    </row>
    <row r="77" spans="1:8" ht="15" customHeight="1" x14ac:dyDescent="0.25">
      <c r="A77" s="81" t="s">
        <v>60</v>
      </c>
      <c r="B77" s="57"/>
      <c r="C77" s="57"/>
      <c r="D77" s="57"/>
      <c r="E77" s="57"/>
      <c r="F77" s="59"/>
      <c r="H77" s="178"/>
    </row>
    <row r="78" spans="1:8" ht="15" customHeight="1" x14ac:dyDescent="0.25">
      <c r="A78" s="64" t="s">
        <v>61</v>
      </c>
      <c r="B78" s="61">
        <f>SUBoard!B78+SUBR!B78+SUNO!B78+SUSLA!B78+SULaw!B78+SUAg!B78</f>
        <v>88749383.159999996</v>
      </c>
      <c r="C78" s="61">
        <f>SUBoard!C78+SUBR!C78+SUNO!C78+SUSLA!C78+SULaw!C78+SUAg!C78</f>
        <v>88488005.599999994</v>
      </c>
      <c r="D78" s="61">
        <f>SUBoard!D78+SUBR!D78+SUNO!D78+SUSLA!D78+SULaw!D78+SUAg!D78</f>
        <v>90739456.780000001</v>
      </c>
      <c r="E78" s="61">
        <f t="shared" ref="E78:E96" si="6">D78-C78</f>
        <v>2251451.1800000072</v>
      </c>
      <c r="F78" s="62">
        <f t="shared" ref="F78:F96" si="7">IF(ISBLANK(E78),"  ",IF(C78&gt;0,E78/C78,IF(E78&gt;0,1,0)))</f>
        <v>2.5443574693924477E-2</v>
      </c>
      <c r="H78" s="178"/>
    </row>
    <row r="79" spans="1:8" ht="15" customHeight="1" x14ac:dyDescent="0.25">
      <c r="A79" s="66" t="s">
        <v>62</v>
      </c>
      <c r="B79" s="61">
        <f>SUBoard!B79+SUBR!B79+SUNO!B79+SUSLA!B79+SULaw!B79+SUAg!B79</f>
        <v>334657.46999999997</v>
      </c>
      <c r="C79" s="61">
        <f>SUBoard!C79+SUBR!C79+SUNO!C79+SUSLA!C79+SULaw!C79+SUAg!C79</f>
        <v>618416</v>
      </c>
      <c r="D79" s="61">
        <f>SUBoard!D79+SUBR!D79+SUNO!D79+SUSLA!D79+SULaw!D79+SUAg!D79</f>
        <v>394759</v>
      </c>
      <c r="E79" s="61">
        <f t="shared" si="6"/>
        <v>-223657</v>
      </c>
      <c r="F79" s="62">
        <f t="shared" si="7"/>
        <v>-0.36166108250756773</v>
      </c>
      <c r="H79" s="178"/>
    </row>
    <row r="80" spans="1:8" ht="15" customHeight="1" x14ac:dyDescent="0.25">
      <c r="A80" s="66" t="s">
        <v>63</v>
      </c>
      <c r="B80" s="61">
        <f>SUBoard!B80+SUBR!B80+SUNO!B80+SUSLA!B80+SULaw!B80+SUAg!B80</f>
        <v>37065035.559999995</v>
      </c>
      <c r="C80" s="61">
        <f>SUBoard!C80+SUBR!C80+SUNO!C80+SUSLA!C80+SULaw!C80+SUAg!C80</f>
        <v>37087350.090000004</v>
      </c>
      <c r="D80" s="61">
        <f>SUBoard!D80+SUBR!D80+SUNO!D80+SUSLA!D80+SULaw!D80+SUAg!D80</f>
        <v>38496100.910000004</v>
      </c>
      <c r="E80" s="61">
        <f t="shared" si="6"/>
        <v>1408750.8200000003</v>
      </c>
      <c r="F80" s="62">
        <f t="shared" si="7"/>
        <v>3.7984671770330845E-2</v>
      </c>
      <c r="H80" s="178"/>
    </row>
    <row r="81" spans="1:8" s="103" customFormat="1" ht="15" customHeight="1" x14ac:dyDescent="0.25">
      <c r="A81" s="84" t="s">
        <v>64</v>
      </c>
      <c r="B81" s="77">
        <f>SUBoard!B81+SUBR!B81+SUNO!B81+SUSLA!B81+SULaw!B81+SUAg!B81</f>
        <v>126149076.19</v>
      </c>
      <c r="C81" s="77">
        <f>SUBoard!C81+SUBR!C81+SUNO!C81+SUSLA!C81+SULaw!C81+SUAg!C81</f>
        <v>126193771.69</v>
      </c>
      <c r="D81" s="77">
        <f>SUBoard!D81+SUBR!D81+SUNO!D81+SUSLA!D81+SULaw!D81+SUAg!D81</f>
        <v>129630316.69</v>
      </c>
      <c r="E81" s="77">
        <f t="shared" si="6"/>
        <v>3436545</v>
      </c>
      <c r="F81" s="71">
        <f t="shared" si="7"/>
        <v>2.7232286934429768E-2</v>
      </c>
      <c r="H81" s="179"/>
    </row>
    <row r="82" spans="1:8" ht="15" customHeight="1" x14ac:dyDescent="0.25">
      <c r="A82" s="66" t="s">
        <v>65</v>
      </c>
      <c r="B82" s="61">
        <f>SUBoard!B82+SUBR!B82+SUNO!B82+SUSLA!B82+SULaw!B82+SUAg!B82</f>
        <v>1595147.82</v>
      </c>
      <c r="C82" s="61">
        <f>SUBoard!C82+SUBR!C82+SUNO!C82+SUSLA!C82+SULaw!C82+SUAg!C82</f>
        <v>1672244</v>
      </c>
      <c r="D82" s="61">
        <f>SUBoard!D82+SUBR!D82+SUNO!D82+SUSLA!D82+SULaw!D82+SUAg!D82</f>
        <v>1490311</v>
      </c>
      <c r="E82" s="61">
        <f t="shared" si="6"/>
        <v>-181933</v>
      </c>
      <c r="F82" s="62">
        <f t="shared" si="7"/>
        <v>-0.10879572598257192</v>
      </c>
      <c r="H82" s="178"/>
    </row>
    <row r="83" spans="1:8" ht="15" customHeight="1" x14ac:dyDescent="0.25">
      <c r="A83" s="66" t="s">
        <v>66</v>
      </c>
      <c r="B83" s="61">
        <f>SUBoard!B83+SUBR!B83+SUNO!B83+SUSLA!B83+SULaw!B83+SUAg!B83</f>
        <v>18500938.32</v>
      </c>
      <c r="C83" s="61">
        <f>SUBoard!C83+SUBR!C83+SUNO!C83+SUSLA!C83+SULaw!C83+SUAg!C83</f>
        <v>17388644.699999999</v>
      </c>
      <c r="D83" s="61">
        <f>SUBoard!D83+SUBR!D83+SUNO!D83+SUSLA!D83+SULaw!D83+SUAg!D83</f>
        <v>17932095</v>
      </c>
      <c r="E83" s="61">
        <f t="shared" si="6"/>
        <v>543450.30000000075</v>
      </c>
      <c r="F83" s="62">
        <f t="shared" si="7"/>
        <v>3.1253171789748554E-2</v>
      </c>
      <c r="H83" s="178"/>
    </row>
    <row r="84" spans="1:8" ht="15" customHeight="1" x14ac:dyDescent="0.25">
      <c r="A84" s="66" t="s">
        <v>67</v>
      </c>
      <c r="B84" s="61">
        <f>SUBoard!B84+SUBR!B84+SUNO!B84+SUSLA!B84+SULaw!B84+SUAg!B84</f>
        <v>2701726.69</v>
      </c>
      <c r="C84" s="61">
        <f>SUBoard!C84+SUBR!C84+SUNO!C84+SUSLA!C84+SULaw!C84+SUAg!C84</f>
        <v>2160508</v>
      </c>
      <c r="D84" s="61">
        <f>SUBoard!D84+SUBR!D84+SUNO!D84+SUSLA!D84+SULaw!D84+SUAg!D84</f>
        <v>2136271.9900000002</v>
      </c>
      <c r="E84" s="61">
        <f t="shared" si="6"/>
        <v>-24236.009999999776</v>
      </c>
      <c r="F84" s="62">
        <f t="shared" si="7"/>
        <v>-1.1217736754503931E-2</v>
      </c>
      <c r="H84" s="178"/>
    </row>
    <row r="85" spans="1:8" s="103" customFormat="1" ht="15" customHeight="1" x14ac:dyDescent="0.25">
      <c r="A85" s="68" t="s">
        <v>68</v>
      </c>
      <c r="B85" s="77">
        <f>SUBoard!B85+SUBR!B85+SUNO!B85+SUSLA!B85+SULaw!B85+SUAg!B85</f>
        <v>22797812.829999998</v>
      </c>
      <c r="C85" s="77">
        <f>SUBoard!C85+SUBR!C85+SUNO!C85+SUSLA!C85+SULaw!C85+SUAg!C85</f>
        <v>21221396.699999999</v>
      </c>
      <c r="D85" s="77">
        <f>SUBoard!D85+SUBR!D85+SUNO!D85+SUSLA!D85+SULaw!D85+SUAg!D85</f>
        <v>21558677.989999998</v>
      </c>
      <c r="E85" s="77">
        <f t="shared" si="6"/>
        <v>337281.28999999911</v>
      </c>
      <c r="F85" s="71">
        <f t="shared" si="7"/>
        <v>1.5893453893164305E-2</v>
      </c>
      <c r="H85" s="179"/>
    </row>
    <row r="86" spans="1:8" ht="15" customHeight="1" x14ac:dyDescent="0.25">
      <c r="A86" s="66" t="s">
        <v>69</v>
      </c>
      <c r="B86" s="61">
        <f>SUBoard!B86+SUBR!B86+SUNO!B86+SUSLA!B86+SULaw!B86+SUAg!B86</f>
        <v>2519513.0900000003</v>
      </c>
      <c r="C86" s="61">
        <f>SUBoard!C86+SUBR!C86+SUNO!C86+SUSLA!C86+SULaw!C86+SUAg!C86</f>
        <v>2864842.75</v>
      </c>
      <c r="D86" s="61">
        <f>SUBoard!D86+SUBR!D86+SUNO!D86+SUSLA!D86+SULaw!D86+SUAg!D86</f>
        <v>2727372</v>
      </c>
      <c r="E86" s="61">
        <f t="shared" si="6"/>
        <v>-137470.75</v>
      </c>
      <c r="F86" s="62">
        <f t="shared" si="7"/>
        <v>-4.7985443529143093E-2</v>
      </c>
      <c r="H86" s="178"/>
    </row>
    <row r="87" spans="1:8" ht="15" customHeight="1" x14ac:dyDescent="0.25">
      <c r="A87" s="66" t="s">
        <v>70</v>
      </c>
      <c r="B87" s="61">
        <f>SUBoard!B87+SUBR!B87+SUNO!B87+SUSLA!B87+SULaw!B87+SUAg!B87</f>
        <v>24043805.77</v>
      </c>
      <c r="C87" s="61">
        <f>SUBoard!C87+SUBR!C87+SUNO!C87+SUSLA!C87+SULaw!C87+SUAg!C87</f>
        <v>29872773</v>
      </c>
      <c r="D87" s="61">
        <f>SUBoard!D87+SUBR!D87+SUNO!D87+SUSLA!D87+SULaw!D87+SUAg!D87</f>
        <v>25586440</v>
      </c>
      <c r="E87" s="61">
        <f t="shared" si="6"/>
        <v>-4286333</v>
      </c>
      <c r="F87" s="62">
        <f t="shared" si="7"/>
        <v>-0.1434862776214314</v>
      </c>
      <c r="H87" s="178"/>
    </row>
    <row r="88" spans="1:8" ht="15" customHeight="1" x14ac:dyDescent="0.25">
      <c r="A88" s="66" t="s">
        <v>71</v>
      </c>
      <c r="B88" s="61">
        <f>SUBoard!B88+SUBR!B88+SUNO!B88+SUSLA!B88+SULaw!B88+SUAg!B88</f>
        <v>769113</v>
      </c>
      <c r="C88" s="61">
        <f>SUBoard!C88+SUBR!C88+SUNO!C88+SUSLA!C88+SULaw!C88+SUAg!C88</f>
        <v>0</v>
      </c>
      <c r="D88" s="61">
        <f>SUBoard!D88+SUBR!D88+SUNO!D88+SUSLA!D88+SULaw!D88+SUAg!D88</f>
        <v>0</v>
      </c>
      <c r="E88" s="61">
        <f t="shared" si="6"/>
        <v>0</v>
      </c>
      <c r="F88" s="62">
        <f t="shared" si="7"/>
        <v>0</v>
      </c>
      <c r="H88" s="178"/>
    </row>
    <row r="89" spans="1:8" ht="15" customHeight="1" x14ac:dyDescent="0.25">
      <c r="A89" s="66" t="s">
        <v>72</v>
      </c>
      <c r="B89" s="61">
        <f>SUBoard!B89+SUBR!B89+SUNO!B89+SUSLA!B89+SULaw!B89+SUAg!B89</f>
        <v>4521237.3100000005</v>
      </c>
      <c r="C89" s="61">
        <f>SUBoard!C89+SUBR!C89+SUNO!C89+SUSLA!C89+SULaw!C89+SUAg!C89</f>
        <v>7063497</v>
      </c>
      <c r="D89" s="61">
        <f>SUBoard!D89+SUBR!D89+SUNO!D89+SUSLA!D89+SULaw!D89+SUAg!D89</f>
        <v>7865134</v>
      </c>
      <c r="E89" s="61">
        <f t="shared" si="6"/>
        <v>801637</v>
      </c>
      <c r="F89" s="62">
        <f t="shared" si="7"/>
        <v>0.11349010270691698</v>
      </c>
      <c r="H89" s="178"/>
    </row>
    <row r="90" spans="1:8" s="103" customFormat="1" ht="15" customHeight="1" x14ac:dyDescent="0.25">
      <c r="A90" s="68" t="s">
        <v>73</v>
      </c>
      <c r="B90" s="77">
        <f>SUBoard!B90+SUBR!B90+SUNO!B90+SUSLA!B90+SULaw!B90+SUAg!B90</f>
        <v>31853669.169999994</v>
      </c>
      <c r="C90" s="77">
        <f>SUBoard!C90+SUBR!C90+SUNO!C90+SUSLA!C90+SULaw!C90+SUAg!C90</f>
        <v>39801112.75</v>
      </c>
      <c r="D90" s="77">
        <f>SUBoard!D90+SUBR!D90+SUNO!D90+SUSLA!D90+SULaw!D90+SUAg!D90</f>
        <v>36178946</v>
      </c>
      <c r="E90" s="77">
        <f t="shared" si="6"/>
        <v>-3622166.75</v>
      </c>
      <c r="F90" s="71">
        <f t="shared" si="7"/>
        <v>-9.1006670410238716E-2</v>
      </c>
      <c r="H90" s="179"/>
    </row>
    <row r="91" spans="1:8" ht="15" customHeight="1" x14ac:dyDescent="0.25">
      <c r="A91" s="66" t="s">
        <v>74</v>
      </c>
      <c r="B91" s="61">
        <f>SUBoard!B91+SUBR!B91+SUNO!B91+SUSLA!B91+SULaw!B91+SUAg!B91</f>
        <v>493838.68999999994</v>
      </c>
      <c r="C91" s="61">
        <f>SUBoard!C91+SUBR!C91+SUNO!C91+SUSLA!C91+SULaw!C91+SUAg!C91</f>
        <v>425342</v>
      </c>
      <c r="D91" s="61">
        <f>SUBoard!D91+SUBR!D91+SUNO!D91+SUSLA!D91+SULaw!D91+SUAg!D91</f>
        <v>425342</v>
      </c>
      <c r="E91" s="61">
        <f t="shared" si="6"/>
        <v>0</v>
      </c>
      <c r="F91" s="62">
        <f t="shared" si="7"/>
        <v>0</v>
      </c>
      <c r="H91" s="178"/>
    </row>
    <row r="92" spans="1:8" ht="15" customHeight="1" x14ac:dyDescent="0.25">
      <c r="A92" s="66" t="s">
        <v>75</v>
      </c>
      <c r="B92" s="61">
        <f>SUBoard!B92+SUBR!B92+SUNO!B92+SUSLA!B92+SULaw!B92+SUAg!B92</f>
        <v>640101.79</v>
      </c>
      <c r="C92" s="61">
        <f>SUBoard!C92+SUBR!C92+SUNO!C92+SUSLA!C92+SULaw!C92+SUAg!C92</f>
        <v>662649</v>
      </c>
      <c r="D92" s="61">
        <f>SUBoard!D92+SUBR!D92+SUNO!D92+SUSLA!D92+SULaw!D92+SUAg!D92</f>
        <v>562649</v>
      </c>
      <c r="E92" s="61">
        <f t="shared" si="6"/>
        <v>-100000</v>
      </c>
      <c r="F92" s="62">
        <f t="shared" si="7"/>
        <v>-0.1509094558355932</v>
      </c>
      <c r="H92" s="178"/>
    </row>
    <row r="93" spans="1:8" ht="15" customHeight="1" x14ac:dyDescent="0.25">
      <c r="A93" s="73" t="s">
        <v>76</v>
      </c>
      <c r="B93" s="61">
        <f>SUBoard!B93+SUBR!B93+SUNO!B93+SUSLA!B93+SULaw!B93+SUAg!B93</f>
        <v>355147.55</v>
      </c>
      <c r="C93" s="61">
        <f>SUBoard!C93+SUBR!C93+SUNO!C93+SUSLA!C93+SULaw!C93+SUAg!C93</f>
        <v>751994</v>
      </c>
      <c r="D93" s="61">
        <f>SUBoard!D93+SUBR!D93+SUNO!D93+SUSLA!D93+SULaw!D93+SUAg!D93</f>
        <v>2495314</v>
      </c>
      <c r="E93" s="61">
        <f t="shared" si="6"/>
        <v>1743320</v>
      </c>
      <c r="F93" s="62">
        <f t="shared" si="7"/>
        <v>2.3182631776317364</v>
      </c>
      <c r="H93" s="178"/>
    </row>
    <row r="94" spans="1:8" s="103" customFormat="1" ht="15" customHeight="1" x14ac:dyDescent="0.25">
      <c r="A94" s="87" t="s">
        <v>77</v>
      </c>
      <c r="B94" s="77">
        <f>SUBoard!B94+SUBR!B94+SUNO!B94+SUSLA!B94+SULaw!B94+SUAg!B94</f>
        <v>1489088.0299999998</v>
      </c>
      <c r="C94" s="77">
        <f>SUBoard!C94+SUBR!C94+SUNO!C94+SUSLA!C94+SULaw!C94+SUAg!C94</f>
        <v>1839985</v>
      </c>
      <c r="D94" s="77">
        <f>SUBoard!D94+SUBR!D94+SUNO!D94+SUSLA!D94+SULaw!D94+SUAg!D94</f>
        <v>3483305</v>
      </c>
      <c r="E94" s="77">
        <f t="shared" si="6"/>
        <v>1643320</v>
      </c>
      <c r="F94" s="71">
        <f t="shared" si="7"/>
        <v>0.89311597648893881</v>
      </c>
      <c r="H94" s="179"/>
    </row>
    <row r="95" spans="1:8" ht="15" customHeight="1" x14ac:dyDescent="0.25">
      <c r="A95" s="73" t="s">
        <v>78</v>
      </c>
      <c r="B95" s="61">
        <f>SUBoard!B95+SUBR!B95+SUNO!B95+SUSLA!B95+SULaw!B95+SUAg!B95</f>
        <v>0</v>
      </c>
      <c r="C95" s="61">
        <f>SUBoard!C95+SUBR!C95+SUNO!C95+SUSLA!C95+SULaw!C95+SUAg!C95</f>
        <v>0</v>
      </c>
      <c r="D95" s="61">
        <f>SUBoard!D95+SUBR!D95+SUNO!D95+SUSLA!D95+SULaw!D95+SUAg!D95</f>
        <v>0</v>
      </c>
      <c r="E95" s="61">
        <f t="shared" si="6"/>
        <v>0</v>
      </c>
      <c r="F95" s="62">
        <f t="shared" si="7"/>
        <v>0</v>
      </c>
      <c r="H95" s="178"/>
    </row>
    <row r="96" spans="1:8" s="103" customFormat="1" ht="15" customHeight="1" thickBot="1" x14ac:dyDescent="0.3">
      <c r="A96" s="159" t="s">
        <v>59</v>
      </c>
      <c r="B96" s="160">
        <f>SUBoard!B96+SUBR!B96+SUNO!B96+SUSLA!B96+SULaw!B96+SUAg!B96</f>
        <v>182289646.21999997</v>
      </c>
      <c r="C96" s="160">
        <f>SUBoard!C96+SUBR!C96+SUNO!C96+SUSLA!C96+SULaw!C96+SUAg!C96</f>
        <v>189056266.13999999</v>
      </c>
      <c r="D96" s="160">
        <f>SUBoard!D96+SUBR!D96+SUNO!D96+SUSLA!D96+SULaw!D96+SUAg!D96</f>
        <v>190851245.68000001</v>
      </c>
      <c r="E96" s="161">
        <f t="shared" si="6"/>
        <v>1794979.5400000215</v>
      </c>
      <c r="F96" s="162">
        <f t="shared" si="7"/>
        <v>9.4944197124405428E-3</v>
      </c>
      <c r="H96" s="179"/>
    </row>
    <row r="97" spans="1:6" ht="15" customHeight="1" thickTop="1" x14ac:dyDescent="0.4">
      <c r="A97" s="4"/>
      <c r="B97" s="5"/>
      <c r="C97" s="5"/>
      <c r="D97" s="5"/>
      <c r="E97" s="5"/>
      <c r="F97" s="6" t="s">
        <v>38</v>
      </c>
    </row>
    <row r="98" spans="1:6" x14ac:dyDescent="0.25">
      <c r="A98" s="1" t="s">
        <v>203</v>
      </c>
    </row>
    <row r="99" spans="1:6" x14ac:dyDescent="0.25">
      <c r="A99" s="1" t="s">
        <v>181</v>
      </c>
    </row>
  </sheetData>
  <hyperlinks>
    <hyperlink ref="I2" location="Home!A1" tooltip="Home" display="Home" xr:uid="{00000000-0004-0000-1F00-000000000000}"/>
  </hyperlinks>
  <printOptions horizontalCentered="1" verticalCentered="1"/>
  <pageMargins left="0.25" right="0.25" top="0.75" bottom="0.75" header="0.3" footer="0.3"/>
  <pageSetup scale="46" fitToWidth="0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Sheet33">
    <tabColor theme="9" tint="0.79998168889431442"/>
    <pageSetUpPr fitToPage="1"/>
  </sheetPr>
  <dimension ref="A1:M99"/>
  <sheetViews>
    <sheetView workbookViewId="0">
      <pane xSplit="1" ySplit="5" topLeftCell="B6" activePane="bottomRight" state="frozen"/>
      <selection activeCell="A33" sqref="A33"/>
      <selection pane="topRight" activeCell="A33" sqref="A33"/>
      <selection pane="bottomLeft" activeCell="A33" sqref="A33"/>
      <selection pane="bottomRight" activeCell="K22" sqref="K22"/>
    </sheetView>
  </sheetViews>
  <sheetFormatPr defaultColWidth="9.140625" defaultRowHeight="15.75" x14ac:dyDescent="0.25"/>
  <cols>
    <col min="1" max="1" width="66.5703125" style="1" customWidth="1"/>
    <col min="2" max="5" width="23.7109375" style="2" customWidth="1"/>
    <col min="6" max="6" width="23.7109375" style="3" customWidth="1"/>
    <col min="8" max="8" width="7.7109375" customWidth="1"/>
    <col min="9" max="9" width="11.5703125" customWidth="1"/>
  </cols>
  <sheetData>
    <row r="1" spans="1:9" ht="19.5" customHeight="1" thickBot="1" x14ac:dyDescent="0.35">
      <c r="A1" s="27" t="s">
        <v>0</v>
      </c>
      <c r="B1" s="28"/>
      <c r="D1" s="29" t="s">
        <v>1</v>
      </c>
      <c r="E1" s="26" t="s">
        <v>121</v>
      </c>
      <c r="F1" s="36"/>
    </row>
    <row r="2" spans="1:9" ht="19.5" customHeight="1" thickBot="1" x14ac:dyDescent="0.3">
      <c r="A2" s="27" t="s">
        <v>2</v>
      </c>
      <c r="B2" s="28"/>
      <c r="C2" s="28"/>
      <c r="D2" s="28"/>
      <c r="E2" s="28"/>
      <c r="F2" s="32"/>
      <c r="I2" s="170" t="s">
        <v>178</v>
      </c>
    </row>
    <row r="3" spans="1:9" ht="19.5" customHeight="1" thickBot="1" x14ac:dyDescent="0.3">
      <c r="A3" s="33" t="s">
        <v>3</v>
      </c>
      <c r="B3" s="34"/>
      <c r="C3" s="34"/>
      <c r="D3" s="34"/>
      <c r="E3" s="34"/>
      <c r="F3" s="35"/>
    </row>
    <row r="4" spans="1:9" ht="15" customHeight="1" thickTop="1" x14ac:dyDescent="0.25">
      <c r="A4" s="49" t="s">
        <v>4</v>
      </c>
      <c r="B4" s="50" t="s">
        <v>5</v>
      </c>
      <c r="C4" s="51" t="s">
        <v>6</v>
      </c>
      <c r="D4" s="51" t="s">
        <v>6</v>
      </c>
      <c r="E4" s="51" t="s">
        <v>7</v>
      </c>
      <c r="F4" s="52" t="s">
        <v>8</v>
      </c>
      <c r="H4" s="177"/>
    </row>
    <row r="5" spans="1:9" s="107" customFormat="1" ht="15" customHeight="1" x14ac:dyDescent="0.25">
      <c r="A5" s="53"/>
      <c r="B5" s="54" t="s">
        <v>192</v>
      </c>
      <c r="C5" s="54" t="s">
        <v>201</v>
      </c>
      <c r="D5" s="54" t="s">
        <v>202</v>
      </c>
      <c r="E5" s="54" t="s">
        <v>192</v>
      </c>
      <c r="F5" s="55" t="s">
        <v>9</v>
      </c>
      <c r="H5" s="177"/>
    </row>
    <row r="6" spans="1:9" ht="15" customHeight="1" x14ac:dyDescent="0.25">
      <c r="A6" s="56" t="s">
        <v>10</v>
      </c>
      <c r="B6" s="57"/>
      <c r="C6" s="57"/>
      <c r="D6" s="57"/>
      <c r="E6" s="57"/>
      <c r="F6" s="58"/>
      <c r="H6" s="178"/>
    </row>
    <row r="7" spans="1:9" ht="15" customHeight="1" x14ac:dyDescent="0.25">
      <c r="A7" s="56" t="s">
        <v>11</v>
      </c>
      <c r="B7" s="57"/>
      <c r="C7" s="57"/>
      <c r="D7" s="57"/>
      <c r="E7" s="57"/>
      <c r="F7" s="59"/>
      <c r="H7" s="178"/>
    </row>
    <row r="8" spans="1:9" ht="15" customHeight="1" x14ac:dyDescent="0.25">
      <c r="A8" s="60" t="s">
        <v>12</v>
      </c>
      <c r="B8" s="61">
        <v>3636063</v>
      </c>
      <c r="C8" s="61">
        <v>3636063</v>
      </c>
      <c r="D8" s="61">
        <v>5465886</v>
      </c>
      <c r="E8" s="61">
        <f t="shared" ref="E8:E33" si="0">D8-C8</f>
        <v>1829823</v>
      </c>
      <c r="F8" s="62">
        <f t="shared" ref="F8:F33" si="1">IF(ISBLANK(E8),"  ",IF(C8&gt;0,E8/C8,IF(E8&gt;0,1,0)))</f>
        <v>0.50324293060928815</v>
      </c>
      <c r="H8" s="178"/>
    </row>
    <row r="9" spans="1:9" ht="15" customHeight="1" x14ac:dyDescent="0.25">
      <c r="A9" s="60" t="s">
        <v>13</v>
      </c>
      <c r="B9" s="61">
        <v>0</v>
      </c>
      <c r="C9" s="61">
        <v>0</v>
      </c>
      <c r="D9" s="61">
        <v>0</v>
      </c>
      <c r="E9" s="61">
        <f t="shared" si="0"/>
        <v>0</v>
      </c>
      <c r="F9" s="62">
        <f t="shared" si="1"/>
        <v>0</v>
      </c>
      <c r="H9" s="178"/>
    </row>
    <row r="10" spans="1:9" ht="15" customHeight="1" x14ac:dyDescent="0.25">
      <c r="A10" s="187" t="s">
        <v>14</v>
      </c>
      <c r="B10" s="63">
        <v>0</v>
      </c>
      <c r="C10" s="63">
        <v>0</v>
      </c>
      <c r="D10" s="63">
        <v>0</v>
      </c>
      <c r="E10" s="61">
        <f t="shared" si="0"/>
        <v>0</v>
      </c>
      <c r="F10" s="62">
        <f t="shared" si="1"/>
        <v>0</v>
      </c>
      <c r="H10" s="178"/>
    </row>
    <row r="11" spans="1:9" ht="15" customHeight="1" x14ac:dyDescent="0.25">
      <c r="A11" s="189" t="s">
        <v>15</v>
      </c>
      <c r="B11" s="65">
        <v>0</v>
      </c>
      <c r="C11" s="65">
        <v>0</v>
      </c>
      <c r="D11" s="65">
        <v>0</v>
      </c>
      <c r="E11" s="61">
        <f t="shared" si="0"/>
        <v>0</v>
      </c>
      <c r="F11" s="62">
        <f t="shared" si="1"/>
        <v>0</v>
      </c>
      <c r="H11" s="178"/>
    </row>
    <row r="12" spans="1:9" ht="15" customHeight="1" x14ac:dyDescent="0.25">
      <c r="A12" s="190" t="s">
        <v>16</v>
      </c>
      <c r="B12" s="65">
        <v>0</v>
      </c>
      <c r="C12" s="65">
        <v>0</v>
      </c>
      <c r="D12" s="65">
        <v>0</v>
      </c>
      <c r="E12" s="61">
        <f t="shared" si="0"/>
        <v>0</v>
      </c>
      <c r="F12" s="62">
        <f t="shared" si="1"/>
        <v>0</v>
      </c>
      <c r="H12" s="178"/>
    </row>
    <row r="13" spans="1:9" ht="15" customHeight="1" x14ac:dyDescent="0.25">
      <c r="A13" s="190" t="s">
        <v>17</v>
      </c>
      <c r="B13" s="65">
        <v>0</v>
      </c>
      <c r="C13" s="65">
        <v>0</v>
      </c>
      <c r="D13" s="65">
        <v>0</v>
      </c>
      <c r="E13" s="61">
        <f t="shared" si="0"/>
        <v>0</v>
      </c>
      <c r="F13" s="62">
        <f t="shared" si="1"/>
        <v>0</v>
      </c>
      <c r="H13" s="178"/>
    </row>
    <row r="14" spans="1:9" ht="15" customHeight="1" x14ac:dyDescent="0.25">
      <c r="A14" s="190" t="s">
        <v>18</v>
      </c>
      <c r="B14" s="65">
        <v>0</v>
      </c>
      <c r="C14" s="65">
        <v>0</v>
      </c>
      <c r="D14" s="65">
        <v>0</v>
      </c>
      <c r="E14" s="61">
        <f t="shared" si="0"/>
        <v>0</v>
      </c>
      <c r="F14" s="62">
        <f t="shared" si="1"/>
        <v>0</v>
      </c>
      <c r="H14" s="178"/>
    </row>
    <row r="15" spans="1:9" ht="15" customHeight="1" x14ac:dyDescent="0.25">
      <c r="A15" s="190" t="s">
        <v>19</v>
      </c>
      <c r="B15" s="65">
        <v>0</v>
      </c>
      <c r="C15" s="65">
        <v>0</v>
      </c>
      <c r="D15" s="65">
        <v>0</v>
      </c>
      <c r="E15" s="61">
        <f t="shared" si="0"/>
        <v>0</v>
      </c>
      <c r="F15" s="62">
        <f t="shared" si="1"/>
        <v>0</v>
      </c>
      <c r="H15" s="178"/>
    </row>
    <row r="16" spans="1:9" ht="15" customHeight="1" x14ac:dyDescent="0.25">
      <c r="A16" s="190" t="s">
        <v>204</v>
      </c>
      <c r="B16" s="65">
        <v>0</v>
      </c>
      <c r="C16" s="65">
        <v>0</v>
      </c>
      <c r="D16" s="65">
        <v>0</v>
      </c>
      <c r="E16" s="61">
        <f t="shared" si="0"/>
        <v>0</v>
      </c>
      <c r="F16" s="62">
        <f t="shared" si="1"/>
        <v>0</v>
      </c>
      <c r="H16" s="178"/>
    </row>
    <row r="17" spans="1:8" ht="15" customHeight="1" x14ac:dyDescent="0.25">
      <c r="A17" s="190" t="s">
        <v>20</v>
      </c>
      <c r="B17" s="65">
        <v>0</v>
      </c>
      <c r="C17" s="65">
        <v>0</v>
      </c>
      <c r="D17" s="65">
        <v>0</v>
      </c>
      <c r="E17" s="61">
        <f t="shared" si="0"/>
        <v>0</v>
      </c>
      <c r="F17" s="62">
        <f t="shared" si="1"/>
        <v>0</v>
      </c>
      <c r="H17" s="178"/>
    </row>
    <row r="18" spans="1:8" ht="15" customHeight="1" x14ac:dyDescent="0.25">
      <c r="A18" s="190" t="s">
        <v>193</v>
      </c>
      <c r="B18" s="65">
        <v>0</v>
      </c>
      <c r="C18" s="65">
        <v>0</v>
      </c>
      <c r="D18" s="65">
        <v>0</v>
      </c>
      <c r="E18" s="61">
        <f t="shared" si="0"/>
        <v>0</v>
      </c>
      <c r="F18" s="62">
        <f t="shared" si="1"/>
        <v>0</v>
      </c>
      <c r="H18" s="178"/>
    </row>
    <row r="19" spans="1:8" ht="15" customHeight="1" x14ac:dyDescent="0.25">
      <c r="A19" s="190" t="s">
        <v>21</v>
      </c>
      <c r="B19" s="65">
        <v>0</v>
      </c>
      <c r="C19" s="65">
        <v>0</v>
      </c>
      <c r="D19" s="65">
        <v>0</v>
      </c>
      <c r="E19" s="61">
        <f t="shared" si="0"/>
        <v>0</v>
      </c>
      <c r="F19" s="62">
        <f t="shared" si="1"/>
        <v>0</v>
      </c>
      <c r="H19" s="178"/>
    </row>
    <row r="20" spans="1:8" ht="15" customHeight="1" x14ac:dyDescent="0.25">
      <c r="A20" s="190" t="s">
        <v>22</v>
      </c>
      <c r="B20" s="65">
        <v>0</v>
      </c>
      <c r="C20" s="65">
        <v>0</v>
      </c>
      <c r="D20" s="65">
        <v>0</v>
      </c>
      <c r="E20" s="61">
        <f t="shared" si="0"/>
        <v>0</v>
      </c>
      <c r="F20" s="62">
        <f t="shared" si="1"/>
        <v>0</v>
      </c>
      <c r="H20" s="178"/>
    </row>
    <row r="21" spans="1:8" ht="15" customHeight="1" x14ac:dyDescent="0.25">
      <c r="A21" s="190" t="s">
        <v>194</v>
      </c>
      <c r="B21" s="65">
        <v>0</v>
      </c>
      <c r="C21" s="65">
        <v>0</v>
      </c>
      <c r="D21" s="65">
        <v>0</v>
      </c>
      <c r="E21" s="61">
        <f t="shared" si="0"/>
        <v>0</v>
      </c>
      <c r="F21" s="62">
        <f t="shared" si="1"/>
        <v>0</v>
      </c>
      <c r="H21" s="178"/>
    </row>
    <row r="22" spans="1:8" ht="15" customHeight="1" x14ac:dyDescent="0.25">
      <c r="A22" s="190" t="s">
        <v>23</v>
      </c>
      <c r="B22" s="65">
        <v>0</v>
      </c>
      <c r="C22" s="65">
        <v>0</v>
      </c>
      <c r="D22" s="65">
        <v>0</v>
      </c>
      <c r="E22" s="61">
        <f t="shared" si="0"/>
        <v>0</v>
      </c>
      <c r="F22" s="62">
        <f t="shared" si="1"/>
        <v>0</v>
      </c>
      <c r="H22" s="178"/>
    </row>
    <row r="23" spans="1:8" ht="15" customHeight="1" x14ac:dyDescent="0.25">
      <c r="A23" s="191" t="s">
        <v>195</v>
      </c>
      <c r="B23" s="65">
        <v>0</v>
      </c>
      <c r="C23" s="65">
        <v>0</v>
      </c>
      <c r="D23" s="65">
        <v>0</v>
      </c>
      <c r="E23" s="61">
        <f t="shared" si="0"/>
        <v>0</v>
      </c>
      <c r="F23" s="62">
        <f t="shared" si="1"/>
        <v>0</v>
      </c>
      <c r="H23" s="178"/>
    </row>
    <row r="24" spans="1:8" ht="15" customHeight="1" x14ac:dyDescent="0.25">
      <c r="A24" s="191" t="s">
        <v>24</v>
      </c>
      <c r="B24" s="65">
        <v>0</v>
      </c>
      <c r="C24" s="65">
        <v>0</v>
      </c>
      <c r="D24" s="65">
        <v>0</v>
      </c>
      <c r="E24" s="61">
        <f t="shared" si="0"/>
        <v>0</v>
      </c>
      <c r="F24" s="62">
        <f t="shared" si="1"/>
        <v>0</v>
      </c>
      <c r="H24" s="178"/>
    </row>
    <row r="25" spans="1:8" ht="15" customHeight="1" x14ac:dyDescent="0.25">
      <c r="A25" s="191" t="s">
        <v>79</v>
      </c>
      <c r="B25" s="65">
        <v>0</v>
      </c>
      <c r="C25" s="65">
        <v>0</v>
      </c>
      <c r="D25" s="65">
        <v>0</v>
      </c>
      <c r="E25" s="61">
        <f t="shared" si="0"/>
        <v>0</v>
      </c>
      <c r="F25" s="62">
        <f t="shared" si="1"/>
        <v>0</v>
      </c>
      <c r="H25" s="178"/>
    </row>
    <row r="26" spans="1:8" ht="15" customHeight="1" x14ac:dyDescent="0.25">
      <c r="A26" s="191" t="s">
        <v>196</v>
      </c>
      <c r="B26" s="65">
        <v>0</v>
      </c>
      <c r="C26" s="65">
        <v>0</v>
      </c>
      <c r="D26" s="65">
        <v>0</v>
      </c>
      <c r="E26" s="61">
        <f t="shared" si="0"/>
        <v>0</v>
      </c>
      <c r="F26" s="62">
        <f t="shared" si="1"/>
        <v>0</v>
      </c>
      <c r="H26" s="178"/>
    </row>
    <row r="27" spans="1:8" ht="15" customHeight="1" x14ac:dyDescent="0.25">
      <c r="A27" s="191" t="s">
        <v>197</v>
      </c>
      <c r="B27" s="65">
        <v>0</v>
      </c>
      <c r="C27" s="65">
        <v>0</v>
      </c>
      <c r="D27" s="65">
        <v>0</v>
      </c>
      <c r="E27" s="61">
        <f t="shared" si="0"/>
        <v>0</v>
      </c>
      <c r="F27" s="62">
        <f t="shared" si="1"/>
        <v>0</v>
      </c>
      <c r="H27" s="178"/>
    </row>
    <row r="28" spans="1:8" ht="15" customHeight="1" x14ac:dyDescent="0.25">
      <c r="A28" s="191" t="s">
        <v>185</v>
      </c>
      <c r="B28" s="65">
        <v>0</v>
      </c>
      <c r="C28" s="65">
        <v>0</v>
      </c>
      <c r="D28" s="65">
        <v>0</v>
      </c>
      <c r="E28" s="61">
        <f t="shared" si="0"/>
        <v>0</v>
      </c>
      <c r="F28" s="62">
        <f t="shared" si="1"/>
        <v>0</v>
      </c>
      <c r="H28" s="178"/>
    </row>
    <row r="29" spans="1:8" ht="15" customHeight="1" x14ac:dyDescent="0.25">
      <c r="A29" s="191" t="s">
        <v>198</v>
      </c>
      <c r="B29" s="65">
        <v>0</v>
      </c>
      <c r="C29" s="65">
        <v>0</v>
      </c>
      <c r="D29" s="65">
        <v>0</v>
      </c>
      <c r="E29" s="61">
        <f t="shared" si="0"/>
        <v>0</v>
      </c>
      <c r="F29" s="62">
        <f t="shared" si="1"/>
        <v>0</v>
      </c>
      <c r="H29" s="178"/>
    </row>
    <row r="30" spans="1:8" ht="15" customHeight="1" x14ac:dyDescent="0.25">
      <c r="A30" s="192" t="s">
        <v>199</v>
      </c>
      <c r="B30" s="65">
        <v>0</v>
      </c>
      <c r="C30" s="65">
        <v>0</v>
      </c>
      <c r="D30" s="65">
        <v>0</v>
      </c>
      <c r="E30" s="61">
        <f t="shared" si="0"/>
        <v>0</v>
      </c>
      <c r="F30" s="62">
        <f t="shared" si="1"/>
        <v>0</v>
      </c>
      <c r="H30" s="178"/>
    </row>
    <row r="31" spans="1:8" ht="15" customHeight="1" x14ac:dyDescent="0.25">
      <c r="A31" s="191" t="s">
        <v>205</v>
      </c>
      <c r="B31" s="65">
        <v>0</v>
      </c>
      <c r="C31" s="65">
        <v>0</v>
      </c>
      <c r="D31" s="65">
        <v>0</v>
      </c>
      <c r="E31" s="61">
        <f t="shared" si="0"/>
        <v>0</v>
      </c>
      <c r="F31" s="62">
        <f t="shared" si="1"/>
        <v>0</v>
      </c>
      <c r="H31" s="178"/>
    </row>
    <row r="32" spans="1:8" ht="15" customHeight="1" x14ac:dyDescent="0.25">
      <c r="A32" s="193" t="s">
        <v>206</v>
      </c>
      <c r="B32" s="65">
        <v>0</v>
      </c>
      <c r="C32" s="65">
        <v>0</v>
      </c>
      <c r="D32" s="65">
        <v>0</v>
      </c>
      <c r="E32" s="61">
        <f t="shared" si="0"/>
        <v>0</v>
      </c>
      <c r="F32" s="62">
        <f t="shared" si="1"/>
        <v>0</v>
      </c>
      <c r="H32" s="178"/>
    </row>
    <row r="33" spans="1:13" ht="15" customHeight="1" x14ac:dyDescent="0.25">
      <c r="A33" s="193" t="s">
        <v>207</v>
      </c>
      <c r="B33" s="65">
        <v>0</v>
      </c>
      <c r="C33" s="65">
        <v>0</v>
      </c>
      <c r="D33" s="65">
        <v>0</v>
      </c>
      <c r="E33" s="61">
        <f t="shared" si="0"/>
        <v>0</v>
      </c>
      <c r="F33" s="62">
        <f t="shared" si="1"/>
        <v>0</v>
      </c>
      <c r="H33" s="178"/>
    </row>
    <row r="34" spans="1:13" ht="15" customHeight="1" x14ac:dyDescent="0.25">
      <c r="A34" s="67" t="s">
        <v>25</v>
      </c>
      <c r="B34" s="65"/>
      <c r="C34" s="65"/>
      <c r="D34" s="65"/>
      <c r="E34" s="65"/>
      <c r="F34" s="58"/>
      <c r="H34" s="178"/>
    </row>
    <row r="35" spans="1:13" ht="15" customHeight="1" x14ac:dyDescent="0.25">
      <c r="A35" s="64" t="s">
        <v>26</v>
      </c>
      <c r="B35" s="61">
        <v>0</v>
      </c>
      <c r="C35" s="61">
        <v>0</v>
      </c>
      <c r="D35" s="61">
        <v>0</v>
      </c>
      <c r="E35" s="61">
        <f>D35-C35</f>
        <v>0</v>
      </c>
      <c r="F35" s="62">
        <f>IF(ISBLANK(E35),"  ",IF(C35&gt;0,E35/C35,IF(E35&gt;0,1,0)))</f>
        <v>0</v>
      </c>
      <c r="H35" s="178"/>
    </row>
    <row r="36" spans="1:13" ht="15" customHeight="1" x14ac:dyDescent="0.25">
      <c r="A36" s="68" t="s">
        <v>27</v>
      </c>
      <c r="B36" s="65"/>
      <c r="C36" s="65"/>
      <c r="D36" s="65"/>
      <c r="E36" s="65"/>
      <c r="F36" s="58"/>
      <c r="H36" s="178"/>
    </row>
    <row r="37" spans="1:13" ht="15" customHeight="1" x14ac:dyDescent="0.25">
      <c r="A37" s="64" t="s">
        <v>26</v>
      </c>
      <c r="B37" s="57">
        <v>0</v>
      </c>
      <c r="C37" s="57">
        <v>0</v>
      </c>
      <c r="D37" s="57">
        <v>0</v>
      </c>
      <c r="E37" s="61">
        <f>D37-C37</f>
        <v>0</v>
      </c>
      <c r="F37" s="62">
        <f>IF(ISBLANK(E37),"  ",IF(C37&gt;0,E37/C37,IF(E37&gt;0,1,0)))</f>
        <v>0</v>
      </c>
      <c r="H37" s="178"/>
    </row>
    <row r="38" spans="1:13" ht="15" customHeight="1" x14ac:dyDescent="0.25">
      <c r="A38" s="66" t="s">
        <v>28</v>
      </c>
      <c r="B38" s="65"/>
      <c r="C38" s="65"/>
      <c r="D38" s="65"/>
      <c r="E38" s="63"/>
      <c r="F38" s="62" t="str">
        <f>IF(ISBLANK(E38),"  ",IF(C38&gt;0,E38/C38,IF(E38&gt;0,1,0)))</f>
        <v xml:space="preserve">  </v>
      </c>
      <c r="H38" s="178"/>
    </row>
    <row r="39" spans="1:13" s="103" customFormat="1" ht="15" customHeight="1" x14ac:dyDescent="0.25">
      <c r="A39" s="69" t="s">
        <v>30</v>
      </c>
      <c r="B39" s="70">
        <v>3636063</v>
      </c>
      <c r="C39" s="70">
        <v>3636063</v>
      </c>
      <c r="D39" s="70">
        <v>5465886</v>
      </c>
      <c r="E39" s="70">
        <f>D39-C39</f>
        <v>1829823</v>
      </c>
      <c r="F39" s="71">
        <f>IF(ISBLANK(E39),"  ",IF(C39&gt;0,E39/C39,IF(E39&gt;0,1,0)))</f>
        <v>0.50324293060928815</v>
      </c>
      <c r="H39" s="179"/>
    </row>
    <row r="40" spans="1:13" ht="15" customHeight="1" x14ac:dyDescent="0.25">
      <c r="A40" s="67" t="s">
        <v>31</v>
      </c>
      <c r="B40" s="65"/>
      <c r="C40" s="65"/>
      <c r="D40" s="65"/>
      <c r="E40" s="65"/>
      <c r="F40" s="58"/>
      <c r="H40" s="178"/>
    </row>
    <row r="41" spans="1:13" ht="15" customHeight="1" x14ac:dyDescent="0.25">
      <c r="A41" s="72" t="s">
        <v>32</v>
      </c>
      <c r="B41" s="61">
        <v>0</v>
      </c>
      <c r="C41" s="61">
        <v>0</v>
      </c>
      <c r="D41" s="61">
        <v>0</v>
      </c>
      <c r="E41" s="61">
        <f t="shared" ref="E41:E46" si="2">D41-C41</f>
        <v>0</v>
      </c>
      <c r="F41" s="62">
        <f t="shared" ref="F41:F46" si="3">IF(ISBLANK(E41),"  ",IF(C41&gt;0,E41/C41,IF(E41&gt;0,1,0)))</f>
        <v>0</v>
      </c>
      <c r="H41" s="178"/>
    </row>
    <row r="42" spans="1:13" ht="15" customHeight="1" x14ac:dyDescent="0.25">
      <c r="A42" s="73" t="s">
        <v>33</v>
      </c>
      <c r="B42" s="61">
        <v>0</v>
      </c>
      <c r="C42" s="61">
        <v>0</v>
      </c>
      <c r="D42" s="61">
        <v>0</v>
      </c>
      <c r="E42" s="63">
        <f t="shared" si="2"/>
        <v>0</v>
      </c>
      <c r="F42" s="62">
        <f t="shared" si="3"/>
        <v>0</v>
      </c>
      <c r="H42" s="178"/>
    </row>
    <row r="43" spans="1:13" ht="15" customHeight="1" x14ac:dyDescent="0.25">
      <c r="A43" s="73" t="s">
        <v>34</v>
      </c>
      <c r="B43" s="61">
        <v>0</v>
      </c>
      <c r="C43" s="61">
        <v>0</v>
      </c>
      <c r="D43" s="61">
        <v>0</v>
      </c>
      <c r="E43" s="63">
        <f t="shared" si="2"/>
        <v>0</v>
      </c>
      <c r="F43" s="62">
        <f t="shared" si="3"/>
        <v>0</v>
      </c>
      <c r="H43" s="178"/>
    </row>
    <row r="44" spans="1:13" ht="15" customHeight="1" x14ac:dyDescent="0.25">
      <c r="A44" s="73" t="s">
        <v>35</v>
      </c>
      <c r="B44" s="61">
        <v>0</v>
      </c>
      <c r="C44" s="61">
        <v>0</v>
      </c>
      <c r="D44" s="61">
        <v>0</v>
      </c>
      <c r="E44" s="63">
        <f t="shared" si="2"/>
        <v>0</v>
      </c>
      <c r="F44" s="62">
        <f t="shared" si="3"/>
        <v>0</v>
      </c>
      <c r="H44" s="178"/>
    </row>
    <row r="45" spans="1:13" ht="15" customHeight="1" x14ac:dyDescent="0.25">
      <c r="A45" s="74" t="s">
        <v>36</v>
      </c>
      <c r="B45" s="61">
        <v>0</v>
      </c>
      <c r="C45" s="61">
        <v>0</v>
      </c>
      <c r="D45" s="61">
        <v>0</v>
      </c>
      <c r="E45" s="63">
        <f t="shared" si="2"/>
        <v>0</v>
      </c>
      <c r="F45" s="62">
        <f t="shared" si="3"/>
        <v>0</v>
      </c>
      <c r="H45" s="178"/>
    </row>
    <row r="46" spans="1:13" s="103" customFormat="1" ht="15" customHeight="1" x14ac:dyDescent="0.25">
      <c r="A46" s="67" t="s">
        <v>37</v>
      </c>
      <c r="B46" s="75">
        <v>0</v>
      </c>
      <c r="C46" s="75">
        <v>0</v>
      </c>
      <c r="D46" s="75">
        <v>0</v>
      </c>
      <c r="E46" s="86">
        <f t="shared" si="2"/>
        <v>0</v>
      </c>
      <c r="F46" s="71">
        <f t="shared" si="3"/>
        <v>0</v>
      </c>
      <c r="H46" s="179"/>
      <c r="M46" s="103" t="s">
        <v>38</v>
      </c>
    </row>
    <row r="47" spans="1:13" ht="15" customHeight="1" x14ac:dyDescent="0.25">
      <c r="A47" s="66" t="s">
        <v>38</v>
      </c>
      <c r="B47" s="65"/>
      <c r="C47" s="65"/>
      <c r="D47" s="65"/>
      <c r="E47" s="65"/>
      <c r="F47" s="58"/>
      <c r="H47" s="178"/>
    </row>
    <row r="48" spans="1:13" s="103" customFormat="1" ht="15" customHeight="1" x14ac:dyDescent="0.25">
      <c r="A48" s="76" t="s">
        <v>39</v>
      </c>
      <c r="B48" s="77">
        <v>0</v>
      </c>
      <c r="C48" s="77">
        <v>0</v>
      </c>
      <c r="D48" s="77">
        <v>0</v>
      </c>
      <c r="E48" s="77">
        <f>D48-C48</f>
        <v>0</v>
      </c>
      <c r="F48" s="71">
        <f>IF(ISBLANK(E48),"  ",IF(C48&gt;0,E48/C48,IF(E48&gt;0,1,0)))</f>
        <v>0</v>
      </c>
      <c r="H48" s="179"/>
    </row>
    <row r="49" spans="1:8" ht="15" customHeight="1" x14ac:dyDescent="0.25">
      <c r="A49" s="64"/>
      <c r="B49" s="57"/>
      <c r="C49" s="57"/>
      <c r="D49" s="57"/>
      <c r="E49" s="57"/>
      <c r="F49" s="59"/>
      <c r="H49" s="178"/>
    </row>
    <row r="50" spans="1:8" s="103" customFormat="1" ht="15" customHeight="1" x14ac:dyDescent="0.25">
      <c r="A50" s="76" t="s">
        <v>40</v>
      </c>
      <c r="B50" s="77">
        <v>0</v>
      </c>
      <c r="C50" s="77">
        <v>0</v>
      </c>
      <c r="D50" s="77">
        <v>0</v>
      </c>
      <c r="E50" s="77">
        <f>D50-C50</f>
        <v>0</v>
      </c>
      <c r="F50" s="71">
        <f>IF(ISBLANK(E50),"  ",IF(C50&gt;0,E50/C50,IF(E50&gt;0,1,0)))</f>
        <v>0</v>
      </c>
      <c r="H50" s="179"/>
    </row>
    <row r="51" spans="1:8" ht="15" customHeight="1" x14ac:dyDescent="0.25">
      <c r="A51" s="66" t="s">
        <v>38</v>
      </c>
      <c r="B51" s="65"/>
      <c r="C51" s="65"/>
      <c r="D51" s="65"/>
      <c r="E51" s="65"/>
      <c r="F51" s="58"/>
      <c r="H51" s="178"/>
    </row>
    <row r="52" spans="1:8" s="103" customFormat="1" ht="15" customHeight="1" x14ac:dyDescent="0.25">
      <c r="A52" s="67" t="s">
        <v>41</v>
      </c>
      <c r="B52" s="75">
        <v>0</v>
      </c>
      <c r="C52" s="75">
        <v>0</v>
      </c>
      <c r="D52" s="75">
        <v>0</v>
      </c>
      <c r="E52" s="75">
        <f>D52-C52</f>
        <v>0</v>
      </c>
      <c r="F52" s="71">
        <f>IF(ISBLANK(E52),"  ",IF(C52&gt;0,E52/C52,IF(E52&gt;0,1,0)))</f>
        <v>0</v>
      </c>
      <c r="H52" s="179"/>
    </row>
    <row r="53" spans="1:8" ht="15" customHeight="1" x14ac:dyDescent="0.25">
      <c r="A53" s="66" t="s">
        <v>38</v>
      </c>
      <c r="B53" s="65"/>
      <c r="C53" s="65"/>
      <c r="D53" s="65"/>
      <c r="E53" s="65"/>
      <c r="F53" s="58"/>
      <c r="H53" s="178"/>
    </row>
    <row r="54" spans="1:8" s="103" customFormat="1" ht="15" customHeight="1" x14ac:dyDescent="0.25">
      <c r="A54" s="78" t="s">
        <v>42</v>
      </c>
      <c r="B54" s="79">
        <v>0</v>
      </c>
      <c r="C54" s="79">
        <v>0</v>
      </c>
      <c r="D54" s="79">
        <v>0</v>
      </c>
      <c r="E54" s="79">
        <f>D54-C54</f>
        <v>0</v>
      </c>
      <c r="F54" s="71">
        <f>IF(ISBLANK(E54),"  ",IF(C54&gt;0,E54/C54,IF(E54&gt;0,1,0)))</f>
        <v>0</v>
      </c>
      <c r="H54" s="179"/>
    </row>
    <row r="55" spans="1:8" ht="15" customHeight="1" x14ac:dyDescent="0.25">
      <c r="A55" s="67"/>
      <c r="B55" s="57"/>
      <c r="C55" s="57"/>
      <c r="D55" s="57"/>
      <c r="E55" s="57"/>
      <c r="F55" s="80"/>
      <c r="H55" s="178"/>
    </row>
    <row r="56" spans="1:8" s="103" customFormat="1" ht="15" customHeight="1" x14ac:dyDescent="0.25">
      <c r="A56" s="67" t="s">
        <v>43</v>
      </c>
      <c r="B56" s="75">
        <v>0</v>
      </c>
      <c r="C56" s="75">
        <v>0</v>
      </c>
      <c r="D56" s="75">
        <v>0</v>
      </c>
      <c r="E56" s="79">
        <f>D56-C56</f>
        <v>0</v>
      </c>
      <c r="F56" s="71">
        <f>IF(ISBLANK(E56),"  ",IF(C56&gt;0,E56/C56,IF(E56&gt;0,1,0)))</f>
        <v>0</v>
      </c>
      <c r="H56" s="179"/>
    </row>
    <row r="57" spans="1:8" ht="15" customHeight="1" x14ac:dyDescent="0.25">
      <c r="A57" s="66"/>
      <c r="B57" s="65"/>
      <c r="C57" s="65"/>
      <c r="D57" s="65"/>
      <c r="E57" s="65"/>
      <c r="F57" s="58"/>
      <c r="H57" s="178"/>
    </row>
    <row r="58" spans="1:8" s="103" customFormat="1" ht="15" customHeight="1" x14ac:dyDescent="0.25">
      <c r="A58" s="81" t="s">
        <v>44</v>
      </c>
      <c r="B58" s="75">
        <v>3636063</v>
      </c>
      <c r="C58" s="75">
        <v>3636063</v>
      </c>
      <c r="D58" s="75">
        <v>5465886</v>
      </c>
      <c r="E58" s="75">
        <f>D58-C58</f>
        <v>1829823</v>
      </c>
      <c r="F58" s="71">
        <f>IF(ISBLANK(E58),"  ",IF(C58&gt;0,E58/C58,IF(E58&gt;0,1,0)))</f>
        <v>0.50324293060928815</v>
      </c>
      <c r="H58" s="179"/>
    </row>
    <row r="59" spans="1:8" ht="15" customHeight="1" x14ac:dyDescent="0.25">
      <c r="A59" s="82"/>
      <c r="B59" s="65"/>
      <c r="C59" s="65"/>
      <c r="D59" s="65"/>
      <c r="E59" s="65"/>
      <c r="F59" s="58" t="s">
        <v>38</v>
      </c>
      <c r="H59" s="178"/>
    </row>
    <row r="60" spans="1:8" ht="15" customHeight="1" x14ac:dyDescent="0.25">
      <c r="A60" s="83"/>
      <c r="B60" s="57"/>
      <c r="C60" s="57"/>
      <c r="D60" s="57"/>
      <c r="E60" s="57"/>
      <c r="F60" s="59" t="s">
        <v>38</v>
      </c>
      <c r="H60" s="178"/>
    </row>
    <row r="61" spans="1:8" ht="15" customHeight="1" x14ac:dyDescent="0.25">
      <c r="A61" s="81" t="s">
        <v>45</v>
      </c>
      <c r="B61" s="57"/>
      <c r="C61" s="57"/>
      <c r="D61" s="57"/>
      <c r="E61" s="57"/>
      <c r="F61" s="59"/>
      <c r="H61" s="178"/>
    </row>
    <row r="62" spans="1:8" ht="15" customHeight="1" x14ac:dyDescent="0.25">
      <c r="A62" s="64" t="s">
        <v>46</v>
      </c>
      <c r="B62" s="57">
        <v>0</v>
      </c>
      <c r="C62" s="57">
        <v>0</v>
      </c>
      <c r="D62" s="57">
        <v>0</v>
      </c>
      <c r="E62" s="57">
        <f t="shared" ref="E62:E75" si="4">D62-C62</f>
        <v>0</v>
      </c>
      <c r="F62" s="62">
        <f t="shared" ref="F62:F75" si="5">IF(ISBLANK(E62),"  ",IF(C62&gt;0,E62/C62,IF(E62&gt;0,1,0)))</f>
        <v>0</v>
      </c>
      <c r="H62" s="178"/>
    </row>
    <row r="63" spans="1:8" ht="15" customHeight="1" x14ac:dyDescent="0.25">
      <c r="A63" s="66" t="s">
        <v>47</v>
      </c>
      <c r="B63" s="65">
        <v>0</v>
      </c>
      <c r="C63" s="65">
        <v>0</v>
      </c>
      <c r="D63" s="65">
        <v>0</v>
      </c>
      <c r="E63" s="65">
        <f t="shared" si="4"/>
        <v>0</v>
      </c>
      <c r="F63" s="62">
        <f t="shared" si="5"/>
        <v>0</v>
      </c>
      <c r="H63" s="178"/>
    </row>
    <row r="64" spans="1:8" ht="15" customHeight="1" x14ac:dyDescent="0.25">
      <c r="A64" s="66" t="s">
        <v>48</v>
      </c>
      <c r="B64" s="65">
        <v>0</v>
      </c>
      <c r="C64" s="65">
        <v>0</v>
      </c>
      <c r="D64" s="65">
        <v>0</v>
      </c>
      <c r="E64" s="65">
        <f t="shared" si="4"/>
        <v>0</v>
      </c>
      <c r="F64" s="62">
        <f t="shared" si="5"/>
        <v>0</v>
      </c>
      <c r="H64" s="178"/>
    </row>
    <row r="65" spans="1:8" ht="15" customHeight="1" x14ac:dyDescent="0.25">
      <c r="A65" s="66" t="s">
        <v>49</v>
      </c>
      <c r="B65" s="65">
        <v>108451</v>
      </c>
      <c r="C65" s="65">
        <v>109664</v>
      </c>
      <c r="D65" s="65">
        <v>108459</v>
      </c>
      <c r="E65" s="65">
        <f t="shared" si="4"/>
        <v>-1205</v>
      </c>
      <c r="F65" s="62">
        <f t="shared" si="5"/>
        <v>-1.0988109133352787E-2</v>
      </c>
      <c r="H65" s="178"/>
    </row>
    <row r="66" spans="1:8" ht="15" customHeight="1" x14ac:dyDescent="0.25">
      <c r="A66" s="66" t="s">
        <v>50</v>
      </c>
      <c r="B66" s="65">
        <v>0</v>
      </c>
      <c r="C66" s="65">
        <v>0</v>
      </c>
      <c r="D66" s="65">
        <v>0</v>
      </c>
      <c r="E66" s="65">
        <f t="shared" si="4"/>
        <v>0</v>
      </c>
      <c r="F66" s="62">
        <f t="shared" si="5"/>
        <v>0</v>
      </c>
      <c r="H66" s="178"/>
    </row>
    <row r="67" spans="1:8" ht="15" customHeight="1" x14ac:dyDescent="0.25">
      <c r="A67" s="66" t="s">
        <v>51</v>
      </c>
      <c r="B67" s="65">
        <v>3527612</v>
      </c>
      <c r="C67" s="65">
        <v>3363718</v>
      </c>
      <c r="D67" s="65">
        <v>5260026</v>
      </c>
      <c r="E67" s="65">
        <f t="shared" si="4"/>
        <v>1896308</v>
      </c>
      <c r="F67" s="62">
        <f t="shared" si="5"/>
        <v>0.56375356079195704</v>
      </c>
      <c r="H67" s="178"/>
    </row>
    <row r="68" spans="1:8" ht="15" customHeight="1" x14ac:dyDescent="0.25">
      <c r="A68" s="66" t="s">
        <v>52</v>
      </c>
      <c r="B68" s="65">
        <v>0</v>
      </c>
      <c r="C68" s="65">
        <v>0</v>
      </c>
      <c r="D68" s="65">
        <v>0</v>
      </c>
      <c r="E68" s="65">
        <f t="shared" si="4"/>
        <v>0</v>
      </c>
      <c r="F68" s="62">
        <f t="shared" si="5"/>
        <v>0</v>
      </c>
      <c r="H68" s="178"/>
    </row>
    <row r="69" spans="1:8" ht="15" customHeight="1" x14ac:dyDescent="0.25">
      <c r="A69" s="66" t="s">
        <v>53</v>
      </c>
      <c r="B69" s="65">
        <v>0</v>
      </c>
      <c r="C69" s="65">
        <v>0</v>
      </c>
      <c r="D69" s="65">
        <v>0</v>
      </c>
      <c r="E69" s="65">
        <f t="shared" si="4"/>
        <v>0</v>
      </c>
      <c r="F69" s="62">
        <f t="shared" si="5"/>
        <v>0</v>
      </c>
      <c r="H69" s="178"/>
    </row>
    <row r="70" spans="1:8" s="103" customFormat="1" ht="15" customHeight="1" x14ac:dyDescent="0.25">
      <c r="A70" s="84" t="s">
        <v>54</v>
      </c>
      <c r="B70" s="70">
        <v>3636063</v>
      </c>
      <c r="C70" s="70">
        <v>3473382</v>
      </c>
      <c r="D70" s="70">
        <v>5368485</v>
      </c>
      <c r="E70" s="70">
        <f t="shared" si="4"/>
        <v>1895103</v>
      </c>
      <c r="F70" s="71">
        <f t="shared" si="5"/>
        <v>0.54560742239120263</v>
      </c>
      <c r="H70" s="179"/>
    </row>
    <row r="71" spans="1:8" ht="15" customHeight="1" x14ac:dyDescent="0.25">
      <c r="A71" s="66" t="s">
        <v>55</v>
      </c>
      <c r="B71" s="65">
        <v>0</v>
      </c>
      <c r="C71" s="65">
        <v>0</v>
      </c>
      <c r="D71" s="65">
        <v>0</v>
      </c>
      <c r="E71" s="65">
        <f t="shared" si="4"/>
        <v>0</v>
      </c>
      <c r="F71" s="62">
        <f t="shared" si="5"/>
        <v>0</v>
      </c>
      <c r="H71" s="178"/>
    </row>
    <row r="72" spans="1:8" ht="15" customHeight="1" x14ac:dyDescent="0.25">
      <c r="A72" s="66" t="s">
        <v>56</v>
      </c>
      <c r="B72" s="65">
        <v>0</v>
      </c>
      <c r="C72" s="65">
        <v>162681</v>
      </c>
      <c r="D72" s="65">
        <v>97401</v>
      </c>
      <c r="E72" s="65">
        <f t="shared" si="4"/>
        <v>-65280</v>
      </c>
      <c r="F72" s="62">
        <f t="shared" si="5"/>
        <v>-0.40127611706345545</v>
      </c>
      <c r="H72" s="178"/>
    </row>
    <row r="73" spans="1:8" ht="15" customHeight="1" x14ac:dyDescent="0.25">
      <c r="A73" s="66" t="s">
        <v>57</v>
      </c>
      <c r="B73" s="65">
        <v>0</v>
      </c>
      <c r="C73" s="65">
        <v>0</v>
      </c>
      <c r="D73" s="65">
        <v>0</v>
      </c>
      <c r="E73" s="65">
        <f t="shared" si="4"/>
        <v>0</v>
      </c>
      <c r="F73" s="62">
        <f t="shared" si="5"/>
        <v>0</v>
      </c>
      <c r="H73" s="178"/>
    </row>
    <row r="74" spans="1:8" ht="15" customHeight="1" x14ac:dyDescent="0.25">
      <c r="A74" s="66" t="s">
        <v>58</v>
      </c>
      <c r="B74" s="65">
        <v>0</v>
      </c>
      <c r="C74" s="65">
        <v>0</v>
      </c>
      <c r="D74" s="65">
        <v>0</v>
      </c>
      <c r="E74" s="65">
        <f t="shared" si="4"/>
        <v>0</v>
      </c>
      <c r="F74" s="62">
        <f t="shared" si="5"/>
        <v>0</v>
      </c>
      <c r="H74" s="178"/>
    </row>
    <row r="75" spans="1:8" s="103" customFormat="1" ht="15" customHeight="1" x14ac:dyDescent="0.25">
      <c r="A75" s="85" t="s">
        <v>59</v>
      </c>
      <c r="B75" s="86">
        <v>3636063</v>
      </c>
      <c r="C75" s="86">
        <v>3636063</v>
      </c>
      <c r="D75" s="86">
        <v>5465886</v>
      </c>
      <c r="E75" s="182">
        <f t="shared" si="4"/>
        <v>1829823</v>
      </c>
      <c r="F75" s="71">
        <f t="shared" si="5"/>
        <v>0.50324293060928815</v>
      </c>
      <c r="H75" s="179"/>
    </row>
    <row r="76" spans="1:8" ht="15" customHeight="1" x14ac:dyDescent="0.25">
      <c r="A76" s="83"/>
      <c r="B76" s="57"/>
      <c r="C76" s="57"/>
      <c r="D76" s="57"/>
      <c r="E76" s="57"/>
      <c r="F76" s="59"/>
      <c r="H76" s="178"/>
    </row>
    <row r="77" spans="1:8" ht="15" customHeight="1" x14ac:dyDescent="0.25">
      <c r="A77" s="81" t="s">
        <v>60</v>
      </c>
      <c r="B77" s="57"/>
      <c r="C77" s="57"/>
      <c r="D77" s="57"/>
      <c r="E77" s="57"/>
      <c r="F77" s="59"/>
      <c r="H77" s="178"/>
    </row>
    <row r="78" spans="1:8" ht="15" customHeight="1" x14ac:dyDescent="0.25">
      <c r="A78" s="64" t="s">
        <v>61</v>
      </c>
      <c r="B78" s="61">
        <v>2174883</v>
      </c>
      <c r="C78" s="61">
        <v>1867770</v>
      </c>
      <c r="D78" s="61">
        <v>1930302</v>
      </c>
      <c r="E78" s="57">
        <f t="shared" ref="E78:E96" si="6">D78-C78</f>
        <v>62532</v>
      </c>
      <c r="F78" s="62">
        <f t="shared" ref="F78:F96" si="7">IF(ISBLANK(E78),"  ",IF(C78&gt;0,E78/C78,IF(E78&gt;0,1,0)))</f>
        <v>3.3479496940201414E-2</v>
      </c>
      <c r="H78" s="178"/>
    </row>
    <row r="79" spans="1:8" ht="15" customHeight="1" x14ac:dyDescent="0.25">
      <c r="A79" s="66" t="s">
        <v>62</v>
      </c>
      <c r="B79" s="63">
        <v>57996</v>
      </c>
      <c r="C79" s="63">
        <v>64500</v>
      </c>
      <c r="D79" s="63">
        <v>64500</v>
      </c>
      <c r="E79" s="65">
        <f t="shared" si="6"/>
        <v>0</v>
      </c>
      <c r="F79" s="62">
        <f t="shared" si="7"/>
        <v>0</v>
      </c>
      <c r="H79" s="178"/>
    </row>
    <row r="80" spans="1:8" ht="15" customHeight="1" x14ac:dyDescent="0.25">
      <c r="A80" s="66" t="s">
        <v>63</v>
      </c>
      <c r="B80" s="57">
        <v>832985</v>
      </c>
      <c r="C80" s="57">
        <v>822396</v>
      </c>
      <c r="D80" s="57">
        <v>825606</v>
      </c>
      <c r="E80" s="65">
        <f t="shared" si="6"/>
        <v>3210</v>
      </c>
      <c r="F80" s="62">
        <f t="shared" si="7"/>
        <v>3.9032291013088587E-3</v>
      </c>
      <c r="H80" s="178"/>
    </row>
    <row r="81" spans="1:8" s="103" customFormat="1" ht="15" customHeight="1" x14ac:dyDescent="0.25">
      <c r="A81" s="84" t="s">
        <v>64</v>
      </c>
      <c r="B81" s="86">
        <v>3065864</v>
      </c>
      <c r="C81" s="86">
        <v>2754666</v>
      </c>
      <c r="D81" s="86">
        <v>2820408</v>
      </c>
      <c r="E81" s="70">
        <f t="shared" si="6"/>
        <v>65742</v>
      </c>
      <c r="F81" s="71">
        <f t="shared" si="7"/>
        <v>2.3865688254038783E-2</v>
      </c>
      <c r="H81" s="179"/>
    </row>
    <row r="82" spans="1:8" ht="15" customHeight="1" x14ac:dyDescent="0.25">
      <c r="A82" s="66" t="s">
        <v>65</v>
      </c>
      <c r="B82" s="63">
        <v>157231</v>
      </c>
      <c r="C82" s="63">
        <v>226000</v>
      </c>
      <c r="D82" s="63">
        <v>365000</v>
      </c>
      <c r="E82" s="65">
        <f t="shared" si="6"/>
        <v>139000</v>
      </c>
      <c r="F82" s="62">
        <f t="shared" si="7"/>
        <v>0.61504424778761058</v>
      </c>
      <c r="H82" s="178"/>
    </row>
    <row r="83" spans="1:8" ht="15" customHeight="1" x14ac:dyDescent="0.25">
      <c r="A83" s="66" t="s">
        <v>66</v>
      </c>
      <c r="B83" s="61">
        <v>230240</v>
      </c>
      <c r="C83" s="61">
        <v>196100</v>
      </c>
      <c r="D83" s="61">
        <v>244000</v>
      </c>
      <c r="E83" s="65">
        <f t="shared" si="6"/>
        <v>47900</v>
      </c>
      <c r="F83" s="62">
        <f t="shared" si="7"/>
        <v>0.24426313105558389</v>
      </c>
      <c r="H83" s="178"/>
    </row>
    <row r="84" spans="1:8" ht="15" customHeight="1" x14ac:dyDescent="0.25">
      <c r="A84" s="66" t="s">
        <v>67</v>
      </c>
      <c r="B84" s="57">
        <v>58806</v>
      </c>
      <c r="C84" s="57">
        <v>105887</v>
      </c>
      <c r="D84" s="57">
        <v>131000</v>
      </c>
      <c r="E84" s="65">
        <f t="shared" si="6"/>
        <v>25113</v>
      </c>
      <c r="F84" s="62">
        <f t="shared" si="7"/>
        <v>0.23716792429665587</v>
      </c>
      <c r="H84" s="178"/>
    </row>
    <row r="85" spans="1:8" s="103" customFormat="1" ht="15" customHeight="1" x14ac:dyDescent="0.25">
      <c r="A85" s="68" t="s">
        <v>68</v>
      </c>
      <c r="B85" s="86">
        <v>446277</v>
      </c>
      <c r="C85" s="86">
        <v>527987</v>
      </c>
      <c r="D85" s="86">
        <v>740000</v>
      </c>
      <c r="E85" s="70">
        <f t="shared" si="6"/>
        <v>212013</v>
      </c>
      <c r="F85" s="71">
        <f t="shared" si="7"/>
        <v>0.40154965936661319</v>
      </c>
      <c r="H85" s="179"/>
    </row>
    <row r="86" spans="1:8" ht="15" customHeight="1" x14ac:dyDescent="0.25">
      <c r="A86" s="66" t="s">
        <v>69</v>
      </c>
      <c r="B86" s="57">
        <v>56500</v>
      </c>
      <c r="C86" s="57">
        <v>98000</v>
      </c>
      <c r="D86" s="57">
        <v>151000</v>
      </c>
      <c r="E86" s="65">
        <f t="shared" si="6"/>
        <v>53000</v>
      </c>
      <c r="F86" s="62">
        <f t="shared" si="7"/>
        <v>0.54081632653061229</v>
      </c>
      <c r="H86" s="178"/>
    </row>
    <row r="87" spans="1:8" ht="15" customHeight="1" x14ac:dyDescent="0.25">
      <c r="A87" s="66" t="s">
        <v>70</v>
      </c>
      <c r="B87" s="65">
        <v>0</v>
      </c>
      <c r="C87" s="65">
        <v>27729</v>
      </c>
      <c r="D87" s="65">
        <v>1587077</v>
      </c>
      <c r="E87" s="65">
        <f t="shared" si="6"/>
        <v>1559348</v>
      </c>
      <c r="F87" s="62">
        <f t="shared" si="7"/>
        <v>56.235277146669553</v>
      </c>
      <c r="H87" s="178"/>
    </row>
    <row r="88" spans="1:8" ht="15" customHeight="1" x14ac:dyDescent="0.25">
      <c r="A88" s="66" t="s">
        <v>71</v>
      </c>
      <c r="B88" s="65">
        <v>0</v>
      </c>
      <c r="C88" s="65">
        <v>0</v>
      </c>
      <c r="D88" s="65">
        <v>0</v>
      </c>
      <c r="E88" s="65">
        <f t="shared" si="6"/>
        <v>0</v>
      </c>
      <c r="F88" s="62">
        <f t="shared" si="7"/>
        <v>0</v>
      </c>
      <c r="H88" s="178"/>
    </row>
    <row r="89" spans="1:8" ht="15" customHeight="1" x14ac:dyDescent="0.25">
      <c r="A89" s="66" t="s">
        <v>72</v>
      </c>
      <c r="B89" s="65">
        <v>0</v>
      </c>
      <c r="C89" s="65">
        <v>162681</v>
      </c>
      <c r="D89" s="65">
        <v>97401</v>
      </c>
      <c r="E89" s="65">
        <f t="shared" si="6"/>
        <v>-65280</v>
      </c>
      <c r="F89" s="62">
        <f t="shared" si="7"/>
        <v>-0.40127611706345545</v>
      </c>
      <c r="H89" s="178"/>
    </row>
    <row r="90" spans="1:8" s="103" customFormat="1" ht="15" customHeight="1" x14ac:dyDescent="0.25">
      <c r="A90" s="68" t="s">
        <v>73</v>
      </c>
      <c r="B90" s="70">
        <v>56500</v>
      </c>
      <c r="C90" s="70">
        <v>288410</v>
      </c>
      <c r="D90" s="70">
        <v>1835478</v>
      </c>
      <c r="E90" s="70">
        <f t="shared" si="6"/>
        <v>1547068</v>
      </c>
      <c r="F90" s="71">
        <f t="shared" si="7"/>
        <v>5.3641274574390625</v>
      </c>
      <c r="H90" s="179"/>
    </row>
    <row r="91" spans="1:8" ht="15" customHeight="1" x14ac:dyDescent="0.25">
      <c r="A91" s="66" t="s">
        <v>74</v>
      </c>
      <c r="B91" s="65">
        <v>67422</v>
      </c>
      <c r="C91" s="65">
        <v>65000</v>
      </c>
      <c r="D91" s="65">
        <v>70000</v>
      </c>
      <c r="E91" s="65">
        <f t="shared" si="6"/>
        <v>5000</v>
      </c>
      <c r="F91" s="62">
        <f t="shared" si="7"/>
        <v>7.6923076923076927E-2</v>
      </c>
      <c r="H91" s="178"/>
    </row>
    <row r="92" spans="1:8" ht="15" customHeight="1" x14ac:dyDescent="0.25">
      <c r="A92" s="66" t="s">
        <v>75</v>
      </c>
      <c r="B92" s="65">
        <v>0</v>
      </c>
      <c r="C92" s="65">
        <v>0</v>
      </c>
      <c r="D92" s="65">
        <v>0</v>
      </c>
      <c r="E92" s="65">
        <f t="shared" si="6"/>
        <v>0</v>
      </c>
      <c r="F92" s="62">
        <f t="shared" si="7"/>
        <v>0</v>
      </c>
      <c r="H92" s="178"/>
    </row>
    <row r="93" spans="1:8" ht="15" customHeight="1" x14ac:dyDescent="0.25">
      <c r="A93" s="73" t="s">
        <v>76</v>
      </c>
      <c r="B93" s="65">
        <v>0</v>
      </c>
      <c r="C93" s="65">
        <v>0</v>
      </c>
      <c r="D93" s="65">
        <v>0</v>
      </c>
      <c r="E93" s="65">
        <f t="shared" si="6"/>
        <v>0</v>
      </c>
      <c r="F93" s="62">
        <f t="shared" si="7"/>
        <v>0</v>
      </c>
      <c r="H93" s="178"/>
    </row>
    <row r="94" spans="1:8" s="103" customFormat="1" ht="15" customHeight="1" x14ac:dyDescent="0.25">
      <c r="A94" s="87" t="s">
        <v>77</v>
      </c>
      <c r="B94" s="86">
        <v>67422</v>
      </c>
      <c r="C94" s="86">
        <v>65000</v>
      </c>
      <c r="D94" s="86">
        <v>70000</v>
      </c>
      <c r="E94" s="70">
        <f t="shared" si="6"/>
        <v>5000</v>
      </c>
      <c r="F94" s="71">
        <f t="shared" si="7"/>
        <v>7.6923076923076927E-2</v>
      </c>
      <c r="H94" s="179"/>
    </row>
    <row r="95" spans="1:8" ht="15" customHeight="1" x14ac:dyDescent="0.25">
      <c r="A95" s="73" t="s">
        <v>78</v>
      </c>
      <c r="B95" s="65">
        <v>0</v>
      </c>
      <c r="C95" s="65">
        <v>0</v>
      </c>
      <c r="D95" s="65">
        <v>0</v>
      </c>
      <c r="E95" s="65">
        <f t="shared" si="6"/>
        <v>0</v>
      </c>
      <c r="F95" s="62">
        <f t="shared" si="7"/>
        <v>0</v>
      </c>
      <c r="H95" s="178"/>
    </row>
    <row r="96" spans="1:8" s="103" customFormat="1" ht="15" customHeight="1" thickBot="1" x14ac:dyDescent="0.3">
      <c r="A96" s="159" t="s">
        <v>59</v>
      </c>
      <c r="B96" s="160">
        <v>3636063</v>
      </c>
      <c r="C96" s="160">
        <v>3636063</v>
      </c>
      <c r="D96" s="160">
        <v>5465886</v>
      </c>
      <c r="E96" s="160">
        <f t="shared" si="6"/>
        <v>1829823</v>
      </c>
      <c r="F96" s="162">
        <f t="shared" si="7"/>
        <v>0.50324293060928815</v>
      </c>
      <c r="H96" s="179"/>
    </row>
    <row r="97" spans="1:9" s="103" customFormat="1" ht="15" customHeight="1" thickTop="1" x14ac:dyDescent="0.4">
      <c r="A97" s="23"/>
      <c r="B97" s="24"/>
      <c r="C97" s="24"/>
      <c r="D97" s="24"/>
      <c r="E97" s="24"/>
      <c r="F97" s="25"/>
      <c r="H97" s="174"/>
      <c r="I97" s="175"/>
    </row>
    <row r="98" spans="1:9" x14ac:dyDescent="0.25">
      <c r="A98" s="1" t="s">
        <v>203</v>
      </c>
    </row>
    <row r="99" spans="1:9" x14ac:dyDescent="0.25">
      <c r="A99" s="1" t="s">
        <v>181</v>
      </c>
    </row>
  </sheetData>
  <hyperlinks>
    <hyperlink ref="I2" location="Home!A1" tooltip="Home" display="Home" xr:uid="{00000000-0004-0000-2000-000000000000}"/>
  </hyperlinks>
  <printOptions horizontalCentered="1" verticalCentered="1"/>
  <pageMargins left="0.25" right="0.25" top="0.75" bottom="0.75" header="0.3" footer="0.3"/>
  <pageSetup scale="46" fitToWidth="0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Sheet34">
    <tabColor theme="9" tint="0.79998168889431442"/>
    <pageSetUpPr fitToPage="1"/>
  </sheetPr>
  <dimension ref="A1:M99"/>
  <sheetViews>
    <sheetView workbookViewId="0">
      <pane xSplit="1" ySplit="5" topLeftCell="B6" activePane="bottomRight" state="frozen"/>
      <selection activeCell="A33" sqref="A33"/>
      <selection pane="topRight" activeCell="A33" sqref="A33"/>
      <selection pane="bottomLeft" activeCell="A33" sqref="A33"/>
      <selection pane="bottomRight" activeCell="H60" sqref="H60"/>
    </sheetView>
  </sheetViews>
  <sheetFormatPr defaultColWidth="9.140625" defaultRowHeight="15.75" x14ac:dyDescent="0.25"/>
  <cols>
    <col min="1" max="1" width="66.5703125" style="1" customWidth="1"/>
    <col min="2" max="5" width="23.7109375" style="2" customWidth="1"/>
    <col min="6" max="6" width="23.7109375" style="3" customWidth="1"/>
    <col min="8" max="8" width="7.7109375" customWidth="1"/>
    <col min="9" max="9" width="11.5703125" customWidth="1"/>
    <col min="10" max="10" width="9.85546875" customWidth="1"/>
  </cols>
  <sheetData>
    <row r="1" spans="1:9" ht="19.5" customHeight="1" thickBot="1" x14ac:dyDescent="0.3">
      <c r="A1" s="27" t="s">
        <v>0</v>
      </c>
      <c r="B1" s="28"/>
      <c r="D1" s="48" t="s">
        <v>1</v>
      </c>
      <c r="E1" s="26" t="str">
        <f>[1]Revenue!B2</f>
        <v xml:space="preserve">Southern University and A&amp;M College </v>
      </c>
      <c r="F1" s="26"/>
      <c r="H1" s="152"/>
    </row>
    <row r="2" spans="1:9" ht="19.5" customHeight="1" thickBot="1" x14ac:dyDescent="0.3">
      <c r="A2" s="27" t="s">
        <v>2</v>
      </c>
      <c r="B2" s="28"/>
      <c r="C2" s="28"/>
      <c r="D2" s="28"/>
      <c r="E2" s="28"/>
      <c r="F2" s="32"/>
      <c r="I2" s="170" t="s">
        <v>178</v>
      </c>
    </row>
    <row r="3" spans="1:9" ht="19.5" customHeight="1" thickBot="1" x14ac:dyDescent="0.3">
      <c r="A3" s="33" t="s">
        <v>3</v>
      </c>
      <c r="B3" s="34"/>
      <c r="C3" s="34"/>
      <c r="D3" s="34"/>
      <c r="E3" s="34"/>
      <c r="F3" s="35"/>
    </row>
    <row r="4" spans="1:9" ht="15" customHeight="1" thickTop="1" x14ac:dyDescent="0.25">
      <c r="A4" s="49" t="s">
        <v>4</v>
      </c>
      <c r="B4" s="50" t="s">
        <v>5</v>
      </c>
      <c r="C4" s="51" t="s">
        <v>6</v>
      </c>
      <c r="D4" s="51" t="s">
        <v>6</v>
      </c>
      <c r="E4" s="51" t="s">
        <v>7</v>
      </c>
      <c r="F4" s="52" t="s">
        <v>8</v>
      </c>
      <c r="H4" s="177"/>
    </row>
    <row r="5" spans="1:9" s="107" customFormat="1" ht="15" customHeight="1" x14ac:dyDescent="0.25">
      <c r="A5" s="53"/>
      <c r="B5" s="54" t="s">
        <v>192</v>
      </c>
      <c r="C5" s="54" t="s">
        <v>201</v>
      </c>
      <c r="D5" s="54" t="s">
        <v>202</v>
      </c>
      <c r="E5" s="54" t="s">
        <v>192</v>
      </c>
      <c r="F5" s="55" t="s">
        <v>9</v>
      </c>
      <c r="H5" s="177"/>
    </row>
    <row r="6" spans="1:9" ht="15" customHeight="1" x14ac:dyDescent="0.25">
      <c r="A6" s="56" t="s">
        <v>10</v>
      </c>
      <c r="B6" s="57"/>
      <c r="C6" s="57"/>
      <c r="D6" s="57"/>
      <c r="E6" s="57"/>
      <c r="F6" s="58"/>
      <c r="H6" s="178"/>
    </row>
    <row r="7" spans="1:9" ht="15" customHeight="1" x14ac:dyDescent="0.25">
      <c r="A7" s="56" t="s">
        <v>11</v>
      </c>
      <c r="B7" s="57"/>
      <c r="C7" s="57"/>
      <c r="D7" s="57"/>
      <c r="E7" s="57"/>
      <c r="F7" s="59"/>
      <c r="H7" s="178"/>
    </row>
    <row r="8" spans="1:9" ht="15" customHeight="1" x14ac:dyDescent="0.25">
      <c r="A8" s="60" t="s">
        <v>12</v>
      </c>
      <c r="B8" s="61">
        <v>26197669</v>
      </c>
      <c r="C8" s="61">
        <v>26197669</v>
      </c>
      <c r="D8" s="61">
        <v>26039530</v>
      </c>
      <c r="E8" s="61">
        <f t="shared" ref="E8:E33" si="0">D8-C8</f>
        <v>-158139</v>
      </c>
      <c r="F8" s="62">
        <f t="shared" ref="F8:F33" si="1">IF(ISBLANK(E8),"  ",IF(C8&gt;0,E8/C8,IF(E8&gt;0,1,0)))</f>
        <v>-6.0363767478702019E-3</v>
      </c>
      <c r="H8" s="178"/>
    </row>
    <row r="9" spans="1:9" ht="15" customHeight="1" x14ac:dyDescent="0.25">
      <c r="A9" s="60" t="s">
        <v>13</v>
      </c>
      <c r="B9" s="61">
        <v>0</v>
      </c>
      <c r="C9" s="61">
        <v>0</v>
      </c>
      <c r="D9" s="61">
        <v>0</v>
      </c>
      <c r="E9" s="61">
        <f t="shared" si="0"/>
        <v>0</v>
      </c>
      <c r="F9" s="62">
        <f t="shared" si="1"/>
        <v>0</v>
      </c>
      <c r="H9" s="178"/>
    </row>
    <row r="10" spans="1:9" ht="15" customHeight="1" x14ac:dyDescent="0.25">
      <c r="A10" s="187" t="s">
        <v>14</v>
      </c>
      <c r="B10" s="63">
        <v>2047421</v>
      </c>
      <c r="C10" s="63">
        <v>2047421</v>
      </c>
      <c r="D10" s="63">
        <v>1773886</v>
      </c>
      <c r="E10" s="61">
        <f t="shared" si="0"/>
        <v>-273535</v>
      </c>
      <c r="F10" s="62">
        <f t="shared" si="1"/>
        <v>-0.13359978236034503</v>
      </c>
      <c r="H10" s="178"/>
    </row>
    <row r="11" spans="1:9" ht="15" customHeight="1" x14ac:dyDescent="0.25">
      <c r="A11" s="189" t="s">
        <v>15</v>
      </c>
      <c r="B11" s="65">
        <v>0</v>
      </c>
      <c r="C11" s="65">
        <v>0</v>
      </c>
      <c r="D11" s="65">
        <v>0</v>
      </c>
      <c r="E11" s="61">
        <f t="shared" si="0"/>
        <v>0</v>
      </c>
      <c r="F11" s="62">
        <f t="shared" si="1"/>
        <v>0</v>
      </c>
      <c r="H11" s="178"/>
    </row>
    <row r="12" spans="1:9" ht="15" customHeight="1" x14ac:dyDescent="0.25">
      <c r="A12" s="190" t="s">
        <v>16</v>
      </c>
      <c r="B12" s="65">
        <v>2032694</v>
      </c>
      <c r="C12" s="65">
        <v>2032694</v>
      </c>
      <c r="D12" s="65">
        <v>1758516</v>
      </c>
      <c r="E12" s="61">
        <f t="shared" si="0"/>
        <v>-274178</v>
      </c>
      <c r="F12" s="62">
        <f t="shared" si="1"/>
        <v>-0.13488405042765905</v>
      </c>
      <c r="H12" s="178"/>
    </row>
    <row r="13" spans="1:9" ht="15" customHeight="1" x14ac:dyDescent="0.25">
      <c r="A13" s="190" t="s">
        <v>17</v>
      </c>
      <c r="B13" s="65">
        <v>0</v>
      </c>
      <c r="C13" s="65">
        <v>0</v>
      </c>
      <c r="D13" s="65">
        <v>0</v>
      </c>
      <c r="E13" s="61">
        <f t="shared" si="0"/>
        <v>0</v>
      </c>
      <c r="F13" s="62">
        <f t="shared" si="1"/>
        <v>0</v>
      </c>
      <c r="H13" s="178"/>
    </row>
    <row r="14" spans="1:9" ht="15" customHeight="1" x14ac:dyDescent="0.25">
      <c r="A14" s="190" t="s">
        <v>18</v>
      </c>
      <c r="B14" s="65">
        <v>0</v>
      </c>
      <c r="C14" s="65">
        <v>0</v>
      </c>
      <c r="D14" s="65">
        <v>0</v>
      </c>
      <c r="E14" s="61">
        <f t="shared" si="0"/>
        <v>0</v>
      </c>
      <c r="F14" s="62">
        <f t="shared" si="1"/>
        <v>0</v>
      </c>
      <c r="H14" s="178"/>
    </row>
    <row r="15" spans="1:9" ht="15" customHeight="1" x14ac:dyDescent="0.25">
      <c r="A15" s="190" t="s">
        <v>19</v>
      </c>
      <c r="B15" s="65">
        <v>0</v>
      </c>
      <c r="C15" s="65">
        <v>0</v>
      </c>
      <c r="D15" s="65">
        <v>0</v>
      </c>
      <c r="E15" s="61">
        <f t="shared" si="0"/>
        <v>0</v>
      </c>
      <c r="F15" s="62">
        <f t="shared" si="1"/>
        <v>0</v>
      </c>
      <c r="H15" s="178"/>
    </row>
    <row r="16" spans="1:9" ht="15" customHeight="1" x14ac:dyDescent="0.25">
      <c r="A16" s="190" t="s">
        <v>204</v>
      </c>
      <c r="B16" s="65">
        <v>0</v>
      </c>
      <c r="C16" s="65">
        <v>0</v>
      </c>
      <c r="D16" s="65">
        <v>0</v>
      </c>
      <c r="E16" s="61">
        <f t="shared" si="0"/>
        <v>0</v>
      </c>
      <c r="F16" s="62">
        <f t="shared" si="1"/>
        <v>0</v>
      </c>
      <c r="H16" s="178"/>
    </row>
    <row r="17" spans="1:8" ht="15" customHeight="1" x14ac:dyDescent="0.25">
      <c r="A17" s="190" t="s">
        <v>20</v>
      </c>
      <c r="B17" s="65">
        <v>0</v>
      </c>
      <c r="C17" s="65">
        <v>0</v>
      </c>
      <c r="D17" s="65">
        <v>0</v>
      </c>
      <c r="E17" s="61">
        <f t="shared" si="0"/>
        <v>0</v>
      </c>
      <c r="F17" s="62">
        <f t="shared" si="1"/>
        <v>0</v>
      </c>
      <c r="H17" s="178"/>
    </row>
    <row r="18" spans="1:8" ht="15" customHeight="1" x14ac:dyDescent="0.25">
      <c r="A18" s="190" t="s">
        <v>193</v>
      </c>
      <c r="B18" s="65">
        <v>0</v>
      </c>
      <c r="C18" s="65">
        <v>0</v>
      </c>
      <c r="D18" s="65">
        <v>0</v>
      </c>
      <c r="E18" s="61">
        <f t="shared" si="0"/>
        <v>0</v>
      </c>
      <c r="F18" s="62">
        <f t="shared" si="1"/>
        <v>0</v>
      </c>
      <c r="H18" s="178"/>
    </row>
    <row r="19" spans="1:8" ht="15" customHeight="1" x14ac:dyDescent="0.25">
      <c r="A19" s="190" t="s">
        <v>21</v>
      </c>
      <c r="B19" s="65">
        <v>0</v>
      </c>
      <c r="C19" s="65">
        <v>0</v>
      </c>
      <c r="D19" s="65">
        <v>0</v>
      </c>
      <c r="E19" s="61">
        <f t="shared" si="0"/>
        <v>0</v>
      </c>
      <c r="F19" s="62">
        <f t="shared" si="1"/>
        <v>0</v>
      </c>
      <c r="H19" s="178"/>
    </row>
    <row r="20" spans="1:8" ht="15" customHeight="1" x14ac:dyDescent="0.25">
      <c r="A20" s="190" t="s">
        <v>22</v>
      </c>
      <c r="B20" s="65">
        <v>0</v>
      </c>
      <c r="C20" s="65">
        <v>0</v>
      </c>
      <c r="D20" s="65">
        <v>0</v>
      </c>
      <c r="E20" s="61">
        <f t="shared" si="0"/>
        <v>0</v>
      </c>
      <c r="F20" s="62">
        <f t="shared" si="1"/>
        <v>0</v>
      </c>
      <c r="H20" s="178"/>
    </row>
    <row r="21" spans="1:8" ht="15" customHeight="1" x14ac:dyDescent="0.25">
      <c r="A21" s="190" t="s">
        <v>194</v>
      </c>
      <c r="B21" s="65">
        <v>0</v>
      </c>
      <c r="C21" s="65">
        <v>0</v>
      </c>
      <c r="D21" s="65">
        <v>0</v>
      </c>
      <c r="E21" s="61">
        <f t="shared" si="0"/>
        <v>0</v>
      </c>
      <c r="F21" s="62">
        <f t="shared" si="1"/>
        <v>0</v>
      </c>
      <c r="H21" s="178"/>
    </row>
    <row r="22" spans="1:8" ht="15" customHeight="1" x14ac:dyDescent="0.25">
      <c r="A22" s="190" t="s">
        <v>23</v>
      </c>
      <c r="B22" s="65">
        <v>0</v>
      </c>
      <c r="C22" s="65">
        <v>0</v>
      </c>
      <c r="D22" s="65">
        <v>0</v>
      </c>
      <c r="E22" s="61">
        <f t="shared" si="0"/>
        <v>0</v>
      </c>
      <c r="F22" s="62">
        <f t="shared" si="1"/>
        <v>0</v>
      </c>
      <c r="H22" s="178"/>
    </row>
    <row r="23" spans="1:8" ht="15" customHeight="1" x14ac:dyDescent="0.25">
      <c r="A23" s="191" t="s">
        <v>195</v>
      </c>
      <c r="B23" s="65">
        <v>0</v>
      </c>
      <c r="C23" s="65">
        <v>0</v>
      </c>
      <c r="D23" s="65">
        <v>0</v>
      </c>
      <c r="E23" s="61">
        <f t="shared" si="0"/>
        <v>0</v>
      </c>
      <c r="F23" s="62">
        <f t="shared" si="1"/>
        <v>0</v>
      </c>
      <c r="H23" s="178"/>
    </row>
    <row r="24" spans="1:8" ht="15" customHeight="1" x14ac:dyDescent="0.25">
      <c r="A24" s="191" t="s">
        <v>24</v>
      </c>
      <c r="B24" s="65">
        <v>0</v>
      </c>
      <c r="C24" s="65">
        <v>0</v>
      </c>
      <c r="D24" s="65">
        <v>0</v>
      </c>
      <c r="E24" s="61">
        <f t="shared" si="0"/>
        <v>0</v>
      </c>
      <c r="F24" s="62">
        <f t="shared" si="1"/>
        <v>0</v>
      </c>
      <c r="H24" s="178"/>
    </row>
    <row r="25" spans="1:8" ht="15" customHeight="1" x14ac:dyDescent="0.25">
      <c r="A25" s="191" t="s">
        <v>79</v>
      </c>
      <c r="B25" s="65">
        <v>0</v>
      </c>
      <c r="C25" s="65">
        <v>0</v>
      </c>
      <c r="D25" s="65">
        <v>0</v>
      </c>
      <c r="E25" s="61">
        <f t="shared" si="0"/>
        <v>0</v>
      </c>
      <c r="F25" s="62">
        <f t="shared" si="1"/>
        <v>0</v>
      </c>
      <c r="H25" s="178"/>
    </row>
    <row r="26" spans="1:8" ht="15" customHeight="1" x14ac:dyDescent="0.25">
      <c r="A26" s="191" t="s">
        <v>196</v>
      </c>
      <c r="B26" s="65">
        <v>0</v>
      </c>
      <c r="C26" s="65">
        <v>0</v>
      </c>
      <c r="D26" s="65">
        <v>0</v>
      </c>
      <c r="E26" s="61">
        <f t="shared" si="0"/>
        <v>0</v>
      </c>
      <c r="F26" s="62">
        <f t="shared" si="1"/>
        <v>0</v>
      </c>
      <c r="H26" s="178"/>
    </row>
    <row r="27" spans="1:8" ht="15" customHeight="1" x14ac:dyDescent="0.25">
      <c r="A27" s="191" t="s">
        <v>197</v>
      </c>
      <c r="B27" s="65">
        <v>0</v>
      </c>
      <c r="C27" s="65">
        <v>0</v>
      </c>
      <c r="D27" s="65">
        <v>0</v>
      </c>
      <c r="E27" s="61">
        <f t="shared" si="0"/>
        <v>0</v>
      </c>
      <c r="F27" s="62">
        <f t="shared" si="1"/>
        <v>0</v>
      </c>
      <c r="H27" s="178"/>
    </row>
    <row r="28" spans="1:8" ht="15" customHeight="1" x14ac:dyDescent="0.25">
      <c r="A28" s="191" t="s">
        <v>185</v>
      </c>
      <c r="B28" s="65">
        <v>14727</v>
      </c>
      <c r="C28" s="65">
        <v>14727</v>
      </c>
      <c r="D28" s="65">
        <v>15370</v>
      </c>
      <c r="E28" s="61">
        <f t="shared" si="0"/>
        <v>643</v>
      </c>
      <c r="F28" s="62">
        <f t="shared" si="1"/>
        <v>4.366130236979697E-2</v>
      </c>
      <c r="H28" s="178"/>
    </row>
    <row r="29" spans="1:8" ht="15" customHeight="1" x14ac:dyDescent="0.25">
      <c r="A29" s="191" t="s">
        <v>198</v>
      </c>
      <c r="B29" s="65">
        <v>0</v>
      </c>
      <c r="C29" s="65">
        <v>0</v>
      </c>
      <c r="D29" s="65">
        <v>0</v>
      </c>
      <c r="E29" s="61">
        <f t="shared" si="0"/>
        <v>0</v>
      </c>
      <c r="F29" s="62">
        <f t="shared" si="1"/>
        <v>0</v>
      </c>
      <c r="H29" s="178"/>
    </row>
    <row r="30" spans="1:8" ht="15" customHeight="1" x14ac:dyDescent="0.25">
      <c r="A30" s="192" t="s">
        <v>199</v>
      </c>
      <c r="B30" s="65">
        <v>0</v>
      </c>
      <c r="C30" s="65">
        <v>0</v>
      </c>
      <c r="D30" s="65">
        <v>0</v>
      </c>
      <c r="E30" s="61">
        <f t="shared" si="0"/>
        <v>0</v>
      </c>
      <c r="F30" s="62">
        <f t="shared" si="1"/>
        <v>0</v>
      </c>
      <c r="H30" s="178"/>
    </row>
    <row r="31" spans="1:8" ht="15" customHeight="1" x14ac:dyDescent="0.25">
      <c r="A31" s="191" t="s">
        <v>205</v>
      </c>
      <c r="B31" s="65">
        <v>0</v>
      </c>
      <c r="C31" s="65">
        <v>0</v>
      </c>
      <c r="D31" s="65">
        <v>0</v>
      </c>
      <c r="E31" s="61">
        <f t="shared" si="0"/>
        <v>0</v>
      </c>
      <c r="F31" s="62">
        <f t="shared" si="1"/>
        <v>0</v>
      </c>
      <c r="H31" s="178"/>
    </row>
    <row r="32" spans="1:8" ht="15" customHeight="1" x14ac:dyDescent="0.25">
      <c r="A32" s="193" t="s">
        <v>206</v>
      </c>
      <c r="B32" s="65">
        <v>0</v>
      </c>
      <c r="C32" s="65">
        <v>0</v>
      </c>
      <c r="D32" s="65">
        <v>0</v>
      </c>
      <c r="E32" s="61">
        <f t="shared" si="0"/>
        <v>0</v>
      </c>
      <c r="F32" s="62">
        <f t="shared" si="1"/>
        <v>0</v>
      </c>
      <c r="H32" s="178"/>
    </row>
    <row r="33" spans="1:13" ht="15" customHeight="1" x14ac:dyDescent="0.25">
      <c r="A33" s="193" t="s">
        <v>207</v>
      </c>
      <c r="B33" s="65">
        <v>0</v>
      </c>
      <c r="C33" s="65">
        <v>0</v>
      </c>
      <c r="D33" s="65">
        <v>0</v>
      </c>
      <c r="E33" s="61">
        <f t="shared" si="0"/>
        <v>0</v>
      </c>
      <c r="F33" s="62">
        <f t="shared" si="1"/>
        <v>0</v>
      </c>
      <c r="H33" s="178"/>
    </row>
    <row r="34" spans="1:13" ht="15" customHeight="1" x14ac:dyDescent="0.25">
      <c r="A34" s="67" t="s">
        <v>25</v>
      </c>
      <c r="B34" s="65"/>
      <c r="C34" s="65"/>
      <c r="D34" s="65"/>
      <c r="E34" s="65"/>
      <c r="F34" s="186"/>
      <c r="H34" s="178"/>
    </row>
    <row r="35" spans="1:13" ht="15" customHeight="1" x14ac:dyDescent="0.25">
      <c r="A35" s="64" t="s">
        <v>26</v>
      </c>
      <c r="B35" s="61">
        <v>0</v>
      </c>
      <c r="C35" s="61">
        <v>0</v>
      </c>
      <c r="D35" s="61">
        <v>0</v>
      </c>
      <c r="E35" s="61">
        <f>D35-C35</f>
        <v>0</v>
      </c>
      <c r="F35" s="62">
        <f>IF(ISBLANK(E35),"  ",IF(C35&gt;0,E35/C35,IF(E35&gt;0,1,0)))</f>
        <v>0</v>
      </c>
      <c r="H35" s="178"/>
    </row>
    <row r="36" spans="1:13" ht="15" customHeight="1" x14ac:dyDescent="0.25">
      <c r="A36" s="68" t="s">
        <v>27</v>
      </c>
      <c r="B36" s="65"/>
      <c r="C36" s="65"/>
      <c r="D36" s="65"/>
      <c r="E36" s="65"/>
      <c r="F36" s="186"/>
      <c r="H36" s="178"/>
    </row>
    <row r="37" spans="1:13" ht="15" customHeight="1" x14ac:dyDescent="0.25">
      <c r="A37" s="64" t="s">
        <v>26</v>
      </c>
      <c r="B37" s="57">
        <v>0</v>
      </c>
      <c r="C37" s="57">
        <v>0</v>
      </c>
      <c r="D37" s="57">
        <v>0</v>
      </c>
      <c r="E37" s="61">
        <f>D37-C37</f>
        <v>0</v>
      </c>
      <c r="F37" s="62">
        <f>IF(ISBLANK(E37),"  ",IF(C37&gt;0,E37/C37,IF(E37&gt;0,1,0)))</f>
        <v>0</v>
      </c>
      <c r="H37" s="178"/>
    </row>
    <row r="38" spans="1:13" ht="15" customHeight="1" x14ac:dyDescent="0.25">
      <c r="A38" s="66" t="s">
        <v>28</v>
      </c>
      <c r="B38" s="65"/>
      <c r="C38" s="65"/>
      <c r="D38" s="65"/>
      <c r="E38" s="63"/>
      <c r="F38" s="62" t="str">
        <f>IF(ISBLANK(E38),"  ",IF(C38&gt;0,E38/C38,IF(E38&gt;0,1,0)))</f>
        <v xml:space="preserve">  </v>
      </c>
      <c r="H38" s="178"/>
    </row>
    <row r="39" spans="1:13" s="103" customFormat="1" ht="15" customHeight="1" x14ac:dyDescent="0.25">
      <c r="A39" s="69" t="s">
        <v>30</v>
      </c>
      <c r="B39" s="70">
        <v>28245090</v>
      </c>
      <c r="C39" s="70">
        <v>28245090</v>
      </c>
      <c r="D39" s="70">
        <v>27813416</v>
      </c>
      <c r="E39" s="70">
        <f>D39-C39</f>
        <v>-431674</v>
      </c>
      <c r="F39" s="62">
        <f>IF(ISBLANK(E39),"  ",IF(C39&gt;0,E39/C39,IF(E39&gt;0,1,0)))</f>
        <v>-1.5283151868165404E-2</v>
      </c>
      <c r="H39" s="179"/>
    </row>
    <row r="40" spans="1:13" ht="15" customHeight="1" x14ac:dyDescent="0.25">
      <c r="A40" s="67" t="s">
        <v>31</v>
      </c>
      <c r="B40" s="65"/>
      <c r="C40" s="65"/>
      <c r="D40" s="65"/>
      <c r="E40" s="65"/>
      <c r="F40" s="186"/>
      <c r="H40" s="178"/>
    </row>
    <row r="41" spans="1:13" ht="15" customHeight="1" x14ac:dyDescent="0.25">
      <c r="A41" s="72" t="s">
        <v>32</v>
      </c>
      <c r="B41" s="61">
        <v>0</v>
      </c>
      <c r="C41" s="61">
        <v>0</v>
      </c>
      <c r="D41" s="61">
        <v>0</v>
      </c>
      <c r="E41" s="61">
        <f t="shared" ref="E41:E46" si="2">D41-C41</f>
        <v>0</v>
      </c>
      <c r="F41" s="62">
        <f t="shared" ref="F41:F46" si="3">IF(ISBLANK(E41),"  ",IF(C41&gt;0,E41/C41,IF(E41&gt;0,1,0)))</f>
        <v>0</v>
      </c>
      <c r="H41" s="178"/>
    </row>
    <row r="42" spans="1:13" ht="15" customHeight="1" x14ac:dyDescent="0.25">
      <c r="A42" s="73" t="s">
        <v>33</v>
      </c>
      <c r="B42" s="61">
        <v>0</v>
      </c>
      <c r="C42" s="61">
        <v>0</v>
      </c>
      <c r="D42" s="61">
        <v>0</v>
      </c>
      <c r="E42" s="63">
        <f t="shared" si="2"/>
        <v>0</v>
      </c>
      <c r="F42" s="62">
        <f t="shared" si="3"/>
        <v>0</v>
      </c>
      <c r="H42" s="178"/>
    </row>
    <row r="43" spans="1:13" ht="15" customHeight="1" x14ac:dyDescent="0.25">
      <c r="A43" s="73" t="s">
        <v>34</v>
      </c>
      <c r="B43" s="61">
        <v>0</v>
      </c>
      <c r="C43" s="61">
        <v>0</v>
      </c>
      <c r="D43" s="61">
        <v>0</v>
      </c>
      <c r="E43" s="63">
        <f t="shared" si="2"/>
        <v>0</v>
      </c>
      <c r="F43" s="62">
        <f t="shared" si="3"/>
        <v>0</v>
      </c>
      <c r="H43" s="178"/>
    </row>
    <row r="44" spans="1:13" ht="15" customHeight="1" x14ac:dyDescent="0.25">
      <c r="A44" s="73" t="s">
        <v>35</v>
      </c>
      <c r="B44" s="61">
        <v>0</v>
      </c>
      <c r="C44" s="61">
        <v>0</v>
      </c>
      <c r="D44" s="61">
        <v>0</v>
      </c>
      <c r="E44" s="63">
        <f t="shared" si="2"/>
        <v>0</v>
      </c>
      <c r="F44" s="62">
        <f t="shared" si="3"/>
        <v>0</v>
      </c>
      <c r="H44" s="178"/>
    </row>
    <row r="45" spans="1:13" ht="15" customHeight="1" x14ac:dyDescent="0.25">
      <c r="A45" s="74" t="s">
        <v>36</v>
      </c>
      <c r="B45" s="61">
        <v>0</v>
      </c>
      <c r="C45" s="61">
        <v>0</v>
      </c>
      <c r="D45" s="61">
        <v>0</v>
      </c>
      <c r="E45" s="63">
        <f t="shared" si="2"/>
        <v>0</v>
      </c>
      <c r="F45" s="62">
        <f t="shared" si="3"/>
        <v>0</v>
      </c>
      <c r="H45" s="178"/>
    </row>
    <row r="46" spans="1:13" s="103" customFormat="1" ht="15" customHeight="1" x14ac:dyDescent="0.25">
      <c r="A46" s="67" t="s">
        <v>37</v>
      </c>
      <c r="B46" s="75">
        <v>0</v>
      </c>
      <c r="C46" s="75">
        <v>0</v>
      </c>
      <c r="D46" s="75">
        <v>0</v>
      </c>
      <c r="E46" s="86">
        <f t="shared" si="2"/>
        <v>0</v>
      </c>
      <c r="F46" s="62">
        <f t="shared" si="3"/>
        <v>0</v>
      </c>
      <c r="H46" s="179"/>
      <c r="M46" s="103" t="s">
        <v>38</v>
      </c>
    </row>
    <row r="47" spans="1:13" ht="15" customHeight="1" x14ac:dyDescent="0.25">
      <c r="A47" s="66" t="s">
        <v>38</v>
      </c>
      <c r="B47" s="65"/>
      <c r="C47" s="65"/>
      <c r="D47" s="65"/>
      <c r="E47" s="65"/>
      <c r="F47" s="186"/>
      <c r="H47" s="178"/>
    </row>
    <row r="48" spans="1:13" s="103" customFormat="1" ht="15" customHeight="1" x14ac:dyDescent="0.25">
      <c r="A48" s="76" t="s">
        <v>39</v>
      </c>
      <c r="B48" s="77">
        <v>4476791</v>
      </c>
      <c r="C48" s="77">
        <v>4476791</v>
      </c>
      <c r="D48" s="77">
        <v>4476791</v>
      </c>
      <c r="E48" s="77">
        <f>D48-C48</f>
        <v>0</v>
      </c>
      <c r="F48" s="62">
        <f>IF(ISBLANK(E48),"  ",IF(C48&gt;0,E48/C48,IF(E48&gt;0,1,0)))</f>
        <v>0</v>
      </c>
      <c r="H48" s="179"/>
    </row>
    <row r="49" spans="1:8" ht="15" customHeight="1" x14ac:dyDescent="0.25">
      <c r="A49" s="64"/>
      <c r="B49" s="57"/>
      <c r="C49" s="57"/>
      <c r="D49" s="57"/>
      <c r="E49" s="57"/>
      <c r="F49" s="186"/>
      <c r="H49" s="178"/>
    </row>
    <row r="50" spans="1:8" s="103" customFormat="1" ht="15" customHeight="1" x14ac:dyDescent="0.25">
      <c r="A50" s="76" t="s">
        <v>40</v>
      </c>
      <c r="B50" s="77">
        <v>0</v>
      </c>
      <c r="C50" s="77">
        <v>0</v>
      </c>
      <c r="D50" s="77">
        <v>0</v>
      </c>
      <c r="E50" s="77">
        <f>D50-C50</f>
        <v>0</v>
      </c>
      <c r="F50" s="62">
        <f>IF(ISBLANK(E50),"  ",IF(C50&gt;0,E50/C50,IF(E50&gt;0,1,0)))</f>
        <v>0</v>
      </c>
      <c r="H50" s="179"/>
    </row>
    <row r="51" spans="1:8" ht="15" customHeight="1" x14ac:dyDescent="0.25">
      <c r="A51" s="66" t="s">
        <v>38</v>
      </c>
      <c r="B51" s="65"/>
      <c r="C51" s="65"/>
      <c r="D51" s="65"/>
      <c r="E51" s="65"/>
      <c r="F51" s="186"/>
      <c r="H51" s="178"/>
    </row>
    <row r="52" spans="1:8" s="103" customFormat="1" ht="15" customHeight="1" x14ac:dyDescent="0.25">
      <c r="A52" s="67" t="s">
        <v>41</v>
      </c>
      <c r="B52" s="75">
        <v>67648867</v>
      </c>
      <c r="C52" s="75">
        <v>69871928</v>
      </c>
      <c r="D52" s="75">
        <v>67981366</v>
      </c>
      <c r="E52" s="75">
        <f>D52-C52</f>
        <v>-1890562</v>
      </c>
      <c r="F52" s="62">
        <f>IF(ISBLANK(E52),"  ",IF(C52&gt;0,E52/C52,IF(E52&gt;0,1,0)))</f>
        <v>-2.7057533033867334E-2</v>
      </c>
      <c r="H52" s="179"/>
    </row>
    <row r="53" spans="1:8" ht="15" customHeight="1" x14ac:dyDescent="0.25">
      <c r="A53" s="66" t="s">
        <v>38</v>
      </c>
      <c r="B53" s="65"/>
      <c r="C53" s="65"/>
      <c r="D53" s="65"/>
      <c r="E53" s="65"/>
      <c r="F53" s="186"/>
      <c r="H53" s="178"/>
    </row>
    <row r="54" spans="1:8" s="103" customFormat="1" ht="15" customHeight="1" x14ac:dyDescent="0.25">
      <c r="A54" s="78" t="s">
        <v>42</v>
      </c>
      <c r="B54" s="79">
        <v>0</v>
      </c>
      <c r="C54" s="79">
        <v>0</v>
      </c>
      <c r="D54" s="79">
        <v>0</v>
      </c>
      <c r="E54" s="79">
        <f>D54-C54</f>
        <v>0</v>
      </c>
      <c r="F54" s="62">
        <f>IF(ISBLANK(E54),"  ",IF(C54&gt;0,E54/C54,IF(E54&gt;0,1,0)))</f>
        <v>0</v>
      </c>
      <c r="H54" s="179"/>
    </row>
    <row r="55" spans="1:8" ht="15" customHeight="1" x14ac:dyDescent="0.25">
      <c r="A55" s="67"/>
      <c r="B55" s="57"/>
      <c r="C55" s="57"/>
      <c r="D55" s="57"/>
      <c r="E55" s="57"/>
      <c r="F55" s="186"/>
      <c r="H55" s="178"/>
    </row>
    <row r="56" spans="1:8" s="103" customFormat="1" ht="15" customHeight="1" x14ac:dyDescent="0.25">
      <c r="A56" s="67" t="s">
        <v>43</v>
      </c>
      <c r="B56" s="75">
        <v>0</v>
      </c>
      <c r="C56" s="75">
        <v>0</v>
      </c>
      <c r="D56" s="75">
        <v>0</v>
      </c>
      <c r="E56" s="79">
        <f>D56-C56</f>
        <v>0</v>
      </c>
      <c r="F56" s="62">
        <f>IF(ISBLANK(E56),"  ",IF(C56&gt;0,E56/C56,IF(E56&gt;0,1,0)))</f>
        <v>0</v>
      </c>
      <c r="H56" s="179"/>
    </row>
    <row r="57" spans="1:8" ht="15" customHeight="1" x14ac:dyDescent="0.25">
      <c r="A57" s="66"/>
      <c r="B57" s="65"/>
      <c r="C57" s="65"/>
      <c r="D57" s="65"/>
      <c r="E57" s="65"/>
      <c r="F57" s="186"/>
      <c r="H57" s="178"/>
    </row>
    <row r="58" spans="1:8" s="103" customFormat="1" ht="15" customHeight="1" x14ac:dyDescent="0.25">
      <c r="A58" s="81" t="s">
        <v>44</v>
      </c>
      <c r="B58" s="75">
        <v>100370748</v>
      </c>
      <c r="C58" s="75">
        <v>102593809</v>
      </c>
      <c r="D58" s="75">
        <v>100271573</v>
      </c>
      <c r="E58" s="75">
        <f>D58-C58</f>
        <v>-2322236</v>
      </c>
      <c r="F58" s="62">
        <f>IF(ISBLANK(E58),"  ",IF(C58&gt;0,E58/C58,IF(E58&gt;0,1,0)))</f>
        <v>-2.2635244978573707E-2</v>
      </c>
      <c r="H58" s="179"/>
    </row>
    <row r="59" spans="1:8" ht="15" customHeight="1" x14ac:dyDescent="0.25">
      <c r="A59" s="82"/>
      <c r="B59" s="65"/>
      <c r="C59" s="65"/>
      <c r="D59" s="65"/>
      <c r="E59" s="65"/>
      <c r="F59" s="186" t="s">
        <v>38</v>
      </c>
      <c r="H59" s="178"/>
    </row>
    <row r="60" spans="1:8" ht="15" customHeight="1" x14ac:dyDescent="0.25">
      <c r="A60" s="83"/>
      <c r="B60" s="57"/>
      <c r="C60" s="57"/>
      <c r="D60" s="57"/>
      <c r="E60" s="57"/>
      <c r="F60" s="80" t="s">
        <v>38</v>
      </c>
      <c r="H60" s="178"/>
    </row>
    <row r="61" spans="1:8" ht="15" customHeight="1" x14ac:dyDescent="0.25">
      <c r="A61" s="81" t="s">
        <v>45</v>
      </c>
      <c r="B61" s="57"/>
      <c r="C61" s="57"/>
      <c r="D61" s="57"/>
      <c r="E61" s="57"/>
      <c r="F61" s="80"/>
      <c r="H61" s="178"/>
    </row>
    <row r="62" spans="1:8" ht="15" customHeight="1" x14ac:dyDescent="0.25">
      <c r="A62" s="64" t="s">
        <v>46</v>
      </c>
      <c r="B62" s="57">
        <v>37379508.400000006</v>
      </c>
      <c r="C62" s="57">
        <v>38312671.57</v>
      </c>
      <c r="D62" s="57">
        <v>39442858.560000002</v>
      </c>
      <c r="E62" s="57">
        <f t="shared" ref="E62:E75" si="4">D62-C62</f>
        <v>1130186.9900000021</v>
      </c>
      <c r="F62" s="62">
        <f t="shared" ref="F62:F75" si="5">IF(ISBLANK(E62),"  ",IF(C62&gt;0,E62/C62,IF(E62&gt;0,1,0)))</f>
        <v>2.9499038925935233E-2</v>
      </c>
      <c r="H62" s="178"/>
    </row>
    <row r="63" spans="1:8" ht="15" customHeight="1" x14ac:dyDescent="0.25">
      <c r="A63" s="66" t="s">
        <v>47</v>
      </c>
      <c r="B63" s="65">
        <v>404218.92</v>
      </c>
      <c r="C63" s="65">
        <v>390837</v>
      </c>
      <c r="D63" s="65">
        <v>390837</v>
      </c>
      <c r="E63" s="65">
        <f t="shared" si="4"/>
        <v>0</v>
      </c>
      <c r="F63" s="62">
        <f t="shared" si="5"/>
        <v>0</v>
      </c>
      <c r="H63" s="178"/>
    </row>
    <row r="64" spans="1:8" ht="15" customHeight="1" x14ac:dyDescent="0.25">
      <c r="A64" s="66" t="s">
        <v>48</v>
      </c>
      <c r="B64" s="65">
        <v>544139.70000000007</v>
      </c>
      <c r="C64" s="65">
        <v>539148</v>
      </c>
      <c r="D64" s="65">
        <v>618551</v>
      </c>
      <c r="E64" s="65">
        <f t="shared" si="4"/>
        <v>79403</v>
      </c>
      <c r="F64" s="62">
        <f t="shared" si="5"/>
        <v>0.14727495975131133</v>
      </c>
      <c r="H64" s="178"/>
    </row>
    <row r="65" spans="1:10" ht="15" customHeight="1" x14ac:dyDescent="0.25">
      <c r="A65" s="66" t="s">
        <v>49</v>
      </c>
      <c r="B65" s="65">
        <v>11642804.150000004</v>
      </c>
      <c r="C65" s="65">
        <v>11969072.27</v>
      </c>
      <c r="D65" s="65">
        <v>11237933.370000001</v>
      </c>
      <c r="E65" s="65">
        <f t="shared" si="4"/>
        <v>-731138.89999999851</v>
      </c>
      <c r="F65" s="62">
        <f t="shared" si="5"/>
        <v>-6.1085678447490778E-2</v>
      </c>
      <c r="H65" s="178"/>
    </row>
    <row r="66" spans="1:10" ht="15" customHeight="1" x14ac:dyDescent="0.25">
      <c r="A66" s="66" t="s">
        <v>50</v>
      </c>
      <c r="B66" s="65">
        <v>3509024.72</v>
      </c>
      <c r="C66" s="65">
        <v>4005008.08</v>
      </c>
      <c r="D66" s="65">
        <v>4036221.87</v>
      </c>
      <c r="E66" s="65">
        <f t="shared" si="4"/>
        <v>31213.790000000037</v>
      </c>
      <c r="F66" s="62">
        <f t="shared" si="5"/>
        <v>7.793689644691063E-3</v>
      </c>
      <c r="H66" s="178"/>
    </row>
    <row r="67" spans="1:10" ht="15" customHeight="1" x14ac:dyDescent="0.25">
      <c r="A67" s="66" t="s">
        <v>51</v>
      </c>
      <c r="B67" s="65">
        <v>11826432.529999997</v>
      </c>
      <c r="C67" s="65">
        <v>10210748.969999999</v>
      </c>
      <c r="D67" s="65">
        <v>9051011.4000000004</v>
      </c>
      <c r="E67" s="65">
        <f t="shared" si="4"/>
        <v>-1159737.5699999984</v>
      </c>
      <c r="F67" s="62">
        <f t="shared" si="5"/>
        <v>-0.11358006874984397</v>
      </c>
      <c r="H67" s="178"/>
    </row>
    <row r="68" spans="1:10" ht="15" customHeight="1" x14ac:dyDescent="0.25">
      <c r="A68" s="66" t="s">
        <v>52</v>
      </c>
      <c r="B68" s="65">
        <v>14262496</v>
      </c>
      <c r="C68" s="65">
        <v>12218775</v>
      </c>
      <c r="D68" s="65">
        <v>12218775</v>
      </c>
      <c r="E68" s="65">
        <f t="shared" si="4"/>
        <v>0</v>
      </c>
      <c r="F68" s="62">
        <f t="shared" si="5"/>
        <v>0</v>
      </c>
      <c r="H68" s="178"/>
    </row>
    <row r="69" spans="1:10" ht="15" customHeight="1" x14ac:dyDescent="0.25">
      <c r="A69" s="66" t="s">
        <v>53</v>
      </c>
      <c r="B69" s="65">
        <v>14099188.390000002</v>
      </c>
      <c r="C69" s="65">
        <v>16904057.5</v>
      </c>
      <c r="D69" s="65">
        <v>14661824.800000001</v>
      </c>
      <c r="E69" s="65">
        <f t="shared" si="4"/>
        <v>-2242232.6999999993</v>
      </c>
      <c r="F69" s="62">
        <f t="shared" si="5"/>
        <v>-0.13264464463635428</v>
      </c>
      <c r="H69" s="178"/>
    </row>
    <row r="70" spans="1:10" s="103" customFormat="1" ht="15" customHeight="1" x14ac:dyDescent="0.25">
      <c r="A70" s="84" t="s">
        <v>54</v>
      </c>
      <c r="B70" s="70">
        <v>93667812.810000017</v>
      </c>
      <c r="C70" s="70">
        <v>94550318.390000001</v>
      </c>
      <c r="D70" s="70">
        <v>91658013</v>
      </c>
      <c r="E70" s="70">
        <f t="shared" si="4"/>
        <v>-2892305.3900000006</v>
      </c>
      <c r="F70" s="62">
        <f t="shared" si="5"/>
        <v>-3.0590117931383949E-2</v>
      </c>
      <c r="H70" s="179"/>
      <c r="I70" s="153"/>
      <c r="J70" s="153"/>
    </row>
    <row r="71" spans="1:10" ht="15" customHeight="1" x14ac:dyDescent="0.25">
      <c r="A71" s="66" t="s">
        <v>55</v>
      </c>
      <c r="B71" s="65">
        <v>0</v>
      </c>
      <c r="C71" s="65">
        <v>0</v>
      </c>
      <c r="D71" s="65">
        <v>0</v>
      </c>
      <c r="E71" s="65">
        <f t="shared" si="4"/>
        <v>0</v>
      </c>
      <c r="F71" s="62">
        <f t="shared" si="5"/>
        <v>0</v>
      </c>
      <c r="H71" s="178"/>
    </row>
    <row r="72" spans="1:10" ht="15" customHeight="1" x14ac:dyDescent="0.25">
      <c r="A72" s="66" t="s">
        <v>56</v>
      </c>
      <c r="B72" s="65">
        <v>3003094.31</v>
      </c>
      <c r="C72" s="65">
        <v>4343650</v>
      </c>
      <c r="D72" s="65">
        <v>4913719</v>
      </c>
      <c r="E72" s="65">
        <f t="shared" si="4"/>
        <v>570069</v>
      </c>
      <c r="F72" s="62">
        <f t="shared" si="5"/>
        <v>0.13124192787172079</v>
      </c>
      <c r="H72" s="178"/>
    </row>
    <row r="73" spans="1:10" ht="15" customHeight="1" x14ac:dyDescent="0.25">
      <c r="A73" s="66" t="s">
        <v>57</v>
      </c>
      <c r="B73" s="65">
        <v>3699841</v>
      </c>
      <c r="C73" s="65">
        <v>3699841</v>
      </c>
      <c r="D73" s="65">
        <v>3699841</v>
      </c>
      <c r="E73" s="65">
        <f t="shared" si="4"/>
        <v>0</v>
      </c>
      <c r="F73" s="62">
        <f t="shared" si="5"/>
        <v>0</v>
      </c>
      <c r="H73" s="178"/>
    </row>
    <row r="74" spans="1:10" ht="15" customHeight="1" x14ac:dyDescent="0.25">
      <c r="A74" s="66" t="s">
        <v>58</v>
      </c>
      <c r="B74" s="65">
        <v>0</v>
      </c>
      <c r="C74" s="65">
        <v>0</v>
      </c>
      <c r="D74" s="65">
        <v>0</v>
      </c>
      <c r="E74" s="65">
        <f t="shared" si="4"/>
        <v>0</v>
      </c>
      <c r="F74" s="62">
        <f t="shared" si="5"/>
        <v>0</v>
      </c>
      <c r="H74" s="178"/>
    </row>
    <row r="75" spans="1:10" s="103" customFormat="1" ht="15" customHeight="1" x14ac:dyDescent="0.25">
      <c r="A75" s="85" t="s">
        <v>59</v>
      </c>
      <c r="B75" s="86">
        <v>100370748.12000002</v>
      </c>
      <c r="C75" s="86">
        <v>102593809.39</v>
      </c>
      <c r="D75" s="86">
        <v>100271573</v>
      </c>
      <c r="E75" s="182">
        <f t="shared" si="4"/>
        <v>-2322236.3900000006</v>
      </c>
      <c r="F75" s="62">
        <f t="shared" si="5"/>
        <v>-2.2635248693927072E-2</v>
      </c>
      <c r="H75" s="179"/>
      <c r="I75" s="153"/>
      <c r="J75" s="153"/>
    </row>
    <row r="76" spans="1:10" ht="15" customHeight="1" x14ac:dyDescent="0.25">
      <c r="A76" s="83"/>
      <c r="B76" s="57"/>
      <c r="C76" s="57"/>
      <c r="D76" s="57"/>
      <c r="E76" s="57"/>
      <c r="F76" s="186"/>
      <c r="H76" s="178"/>
    </row>
    <row r="77" spans="1:10" ht="15" customHeight="1" x14ac:dyDescent="0.25">
      <c r="A77" s="81" t="s">
        <v>60</v>
      </c>
      <c r="B77" s="57"/>
      <c r="C77" s="57"/>
      <c r="D77" s="57"/>
      <c r="E77" s="57"/>
      <c r="F77" s="80"/>
      <c r="H77" s="178"/>
    </row>
    <row r="78" spans="1:10" ht="15" customHeight="1" x14ac:dyDescent="0.25">
      <c r="A78" s="64" t="s">
        <v>61</v>
      </c>
      <c r="B78" s="61">
        <v>46111204.530000001</v>
      </c>
      <c r="C78" s="61">
        <v>45653199.599999994</v>
      </c>
      <c r="D78" s="61">
        <v>45802690.999999993</v>
      </c>
      <c r="E78" s="57">
        <f t="shared" ref="E78:E96" si="6">D78-C78</f>
        <v>149491.39999999851</v>
      </c>
      <c r="F78" s="62">
        <f t="shared" ref="F78:F96" si="7">IF(ISBLANK(E78),"  ",IF(C78&gt;0,E78/C78,IF(E78&gt;0,1,0)))</f>
        <v>3.2744999542156632E-3</v>
      </c>
      <c r="H78" s="178"/>
    </row>
    <row r="79" spans="1:10" ht="15" customHeight="1" x14ac:dyDescent="0.25">
      <c r="A79" s="66" t="s">
        <v>62</v>
      </c>
      <c r="B79" s="63">
        <v>226661.55</v>
      </c>
      <c r="C79" s="63">
        <v>0</v>
      </c>
      <c r="D79" s="63">
        <v>201377</v>
      </c>
      <c r="E79" s="65">
        <f t="shared" si="6"/>
        <v>201377</v>
      </c>
      <c r="F79" s="62">
        <f t="shared" si="7"/>
        <v>1</v>
      </c>
      <c r="H79" s="178"/>
    </row>
    <row r="80" spans="1:10" ht="15" customHeight="1" x14ac:dyDescent="0.25">
      <c r="A80" s="66" t="s">
        <v>63</v>
      </c>
      <c r="B80" s="57">
        <v>20383658.289999999</v>
      </c>
      <c r="C80" s="57">
        <v>19902053.09</v>
      </c>
      <c r="D80" s="57">
        <v>19883952</v>
      </c>
      <c r="E80" s="65">
        <f t="shared" si="6"/>
        <v>-18101.089999999851</v>
      </c>
      <c r="F80" s="62">
        <f t="shared" si="7"/>
        <v>-9.0950867823254571E-4</v>
      </c>
      <c r="H80" s="178"/>
    </row>
    <row r="81" spans="1:10" s="103" customFormat="1" ht="15" customHeight="1" x14ac:dyDescent="0.25">
      <c r="A81" s="84" t="s">
        <v>64</v>
      </c>
      <c r="B81" s="86">
        <v>66721524.369999997</v>
      </c>
      <c r="C81" s="86">
        <v>65555252.689999998</v>
      </c>
      <c r="D81" s="86">
        <v>65888019.999999993</v>
      </c>
      <c r="E81" s="70">
        <f t="shared" si="6"/>
        <v>332767.30999999493</v>
      </c>
      <c r="F81" s="62">
        <f t="shared" si="7"/>
        <v>5.0761349601319786E-3</v>
      </c>
      <c r="H81" s="179"/>
      <c r="I81" s="153"/>
      <c r="J81" s="153"/>
    </row>
    <row r="82" spans="1:10" ht="15" customHeight="1" x14ac:dyDescent="0.25">
      <c r="A82" s="66" t="s">
        <v>65</v>
      </c>
      <c r="B82" s="63">
        <v>245430.19</v>
      </c>
      <c r="C82" s="63">
        <v>325870</v>
      </c>
      <c r="D82" s="63">
        <v>325870</v>
      </c>
      <c r="E82" s="65">
        <f t="shared" si="6"/>
        <v>0</v>
      </c>
      <c r="F82" s="62">
        <f t="shared" si="7"/>
        <v>0</v>
      </c>
      <c r="H82" s="178"/>
    </row>
    <row r="83" spans="1:10" ht="15" customHeight="1" x14ac:dyDescent="0.25">
      <c r="A83" s="66" t="s">
        <v>66</v>
      </c>
      <c r="B83" s="61">
        <v>9693912.0300000012</v>
      </c>
      <c r="C83" s="61">
        <v>9917138.6999999993</v>
      </c>
      <c r="D83" s="61">
        <v>10688986</v>
      </c>
      <c r="E83" s="65">
        <f t="shared" si="6"/>
        <v>771847.30000000075</v>
      </c>
      <c r="F83" s="62">
        <f t="shared" si="7"/>
        <v>7.7829636485773943E-2</v>
      </c>
      <c r="H83" s="178"/>
    </row>
    <row r="84" spans="1:10" ht="15" customHeight="1" x14ac:dyDescent="0.25">
      <c r="A84" s="66" t="s">
        <v>67</v>
      </c>
      <c r="B84" s="57">
        <v>1161634.3599999999</v>
      </c>
      <c r="C84" s="57">
        <v>937411</v>
      </c>
      <c r="D84" s="57">
        <v>937411</v>
      </c>
      <c r="E84" s="65">
        <f t="shared" si="6"/>
        <v>0</v>
      </c>
      <c r="F84" s="62">
        <f t="shared" si="7"/>
        <v>0</v>
      </c>
      <c r="H84" s="178"/>
    </row>
    <row r="85" spans="1:10" s="103" customFormat="1" ht="15" customHeight="1" x14ac:dyDescent="0.25">
      <c r="A85" s="68" t="s">
        <v>68</v>
      </c>
      <c r="B85" s="86">
        <v>11100976.58</v>
      </c>
      <c r="C85" s="86">
        <v>11180419.699999999</v>
      </c>
      <c r="D85" s="86">
        <v>11952267</v>
      </c>
      <c r="E85" s="70">
        <f t="shared" si="6"/>
        <v>771847.30000000075</v>
      </c>
      <c r="F85" s="62">
        <f t="shared" si="7"/>
        <v>6.9035628420997544E-2</v>
      </c>
      <c r="H85" s="179"/>
      <c r="I85" s="153"/>
      <c r="J85" s="153"/>
    </row>
    <row r="86" spans="1:10" ht="15" customHeight="1" x14ac:dyDescent="0.25">
      <c r="A86" s="66" t="s">
        <v>69</v>
      </c>
      <c r="B86" s="57">
        <v>1246482.5900000001</v>
      </c>
      <c r="C86" s="57">
        <v>1101480</v>
      </c>
      <c r="D86" s="57">
        <v>1101480</v>
      </c>
      <c r="E86" s="65">
        <f t="shared" si="6"/>
        <v>0</v>
      </c>
      <c r="F86" s="62">
        <f t="shared" si="7"/>
        <v>0</v>
      </c>
      <c r="H86" s="178"/>
    </row>
    <row r="87" spans="1:10" ht="15" customHeight="1" x14ac:dyDescent="0.25">
      <c r="A87" s="66" t="s">
        <v>70</v>
      </c>
      <c r="B87" s="65">
        <v>18010502.079999998</v>
      </c>
      <c r="C87" s="65">
        <v>20151326</v>
      </c>
      <c r="D87" s="65">
        <v>16154406</v>
      </c>
      <c r="E87" s="65">
        <f t="shared" si="6"/>
        <v>-3996920</v>
      </c>
      <c r="F87" s="62">
        <f t="shared" si="7"/>
        <v>-0.19834526025731508</v>
      </c>
      <c r="H87" s="178"/>
    </row>
    <row r="88" spans="1:10" ht="15" customHeight="1" x14ac:dyDescent="0.25">
      <c r="A88" s="66" t="s">
        <v>71</v>
      </c>
      <c r="B88" s="65">
        <v>0</v>
      </c>
      <c r="C88" s="65">
        <v>0</v>
      </c>
      <c r="D88" s="65">
        <v>0</v>
      </c>
      <c r="E88" s="65">
        <f t="shared" si="6"/>
        <v>0</v>
      </c>
      <c r="F88" s="62">
        <f t="shared" si="7"/>
        <v>0</v>
      </c>
      <c r="H88" s="178"/>
    </row>
    <row r="89" spans="1:10" ht="15" customHeight="1" x14ac:dyDescent="0.25">
      <c r="A89" s="66" t="s">
        <v>72</v>
      </c>
      <c r="B89" s="65">
        <v>3003094.31</v>
      </c>
      <c r="C89" s="65">
        <v>4343650</v>
      </c>
      <c r="D89" s="65">
        <v>4913719</v>
      </c>
      <c r="E89" s="65">
        <f t="shared" si="6"/>
        <v>570069</v>
      </c>
      <c r="F89" s="62">
        <f t="shared" si="7"/>
        <v>0.13124192787172079</v>
      </c>
      <c r="H89" s="178"/>
    </row>
    <row r="90" spans="1:10" s="103" customFormat="1" ht="15" customHeight="1" x14ac:dyDescent="0.25">
      <c r="A90" s="68" t="s">
        <v>73</v>
      </c>
      <c r="B90" s="70">
        <v>22260078.979999997</v>
      </c>
      <c r="C90" s="70">
        <v>25596456</v>
      </c>
      <c r="D90" s="70">
        <v>22169605</v>
      </c>
      <c r="E90" s="70">
        <f t="shared" si="6"/>
        <v>-3426851</v>
      </c>
      <c r="F90" s="62">
        <f t="shared" si="7"/>
        <v>-0.13387990118632048</v>
      </c>
      <c r="H90" s="179"/>
      <c r="I90" s="153"/>
      <c r="J90" s="153"/>
    </row>
    <row r="91" spans="1:10" ht="15" customHeight="1" x14ac:dyDescent="0.25">
      <c r="A91" s="66" t="s">
        <v>74</v>
      </c>
      <c r="B91" s="65">
        <v>152394.97999999998</v>
      </c>
      <c r="C91" s="65">
        <v>62032</v>
      </c>
      <c r="D91" s="65">
        <v>62032</v>
      </c>
      <c r="E91" s="65">
        <f t="shared" si="6"/>
        <v>0</v>
      </c>
      <c r="F91" s="62">
        <f t="shared" si="7"/>
        <v>0</v>
      </c>
      <c r="H91" s="178"/>
    </row>
    <row r="92" spans="1:10" ht="15" customHeight="1" x14ac:dyDescent="0.25">
      <c r="A92" s="66" t="s">
        <v>75</v>
      </c>
      <c r="B92" s="65">
        <v>135773.21</v>
      </c>
      <c r="C92" s="65">
        <v>137649</v>
      </c>
      <c r="D92" s="65">
        <v>137649</v>
      </c>
      <c r="E92" s="65">
        <f t="shared" si="6"/>
        <v>0</v>
      </c>
      <c r="F92" s="62">
        <f t="shared" si="7"/>
        <v>0</v>
      </c>
      <c r="H92" s="178"/>
    </row>
    <row r="93" spans="1:10" ht="15" customHeight="1" x14ac:dyDescent="0.25">
      <c r="A93" s="73" t="s">
        <v>76</v>
      </c>
      <c r="B93" s="65">
        <v>0</v>
      </c>
      <c r="C93" s="65">
        <v>62000</v>
      </c>
      <c r="D93" s="65">
        <v>62000</v>
      </c>
      <c r="E93" s="65">
        <f t="shared" si="6"/>
        <v>0</v>
      </c>
      <c r="F93" s="62">
        <f t="shared" si="7"/>
        <v>0</v>
      </c>
      <c r="H93" s="178"/>
    </row>
    <row r="94" spans="1:10" s="103" customFormat="1" ht="15" customHeight="1" x14ac:dyDescent="0.25">
      <c r="A94" s="87" t="s">
        <v>77</v>
      </c>
      <c r="B94" s="86">
        <v>288168.18999999994</v>
      </c>
      <c r="C94" s="86">
        <v>261681</v>
      </c>
      <c r="D94" s="86">
        <v>261681</v>
      </c>
      <c r="E94" s="70">
        <f t="shared" si="6"/>
        <v>0</v>
      </c>
      <c r="F94" s="62">
        <f t="shared" si="7"/>
        <v>0</v>
      </c>
      <c r="H94" s="179"/>
      <c r="I94" s="153"/>
      <c r="J94" s="153"/>
    </row>
    <row r="95" spans="1:10" ht="15" customHeight="1" x14ac:dyDescent="0.25">
      <c r="A95" s="73" t="s">
        <v>78</v>
      </c>
      <c r="B95" s="65">
        <v>0</v>
      </c>
      <c r="C95" s="65">
        <v>0</v>
      </c>
      <c r="D95" s="65">
        <v>0</v>
      </c>
      <c r="E95" s="65">
        <f t="shared" si="6"/>
        <v>0</v>
      </c>
      <c r="F95" s="62">
        <f t="shared" si="7"/>
        <v>0</v>
      </c>
      <c r="H95" s="178"/>
    </row>
    <row r="96" spans="1:10" s="103" customFormat="1" ht="15" customHeight="1" thickBot="1" x14ac:dyDescent="0.3">
      <c r="A96" s="159" t="s">
        <v>59</v>
      </c>
      <c r="B96" s="160">
        <v>100370748.12</v>
      </c>
      <c r="C96" s="160">
        <v>102593809.39</v>
      </c>
      <c r="D96" s="160">
        <v>100271573</v>
      </c>
      <c r="E96" s="160">
        <f t="shared" si="6"/>
        <v>-2322236.3900000006</v>
      </c>
      <c r="F96" s="164">
        <f t="shared" si="7"/>
        <v>-2.2635248693927072E-2</v>
      </c>
      <c r="H96" s="179"/>
    </row>
    <row r="97" spans="1:6" ht="15" customHeight="1" thickTop="1" x14ac:dyDescent="0.3">
      <c r="A97" s="20"/>
      <c r="B97" s="21"/>
      <c r="C97" s="21"/>
      <c r="D97" s="21"/>
      <c r="E97" s="21"/>
      <c r="F97" s="22"/>
    </row>
    <row r="98" spans="1:6" x14ac:dyDescent="0.25">
      <c r="A98" s="1" t="s">
        <v>203</v>
      </c>
    </row>
    <row r="99" spans="1:6" x14ac:dyDescent="0.25">
      <c r="A99" s="1" t="s">
        <v>181</v>
      </c>
    </row>
  </sheetData>
  <hyperlinks>
    <hyperlink ref="I2" location="Home!A1" tooltip="Home" display="Home" xr:uid="{00000000-0004-0000-2100-000000000000}"/>
  </hyperlinks>
  <printOptions horizontalCentered="1" verticalCentered="1"/>
  <pageMargins left="0.25" right="0.25" top="0.75" bottom="0.75" header="0.3" footer="0.3"/>
  <pageSetup scale="46" fitToWidth="0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Sheet35">
    <tabColor theme="9" tint="0.79998168889431442"/>
    <pageSetUpPr fitToPage="1"/>
  </sheetPr>
  <dimension ref="A1:J99"/>
  <sheetViews>
    <sheetView workbookViewId="0">
      <pane xSplit="1" ySplit="5" topLeftCell="B6" activePane="bottomRight" state="frozen"/>
      <selection activeCell="A33" sqref="A33"/>
      <selection pane="topRight" activeCell="A33" sqref="A33"/>
      <selection pane="bottomLeft" activeCell="A33" sqref="A33"/>
      <selection pane="bottomRight" activeCell="H14" sqref="H14"/>
    </sheetView>
  </sheetViews>
  <sheetFormatPr defaultColWidth="9.140625" defaultRowHeight="15.75" x14ac:dyDescent="0.25"/>
  <cols>
    <col min="1" max="1" width="66.5703125" style="1" customWidth="1"/>
    <col min="2" max="4" width="23.7109375" style="2" customWidth="1"/>
    <col min="5" max="6" width="23.7109375" style="19" customWidth="1"/>
    <col min="8" max="8" width="7.7109375" customWidth="1"/>
    <col min="9" max="9" width="11.5703125" customWidth="1"/>
    <col min="10" max="10" width="9" customWidth="1"/>
  </cols>
  <sheetData>
    <row r="1" spans="1:9" ht="19.5" customHeight="1" thickBot="1" x14ac:dyDescent="0.35">
      <c r="A1" s="27" t="s">
        <v>0</v>
      </c>
      <c r="B1" s="28"/>
      <c r="D1" s="44" t="s">
        <v>1</v>
      </c>
      <c r="E1" s="45" t="s">
        <v>118</v>
      </c>
      <c r="F1" s="36"/>
      <c r="H1" s="152"/>
    </row>
    <row r="2" spans="1:9" ht="19.5" customHeight="1" thickBot="1" x14ac:dyDescent="0.3">
      <c r="A2" s="27" t="s">
        <v>2</v>
      </c>
      <c r="B2" s="28"/>
      <c r="C2" s="28"/>
      <c r="D2" s="28"/>
      <c r="E2" s="46"/>
      <c r="F2" s="46"/>
      <c r="I2" s="170" t="s">
        <v>178</v>
      </c>
    </row>
    <row r="3" spans="1:9" ht="19.5" customHeight="1" thickBot="1" x14ac:dyDescent="0.3">
      <c r="A3" s="33" t="s">
        <v>3</v>
      </c>
      <c r="B3" s="34"/>
      <c r="C3" s="34"/>
      <c r="D3" s="34"/>
      <c r="E3" s="47"/>
      <c r="F3" s="47"/>
    </row>
    <row r="4" spans="1:9" ht="15" customHeight="1" thickTop="1" x14ac:dyDescent="0.25">
      <c r="A4" s="49" t="s">
        <v>4</v>
      </c>
      <c r="B4" s="50" t="s">
        <v>5</v>
      </c>
      <c r="C4" s="51" t="s">
        <v>6</v>
      </c>
      <c r="D4" s="51" t="s">
        <v>6</v>
      </c>
      <c r="E4" s="51" t="s">
        <v>7</v>
      </c>
      <c r="F4" s="52" t="s">
        <v>8</v>
      </c>
      <c r="H4" s="177"/>
    </row>
    <row r="5" spans="1:9" s="107" customFormat="1" ht="15" customHeight="1" x14ac:dyDescent="0.25">
      <c r="A5" s="53"/>
      <c r="B5" s="54" t="s">
        <v>192</v>
      </c>
      <c r="C5" s="54" t="s">
        <v>201</v>
      </c>
      <c r="D5" s="54" t="s">
        <v>202</v>
      </c>
      <c r="E5" s="54" t="s">
        <v>192</v>
      </c>
      <c r="F5" s="55" t="s">
        <v>9</v>
      </c>
      <c r="H5" s="177"/>
    </row>
    <row r="6" spans="1:9" ht="15" customHeight="1" x14ac:dyDescent="0.25">
      <c r="A6" s="56" t="s">
        <v>10</v>
      </c>
      <c r="B6" s="57"/>
      <c r="C6" s="57"/>
      <c r="D6" s="57"/>
      <c r="E6" s="57"/>
      <c r="F6" s="92"/>
      <c r="H6" s="178"/>
    </row>
    <row r="7" spans="1:9" ht="15" customHeight="1" x14ac:dyDescent="0.25">
      <c r="A7" s="56" t="s">
        <v>11</v>
      </c>
      <c r="B7" s="57"/>
      <c r="C7" s="57"/>
      <c r="D7" s="57"/>
      <c r="E7" s="57"/>
      <c r="F7" s="93"/>
      <c r="H7" s="178"/>
    </row>
    <row r="8" spans="1:9" ht="15" customHeight="1" x14ac:dyDescent="0.25">
      <c r="A8" s="60" t="s">
        <v>12</v>
      </c>
      <c r="B8" s="61">
        <v>9631987</v>
      </c>
      <c r="C8" s="61">
        <v>9631987</v>
      </c>
      <c r="D8" s="61">
        <v>9734448</v>
      </c>
      <c r="E8" s="61">
        <f t="shared" ref="E8:E33" si="0">D8-C8</f>
        <v>102461</v>
      </c>
      <c r="F8" s="94">
        <f t="shared" ref="F8:F33" si="1">IF(ISBLANK(E8),"  ",IF(C8&gt;0,E8/C8,IF(E8&gt;0,1,0)))</f>
        <v>1.0637576649553202E-2</v>
      </c>
      <c r="H8" s="178"/>
    </row>
    <row r="9" spans="1:9" ht="15" customHeight="1" x14ac:dyDescent="0.25">
      <c r="A9" s="60" t="s">
        <v>13</v>
      </c>
      <c r="B9" s="61">
        <v>0</v>
      </c>
      <c r="C9" s="61">
        <v>0</v>
      </c>
      <c r="D9" s="61">
        <v>0</v>
      </c>
      <c r="E9" s="61">
        <f t="shared" si="0"/>
        <v>0</v>
      </c>
      <c r="F9" s="94">
        <f t="shared" si="1"/>
        <v>0</v>
      </c>
      <c r="H9" s="178"/>
    </row>
    <row r="10" spans="1:9" ht="15" customHeight="1" x14ac:dyDescent="0.25">
      <c r="A10" s="187" t="s">
        <v>14</v>
      </c>
      <c r="B10" s="63">
        <v>629367</v>
      </c>
      <c r="C10" s="63">
        <v>631022</v>
      </c>
      <c r="D10" s="63">
        <v>552652</v>
      </c>
      <c r="E10" s="61">
        <f t="shared" si="0"/>
        <v>-78370</v>
      </c>
      <c r="F10" s="95">
        <f t="shared" si="1"/>
        <v>-0.12419535293539687</v>
      </c>
      <c r="H10" s="178"/>
    </row>
    <row r="11" spans="1:9" ht="15" customHeight="1" x14ac:dyDescent="0.25">
      <c r="A11" s="189" t="s">
        <v>15</v>
      </c>
      <c r="B11" s="65">
        <v>0</v>
      </c>
      <c r="C11" s="65">
        <v>0</v>
      </c>
      <c r="D11" s="65">
        <v>0</v>
      </c>
      <c r="E11" s="61">
        <f t="shared" si="0"/>
        <v>0</v>
      </c>
      <c r="F11" s="94">
        <f t="shared" si="1"/>
        <v>0</v>
      </c>
      <c r="H11" s="178"/>
    </row>
    <row r="12" spans="1:9" ht="15" customHeight="1" x14ac:dyDescent="0.25">
      <c r="A12" s="190" t="s">
        <v>16</v>
      </c>
      <c r="B12" s="65">
        <v>581022</v>
      </c>
      <c r="C12" s="65">
        <v>581022</v>
      </c>
      <c r="D12" s="65">
        <v>502652</v>
      </c>
      <c r="E12" s="61">
        <f t="shared" si="0"/>
        <v>-78370</v>
      </c>
      <c r="F12" s="94">
        <f t="shared" si="1"/>
        <v>-0.13488301647786141</v>
      </c>
      <c r="H12" s="178"/>
    </row>
    <row r="13" spans="1:9" ht="15" customHeight="1" x14ac:dyDescent="0.25">
      <c r="A13" s="190" t="s">
        <v>17</v>
      </c>
      <c r="B13" s="65">
        <v>0</v>
      </c>
      <c r="C13" s="65">
        <v>0</v>
      </c>
      <c r="D13" s="65">
        <v>0</v>
      </c>
      <c r="E13" s="61">
        <f t="shared" si="0"/>
        <v>0</v>
      </c>
      <c r="F13" s="94">
        <f t="shared" si="1"/>
        <v>0</v>
      </c>
      <c r="H13" s="178"/>
    </row>
    <row r="14" spans="1:9" ht="15" customHeight="1" x14ac:dyDescent="0.25">
      <c r="A14" s="190" t="s">
        <v>18</v>
      </c>
      <c r="B14" s="65">
        <v>0</v>
      </c>
      <c r="C14" s="65">
        <v>0</v>
      </c>
      <c r="D14" s="65">
        <v>0</v>
      </c>
      <c r="E14" s="61">
        <f t="shared" si="0"/>
        <v>0</v>
      </c>
      <c r="F14" s="94">
        <f t="shared" si="1"/>
        <v>0</v>
      </c>
      <c r="H14" s="178"/>
    </row>
    <row r="15" spans="1:9" ht="15" customHeight="1" x14ac:dyDescent="0.25">
      <c r="A15" s="190" t="s">
        <v>19</v>
      </c>
      <c r="B15" s="65">
        <v>0</v>
      </c>
      <c r="C15" s="65">
        <v>0</v>
      </c>
      <c r="D15" s="65">
        <v>0</v>
      </c>
      <c r="E15" s="61">
        <f t="shared" si="0"/>
        <v>0</v>
      </c>
      <c r="F15" s="94">
        <f t="shared" si="1"/>
        <v>0</v>
      </c>
      <c r="H15" s="178"/>
    </row>
    <row r="16" spans="1:9" ht="15" customHeight="1" x14ac:dyDescent="0.25">
      <c r="A16" s="190" t="s">
        <v>204</v>
      </c>
      <c r="B16" s="65">
        <v>48345</v>
      </c>
      <c r="C16" s="65">
        <v>50000</v>
      </c>
      <c r="D16" s="65">
        <v>50000</v>
      </c>
      <c r="E16" s="61">
        <f t="shared" si="0"/>
        <v>0</v>
      </c>
      <c r="F16" s="94">
        <f t="shared" si="1"/>
        <v>0</v>
      </c>
      <c r="H16" s="178"/>
    </row>
    <row r="17" spans="1:8" ht="15" customHeight="1" x14ac:dyDescent="0.25">
      <c r="A17" s="190" t="s">
        <v>20</v>
      </c>
      <c r="B17" s="65">
        <v>0</v>
      </c>
      <c r="C17" s="65">
        <v>0</v>
      </c>
      <c r="D17" s="65">
        <v>0</v>
      </c>
      <c r="E17" s="61">
        <f t="shared" si="0"/>
        <v>0</v>
      </c>
      <c r="F17" s="94">
        <f t="shared" si="1"/>
        <v>0</v>
      </c>
      <c r="H17" s="178"/>
    </row>
    <row r="18" spans="1:8" ht="15" customHeight="1" x14ac:dyDescent="0.25">
      <c r="A18" s="190" t="s">
        <v>193</v>
      </c>
      <c r="B18" s="65">
        <v>0</v>
      </c>
      <c r="C18" s="65">
        <v>0</v>
      </c>
      <c r="D18" s="65">
        <v>0</v>
      </c>
      <c r="E18" s="61">
        <f t="shared" si="0"/>
        <v>0</v>
      </c>
      <c r="F18" s="94">
        <f t="shared" si="1"/>
        <v>0</v>
      </c>
      <c r="H18" s="178"/>
    </row>
    <row r="19" spans="1:8" ht="15" customHeight="1" x14ac:dyDescent="0.25">
      <c r="A19" s="190" t="s">
        <v>21</v>
      </c>
      <c r="B19" s="65">
        <v>0</v>
      </c>
      <c r="C19" s="65">
        <v>0</v>
      </c>
      <c r="D19" s="65">
        <v>0</v>
      </c>
      <c r="E19" s="61">
        <f t="shared" si="0"/>
        <v>0</v>
      </c>
      <c r="F19" s="94">
        <f t="shared" si="1"/>
        <v>0</v>
      </c>
      <c r="H19" s="178"/>
    </row>
    <row r="20" spans="1:8" ht="15" customHeight="1" x14ac:dyDescent="0.25">
      <c r="A20" s="190" t="s">
        <v>22</v>
      </c>
      <c r="B20" s="65">
        <v>0</v>
      </c>
      <c r="C20" s="65">
        <v>0</v>
      </c>
      <c r="D20" s="65">
        <v>0</v>
      </c>
      <c r="E20" s="61">
        <f t="shared" si="0"/>
        <v>0</v>
      </c>
      <c r="F20" s="94">
        <f t="shared" si="1"/>
        <v>0</v>
      </c>
      <c r="H20" s="178"/>
    </row>
    <row r="21" spans="1:8" ht="15" customHeight="1" x14ac:dyDescent="0.25">
      <c r="A21" s="190" t="s">
        <v>194</v>
      </c>
      <c r="B21" s="65">
        <v>0</v>
      </c>
      <c r="C21" s="65">
        <v>0</v>
      </c>
      <c r="D21" s="65">
        <v>0</v>
      </c>
      <c r="E21" s="61">
        <f t="shared" si="0"/>
        <v>0</v>
      </c>
      <c r="F21" s="94">
        <f t="shared" si="1"/>
        <v>0</v>
      </c>
      <c r="H21" s="178"/>
    </row>
    <row r="22" spans="1:8" ht="15" customHeight="1" x14ac:dyDescent="0.25">
      <c r="A22" s="190" t="s">
        <v>23</v>
      </c>
      <c r="B22" s="65">
        <v>0</v>
      </c>
      <c r="C22" s="65">
        <v>0</v>
      </c>
      <c r="D22" s="65">
        <v>0</v>
      </c>
      <c r="E22" s="61">
        <f t="shared" si="0"/>
        <v>0</v>
      </c>
      <c r="F22" s="94">
        <f t="shared" si="1"/>
        <v>0</v>
      </c>
      <c r="H22" s="178"/>
    </row>
    <row r="23" spans="1:8" ht="15" customHeight="1" x14ac:dyDescent="0.25">
      <c r="A23" s="191" t="s">
        <v>195</v>
      </c>
      <c r="B23" s="65">
        <v>0</v>
      </c>
      <c r="C23" s="65">
        <v>0</v>
      </c>
      <c r="D23" s="65">
        <v>0</v>
      </c>
      <c r="E23" s="61">
        <f t="shared" si="0"/>
        <v>0</v>
      </c>
      <c r="F23" s="94">
        <f t="shared" si="1"/>
        <v>0</v>
      </c>
      <c r="H23" s="178"/>
    </row>
    <row r="24" spans="1:8" ht="15" customHeight="1" x14ac:dyDescent="0.25">
      <c r="A24" s="191" t="s">
        <v>24</v>
      </c>
      <c r="B24" s="65">
        <v>0</v>
      </c>
      <c r="C24" s="65">
        <v>0</v>
      </c>
      <c r="D24" s="65">
        <v>0</v>
      </c>
      <c r="E24" s="61">
        <f t="shared" si="0"/>
        <v>0</v>
      </c>
      <c r="F24" s="94">
        <f t="shared" si="1"/>
        <v>0</v>
      </c>
      <c r="H24" s="178"/>
    </row>
    <row r="25" spans="1:8" ht="15" customHeight="1" x14ac:dyDescent="0.25">
      <c r="A25" s="191" t="s">
        <v>79</v>
      </c>
      <c r="B25" s="65">
        <v>0</v>
      </c>
      <c r="C25" s="65">
        <v>0</v>
      </c>
      <c r="D25" s="65">
        <v>0</v>
      </c>
      <c r="E25" s="61">
        <f t="shared" si="0"/>
        <v>0</v>
      </c>
      <c r="F25" s="94">
        <f t="shared" si="1"/>
        <v>0</v>
      </c>
      <c r="H25" s="178"/>
    </row>
    <row r="26" spans="1:8" ht="15" customHeight="1" x14ac:dyDescent="0.25">
      <c r="A26" s="191" t="s">
        <v>196</v>
      </c>
      <c r="B26" s="65">
        <v>0</v>
      </c>
      <c r="C26" s="65">
        <v>0</v>
      </c>
      <c r="D26" s="65">
        <v>0</v>
      </c>
      <c r="E26" s="61">
        <f t="shared" si="0"/>
        <v>0</v>
      </c>
      <c r="F26" s="94">
        <f t="shared" si="1"/>
        <v>0</v>
      </c>
      <c r="H26" s="178"/>
    </row>
    <row r="27" spans="1:8" ht="15" customHeight="1" x14ac:dyDescent="0.25">
      <c r="A27" s="191" t="s">
        <v>197</v>
      </c>
      <c r="B27" s="65">
        <v>0</v>
      </c>
      <c r="C27" s="65">
        <v>0</v>
      </c>
      <c r="D27" s="65">
        <v>0</v>
      </c>
      <c r="E27" s="61">
        <f t="shared" si="0"/>
        <v>0</v>
      </c>
      <c r="F27" s="94">
        <f t="shared" si="1"/>
        <v>0</v>
      </c>
      <c r="H27" s="178"/>
    </row>
    <row r="28" spans="1:8" ht="15" customHeight="1" x14ac:dyDescent="0.25">
      <c r="A28" s="191" t="s">
        <v>185</v>
      </c>
      <c r="B28" s="65">
        <v>0</v>
      </c>
      <c r="C28" s="65">
        <v>0</v>
      </c>
      <c r="D28" s="65">
        <v>0</v>
      </c>
      <c r="E28" s="61">
        <f t="shared" si="0"/>
        <v>0</v>
      </c>
      <c r="F28" s="94">
        <f t="shared" si="1"/>
        <v>0</v>
      </c>
      <c r="H28" s="178"/>
    </row>
    <row r="29" spans="1:8" ht="15" customHeight="1" x14ac:dyDescent="0.25">
      <c r="A29" s="191" t="s">
        <v>198</v>
      </c>
      <c r="B29" s="65">
        <v>0</v>
      </c>
      <c r="C29" s="65">
        <v>0</v>
      </c>
      <c r="D29" s="65">
        <v>0</v>
      </c>
      <c r="E29" s="61">
        <f t="shared" si="0"/>
        <v>0</v>
      </c>
      <c r="F29" s="95">
        <f t="shared" si="1"/>
        <v>0</v>
      </c>
      <c r="H29" s="178"/>
    </row>
    <row r="30" spans="1:8" ht="15" customHeight="1" x14ac:dyDescent="0.25">
      <c r="A30" s="192" t="s">
        <v>199</v>
      </c>
      <c r="B30" s="65">
        <v>0</v>
      </c>
      <c r="C30" s="65">
        <v>0</v>
      </c>
      <c r="D30" s="65">
        <v>0</v>
      </c>
      <c r="E30" s="61">
        <f t="shared" si="0"/>
        <v>0</v>
      </c>
      <c r="F30" s="95">
        <f t="shared" si="1"/>
        <v>0</v>
      </c>
      <c r="H30" s="178"/>
    </row>
    <row r="31" spans="1:8" ht="15" customHeight="1" x14ac:dyDescent="0.25">
      <c r="A31" s="191" t="s">
        <v>205</v>
      </c>
      <c r="B31" s="65">
        <v>0</v>
      </c>
      <c r="C31" s="65">
        <v>0</v>
      </c>
      <c r="D31" s="65">
        <v>0</v>
      </c>
      <c r="E31" s="61">
        <f t="shared" si="0"/>
        <v>0</v>
      </c>
      <c r="F31" s="95">
        <f t="shared" si="1"/>
        <v>0</v>
      </c>
      <c r="H31" s="178"/>
    </row>
    <row r="32" spans="1:8" ht="15" customHeight="1" x14ac:dyDescent="0.25">
      <c r="A32" s="193" t="s">
        <v>206</v>
      </c>
      <c r="B32" s="65">
        <v>0</v>
      </c>
      <c r="C32" s="65">
        <v>0</v>
      </c>
      <c r="D32" s="65">
        <v>0</v>
      </c>
      <c r="E32" s="61">
        <f t="shared" si="0"/>
        <v>0</v>
      </c>
      <c r="F32" s="95">
        <f t="shared" si="1"/>
        <v>0</v>
      </c>
      <c r="H32" s="178"/>
    </row>
    <row r="33" spans="1:10" ht="15" customHeight="1" x14ac:dyDescent="0.25">
      <c r="A33" s="193" t="s">
        <v>207</v>
      </c>
      <c r="B33" s="65">
        <v>0</v>
      </c>
      <c r="C33" s="65">
        <v>0</v>
      </c>
      <c r="D33" s="65">
        <v>0</v>
      </c>
      <c r="E33" s="61">
        <f t="shared" si="0"/>
        <v>0</v>
      </c>
      <c r="F33" s="95">
        <f t="shared" si="1"/>
        <v>0</v>
      </c>
      <c r="H33" s="178"/>
    </row>
    <row r="34" spans="1:10" ht="15" customHeight="1" x14ac:dyDescent="0.25">
      <c r="A34" s="67" t="s">
        <v>25</v>
      </c>
      <c r="B34" s="65"/>
      <c r="C34" s="65"/>
      <c r="D34" s="65"/>
      <c r="E34" s="65"/>
      <c r="F34" s="96"/>
      <c r="H34" s="178"/>
    </row>
    <row r="35" spans="1:10" ht="15" customHeight="1" x14ac:dyDescent="0.25">
      <c r="A35" s="64" t="s">
        <v>26</v>
      </c>
      <c r="B35" s="61">
        <v>0</v>
      </c>
      <c r="C35" s="61">
        <v>0</v>
      </c>
      <c r="D35" s="61">
        <v>0</v>
      </c>
      <c r="E35" s="61">
        <f>D35-C35</f>
        <v>0</v>
      </c>
      <c r="F35" s="94">
        <f>IF(ISBLANK(E35),"  ",IF(C35&gt;0,E35/C35,IF(E35&gt;0,1,0)))</f>
        <v>0</v>
      </c>
      <c r="H35" s="178"/>
    </row>
    <row r="36" spans="1:10" ht="15" customHeight="1" x14ac:dyDescent="0.25">
      <c r="A36" s="68" t="s">
        <v>27</v>
      </c>
      <c r="B36" s="65"/>
      <c r="C36" s="65"/>
      <c r="D36" s="65"/>
      <c r="E36" s="65"/>
      <c r="F36" s="96"/>
      <c r="H36" s="178"/>
    </row>
    <row r="37" spans="1:10" ht="15" customHeight="1" x14ac:dyDescent="0.25">
      <c r="A37" s="64" t="s">
        <v>26</v>
      </c>
      <c r="B37" s="57">
        <v>0</v>
      </c>
      <c r="C37" s="57">
        <v>0</v>
      </c>
      <c r="D37" s="57">
        <v>0</v>
      </c>
      <c r="E37" s="61">
        <f>D37-C37</f>
        <v>0</v>
      </c>
      <c r="F37" s="94">
        <f>IF(ISBLANK(E37),"  ",IF(C37&gt;0,E37/C37,IF(E37&gt;0,1,0)))</f>
        <v>0</v>
      </c>
      <c r="H37" s="178"/>
    </row>
    <row r="38" spans="1:10" ht="15" customHeight="1" x14ac:dyDescent="0.25">
      <c r="A38" s="66" t="s">
        <v>28</v>
      </c>
      <c r="B38" s="65"/>
      <c r="C38" s="65"/>
      <c r="D38" s="65"/>
      <c r="E38" s="63"/>
      <c r="F38" s="94" t="str">
        <f>IF(ISBLANK(E38),"  ",IF(C38&gt;0,E38/C38,IF(E38&gt;0,1,0)))</f>
        <v xml:space="preserve">  </v>
      </c>
      <c r="H38" s="178"/>
    </row>
    <row r="39" spans="1:10" s="103" customFormat="1" ht="15" customHeight="1" x14ac:dyDescent="0.25">
      <c r="A39" s="69" t="s">
        <v>30</v>
      </c>
      <c r="B39" s="70">
        <v>10261354</v>
      </c>
      <c r="C39" s="70">
        <v>10263009</v>
      </c>
      <c r="D39" s="70">
        <v>10287100</v>
      </c>
      <c r="E39" s="70">
        <f>D39-C39</f>
        <v>24091</v>
      </c>
      <c r="F39" s="98">
        <f>IF(ISBLANK(E39),"  ",IF(C39&gt;0,E39/C39,IF(E39&gt;0,1,0)))</f>
        <v>2.347362259937607E-3</v>
      </c>
      <c r="H39" s="179"/>
    </row>
    <row r="40" spans="1:10" ht="15" customHeight="1" x14ac:dyDescent="0.25">
      <c r="A40" s="67" t="s">
        <v>31</v>
      </c>
      <c r="B40" s="65"/>
      <c r="C40" s="65"/>
      <c r="D40" s="65"/>
      <c r="E40" s="65"/>
      <c r="F40" s="96"/>
      <c r="H40" s="178"/>
    </row>
    <row r="41" spans="1:10" ht="15" customHeight="1" x14ac:dyDescent="0.25">
      <c r="A41" s="72" t="s">
        <v>32</v>
      </c>
      <c r="B41" s="61">
        <v>0</v>
      </c>
      <c r="C41" s="61">
        <v>0</v>
      </c>
      <c r="D41" s="61">
        <v>0</v>
      </c>
      <c r="E41" s="61">
        <f t="shared" ref="E41:E46" si="2">D41-C41</f>
        <v>0</v>
      </c>
      <c r="F41" s="94">
        <f t="shared" ref="F41:F46" si="3">IF(ISBLANK(E41),"  ",IF(C41&gt;0,E41/C41,IF(E41&gt;0,1,0)))</f>
        <v>0</v>
      </c>
      <c r="H41" s="178"/>
    </row>
    <row r="42" spans="1:10" ht="15" customHeight="1" x14ac:dyDescent="0.25">
      <c r="A42" s="73" t="s">
        <v>33</v>
      </c>
      <c r="B42" s="61">
        <v>0</v>
      </c>
      <c r="C42" s="61">
        <v>0</v>
      </c>
      <c r="D42" s="61">
        <v>0</v>
      </c>
      <c r="E42" s="63">
        <f t="shared" si="2"/>
        <v>0</v>
      </c>
      <c r="F42" s="94">
        <f t="shared" si="3"/>
        <v>0</v>
      </c>
      <c r="H42" s="178"/>
    </row>
    <row r="43" spans="1:10" ht="15" customHeight="1" x14ac:dyDescent="0.25">
      <c r="A43" s="73" t="s">
        <v>34</v>
      </c>
      <c r="B43" s="61">
        <v>0</v>
      </c>
      <c r="C43" s="61">
        <v>0</v>
      </c>
      <c r="D43" s="61">
        <v>0</v>
      </c>
      <c r="E43" s="63">
        <f t="shared" si="2"/>
        <v>0</v>
      </c>
      <c r="F43" s="94">
        <f t="shared" si="3"/>
        <v>0</v>
      </c>
      <c r="H43" s="178"/>
    </row>
    <row r="44" spans="1:10" ht="15" customHeight="1" x14ac:dyDescent="0.25">
      <c r="A44" s="73" t="s">
        <v>35</v>
      </c>
      <c r="B44" s="61">
        <v>0</v>
      </c>
      <c r="C44" s="61">
        <v>0</v>
      </c>
      <c r="D44" s="61">
        <v>0</v>
      </c>
      <c r="E44" s="63">
        <f t="shared" si="2"/>
        <v>0</v>
      </c>
      <c r="F44" s="94">
        <f t="shared" si="3"/>
        <v>0</v>
      </c>
      <c r="H44" s="178"/>
    </row>
    <row r="45" spans="1:10" ht="15" customHeight="1" x14ac:dyDescent="0.25">
      <c r="A45" s="74" t="s">
        <v>36</v>
      </c>
      <c r="B45" s="61">
        <v>0</v>
      </c>
      <c r="C45" s="61">
        <v>0</v>
      </c>
      <c r="D45" s="61">
        <v>0</v>
      </c>
      <c r="E45" s="63">
        <f t="shared" si="2"/>
        <v>0</v>
      </c>
      <c r="F45" s="94">
        <f t="shared" si="3"/>
        <v>0</v>
      </c>
      <c r="H45" s="178"/>
    </row>
    <row r="46" spans="1:10" s="103" customFormat="1" ht="15" customHeight="1" x14ac:dyDescent="0.25">
      <c r="A46" s="67" t="s">
        <v>37</v>
      </c>
      <c r="B46" s="75">
        <v>0</v>
      </c>
      <c r="C46" s="75">
        <v>0</v>
      </c>
      <c r="D46" s="75">
        <v>0</v>
      </c>
      <c r="E46" s="86">
        <f t="shared" si="2"/>
        <v>0</v>
      </c>
      <c r="F46" s="98">
        <f t="shared" si="3"/>
        <v>0</v>
      </c>
      <c r="H46" s="179"/>
      <c r="J46" s="103" t="s">
        <v>38</v>
      </c>
    </row>
    <row r="47" spans="1:10" ht="15" customHeight="1" x14ac:dyDescent="0.25">
      <c r="A47" s="66" t="s">
        <v>38</v>
      </c>
      <c r="B47" s="65"/>
      <c r="C47" s="65"/>
      <c r="D47" s="65"/>
      <c r="E47" s="65"/>
      <c r="F47" s="96"/>
      <c r="H47" s="178"/>
    </row>
    <row r="48" spans="1:10" s="103" customFormat="1" ht="15" customHeight="1" x14ac:dyDescent="0.25">
      <c r="A48" s="76" t="s">
        <v>39</v>
      </c>
      <c r="B48" s="77">
        <v>0</v>
      </c>
      <c r="C48" s="77">
        <v>0</v>
      </c>
      <c r="D48" s="77">
        <v>0</v>
      </c>
      <c r="E48" s="77">
        <f>D48-C48</f>
        <v>0</v>
      </c>
      <c r="F48" s="98">
        <f>IF(ISBLANK(E48),"  ",IF(C48&gt;0,E48/C48,IF(E48&gt;0,1,0)))</f>
        <v>0</v>
      </c>
      <c r="H48" s="179"/>
    </row>
    <row r="49" spans="1:8" ht="15" customHeight="1" x14ac:dyDescent="0.25">
      <c r="A49" s="64"/>
      <c r="B49" s="57"/>
      <c r="C49" s="57"/>
      <c r="D49" s="57"/>
      <c r="E49" s="57"/>
      <c r="F49" s="100"/>
      <c r="H49" s="178"/>
    </row>
    <row r="50" spans="1:8" s="103" customFormat="1" ht="15" customHeight="1" x14ac:dyDescent="0.25">
      <c r="A50" s="76" t="s">
        <v>40</v>
      </c>
      <c r="B50" s="77">
        <v>0</v>
      </c>
      <c r="C50" s="77">
        <v>0</v>
      </c>
      <c r="D50" s="77">
        <v>0</v>
      </c>
      <c r="E50" s="77">
        <f>D50-C50</f>
        <v>0</v>
      </c>
      <c r="F50" s="98">
        <f>IF(ISBLANK(E50),"  ",IF(C50&gt;0,E50/C50,IF(E50&gt;0,1,0)))</f>
        <v>0</v>
      </c>
      <c r="H50" s="179"/>
    </row>
    <row r="51" spans="1:8" ht="15" customHeight="1" x14ac:dyDescent="0.25">
      <c r="A51" s="66" t="s">
        <v>38</v>
      </c>
      <c r="B51" s="65"/>
      <c r="C51" s="65"/>
      <c r="D51" s="65"/>
      <c r="E51" s="65"/>
      <c r="F51" s="96"/>
      <c r="H51" s="178"/>
    </row>
    <row r="52" spans="1:8" s="103" customFormat="1" ht="15" customHeight="1" x14ac:dyDescent="0.25">
      <c r="A52" s="67" t="s">
        <v>41</v>
      </c>
      <c r="B52" s="75">
        <v>12814009.09</v>
      </c>
      <c r="C52" s="75">
        <v>14947545</v>
      </c>
      <c r="D52" s="75">
        <v>13585417</v>
      </c>
      <c r="E52" s="75">
        <f>D52-C52</f>
        <v>-1362128</v>
      </c>
      <c r="F52" s="97">
        <f>IF(ISBLANK(E52),"  ",IF(C52&gt;0,E52/C52,IF(E52&gt;0,1,0)))</f>
        <v>-9.1127205169812167E-2</v>
      </c>
      <c r="H52" s="179"/>
    </row>
    <row r="53" spans="1:8" ht="15" customHeight="1" x14ac:dyDescent="0.25">
      <c r="A53" s="66" t="s">
        <v>38</v>
      </c>
      <c r="B53" s="65"/>
      <c r="C53" s="65"/>
      <c r="D53" s="65"/>
      <c r="E53" s="65"/>
      <c r="F53" s="96"/>
      <c r="H53" s="178"/>
    </row>
    <row r="54" spans="1:8" s="103" customFormat="1" ht="15" customHeight="1" x14ac:dyDescent="0.25">
      <c r="A54" s="78" t="s">
        <v>42</v>
      </c>
      <c r="B54" s="79">
        <v>0</v>
      </c>
      <c r="C54" s="79">
        <v>0</v>
      </c>
      <c r="D54" s="79">
        <v>0</v>
      </c>
      <c r="E54" s="79">
        <f>D54-C54</f>
        <v>0</v>
      </c>
      <c r="F54" s="98">
        <f>IF(ISBLANK(E54),"  ",IF(C54&gt;0,E54/C54,IF(E54&gt;0,1,0)))</f>
        <v>0</v>
      </c>
      <c r="H54" s="179"/>
    </row>
    <row r="55" spans="1:8" ht="15" customHeight="1" x14ac:dyDescent="0.25">
      <c r="A55" s="67"/>
      <c r="B55" s="57"/>
      <c r="C55" s="57"/>
      <c r="D55" s="57"/>
      <c r="E55" s="57"/>
      <c r="F55" s="99"/>
      <c r="H55" s="178"/>
    </row>
    <row r="56" spans="1:8" s="103" customFormat="1" ht="15" customHeight="1" x14ac:dyDescent="0.25">
      <c r="A56" s="67" t="s">
        <v>43</v>
      </c>
      <c r="B56" s="75">
        <v>0</v>
      </c>
      <c r="C56" s="75">
        <v>0</v>
      </c>
      <c r="D56" s="75">
        <v>0</v>
      </c>
      <c r="E56" s="79">
        <f>D56-C56</f>
        <v>0</v>
      </c>
      <c r="F56" s="98">
        <f>IF(ISBLANK(E56),"  ",IF(C56&gt;0,E56/C56,IF(E56&gt;0,1,0)))</f>
        <v>0</v>
      </c>
      <c r="H56" s="179"/>
    </row>
    <row r="57" spans="1:8" ht="15" customHeight="1" x14ac:dyDescent="0.25">
      <c r="A57" s="66"/>
      <c r="B57" s="65"/>
      <c r="C57" s="65"/>
      <c r="D57" s="65"/>
      <c r="E57" s="65"/>
      <c r="F57" s="96"/>
      <c r="H57" s="178"/>
    </row>
    <row r="58" spans="1:8" s="103" customFormat="1" ht="15" customHeight="1" x14ac:dyDescent="0.25">
      <c r="A58" s="81" t="s">
        <v>44</v>
      </c>
      <c r="B58" s="75">
        <v>23075363.09</v>
      </c>
      <c r="C58" s="75">
        <v>25210554</v>
      </c>
      <c r="D58" s="75">
        <v>23872517</v>
      </c>
      <c r="E58" s="75">
        <f>D58-C58</f>
        <v>-1338037</v>
      </c>
      <c r="F58" s="98">
        <f>IF(ISBLANK(E58),"  ",IF(C58&gt;0,E58/C58,IF(E58&gt;0,1,0)))</f>
        <v>-5.3074478252243089E-2</v>
      </c>
      <c r="H58" s="179"/>
    </row>
    <row r="59" spans="1:8" ht="15" customHeight="1" x14ac:dyDescent="0.25">
      <c r="A59" s="82"/>
      <c r="B59" s="65"/>
      <c r="C59" s="65"/>
      <c r="D59" s="65"/>
      <c r="E59" s="65"/>
      <c r="F59" s="96" t="s">
        <v>38</v>
      </c>
      <c r="H59" s="178"/>
    </row>
    <row r="60" spans="1:8" ht="15" customHeight="1" x14ac:dyDescent="0.25">
      <c r="A60" s="83"/>
      <c r="B60" s="57"/>
      <c r="C60" s="57"/>
      <c r="D60" s="57"/>
      <c r="E60" s="57"/>
      <c r="F60" s="100" t="s">
        <v>38</v>
      </c>
      <c r="H60" s="178"/>
    </row>
    <row r="61" spans="1:8" ht="15" customHeight="1" x14ac:dyDescent="0.25">
      <c r="A61" s="81" t="s">
        <v>45</v>
      </c>
      <c r="B61" s="57"/>
      <c r="C61" s="57"/>
      <c r="D61" s="57"/>
      <c r="E61" s="57"/>
      <c r="F61" s="100"/>
      <c r="H61" s="178"/>
    </row>
    <row r="62" spans="1:8" ht="15" customHeight="1" x14ac:dyDescent="0.25">
      <c r="A62" s="64" t="s">
        <v>46</v>
      </c>
      <c r="B62" s="57">
        <v>8257879</v>
      </c>
      <c r="C62" s="57">
        <v>10926912</v>
      </c>
      <c r="D62" s="57">
        <v>9807621.5999999996</v>
      </c>
      <c r="E62" s="57">
        <f t="shared" ref="E62:E75" si="4">D62-C62</f>
        <v>-1119290.4000000004</v>
      </c>
      <c r="F62" s="95">
        <f t="shared" ref="F62:F75" si="5">IF(ISBLANK(E62),"  ",IF(C62&gt;0,E62/C62,IF(E62&gt;0,1,0)))</f>
        <v>-0.10243428335471177</v>
      </c>
      <c r="H62" s="178"/>
    </row>
    <row r="63" spans="1:8" ht="15" customHeight="1" x14ac:dyDescent="0.25">
      <c r="A63" s="66" t="s">
        <v>47</v>
      </c>
      <c r="B63" s="65">
        <v>0</v>
      </c>
      <c r="C63" s="65">
        <v>0</v>
      </c>
      <c r="D63" s="65">
        <v>0</v>
      </c>
      <c r="E63" s="65">
        <f t="shared" si="4"/>
        <v>0</v>
      </c>
      <c r="F63" s="94">
        <f t="shared" si="5"/>
        <v>0</v>
      </c>
      <c r="H63" s="178"/>
    </row>
    <row r="64" spans="1:8" ht="15" customHeight="1" x14ac:dyDescent="0.25">
      <c r="A64" s="66" t="s">
        <v>48</v>
      </c>
      <c r="B64" s="65">
        <v>10361</v>
      </c>
      <c r="C64" s="65">
        <v>0</v>
      </c>
      <c r="D64" s="65">
        <v>0</v>
      </c>
      <c r="E64" s="65">
        <f t="shared" si="4"/>
        <v>0</v>
      </c>
      <c r="F64" s="94">
        <f t="shared" si="5"/>
        <v>0</v>
      </c>
      <c r="H64" s="178"/>
    </row>
    <row r="65" spans="1:10" ht="15" customHeight="1" x14ac:dyDescent="0.25">
      <c r="A65" s="66" t="s">
        <v>49</v>
      </c>
      <c r="B65" s="65">
        <v>1919513</v>
      </c>
      <c r="C65" s="65">
        <v>1519164</v>
      </c>
      <c r="D65" s="65">
        <v>2127415.6</v>
      </c>
      <c r="E65" s="65">
        <f t="shared" si="4"/>
        <v>608251.60000000009</v>
      </c>
      <c r="F65" s="95">
        <f t="shared" si="5"/>
        <v>0.40038573847194908</v>
      </c>
      <c r="H65" s="178"/>
    </row>
    <row r="66" spans="1:10" ht="15" customHeight="1" x14ac:dyDescent="0.25">
      <c r="A66" s="66" t="s">
        <v>50</v>
      </c>
      <c r="B66" s="65">
        <v>1324310</v>
      </c>
      <c r="C66" s="65">
        <v>1715688.75</v>
      </c>
      <c r="D66" s="65">
        <v>1225059.8</v>
      </c>
      <c r="E66" s="65">
        <f t="shared" si="4"/>
        <v>-490628.94999999995</v>
      </c>
      <c r="F66" s="94">
        <f t="shared" si="5"/>
        <v>-0.28596617539166119</v>
      </c>
      <c r="H66" s="178"/>
    </row>
    <row r="67" spans="1:10" ht="15" customHeight="1" x14ac:dyDescent="0.25">
      <c r="A67" s="66" t="s">
        <v>51</v>
      </c>
      <c r="B67" s="65">
        <v>7437549.1399999997</v>
      </c>
      <c r="C67" s="65">
        <v>8858329</v>
      </c>
      <c r="D67" s="65">
        <v>7805161</v>
      </c>
      <c r="E67" s="65">
        <f t="shared" si="4"/>
        <v>-1053168</v>
      </c>
      <c r="F67" s="95">
        <f t="shared" si="5"/>
        <v>-0.11889014282490525</v>
      </c>
      <c r="H67" s="178"/>
    </row>
    <row r="68" spans="1:10" ht="15" customHeight="1" x14ac:dyDescent="0.25">
      <c r="A68" s="66" t="s">
        <v>52</v>
      </c>
      <c r="B68" s="65">
        <v>222583</v>
      </c>
      <c r="C68" s="65">
        <v>252000</v>
      </c>
      <c r="D68" s="65">
        <v>250000</v>
      </c>
      <c r="E68" s="65">
        <f t="shared" si="4"/>
        <v>-2000</v>
      </c>
      <c r="F68" s="94">
        <f t="shared" si="5"/>
        <v>-7.9365079365079361E-3</v>
      </c>
      <c r="H68" s="178"/>
    </row>
    <row r="69" spans="1:10" ht="15" customHeight="1" x14ac:dyDescent="0.25">
      <c r="A69" s="66" t="s">
        <v>53</v>
      </c>
      <c r="B69" s="65">
        <v>3455253</v>
      </c>
      <c r="C69" s="65">
        <v>1578460</v>
      </c>
      <c r="D69" s="65">
        <v>2247259</v>
      </c>
      <c r="E69" s="65">
        <f t="shared" si="4"/>
        <v>668799</v>
      </c>
      <c r="F69" s="94">
        <f t="shared" si="5"/>
        <v>0.42370348314179646</v>
      </c>
      <c r="H69" s="178"/>
    </row>
    <row r="70" spans="1:10" s="103" customFormat="1" ht="15" customHeight="1" x14ac:dyDescent="0.25">
      <c r="A70" s="84" t="s">
        <v>54</v>
      </c>
      <c r="B70" s="70">
        <v>22627448.140000001</v>
      </c>
      <c r="C70" s="70">
        <v>24850553.75</v>
      </c>
      <c r="D70" s="70">
        <v>23462517</v>
      </c>
      <c r="E70" s="70">
        <f t="shared" si="4"/>
        <v>-1388036.75</v>
      </c>
      <c r="F70" s="98">
        <f t="shared" si="5"/>
        <v>-5.5855364993627157E-2</v>
      </c>
      <c r="H70" s="179"/>
      <c r="I70" s="153"/>
      <c r="J70" s="153"/>
    </row>
    <row r="71" spans="1:10" ht="15" customHeight="1" x14ac:dyDescent="0.25">
      <c r="A71" s="66" t="s">
        <v>55</v>
      </c>
      <c r="B71" s="65">
        <v>0</v>
      </c>
      <c r="C71" s="65">
        <v>0</v>
      </c>
      <c r="D71" s="65">
        <v>0</v>
      </c>
      <c r="E71" s="65">
        <f t="shared" si="4"/>
        <v>0</v>
      </c>
      <c r="F71" s="94">
        <f t="shared" si="5"/>
        <v>0</v>
      </c>
      <c r="H71" s="178"/>
    </row>
    <row r="72" spans="1:10" ht="15" customHeight="1" x14ac:dyDescent="0.25">
      <c r="A72" s="66" t="s">
        <v>56</v>
      </c>
      <c r="B72" s="65">
        <v>0</v>
      </c>
      <c r="C72" s="65">
        <v>0</v>
      </c>
      <c r="D72" s="65">
        <v>0</v>
      </c>
      <c r="E72" s="65">
        <f t="shared" si="4"/>
        <v>0</v>
      </c>
      <c r="F72" s="94">
        <f t="shared" si="5"/>
        <v>0</v>
      </c>
      <c r="H72" s="178"/>
    </row>
    <row r="73" spans="1:10" ht="15" customHeight="1" x14ac:dyDescent="0.25">
      <c r="A73" s="66" t="s">
        <v>57</v>
      </c>
      <c r="B73" s="65">
        <v>360000</v>
      </c>
      <c r="C73" s="65">
        <v>360000</v>
      </c>
      <c r="D73" s="65">
        <v>410000</v>
      </c>
      <c r="E73" s="65">
        <f t="shared" si="4"/>
        <v>50000</v>
      </c>
      <c r="F73" s="94">
        <f t="shared" si="5"/>
        <v>0.1388888888888889</v>
      </c>
      <c r="H73" s="178"/>
    </row>
    <row r="74" spans="1:10" ht="15" customHeight="1" x14ac:dyDescent="0.25">
      <c r="A74" s="66" t="s">
        <v>58</v>
      </c>
      <c r="B74" s="65">
        <v>87915</v>
      </c>
      <c r="C74" s="65">
        <v>0</v>
      </c>
      <c r="D74" s="65">
        <v>0</v>
      </c>
      <c r="E74" s="65">
        <f t="shared" si="4"/>
        <v>0</v>
      </c>
      <c r="F74" s="94">
        <f t="shared" si="5"/>
        <v>0</v>
      </c>
      <c r="H74" s="178"/>
    </row>
    <row r="75" spans="1:10" s="103" customFormat="1" ht="15" customHeight="1" x14ac:dyDescent="0.25">
      <c r="A75" s="85" t="s">
        <v>59</v>
      </c>
      <c r="B75" s="86">
        <v>23075363.140000001</v>
      </c>
      <c r="C75" s="86">
        <v>25210553.75</v>
      </c>
      <c r="D75" s="86">
        <v>23872517</v>
      </c>
      <c r="E75" s="182">
        <f t="shared" si="4"/>
        <v>-1338036.75</v>
      </c>
      <c r="F75" s="98">
        <f t="shared" si="5"/>
        <v>-5.3074468862073287E-2</v>
      </c>
      <c r="H75" s="179"/>
      <c r="I75" s="153"/>
      <c r="J75" s="153"/>
    </row>
    <row r="76" spans="1:10" ht="15" customHeight="1" x14ac:dyDescent="0.25">
      <c r="A76" s="83" t="s">
        <v>179</v>
      </c>
      <c r="B76" s="57"/>
      <c r="C76" s="57"/>
      <c r="D76" s="57"/>
      <c r="E76" s="57"/>
      <c r="F76" s="100"/>
      <c r="H76" s="178"/>
    </row>
    <row r="77" spans="1:10" ht="15" customHeight="1" x14ac:dyDescent="0.25">
      <c r="A77" s="81" t="s">
        <v>60</v>
      </c>
      <c r="B77" s="57"/>
      <c r="C77" s="57"/>
      <c r="D77" s="57"/>
      <c r="E77" s="57"/>
      <c r="F77" s="100"/>
      <c r="H77" s="178"/>
    </row>
    <row r="78" spans="1:10" ht="15" customHeight="1" x14ac:dyDescent="0.25">
      <c r="A78" s="64" t="s">
        <v>61</v>
      </c>
      <c r="B78" s="61">
        <v>12277692</v>
      </c>
      <c r="C78" s="61">
        <v>11731744</v>
      </c>
      <c r="D78" s="61">
        <v>12602295</v>
      </c>
      <c r="E78" s="57">
        <f t="shared" ref="E78:E96" si="6">D78-C78</f>
        <v>870551</v>
      </c>
      <c r="F78" s="94">
        <f t="shared" ref="F78:F96" si="7">IF(ISBLANK(E78),"  ",IF(C78&gt;0,E78/C78,IF(E78&gt;0,1,0)))</f>
        <v>7.42047388691741E-2</v>
      </c>
      <c r="H78" s="178"/>
    </row>
    <row r="79" spans="1:10" ht="15" customHeight="1" x14ac:dyDescent="0.25">
      <c r="A79" s="66" t="s">
        <v>62</v>
      </c>
      <c r="B79" s="63">
        <v>0</v>
      </c>
      <c r="C79" s="61">
        <v>425034</v>
      </c>
      <c r="D79" s="61">
        <v>0</v>
      </c>
      <c r="E79" s="65">
        <f t="shared" si="6"/>
        <v>-425034</v>
      </c>
      <c r="F79" s="94">
        <f t="shared" si="7"/>
        <v>-1</v>
      </c>
      <c r="H79" s="178"/>
    </row>
    <row r="80" spans="1:10" ht="15" customHeight="1" x14ac:dyDescent="0.25">
      <c r="A80" s="66" t="s">
        <v>63</v>
      </c>
      <c r="B80" s="57">
        <v>5274579</v>
      </c>
      <c r="C80" s="61">
        <v>4284166</v>
      </c>
      <c r="D80" s="61">
        <v>5040918</v>
      </c>
      <c r="E80" s="65">
        <f t="shared" si="6"/>
        <v>756752</v>
      </c>
      <c r="F80" s="94">
        <f t="shared" si="7"/>
        <v>0.17663928055075365</v>
      </c>
      <c r="H80" s="178"/>
    </row>
    <row r="81" spans="1:10" s="103" customFormat="1" ht="15" customHeight="1" x14ac:dyDescent="0.25">
      <c r="A81" s="84" t="s">
        <v>64</v>
      </c>
      <c r="B81" s="86">
        <v>17552271</v>
      </c>
      <c r="C81" s="86">
        <v>16440944</v>
      </c>
      <c r="D81" s="86">
        <v>17643213</v>
      </c>
      <c r="E81" s="70">
        <f t="shared" si="6"/>
        <v>1202269</v>
      </c>
      <c r="F81" s="98">
        <f t="shared" si="7"/>
        <v>7.3126518769238549E-2</v>
      </c>
      <c r="H81" s="179"/>
      <c r="I81" s="153"/>
      <c r="J81" s="153"/>
    </row>
    <row r="82" spans="1:10" ht="15" customHeight="1" x14ac:dyDescent="0.25">
      <c r="A82" s="66" t="s">
        <v>65</v>
      </c>
      <c r="B82" s="63">
        <v>66104</v>
      </c>
      <c r="C82" s="63">
        <v>124133</v>
      </c>
      <c r="D82" s="63">
        <v>20000</v>
      </c>
      <c r="E82" s="65">
        <f t="shared" si="6"/>
        <v>-104133</v>
      </c>
      <c r="F82" s="94">
        <f t="shared" si="7"/>
        <v>-0.83888248894331086</v>
      </c>
      <c r="H82" s="178"/>
    </row>
    <row r="83" spans="1:10" ht="15" customHeight="1" x14ac:dyDescent="0.25">
      <c r="A83" s="66" t="s">
        <v>66</v>
      </c>
      <c r="B83" s="61">
        <v>3390935</v>
      </c>
      <c r="C83" s="61">
        <v>1871000</v>
      </c>
      <c r="D83" s="61">
        <v>2069190</v>
      </c>
      <c r="E83" s="65">
        <f t="shared" si="6"/>
        <v>198190</v>
      </c>
      <c r="F83" s="95">
        <f t="shared" si="7"/>
        <v>0.10592731159807589</v>
      </c>
      <c r="H83" s="178"/>
    </row>
    <row r="84" spans="1:10" ht="15" customHeight="1" x14ac:dyDescent="0.25">
      <c r="A84" s="66" t="s">
        <v>67</v>
      </c>
      <c r="B84" s="57">
        <v>115404</v>
      </c>
      <c r="C84" s="57">
        <v>239600</v>
      </c>
      <c r="D84" s="57">
        <v>214000</v>
      </c>
      <c r="E84" s="65">
        <f t="shared" si="6"/>
        <v>-25600</v>
      </c>
      <c r="F84" s="94">
        <f t="shared" si="7"/>
        <v>-0.10684474123539232</v>
      </c>
      <c r="H84" s="178"/>
    </row>
    <row r="85" spans="1:10" s="103" customFormat="1" ht="15" customHeight="1" x14ac:dyDescent="0.25">
      <c r="A85" s="68" t="s">
        <v>68</v>
      </c>
      <c r="B85" s="86">
        <v>3572443</v>
      </c>
      <c r="C85" s="86">
        <v>2234733</v>
      </c>
      <c r="D85" s="86">
        <v>2303190</v>
      </c>
      <c r="E85" s="70">
        <f t="shared" si="6"/>
        <v>68457</v>
      </c>
      <c r="F85" s="97">
        <f t="shared" si="7"/>
        <v>3.0633189736760498E-2</v>
      </c>
      <c r="H85" s="179"/>
      <c r="I85" s="153"/>
      <c r="J85" s="153"/>
    </row>
    <row r="86" spans="1:10" ht="15" customHeight="1" x14ac:dyDescent="0.25">
      <c r="A86" s="66" t="s">
        <v>69</v>
      </c>
      <c r="B86" s="57">
        <v>69618</v>
      </c>
      <c r="C86" s="57">
        <v>17298.75</v>
      </c>
      <c r="D86" s="57">
        <v>99892</v>
      </c>
      <c r="E86" s="65">
        <f t="shared" si="6"/>
        <v>82593.25</v>
      </c>
      <c r="F86" s="94">
        <f t="shared" si="7"/>
        <v>4.7745212804393384</v>
      </c>
      <c r="H86" s="178"/>
    </row>
    <row r="87" spans="1:10" ht="15" customHeight="1" x14ac:dyDescent="0.25">
      <c r="A87" s="66" t="s">
        <v>70</v>
      </c>
      <c r="B87" s="65">
        <v>832253.14</v>
      </c>
      <c r="C87" s="65">
        <v>5182000</v>
      </c>
      <c r="D87" s="65">
        <v>3402024</v>
      </c>
      <c r="E87" s="65">
        <f t="shared" si="6"/>
        <v>-1779976</v>
      </c>
      <c r="F87" s="94">
        <f t="shared" si="7"/>
        <v>-0.34349208799691239</v>
      </c>
      <c r="H87" s="178"/>
    </row>
    <row r="88" spans="1:10" ht="15" customHeight="1" x14ac:dyDescent="0.25">
      <c r="A88" s="66" t="s">
        <v>71</v>
      </c>
      <c r="B88" s="65">
        <v>0</v>
      </c>
      <c r="C88" s="65">
        <v>0</v>
      </c>
      <c r="D88" s="65">
        <v>0</v>
      </c>
      <c r="E88" s="65">
        <f t="shared" si="6"/>
        <v>0</v>
      </c>
      <c r="F88" s="94">
        <f t="shared" si="7"/>
        <v>0</v>
      </c>
      <c r="H88" s="178"/>
    </row>
    <row r="89" spans="1:10" ht="15" customHeight="1" x14ac:dyDescent="0.25">
      <c r="A89" s="66" t="s">
        <v>72</v>
      </c>
      <c r="B89" s="65">
        <v>924216</v>
      </c>
      <c r="C89" s="65">
        <v>1160578</v>
      </c>
      <c r="D89" s="65">
        <v>299198</v>
      </c>
      <c r="E89" s="65">
        <f t="shared" si="6"/>
        <v>-861380</v>
      </c>
      <c r="F89" s="94">
        <f t="shared" si="7"/>
        <v>-0.7421991455981416</v>
      </c>
      <c r="H89" s="178"/>
    </row>
    <row r="90" spans="1:10" s="103" customFormat="1" ht="15" customHeight="1" x14ac:dyDescent="0.25">
      <c r="A90" s="68" t="s">
        <v>73</v>
      </c>
      <c r="B90" s="70">
        <v>1826087.1400000001</v>
      </c>
      <c r="C90" s="70">
        <v>6359876.75</v>
      </c>
      <c r="D90" s="70">
        <v>3801114</v>
      </c>
      <c r="E90" s="70">
        <f t="shared" si="6"/>
        <v>-2558762.75</v>
      </c>
      <c r="F90" s="98">
        <f t="shared" si="7"/>
        <v>-0.40232898381246146</v>
      </c>
      <c r="H90" s="179"/>
      <c r="I90" s="153"/>
      <c r="J90" s="153"/>
    </row>
    <row r="91" spans="1:10" ht="15" customHeight="1" x14ac:dyDescent="0.25">
      <c r="A91" s="66" t="s">
        <v>74</v>
      </c>
      <c r="B91" s="65">
        <v>184</v>
      </c>
      <c r="C91" s="65">
        <v>0</v>
      </c>
      <c r="D91" s="65">
        <v>0</v>
      </c>
      <c r="E91" s="65">
        <f t="shared" si="6"/>
        <v>0</v>
      </c>
      <c r="F91" s="94">
        <f t="shared" si="7"/>
        <v>0</v>
      </c>
      <c r="H91" s="178"/>
    </row>
    <row r="92" spans="1:10" ht="15" customHeight="1" x14ac:dyDescent="0.25">
      <c r="A92" s="66" t="s">
        <v>75</v>
      </c>
      <c r="B92" s="65">
        <v>124378</v>
      </c>
      <c r="C92" s="65">
        <v>175000</v>
      </c>
      <c r="D92" s="65">
        <v>125000</v>
      </c>
      <c r="E92" s="65">
        <f t="shared" si="6"/>
        <v>-50000</v>
      </c>
      <c r="F92" s="94">
        <f t="shared" si="7"/>
        <v>-0.2857142857142857</v>
      </c>
      <c r="H92" s="178"/>
    </row>
    <row r="93" spans="1:10" ht="15" customHeight="1" x14ac:dyDescent="0.25">
      <c r="A93" s="73" t="s">
        <v>76</v>
      </c>
      <c r="B93" s="65">
        <v>0</v>
      </c>
      <c r="C93" s="65">
        <v>0</v>
      </c>
      <c r="D93" s="65">
        <v>0</v>
      </c>
      <c r="E93" s="65">
        <f t="shared" si="6"/>
        <v>0</v>
      </c>
      <c r="F93" s="94">
        <f t="shared" si="7"/>
        <v>0</v>
      </c>
      <c r="H93" s="178"/>
    </row>
    <row r="94" spans="1:10" s="103" customFormat="1" ht="15" customHeight="1" x14ac:dyDescent="0.25">
      <c r="A94" s="87" t="s">
        <v>77</v>
      </c>
      <c r="B94" s="86">
        <v>124562</v>
      </c>
      <c r="C94" s="86">
        <v>175000</v>
      </c>
      <c r="D94" s="86">
        <v>125000</v>
      </c>
      <c r="E94" s="70">
        <f t="shared" si="6"/>
        <v>-50000</v>
      </c>
      <c r="F94" s="94">
        <f t="shared" si="7"/>
        <v>-0.2857142857142857</v>
      </c>
      <c r="H94" s="179"/>
      <c r="I94" s="153"/>
      <c r="J94" s="153"/>
    </row>
    <row r="95" spans="1:10" ht="15" customHeight="1" x14ac:dyDescent="0.25">
      <c r="A95" s="73" t="s">
        <v>78</v>
      </c>
      <c r="B95" s="65">
        <v>0</v>
      </c>
      <c r="C95" s="65">
        <v>0</v>
      </c>
      <c r="D95" s="65">
        <v>0</v>
      </c>
      <c r="E95" s="65">
        <f t="shared" si="6"/>
        <v>0</v>
      </c>
      <c r="F95" s="94">
        <f t="shared" si="7"/>
        <v>0</v>
      </c>
      <c r="H95" s="178"/>
    </row>
    <row r="96" spans="1:10" s="103" customFormat="1" ht="15" customHeight="1" thickBot="1" x14ac:dyDescent="0.3">
      <c r="A96" s="159" t="s">
        <v>59</v>
      </c>
      <c r="B96" s="160">
        <v>23075363.140000001</v>
      </c>
      <c r="C96" s="160">
        <v>25210553.75</v>
      </c>
      <c r="D96" s="160">
        <v>23872517</v>
      </c>
      <c r="E96" s="160">
        <f t="shared" si="6"/>
        <v>-1338036.75</v>
      </c>
      <c r="F96" s="163">
        <f t="shared" si="7"/>
        <v>-5.3074468862073287E-2</v>
      </c>
      <c r="H96" s="179"/>
    </row>
    <row r="97" spans="1:6" ht="15" customHeight="1" thickTop="1" x14ac:dyDescent="0.4">
      <c r="A97" s="4"/>
      <c r="B97" s="5"/>
      <c r="C97" s="5"/>
      <c r="D97" s="5"/>
      <c r="E97" s="18"/>
      <c r="F97" s="18" t="s">
        <v>38</v>
      </c>
    </row>
    <row r="98" spans="1:6" x14ac:dyDescent="0.25">
      <c r="A98" s="1" t="s">
        <v>203</v>
      </c>
    </row>
    <row r="99" spans="1:6" x14ac:dyDescent="0.25">
      <c r="A99" s="1" t="s">
        <v>181</v>
      </c>
    </row>
  </sheetData>
  <hyperlinks>
    <hyperlink ref="I2" location="Home!A1" tooltip="Home" display="Home" xr:uid="{00000000-0004-0000-2200-000000000000}"/>
  </hyperlinks>
  <printOptions horizontalCentered="1" verticalCentered="1"/>
  <pageMargins left="0.25" right="0.25" top="0.75" bottom="0.75" header="0.3" footer="0.3"/>
  <pageSetup scale="46" fitToWidth="0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 codeName="Sheet36">
    <tabColor theme="9" tint="0.79998168889431442"/>
    <pageSetUpPr fitToPage="1"/>
  </sheetPr>
  <dimension ref="A1:M99"/>
  <sheetViews>
    <sheetView workbookViewId="0">
      <pane xSplit="1" ySplit="5" topLeftCell="B6" activePane="bottomRight" state="frozen"/>
      <selection activeCell="A33" sqref="A33"/>
      <selection pane="topRight" activeCell="A33" sqref="A33"/>
      <selection pane="bottomLeft" activeCell="A33" sqref="A33"/>
      <selection pane="bottomRight" activeCell="I2" sqref="I2"/>
    </sheetView>
  </sheetViews>
  <sheetFormatPr defaultColWidth="9.140625" defaultRowHeight="15.75" x14ac:dyDescent="0.25"/>
  <cols>
    <col min="1" max="1" width="66.5703125" style="1" customWidth="1"/>
    <col min="2" max="5" width="23.7109375" style="2" customWidth="1"/>
    <col min="6" max="6" width="23.7109375" style="3" customWidth="1"/>
    <col min="8" max="8" width="7.7109375" customWidth="1"/>
    <col min="9" max="9" width="11.5703125" customWidth="1"/>
    <col min="10" max="10" width="9.140625" customWidth="1"/>
  </cols>
  <sheetData>
    <row r="1" spans="1:9" ht="19.5" customHeight="1" thickBot="1" x14ac:dyDescent="0.35">
      <c r="A1" s="27" t="s">
        <v>0</v>
      </c>
      <c r="B1" s="28"/>
      <c r="D1" s="29" t="s">
        <v>1</v>
      </c>
      <c r="E1" s="26" t="s">
        <v>200</v>
      </c>
      <c r="F1" s="36"/>
    </row>
    <row r="2" spans="1:9" ht="19.5" customHeight="1" thickBot="1" x14ac:dyDescent="0.3">
      <c r="A2" s="27" t="s">
        <v>2</v>
      </c>
      <c r="B2" s="28"/>
      <c r="C2" s="28"/>
      <c r="D2" s="28"/>
      <c r="E2" s="28"/>
      <c r="F2" s="32"/>
      <c r="I2" s="170" t="s">
        <v>178</v>
      </c>
    </row>
    <row r="3" spans="1:9" ht="19.5" customHeight="1" thickBot="1" x14ac:dyDescent="0.3">
      <c r="A3" s="33" t="s">
        <v>3</v>
      </c>
      <c r="B3" s="34"/>
      <c r="C3" s="34"/>
      <c r="D3" s="34"/>
      <c r="E3" s="34"/>
      <c r="F3" s="35"/>
    </row>
    <row r="4" spans="1:9" ht="15" customHeight="1" thickTop="1" x14ac:dyDescent="0.25">
      <c r="A4" s="49" t="s">
        <v>4</v>
      </c>
      <c r="B4" s="50" t="s">
        <v>5</v>
      </c>
      <c r="C4" s="51" t="s">
        <v>6</v>
      </c>
      <c r="D4" s="51" t="s">
        <v>6</v>
      </c>
      <c r="E4" s="51" t="s">
        <v>7</v>
      </c>
      <c r="F4" s="52" t="s">
        <v>8</v>
      </c>
      <c r="H4" s="177"/>
    </row>
    <row r="5" spans="1:9" s="107" customFormat="1" ht="15" customHeight="1" x14ac:dyDescent="0.25">
      <c r="A5" s="53"/>
      <c r="B5" s="54" t="s">
        <v>192</v>
      </c>
      <c r="C5" s="54" t="s">
        <v>201</v>
      </c>
      <c r="D5" s="54" t="s">
        <v>202</v>
      </c>
      <c r="E5" s="54" t="s">
        <v>192</v>
      </c>
      <c r="F5" s="55" t="s">
        <v>9</v>
      </c>
      <c r="H5" s="177"/>
    </row>
    <row r="6" spans="1:9" ht="15" customHeight="1" x14ac:dyDescent="0.25">
      <c r="A6" s="56" t="s">
        <v>10</v>
      </c>
      <c r="B6" s="57"/>
      <c r="C6" s="57"/>
      <c r="D6" s="57"/>
      <c r="E6" s="57"/>
      <c r="F6" s="58"/>
      <c r="H6" s="178"/>
    </row>
    <row r="7" spans="1:9" ht="15" customHeight="1" x14ac:dyDescent="0.25">
      <c r="A7" s="56" t="s">
        <v>11</v>
      </c>
      <c r="B7" s="57"/>
      <c r="C7" s="57"/>
      <c r="D7" s="57"/>
      <c r="E7" s="57"/>
      <c r="F7" s="59"/>
      <c r="H7" s="178"/>
    </row>
    <row r="8" spans="1:9" ht="15" customHeight="1" x14ac:dyDescent="0.25">
      <c r="A8" s="60" t="s">
        <v>12</v>
      </c>
      <c r="B8" s="61">
        <v>6734036</v>
      </c>
      <c r="C8" s="61">
        <v>6734036</v>
      </c>
      <c r="D8" s="61">
        <v>7531907</v>
      </c>
      <c r="E8" s="61">
        <f t="shared" ref="E8:E33" si="0">D8-C8</f>
        <v>797871</v>
      </c>
      <c r="F8" s="62">
        <f t="shared" ref="F8:F33" si="1">IF(ISBLANK(E8),"  ",IF(C8&gt;0,E8/C8,IF(E8&gt;0,1,0)))</f>
        <v>0.11848332857145402</v>
      </c>
      <c r="H8" s="178"/>
    </row>
    <row r="9" spans="1:9" ht="15" customHeight="1" x14ac:dyDescent="0.25">
      <c r="A9" s="60" t="s">
        <v>13</v>
      </c>
      <c r="B9" s="61">
        <v>0</v>
      </c>
      <c r="C9" s="61">
        <v>0</v>
      </c>
      <c r="D9" s="61">
        <v>0</v>
      </c>
      <c r="E9" s="61">
        <f t="shared" si="0"/>
        <v>0</v>
      </c>
      <c r="F9" s="62">
        <f t="shared" si="1"/>
        <v>0</v>
      </c>
      <c r="H9" s="178"/>
    </row>
    <row r="10" spans="1:9" ht="15" customHeight="1" x14ac:dyDescent="0.25">
      <c r="A10" s="187" t="s">
        <v>14</v>
      </c>
      <c r="B10" s="63">
        <v>207342</v>
      </c>
      <c r="C10" s="63">
        <v>207952</v>
      </c>
      <c r="D10" s="63">
        <v>529902</v>
      </c>
      <c r="E10" s="61">
        <f t="shared" si="0"/>
        <v>321950</v>
      </c>
      <c r="F10" s="62">
        <f t="shared" si="1"/>
        <v>1.548193813957067</v>
      </c>
      <c r="H10" s="178"/>
    </row>
    <row r="11" spans="1:9" ht="15" customHeight="1" x14ac:dyDescent="0.25">
      <c r="A11" s="189" t="s">
        <v>15</v>
      </c>
      <c r="B11" s="65">
        <v>0</v>
      </c>
      <c r="C11" s="65">
        <v>0</v>
      </c>
      <c r="D11" s="65">
        <v>0</v>
      </c>
      <c r="E11" s="61">
        <f t="shared" si="0"/>
        <v>0</v>
      </c>
      <c r="F11" s="62">
        <f t="shared" si="1"/>
        <v>0</v>
      </c>
      <c r="H11" s="178"/>
    </row>
    <row r="12" spans="1:9" ht="15" customHeight="1" x14ac:dyDescent="0.25">
      <c r="A12" s="190" t="s">
        <v>16</v>
      </c>
      <c r="B12" s="65">
        <v>207342</v>
      </c>
      <c r="C12" s="65">
        <v>207952</v>
      </c>
      <c r="D12" s="65">
        <v>529902</v>
      </c>
      <c r="E12" s="61">
        <f t="shared" si="0"/>
        <v>321950</v>
      </c>
      <c r="F12" s="62">
        <f t="shared" si="1"/>
        <v>1.548193813957067</v>
      </c>
      <c r="H12" s="178"/>
    </row>
    <row r="13" spans="1:9" ht="15" customHeight="1" x14ac:dyDescent="0.25">
      <c r="A13" s="190" t="s">
        <v>17</v>
      </c>
      <c r="B13" s="65">
        <v>0</v>
      </c>
      <c r="C13" s="65">
        <v>0</v>
      </c>
      <c r="D13" s="65">
        <v>0</v>
      </c>
      <c r="E13" s="61">
        <f t="shared" si="0"/>
        <v>0</v>
      </c>
      <c r="F13" s="62">
        <f t="shared" si="1"/>
        <v>0</v>
      </c>
      <c r="H13" s="178"/>
    </row>
    <row r="14" spans="1:9" ht="15" customHeight="1" x14ac:dyDescent="0.25">
      <c r="A14" s="190" t="s">
        <v>18</v>
      </c>
      <c r="B14" s="65">
        <v>0</v>
      </c>
      <c r="C14" s="65">
        <v>0</v>
      </c>
      <c r="D14" s="65">
        <v>0</v>
      </c>
      <c r="E14" s="61">
        <f t="shared" si="0"/>
        <v>0</v>
      </c>
      <c r="F14" s="62">
        <f t="shared" si="1"/>
        <v>0</v>
      </c>
      <c r="H14" s="178"/>
    </row>
    <row r="15" spans="1:9" ht="15" customHeight="1" x14ac:dyDescent="0.25">
      <c r="A15" s="190" t="s">
        <v>19</v>
      </c>
      <c r="B15" s="65">
        <v>0</v>
      </c>
      <c r="C15" s="65">
        <v>0</v>
      </c>
      <c r="D15" s="65">
        <v>0</v>
      </c>
      <c r="E15" s="61">
        <f t="shared" si="0"/>
        <v>0</v>
      </c>
      <c r="F15" s="62">
        <f t="shared" si="1"/>
        <v>0</v>
      </c>
      <c r="H15" s="178"/>
    </row>
    <row r="16" spans="1:9" ht="15" customHeight="1" x14ac:dyDescent="0.25">
      <c r="A16" s="190" t="s">
        <v>204</v>
      </c>
      <c r="B16" s="65">
        <v>0</v>
      </c>
      <c r="C16" s="65">
        <v>0</v>
      </c>
      <c r="D16" s="65">
        <v>0</v>
      </c>
      <c r="E16" s="61">
        <f t="shared" si="0"/>
        <v>0</v>
      </c>
      <c r="F16" s="62">
        <f t="shared" si="1"/>
        <v>0</v>
      </c>
      <c r="H16" s="178"/>
    </row>
    <row r="17" spans="1:8" ht="15" customHeight="1" x14ac:dyDescent="0.25">
      <c r="A17" s="190" t="s">
        <v>20</v>
      </c>
      <c r="B17" s="65">
        <v>0</v>
      </c>
      <c r="C17" s="65">
        <v>0</v>
      </c>
      <c r="D17" s="65">
        <v>0</v>
      </c>
      <c r="E17" s="61">
        <f t="shared" si="0"/>
        <v>0</v>
      </c>
      <c r="F17" s="62">
        <f t="shared" si="1"/>
        <v>0</v>
      </c>
      <c r="H17" s="178"/>
    </row>
    <row r="18" spans="1:8" ht="15" customHeight="1" x14ac:dyDescent="0.25">
      <c r="A18" s="190" t="s">
        <v>193</v>
      </c>
      <c r="B18" s="65">
        <v>0</v>
      </c>
      <c r="C18" s="65">
        <v>0</v>
      </c>
      <c r="D18" s="65">
        <v>0</v>
      </c>
      <c r="E18" s="61">
        <f t="shared" si="0"/>
        <v>0</v>
      </c>
      <c r="F18" s="62">
        <f t="shared" si="1"/>
        <v>0</v>
      </c>
      <c r="H18" s="178"/>
    </row>
    <row r="19" spans="1:8" ht="15" customHeight="1" x14ac:dyDescent="0.25">
      <c r="A19" s="190" t="s">
        <v>21</v>
      </c>
      <c r="B19" s="65">
        <v>0</v>
      </c>
      <c r="C19" s="65">
        <v>0</v>
      </c>
      <c r="D19" s="65">
        <v>0</v>
      </c>
      <c r="E19" s="61">
        <f t="shared" si="0"/>
        <v>0</v>
      </c>
      <c r="F19" s="62">
        <f t="shared" si="1"/>
        <v>0</v>
      </c>
      <c r="H19" s="178"/>
    </row>
    <row r="20" spans="1:8" ht="15" customHeight="1" x14ac:dyDescent="0.25">
      <c r="A20" s="190" t="s">
        <v>22</v>
      </c>
      <c r="B20" s="65">
        <v>0</v>
      </c>
      <c r="C20" s="65">
        <v>0</v>
      </c>
      <c r="D20" s="65">
        <v>0</v>
      </c>
      <c r="E20" s="61">
        <f t="shared" si="0"/>
        <v>0</v>
      </c>
      <c r="F20" s="62">
        <f t="shared" si="1"/>
        <v>0</v>
      </c>
      <c r="H20" s="178"/>
    </row>
    <row r="21" spans="1:8" ht="15" customHeight="1" x14ac:dyDescent="0.25">
      <c r="A21" s="190" t="s">
        <v>194</v>
      </c>
      <c r="B21" s="65">
        <v>0</v>
      </c>
      <c r="C21" s="65">
        <v>0</v>
      </c>
      <c r="D21" s="65">
        <v>0</v>
      </c>
      <c r="E21" s="61">
        <f t="shared" si="0"/>
        <v>0</v>
      </c>
      <c r="F21" s="62">
        <f t="shared" si="1"/>
        <v>0</v>
      </c>
      <c r="H21" s="178"/>
    </row>
    <row r="22" spans="1:8" ht="15" customHeight="1" x14ac:dyDescent="0.25">
      <c r="A22" s="190" t="s">
        <v>23</v>
      </c>
      <c r="B22" s="65">
        <v>0</v>
      </c>
      <c r="C22" s="65">
        <v>0</v>
      </c>
      <c r="D22" s="65">
        <v>0</v>
      </c>
      <c r="E22" s="61">
        <f t="shared" si="0"/>
        <v>0</v>
      </c>
      <c r="F22" s="62">
        <f t="shared" si="1"/>
        <v>0</v>
      </c>
      <c r="H22" s="178"/>
    </row>
    <row r="23" spans="1:8" ht="15" customHeight="1" x14ac:dyDescent="0.25">
      <c r="A23" s="191" t="s">
        <v>195</v>
      </c>
      <c r="B23" s="65">
        <v>0</v>
      </c>
      <c r="C23" s="65">
        <v>0</v>
      </c>
      <c r="D23" s="65">
        <v>0</v>
      </c>
      <c r="E23" s="61">
        <f t="shared" si="0"/>
        <v>0</v>
      </c>
      <c r="F23" s="62">
        <f t="shared" si="1"/>
        <v>0</v>
      </c>
      <c r="H23" s="178"/>
    </row>
    <row r="24" spans="1:8" ht="15" customHeight="1" x14ac:dyDescent="0.25">
      <c r="A24" s="191" t="s">
        <v>24</v>
      </c>
      <c r="B24" s="65">
        <v>0</v>
      </c>
      <c r="C24" s="65">
        <v>0</v>
      </c>
      <c r="D24" s="65">
        <v>0</v>
      </c>
      <c r="E24" s="61">
        <f t="shared" si="0"/>
        <v>0</v>
      </c>
      <c r="F24" s="62">
        <f t="shared" si="1"/>
        <v>0</v>
      </c>
      <c r="H24" s="178"/>
    </row>
    <row r="25" spans="1:8" ht="15" customHeight="1" x14ac:dyDescent="0.25">
      <c r="A25" s="191" t="s">
        <v>79</v>
      </c>
      <c r="B25" s="65">
        <v>0</v>
      </c>
      <c r="C25" s="65">
        <v>0</v>
      </c>
      <c r="D25" s="65">
        <v>0</v>
      </c>
      <c r="E25" s="61">
        <f t="shared" si="0"/>
        <v>0</v>
      </c>
      <c r="F25" s="62">
        <f t="shared" si="1"/>
        <v>0</v>
      </c>
      <c r="H25" s="178"/>
    </row>
    <row r="26" spans="1:8" ht="15" customHeight="1" x14ac:dyDescent="0.25">
      <c r="A26" s="191" t="s">
        <v>196</v>
      </c>
      <c r="B26" s="65">
        <v>0</v>
      </c>
      <c r="C26" s="65">
        <v>0</v>
      </c>
      <c r="D26" s="65">
        <v>0</v>
      </c>
      <c r="E26" s="61">
        <f t="shared" si="0"/>
        <v>0</v>
      </c>
      <c r="F26" s="62">
        <f t="shared" si="1"/>
        <v>0</v>
      </c>
      <c r="H26" s="178"/>
    </row>
    <row r="27" spans="1:8" ht="15" customHeight="1" x14ac:dyDescent="0.25">
      <c r="A27" s="191" t="s">
        <v>197</v>
      </c>
      <c r="B27" s="65">
        <v>0</v>
      </c>
      <c r="C27" s="65">
        <v>0</v>
      </c>
      <c r="D27" s="65">
        <v>0</v>
      </c>
      <c r="E27" s="61">
        <f t="shared" si="0"/>
        <v>0</v>
      </c>
      <c r="F27" s="62">
        <f t="shared" si="1"/>
        <v>0</v>
      </c>
      <c r="H27" s="178"/>
    </row>
    <row r="28" spans="1:8" ht="15" customHeight="1" x14ac:dyDescent="0.25">
      <c r="A28" s="191" t="s">
        <v>185</v>
      </c>
      <c r="B28" s="65">
        <v>0</v>
      </c>
      <c r="C28" s="65">
        <v>0</v>
      </c>
      <c r="D28" s="65">
        <v>0</v>
      </c>
      <c r="E28" s="61">
        <f t="shared" si="0"/>
        <v>0</v>
      </c>
      <c r="F28" s="62">
        <f t="shared" si="1"/>
        <v>0</v>
      </c>
      <c r="H28" s="178"/>
    </row>
    <row r="29" spans="1:8" ht="15" customHeight="1" x14ac:dyDescent="0.25">
      <c r="A29" s="191" t="s">
        <v>198</v>
      </c>
      <c r="B29" s="65">
        <v>0</v>
      </c>
      <c r="C29" s="65">
        <v>0</v>
      </c>
      <c r="D29" s="65">
        <v>0</v>
      </c>
      <c r="E29" s="61">
        <f t="shared" si="0"/>
        <v>0</v>
      </c>
      <c r="F29" s="62">
        <f t="shared" si="1"/>
        <v>0</v>
      </c>
      <c r="H29" s="178"/>
    </row>
    <row r="30" spans="1:8" ht="15" customHeight="1" x14ac:dyDescent="0.25">
      <c r="A30" s="192" t="s">
        <v>199</v>
      </c>
      <c r="B30" s="65">
        <v>0</v>
      </c>
      <c r="C30" s="65">
        <v>0</v>
      </c>
      <c r="D30" s="65">
        <v>0</v>
      </c>
      <c r="E30" s="61">
        <f t="shared" si="0"/>
        <v>0</v>
      </c>
      <c r="F30" s="62">
        <f t="shared" si="1"/>
        <v>0</v>
      </c>
      <c r="H30" s="178"/>
    </row>
    <row r="31" spans="1:8" ht="15" customHeight="1" x14ac:dyDescent="0.25">
      <c r="A31" s="191" t="s">
        <v>205</v>
      </c>
      <c r="B31" s="65">
        <v>0</v>
      </c>
      <c r="C31" s="65">
        <v>0</v>
      </c>
      <c r="D31" s="65">
        <v>0</v>
      </c>
      <c r="E31" s="61">
        <f t="shared" si="0"/>
        <v>0</v>
      </c>
      <c r="F31" s="62">
        <f t="shared" si="1"/>
        <v>0</v>
      </c>
      <c r="H31" s="178"/>
    </row>
    <row r="32" spans="1:8" ht="15" customHeight="1" x14ac:dyDescent="0.25">
      <c r="A32" s="193" t="s">
        <v>206</v>
      </c>
      <c r="B32" s="65">
        <v>0</v>
      </c>
      <c r="C32" s="65">
        <v>0</v>
      </c>
      <c r="D32" s="65">
        <v>0</v>
      </c>
      <c r="E32" s="61">
        <f t="shared" si="0"/>
        <v>0</v>
      </c>
      <c r="F32" s="62">
        <f t="shared" si="1"/>
        <v>0</v>
      </c>
      <c r="H32" s="178"/>
    </row>
    <row r="33" spans="1:13" ht="15" customHeight="1" x14ac:dyDescent="0.25">
      <c r="A33" s="193" t="s">
        <v>207</v>
      </c>
      <c r="B33" s="65">
        <v>0</v>
      </c>
      <c r="C33" s="65">
        <v>0</v>
      </c>
      <c r="D33" s="65">
        <v>0</v>
      </c>
      <c r="E33" s="61">
        <f t="shared" si="0"/>
        <v>0</v>
      </c>
      <c r="F33" s="62">
        <f t="shared" si="1"/>
        <v>0</v>
      </c>
      <c r="H33" s="178"/>
    </row>
    <row r="34" spans="1:13" ht="15" customHeight="1" x14ac:dyDescent="0.25">
      <c r="A34" s="67" t="s">
        <v>25</v>
      </c>
      <c r="B34" s="65"/>
      <c r="C34" s="65"/>
      <c r="D34" s="65"/>
      <c r="E34" s="65"/>
      <c r="F34" s="58"/>
      <c r="H34" s="178"/>
    </row>
    <row r="35" spans="1:13" ht="15" customHeight="1" x14ac:dyDescent="0.25">
      <c r="A35" s="64" t="s">
        <v>26</v>
      </c>
      <c r="B35" s="61">
        <v>0</v>
      </c>
      <c r="C35" s="61">
        <v>0</v>
      </c>
      <c r="D35" s="61">
        <v>0</v>
      </c>
      <c r="E35" s="61">
        <f>D35-C35</f>
        <v>0</v>
      </c>
      <c r="F35" s="62">
        <f>IF(ISBLANK(E35),"  ",IF(C35&gt;0,E35/C35,IF(E35&gt;0,1,0)))</f>
        <v>0</v>
      </c>
      <c r="H35" s="178"/>
    </row>
    <row r="36" spans="1:13" ht="15" customHeight="1" x14ac:dyDescent="0.25">
      <c r="A36" s="68" t="s">
        <v>27</v>
      </c>
      <c r="B36" s="65"/>
      <c r="C36" s="65"/>
      <c r="D36" s="65"/>
      <c r="E36" s="65"/>
      <c r="F36" s="58"/>
      <c r="H36" s="178"/>
    </row>
    <row r="37" spans="1:13" ht="15" customHeight="1" x14ac:dyDescent="0.25">
      <c r="A37" s="64" t="s">
        <v>26</v>
      </c>
      <c r="B37" s="57">
        <v>0</v>
      </c>
      <c r="C37" s="57">
        <v>0</v>
      </c>
      <c r="D37" s="57">
        <v>0</v>
      </c>
      <c r="E37" s="61">
        <f>D37-C37</f>
        <v>0</v>
      </c>
      <c r="F37" s="62">
        <f>IF(ISBLANK(E37),"  ",IF(C37&gt;0,E37/C37,IF(E37&gt;0,1,0)))</f>
        <v>0</v>
      </c>
      <c r="H37" s="178"/>
    </row>
    <row r="38" spans="1:13" ht="15" customHeight="1" x14ac:dyDescent="0.25">
      <c r="A38" s="66" t="s">
        <v>28</v>
      </c>
      <c r="B38" s="65"/>
      <c r="C38" s="65"/>
      <c r="D38" s="65"/>
      <c r="E38" s="63"/>
      <c r="F38" s="62" t="str">
        <f>IF(ISBLANK(E38),"  ",IF(C38&gt;0,E38/C38,IF(E38&gt;0,1,0)))</f>
        <v xml:space="preserve">  </v>
      </c>
      <c r="H38" s="178"/>
    </row>
    <row r="39" spans="1:13" s="103" customFormat="1" ht="15" customHeight="1" x14ac:dyDescent="0.25">
      <c r="A39" s="69" t="s">
        <v>30</v>
      </c>
      <c r="B39" s="70">
        <v>6941378</v>
      </c>
      <c r="C39" s="70">
        <v>6941988</v>
      </c>
      <c r="D39" s="70">
        <v>8061809</v>
      </c>
      <c r="E39" s="70">
        <f>D39-C39</f>
        <v>1119821</v>
      </c>
      <c r="F39" s="71">
        <f>IF(ISBLANK(E39),"  ",IF(C39&gt;0,E39/C39,IF(E39&gt;0,1,0)))</f>
        <v>0.16131128431797923</v>
      </c>
      <c r="H39" s="179"/>
    </row>
    <row r="40" spans="1:13" ht="15" customHeight="1" x14ac:dyDescent="0.25">
      <c r="A40" s="67" t="s">
        <v>31</v>
      </c>
      <c r="B40" s="65"/>
      <c r="C40" s="65"/>
      <c r="D40" s="65"/>
      <c r="E40" s="65"/>
      <c r="F40" s="58"/>
      <c r="H40" s="178"/>
    </row>
    <row r="41" spans="1:13" ht="15" customHeight="1" x14ac:dyDescent="0.25">
      <c r="A41" s="72" t="s">
        <v>32</v>
      </c>
      <c r="B41" s="61">
        <v>0</v>
      </c>
      <c r="C41" s="61">
        <v>0</v>
      </c>
      <c r="D41" s="61">
        <v>0</v>
      </c>
      <c r="E41" s="61">
        <f t="shared" ref="E41:E46" si="2">D41-C41</f>
        <v>0</v>
      </c>
      <c r="F41" s="62">
        <f t="shared" ref="F41:F46" si="3">IF(ISBLANK(E41),"  ",IF(C41&gt;0,E41/C41,IF(E41&gt;0,1,0)))</f>
        <v>0</v>
      </c>
      <c r="H41" s="178"/>
    </row>
    <row r="42" spans="1:13" ht="15" customHeight="1" x14ac:dyDescent="0.25">
      <c r="A42" s="73" t="s">
        <v>33</v>
      </c>
      <c r="B42" s="61">
        <v>0</v>
      </c>
      <c r="C42" s="61">
        <v>0</v>
      </c>
      <c r="D42" s="61">
        <v>0</v>
      </c>
      <c r="E42" s="63">
        <f t="shared" si="2"/>
        <v>0</v>
      </c>
      <c r="F42" s="62">
        <f t="shared" si="3"/>
        <v>0</v>
      </c>
      <c r="H42" s="178"/>
    </row>
    <row r="43" spans="1:13" ht="15" customHeight="1" x14ac:dyDescent="0.25">
      <c r="A43" s="73" t="s">
        <v>34</v>
      </c>
      <c r="B43" s="61">
        <v>0</v>
      </c>
      <c r="C43" s="61">
        <v>0</v>
      </c>
      <c r="D43" s="61">
        <v>0</v>
      </c>
      <c r="E43" s="63">
        <f t="shared" si="2"/>
        <v>0</v>
      </c>
      <c r="F43" s="62">
        <f t="shared" si="3"/>
        <v>0</v>
      </c>
      <c r="H43" s="178"/>
    </row>
    <row r="44" spans="1:13" ht="15" customHeight="1" x14ac:dyDescent="0.25">
      <c r="A44" s="73" t="s">
        <v>35</v>
      </c>
      <c r="B44" s="61">
        <v>0</v>
      </c>
      <c r="C44" s="61">
        <v>0</v>
      </c>
      <c r="D44" s="61">
        <v>0</v>
      </c>
      <c r="E44" s="63">
        <f t="shared" si="2"/>
        <v>0</v>
      </c>
      <c r="F44" s="62">
        <f t="shared" si="3"/>
        <v>0</v>
      </c>
      <c r="H44" s="178"/>
    </row>
    <row r="45" spans="1:13" ht="15" customHeight="1" x14ac:dyDescent="0.25">
      <c r="A45" s="74" t="s">
        <v>36</v>
      </c>
      <c r="B45" s="61">
        <v>0</v>
      </c>
      <c r="C45" s="61">
        <v>0</v>
      </c>
      <c r="D45" s="61">
        <v>0</v>
      </c>
      <c r="E45" s="63">
        <f t="shared" si="2"/>
        <v>0</v>
      </c>
      <c r="F45" s="62">
        <f t="shared" si="3"/>
        <v>0</v>
      </c>
      <c r="H45" s="178"/>
    </row>
    <row r="46" spans="1:13" s="103" customFormat="1" ht="15" customHeight="1" x14ac:dyDescent="0.25">
      <c r="A46" s="67" t="s">
        <v>37</v>
      </c>
      <c r="B46" s="75">
        <v>0</v>
      </c>
      <c r="C46" s="75">
        <v>0</v>
      </c>
      <c r="D46" s="75">
        <v>0</v>
      </c>
      <c r="E46" s="86">
        <f t="shared" si="2"/>
        <v>0</v>
      </c>
      <c r="F46" s="71">
        <f t="shared" si="3"/>
        <v>0</v>
      </c>
      <c r="H46" s="179"/>
      <c r="M46" s="103" t="s">
        <v>38</v>
      </c>
    </row>
    <row r="47" spans="1:13" ht="15" customHeight="1" x14ac:dyDescent="0.25">
      <c r="A47" s="66" t="s">
        <v>38</v>
      </c>
      <c r="B47" s="65"/>
      <c r="C47" s="65"/>
      <c r="D47" s="65"/>
      <c r="E47" s="65"/>
      <c r="F47" s="58"/>
      <c r="H47" s="178"/>
    </row>
    <row r="48" spans="1:13" s="103" customFormat="1" ht="15" customHeight="1" x14ac:dyDescent="0.25">
      <c r="A48" s="76" t="s">
        <v>39</v>
      </c>
      <c r="B48" s="77">
        <v>0</v>
      </c>
      <c r="C48" s="77">
        <v>0</v>
      </c>
      <c r="D48" s="77">
        <v>0</v>
      </c>
      <c r="E48" s="77">
        <f>D48-C48</f>
        <v>0</v>
      </c>
      <c r="F48" s="71">
        <f>IF(ISBLANK(E48),"  ",IF(C48&gt;0,E48/C48,IF(E48&gt;0,1,0)))</f>
        <v>0</v>
      </c>
      <c r="H48" s="179"/>
    </row>
    <row r="49" spans="1:8" ht="15" customHeight="1" x14ac:dyDescent="0.25">
      <c r="A49" s="64"/>
      <c r="B49" s="57"/>
      <c r="C49" s="57"/>
      <c r="D49" s="57"/>
      <c r="E49" s="57"/>
      <c r="F49" s="59"/>
      <c r="H49" s="178"/>
    </row>
    <row r="50" spans="1:8" s="103" customFormat="1" ht="15" customHeight="1" x14ac:dyDescent="0.25">
      <c r="A50" s="76" t="s">
        <v>40</v>
      </c>
      <c r="B50" s="77">
        <v>0</v>
      </c>
      <c r="C50" s="77">
        <v>0</v>
      </c>
      <c r="D50" s="77">
        <v>0</v>
      </c>
      <c r="E50" s="77">
        <f>D50-C50</f>
        <v>0</v>
      </c>
      <c r="F50" s="71">
        <f>IF(ISBLANK(E50),"  ",IF(C50&gt;0,E50/C50,IF(E50&gt;0,1,0)))</f>
        <v>0</v>
      </c>
      <c r="H50" s="179"/>
    </row>
    <row r="51" spans="1:8" ht="15" customHeight="1" x14ac:dyDescent="0.25">
      <c r="A51" s="66" t="s">
        <v>38</v>
      </c>
      <c r="B51" s="65"/>
      <c r="C51" s="65"/>
      <c r="D51" s="65"/>
      <c r="E51" s="65"/>
      <c r="F51" s="58"/>
      <c r="H51" s="178"/>
    </row>
    <row r="52" spans="1:8" s="103" customFormat="1" ht="15" customHeight="1" x14ac:dyDescent="0.25">
      <c r="A52" s="67" t="s">
        <v>41</v>
      </c>
      <c r="B52" s="75">
        <v>8392448</v>
      </c>
      <c r="C52" s="75">
        <v>10008838</v>
      </c>
      <c r="D52" s="75">
        <v>9283950</v>
      </c>
      <c r="E52" s="75">
        <f>D52-C52</f>
        <v>-724888</v>
      </c>
      <c r="F52" s="71">
        <f>IF(ISBLANK(E52),"  ",IF(C52&gt;0,E52/C52,IF(E52&gt;0,1,0)))</f>
        <v>-7.2424790969740943E-2</v>
      </c>
      <c r="H52" s="179"/>
    </row>
    <row r="53" spans="1:8" ht="15" customHeight="1" x14ac:dyDescent="0.25">
      <c r="A53" s="66" t="s">
        <v>38</v>
      </c>
      <c r="B53" s="65"/>
      <c r="C53" s="65"/>
      <c r="D53" s="65"/>
      <c r="E53" s="65"/>
      <c r="F53" s="58"/>
      <c r="H53" s="178"/>
    </row>
    <row r="54" spans="1:8" s="103" customFormat="1" ht="15" customHeight="1" x14ac:dyDescent="0.25">
      <c r="A54" s="78" t="s">
        <v>42</v>
      </c>
      <c r="B54" s="79">
        <v>0</v>
      </c>
      <c r="C54" s="79">
        <v>0</v>
      </c>
      <c r="D54" s="79">
        <v>0</v>
      </c>
      <c r="E54" s="79">
        <f>D54-C54</f>
        <v>0</v>
      </c>
      <c r="F54" s="71">
        <f>IF(ISBLANK(E54),"  ",IF(C54&gt;0,E54/C54,IF(E54&gt;0,1,0)))</f>
        <v>0</v>
      </c>
      <c r="H54" s="179"/>
    </row>
    <row r="55" spans="1:8" ht="15" customHeight="1" x14ac:dyDescent="0.25">
      <c r="A55" s="67"/>
      <c r="B55" s="57"/>
      <c r="C55" s="57"/>
      <c r="D55" s="57"/>
      <c r="E55" s="57"/>
      <c r="F55" s="80"/>
      <c r="H55" s="178"/>
    </row>
    <row r="56" spans="1:8" s="103" customFormat="1" ht="15" customHeight="1" x14ac:dyDescent="0.25">
      <c r="A56" s="67" t="s">
        <v>43</v>
      </c>
      <c r="B56" s="75">
        <v>0</v>
      </c>
      <c r="C56" s="75">
        <v>0</v>
      </c>
      <c r="D56" s="75">
        <v>0</v>
      </c>
      <c r="E56" s="79">
        <f>D56-C56</f>
        <v>0</v>
      </c>
      <c r="F56" s="71">
        <f>IF(ISBLANK(E56),"  ",IF(C56&gt;0,E56/C56,IF(E56&gt;0,1,0)))</f>
        <v>0</v>
      </c>
      <c r="H56" s="179"/>
    </row>
    <row r="57" spans="1:8" ht="15" customHeight="1" x14ac:dyDescent="0.25">
      <c r="A57" s="66"/>
      <c r="B57" s="65"/>
      <c r="C57" s="65"/>
      <c r="D57" s="65"/>
      <c r="E57" s="65"/>
      <c r="F57" s="58"/>
      <c r="H57" s="178"/>
    </row>
    <row r="58" spans="1:8" s="103" customFormat="1" ht="15" customHeight="1" x14ac:dyDescent="0.25">
      <c r="A58" s="81" t="s">
        <v>44</v>
      </c>
      <c r="B58" s="75">
        <v>15333826</v>
      </c>
      <c r="C58" s="75">
        <v>16950826</v>
      </c>
      <c r="D58" s="75">
        <v>17345759</v>
      </c>
      <c r="E58" s="75">
        <f>D58-C58</f>
        <v>394933</v>
      </c>
      <c r="F58" s="71">
        <f>IF(ISBLANK(E58),"  ",IF(C58&gt;0,E58/C58,IF(E58&gt;0,1,0)))</f>
        <v>2.3298746621551066E-2</v>
      </c>
      <c r="H58" s="179"/>
    </row>
    <row r="59" spans="1:8" ht="15" customHeight="1" x14ac:dyDescent="0.25">
      <c r="A59" s="82"/>
      <c r="B59" s="65"/>
      <c r="C59" s="65"/>
      <c r="D59" s="65"/>
      <c r="E59" s="65"/>
      <c r="F59" s="58" t="s">
        <v>38</v>
      </c>
      <c r="H59" s="178"/>
    </row>
    <row r="60" spans="1:8" ht="15" customHeight="1" x14ac:dyDescent="0.25">
      <c r="A60" s="83"/>
      <c r="B60" s="57"/>
      <c r="C60" s="57"/>
      <c r="D60" s="57"/>
      <c r="E60" s="57"/>
      <c r="F60" s="59" t="s">
        <v>38</v>
      </c>
      <c r="H60" s="178"/>
    </row>
    <row r="61" spans="1:8" ht="15" customHeight="1" x14ac:dyDescent="0.25">
      <c r="A61" s="81" t="s">
        <v>45</v>
      </c>
      <c r="B61" s="57"/>
      <c r="C61" s="57"/>
      <c r="D61" s="57"/>
      <c r="E61" s="57"/>
      <c r="F61" s="59"/>
      <c r="H61" s="178"/>
    </row>
    <row r="62" spans="1:8" ht="15" customHeight="1" x14ac:dyDescent="0.25">
      <c r="A62" s="64" t="s">
        <v>46</v>
      </c>
      <c r="B62" s="57">
        <v>4573260</v>
      </c>
      <c r="C62" s="57">
        <v>4489843</v>
      </c>
      <c r="D62" s="57">
        <v>4925846</v>
      </c>
      <c r="E62" s="57">
        <f t="shared" ref="E62:E75" si="4">D62-C62</f>
        <v>436003</v>
      </c>
      <c r="F62" s="62">
        <f t="shared" ref="F62:F75" si="5">IF(ISBLANK(E62),"  ",IF(C62&gt;0,E62/C62,IF(E62&gt;0,1,0)))</f>
        <v>9.7108740773341071E-2</v>
      </c>
      <c r="H62" s="178"/>
    </row>
    <row r="63" spans="1:8" ht="15" customHeight="1" x14ac:dyDescent="0.25">
      <c r="A63" s="66" t="s">
        <v>47</v>
      </c>
      <c r="B63" s="65">
        <v>0</v>
      </c>
      <c r="C63" s="65">
        <v>0</v>
      </c>
      <c r="D63" s="65">
        <v>0</v>
      </c>
      <c r="E63" s="65">
        <f t="shared" si="4"/>
        <v>0</v>
      </c>
      <c r="F63" s="62">
        <f t="shared" si="5"/>
        <v>0</v>
      </c>
      <c r="H63" s="178"/>
    </row>
    <row r="64" spans="1:8" ht="15" customHeight="1" x14ac:dyDescent="0.25">
      <c r="A64" s="66" t="s">
        <v>48</v>
      </c>
      <c r="B64" s="65">
        <v>0</v>
      </c>
      <c r="C64" s="65">
        <v>0</v>
      </c>
      <c r="D64" s="65">
        <v>0</v>
      </c>
      <c r="E64" s="65">
        <f t="shared" si="4"/>
        <v>0</v>
      </c>
      <c r="F64" s="62">
        <f t="shared" si="5"/>
        <v>0</v>
      </c>
      <c r="H64" s="178"/>
    </row>
    <row r="65" spans="1:10" ht="15" customHeight="1" x14ac:dyDescent="0.25">
      <c r="A65" s="66" t="s">
        <v>49</v>
      </c>
      <c r="B65" s="65">
        <v>211742</v>
      </c>
      <c r="C65" s="65">
        <v>310157</v>
      </c>
      <c r="D65" s="65">
        <v>319530</v>
      </c>
      <c r="E65" s="65">
        <f t="shared" si="4"/>
        <v>9373</v>
      </c>
      <c r="F65" s="62">
        <f t="shared" si="5"/>
        <v>3.0220178812665845E-2</v>
      </c>
      <c r="H65" s="178"/>
    </row>
    <row r="66" spans="1:10" ht="15" customHeight="1" x14ac:dyDescent="0.25">
      <c r="A66" s="66" t="s">
        <v>50</v>
      </c>
      <c r="B66" s="65">
        <v>939095</v>
      </c>
      <c r="C66" s="65">
        <v>1713845</v>
      </c>
      <c r="D66" s="65">
        <v>1424299</v>
      </c>
      <c r="E66" s="65">
        <f t="shared" si="4"/>
        <v>-289546</v>
      </c>
      <c r="F66" s="62">
        <f t="shared" si="5"/>
        <v>-0.16894526634555634</v>
      </c>
      <c r="H66" s="178"/>
    </row>
    <row r="67" spans="1:10" ht="15" customHeight="1" x14ac:dyDescent="0.25">
      <c r="A67" s="66" t="s">
        <v>51</v>
      </c>
      <c r="B67" s="65">
        <v>6368061</v>
      </c>
      <c r="C67" s="65">
        <v>7083116</v>
      </c>
      <c r="D67" s="65">
        <v>6909262</v>
      </c>
      <c r="E67" s="65">
        <f t="shared" si="4"/>
        <v>-173854</v>
      </c>
      <c r="F67" s="62">
        <f t="shared" si="5"/>
        <v>-2.4544847211312084E-2</v>
      </c>
      <c r="H67" s="178"/>
    </row>
    <row r="68" spans="1:10" ht="15" customHeight="1" x14ac:dyDescent="0.25">
      <c r="A68" s="66" t="s">
        <v>52</v>
      </c>
      <c r="B68" s="65">
        <v>545833</v>
      </c>
      <c r="C68" s="65">
        <v>100000</v>
      </c>
      <c r="D68" s="65">
        <v>100000</v>
      </c>
      <c r="E68" s="65">
        <f t="shared" si="4"/>
        <v>0</v>
      </c>
      <c r="F68" s="62">
        <f t="shared" si="5"/>
        <v>0</v>
      </c>
      <c r="H68" s="178"/>
    </row>
    <row r="69" spans="1:10" ht="15" customHeight="1" x14ac:dyDescent="0.25">
      <c r="A69" s="66" t="s">
        <v>53</v>
      </c>
      <c r="B69" s="65">
        <v>2695835</v>
      </c>
      <c r="C69" s="65">
        <v>3253865</v>
      </c>
      <c r="D69" s="65">
        <v>3666822</v>
      </c>
      <c r="E69" s="65">
        <f t="shared" si="4"/>
        <v>412957</v>
      </c>
      <c r="F69" s="62">
        <f t="shared" si="5"/>
        <v>0.12691276374403979</v>
      </c>
      <c r="H69" s="178"/>
    </row>
    <row r="70" spans="1:10" s="103" customFormat="1" ht="15" customHeight="1" x14ac:dyDescent="0.25">
      <c r="A70" s="84" t="s">
        <v>54</v>
      </c>
      <c r="B70" s="70">
        <v>15333826</v>
      </c>
      <c r="C70" s="70">
        <v>16950826</v>
      </c>
      <c r="D70" s="70">
        <v>17345759</v>
      </c>
      <c r="E70" s="70">
        <f t="shared" si="4"/>
        <v>394933</v>
      </c>
      <c r="F70" s="71">
        <f t="shared" si="5"/>
        <v>2.3298746621551066E-2</v>
      </c>
      <c r="H70" s="179"/>
      <c r="I70" s="153"/>
      <c r="J70" s="153"/>
    </row>
    <row r="71" spans="1:10" ht="15" customHeight="1" x14ac:dyDescent="0.25">
      <c r="A71" s="66" t="s">
        <v>55</v>
      </c>
      <c r="B71" s="65">
        <v>0</v>
      </c>
      <c r="C71" s="65">
        <v>0</v>
      </c>
      <c r="D71" s="65">
        <v>0</v>
      </c>
      <c r="E71" s="65">
        <f t="shared" si="4"/>
        <v>0</v>
      </c>
      <c r="F71" s="62">
        <f t="shared" si="5"/>
        <v>0</v>
      </c>
      <c r="H71" s="178"/>
    </row>
    <row r="72" spans="1:10" ht="15" customHeight="1" x14ac:dyDescent="0.25">
      <c r="A72" s="66" t="s">
        <v>56</v>
      </c>
      <c r="B72" s="65">
        <v>0</v>
      </c>
      <c r="C72" s="65">
        <v>0</v>
      </c>
      <c r="D72" s="65">
        <v>0</v>
      </c>
      <c r="E72" s="65">
        <f t="shared" si="4"/>
        <v>0</v>
      </c>
      <c r="F72" s="62">
        <f t="shared" si="5"/>
        <v>0</v>
      </c>
      <c r="H72" s="178"/>
    </row>
    <row r="73" spans="1:10" ht="15" customHeight="1" x14ac:dyDescent="0.25">
      <c r="A73" s="66" t="s">
        <v>57</v>
      </c>
      <c r="B73" s="65">
        <v>0</v>
      </c>
      <c r="C73" s="65">
        <v>0</v>
      </c>
      <c r="D73" s="65">
        <v>0</v>
      </c>
      <c r="E73" s="65">
        <f t="shared" si="4"/>
        <v>0</v>
      </c>
      <c r="F73" s="62">
        <f t="shared" si="5"/>
        <v>0</v>
      </c>
      <c r="H73" s="178"/>
    </row>
    <row r="74" spans="1:10" ht="15" customHeight="1" x14ac:dyDescent="0.25">
      <c r="A74" s="66" t="s">
        <v>58</v>
      </c>
      <c r="B74" s="65">
        <v>0</v>
      </c>
      <c r="C74" s="65">
        <v>0</v>
      </c>
      <c r="D74" s="65">
        <v>0</v>
      </c>
      <c r="E74" s="65">
        <f t="shared" si="4"/>
        <v>0</v>
      </c>
      <c r="F74" s="62">
        <f t="shared" si="5"/>
        <v>0</v>
      </c>
      <c r="H74" s="178"/>
    </row>
    <row r="75" spans="1:10" s="103" customFormat="1" ht="15" customHeight="1" x14ac:dyDescent="0.25">
      <c r="A75" s="85" t="s">
        <v>59</v>
      </c>
      <c r="B75" s="86">
        <v>15333826</v>
      </c>
      <c r="C75" s="86">
        <v>16950826</v>
      </c>
      <c r="D75" s="86">
        <v>17345759</v>
      </c>
      <c r="E75" s="182">
        <f t="shared" si="4"/>
        <v>394933</v>
      </c>
      <c r="F75" s="71">
        <f t="shared" si="5"/>
        <v>2.3298746621551066E-2</v>
      </c>
      <c r="H75" s="179"/>
      <c r="I75" s="153"/>
      <c r="J75" s="153"/>
    </row>
    <row r="76" spans="1:10" ht="15" customHeight="1" x14ac:dyDescent="0.25">
      <c r="A76" s="83"/>
      <c r="B76" s="57"/>
      <c r="C76" s="57"/>
      <c r="D76" s="57"/>
      <c r="E76" s="57"/>
      <c r="F76" s="59"/>
      <c r="H76" s="178"/>
    </row>
    <row r="77" spans="1:10" ht="15" customHeight="1" x14ac:dyDescent="0.25">
      <c r="A77" s="81" t="s">
        <v>60</v>
      </c>
      <c r="B77" s="57"/>
      <c r="C77" s="57"/>
      <c r="D77" s="57"/>
      <c r="E77" s="57"/>
      <c r="F77" s="59"/>
      <c r="H77" s="178"/>
    </row>
    <row r="78" spans="1:10" ht="15" customHeight="1" x14ac:dyDescent="0.25">
      <c r="A78" s="64" t="s">
        <v>61</v>
      </c>
      <c r="B78" s="61">
        <v>7323901</v>
      </c>
      <c r="C78" s="61">
        <v>8319316</v>
      </c>
      <c r="D78" s="61">
        <v>8728932</v>
      </c>
      <c r="E78" s="57">
        <f t="shared" ref="E78:E96" si="6">D78-C78</f>
        <v>409616</v>
      </c>
      <c r="F78" s="62">
        <f t="shared" ref="F78:F96" si="7">IF(ISBLANK(E78),"  ",IF(C78&gt;0,E78/C78,IF(E78&gt;0,1,0)))</f>
        <v>4.9236740135847709E-2</v>
      </c>
      <c r="H78" s="178"/>
    </row>
    <row r="79" spans="1:10" ht="15" customHeight="1" x14ac:dyDescent="0.25">
      <c r="A79" s="66" t="s">
        <v>62</v>
      </c>
      <c r="B79" s="63">
        <v>0</v>
      </c>
      <c r="C79" s="63">
        <v>0</v>
      </c>
      <c r="D79" s="63">
        <v>0</v>
      </c>
      <c r="E79" s="65">
        <f t="shared" si="6"/>
        <v>0</v>
      </c>
      <c r="F79" s="62">
        <f t="shared" si="7"/>
        <v>0</v>
      </c>
      <c r="H79" s="178"/>
    </row>
    <row r="80" spans="1:10" ht="15" customHeight="1" x14ac:dyDescent="0.25">
      <c r="A80" s="66" t="s">
        <v>63</v>
      </c>
      <c r="B80" s="57">
        <v>2921853</v>
      </c>
      <c r="C80" s="57">
        <v>3694232</v>
      </c>
      <c r="D80" s="57">
        <v>3868603</v>
      </c>
      <c r="E80" s="65">
        <f t="shared" si="6"/>
        <v>174371</v>
      </c>
      <c r="F80" s="62">
        <f t="shared" si="7"/>
        <v>4.7200879641560139E-2</v>
      </c>
      <c r="H80" s="178"/>
    </row>
    <row r="81" spans="1:10" s="103" customFormat="1" ht="15" customHeight="1" x14ac:dyDescent="0.25">
      <c r="A81" s="84" t="s">
        <v>64</v>
      </c>
      <c r="B81" s="86">
        <v>10245754</v>
      </c>
      <c r="C81" s="86">
        <v>12013548</v>
      </c>
      <c r="D81" s="86">
        <v>12597535</v>
      </c>
      <c r="E81" s="70">
        <f t="shared" si="6"/>
        <v>583987</v>
      </c>
      <c r="F81" s="71">
        <f t="shared" si="7"/>
        <v>4.861070185094362E-2</v>
      </c>
      <c r="H81" s="179"/>
      <c r="I81" s="153"/>
      <c r="J81" s="153"/>
    </row>
    <row r="82" spans="1:10" ht="15" customHeight="1" x14ac:dyDescent="0.25">
      <c r="A82" s="66" t="s">
        <v>65</v>
      </c>
      <c r="B82" s="63">
        <v>24478</v>
      </c>
      <c r="C82" s="63">
        <v>34800</v>
      </c>
      <c r="D82" s="63">
        <v>43000</v>
      </c>
      <c r="E82" s="65">
        <f t="shared" si="6"/>
        <v>8200</v>
      </c>
      <c r="F82" s="62">
        <f t="shared" si="7"/>
        <v>0.23563218390804597</v>
      </c>
      <c r="H82" s="178"/>
    </row>
    <row r="83" spans="1:10" ht="15" customHeight="1" x14ac:dyDescent="0.25">
      <c r="A83" s="66" t="s">
        <v>66</v>
      </c>
      <c r="B83" s="61">
        <v>2170986</v>
      </c>
      <c r="C83" s="61">
        <v>2740168</v>
      </c>
      <c r="D83" s="61">
        <v>2592161</v>
      </c>
      <c r="E83" s="65">
        <f t="shared" si="6"/>
        <v>-148007</v>
      </c>
      <c r="F83" s="62">
        <f t="shared" si="7"/>
        <v>-5.4013841487091305E-2</v>
      </c>
      <c r="H83" s="178"/>
    </row>
    <row r="84" spans="1:10" ht="15" customHeight="1" x14ac:dyDescent="0.25">
      <c r="A84" s="66" t="s">
        <v>67</v>
      </c>
      <c r="B84" s="57">
        <v>147633</v>
      </c>
      <c r="C84" s="57">
        <v>133200</v>
      </c>
      <c r="D84" s="57">
        <v>102500</v>
      </c>
      <c r="E84" s="65">
        <f t="shared" si="6"/>
        <v>-30700</v>
      </c>
      <c r="F84" s="62">
        <f t="shared" si="7"/>
        <v>-0.23048048048048048</v>
      </c>
      <c r="H84" s="178"/>
    </row>
    <row r="85" spans="1:10" s="103" customFormat="1" ht="15" customHeight="1" x14ac:dyDescent="0.25">
      <c r="A85" s="68" t="s">
        <v>68</v>
      </c>
      <c r="B85" s="86">
        <v>2343097</v>
      </c>
      <c r="C85" s="86">
        <v>2908168</v>
      </c>
      <c r="D85" s="86">
        <v>2737661</v>
      </c>
      <c r="E85" s="70">
        <f t="shared" si="6"/>
        <v>-170507</v>
      </c>
      <c r="F85" s="71">
        <f t="shared" si="7"/>
        <v>-5.8630381738606574E-2</v>
      </c>
      <c r="H85" s="179"/>
      <c r="I85" s="153"/>
      <c r="J85" s="153"/>
    </row>
    <row r="86" spans="1:10" ht="15" customHeight="1" x14ac:dyDescent="0.25">
      <c r="A86" s="66" t="s">
        <v>69</v>
      </c>
      <c r="B86" s="57">
        <v>138470</v>
      </c>
      <c r="C86" s="57">
        <v>86521</v>
      </c>
      <c r="D86" s="57">
        <v>20000</v>
      </c>
      <c r="E86" s="65">
        <f t="shared" si="6"/>
        <v>-66521</v>
      </c>
      <c r="F86" s="62">
        <f t="shared" si="7"/>
        <v>-0.76884224639104959</v>
      </c>
      <c r="H86" s="178"/>
    </row>
    <row r="87" spans="1:10" ht="15" customHeight="1" x14ac:dyDescent="0.25">
      <c r="A87" s="66" t="s">
        <v>70</v>
      </c>
      <c r="B87" s="65">
        <v>1837392</v>
      </c>
      <c r="C87" s="65">
        <v>1139928</v>
      </c>
      <c r="D87" s="65">
        <v>526000</v>
      </c>
      <c r="E87" s="65">
        <f t="shared" si="6"/>
        <v>-613928</v>
      </c>
      <c r="F87" s="62">
        <f t="shared" si="7"/>
        <v>-0.53856734811321416</v>
      </c>
      <c r="H87" s="178"/>
    </row>
    <row r="88" spans="1:10" ht="15" customHeight="1" x14ac:dyDescent="0.25">
      <c r="A88" s="66" t="s">
        <v>71</v>
      </c>
      <c r="B88" s="65">
        <v>769113</v>
      </c>
      <c r="C88" s="65">
        <v>0</v>
      </c>
      <c r="D88" s="65">
        <v>0</v>
      </c>
      <c r="E88" s="65">
        <f t="shared" si="6"/>
        <v>0</v>
      </c>
      <c r="F88" s="62">
        <f t="shared" si="7"/>
        <v>0</v>
      </c>
      <c r="H88" s="178"/>
    </row>
    <row r="89" spans="1:10" ht="15" customHeight="1" x14ac:dyDescent="0.25">
      <c r="A89" s="66" t="s">
        <v>72</v>
      </c>
      <c r="B89" s="65">
        <v>0</v>
      </c>
      <c r="C89" s="65">
        <v>802661</v>
      </c>
      <c r="D89" s="65">
        <v>1464563</v>
      </c>
      <c r="E89" s="65">
        <f t="shared" si="6"/>
        <v>661902</v>
      </c>
      <c r="F89" s="62">
        <f t="shared" si="7"/>
        <v>0.82463455929713791</v>
      </c>
      <c r="H89" s="178"/>
    </row>
    <row r="90" spans="1:10" s="103" customFormat="1" ht="15" customHeight="1" x14ac:dyDescent="0.25">
      <c r="A90" s="68" t="s">
        <v>73</v>
      </c>
      <c r="B90" s="70">
        <v>2744975</v>
      </c>
      <c r="C90" s="70">
        <v>2029110</v>
      </c>
      <c r="D90" s="70">
        <v>2010563</v>
      </c>
      <c r="E90" s="70">
        <f t="shared" si="6"/>
        <v>-18547</v>
      </c>
      <c r="F90" s="71">
        <f t="shared" si="7"/>
        <v>-9.1404605960248575E-3</v>
      </c>
      <c r="H90" s="179"/>
      <c r="I90" s="153"/>
      <c r="J90" s="153"/>
    </row>
    <row r="91" spans="1:10" ht="15" customHeight="1" x14ac:dyDescent="0.25">
      <c r="A91" s="66" t="s">
        <v>74</v>
      </c>
      <c r="B91" s="65">
        <v>0</v>
      </c>
      <c r="C91" s="65">
        <v>0</v>
      </c>
      <c r="D91" s="65">
        <v>0</v>
      </c>
      <c r="E91" s="65">
        <f t="shared" si="6"/>
        <v>0</v>
      </c>
      <c r="F91" s="62">
        <f t="shared" si="7"/>
        <v>0</v>
      </c>
      <c r="H91" s="178"/>
    </row>
    <row r="92" spans="1:10" ht="15" customHeight="1" x14ac:dyDescent="0.25">
      <c r="A92" s="66" t="s">
        <v>75</v>
      </c>
      <c r="B92" s="65">
        <v>0</v>
      </c>
      <c r="C92" s="65">
        <v>0</v>
      </c>
      <c r="D92" s="65">
        <v>0</v>
      </c>
      <c r="E92" s="65">
        <f t="shared" si="6"/>
        <v>0</v>
      </c>
      <c r="F92" s="62">
        <f t="shared" si="7"/>
        <v>0</v>
      </c>
      <c r="H92" s="178"/>
    </row>
    <row r="93" spans="1:10" ht="15" customHeight="1" x14ac:dyDescent="0.25">
      <c r="A93" s="73" t="s">
        <v>76</v>
      </c>
      <c r="B93" s="65">
        <v>0</v>
      </c>
      <c r="C93" s="65">
        <v>0</v>
      </c>
      <c r="D93" s="65">
        <v>0</v>
      </c>
      <c r="E93" s="65">
        <f t="shared" si="6"/>
        <v>0</v>
      </c>
      <c r="F93" s="62">
        <f t="shared" si="7"/>
        <v>0</v>
      </c>
      <c r="H93" s="178"/>
    </row>
    <row r="94" spans="1:10" s="103" customFormat="1" ht="15" customHeight="1" x14ac:dyDescent="0.25">
      <c r="A94" s="87" t="s">
        <v>77</v>
      </c>
      <c r="B94" s="86">
        <v>0</v>
      </c>
      <c r="C94" s="86">
        <v>0</v>
      </c>
      <c r="D94" s="86">
        <v>0</v>
      </c>
      <c r="E94" s="70">
        <f t="shared" si="6"/>
        <v>0</v>
      </c>
      <c r="F94" s="71">
        <f t="shared" si="7"/>
        <v>0</v>
      </c>
      <c r="H94" s="179"/>
      <c r="I94" s="153"/>
      <c r="J94" s="153"/>
    </row>
    <row r="95" spans="1:10" ht="15" customHeight="1" x14ac:dyDescent="0.25">
      <c r="A95" s="73" t="s">
        <v>78</v>
      </c>
      <c r="B95" s="65">
        <v>0</v>
      </c>
      <c r="C95" s="65">
        <v>0</v>
      </c>
      <c r="D95" s="65">
        <v>0</v>
      </c>
      <c r="E95" s="65">
        <f t="shared" si="6"/>
        <v>0</v>
      </c>
      <c r="F95" s="62">
        <f t="shared" si="7"/>
        <v>0</v>
      </c>
      <c r="H95" s="178"/>
    </row>
    <row r="96" spans="1:10" s="103" customFormat="1" ht="15" customHeight="1" thickBot="1" x14ac:dyDescent="0.3">
      <c r="A96" s="159" t="s">
        <v>59</v>
      </c>
      <c r="B96" s="160">
        <v>15333826</v>
      </c>
      <c r="C96" s="160">
        <v>16950826</v>
      </c>
      <c r="D96" s="160">
        <v>17345759</v>
      </c>
      <c r="E96" s="160">
        <f t="shared" si="6"/>
        <v>394933</v>
      </c>
      <c r="F96" s="162">
        <f t="shared" si="7"/>
        <v>2.3298746621551066E-2</v>
      </c>
      <c r="H96" s="179"/>
    </row>
    <row r="97" spans="1:6" ht="15" customHeight="1" thickTop="1" x14ac:dyDescent="0.4">
      <c r="A97" s="4"/>
      <c r="B97" s="5"/>
      <c r="C97" s="5"/>
      <c r="D97" s="5"/>
      <c r="E97" s="5"/>
      <c r="F97" s="6" t="s">
        <v>38</v>
      </c>
    </row>
    <row r="98" spans="1:6" x14ac:dyDescent="0.25">
      <c r="A98" s="1" t="s">
        <v>203</v>
      </c>
    </row>
    <row r="99" spans="1:6" x14ac:dyDescent="0.25">
      <c r="A99" s="1" t="s">
        <v>181</v>
      </c>
    </row>
  </sheetData>
  <hyperlinks>
    <hyperlink ref="I2" location="Home!A1" tooltip="Home" display="Home" xr:uid="{00000000-0004-0000-2300-000000000000}"/>
  </hyperlinks>
  <printOptions horizontalCentered="1" verticalCentered="1"/>
  <pageMargins left="0.25" right="0.25" top="0.75" bottom="0.75" header="0.3" footer="0.3"/>
  <pageSetup scale="46" fitToWidth="0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Sheet37">
    <tabColor theme="9" tint="0.79998168889431442"/>
    <pageSetUpPr fitToPage="1"/>
  </sheetPr>
  <dimension ref="A1:M99"/>
  <sheetViews>
    <sheetView workbookViewId="0">
      <pane xSplit="1" ySplit="5" topLeftCell="B6" activePane="bottomRight" state="frozen"/>
      <selection activeCell="A33" sqref="A33"/>
      <selection pane="topRight" activeCell="A33" sqref="A33"/>
      <selection pane="bottomLeft" activeCell="A33" sqref="A33"/>
      <selection pane="bottomRight" activeCell="B8" sqref="B8:D96"/>
    </sheetView>
  </sheetViews>
  <sheetFormatPr defaultColWidth="9.140625" defaultRowHeight="15.75" x14ac:dyDescent="0.25"/>
  <cols>
    <col min="1" max="1" width="66.5703125" style="1" customWidth="1"/>
    <col min="2" max="5" width="23.7109375" style="2" customWidth="1"/>
    <col min="6" max="6" width="23.7109375" style="3" customWidth="1"/>
    <col min="8" max="8" width="7.7109375" customWidth="1"/>
    <col min="9" max="9" width="11.5703125" customWidth="1"/>
    <col min="10" max="10" width="11.140625" customWidth="1"/>
  </cols>
  <sheetData>
    <row r="1" spans="1:9" ht="19.5" customHeight="1" thickBot="1" x14ac:dyDescent="0.35">
      <c r="A1" s="27" t="s">
        <v>0</v>
      </c>
      <c r="B1" s="28"/>
      <c r="D1" s="29" t="s">
        <v>1</v>
      </c>
      <c r="E1" s="26" t="s">
        <v>120</v>
      </c>
      <c r="F1" s="36"/>
    </row>
    <row r="2" spans="1:9" ht="19.5" customHeight="1" thickBot="1" x14ac:dyDescent="0.3">
      <c r="A2" s="27" t="s">
        <v>2</v>
      </c>
      <c r="B2" s="28"/>
      <c r="C2" s="28"/>
      <c r="D2" s="28"/>
      <c r="E2" s="28"/>
      <c r="F2" s="32"/>
      <c r="I2" s="170" t="s">
        <v>178</v>
      </c>
    </row>
    <row r="3" spans="1:9" ht="19.5" customHeight="1" thickBot="1" x14ac:dyDescent="0.3">
      <c r="A3" s="33" t="s">
        <v>3</v>
      </c>
      <c r="B3" s="34"/>
      <c r="C3" s="34"/>
      <c r="D3" s="34"/>
      <c r="E3" s="34"/>
      <c r="F3" s="35"/>
    </row>
    <row r="4" spans="1:9" ht="15" customHeight="1" thickTop="1" x14ac:dyDescent="0.25">
      <c r="A4" s="49" t="s">
        <v>4</v>
      </c>
      <c r="B4" s="50" t="s">
        <v>5</v>
      </c>
      <c r="C4" s="51" t="s">
        <v>6</v>
      </c>
      <c r="D4" s="51" t="s">
        <v>6</v>
      </c>
      <c r="E4" s="51" t="s">
        <v>7</v>
      </c>
      <c r="F4" s="52" t="s">
        <v>8</v>
      </c>
      <c r="H4" s="177"/>
    </row>
    <row r="5" spans="1:9" s="107" customFormat="1" ht="15" customHeight="1" x14ac:dyDescent="0.25">
      <c r="A5" s="53"/>
      <c r="B5" s="54" t="s">
        <v>192</v>
      </c>
      <c r="C5" s="54" t="s">
        <v>201</v>
      </c>
      <c r="D5" s="54" t="s">
        <v>202</v>
      </c>
      <c r="E5" s="54" t="s">
        <v>192</v>
      </c>
      <c r="F5" s="55" t="s">
        <v>9</v>
      </c>
      <c r="H5" s="177"/>
    </row>
    <row r="6" spans="1:9" ht="15" customHeight="1" x14ac:dyDescent="0.25">
      <c r="A6" s="56" t="s">
        <v>10</v>
      </c>
      <c r="B6" s="57"/>
      <c r="C6" s="57"/>
      <c r="D6" s="57"/>
      <c r="E6" s="57"/>
      <c r="F6" s="58"/>
      <c r="H6" s="178"/>
    </row>
    <row r="7" spans="1:9" ht="15" customHeight="1" x14ac:dyDescent="0.25">
      <c r="A7" s="56" t="s">
        <v>11</v>
      </c>
      <c r="B7" s="57"/>
      <c r="C7" s="57"/>
      <c r="D7" s="57"/>
      <c r="E7" s="57"/>
      <c r="F7" s="59"/>
      <c r="H7" s="178"/>
    </row>
    <row r="8" spans="1:9" ht="15" customHeight="1" x14ac:dyDescent="0.25">
      <c r="A8" s="60" t="s">
        <v>12</v>
      </c>
      <c r="B8" s="61">
        <v>6262928</v>
      </c>
      <c r="C8" s="61">
        <v>6262928</v>
      </c>
      <c r="D8" s="61">
        <v>6705340</v>
      </c>
      <c r="E8" s="61">
        <f t="shared" ref="E8:E33" si="0">D8-C8</f>
        <v>442412</v>
      </c>
      <c r="F8" s="62">
        <f t="shared" ref="F8:F33" si="1">IF(ISBLANK(E8),"  ",IF(C8&gt;0,E8/C8,IF(E8&gt;0,1,0)))</f>
        <v>7.0639802980331248E-2</v>
      </c>
      <c r="H8" s="178"/>
    </row>
    <row r="9" spans="1:9" ht="15" customHeight="1" x14ac:dyDescent="0.25">
      <c r="A9" s="60" t="s">
        <v>13</v>
      </c>
      <c r="B9" s="61">
        <v>0</v>
      </c>
      <c r="C9" s="61">
        <v>0</v>
      </c>
      <c r="D9" s="61">
        <v>0</v>
      </c>
      <c r="E9" s="61">
        <f t="shared" si="0"/>
        <v>0</v>
      </c>
      <c r="F9" s="62">
        <f t="shared" si="1"/>
        <v>0</v>
      </c>
      <c r="H9" s="178"/>
    </row>
    <row r="10" spans="1:9" ht="15" customHeight="1" x14ac:dyDescent="0.25">
      <c r="A10" s="187" t="s">
        <v>14</v>
      </c>
      <c r="B10" s="63">
        <v>221302.38</v>
      </c>
      <c r="C10" s="63">
        <v>221912</v>
      </c>
      <c r="D10" s="63">
        <v>191980</v>
      </c>
      <c r="E10" s="61">
        <f t="shared" si="0"/>
        <v>-29932</v>
      </c>
      <c r="F10" s="62">
        <f t="shared" si="1"/>
        <v>-0.13488229568477594</v>
      </c>
      <c r="H10" s="178"/>
    </row>
    <row r="11" spans="1:9" ht="15" customHeight="1" x14ac:dyDescent="0.25">
      <c r="A11" s="189" t="s">
        <v>15</v>
      </c>
      <c r="B11" s="65">
        <v>221302.38</v>
      </c>
      <c r="C11" s="65">
        <v>221912</v>
      </c>
      <c r="D11" s="65">
        <v>191980</v>
      </c>
      <c r="E11" s="61">
        <f t="shared" si="0"/>
        <v>-29932</v>
      </c>
      <c r="F11" s="62">
        <f t="shared" si="1"/>
        <v>-0.13488229568477594</v>
      </c>
      <c r="H11" s="178"/>
    </row>
    <row r="12" spans="1:9" ht="15" customHeight="1" x14ac:dyDescent="0.25">
      <c r="A12" s="190" t="s">
        <v>16</v>
      </c>
      <c r="B12" s="65">
        <v>0</v>
      </c>
      <c r="C12" s="65">
        <v>0</v>
      </c>
      <c r="D12" s="65">
        <v>0</v>
      </c>
      <c r="E12" s="61">
        <f t="shared" si="0"/>
        <v>0</v>
      </c>
      <c r="F12" s="62">
        <f t="shared" si="1"/>
        <v>0</v>
      </c>
      <c r="H12" s="178"/>
    </row>
    <row r="13" spans="1:9" ht="15" customHeight="1" x14ac:dyDescent="0.25">
      <c r="A13" s="190" t="s">
        <v>17</v>
      </c>
      <c r="B13" s="65">
        <v>0</v>
      </c>
      <c r="C13" s="65">
        <v>0</v>
      </c>
      <c r="D13" s="65">
        <v>0</v>
      </c>
      <c r="E13" s="61">
        <f t="shared" si="0"/>
        <v>0</v>
      </c>
      <c r="F13" s="62">
        <f t="shared" si="1"/>
        <v>0</v>
      </c>
      <c r="H13" s="178"/>
    </row>
    <row r="14" spans="1:9" ht="15" customHeight="1" x14ac:dyDescent="0.25">
      <c r="A14" s="190" t="s">
        <v>18</v>
      </c>
      <c r="B14" s="65">
        <v>0</v>
      </c>
      <c r="C14" s="65">
        <v>0</v>
      </c>
      <c r="D14" s="65">
        <v>0</v>
      </c>
      <c r="E14" s="61">
        <f t="shared" si="0"/>
        <v>0</v>
      </c>
      <c r="F14" s="62">
        <f t="shared" si="1"/>
        <v>0</v>
      </c>
      <c r="H14" s="178"/>
    </row>
    <row r="15" spans="1:9" ht="15" customHeight="1" x14ac:dyDescent="0.25">
      <c r="A15" s="190" t="s">
        <v>19</v>
      </c>
      <c r="B15" s="65">
        <v>0</v>
      </c>
      <c r="C15" s="65">
        <v>0</v>
      </c>
      <c r="D15" s="65">
        <v>0</v>
      </c>
      <c r="E15" s="61">
        <f t="shared" si="0"/>
        <v>0</v>
      </c>
      <c r="F15" s="62">
        <f t="shared" si="1"/>
        <v>0</v>
      </c>
      <c r="H15" s="178"/>
    </row>
    <row r="16" spans="1:9" ht="15" customHeight="1" x14ac:dyDescent="0.25">
      <c r="A16" s="190" t="s">
        <v>204</v>
      </c>
      <c r="B16" s="65">
        <v>0</v>
      </c>
      <c r="C16" s="65">
        <v>0</v>
      </c>
      <c r="D16" s="65">
        <v>0</v>
      </c>
      <c r="E16" s="61">
        <f t="shared" si="0"/>
        <v>0</v>
      </c>
      <c r="F16" s="62">
        <f t="shared" si="1"/>
        <v>0</v>
      </c>
      <c r="H16" s="178"/>
    </row>
    <row r="17" spans="1:8" ht="15" customHeight="1" x14ac:dyDescent="0.25">
      <c r="A17" s="190" t="s">
        <v>20</v>
      </c>
      <c r="B17" s="65">
        <v>0</v>
      </c>
      <c r="C17" s="65">
        <v>0</v>
      </c>
      <c r="D17" s="65">
        <v>0</v>
      </c>
      <c r="E17" s="61">
        <f t="shared" si="0"/>
        <v>0</v>
      </c>
      <c r="F17" s="62">
        <f t="shared" si="1"/>
        <v>0</v>
      </c>
      <c r="H17" s="178"/>
    </row>
    <row r="18" spans="1:8" ht="15" customHeight="1" x14ac:dyDescent="0.25">
      <c r="A18" s="190" t="s">
        <v>193</v>
      </c>
      <c r="B18" s="65">
        <v>0</v>
      </c>
      <c r="C18" s="65">
        <v>0</v>
      </c>
      <c r="D18" s="65">
        <v>0</v>
      </c>
      <c r="E18" s="61">
        <f t="shared" si="0"/>
        <v>0</v>
      </c>
      <c r="F18" s="62">
        <f t="shared" si="1"/>
        <v>0</v>
      </c>
      <c r="H18" s="178"/>
    </row>
    <row r="19" spans="1:8" ht="15" customHeight="1" x14ac:dyDescent="0.25">
      <c r="A19" s="190" t="s">
        <v>21</v>
      </c>
      <c r="B19" s="65">
        <v>0</v>
      </c>
      <c r="C19" s="65">
        <v>0</v>
      </c>
      <c r="D19" s="65">
        <v>0</v>
      </c>
      <c r="E19" s="61">
        <f t="shared" si="0"/>
        <v>0</v>
      </c>
      <c r="F19" s="62">
        <f t="shared" si="1"/>
        <v>0</v>
      </c>
      <c r="H19" s="178"/>
    </row>
    <row r="20" spans="1:8" ht="15" customHeight="1" x14ac:dyDescent="0.25">
      <c r="A20" s="190" t="s">
        <v>22</v>
      </c>
      <c r="B20" s="65">
        <v>0</v>
      </c>
      <c r="C20" s="65">
        <v>0</v>
      </c>
      <c r="D20" s="65">
        <v>0</v>
      </c>
      <c r="E20" s="61">
        <f t="shared" si="0"/>
        <v>0</v>
      </c>
      <c r="F20" s="62">
        <f t="shared" si="1"/>
        <v>0</v>
      </c>
      <c r="H20" s="178"/>
    </row>
    <row r="21" spans="1:8" ht="15" customHeight="1" x14ac:dyDescent="0.25">
      <c r="A21" s="190" t="s">
        <v>194</v>
      </c>
      <c r="B21" s="65">
        <v>0</v>
      </c>
      <c r="C21" s="65">
        <v>0</v>
      </c>
      <c r="D21" s="65">
        <v>0</v>
      </c>
      <c r="E21" s="61">
        <f t="shared" si="0"/>
        <v>0</v>
      </c>
      <c r="F21" s="62">
        <f t="shared" si="1"/>
        <v>0</v>
      </c>
      <c r="H21" s="178"/>
    </row>
    <row r="22" spans="1:8" ht="15" customHeight="1" x14ac:dyDescent="0.25">
      <c r="A22" s="190" t="s">
        <v>23</v>
      </c>
      <c r="B22" s="65">
        <v>0</v>
      </c>
      <c r="C22" s="65">
        <v>0</v>
      </c>
      <c r="D22" s="65">
        <v>0</v>
      </c>
      <c r="E22" s="61">
        <f t="shared" si="0"/>
        <v>0</v>
      </c>
      <c r="F22" s="62">
        <f t="shared" si="1"/>
        <v>0</v>
      </c>
      <c r="H22" s="178"/>
    </row>
    <row r="23" spans="1:8" ht="15" customHeight="1" x14ac:dyDescent="0.25">
      <c r="A23" s="191" t="s">
        <v>195</v>
      </c>
      <c r="B23" s="65">
        <v>0</v>
      </c>
      <c r="C23" s="65">
        <v>0</v>
      </c>
      <c r="D23" s="65">
        <v>0</v>
      </c>
      <c r="E23" s="61">
        <f t="shared" si="0"/>
        <v>0</v>
      </c>
      <c r="F23" s="62">
        <f t="shared" si="1"/>
        <v>0</v>
      </c>
      <c r="H23" s="178"/>
    </row>
    <row r="24" spans="1:8" ht="15" customHeight="1" x14ac:dyDescent="0.25">
      <c r="A24" s="191" t="s">
        <v>24</v>
      </c>
      <c r="B24" s="65">
        <v>0</v>
      </c>
      <c r="C24" s="65">
        <v>0</v>
      </c>
      <c r="D24" s="65">
        <v>0</v>
      </c>
      <c r="E24" s="61">
        <f t="shared" si="0"/>
        <v>0</v>
      </c>
      <c r="F24" s="62">
        <f t="shared" si="1"/>
        <v>0</v>
      </c>
      <c r="H24" s="178"/>
    </row>
    <row r="25" spans="1:8" ht="15" customHeight="1" x14ac:dyDescent="0.25">
      <c r="A25" s="191" t="s">
        <v>79</v>
      </c>
      <c r="B25" s="65">
        <v>0</v>
      </c>
      <c r="C25" s="65">
        <v>0</v>
      </c>
      <c r="D25" s="65">
        <v>0</v>
      </c>
      <c r="E25" s="61">
        <f t="shared" si="0"/>
        <v>0</v>
      </c>
      <c r="F25" s="62">
        <f t="shared" si="1"/>
        <v>0</v>
      </c>
      <c r="H25" s="178"/>
    </row>
    <row r="26" spans="1:8" ht="15" customHeight="1" x14ac:dyDescent="0.25">
      <c r="A26" s="191" t="s">
        <v>196</v>
      </c>
      <c r="B26" s="65">
        <v>0</v>
      </c>
      <c r="C26" s="65">
        <v>0</v>
      </c>
      <c r="D26" s="65">
        <v>0</v>
      </c>
      <c r="E26" s="61">
        <f t="shared" si="0"/>
        <v>0</v>
      </c>
      <c r="F26" s="62">
        <f t="shared" si="1"/>
        <v>0</v>
      </c>
      <c r="H26" s="178"/>
    </row>
    <row r="27" spans="1:8" ht="15" customHeight="1" x14ac:dyDescent="0.25">
      <c r="A27" s="191" t="s">
        <v>197</v>
      </c>
      <c r="B27" s="65">
        <v>0</v>
      </c>
      <c r="C27" s="65">
        <v>0</v>
      </c>
      <c r="D27" s="65">
        <v>0</v>
      </c>
      <c r="E27" s="61">
        <f t="shared" si="0"/>
        <v>0</v>
      </c>
      <c r="F27" s="62">
        <f t="shared" si="1"/>
        <v>0</v>
      </c>
      <c r="H27" s="178"/>
    </row>
    <row r="28" spans="1:8" ht="15" customHeight="1" x14ac:dyDescent="0.25">
      <c r="A28" s="191" t="s">
        <v>185</v>
      </c>
      <c r="B28" s="65">
        <v>0</v>
      </c>
      <c r="C28" s="65">
        <v>0</v>
      </c>
      <c r="D28" s="65">
        <v>0</v>
      </c>
      <c r="E28" s="61">
        <f t="shared" si="0"/>
        <v>0</v>
      </c>
      <c r="F28" s="62">
        <f t="shared" si="1"/>
        <v>0</v>
      </c>
      <c r="H28" s="178"/>
    </row>
    <row r="29" spans="1:8" ht="15" customHeight="1" x14ac:dyDescent="0.25">
      <c r="A29" s="191" t="s">
        <v>198</v>
      </c>
      <c r="B29" s="65">
        <v>0</v>
      </c>
      <c r="C29" s="65">
        <v>0</v>
      </c>
      <c r="D29" s="65">
        <v>0</v>
      </c>
      <c r="E29" s="61">
        <f t="shared" si="0"/>
        <v>0</v>
      </c>
      <c r="F29" s="62">
        <f t="shared" si="1"/>
        <v>0</v>
      </c>
      <c r="H29" s="178"/>
    </row>
    <row r="30" spans="1:8" ht="15" customHeight="1" x14ac:dyDescent="0.25">
      <c r="A30" s="192" t="s">
        <v>199</v>
      </c>
      <c r="B30" s="65">
        <v>0</v>
      </c>
      <c r="C30" s="65">
        <v>0</v>
      </c>
      <c r="D30" s="65">
        <v>0</v>
      </c>
      <c r="E30" s="61">
        <f t="shared" si="0"/>
        <v>0</v>
      </c>
      <c r="F30" s="62">
        <f t="shared" si="1"/>
        <v>0</v>
      </c>
      <c r="H30" s="178"/>
    </row>
    <row r="31" spans="1:8" ht="15" customHeight="1" x14ac:dyDescent="0.25">
      <c r="A31" s="191" t="s">
        <v>205</v>
      </c>
      <c r="B31" s="65">
        <v>0</v>
      </c>
      <c r="C31" s="65">
        <v>0</v>
      </c>
      <c r="D31" s="65">
        <v>0</v>
      </c>
      <c r="E31" s="61">
        <f t="shared" si="0"/>
        <v>0</v>
      </c>
      <c r="F31" s="62">
        <f t="shared" si="1"/>
        <v>0</v>
      </c>
      <c r="H31" s="178"/>
    </row>
    <row r="32" spans="1:8" ht="15" customHeight="1" x14ac:dyDescent="0.25">
      <c r="A32" s="193" t="s">
        <v>206</v>
      </c>
      <c r="B32" s="65">
        <v>0</v>
      </c>
      <c r="C32" s="65">
        <v>0</v>
      </c>
      <c r="D32" s="65">
        <v>0</v>
      </c>
      <c r="E32" s="61">
        <f t="shared" si="0"/>
        <v>0</v>
      </c>
      <c r="F32" s="62">
        <f t="shared" si="1"/>
        <v>0</v>
      </c>
      <c r="H32" s="178"/>
    </row>
    <row r="33" spans="1:13" ht="15" customHeight="1" x14ac:dyDescent="0.25">
      <c r="A33" s="193" t="s">
        <v>207</v>
      </c>
      <c r="B33" s="65">
        <v>0</v>
      </c>
      <c r="C33" s="65">
        <v>0</v>
      </c>
      <c r="D33" s="65">
        <v>0</v>
      </c>
      <c r="E33" s="61">
        <f t="shared" si="0"/>
        <v>0</v>
      </c>
      <c r="F33" s="62">
        <f t="shared" si="1"/>
        <v>0</v>
      </c>
      <c r="H33" s="178"/>
    </row>
    <row r="34" spans="1:13" ht="15" customHeight="1" x14ac:dyDescent="0.25">
      <c r="A34" s="67" t="s">
        <v>25</v>
      </c>
      <c r="B34" s="65"/>
      <c r="C34" s="65"/>
      <c r="D34" s="65"/>
      <c r="E34" s="65"/>
      <c r="F34" s="58"/>
      <c r="H34" s="178"/>
    </row>
    <row r="35" spans="1:13" ht="15" customHeight="1" x14ac:dyDescent="0.25">
      <c r="A35" s="64" t="s">
        <v>26</v>
      </c>
      <c r="B35" s="61">
        <v>0</v>
      </c>
      <c r="C35" s="61">
        <v>0</v>
      </c>
      <c r="D35" s="61">
        <v>0</v>
      </c>
      <c r="E35" s="61">
        <f>D35-C35</f>
        <v>0</v>
      </c>
      <c r="F35" s="62">
        <f>IF(ISBLANK(E35),"  ",IF(C35&gt;0,E35/C35,IF(E35&gt;0,1,0)))</f>
        <v>0</v>
      </c>
      <c r="H35" s="178"/>
    </row>
    <row r="36" spans="1:13" ht="15" customHeight="1" x14ac:dyDescent="0.25">
      <c r="A36" s="68" t="s">
        <v>27</v>
      </c>
      <c r="B36" s="65"/>
      <c r="C36" s="65"/>
      <c r="D36" s="65"/>
      <c r="E36" s="65"/>
      <c r="F36" s="58"/>
      <c r="H36" s="178"/>
    </row>
    <row r="37" spans="1:13" ht="15" customHeight="1" x14ac:dyDescent="0.25">
      <c r="A37" s="64" t="s">
        <v>26</v>
      </c>
      <c r="B37" s="57">
        <v>0</v>
      </c>
      <c r="C37" s="57">
        <v>0</v>
      </c>
      <c r="D37" s="57">
        <v>0</v>
      </c>
      <c r="E37" s="61">
        <f>D37-C37</f>
        <v>0</v>
      </c>
      <c r="F37" s="62">
        <f>IF(ISBLANK(E37),"  ",IF(C37&gt;0,E37/C37,IF(E37&gt;0,1,0)))</f>
        <v>0</v>
      </c>
      <c r="H37" s="178"/>
    </row>
    <row r="38" spans="1:13" ht="15" customHeight="1" x14ac:dyDescent="0.25">
      <c r="A38" s="66" t="s">
        <v>28</v>
      </c>
      <c r="B38" s="65"/>
      <c r="C38" s="65"/>
      <c r="D38" s="65"/>
      <c r="E38" s="63"/>
      <c r="F38" s="62" t="str">
        <f>IF(ISBLANK(E38),"  ",IF(C38&gt;0,E38/C38,IF(E38&gt;0,1,0)))</f>
        <v xml:space="preserve">  </v>
      </c>
      <c r="H38" s="178"/>
    </row>
    <row r="39" spans="1:13" s="103" customFormat="1" ht="15" customHeight="1" x14ac:dyDescent="0.25">
      <c r="A39" s="69" t="s">
        <v>30</v>
      </c>
      <c r="B39" s="70">
        <v>6484230.3799999999</v>
      </c>
      <c r="C39" s="70">
        <v>6484840</v>
      </c>
      <c r="D39" s="70">
        <v>6897320</v>
      </c>
      <c r="E39" s="70">
        <f>D39-C39</f>
        <v>412480</v>
      </c>
      <c r="F39" s="71">
        <f>IF(ISBLANK(E39),"  ",IF(C39&gt;0,E39/C39,IF(E39&gt;0,1,0)))</f>
        <v>6.3606812195829046E-2</v>
      </c>
      <c r="H39" s="179"/>
    </row>
    <row r="40" spans="1:13" ht="15" customHeight="1" x14ac:dyDescent="0.25">
      <c r="A40" s="67" t="s">
        <v>31</v>
      </c>
      <c r="B40" s="65"/>
      <c r="C40" s="65"/>
      <c r="D40" s="65"/>
      <c r="E40" s="65"/>
      <c r="F40" s="58"/>
      <c r="H40" s="178"/>
    </row>
    <row r="41" spans="1:13" ht="15" customHeight="1" x14ac:dyDescent="0.25">
      <c r="A41" s="72" t="s">
        <v>32</v>
      </c>
      <c r="B41" s="61">
        <v>0</v>
      </c>
      <c r="C41" s="61">
        <v>0</v>
      </c>
      <c r="D41" s="61">
        <v>0</v>
      </c>
      <c r="E41" s="61">
        <f t="shared" ref="E41:E46" si="2">D41-C41</f>
        <v>0</v>
      </c>
      <c r="F41" s="62">
        <f t="shared" ref="F41:F46" si="3">IF(ISBLANK(E41),"  ",IF(C41&gt;0,E41/C41,IF(E41&gt;0,1,0)))</f>
        <v>0</v>
      </c>
      <c r="H41" s="178"/>
    </row>
    <row r="42" spans="1:13" ht="15" customHeight="1" x14ac:dyDescent="0.25">
      <c r="A42" s="73" t="s">
        <v>33</v>
      </c>
      <c r="B42" s="61">
        <v>0</v>
      </c>
      <c r="C42" s="61">
        <v>0</v>
      </c>
      <c r="D42" s="61">
        <v>0</v>
      </c>
      <c r="E42" s="63">
        <f t="shared" si="2"/>
        <v>0</v>
      </c>
      <c r="F42" s="62">
        <f t="shared" si="3"/>
        <v>0</v>
      </c>
      <c r="H42" s="178"/>
    </row>
    <row r="43" spans="1:13" ht="15" customHeight="1" x14ac:dyDescent="0.25">
      <c r="A43" s="73" t="s">
        <v>34</v>
      </c>
      <c r="B43" s="61">
        <v>0</v>
      </c>
      <c r="C43" s="61">
        <v>0</v>
      </c>
      <c r="D43" s="61">
        <v>0</v>
      </c>
      <c r="E43" s="63">
        <f t="shared" si="2"/>
        <v>0</v>
      </c>
      <c r="F43" s="62">
        <f t="shared" si="3"/>
        <v>0</v>
      </c>
      <c r="H43" s="178"/>
    </row>
    <row r="44" spans="1:13" ht="15" customHeight="1" x14ac:dyDescent="0.25">
      <c r="A44" s="73" t="s">
        <v>35</v>
      </c>
      <c r="B44" s="61">
        <v>0</v>
      </c>
      <c r="C44" s="61">
        <v>0</v>
      </c>
      <c r="D44" s="61">
        <v>0</v>
      </c>
      <c r="E44" s="63">
        <f t="shared" si="2"/>
        <v>0</v>
      </c>
      <c r="F44" s="62">
        <f t="shared" si="3"/>
        <v>0</v>
      </c>
      <c r="H44" s="178"/>
    </row>
    <row r="45" spans="1:13" ht="15" customHeight="1" x14ac:dyDescent="0.25">
      <c r="A45" s="74" t="s">
        <v>36</v>
      </c>
      <c r="B45" s="61">
        <v>0</v>
      </c>
      <c r="C45" s="61">
        <v>0</v>
      </c>
      <c r="D45" s="61">
        <v>0</v>
      </c>
      <c r="E45" s="63">
        <f t="shared" si="2"/>
        <v>0</v>
      </c>
      <c r="F45" s="62">
        <f t="shared" si="3"/>
        <v>0</v>
      </c>
      <c r="H45" s="178"/>
    </row>
    <row r="46" spans="1:13" s="103" customFormat="1" ht="15" customHeight="1" x14ac:dyDescent="0.25">
      <c r="A46" s="67" t="s">
        <v>37</v>
      </c>
      <c r="B46" s="75">
        <v>0</v>
      </c>
      <c r="C46" s="75">
        <v>0</v>
      </c>
      <c r="D46" s="75">
        <v>0</v>
      </c>
      <c r="E46" s="86">
        <f t="shared" si="2"/>
        <v>0</v>
      </c>
      <c r="F46" s="71">
        <f t="shared" si="3"/>
        <v>0</v>
      </c>
      <c r="H46" s="179"/>
      <c r="M46" s="103" t="s">
        <v>38</v>
      </c>
    </row>
    <row r="47" spans="1:13" ht="15" customHeight="1" x14ac:dyDescent="0.25">
      <c r="A47" s="66" t="s">
        <v>38</v>
      </c>
      <c r="B47" s="65"/>
      <c r="C47" s="65"/>
      <c r="D47" s="65"/>
      <c r="E47" s="65"/>
      <c r="F47" s="58"/>
      <c r="H47" s="178"/>
    </row>
    <row r="48" spans="1:13" s="103" customFormat="1" ht="15" customHeight="1" x14ac:dyDescent="0.25">
      <c r="A48" s="76" t="s">
        <v>39</v>
      </c>
      <c r="B48" s="77">
        <v>0</v>
      </c>
      <c r="C48" s="77">
        <v>0</v>
      </c>
      <c r="D48" s="77">
        <v>0</v>
      </c>
      <c r="E48" s="77">
        <f>D48-C48</f>
        <v>0</v>
      </c>
      <c r="F48" s="71">
        <f>IF(ISBLANK(E48),"  ",IF(C48&gt;0,E48/C48,IF(E48&gt;0,1,0)))</f>
        <v>0</v>
      </c>
      <c r="H48" s="179"/>
    </row>
    <row r="49" spans="1:8" ht="15" customHeight="1" x14ac:dyDescent="0.25">
      <c r="A49" s="64"/>
      <c r="B49" s="57"/>
      <c r="C49" s="57"/>
      <c r="D49" s="57"/>
      <c r="E49" s="57"/>
      <c r="F49" s="59"/>
      <c r="H49" s="178"/>
    </row>
    <row r="50" spans="1:8" s="103" customFormat="1" ht="15" customHeight="1" x14ac:dyDescent="0.25">
      <c r="A50" s="76" t="s">
        <v>40</v>
      </c>
      <c r="B50" s="77">
        <v>0</v>
      </c>
      <c r="C50" s="77">
        <v>0</v>
      </c>
      <c r="D50" s="77">
        <v>0</v>
      </c>
      <c r="E50" s="77">
        <f>D50-C50</f>
        <v>0</v>
      </c>
      <c r="F50" s="71">
        <f>IF(ISBLANK(E50),"  ",IF(C50&gt;0,E50/C50,IF(E50&gt;0,1,0)))</f>
        <v>0</v>
      </c>
      <c r="H50" s="179"/>
    </row>
    <row r="51" spans="1:8" ht="15" customHeight="1" x14ac:dyDescent="0.25">
      <c r="A51" s="66" t="s">
        <v>38</v>
      </c>
      <c r="B51" s="65"/>
      <c r="C51" s="65"/>
      <c r="D51" s="65"/>
      <c r="E51" s="65"/>
      <c r="F51" s="58"/>
      <c r="H51" s="178"/>
    </row>
    <row r="52" spans="1:8" s="103" customFormat="1" ht="15" customHeight="1" x14ac:dyDescent="0.25">
      <c r="A52" s="67" t="s">
        <v>41</v>
      </c>
      <c r="B52" s="75">
        <v>20281686.210000001</v>
      </c>
      <c r="C52" s="75">
        <v>21027305</v>
      </c>
      <c r="D52" s="75">
        <v>20417867</v>
      </c>
      <c r="E52" s="75">
        <f>D52-C52</f>
        <v>-609438</v>
      </c>
      <c r="F52" s="71">
        <f>IF(ISBLANK(E52),"  ",IF(C52&gt;0,E52/C52,IF(E52&gt;0,1,0)))</f>
        <v>-2.8983172118348024E-2</v>
      </c>
      <c r="H52" s="179"/>
    </row>
    <row r="53" spans="1:8" ht="15" customHeight="1" x14ac:dyDescent="0.25">
      <c r="A53" s="66" t="s">
        <v>38</v>
      </c>
      <c r="B53" s="65"/>
      <c r="C53" s="65"/>
      <c r="D53" s="65"/>
      <c r="E53" s="65"/>
      <c r="F53" s="58"/>
      <c r="H53" s="178"/>
    </row>
    <row r="54" spans="1:8" s="103" customFormat="1" ht="15" customHeight="1" x14ac:dyDescent="0.25">
      <c r="A54" s="78" t="s">
        <v>42</v>
      </c>
      <c r="B54" s="79">
        <v>0</v>
      </c>
      <c r="C54" s="79">
        <v>0</v>
      </c>
      <c r="D54" s="79">
        <v>0</v>
      </c>
      <c r="E54" s="79">
        <f>D54-C54</f>
        <v>0</v>
      </c>
      <c r="F54" s="71">
        <f>IF(ISBLANK(E54),"  ",IF(C54&gt;0,E54/C54,IF(E54&gt;0,1,0)))</f>
        <v>0</v>
      </c>
      <c r="H54" s="179"/>
    </row>
    <row r="55" spans="1:8" ht="15" customHeight="1" x14ac:dyDescent="0.25">
      <c r="A55" s="67"/>
      <c r="B55" s="57"/>
      <c r="C55" s="57"/>
      <c r="D55" s="57"/>
      <c r="E55" s="57"/>
      <c r="F55" s="80"/>
      <c r="H55" s="178"/>
    </row>
    <row r="56" spans="1:8" s="103" customFormat="1" ht="15" customHeight="1" x14ac:dyDescent="0.25">
      <c r="A56" s="67" t="s">
        <v>43</v>
      </c>
      <c r="B56" s="75">
        <v>0</v>
      </c>
      <c r="C56" s="75">
        <v>0</v>
      </c>
      <c r="D56" s="75">
        <v>0</v>
      </c>
      <c r="E56" s="79">
        <f>D56-C56</f>
        <v>0</v>
      </c>
      <c r="F56" s="71">
        <f>IF(ISBLANK(E56),"  ",IF(C56&gt;0,E56/C56,IF(E56&gt;0,1,0)))</f>
        <v>0</v>
      </c>
      <c r="H56" s="179"/>
    </row>
    <row r="57" spans="1:8" ht="15" customHeight="1" x14ac:dyDescent="0.25">
      <c r="A57" s="66"/>
      <c r="B57" s="65"/>
      <c r="C57" s="65"/>
      <c r="D57" s="65"/>
      <c r="E57" s="65"/>
      <c r="F57" s="58"/>
      <c r="H57" s="178"/>
    </row>
    <row r="58" spans="1:8" s="103" customFormat="1" ht="15" customHeight="1" x14ac:dyDescent="0.25">
      <c r="A58" s="81" t="s">
        <v>44</v>
      </c>
      <c r="B58" s="75">
        <v>26765916.59</v>
      </c>
      <c r="C58" s="75">
        <v>27512145</v>
      </c>
      <c r="D58" s="75">
        <v>27315187</v>
      </c>
      <c r="E58" s="75">
        <f>D58-C58</f>
        <v>-196958</v>
      </c>
      <c r="F58" s="71">
        <f>IF(ISBLANK(E58),"  ",IF(C58&gt;0,E58/C58,IF(E58&gt;0,1,0)))</f>
        <v>-7.1589474393944927E-3</v>
      </c>
      <c r="H58" s="179"/>
    </row>
    <row r="59" spans="1:8" ht="15" customHeight="1" x14ac:dyDescent="0.25">
      <c r="A59" s="82"/>
      <c r="B59" s="65"/>
      <c r="C59" s="65"/>
      <c r="D59" s="65"/>
      <c r="E59" s="65"/>
      <c r="F59" s="58" t="s">
        <v>38</v>
      </c>
      <c r="H59" s="178"/>
    </row>
    <row r="60" spans="1:8" ht="15" customHeight="1" x14ac:dyDescent="0.25">
      <c r="A60" s="83"/>
      <c r="B60" s="57"/>
      <c r="C60" s="57"/>
      <c r="D60" s="57"/>
      <c r="E60" s="57"/>
      <c r="F60" s="59" t="s">
        <v>38</v>
      </c>
      <c r="H60" s="178"/>
    </row>
    <row r="61" spans="1:8" ht="15" customHeight="1" x14ac:dyDescent="0.25">
      <c r="A61" s="81" t="s">
        <v>45</v>
      </c>
      <c r="B61" s="57"/>
      <c r="C61" s="57"/>
      <c r="D61" s="57"/>
      <c r="E61" s="57"/>
      <c r="F61" s="59"/>
      <c r="H61" s="178"/>
    </row>
    <row r="62" spans="1:8" ht="15" customHeight="1" x14ac:dyDescent="0.25">
      <c r="A62" s="64" t="s">
        <v>46</v>
      </c>
      <c r="B62" s="57">
        <v>6278931.3900000015</v>
      </c>
      <c r="C62" s="57">
        <v>9598475</v>
      </c>
      <c r="D62" s="57">
        <v>10250495.300000001</v>
      </c>
      <c r="E62" s="57">
        <f t="shared" ref="E62:E75" si="4">D62-C62</f>
        <v>652020.30000000075</v>
      </c>
      <c r="F62" s="62">
        <f t="shared" ref="F62:F75" si="5">IF(ISBLANK(E62),"  ",IF(C62&gt;0,E62/C62,IF(E62&gt;0,1,0)))</f>
        <v>6.7929572145575282E-2</v>
      </c>
      <c r="H62" s="178"/>
    </row>
    <row r="63" spans="1:8" ht="15" customHeight="1" x14ac:dyDescent="0.25">
      <c r="A63" s="66" t="s">
        <v>47</v>
      </c>
      <c r="B63" s="65">
        <v>0</v>
      </c>
      <c r="C63" s="65">
        <v>0</v>
      </c>
      <c r="D63" s="65">
        <v>0</v>
      </c>
      <c r="E63" s="65">
        <f t="shared" si="4"/>
        <v>0</v>
      </c>
      <c r="F63" s="62">
        <f t="shared" si="5"/>
        <v>0</v>
      </c>
      <c r="H63" s="178"/>
    </row>
    <row r="64" spans="1:8" ht="15" customHeight="1" x14ac:dyDescent="0.25">
      <c r="A64" s="66" t="s">
        <v>48</v>
      </c>
      <c r="B64" s="65">
        <v>158936.32000000001</v>
      </c>
      <c r="C64" s="65">
        <v>392672</v>
      </c>
      <c r="D64" s="65">
        <v>289041</v>
      </c>
      <c r="E64" s="65">
        <f t="shared" si="4"/>
        <v>-103631</v>
      </c>
      <c r="F64" s="62">
        <f t="shared" si="5"/>
        <v>-0.26391237470458806</v>
      </c>
      <c r="H64" s="178"/>
    </row>
    <row r="65" spans="1:10" ht="15" customHeight="1" x14ac:dyDescent="0.25">
      <c r="A65" s="66" t="s">
        <v>49</v>
      </c>
      <c r="B65" s="65">
        <v>4322323.82</v>
      </c>
      <c r="C65" s="65">
        <v>3645353</v>
      </c>
      <c r="D65" s="65">
        <v>2782978.59</v>
      </c>
      <c r="E65" s="65">
        <f t="shared" si="4"/>
        <v>-862374.41000000015</v>
      </c>
      <c r="F65" s="62">
        <f t="shared" si="5"/>
        <v>-0.23656814854418767</v>
      </c>
      <c r="H65" s="178"/>
    </row>
    <row r="66" spans="1:10" ht="15" customHeight="1" x14ac:dyDescent="0.25">
      <c r="A66" s="66" t="s">
        <v>50</v>
      </c>
      <c r="B66" s="65">
        <v>4429400.4800000004</v>
      </c>
      <c r="C66" s="65">
        <v>3675281</v>
      </c>
      <c r="D66" s="65">
        <v>3743947</v>
      </c>
      <c r="E66" s="65">
        <f t="shared" si="4"/>
        <v>68666</v>
      </c>
      <c r="F66" s="62">
        <f t="shared" si="5"/>
        <v>1.8683197284779043E-2</v>
      </c>
      <c r="H66" s="178"/>
    </row>
    <row r="67" spans="1:10" ht="15" customHeight="1" x14ac:dyDescent="0.25">
      <c r="A67" s="66" t="s">
        <v>51</v>
      </c>
      <c r="B67" s="65">
        <v>9150879.5300000012</v>
      </c>
      <c r="C67" s="65">
        <v>7636200</v>
      </c>
      <c r="D67" s="65">
        <v>8243970.8600000003</v>
      </c>
      <c r="E67" s="65">
        <f t="shared" si="4"/>
        <v>607770.86000000034</v>
      </c>
      <c r="F67" s="62">
        <f t="shared" si="5"/>
        <v>7.9590746706477089E-2</v>
      </c>
      <c r="H67" s="178"/>
    </row>
    <row r="68" spans="1:10" ht="15" customHeight="1" x14ac:dyDescent="0.25">
      <c r="A68" s="66" t="s">
        <v>52</v>
      </c>
      <c r="B68" s="65">
        <v>741281</v>
      </c>
      <c r="C68" s="65">
        <v>650000</v>
      </c>
      <c r="D68" s="65">
        <v>650000</v>
      </c>
      <c r="E68" s="65">
        <f t="shared" si="4"/>
        <v>0</v>
      </c>
      <c r="F68" s="62">
        <f t="shared" si="5"/>
        <v>0</v>
      </c>
      <c r="H68" s="178"/>
    </row>
    <row r="69" spans="1:10" ht="15" customHeight="1" x14ac:dyDescent="0.25">
      <c r="A69" s="66" t="s">
        <v>53</v>
      </c>
      <c r="B69" s="65">
        <v>1090237</v>
      </c>
      <c r="C69" s="65">
        <v>1320237</v>
      </c>
      <c r="D69" s="65">
        <v>1090237</v>
      </c>
      <c r="E69" s="65">
        <f t="shared" si="4"/>
        <v>-230000</v>
      </c>
      <c r="F69" s="62">
        <f t="shared" si="5"/>
        <v>-0.17421114542313237</v>
      </c>
      <c r="H69" s="178"/>
    </row>
    <row r="70" spans="1:10" s="103" customFormat="1" ht="15" customHeight="1" x14ac:dyDescent="0.25">
      <c r="A70" s="84" t="s">
        <v>54</v>
      </c>
      <c r="B70" s="70">
        <v>26171989.540000003</v>
      </c>
      <c r="C70" s="70">
        <v>26918218</v>
      </c>
      <c r="D70" s="70">
        <v>27050669.75</v>
      </c>
      <c r="E70" s="70">
        <f t="shared" si="4"/>
        <v>132451.75</v>
      </c>
      <c r="F70" s="71">
        <f t="shared" si="5"/>
        <v>4.9205244567080923E-3</v>
      </c>
      <c r="H70" s="179"/>
      <c r="I70" s="153"/>
      <c r="J70" s="153"/>
    </row>
    <row r="71" spans="1:10" ht="15" customHeight="1" x14ac:dyDescent="0.25">
      <c r="A71" s="66" t="s">
        <v>55</v>
      </c>
      <c r="B71" s="65">
        <v>0</v>
      </c>
      <c r="C71" s="65">
        <v>0</v>
      </c>
      <c r="D71" s="65">
        <v>0</v>
      </c>
      <c r="E71" s="65">
        <f t="shared" si="4"/>
        <v>0</v>
      </c>
      <c r="F71" s="62">
        <f t="shared" si="5"/>
        <v>0</v>
      </c>
      <c r="H71" s="178"/>
    </row>
    <row r="72" spans="1:10" ht="15" customHeight="1" x14ac:dyDescent="0.25">
      <c r="A72" s="66" t="s">
        <v>56</v>
      </c>
      <c r="B72" s="65">
        <v>593927</v>
      </c>
      <c r="C72" s="65">
        <v>593927</v>
      </c>
      <c r="D72" s="65">
        <v>264517</v>
      </c>
      <c r="E72" s="65">
        <f t="shared" si="4"/>
        <v>-329410</v>
      </c>
      <c r="F72" s="62">
        <f t="shared" si="5"/>
        <v>-0.55463045121706878</v>
      </c>
      <c r="H72" s="178"/>
    </row>
    <row r="73" spans="1:10" ht="15" customHeight="1" x14ac:dyDescent="0.25">
      <c r="A73" s="66" t="s">
        <v>57</v>
      </c>
      <c r="B73" s="65">
        <v>0</v>
      </c>
      <c r="C73" s="65">
        <v>0</v>
      </c>
      <c r="D73" s="65">
        <v>0</v>
      </c>
      <c r="E73" s="65">
        <f t="shared" si="4"/>
        <v>0</v>
      </c>
      <c r="F73" s="62">
        <f t="shared" si="5"/>
        <v>0</v>
      </c>
      <c r="H73" s="178"/>
    </row>
    <row r="74" spans="1:10" ht="15" customHeight="1" x14ac:dyDescent="0.25">
      <c r="A74" s="66" t="s">
        <v>58</v>
      </c>
      <c r="B74" s="65">
        <v>0</v>
      </c>
      <c r="C74" s="65">
        <v>0</v>
      </c>
      <c r="D74" s="65">
        <v>0</v>
      </c>
      <c r="E74" s="65">
        <f t="shared" si="4"/>
        <v>0</v>
      </c>
      <c r="F74" s="62">
        <f t="shared" si="5"/>
        <v>0</v>
      </c>
      <c r="H74" s="178"/>
    </row>
    <row r="75" spans="1:10" s="103" customFormat="1" ht="15" customHeight="1" x14ac:dyDescent="0.25">
      <c r="A75" s="85" t="s">
        <v>59</v>
      </c>
      <c r="B75" s="86">
        <v>26765916.540000003</v>
      </c>
      <c r="C75" s="86">
        <v>27512145</v>
      </c>
      <c r="D75" s="86">
        <v>27315186.75</v>
      </c>
      <c r="E75" s="182">
        <f t="shared" si="4"/>
        <v>-196958.25</v>
      </c>
      <c r="F75" s="71">
        <f t="shared" si="5"/>
        <v>-7.1589565262904801E-3</v>
      </c>
      <c r="H75" s="179"/>
      <c r="I75" s="153"/>
      <c r="J75" s="153"/>
    </row>
    <row r="76" spans="1:10" ht="15" customHeight="1" x14ac:dyDescent="0.25">
      <c r="A76" s="83"/>
      <c r="B76" s="57"/>
      <c r="C76" s="57"/>
      <c r="D76" s="57"/>
      <c r="E76" s="57"/>
      <c r="F76" s="59"/>
      <c r="H76" s="178"/>
    </row>
    <row r="77" spans="1:10" ht="15" customHeight="1" x14ac:dyDescent="0.25">
      <c r="A77" s="81" t="s">
        <v>60</v>
      </c>
      <c r="B77" s="57"/>
      <c r="C77" s="57"/>
      <c r="D77" s="57"/>
      <c r="E77" s="57"/>
      <c r="F77" s="59"/>
      <c r="H77" s="178"/>
    </row>
    <row r="78" spans="1:10" ht="15" customHeight="1" x14ac:dyDescent="0.25">
      <c r="A78" s="64" t="s">
        <v>61</v>
      </c>
      <c r="B78" s="61">
        <v>14699773.49</v>
      </c>
      <c r="C78" s="61">
        <v>15007973</v>
      </c>
      <c r="D78" s="61">
        <v>15343774.899999999</v>
      </c>
      <c r="E78" s="57">
        <f t="shared" ref="E78:E96" si="6">D78-C78</f>
        <v>335801.89999999851</v>
      </c>
      <c r="F78" s="62">
        <f t="shared" ref="F78:F96" si="7">IF(ISBLANK(E78),"  ",IF(C78&gt;0,E78/C78,IF(E78&gt;0,1,0)))</f>
        <v>2.2374900327978901E-2</v>
      </c>
      <c r="H78" s="178"/>
    </row>
    <row r="79" spans="1:10" ht="15" customHeight="1" x14ac:dyDescent="0.25">
      <c r="A79" s="66" t="s">
        <v>62</v>
      </c>
      <c r="B79" s="63">
        <v>0</v>
      </c>
      <c r="C79" s="63">
        <v>0</v>
      </c>
      <c r="D79" s="63">
        <v>0</v>
      </c>
      <c r="E79" s="65">
        <f t="shared" si="6"/>
        <v>0</v>
      </c>
      <c r="F79" s="62">
        <f t="shared" si="7"/>
        <v>0</v>
      </c>
      <c r="H79" s="178"/>
    </row>
    <row r="80" spans="1:10" ht="15" customHeight="1" x14ac:dyDescent="0.25">
      <c r="A80" s="66" t="s">
        <v>63</v>
      </c>
      <c r="B80" s="57">
        <v>5047419.58</v>
      </c>
      <c r="C80" s="57">
        <v>5543447</v>
      </c>
      <c r="D80" s="57">
        <v>5925443.8499999996</v>
      </c>
      <c r="E80" s="65">
        <f t="shared" si="6"/>
        <v>381996.84999999963</v>
      </c>
      <c r="F80" s="62">
        <f t="shared" si="7"/>
        <v>6.890962428250863E-2</v>
      </c>
      <c r="H80" s="178"/>
    </row>
    <row r="81" spans="1:10" s="103" customFormat="1" ht="15" customHeight="1" x14ac:dyDescent="0.25">
      <c r="A81" s="84" t="s">
        <v>64</v>
      </c>
      <c r="B81" s="86">
        <v>19747193.07</v>
      </c>
      <c r="C81" s="86">
        <v>20551420</v>
      </c>
      <c r="D81" s="86">
        <v>21269218.75</v>
      </c>
      <c r="E81" s="70">
        <f t="shared" si="6"/>
        <v>717798.75</v>
      </c>
      <c r="F81" s="71">
        <f t="shared" si="7"/>
        <v>3.4926966117183142E-2</v>
      </c>
      <c r="H81" s="179"/>
      <c r="I81" s="153"/>
      <c r="J81" s="153"/>
    </row>
    <row r="82" spans="1:10" ht="15" customHeight="1" x14ac:dyDescent="0.25">
      <c r="A82" s="66" t="s">
        <v>65</v>
      </c>
      <c r="B82" s="63">
        <v>861060.70000000007</v>
      </c>
      <c r="C82" s="63">
        <v>715000</v>
      </c>
      <c r="D82" s="63">
        <v>505000</v>
      </c>
      <c r="E82" s="65">
        <f t="shared" si="6"/>
        <v>-210000</v>
      </c>
      <c r="F82" s="62">
        <f t="shared" si="7"/>
        <v>-0.2937062937062937</v>
      </c>
      <c r="H82" s="178"/>
    </row>
    <row r="83" spans="1:10" ht="15" customHeight="1" x14ac:dyDescent="0.25">
      <c r="A83" s="66" t="s">
        <v>66</v>
      </c>
      <c r="B83" s="61">
        <v>2328468.15</v>
      </c>
      <c r="C83" s="61">
        <v>2080685</v>
      </c>
      <c r="D83" s="61">
        <v>1815326</v>
      </c>
      <c r="E83" s="65">
        <f t="shared" si="6"/>
        <v>-265359</v>
      </c>
      <c r="F83" s="62">
        <f t="shared" si="7"/>
        <v>-0.12753444178239379</v>
      </c>
      <c r="H83" s="178"/>
    </row>
    <row r="84" spans="1:10" ht="15" customHeight="1" x14ac:dyDescent="0.25">
      <c r="A84" s="66" t="s">
        <v>67</v>
      </c>
      <c r="B84" s="57">
        <v>691201.70000000007</v>
      </c>
      <c r="C84" s="57">
        <v>425000</v>
      </c>
      <c r="D84" s="57">
        <v>280000</v>
      </c>
      <c r="E84" s="65">
        <f t="shared" si="6"/>
        <v>-145000</v>
      </c>
      <c r="F84" s="62">
        <f t="shared" si="7"/>
        <v>-0.3411764705882353</v>
      </c>
      <c r="H84" s="178"/>
    </row>
    <row r="85" spans="1:10" s="103" customFormat="1" ht="15" customHeight="1" x14ac:dyDescent="0.25">
      <c r="A85" s="68" t="s">
        <v>68</v>
      </c>
      <c r="B85" s="86">
        <v>3880730.5500000003</v>
      </c>
      <c r="C85" s="86">
        <v>3220685</v>
      </c>
      <c r="D85" s="86">
        <v>2600326</v>
      </c>
      <c r="E85" s="70">
        <f t="shared" si="6"/>
        <v>-620359</v>
      </c>
      <c r="F85" s="71">
        <f t="shared" si="7"/>
        <v>-0.19261709853649145</v>
      </c>
      <c r="H85" s="179"/>
      <c r="I85" s="153"/>
      <c r="J85" s="153"/>
    </row>
    <row r="86" spans="1:10" ht="15" customHeight="1" x14ac:dyDescent="0.25">
      <c r="A86" s="66" t="s">
        <v>69</v>
      </c>
      <c r="B86" s="57">
        <v>846035.3</v>
      </c>
      <c r="C86" s="57">
        <v>1506543</v>
      </c>
      <c r="D86" s="57">
        <v>1250000</v>
      </c>
      <c r="E86" s="65">
        <f t="shared" si="6"/>
        <v>-256543</v>
      </c>
      <c r="F86" s="62">
        <f t="shared" si="7"/>
        <v>-0.17028587965959152</v>
      </c>
      <c r="H86" s="178"/>
    </row>
    <row r="87" spans="1:10" ht="15" customHeight="1" x14ac:dyDescent="0.25">
      <c r="A87" s="66" t="s">
        <v>70</v>
      </c>
      <c r="B87" s="65">
        <v>1240190.46</v>
      </c>
      <c r="C87" s="65">
        <v>1289570</v>
      </c>
      <c r="D87" s="65">
        <v>1631125</v>
      </c>
      <c r="E87" s="65">
        <f t="shared" si="6"/>
        <v>341555</v>
      </c>
      <c r="F87" s="62">
        <f t="shared" si="7"/>
        <v>0.26485960436424544</v>
      </c>
      <c r="H87" s="178"/>
    </row>
    <row r="88" spans="1:10" ht="15" customHeight="1" x14ac:dyDescent="0.25">
      <c r="A88" s="66" t="s">
        <v>71</v>
      </c>
      <c r="B88" s="65">
        <v>0</v>
      </c>
      <c r="C88" s="65">
        <v>0</v>
      </c>
      <c r="D88" s="65">
        <v>0</v>
      </c>
      <c r="E88" s="65">
        <f t="shared" si="6"/>
        <v>0</v>
      </c>
      <c r="F88" s="62">
        <f t="shared" si="7"/>
        <v>0</v>
      </c>
      <c r="H88" s="178"/>
    </row>
    <row r="89" spans="1:10" ht="15" customHeight="1" x14ac:dyDescent="0.25">
      <c r="A89" s="66" t="s">
        <v>72</v>
      </c>
      <c r="B89" s="65">
        <v>593927</v>
      </c>
      <c r="C89" s="65">
        <v>593927</v>
      </c>
      <c r="D89" s="65">
        <v>264517</v>
      </c>
      <c r="E89" s="65">
        <f t="shared" si="6"/>
        <v>-329410</v>
      </c>
      <c r="F89" s="62">
        <f t="shared" si="7"/>
        <v>-0.55463045121706878</v>
      </c>
      <c r="H89" s="178"/>
    </row>
    <row r="90" spans="1:10" s="103" customFormat="1" ht="15" customHeight="1" x14ac:dyDescent="0.25">
      <c r="A90" s="68" t="s">
        <v>73</v>
      </c>
      <c r="B90" s="70">
        <v>2680152.7599999998</v>
      </c>
      <c r="C90" s="70">
        <v>3390040</v>
      </c>
      <c r="D90" s="70">
        <v>3145642</v>
      </c>
      <c r="E90" s="70">
        <f t="shared" si="6"/>
        <v>-244398</v>
      </c>
      <c r="F90" s="71">
        <f t="shared" si="7"/>
        <v>-7.2092954655402303E-2</v>
      </c>
      <c r="H90" s="179"/>
      <c r="I90" s="153"/>
      <c r="J90" s="153"/>
    </row>
    <row r="91" spans="1:10" ht="15" customHeight="1" x14ac:dyDescent="0.25">
      <c r="A91" s="66" t="s">
        <v>74</v>
      </c>
      <c r="B91" s="65">
        <v>77889.579999999987</v>
      </c>
      <c r="C91" s="65">
        <v>0</v>
      </c>
      <c r="D91" s="65">
        <v>0</v>
      </c>
      <c r="E91" s="65">
        <f t="shared" si="6"/>
        <v>0</v>
      </c>
      <c r="F91" s="62">
        <f t="shared" si="7"/>
        <v>0</v>
      </c>
      <c r="H91" s="178"/>
    </row>
    <row r="92" spans="1:10" ht="15" customHeight="1" x14ac:dyDescent="0.25">
      <c r="A92" s="66" t="s">
        <v>75</v>
      </c>
      <c r="B92" s="65">
        <v>379950.58</v>
      </c>
      <c r="C92" s="65">
        <v>350000</v>
      </c>
      <c r="D92" s="65">
        <v>300000</v>
      </c>
      <c r="E92" s="65">
        <f t="shared" si="6"/>
        <v>-50000</v>
      </c>
      <c r="F92" s="62">
        <f t="shared" si="7"/>
        <v>-0.14285714285714285</v>
      </c>
      <c r="H92" s="178"/>
    </row>
    <row r="93" spans="1:10" ht="15" customHeight="1" x14ac:dyDescent="0.25">
      <c r="A93" s="73" t="s">
        <v>76</v>
      </c>
      <c r="B93" s="65">
        <v>0</v>
      </c>
      <c r="C93" s="65">
        <v>0</v>
      </c>
      <c r="D93" s="65">
        <v>0</v>
      </c>
      <c r="E93" s="65">
        <f t="shared" si="6"/>
        <v>0</v>
      </c>
      <c r="F93" s="62">
        <f t="shared" si="7"/>
        <v>0</v>
      </c>
      <c r="H93" s="178"/>
    </row>
    <row r="94" spans="1:10" s="103" customFormat="1" ht="15" customHeight="1" x14ac:dyDescent="0.25">
      <c r="A94" s="87" t="s">
        <v>77</v>
      </c>
      <c r="B94" s="86">
        <v>457840.16000000003</v>
      </c>
      <c r="C94" s="86">
        <v>350000</v>
      </c>
      <c r="D94" s="86">
        <v>300000</v>
      </c>
      <c r="E94" s="70">
        <f t="shared" si="6"/>
        <v>-50000</v>
      </c>
      <c r="F94" s="71">
        <f t="shared" si="7"/>
        <v>-0.14285714285714285</v>
      </c>
      <c r="H94" s="179"/>
      <c r="I94" s="153"/>
      <c r="J94" s="153"/>
    </row>
    <row r="95" spans="1:10" ht="15" customHeight="1" x14ac:dyDescent="0.25">
      <c r="A95" s="73" t="s">
        <v>78</v>
      </c>
      <c r="B95" s="65">
        <v>0</v>
      </c>
      <c r="C95" s="65">
        <v>0</v>
      </c>
      <c r="D95" s="65">
        <v>0</v>
      </c>
      <c r="E95" s="65">
        <f t="shared" si="6"/>
        <v>0</v>
      </c>
      <c r="F95" s="62">
        <f t="shared" si="7"/>
        <v>0</v>
      </c>
      <c r="H95" s="178"/>
    </row>
    <row r="96" spans="1:10" s="103" customFormat="1" ht="15" customHeight="1" thickBot="1" x14ac:dyDescent="0.3">
      <c r="A96" s="159" t="s">
        <v>59</v>
      </c>
      <c r="B96" s="160">
        <v>26765916.539999999</v>
      </c>
      <c r="C96" s="160">
        <v>27512145</v>
      </c>
      <c r="D96" s="160">
        <v>27315186.75</v>
      </c>
      <c r="E96" s="160">
        <f t="shared" si="6"/>
        <v>-196958.25</v>
      </c>
      <c r="F96" s="162">
        <f t="shared" si="7"/>
        <v>-7.1589565262904801E-3</v>
      </c>
      <c r="H96" s="179"/>
    </row>
    <row r="97" spans="1:6" ht="15" customHeight="1" thickTop="1" x14ac:dyDescent="0.4">
      <c r="A97" s="4"/>
      <c r="B97" s="5"/>
      <c r="C97" s="5"/>
      <c r="D97" s="5"/>
      <c r="E97" s="5"/>
      <c r="F97" s="6" t="s">
        <v>38</v>
      </c>
    </row>
    <row r="98" spans="1:6" x14ac:dyDescent="0.25">
      <c r="A98" s="1" t="s">
        <v>203</v>
      </c>
    </row>
    <row r="99" spans="1:6" x14ac:dyDescent="0.25">
      <c r="A99" s="1" t="s">
        <v>181</v>
      </c>
    </row>
  </sheetData>
  <hyperlinks>
    <hyperlink ref="I2" location="Home!A1" tooltip="Home" display="Home" xr:uid="{00000000-0004-0000-2400-000000000000}"/>
  </hyperlinks>
  <printOptions horizontalCentered="1" verticalCentered="1"/>
  <pageMargins left="0.25" right="0.25" top="0.75" bottom="0.75" header="0.3" footer="0.3"/>
  <pageSetup scale="46" fitToWidth="0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 codeName="Sheet38">
    <tabColor theme="9" tint="0.79998168889431442"/>
    <pageSetUpPr fitToPage="1"/>
  </sheetPr>
  <dimension ref="A1:M99"/>
  <sheetViews>
    <sheetView workbookViewId="0">
      <pane xSplit="1" ySplit="5" topLeftCell="B6" activePane="bottomRight" state="frozen"/>
      <selection activeCell="A33" sqref="A33"/>
      <selection pane="topRight" activeCell="A33" sqref="A33"/>
      <selection pane="bottomLeft" activeCell="A33" sqref="A33"/>
      <selection pane="bottomRight" activeCell="J17" sqref="J17"/>
    </sheetView>
  </sheetViews>
  <sheetFormatPr defaultColWidth="9.140625" defaultRowHeight="15.75" x14ac:dyDescent="0.25"/>
  <cols>
    <col min="1" max="1" width="66.5703125" style="1" customWidth="1"/>
    <col min="2" max="5" width="23.7109375" style="2" customWidth="1"/>
    <col min="6" max="6" width="23.7109375" style="3" customWidth="1"/>
    <col min="8" max="8" width="7.7109375" customWidth="1"/>
    <col min="9" max="9" width="11.5703125" customWidth="1"/>
    <col min="10" max="10" width="8.85546875" customWidth="1"/>
  </cols>
  <sheetData>
    <row r="1" spans="1:9" ht="19.5" customHeight="1" thickBot="1" x14ac:dyDescent="0.35">
      <c r="A1" s="27" t="s">
        <v>0</v>
      </c>
      <c r="B1" s="28"/>
      <c r="D1" s="29" t="s">
        <v>1</v>
      </c>
      <c r="E1" s="26" t="s">
        <v>119</v>
      </c>
      <c r="F1" s="36"/>
    </row>
    <row r="2" spans="1:9" ht="19.5" customHeight="1" thickBot="1" x14ac:dyDescent="0.3">
      <c r="A2" s="27" t="s">
        <v>2</v>
      </c>
      <c r="B2" s="28"/>
      <c r="C2" s="28"/>
      <c r="D2" s="28"/>
      <c r="E2" s="28"/>
      <c r="F2" s="32"/>
      <c r="I2" s="170" t="s">
        <v>178</v>
      </c>
    </row>
    <row r="3" spans="1:9" ht="19.5" customHeight="1" thickBot="1" x14ac:dyDescent="0.3">
      <c r="A3" s="33" t="s">
        <v>3</v>
      </c>
      <c r="B3" s="34"/>
      <c r="C3" s="34"/>
      <c r="D3" s="34"/>
      <c r="E3" s="34"/>
      <c r="F3" s="35"/>
    </row>
    <row r="4" spans="1:9" ht="15" customHeight="1" thickTop="1" x14ac:dyDescent="0.25">
      <c r="A4" s="49" t="s">
        <v>4</v>
      </c>
      <c r="B4" s="50" t="s">
        <v>5</v>
      </c>
      <c r="C4" s="51" t="s">
        <v>6</v>
      </c>
      <c r="D4" s="51" t="s">
        <v>6</v>
      </c>
      <c r="E4" s="51" t="s">
        <v>7</v>
      </c>
      <c r="F4" s="52" t="s">
        <v>8</v>
      </c>
      <c r="H4" s="177"/>
    </row>
    <row r="5" spans="1:9" s="107" customFormat="1" ht="15" customHeight="1" x14ac:dyDescent="0.25">
      <c r="A5" s="53"/>
      <c r="B5" s="54" t="s">
        <v>192</v>
      </c>
      <c r="C5" s="54" t="s">
        <v>201</v>
      </c>
      <c r="D5" s="54" t="s">
        <v>202</v>
      </c>
      <c r="E5" s="54" t="s">
        <v>192</v>
      </c>
      <c r="F5" s="55" t="s">
        <v>9</v>
      </c>
      <c r="H5" s="177"/>
    </row>
    <row r="6" spans="1:9" ht="15" customHeight="1" x14ac:dyDescent="0.25">
      <c r="A6" s="56" t="s">
        <v>10</v>
      </c>
      <c r="B6" s="57"/>
      <c r="C6" s="57"/>
      <c r="D6" s="57"/>
      <c r="E6" s="57"/>
      <c r="F6" s="58"/>
      <c r="H6" s="178"/>
    </row>
    <row r="7" spans="1:9" ht="15" customHeight="1" x14ac:dyDescent="0.25">
      <c r="A7" s="56" t="s">
        <v>11</v>
      </c>
      <c r="B7" s="57"/>
      <c r="C7" s="57"/>
      <c r="D7" s="57"/>
      <c r="E7" s="57"/>
      <c r="F7" s="59"/>
      <c r="H7" s="178"/>
    </row>
    <row r="8" spans="1:9" ht="15" customHeight="1" x14ac:dyDescent="0.25">
      <c r="A8" s="60" t="s">
        <v>12</v>
      </c>
      <c r="B8" s="61">
        <v>7687749</v>
      </c>
      <c r="C8" s="61">
        <v>7687749</v>
      </c>
      <c r="D8" s="61">
        <v>11123420</v>
      </c>
      <c r="E8" s="61">
        <f t="shared" ref="E8:E33" si="0">D8-C8</f>
        <v>3435671</v>
      </c>
      <c r="F8" s="62">
        <f t="shared" ref="F8:F33" si="1">IF(ISBLANK(E8),"  ",IF(C8&gt;0,E8/C8,IF(E8&gt;0,1,0)))</f>
        <v>0.44690207757823519</v>
      </c>
      <c r="H8" s="178"/>
    </row>
    <row r="9" spans="1:9" ht="15" customHeight="1" x14ac:dyDescent="0.25">
      <c r="A9" s="60" t="s">
        <v>13</v>
      </c>
      <c r="B9" s="61">
        <v>0</v>
      </c>
      <c r="C9" s="61">
        <v>0</v>
      </c>
      <c r="D9" s="61">
        <v>0</v>
      </c>
      <c r="E9" s="61">
        <f t="shared" si="0"/>
        <v>0</v>
      </c>
      <c r="F9" s="62">
        <f t="shared" si="1"/>
        <v>0</v>
      </c>
      <c r="H9" s="178"/>
    </row>
    <row r="10" spans="1:9" ht="15" customHeight="1" x14ac:dyDescent="0.25">
      <c r="A10" s="187" t="s">
        <v>14</v>
      </c>
      <c r="B10" s="63">
        <v>1765771.42</v>
      </c>
      <c r="C10" s="63">
        <v>1810911</v>
      </c>
      <c r="D10" s="63">
        <v>1802695</v>
      </c>
      <c r="E10" s="61">
        <f t="shared" si="0"/>
        <v>-8216</v>
      </c>
      <c r="F10" s="62">
        <f t="shared" si="1"/>
        <v>-4.5369430082428126E-3</v>
      </c>
      <c r="H10" s="178"/>
    </row>
    <row r="11" spans="1:9" ht="15" customHeight="1" x14ac:dyDescent="0.25">
      <c r="A11" s="189" t="s">
        <v>15</v>
      </c>
      <c r="B11" s="65">
        <v>0</v>
      </c>
      <c r="C11" s="65">
        <v>0</v>
      </c>
      <c r="D11" s="65">
        <v>0</v>
      </c>
      <c r="E11" s="61">
        <f t="shared" si="0"/>
        <v>0</v>
      </c>
      <c r="F11" s="62">
        <f t="shared" si="1"/>
        <v>0</v>
      </c>
      <c r="H11" s="178"/>
    </row>
    <row r="12" spans="1:9" ht="15" customHeight="1" x14ac:dyDescent="0.25">
      <c r="A12" s="190" t="s">
        <v>16</v>
      </c>
      <c r="B12" s="65">
        <v>60736.82</v>
      </c>
      <c r="C12" s="65">
        <v>60911</v>
      </c>
      <c r="D12" s="65">
        <v>52695</v>
      </c>
      <c r="E12" s="61">
        <f t="shared" si="0"/>
        <v>-8216</v>
      </c>
      <c r="F12" s="62">
        <f t="shared" si="1"/>
        <v>-0.13488532448982943</v>
      </c>
      <c r="H12" s="178"/>
    </row>
    <row r="13" spans="1:9" ht="15" customHeight="1" x14ac:dyDescent="0.25">
      <c r="A13" s="190" t="s">
        <v>17</v>
      </c>
      <c r="B13" s="65">
        <v>955034.6</v>
      </c>
      <c r="C13" s="65">
        <v>1000000</v>
      </c>
      <c r="D13" s="65">
        <v>1000000</v>
      </c>
      <c r="E13" s="61">
        <f t="shared" si="0"/>
        <v>0</v>
      </c>
      <c r="F13" s="62">
        <f t="shared" si="1"/>
        <v>0</v>
      </c>
      <c r="H13" s="178"/>
    </row>
    <row r="14" spans="1:9" ht="15" customHeight="1" x14ac:dyDescent="0.25">
      <c r="A14" s="190" t="s">
        <v>18</v>
      </c>
      <c r="B14" s="65">
        <v>0</v>
      </c>
      <c r="C14" s="65">
        <v>0</v>
      </c>
      <c r="D14" s="65">
        <v>0</v>
      </c>
      <c r="E14" s="61">
        <f t="shared" si="0"/>
        <v>0</v>
      </c>
      <c r="F14" s="62">
        <f t="shared" si="1"/>
        <v>0</v>
      </c>
      <c r="H14" s="178"/>
    </row>
    <row r="15" spans="1:9" ht="15" customHeight="1" x14ac:dyDescent="0.25">
      <c r="A15" s="190" t="s">
        <v>19</v>
      </c>
      <c r="B15" s="65">
        <v>0</v>
      </c>
      <c r="C15" s="65">
        <v>0</v>
      </c>
      <c r="D15" s="65">
        <v>0</v>
      </c>
      <c r="E15" s="61">
        <f t="shared" si="0"/>
        <v>0</v>
      </c>
      <c r="F15" s="62">
        <f t="shared" si="1"/>
        <v>0</v>
      </c>
      <c r="H15" s="178"/>
    </row>
    <row r="16" spans="1:9" ht="15" customHeight="1" x14ac:dyDescent="0.25">
      <c r="A16" s="190" t="s">
        <v>204</v>
      </c>
      <c r="B16" s="65">
        <v>0</v>
      </c>
      <c r="C16" s="65">
        <v>0</v>
      </c>
      <c r="D16" s="65">
        <v>0</v>
      </c>
      <c r="E16" s="61">
        <f t="shared" si="0"/>
        <v>0</v>
      </c>
      <c r="F16" s="62">
        <f t="shared" si="1"/>
        <v>0</v>
      </c>
      <c r="H16" s="178"/>
    </row>
    <row r="17" spans="1:8" ht="15" customHeight="1" x14ac:dyDescent="0.25">
      <c r="A17" s="190" t="s">
        <v>20</v>
      </c>
      <c r="B17" s="65">
        <v>750000</v>
      </c>
      <c r="C17" s="65">
        <v>750000</v>
      </c>
      <c r="D17" s="65">
        <v>750000</v>
      </c>
      <c r="E17" s="61">
        <f t="shared" si="0"/>
        <v>0</v>
      </c>
      <c r="F17" s="62">
        <f t="shared" si="1"/>
        <v>0</v>
      </c>
      <c r="H17" s="178"/>
    </row>
    <row r="18" spans="1:8" ht="15" customHeight="1" x14ac:dyDescent="0.25">
      <c r="A18" s="190" t="s">
        <v>193</v>
      </c>
      <c r="B18" s="65">
        <v>0</v>
      </c>
      <c r="C18" s="65">
        <v>0</v>
      </c>
      <c r="D18" s="65">
        <v>0</v>
      </c>
      <c r="E18" s="61">
        <f t="shared" si="0"/>
        <v>0</v>
      </c>
      <c r="F18" s="62">
        <f t="shared" si="1"/>
        <v>0</v>
      </c>
      <c r="H18" s="178"/>
    </row>
    <row r="19" spans="1:8" ht="15" customHeight="1" x14ac:dyDescent="0.25">
      <c r="A19" s="190" t="s">
        <v>21</v>
      </c>
      <c r="B19" s="65">
        <v>0</v>
      </c>
      <c r="C19" s="65">
        <v>0</v>
      </c>
      <c r="D19" s="65">
        <v>0</v>
      </c>
      <c r="E19" s="61">
        <f t="shared" si="0"/>
        <v>0</v>
      </c>
      <c r="F19" s="62">
        <f t="shared" si="1"/>
        <v>0</v>
      </c>
      <c r="H19" s="178"/>
    </row>
    <row r="20" spans="1:8" ht="15" customHeight="1" x14ac:dyDescent="0.25">
      <c r="A20" s="190" t="s">
        <v>22</v>
      </c>
      <c r="B20" s="65">
        <v>0</v>
      </c>
      <c r="C20" s="65">
        <v>0</v>
      </c>
      <c r="D20" s="65">
        <v>0</v>
      </c>
      <c r="E20" s="61">
        <f t="shared" si="0"/>
        <v>0</v>
      </c>
      <c r="F20" s="62">
        <f t="shared" si="1"/>
        <v>0</v>
      </c>
      <c r="H20" s="178"/>
    </row>
    <row r="21" spans="1:8" ht="15" customHeight="1" x14ac:dyDescent="0.25">
      <c r="A21" s="190" t="s">
        <v>194</v>
      </c>
      <c r="B21" s="65">
        <v>0</v>
      </c>
      <c r="C21" s="65">
        <v>0</v>
      </c>
      <c r="D21" s="65">
        <v>0</v>
      </c>
      <c r="E21" s="61">
        <f t="shared" si="0"/>
        <v>0</v>
      </c>
      <c r="F21" s="62">
        <f t="shared" si="1"/>
        <v>0</v>
      </c>
      <c r="H21" s="178"/>
    </row>
    <row r="22" spans="1:8" ht="15" customHeight="1" x14ac:dyDescent="0.25">
      <c r="A22" s="190" t="s">
        <v>23</v>
      </c>
      <c r="B22" s="65">
        <v>0</v>
      </c>
      <c r="C22" s="65">
        <v>0</v>
      </c>
      <c r="D22" s="65">
        <v>0</v>
      </c>
      <c r="E22" s="61">
        <f t="shared" si="0"/>
        <v>0</v>
      </c>
      <c r="F22" s="62">
        <f t="shared" si="1"/>
        <v>0</v>
      </c>
      <c r="H22" s="178"/>
    </row>
    <row r="23" spans="1:8" ht="15" customHeight="1" x14ac:dyDescent="0.25">
      <c r="A23" s="191" t="s">
        <v>195</v>
      </c>
      <c r="B23" s="65">
        <v>0</v>
      </c>
      <c r="C23" s="65">
        <v>0</v>
      </c>
      <c r="D23" s="65">
        <v>0</v>
      </c>
      <c r="E23" s="61">
        <f t="shared" si="0"/>
        <v>0</v>
      </c>
      <c r="F23" s="62">
        <f t="shared" si="1"/>
        <v>0</v>
      </c>
      <c r="H23" s="178"/>
    </row>
    <row r="24" spans="1:8" ht="15" customHeight="1" x14ac:dyDescent="0.25">
      <c r="A24" s="191" t="s">
        <v>24</v>
      </c>
      <c r="B24" s="65">
        <v>0</v>
      </c>
      <c r="C24" s="65">
        <v>0</v>
      </c>
      <c r="D24" s="65">
        <v>0</v>
      </c>
      <c r="E24" s="61">
        <f t="shared" si="0"/>
        <v>0</v>
      </c>
      <c r="F24" s="62">
        <f t="shared" si="1"/>
        <v>0</v>
      </c>
      <c r="H24" s="178"/>
    </row>
    <row r="25" spans="1:8" ht="15" customHeight="1" x14ac:dyDescent="0.25">
      <c r="A25" s="191" t="s">
        <v>79</v>
      </c>
      <c r="B25" s="65">
        <v>0</v>
      </c>
      <c r="C25" s="65">
        <v>0</v>
      </c>
      <c r="D25" s="65">
        <v>0</v>
      </c>
      <c r="E25" s="61">
        <f t="shared" si="0"/>
        <v>0</v>
      </c>
      <c r="F25" s="62">
        <f t="shared" si="1"/>
        <v>0</v>
      </c>
      <c r="H25" s="178"/>
    </row>
    <row r="26" spans="1:8" ht="15" customHeight="1" x14ac:dyDescent="0.25">
      <c r="A26" s="191" t="s">
        <v>196</v>
      </c>
      <c r="B26" s="65">
        <v>0</v>
      </c>
      <c r="C26" s="65">
        <v>0</v>
      </c>
      <c r="D26" s="65">
        <v>0</v>
      </c>
      <c r="E26" s="61">
        <f t="shared" si="0"/>
        <v>0</v>
      </c>
      <c r="F26" s="62">
        <f t="shared" si="1"/>
        <v>0</v>
      </c>
      <c r="H26" s="178"/>
    </row>
    <row r="27" spans="1:8" ht="15" customHeight="1" x14ac:dyDescent="0.25">
      <c r="A27" s="191" t="s">
        <v>197</v>
      </c>
      <c r="B27" s="65">
        <v>0</v>
      </c>
      <c r="C27" s="65">
        <v>0</v>
      </c>
      <c r="D27" s="65">
        <v>0</v>
      </c>
      <c r="E27" s="61">
        <f t="shared" si="0"/>
        <v>0</v>
      </c>
      <c r="F27" s="62">
        <f t="shared" si="1"/>
        <v>0</v>
      </c>
      <c r="H27" s="178"/>
    </row>
    <row r="28" spans="1:8" ht="15" customHeight="1" x14ac:dyDescent="0.25">
      <c r="A28" s="191" t="s">
        <v>185</v>
      </c>
      <c r="B28" s="65">
        <v>0</v>
      </c>
      <c r="C28" s="65">
        <v>0</v>
      </c>
      <c r="D28" s="65">
        <v>0</v>
      </c>
      <c r="E28" s="61">
        <f t="shared" si="0"/>
        <v>0</v>
      </c>
      <c r="F28" s="62">
        <f t="shared" si="1"/>
        <v>0</v>
      </c>
      <c r="H28" s="178"/>
    </row>
    <row r="29" spans="1:8" ht="15" customHeight="1" x14ac:dyDescent="0.25">
      <c r="A29" s="191" t="s">
        <v>198</v>
      </c>
      <c r="B29" s="65">
        <v>0</v>
      </c>
      <c r="C29" s="65">
        <v>0</v>
      </c>
      <c r="D29" s="65">
        <v>0</v>
      </c>
      <c r="E29" s="61">
        <f t="shared" si="0"/>
        <v>0</v>
      </c>
      <c r="F29" s="62">
        <f t="shared" si="1"/>
        <v>0</v>
      </c>
      <c r="H29" s="178"/>
    </row>
    <row r="30" spans="1:8" ht="15" customHeight="1" x14ac:dyDescent="0.25">
      <c r="A30" s="192" t="s">
        <v>199</v>
      </c>
      <c r="B30" s="65">
        <v>0</v>
      </c>
      <c r="C30" s="65">
        <v>0</v>
      </c>
      <c r="D30" s="65">
        <v>0</v>
      </c>
      <c r="E30" s="61">
        <f t="shared" si="0"/>
        <v>0</v>
      </c>
      <c r="F30" s="62">
        <f t="shared" si="1"/>
        <v>0</v>
      </c>
      <c r="H30" s="178"/>
    </row>
    <row r="31" spans="1:8" ht="15" customHeight="1" x14ac:dyDescent="0.25">
      <c r="A31" s="191" t="s">
        <v>205</v>
      </c>
      <c r="B31" s="65">
        <v>0</v>
      </c>
      <c r="C31" s="65">
        <v>0</v>
      </c>
      <c r="D31" s="65">
        <v>0</v>
      </c>
      <c r="E31" s="61">
        <f t="shared" si="0"/>
        <v>0</v>
      </c>
      <c r="F31" s="62">
        <f t="shared" si="1"/>
        <v>0</v>
      </c>
      <c r="H31" s="178"/>
    </row>
    <row r="32" spans="1:8" ht="15" customHeight="1" x14ac:dyDescent="0.25">
      <c r="A32" s="193" t="s">
        <v>206</v>
      </c>
      <c r="B32" s="65">
        <v>0</v>
      </c>
      <c r="C32" s="65">
        <v>0</v>
      </c>
      <c r="D32" s="65">
        <v>0</v>
      </c>
      <c r="E32" s="61">
        <f t="shared" si="0"/>
        <v>0</v>
      </c>
      <c r="F32" s="62">
        <f t="shared" si="1"/>
        <v>0</v>
      </c>
      <c r="H32" s="178"/>
    </row>
    <row r="33" spans="1:13" ht="15" customHeight="1" x14ac:dyDescent="0.25">
      <c r="A33" s="193" t="s">
        <v>207</v>
      </c>
      <c r="B33" s="65">
        <v>0</v>
      </c>
      <c r="C33" s="65">
        <v>0</v>
      </c>
      <c r="D33" s="65">
        <v>0</v>
      </c>
      <c r="E33" s="61">
        <f t="shared" si="0"/>
        <v>0</v>
      </c>
      <c r="F33" s="62">
        <f t="shared" si="1"/>
        <v>0</v>
      </c>
      <c r="H33" s="178"/>
    </row>
    <row r="34" spans="1:13" ht="15" customHeight="1" x14ac:dyDescent="0.25">
      <c r="A34" s="67" t="s">
        <v>25</v>
      </c>
      <c r="B34" s="65"/>
      <c r="C34" s="65"/>
      <c r="D34" s="65"/>
      <c r="E34" s="65"/>
      <c r="F34" s="58"/>
      <c r="H34" s="178"/>
    </row>
    <row r="35" spans="1:13" ht="15" customHeight="1" x14ac:dyDescent="0.25">
      <c r="A35" s="64" t="s">
        <v>26</v>
      </c>
      <c r="B35" s="61">
        <v>0</v>
      </c>
      <c r="C35" s="61">
        <v>0</v>
      </c>
      <c r="D35" s="61">
        <v>0</v>
      </c>
      <c r="E35" s="61">
        <f>D35-C35</f>
        <v>0</v>
      </c>
      <c r="F35" s="62">
        <f>IF(ISBLANK(E35),"  ",IF(C35&gt;0,E35/C35,IF(E35&gt;0,1,0)))</f>
        <v>0</v>
      </c>
      <c r="H35" s="178"/>
    </row>
    <row r="36" spans="1:13" ht="15" customHeight="1" x14ac:dyDescent="0.25">
      <c r="A36" s="68" t="s">
        <v>27</v>
      </c>
      <c r="B36" s="65"/>
      <c r="C36" s="65"/>
      <c r="D36" s="65"/>
      <c r="E36" s="65"/>
      <c r="F36" s="58"/>
      <c r="H36" s="178"/>
    </row>
    <row r="37" spans="1:13" ht="15" customHeight="1" x14ac:dyDescent="0.25">
      <c r="A37" s="64" t="s">
        <v>26</v>
      </c>
      <c r="B37" s="57">
        <v>0</v>
      </c>
      <c r="C37" s="57">
        <v>0</v>
      </c>
      <c r="D37" s="57">
        <v>0</v>
      </c>
      <c r="E37" s="61">
        <f>D37-C37</f>
        <v>0</v>
      </c>
      <c r="F37" s="62">
        <f>IF(ISBLANK(E37),"  ",IF(C37&gt;0,E37/C37,IF(E37&gt;0,1,0)))</f>
        <v>0</v>
      </c>
      <c r="H37" s="178"/>
    </row>
    <row r="38" spans="1:13" ht="15" customHeight="1" x14ac:dyDescent="0.25">
      <c r="A38" s="66" t="s">
        <v>28</v>
      </c>
      <c r="B38" s="65"/>
      <c r="C38" s="65"/>
      <c r="D38" s="65"/>
      <c r="E38" s="63"/>
      <c r="F38" s="62" t="str">
        <f>IF(ISBLANK(E38),"  ",IF(C38&gt;0,E38/C38,IF(E38&gt;0,1,0)))</f>
        <v xml:space="preserve">  </v>
      </c>
      <c r="H38" s="178"/>
    </row>
    <row r="39" spans="1:13" s="103" customFormat="1" ht="15" customHeight="1" x14ac:dyDescent="0.25">
      <c r="A39" s="69" t="s">
        <v>30</v>
      </c>
      <c r="B39" s="70">
        <v>9453520.4199999999</v>
      </c>
      <c r="C39" s="70">
        <v>9498660</v>
      </c>
      <c r="D39" s="70">
        <v>12926115</v>
      </c>
      <c r="E39" s="70">
        <f>D39-C39</f>
        <v>3427455</v>
      </c>
      <c r="F39" s="71">
        <f>IF(ISBLANK(E39),"  ",IF(C39&gt;0,E39/C39,IF(E39&gt;0,1,0)))</f>
        <v>0.36083563365780014</v>
      </c>
      <c r="H39" s="179"/>
    </row>
    <row r="40" spans="1:13" ht="15" customHeight="1" x14ac:dyDescent="0.25">
      <c r="A40" s="67" t="s">
        <v>31</v>
      </c>
      <c r="B40" s="65"/>
      <c r="C40" s="65"/>
      <c r="D40" s="65"/>
      <c r="E40" s="65"/>
      <c r="F40" s="58"/>
      <c r="H40" s="178"/>
    </row>
    <row r="41" spans="1:13" ht="15" customHeight="1" x14ac:dyDescent="0.25">
      <c r="A41" s="72" t="s">
        <v>32</v>
      </c>
      <c r="B41" s="61">
        <v>0</v>
      </c>
      <c r="C41" s="61">
        <v>0</v>
      </c>
      <c r="D41" s="61">
        <v>0</v>
      </c>
      <c r="E41" s="61">
        <f t="shared" ref="E41:E46" si="2">D41-C41</f>
        <v>0</v>
      </c>
      <c r="F41" s="62">
        <f t="shared" ref="F41:F46" si="3">IF(ISBLANK(E41),"  ",IF(C41&gt;0,E41/C41,IF(E41&gt;0,1,0)))</f>
        <v>0</v>
      </c>
      <c r="H41" s="178"/>
    </row>
    <row r="42" spans="1:13" ht="15" customHeight="1" x14ac:dyDescent="0.25">
      <c r="A42" s="73" t="s">
        <v>33</v>
      </c>
      <c r="B42" s="61">
        <v>0</v>
      </c>
      <c r="C42" s="61">
        <v>0</v>
      </c>
      <c r="D42" s="61">
        <v>0</v>
      </c>
      <c r="E42" s="63">
        <f t="shared" si="2"/>
        <v>0</v>
      </c>
      <c r="F42" s="62">
        <f t="shared" si="3"/>
        <v>0</v>
      </c>
      <c r="H42" s="178"/>
    </row>
    <row r="43" spans="1:13" ht="15" customHeight="1" x14ac:dyDescent="0.25">
      <c r="A43" s="73" t="s">
        <v>34</v>
      </c>
      <c r="B43" s="61">
        <v>0</v>
      </c>
      <c r="C43" s="61">
        <v>0</v>
      </c>
      <c r="D43" s="61">
        <v>0</v>
      </c>
      <c r="E43" s="63">
        <f t="shared" si="2"/>
        <v>0</v>
      </c>
      <c r="F43" s="62">
        <f t="shared" si="3"/>
        <v>0</v>
      </c>
      <c r="H43" s="178"/>
    </row>
    <row r="44" spans="1:13" ht="15" customHeight="1" x14ac:dyDescent="0.25">
      <c r="A44" s="73" t="s">
        <v>35</v>
      </c>
      <c r="B44" s="61">
        <v>0</v>
      </c>
      <c r="C44" s="61">
        <v>0</v>
      </c>
      <c r="D44" s="61">
        <v>0</v>
      </c>
      <c r="E44" s="63">
        <f t="shared" si="2"/>
        <v>0</v>
      </c>
      <c r="F44" s="62">
        <f t="shared" si="3"/>
        <v>0</v>
      </c>
      <c r="H44" s="178"/>
    </row>
    <row r="45" spans="1:13" ht="15" customHeight="1" x14ac:dyDescent="0.25">
      <c r="A45" s="74" t="s">
        <v>36</v>
      </c>
      <c r="B45" s="61">
        <v>0</v>
      </c>
      <c r="C45" s="61">
        <v>0</v>
      </c>
      <c r="D45" s="61">
        <v>0</v>
      </c>
      <c r="E45" s="63">
        <f t="shared" si="2"/>
        <v>0</v>
      </c>
      <c r="F45" s="62">
        <f t="shared" si="3"/>
        <v>0</v>
      </c>
      <c r="H45" s="178"/>
    </row>
    <row r="46" spans="1:13" s="103" customFormat="1" ht="15" customHeight="1" x14ac:dyDescent="0.25">
      <c r="A46" s="67" t="s">
        <v>37</v>
      </c>
      <c r="B46" s="75">
        <v>0</v>
      </c>
      <c r="C46" s="75">
        <v>0</v>
      </c>
      <c r="D46" s="75">
        <v>0</v>
      </c>
      <c r="E46" s="86">
        <f t="shared" si="2"/>
        <v>0</v>
      </c>
      <c r="F46" s="71">
        <f t="shared" si="3"/>
        <v>0</v>
      </c>
      <c r="H46" s="179"/>
      <c r="M46" s="103" t="s">
        <v>38</v>
      </c>
    </row>
    <row r="47" spans="1:13" ht="15" customHeight="1" x14ac:dyDescent="0.25">
      <c r="A47" s="66" t="s">
        <v>38</v>
      </c>
      <c r="B47" s="65"/>
      <c r="C47" s="65"/>
      <c r="D47" s="65"/>
      <c r="E47" s="65"/>
      <c r="F47" s="58"/>
      <c r="H47" s="178"/>
    </row>
    <row r="48" spans="1:13" s="103" customFormat="1" ht="15" customHeight="1" x14ac:dyDescent="0.25">
      <c r="A48" s="76" t="s">
        <v>39</v>
      </c>
      <c r="B48" s="77">
        <v>0</v>
      </c>
      <c r="C48" s="77">
        <v>0</v>
      </c>
      <c r="D48" s="77">
        <v>0</v>
      </c>
      <c r="E48" s="77">
        <f>D48-C48</f>
        <v>0</v>
      </c>
      <c r="F48" s="71">
        <f>IF(ISBLANK(E48),"  ",IF(C48&gt;0,E48/C48,IF(E48&gt;0,1,0)))</f>
        <v>0</v>
      </c>
      <c r="H48" s="179"/>
    </row>
    <row r="49" spans="1:8" ht="15" customHeight="1" x14ac:dyDescent="0.25">
      <c r="A49" s="64"/>
      <c r="B49" s="57"/>
      <c r="C49" s="57"/>
      <c r="D49" s="57"/>
      <c r="E49" s="57"/>
      <c r="F49" s="59"/>
      <c r="H49" s="178"/>
    </row>
    <row r="50" spans="1:8" s="103" customFormat="1" ht="15" customHeight="1" x14ac:dyDescent="0.25">
      <c r="A50" s="76" t="s">
        <v>40</v>
      </c>
      <c r="B50" s="77">
        <v>0</v>
      </c>
      <c r="C50" s="77">
        <v>0</v>
      </c>
      <c r="D50" s="77">
        <v>0</v>
      </c>
      <c r="E50" s="77">
        <f>D50-C50</f>
        <v>0</v>
      </c>
      <c r="F50" s="71">
        <f>IF(ISBLANK(E50),"  ",IF(C50&gt;0,E50/C50,IF(E50&gt;0,1,0)))</f>
        <v>0</v>
      </c>
      <c r="H50" s="179"/>
    </row>
    <row r="51" spans="1:8" ht="15" customHeight="1" x14ac:dyDescent="0.25">
      <c r="A51" s="66" t="s">
        <v>38</v>
      </c>
      <c r="B51" s="65"/>
      <c r="C51" s="65"/>
      <c r="D51" s="65"/>
      <c r="E51" s="65"/>
      <c r="F51" s="58"/>
      <c r="H51" s="178"/>
    </row>
    <row r="52" spans="1:8" s="103" customFormat="1" ht="15" customHeight="1" x14ac:dyDescent="0.25">
      <c r="A52" s="67" t="s">
        <v>41</v>
      </c>
      <c r="B52" s="75">
        <v>0</v>
      </c>
      <c r="C52" s="75">
        <v>0</v>
      </c>
      <c r="D52" s="75">
        <v>0</v>
      </c>
      <c r="E52" s="75">
        <f>D52-C52</f>
        <v>0</v>
      </c>
      <c r="F52" s="71">
        <f>IF(ISBLANK(E52),"  ",IF(C52&gt;0,E52/C52,IF(E52&gt;0,1,0)))</f>
        <v>0</v>
      </c>
      <c r="H52" s="179"/>
    </row>
    <row r="53" spans="1:8" ht="15" customHeight="1" x14ac:dyDescent="0.25">
      <c r="A53" s="66" t="s">
        <v>38</v>
      </c>
      <c r="B53" s="65"/>
      <c r="C53" s="65"/>
      <c r="D53" s="65"/>
      <c r="E53" s="65"/>
      <c r="F53" s="58"/>
      <c r="H53" s="178"/>
    </row>
    <row r="54" spans="1:8" s="103" customFormat="1" ht="15" customHeight="1" x14ac:dyDescent="0.25">
      <c r="A54" s="78" t="s">
        <v>42</v>
      </c>
      <c r="B54" s="79">
        <v>3654209</v>
      </c>
      <c r="C54" s="79">
        <v>3654209</v>
      </c>
      <c r="D54" s="79">
        <v>3654209</v>
      </c>
      <c r="E54" s="79">
        <f>D54-C54</f>
        <v>0</v>
      </c>
      <c r="F54" s="71">
        <f>IF(ISBLANK(E54),"  ",IF(C54&gt;0,E54/C54,IF(E54&gt;0,1,0)))</f>
        <v>0</v>
      </c>
      <c r="H54" s="179"/>
    </row>
    <row r="55" spans="1:8" ht="15" customHeight="1" x14ac:dyDescent="0.25">
      <c r="A55" s="67"/>
      <c r="B55" s="57"/>
      <c r="C55" s="57"/>
      <c r="D55" s="57"/>
      <c r="E55" s="57"/>
      <c r="F55" s="80"/>
      <c r="H55" s="178"/>
    </row>
    <row r="56" spans="1:8" s="103" customFormat="1" ht="15" customHeight="1" x14ac:dyDescent="0.25">
      <c r="A56" s="67" t="s">
        <v>43</v>
      </c>
      <c r="B56" s="75">
        <v>0</v>
      </c>
      <c r="C56" s="75">
        <v>0</v>
      </c>
      <c r="D56" s="75">
        <v>0</v>
      </c>
      <c r="E56" s="79">
        <f>D56-C56</f>
        <v>0</v>
      </c>
      <c r="F56" s="71">
        <f>IF(ISBLANK(E56),"  ",IF(C56&gt;0,E56/C56,IF(E56&gt;0,1,0)))</f>
        <v>0</v>
      </c>
      <c r="H56" s="179"/>
    </row>
    <row r="57" spans="1:8" ht="15" customHeight="1" x14ac:dyDescent="0.25">
      <c r="A57" s="66"/>
      <c r="B57" s="65"/>
      <c r="C57" s="65"/>
      <c r="D57" s="65"/>
      <c r="E57" s="65"/>
      <c r="F57" s="58"/>
      <c r="H57" s="178"/>
    </row>
    <row r="58" spans="1:8" s="103" customFormat="1" ht="15" customHeight="1" x14ac:dyDescent="0.25">
      <c r="A58" s="81" t="s">
        <v>44</v>
      </c>
      <c r="B58" s="75">
        <v>13107729.42</v>
      </c>
      <c r="C58" s="75">
        <v>13152869</v>
      </c>
      <c r="D58" s="75">
        <v>16580324</v>
      </c>
      <c r="E58" s="75">
        <f>D58-C58</f>
        <v>3427455</v>
      </c>
      <c r="F58" s="71">
        <f>IF(ISBLANK(E58),"  ",IF(C58&gt;0,E58/C58,IF(E58&gt;0,1,0)))</f>
        <v>0.26058611242915897</v>
      </c>
      <c r="H58" s="179"/>
    </row>
    <row r="59" spans="1:8" ht="15" customHeight="1" x14ac:dyDescent="0.25">
      <c r="A59" s="82"/>
      <c r="B59" s="65"/>
      <c r="C59" s="65"/>
      <c r="D59" s="65"/>
      <c r="E59" s="65"/>
      <c r="F59" s="58" t="s">
        <v>38</v>
      </c>
      <c r="H59" s="178"/>
    </row>
    <row r="60" spans="1:8" ht="15" customHeight="1" x14ac:dyDescent="0.25">
      <c r="A60" s="83"/>
      <c r="B60" s="57"/>
      <c r="C60" s="57"/>
      <c r="D60" s="57"/>
      <c r="E60" s="57"/>
      <c r="F60" s="59" t="s">
        <v>38</v>
      </c>
      <c r="H60" s="178"/>
    </row>
    <row r="61" spans="1:8" ht="15" customHeight="1" x14ac:dyDescent="0.25">
      <c r="A61" s="81" t="s">
        <v>45</v>
      </c>
      <c r="B61" s="57"/>
      <c r="C61" s="57"/>
      <c r="D61" s="57"/>
      <c r="E61" s="57"/>
      <c r="F61" s="59"/>
      <c r="H61" s="178"/>
    </row>
    <row r="62" spans="1:8" ht="15" customHeight="1" x14ac:dyDescent="0.25">
      <c r="A62" s="64" t="s">
        <v>46</v>
      </c>
      <c r="B62" s="57">
        <v>0</v>
      </c>
      <c r="C62" s="57">
        <v>0</v>
      </c>
      <c r="D62" s="57">
        <v>0</v>
      </c>
      <c r="E62" s="57">
        <f t="shared" ref="E62:E75" si="4">D62-C62</f>
        <v>0</v>
      </c>
      <c r="F62" s="62">
        <f t="shared" ref="F62:F75" si="5">IF(ISBLANK(E62),"  ",IF(C62&gt;0,E62/C62,IF(E62&gt;0,1,0)))</f>
        <v>0</v>
      </c>
      <c r="H62" s="178"/>
    </row>
    <row r="63" spans="1:8" ht="15" customHeight="1" x14ac:dyDescent="0.25">
      <c r="A63" s="66" t="s">
        <v>47</v>
      </c>
      <c r="B63" s="65">
        <v>3125551.98</v>
      </c>
      <c r="C63" s="65">
        <v>3582617</v>
      </c>
      <c r="D63" s="65">
        <v>3406943.44</v>
      </c>
      <c r="E63" s="65">
        <f t="shared" si="4"/>
        <v>-175673.56000000006</v>
      </c>
      <c r="F63" s="62">
        <f t="shared" si="5"/>
        <v>-4.9034981969884039E-2</v>
      </c>
      <c r="H63" s="178"/>
    </row>
    <row r="64" spans="1:8" ht="15" customHeight="1" x14ac:dyDescent="0.25">
      <c r="A64" s="66" t="s">
        <v>48</v>
      </c>
      <c r="B64" s="65">
        <v>2807643.07</v>
      </c>
      <c r="C64" s="65">
        <v>3011829</v>
      </c>
      <c r="D64" s="65">
        <v>2893230.49</v>
      </c>
      <c r="E64" s="65">
        <f t="shared" si="4"/>
        <v>-118598.50999999978</v>
      </c>
      <c r="F64" s="62">
        <f t="shared" si="5"/>
        <v>-3.9377570904589793E-2</v>
      </c>
      <c r="H64" s="178"/>
    </row>
    <row r="65" spans="1:10" ht="15" customHeight="1" x14ac:dyDescent="0.25">
      <c r="A65" s="66" t="s">
        <v>49</v>
      </c>
      <c r="B65" s="65">
        <v>60736.82</v>
      </c>
      <c r="C65" s="65">
        <v>60911</v>
      </c>
      <c r="D65" s="65">
        <v>52695</v>
      </c>
      <c r="E65" s="65">
        <f t="shared" si="4"/>
        <v>-8216</v>
      </c>
      <c r="F65" s="62">
        <f t="shared" si="5"/>
        <v>-0.13488532448982943</v>
      </c>
      <c r="H65" s="178"/>
    </row>
    <row r="66" spans="1:10" ht="15" customHeight="1" x14ac:dyDescent="0.25">
      <c r="A66" s="66" t="s">
        <v>50</v>
      </c>
      <c r="B66" s="65">
        <v>0</v>
      </c>
      <c r="C66" s="65">
        <v>0</v>
      </c>
      <c r="D66" s="65">
        <v>0</v>
      </c>
      <c r="E66" s="65">
        <f t="shared" si="4"/>
        <v>0</v>
      </c>
      <c r="F66" s="62">
        <f t="shared" si="5"/>
        <v>0</v>
      </c>
      <c r="H66" s="178"/>
    </row>
    <row r="67" spans="1:10" ht="15" customHeight="1" x14ac:dyDescent="0.25">
      <c r="A67" s="66" t="s">
        <v>51</v>
      </c>
      <c r="B67" s="65">
        <v>5089970.78</v>
      </c>
      <c r="C67" s="65">
        <v>4185033</v>
      </c>
      <c r="D67" s="65">
        <v>5814970</v>
      </c>
      <c r="E67" s="65">
        <f t="shared" si="4"/>
        <v>1629937</v>
      </c>
      <c r="F67" s="62">
        <f t="shared" si="5"/>
        <v>0.38946813561565702</v>
      </c>
      <c r="H67" s="178"/>
    </row>
    <row r="68" spans="1:10" ht="15" customHeight="1" x14ac:dyDescent="0.25">
      <c r="A68" s="66" t="s">
        <v>52</v>
      </c>
      <c r="B68" s="65">
        <v>0</v>
      </c>
      <c r="C68" s="65">
        <v>0</v>
      </c>
      <c r="D68" s="65">
        <v>0</v>
      </c>
      <c r="E68" s="65">
        <f t="shared" si="4"/>
        <v>0</v>
      </c>
      <c r="F68" s="62">
        <f t="shared" si="5"/>
        <v>0</v>
      </c>
      <c r="H68" s="178"/>
    </row>
    <row r="69" spans="1:10" ht="15" customHeight="1" x14ac:dyDescent="0.25">
      <c r="A69" s="66" t="s">
        <v>53</v>
      </c>
      <c r="B69" s="65">
        <v>2023826.77</v>
      </c>
      <c r="C69" s="65">
        <v>2312479</v>
      </c>
      <c r="D69" s="65">
        <v>4412485</v>
      </c>
      <c r="E69" s="65">
        <f t="shared" si="4"/>
        <v>2100006</v>
      </c>
      <c r="F69" s="62">
        <f t="shared" si="5"/>
        <v>0.90811894940451354</v>
      </c>
      <c r="H69" s="178"/>
    </row>
    <row r="70" spans="1:10" s="103" customFormat="1" ht="15" customHeight="1" x14ac:dyDescent="0.25">
      <c r="A70" s="84" t="s">
        <v>54</v>
      </c>
      <c r="B70" s="70">
        <v>13107729.42</v>
      </c>
      <c r="C70" s="70">
        <v>13152869</v>
      </c>
      <c r="D70" s="70">
        <v>16580323.93</v>
      </c>
      <c r="E70" s="70">
        <f t="shared" si="4"/>
        <v>3427454.9299999997</v>
      </c>
      <c r="F70" s="71">
        <f t="shared" si="5"/>
        <v>0.26058610710712621</v>
      </c>
      <c r="H70" s="179"/>
      <c r="I70" s="153"/>
      <c r="J70" s="153"/>
    </row>
    <row r="71" spans="1:10" ht="15" customHeight="1" x14ac:dyDescent="0.25">
      <c r="A71" s="66" t="s">
        <v>55</v>
      </c>
      <c r="B71" s="65">
        <v>0</v>
      </c>
      <c r="C71" s="65">
        <v>0</v>
      </c>
      <c r="D71" s="65">
        <v>0</v>
      </c>
      <c r="E71" s="65">
        <f t="shared" si="4"/>
        <v>0</v>
      </c>
      <c r="F71" s="62">
        <f t="shared" si="5"/>
        <v>0</v>
      </c>
      <c r="H71" s="178"/>
    </row>
    <row r="72" spans="1:10" ht="15" customHeight="1" x14ac:dyDescent="0.25">
      <c r="A72" s="66" t="s">
        <v>56</v>
      </c>
      <c r="B72" s="65">
        <v>0</v>
      </c>
      <c r="C72" s="65">
        <v>0</v>
      </c>
      <c r="D72" s="65">
        <v>0</v>
      </c>
      <c r="E72" s="65">
        <f t="shared" si="4"/>
        <v>0</v>
      </c>
      <c r="F72" s="62">
        <f t="shared" si="5"/>
        <v>0</v>
      </c>
      <c r="H72" s="178"/>
    </row>
    <row r="73" spans="1:10" ht="15" customHeight="1" x14ac:dyDescent="0.25">
      <c r="A73" s="66" t="s">
        <v>57</v>
      </c>
      <c r="B73" s="65">
        <v>0</v>
      </c>
      <c r="C73" s="65">
        <v>0</v>
      </c>
      <c r="D73" s="65">
        <v>0</v>
      </c>
      <c r="E73" s="65">
        <f t="shared" si="4"/>
        <v>0</v>
      </c>
      <c r="F73" s="62">
        <f t="shared" si="5"/>
        <v>0</v>
      </c>
      <c r="H73" s="178"/>
    </row>
    <row r="74" spans="1:10" ht="15" customHeight="1" x14ac:dyDescent="0.25">
      <c r="A74" s="66" t="s">
        <v>58</v>
      </c>
      <c r="B74" s="65">
        <v>0</v>
      </c>
      <c r="C74" s="65">
        <v>0</v>
      </c>
      <c r="D74" s="65">
        <v>0</v>
      </c>
      <c r="E74" s="65">
        <f t="shared" si="4"/>
        <v>0</v>
      </c>
      <c r="F74" s="62">
        <f t="shared" si="5"/>
        <v>0</v>
      </c>
      <c r="H74" s="178"/>
    </row>
    <row r="75" spans="1:10" s="103" customFormat="1" ht="15" customHeight="1" x14ac:dyDescent="0.25">
      <c r="A75" s="85" t="s">
        <v>59</v>
      </c>
      <c r="B75" s="86">
        <v>13107729.42</v>
      </c>
      <c r="C75" s="86">
        <v>13152869</v>
      </c>
      <c r="D75" s="86">
        <v>16580323.93</v>
      </c>
      <c r="E75" s="182">
        <f t="shared" si="4"/>
        <v>3427454.9299999997</v>
      </c>
      <c r="F75" s="71">
        <f t="shared" si="5"/>
        <v>0.26058610710712621</v>
      </c>
      <c r="H75" s="179"/>
      <c r="I75" s="153"/>
      <c r="J75" s="153"/>
    </row>
    <row r="76" spans="1:10" ht="15" customHeight="1" x14ac:dyDescent="0.25">
      <c r="A76" s="83"/>
      <c r="B76" s="57"/>
      <c r="C76" s="57"/>
      <c r="D76" s="57"/>
      <c r="E76" s="57"/>
      <c r="F76" s="59"/>
      <c r="H76" s="178"/>
    </row>
    <row r="77" spans="1:10" ht="15" customHeight="1" x14ac:dyDescent="0.25">
      <c r="A77" s="81" t="s">
        <v>60</v>
      </c>
      <c r="B77" s="57"/>
      <c r="C77" s="57"/>
      <c r="D77" s="57"/>
      <c r="E77" s="57"/>
      <c r="F77" s="59"/>
      <c r="H77" s="178"/>
    </row>
    <row r="78" spans="1:10" ht="15" customHeight="1" x14ac:dyDescent="0.25">
      <c r="A78" s="64" t="s">
        <v>61</v>
      </c>
      <c r="B78" s="61">
        <v>6161929.1399999997</v>
      </c>
      <c r="C78" s="61">
        <v>5908003</v>
      </c>
      <c r="D78" s="61">
        <v>6331461.8799999999</v>
      </c>
      <c r="E78" s="57">
        <f t="shared" ref="E78:E96" si="6">D78-C78</f>
        <v>423458.87999999989</v>
      </c>
      <c r="F78" s="62">
        <f t="shared" ref="F78:F96" si="7">IF(ISBLANK(E78),"  ",IF(C78&gt;0,E78/C78,IF(E78&gt;0,1,0)))</f>
        <v>7.1675468005009457E-2</v>
      </c>
      <c r="H78" s="178"/>
    </row>
    <row r="79" spans="1:10" ht="15" customHeight="1" x14ac:dyDescent="0.25">
      <c r="A79" s="66" t="s">
        <v>62</v>
      </c>
      <c r="B79" s="63">
        <v>49999.92</v>
      </c>
      <c r="C79" s="63">
        <v>128882</v>
      </c>
      <c r="D79" s="63">
        <v>128882</v>
      </c>
      <c r="E79" s="65">
        <f t="shared" si="6"/>
        <v>0</v>
      </c>
      <c r="F79" s="62">
        <f t="shared" si="7"/>
        <v>0</v>
      </c>
      <c r="H79" s="178"/>
    </row>
    <row r="80" spans="1:10" ht="15" customHeight="1" x14ac:dyDescent="0.25">
      <c r="A80" s="66" t="s">
        <v>63</v>
      </c>
      <c r="B80" s="57">
        <v>2604540.69</v>
      </c>
      <c r="C80" s="57">
        <v>2841056</v>
      </c>
      <c r="D80" s="57">
        <v>2951578.06</v>
      </c>
      <c r="E80" s="65">
        <f t="shared" si="6"/>
        <v>110522.06000000006</v>
      </c>
      <c r="F80" s="62">
        <f t="shared" si="7"/>
        <v>3.8901753432526519E-2</v>
      </c>
      <c r="H80" s="178"/>
    </row>
    <row r="81" spans="1:10" s="103" customFormat="1" ht="15" customHeight="1" x14ac:dyDescent="0.25">
      <c r="A81" s="84" t="s">
        <v>64</v>
      </c>
      <c r="B81" s="86">
        <v>8816469.75</v>
      </c>
      <c r="C81" s="86">
        <v>8877941</v>
      </c>
      <c r="D81" s="86">
        <v>9411921.9399999995</v>
      </c>
      <c r="E81" s="70">
        <f t="shared" si="6"/>
        <v>533980.93999999948</v>
      </c>
      <c r="F81" s="71">
        <f t="shared" si="7"/>
        <v>6.014693497061982E-2</v>
      </c>
      <c r="H81" s="179"/>
      <c r="I81" s="153"/>
      <c r="J81" s="153"/>
    </row>
    <row r="82" spans="1:10" ht="15" customHeight="1" x14ac:dyDescent="0.25">
      <c r="A82" s="66" t="s">
        <v>65</v>
      </c>
      <c r="B82" s="63">
        <v>240843.93000000002</v>
      </c>
      <c r="C82" s="63">
        <v>246441</v>
      </c>
      <c r="D82" s="63">
        <v>231441</v>
      </c>
      <c r="E82" s="65">
        <f t="shared" si="6"/>
        <v>-15000</v>
      </c>
      <c r="F82" s="62">
        <f t="shared" si="7"/>
        <v>-6.0866495428926193E-2</v>
      </c>
      <c r="H82" s="178"/>
    </row>
    <row r="83" spans="1:10" ht="15" customHeight="1" x14ac:dyDescent="0.25">
      <c r="A83" s="66" t="s">
        <v>66</v>
      </c>
      <c r="B83" s="61">
        <v>686397.1399999999</v>
      </c>
      <c r="C83" s="61">
        <v>583553</v>
      </c>
      <c r="D83" s="61">
        <v>522432</v>
      </c>
      <c r="E83" s="65">
        <f t="shared" si="6"/>
        <v>-61121</v>
      </c>
      <c r="F83" s="62">
        <f t="shared" si="7"/>
        <v>-0.10473941527162058</v>
      </c>
      <c r="H83" s="178"/>
    </row>
    <row r="84" spans="1:10" ht="15" customHeight="1" x14ac:dyDescent="0.25">
      <c r="A84" s="66" t="s">
        <v>67</v>
      </c>
      <c r="B84" s="57">
        <v>527047.62999999989</v>
      </c>
      <c r="C84" s="57">
        <v>319410</v>
      </c>
      <c r="D84" s="57">
        <v>471360.99</v>
      </c>
      <c r="E84" s="65">
        <f t="shared" si="6"/>
        <v>151950.99</v>
      </c>
      <c r="F84" s="62">
        <f t="shared" si="7"/>
        <v>0.47572395980088283</v>
      </c>
      <c r="H84" s="178"/>
    </row>
    <row r="85" spans="1:10" s="103" customFormat="1" ht="15" customHeight="1" x14ac:dyDescent="0.25">
      <c r="A85" s="68" t="s">
        <v>68</v>
      </c>
      <c r="B85" s="86">
        <v>1454288.6999999997</v>
      </c>
      <c r="C85" s="86">
        <v>1149404</v>
      </c>
      <c r="D85" s="86">
        <v>1225233.99</v>
      </c>
      <c r="E85" s="70">
        <f t="shared" si="6"/>
        <v>75829.989999999991</v>
      </c>
      <c r="F85" s="71">
        <f t="shared" si="7"/>
        <v>6.5973313125759075E-2</v>
      </c>
      <c r="H85" s="179"/>
      <c r="I85" s="153"/>
      <c r="J85" s="153"/>
    </row>
    <row r="86" spans="1:10" ht="15" customHeight="1" x14ac:dyDescent="0.25">
      <c r="A86" s="66" t="s">
        <v>69</v>
      </c>
      <c r="B86" s="57">
        <v>162407.20000000001</v>
      </c>
      <c r="C86" s="57">
        <v>55000</v>
      </c>
      <c r="D86" s="57">
        <v>105000</v>
      </c>
      <c r="E86" s="65">
        <f t="shared" si="6"/>
        <v>50000</v>
      </c>
      <c r="F86" s="62">
        <f t="shared" si="7"/>
        <v>0.90909090909090906</v>
      </c>
      <c r="H86" s="178"/>
    </row>
    <row r="87" spans="1:10" ht="15" customHeight="1" x14ac:dyDescent="0.25">
      <c r="A87" s="66" t="s">
        <v>70</v>
      </c>
      <c r="B87" s="65">
        <v>2123468.09</v>
      </c>
      <c r="C87" s="65">
        <v>2082220</v>
      </c>
      <c r="D87" s="65">
        <v>2285808</v>
      </c>
      <c r="E87" s="65">
        <f t="shared" si="6"/>
        <v>203588</v>
      </c>
      <c r="F87" s="62">
        <f t="shared" si="7"/>
        <v>9.7774490687823568E-2</v>
      </c>
      <c r="H87" s="178"/>
    </row>
    <row r="88" spans="1:10" ht="15" customHeight="1" x14ac:dyDescent="0.25">
      <c r="A88" s="66" t="s">
        <v>71</v>
      </c>
      <c r="B88" s="65">
        <v>0</v>
      </c>
      <c r="C88" s="65">
        <v>0</v>
      </c>
      <c r="D88" s="65">
        <v>0</v>
      </c>
      <c r="E88" s="65">
        <f t="shared" si="6"/>
        <v>0</v>
      </c>
      <c r="F88" s="62">
        <f t="shared" si="7"/>
        <v>0</v>
      </c>
      <c r="H88" s="178"/>
    </row>
    <row r="89" spans="1:10" ht="15" customHeight="1" x14ac:dyDescent="0.25">
      <c r="A89" s="66" t="s">
        <v>72</v>
      </c>
      <c r="B89" s="65">
        <v>0</v>
      </c>
      <c r="C89" s="65">
        <v>0</v>
      </c>
      <c r="D89" s="65">
        <v>825736</v>
      </c>
      <c r="E89" s="65">
        <f t="shared" si="6"/>
        <v>825736</v>
      </c>
      <c r="F89" s="62">
        <f t="shared" si="7"/>
        <v>1</v>
      </c>
      <c r="H89" s="178"/>
    </row>
    <row r="90" spans="1:10" s="103" customFormat="1" ht="15" customHeight="1" x14ac:dyDescent="0.25">
      <c r="A90" s="68" t="s">
        <v>73</v>
      </c>
      <c r="B90" s="70">
        <v>2285875.29</v>
      </c>
      <c r="C90" s="70">
        <v>2137220</v>
      </c>
      <c r="D90" s="70">
        <v>3216544</v>
      </c>
      <c r="E90" s="70">
        <f t="shared" si="6"/>
        <v>1079324</v>
      </c>
      <c r="F90" s="71">
        <f t="shared" si="7"/>
        <v>0.50501305434162136</v>
      </c>
      <c r="H90" s="179"/>
      <c r="I90" s="153"/>
      <c r="J90" s="153"/>
    </row>
    <row r="91" spans="1:10" ht="15" customHeight="1" x14ac:dyDescent="0.25">
      <c r="A91" s="66" t="s">
        <v>74</v>
      </c>
      <c r="B91" s="65">
        <v>195948.13</v>
      </c>
      <c r="C91" s="65">
        <v>298310</v>
      </c>
      <c r="D91" s="65">
        <v>293310</v>
      </c>
      <c r="E91" s="65">
        <f t="shared" si="6"/>
        <v>-5000</v>
      </c>
      <c r="F91" s="62">
        <f t="shared" si="7"/>
        <v>-1.6761087459354364E-2</v>
      </c>
      <c r="H91" s="178"/>
    </row>
    <row r="92" spans="1:10" ht="15" customHeight="1" x14ac:dyDescent="0.25">
      <c r="A92" s="66" t="s">
        <v>75</v>
      </c>
      <c r="B92" s="65">
        <v>0</v>
      </c>
      <c r="C92" s="65">
        <v>0</v>
      </c>
      <c r="D92" s="65">
        <v>0</v>
      </c>
      <c r="E92" s="65">
        <f t="shared" si="6"/>
        <v>0</v>
      </c>
      <c r="F92" s="62">
        <f t="shared" si="7"/>
        <v>0</v>
      </c>
      <c r="H92" s="178"/>
    </row>
    <row r="93" spans="1:10" ht="15" customHeight="1" x14ac:dyDescent="0.25">
      <c r="A93" s="73" t="s">
        <v>76</v>
      </c>
      <c r="B93" s="65">
        <v>355147.55</v>
      </c>
      <c r="C93" s="65">
        <v>689994</v>
      </c>
      <c r="D93" s="65">
        <v>2433314</v>
      </c>
      <c r="E93" s="65">
        <f t="shared" si="6"/>
        <v>1743320</v>
      </c>
      <c r="F93" s="62">
        <f t="shared" si="7"/>
        <v>2.5265726948350276</v>
      </c>
      <c r="H93" s="178"/>
    </row>
    <row r="94" spans="1:10" s="103" customFormat="1" ht="15" customHeight="1" x14ac:dyDescent="0.25">
      <c r="A94" s="87" t="s">
        <v>77</v>
      </c>
      <c r="B94" s="86">
        <v>551095.67999999993</v>
      </c>
      <c r="C94" s="86">
        <v>988304</v>
      </c>
      <c r="D94" s="86">
        <v>2726624</v>
      </c>
      <c r="E94" s="70">
        <f t="shared" si="6"/>
        <v>1738320</v>
      </c>
      <c r="F94" s="71">
        <f t="shared" si="7"/>
        <v>1.7588920008418463</v>
      </c>
      <c r="H94" s="179"/>
      <c r="I94" s="153"/>
      <c r="J94" s="153"/>
    </row>
    <row r="95" spans="1:10" ht="15" customHeight="1" x14ac:dyDescent="0.25">
      <c r="A95" s="73" t="s">
        <v>78</v>
      </c>
      <c r="B95" s="65">
        <v>0</v>
      </c>
      <c r="C95" s="65">
        <v>0</v>
      </c>
      <c r="D95" s="65">
        <v>0</v>
      </c>
      <c r="E95" s="65">
        <f t="shared" si="6"/>
        <v>0</v>
      </c>
      <c r="F95" s="62">
        <f t="shared" si="7"/>
        <v>0</v>
      </c>
      <c r="H95" s="178"/>
    </row>
    <row r="96" spans="1:10" s="103" customFormat="1" ht="15" customHeight="1" thickBot="1" x14ac:dyDescent="0.3">
      <c r="A96" s="159" t="s">
        <v>59</v>
      </c>
      <c r="B96" s="160">
        <v>13107729.42</v>
      </c>
      <c r="C96" s="160">
        <v>13152869</v>
      </c>
      <c r="D96" s="160">
        <v>16580323.93</v>
      </c>
      <c r="E96" s="160">
        <f t="shared" si="6"/>
        <v>3427454.9299999997</v>
      </c>
      <c r="F96" s="162">
        <f t="shared" si="7"/>
        <v>0.26058610710712621</v>
      </c>
      <c r="H96" s="179"/>
    </row>
    <row r="97" spans="1:6" ht="15" customHeight="1" thickTop="1" x14ac:dyDescent="0.4">
      <c r="A97" s="4"/>
      <c r="B97" s="5"/>
      <c r="C97" s="5"/>
      <c r="D97" s="5"/>
      <c r="E97" s="5"/>
      <c r="F97" s="6" t="s">
        <v>38</v>
      </c>
    </row>
    <row r="98" spans="1:6" x14ac:dyDescent="0.25">
      <c r="A98" s="1" t="s">
        <v>203</v>
      </c>
    </row>
    <row r="99" spans="1:6" x14ac:dyDescent="0.25">
      <c r="A99" s="1" t="s">
        <v>181</v>
      </c>
    </row>
  </sheetData>
  <hyperlinks>
    <hyperlink ref="I2" location="Home!A1" tooltip="Home" display="Home" xr:uid="{00000000-0004-0000-2500-000000000000}"/>
  </hyperlinks>
  <printOptions horizontalCentered="1" verticalCentered="1"/>
  <pageMargins left="0.25" right="0.25" top="0.75" bottom="0.75" header="0.3" footer="0.3"/>
  <pageSetup scale="46" fitToWidth="0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 codeName="Sheet39">
    <tabColor theme="3" tint="0.79998168889431442"/>
    <pageSetUpPr fitToPage="1"/>
  </sheetPr>
  <dimension ref="A1:M99"/>
  <sheetViews>
    <sheetView workbookViewId="0">
      <pane xSplit="1" ySplit="5" topLeftCell="B6" activePane="bottomRight" state="frozen"/>
      <selection activeCell="A33" sqref="A33"/>
      <selection pane="topRight" activeCell="A33" sqref="A33"/>
      <selection pane="bottomLeft" activeCell="A33" sqref="A33"/>
      <selection pane="bottomRight" activeCell="J28" sqref="J28"/>
    </sheetView>
  </sheetViews>
  <sheetFormatPr defaultColWidth="9.140625" defaultRowHeight="15.75" x14ac:dyDescent="0.25"/>
  <cols>
    <col min="1" max="1" width="66.5703125" style="1" customWidth="1"/>
    <col min="2" max="5" width="23.7109375" style="2" customWidth="1"/>
    <col min="6" max="6" width="23.7109375" style="3" customWidth="1"/>
    <col min="8" max="8" width="7.7109375" customWidth="1"/>
    <col min="9" max="9" width="11.5703125" customWidth="1"/>
  </cols>
  <sheetData>
    <row r="1" spans="1:11" ht="19.5" customHeight="1" thickBot="1" x14ac:dyDescent="0.35">
      <c r="A1" s="27" t="s">
        <v>0</v>
      </c>
      <c r="B1" s="31"/>
      <c r="D1" s="29" t="s">
        <v>1</v>
      </c>
      <c r="E1" s="26" t="s">
        <v>83</v>
      </c>
      <c r="F1" s="36"/>
    </row>
    <row r="2" spans="1:11" ht="19.5" customHeight="1" thickBot="1" x14ac:dyDescent="0.35">
      <c r="A2" s="27" t="s">
        <v>2</v>
      </c>
      <c r="B2" s="28"/>
      <c r="C2" s="32"/>
      <c r="D2" s="28"/>
      <c r="E2" s="31"/>
      <c r="F2" s="31"/>
      <c r="I2" s="170" t="s">
        <v>178</v>
      </c>
    </row>
    <row r="3" spans="1:11" ht="19.5" customHeight="1" thickBot="1" x14ac:dyDescent="0.35">
      <c r="A3" s="33" t="s">
        <v>3</v>
      </c>
      <c r="B3" s="34"/>
      <c r="C3" s="35"/>
      <c r="D3" s="28"/>
      <c r="E3" s="31"/>
      <c r="F3" s="31"/>
    </row>
    <row r="4" spans="1:11" ht="15" customHeight="1" thickTop="1" x14ac:dyDescent="0.25">
      <c r="A4" s="49" t="s">
        <v>4</v>
      </c>
      <c r="B4" s="50" t="s">
        <v>5</v>
      </c>
      <c r="C4" s="51" t="s">
        <v>6</v>
      </c>
      <c r="D4" s="51" t="s">
        <v>6</v>
      </c>
      <c r="E4" s="51" t="s">
        <v>7</v>
      </c>
      <c r="F4" s="52" t="s">
        <v>8</v>
      </c>
      <c r="H4" s="177"/>
    </row>
    <row r="5" spans="1:11" s="107" customFormat="1" ht="15" customHeight="1" x14ac:dyDescent="0.25">
      <c r="A5" s="53"/>
      <c r="B5" s="54" t="s">
        <v>192</v>
      </c>
      <c r="C5" s="54" t="s">
        <v>201</v>
      </c>
      <c r="D5" s="54" t="s">
        <v>202</v>
      </c>
      <c r="E5" s="54" t="s">
        <v>192</v>
      </c>
      <c r="F5" s="55" t="s">
        <v>9</v>
      </c>
      <c r="H5" s="177"/>
    </row>
    <row r="6" spans="1:11" ht="15" customHeight="1" x14ac:dyDescent="0.25">
      <c r="A6" s="56" t="s">
        <v>10</v>
      </c>
      <c r="B6" s="57"/>
      <c r="C6" s="57"/>
      <c r="D6" s="57"/>
      <c r="E6" s="57"/>
      <c r="F6" s="58"/>
      <c r="H6" s="178"/>
    </row>
    <row r="7" spans="1:11" ht="15" customHeight="1" x14ac:dyDescent="0.25">
      <c r="A7" s="56" t="s">
        <v>11</v>
      </c>
      <c r="B7" s="57"/>
      <c r="C7" s="57"/>
      <c r="D7" s="57"/>
      <c r="E7" s="57"/>
      <c r="F7" s="59"/>
      <c r="H7" s="178"/>
    </row>
    <row r="8" spans="1:11" ht="15" customHeight="1" x14ac:dyDescent="0.25">
      <c r="A8" s="60" t="s">
        <v>12</v>
      </c>
      <c r="B8" s="61">
        <f>SUM(LCTCBoard:NwLTCC!B8)</f>
        <v>146417229</v>
      </c>
      <c r="C8" s="61">
        <f>SUM(LCTCBoard:NwLTCC!C8)</f>
        <v>146417229</v>
      </c>
      <c r="D8" s="61">
        <f>SUM(LCTCBoard:NwLTCC!D8)</f>
        <v>164522934</v>
      </c>
      <c r="E8" s="61">
        <f t="shared" ref="E8:E33" si="0">D8-C8</f>
        <v>18105705</v>
      </c>
      <c r="F8" s="62">
        <f t="shared" ref="F8:F33" si="1">IF(ISBLANK(E8),"  ",IF(C8&gt;0,E8/C8,IF(E8&gt;0,1,0)))</f>
        <v>0.12365829570507716</v>
      </c>
      <c r="H8" s="178"/>
      <c r="K8" s="184"/>
    </row>
    <row r="9" spans="1:11" ht="15" customHeight="1" x14ac:dyDescent="0.25">
      <c r="A9" s="60" t="s">
        <v>13</v>
      </c>
      <c r="B9" s="61">
        <f>SUM(LCTCBoard:NwLTCC!B9)</f>
        <v>0</v>
      </c>
      <c r="C9" s="61">
        <f>SUM(LCTCBoard:NwLTCC!C9)</f>
        <v>0</v>
      </c>
      <c r="D9" s="61">
        <f>SUM(LCTCBoard:NwLTCC!D9)</f>
        <v>0</v>
      </c>
      <c r="E9" s="61">
        <f t="shared" si="0"/>
        <v>0</v>
      </c>
      <c r="F9" s="62">
        <f t="shared" si="1"/>
        <v>0</v>
      </c>
      <c r="H9" s="178"/>
      <c r="K9" s="184"/>
    </row>
    <row r="10" spans="1:11" ht="15" customHeight="1" x14ac:dyDescent="0.25">
      <c r="A10" s="187" t="s">
        <v>14</v>
      </c>
      <c r="B10" s="61">
        <f>SUM(LCTCBoard:NwLTCC!B10)</f>
        <v>38997478.640000008</v>
      </c>
      <c r="C10" s="61">
        <f>SUM(LCTCBoard:NwLTCC!C10)</f>
        <v>62026256</v>
      </c>
      <c r="D10" s="61">
        <f>SUM(LCTCBoard:NwLTCC!D10)</f>
        <v>30909474</v>
      </c>
      <c r="E10" s="61">
        <f t="shared" si="0"/>
        <v>-31116782</v>
      </c>
      <c r="F10" s="62">
        <f t="shared" si="1"/>
        <v>-0.50167113101264726</v>
      </c>
      <c r="H10" s="178"/>
      <c r="K10" s="184"/>
    </row>
    <row r="11" spans="1:11" ht="15" customHeight="1" x14ac:dyDescent="0.25">
      <c r="A11" s="189" t="s">
        <v>15</v>
      </c>
      <c r="B11" s="61">
        <f>SUM(LCTCBoard:NwLTCC!B11)</f>
        <v>20000000</v>
      </c>
      <c r="C11" s="61">
        <f>SUM(LCTCBoard:NwLTCC!C11)</f>
        <v>20000000</v>
      </c>
      <c r="D11" s="61">
        <f>SUM(LCTCBoard:NwLTCC!D11)</f>
        <v>0</v>
      </c>
      <c r="E11" s="61">
        <f t="shared" si="0"/>
        <v>-20000000</v>
      </c>
      <c r="F11" s="62">
        <f t="shared" si="1"/>
        <v>-1</v>
      </c>
      <c r="H11" s="178"/>
      <c r="K11" s="184"/>
    </row>
    <row r="12" spans="1:11" ht="15" customHeight="1" x14ac:dyDescent="0.25">
      <c r="A12" s="190" t="s">
        <v>16</v>
      </c>
      <c r="B12" s="61">
        <f>SUM(LCTCBoard:NwLTCC!B12)</f>
        <v>5619139.6399999997</v>
      </c>
      <c r="C12" s="61">
        <f>SUM(LCTCBoard:NwLTCC!C12)</f>
        <v>5643917</v>
      </c>
      <c r="D12" s="61">
        <f>SUM(LCTCBoard:NwLTCC!D12)</f>
        <v>4882554</v>
      </c>
      <c r="E12" s="61">
        <f t="shared" si="0"/>
        <v>-761363</v>
      </c>
      <c r="F12" s="62">
        <f t="shared" si="1"/>
        <v>-0.13489975136062418</v>
      </c>
      <c r="H12" s="178"/>
      <c r="K12" s="184"/>
    </row>
    <row r="13" spans="1:11" ht="15" customHeight="1" x14ac:dyDescent="0.25">
      <c r="A13" s="190" t="s">
        <v>17</v>
      </c>
      <c r="B13" s="61">
        <f>SUM(LCTCBoard:NwLTCC!B13)</f>
        <v>0</v>
      </c>
      <c r="C13" s="61">
        <f>SUM(LCTCBoard:NwLTCC!C13)</f>
        <v>0</v>
      </c>
      <c r="D13" s="61">
        <f>SUM(LCTCBoard:NwLTCC!D13)</f>
        <v>0</v>
      </c>
      <c r="E13" s="61">
        <f t="shared" si="0"/>
        <v>0</v>
      </c>
      <c r="F13" s="62">
        <f t="shared" si="1"/>
        <v>0</v>
      </c>
      <c r="H13" s="178"/>
      <c r="K13" s="184"/>
    </row>
    <row r="14" spans="1:11" ht="15" customHeight="1" x14ac:dyDescent="0.25">
      <c r="A14" s="190" t="s">
        <v>18</v>
      </c>
      <c r="B14" s="61">
        <f>SUM(LCTCBoard:NwLTCC!B14)</f>
        <v>252423</v>
      </c>
      <c r="C14" s="61">
        <f>SUM(LCTCBoard:NwLTCC!C14)</f>
        <v>252423</v>
      </c>
      <c r="D14" s="61">
        <f>SUM(LCTCBoard:NwLTCC!D14)</f>
        <v>114540</v>
      </c>
      <c r="E14" s="61">
        <f t="shared" si="0"/>
        <v>-137883</v>
      </c>
      <c r="F14" s="62">
        <f t="shared" si="1"/>
        <v>-0.54623786263533836</v>
      </c>
      <c r="H14" s="178"/>
      <c r="K14" s="184"/>
    </row>
    <row r="15" spans="1:11" ht="15" customHeight="1" x14ac:dyDescent="0.25">
      <c r="A15" s="190" t="s">
        <v>19</v>
      </c>
      <c r="B15" s="61">
        <f>SUM(LCTCBoard:NwLTCC!B15)</f>
        <v>626766</v>
      </c>
      <c r="C15" s="61">
        <f>SUM(LCTCBoard:NwLTCC!C15)</f>
        <v>626766</v>
      </c>
      <c r="D15" s="61">
        <f>SUM(LCTCBoard:NwLTCC!D15)</f>
        <v>623663</v>
      </c>
      <c r="E15" s="61">
        <f t="shared" si="0"/>
        <v>-3103</v>
      </c>
      <c r="F15" s="62">
        <f t="shared" si="1"/>
        <v>-4.950810988470976E-3</v>
      </c>
      <c r="H15" s="178"/>
      <c r="K15" s="184"/>
    </row>
    <row r="16" spans="1:11" ht="15" customHeight="1" x14ac:dyDescent="0.25">
      <c r="A16" s="190" t="s">
        <v>204</v>
      </c>
      <c r="B16" s="61">
        <f>SUM(LCTCBoard:NwLTCC!B16)</f>
        <v>0</v>
      </c>
      <c r="C16" s="61">
        <f>SUM(LCTCBoard:NwLTCC!C16)</f>
        <v>0</v>
      </c>
      <c r="D16" s="61">
        <f>SUM(LCTCBoard:NwLTCC!D16)</f>
        <v>0</v>
      </c>
      <c r="E16" s="61">
        <f t="shared" si="0"/>
        <v>0</v>
      </c>
      <c r="F16" s="62">
        <f t="shared" si="1"/>
        <v>0</v>
      </c>
      <c r="H16" s="178"/>
      <c r="K16" s="184"/>
    </row>
    <row r="17" spans="1:11" ht="15" customHeight="1" x14ac:dyDescent="0.25">
      <c r="A17" s="190" t="s">
        <v>20</v>
      </c>
      <c r="B17" s="61">
        <f>SUM(LCTCBoard:NwLTCC!B17)</f>
        <v>0</v>
      </c>
      <c r="C17" s="61">
        <f>SUM(LCTCBoard:NwLTCC!C17)</f>
        <v>0</v>
      </c>
      <c r="D17" s="61">
        <f>SUM(LCTCBoard:NwLTCC!D17)</f>
        <v>0</v>
      </c>
      <c r="E17" s="61">
        <f t="shared" si="0"/>
        <v>0</v>
      </c>
      <c r="F17" s="62">
        <f t="shared" si="1"/>
        <v>0</v>
      </c>
      <c r="H17" s="178"/>
      <c r="K17" s="184"/>
    </row>
    <row r="18" spans="1:11" ht="15" customHeight="1" x14ac:dyDescent="0.25">
      <c r="A18" s="190" t="s">
        <v>193</v>
      </c>
      <c r="B18" s="61">
        <f>SUM(LCTCBoard:NwLTCC!B18)</f>
        <v>0</v>
      </c>
      <c r="C18" s="61">
        <f>SUM(LCTCBoard:NwLTCC!C18)</f>
        <v>0</v>
      </c>
      <c r="D18" s="61">
        <f>SUM(LCTCBoard:NwLTCC!D18)</f>
        <v>0</v>
      </c>
      <c r="E18" s="61">
        <f t="shared" si="0"/>
        <v>0</v>
      </c>
      <c r="F18" s="62">
        <f t="shared" si="1"/>
        <v>0</v>
      </c>
      <c r="H18" s="178"/>
      <c r="K18" s="184"/>
    </row>
    <row r="19" spans="1:11" ht="15" customHeight="1" x14ac:dyDescent="0.25">
      <c r="A19" s="190" t="s">
        <v>21</v>
      </c>
      <c r="B19" s="61">
        <f>SUM(LCTCBoard:NwLTCC!B19)</f>
        <v>0</v>
      </c>
      <c r="C19" s="61">
        <f>SUM(LCTCBoard:NwLTCC!C19)</f>
        <v>0</v>
      </c>
      <c r="D19" s="61">
        <f>SUM(LCTCBoard:NwLTCC!D19)</f>
        <v>0</v>
      </c>
      <c r="E19" s="61">
        <f t="shared" si="0"/>
        <v>0</v>
      </c>
      <c r="F19" s="62">
        <f t="shared" si="1"/>
        <v>0</v>
      </c>
      <c r="H19" s="178"/>
      <c r="K19" s="184"/>
    </row>
    <row r="20" spans="1:11" ht="15" customHeight="1" x14ac:dyDescent="0.25">
      <c r="A20" s="190" t="s">
        <v>22</v>
      </c>
      <c r="B20" s="61">
        <f>SUM(LCTCBoard:NwLTCC!B20)</f>
        <v>0</v>
      </c>
      <c r="C20" s="61">
        <f>SUM(LCTCBoard:NwLTCC!C20)</f>
        <v>0</v>
      </c>
      <c r="D20" s="61">
        <f>SUM(LCTCBoard:NwLTCC!D20)</f>
        <v>0</v>
      </c>
      <c r="E20" s="61">
        <f t="shared" si="0"/>
        <v>0</v>
      </c>
      <c r="F20" s="62">
        <f t="shared" si="1"/>
        <v>0</v>
      </c>
      <c r="H20" s="178"/>
      <c r="K20" s="184"/>
    </row>
    <row r="21" spans="1:11" ht="15" customHeight="1" x14ac:dyDescent="0.25">
      <c r="A21" s="190" t="s">
        <v>194</v>
      </c>
      <c r="B21" s="61">
        <f>SUM(LCTCBoard:NwLTCC!B21)</f>
        <v>11996000</v>
      </c>
      <c r="C21" s="61">
        <f>SUM(LCTCBoard:NwLTCC!C21)</f>
        <v>35000000</v>
      </c>
      <c r="D21" s="61">
        <f>SUM(LCTCBoard:NwLTCC!D21)</f>
        <v>25000000</v>
      </c>
      <c r="E21" s="61">
        <f t="shared" si="0"/>
        <v>-10000000</v>
      </c>
      <c r="F21" s="62">
        <f t="shared" si="1"/>
        <v>-0.2857142857142857</v>
      </c>
      <c r="H21" s="178"/>
      <c r="K21" s="184"/>
    </row>
    <row r="22" spans="1:11" ht="15" customHeight="1" x14ac:dyDescent="0.25">
      <c r="A22" s="190" t="s">
        <v>23</v>
      </c>
      <c r="B22" s="61">
        <f>SUM(LCTCBoard:NwLTCC!B22)</f>
        <v>0</v>
      </c>
      <c r="C22" s="61">
        <f>SUM(LCTCBoard:NwLTCC!C22)</f>
        <v>0</v>
      </c>
      <c r="D22" s="61">
        <f>SUM(LCTCBoard:NwLTCC!D22)</f>
        <v>0</v>
      </c>
      <c r="E22" s="61">
        <f t="shared" si="0"/>
        <v>0</v>
      </c>
      <c r="F22" s="62">
        <f t="shared" si="1"/>
        <v>0</v>
      </c>
      <c r="H22" s="178"/>
      <c r="K22" s="184"/>
    </row>
    <row r="23" spans="1:11" ht="15" customHeight="1" x14ac:dyDescent="0.25">
      <c r="A23" s="191" t="s">
        <v>195</v>
      </c>
      <c r="B23" s="61">
        <f>SUM(LCTCBoard:NwLTCC!B23)</f>
        <v>503150</v>
      </c>
      <c r="C23" s="61">
        <f>SUM(LCTCBoard:NwLTCC!C23)</f>
        <v>503150</v>
      </c>
      <c r="D23" s="61">
        <f>SUM(LCTCBoard:NwLTCC!D23)</f>
        <v>288717</v>
      </c>
      <c r="E23" s="61">
        <f t="shared" si="0"/>
        <v>-214433</v>
      </c>
      <c r="F23" s="62">
        <f t="shared" si="1"/>
        <v>-0.42618105932624467</v>
      </c>
      <c r="H23" s="178"/>
      <c r="K23" s="184"/>
    </row>
    <row r="24" spans="1:11" ht="15" customHeight="1" x14ac:dyDescent="0.25">
      <c r="A24" s="191" t="s">
        <v>24</v>
      </c>
      <c r="B24" s="61">
        <f>SUM(LCTCBoard:NwLTCC!B24)</f>
        <v>0</v>
      </c>
      <c r="C24" s="61">
        <f>SUM(LCTCBoard:NwLTCC!C24)</f>
        <v>0</v>
      </c>
      <c r="D24" s="61">
        <f>SUM(LCTCBoard:NwLTCC!D24)</f>
        <v>0</v>
      </c>
      <c r="E24" s="61">
        <f t="shared" si="0"/>
        <v>0</v>
      </c>
      <c r="F24" s="62">
        <f t="shared" si="1"/>
        <v>0</v>
      </c>
      <c r="H24" s="178"/>
      <c r="K24" s="184"/>
    </row>
    <row r="25" spans="1:11" ht="15" customHeight="1" x14ac:dyDescent="0.25">
      <c r="A25" s="191" t="s">
        <v>79</v>
      </c>
      <c r="B25" s="61">
        <f>SUM(LCTCBoard:NwLTCC!B25)</f>
        <v>0</v>
      </c>
      <c r="C25" s="61">
        <f>SUM(LCTCBoard:NwLTCC!C25)</f>
        <v>0</v>
      </c>
      <c r="D25" s="61">
        <f>SUM(LCTCBoard:NwLTCC!D25)</f>
        <v>0</v>
      </c>
      <c r="E25" s="61">
        <f t="shared" si="0"/>
        <v>0</v>
      </c>
      <c r="F25" s="62">
        <f t="shared" si="1"/>
        <v>0</v>
      </c>
      <c r="H25" s="178"/>
      <c r="K25" s="184"/>
    </row>
    <row r="26" spans="1:11" ht="15" customHeight="1" x14ac:dyDescent="0.25">
      <c r="A26" s="191" t="s">
        <v>196</v>
      </c>
      <c r="B26" s="61">
        <f>SUM(LCTCBoard:NwLTCC!B26)</f>
        <v>0</v>
      </c>
      <c r="C26" s="61">
        <f>SUM(LCTCBoard:NwLTCC!C26)</f>
        <v>0</v>
      </c>
      <c r="D26" s="61">
        <f>SUM(LCTCBoard:NwLTCC!D26)</f>
        <v>0</v>
      </c>
      <c r="E26" s="61">
        <f t="shared" si="0"/>
        <v>0</v>
      </c>
      <c r="F26" s="62">
        <f t="shared" si="1"/>
        <v>0</v>
      </c>
      <c r="H26" s="178"/>
      <c r="K26" s="184"/>
    </row>
    <row r="27" spans="1:11" ht="15" customHeight="1" x14ac:dyDescent="0.25">
      <c r="A27" s="191" t="s">
        <v>197</v>
      </c>
      <c r="B27" s="61">
        <f>SUM(LCTCBoard:NwLTCC!B27)</f>
        <v>0</v>
      </c>
      <c r="C27" s="61">
        <f>SUM(LCTCBoard:NwLTCC!C27)</f>
        <v>0</v>
      </c>
      <c r="D27" s="61">
        <f>SUM(LCTCBoard:NwLTCC!D27)</f>
        <v>0</v>
      </c>
      <c r="E27" s="61">
        <f t="shared" si="0"/>
        <v>0</v>
      </c>
      <c r="F27" s="62">
        <f t="shared" si="1"/>
        <v>0</v>
      </c>
      <c r="H27" s="178"/>
      <c r="K27" s="184"/>
    </row>
    <row r="28" spans="1:11" ht="15" customHeight="1" x14ac:dyDescent="0.25">
      <c r="A28" s="191" t="s">
        <v>185</v>
      </c>
      <c r="B28" s="61">
        <f>SUM(LCTCBoard:NwLTCC!B28)</f>
        <v>0</v>
      </c>
      <c r="C28" s="61">
        <f>SUM(LCTCBoard:NwLTCC!C28)</f>
        <v>0</v>
      </c>
      <c r="D28" s="61">
        <f>SUM(LCTCBoard:NwLTCC!D28)</f>
        <v>0</v>
      </c>
      <c r="E28" s="61">
        <f t="shared" si="0"/>
        <v>0</v>
      </c>
      <c r="F28" s="62">
        <f t="shared" si="1"/>
        <v>0</v>
      </c>
      <c r="H28" s="178"/>
      <c r="K28" s="184"/>
    </row>
    <row r="29" spans="1:11" ht="15" customHeight="1" x14ac:dyDescent="0.25">
      <c r="A29" s="191" t="s">
        <v>198</v>
      </c>
      <c r="B29" s="61">
        <f>SUM(LCTCBoard:NwLTCC!B29)</f>
        <v>0</v>
      </c>
      <c r="C29" s="61">
        <f>SUM(LCTCBoard:NwLTCC!C29)</f>
        <v>0</v>
      </c>
      <c r="D29" s="61">
        <f>SUM(LCTCBoard:NwLTCC!D29)</f>
        <v>0</v>
      </c>
      <c r="E29" s="61">
        <f t="shared" si="0"/>
        <v>0</v>
      </c>
      <c r="F29" s="62">
        <f t="shared" si="1"/>
        <v>0</v>
      </c>
      <c r="H29" s="178"/>
      <c r="K29" s="184"/>
    </row>
    <row r="30" spans="1:11" ht="15" customHeight="1" x14ac:dyDescent="0.25">
      <c r="A30" s="192" t="s">
        <v>199</v>
      </c>
      <c r="B30" s="61">
        <f>SUM(LCTCBoard:NwLTCC!B30)</f>
        <v>0</v>
      </c>
      <c r="C30" s="61">
        <f>SUM(LCTCBoard:NwLTCC!C30)</f>
        <v>0</v>
      </c>
      <c r="D30" s="61">
        <f>SUM(LCTCBoard:NwLTCC!D30)</f>
        <v>0</v>
      </c>
      <c r="E30" s="61">
        <f t="shared" si="0"/>
        <v>0</v>
      </c>
      <c r="F30" s="62">
        <f t="shared" si="1"/>
        <v>0</v>
      </c>
      <c r="H30" s="178"/>
      <c r="K30" s="184"/>
    </row>
    <row r="31" spans="1:11" ht="15" customHeight="1" x14ac:dyDescent="0.25">
      <c r="A31" s="191" t="s">
        <v>205</v>
      </c>
      <c r="B31" s="61">
        <f>SUM(LCTCBoard:NwLTCC!B31)</f>
        <v>0</v>
      </c>
      <c r="C31" s="61">
        <f>SUM(LCTCBoard:NwLTCC!C31)</f>
        <v>0</v>
      </c>
      <c r="D31" s="61">
        <f>SUM(LCTCBoard:NwLTCC!D31)</f>
        <v>0</v>
      </c>
      <c r="E31" s="61">
        <f t="shared" si="0"/>
        <v>0</v>
      </c>
      <c r="F31" s="62">
        <f t="shared" si="1"/>
        <v>0</v>
      </c>
      <c r="H31" s="178"/>
      <c r="K31" s="184"/>
    </row>
    <row r="32" spans="1:11" ht="15" customHeight="1" x14ac:dyDescent="0.25">
      <c r="A32" s="193" t="s">
        <v>206</v>
      </c>
      <c r="B32" s="61">
        <f>SUM(LCTCBoard:NwLTCC!B32)</f>
        <v>0</v>
      </c>
      <c r="C32" s="61">
        <f>SUM(LCTCBoard:NwLTCC!C32)</f>
        <v>0</v>
      </c>
      <c r="D32" s="61">
        <f>SUM(LCTCBoard:NwLTCC!D32)</f>
        <v>0</v>
      </c>
      <c r="E32" s="61">
        <f t="shared" si="0"/>
        <v>0</v>
      </c>
      <c r="F32" s="62">
        <f t="shared" si="1"/>
        <v>0</v>
      </c>
      <c r="H32" s="178"/>
      <c r="K32" s="184"/>
    </row>
    <row r="33" spans="1:13" ht="15" customHeight="1" x14ac:dyDescent="0.25">
      <c r="A33" s="193" t="s">
        <v>207</v>
      </c>
      <c r="B33" s="61">
        <f>SUM(LCTCBoard:NwLTCC!B33)</f>
        <v>0</v>
      </c>
      <c r="C33" s="61">
        <f>SUM(LCTCBoard:NwLTCC!C33)</f>
        <v>0</v>
      </c>
      <c r="D33" s="61">
        <f>SUM(LCTCBoard:NwLTCC!D33)</f>
        <v>0</v>
      </c>
      <c r="E33" s="61">
        <f t="shared" si="0"/>
        <v>0</v>
      </c>
      <c r="F33" s="62">
        <f t="shared" si="1"/>
        <v>0</v>
      </c>
      <c r="H33" s="178"/>
      <c r="K33" s="184"/>
    </row>
    <row r="34" spans="1:13" ht="15" customHeight="1" x14ac:dyDescent="0.25">
      <c r="A34" s="67" t="s">
        <v>25</v>
      </c>
      <c r="B34" s="65"/>
      <c r="C34" s="65"/>
      <c r="D34" s="65"/>
      <c r="E34" s="65"/>
      <c r="F34" s="58"/>
      <c r="H34" s="178"/>
      <c r="K34" s="184"/>
    </row>
    <row r="35" spans="1:13" ht="15" customHeight="1" x14ac:dyDescent="0.25">
      <c r="A35" s="64" t="s">
        <v>26</v>
      </c>
      <c r="B35" s="61">
        <f>SUM(LCTCBoard:NwLTCC!B35)</f>
        <v>0</v>
      </c>
      <c r="C35" s="61">
        <f>SUM(LCTCBoard:NwLTCC!C35)</f>
        <v>0</v>
      </c>
      <c r="D35" s="61">
        <f>SUM(LCTCBoard:NwLTCC!D35)</f>
        <v>0</v>
      </c>
      <c r="E35" s="61">
        <f>D35-C35</f>
        <v>0</v>
      </c>
      <c r="F35" s="62">
        <f>IF(ISBLANK(E35),"  ",IF(C35&gt;0,E35/C35,IF(E35&gt;0,1,0)))</f>
        <v>0</v>
      </c>
      <c r="H35" s="178"/>
      <c r="K35" s="184"/>
    </row>
    <row r="36" spans="1:13" ht="15" customHeight="1" x14ac:dyDescent="0.25">
      <c r="A36" s="68" t="s">
        <v>27</v>
      </c>
      <c r="B36" s="65"/>
      <c r="C36" s="65"/>
      <c r="D36" s="65"/>
      <c r="E36" s="65"/>
      <c r="F36" s="58"/>
      <c r="H36" s="178"/>
    </row>
    <row r="37" spans="1:13" ht="15" customHeight="1" x14ac:dyDescent="0.25">
      <c r="A37" s="64" t="s">
        <v>26</v>
      </c>
      <c r="B37" s="61">
        <f>SUM(LCTCBoard:NwLTCC!B37)</f>
        <v>0</v>
      </c>
      <c r="C37" s="61">
        <f>SUM(LCTCBoard:NwLTCC!C37)</f>
        <v>0</v>
      </c>
      <c r="D37" s="61">
        <f>SUM(LCTCBoard:NwLTCC!D37)</f>
        <v>0</v>
      </c>
      <c r="E37" s="61">
        <f>D37-C37</f>
        <v>0</v>
      </c>
      <c r="F37" s="62">
        <f>IF(ISBLANK(E37),"  ",IF(C37&gt;0,E37/C37,IF(E37&gt;0,1,0)))</f>
        <v>0</v>
      </c>
      <c r="H37" s="178"/>
    </row>
    <row r="38" spans="1:13" ht="15" customHeight="1" x14ac:dyDescent="0.25">
      <c r="A38" s="66" t="s">
        <v>28</v>
      </c>
      <c r="B38" s="91"/>
      <c r="C38" s="91"/>
      <c r="D38" s="91"/>
      <c r="E38" s="63"/>
      <c r="F38" s="62" t="s">
        <v>29</v>
      </c>
      <c r="H38" s="178"/>
    </row>
    <row r="39" spans="1:13" s="103" customFormat="1" ht="15" customHeight="1" x14ac:dyDescent="0.25">
      <c r="A39" s="69" t="s">
        <v>30</v>
      </c>
      <c r="B39" s="77">
        <f>SUM(LCTCBoard:NwLTCC!B39)</f>
        <v>185414707.63999999</v>
      </c>
      <c r="C39" s="77">
        <f>SUM(LCTCBoard:NwLTCC!C39)</f>
        <v>208443485</v>
      </c>
      <c r="D39" s="77">
        <f>SUM(LCTCBoard:NwLTCC!D39)</f>
        <v>195432408</v>
      </c>
      <c r="E39" s="77">
        <f>D39-C39</f>
        <v>-13011077</v>
      </c>
      <c r="F39" s="71">
        <f>IF(ISBLANK(E39),"  ",IF(C39&gt;0,E39/C39,IF(E39&gt;0,1,0)))</f>
        <v>-6.2420166310307085E-2</v>
      </c>
      <c r="H39" s="179"/>
    </row>
    <row r="40" spans="1:13" ht="15" customHeight="1" x14ac:dyDescent="0.25">
      <c r="A40" s="67" t="s">
        <v>31</v>
      </c>
      <c r="B40" s="65"/>
      <c r="C40" s="65"/>
      <c r="D40" s="65"/>
      <c r="E40" s="65"/>
      <c r="F40" s="58"/>
      <c r="H40" s="178"/>
    </row>
    <row r="41" spans="1:13" ht="15" customHeight="1" x14ac:dyDescent="0.25">
      <c r="A41" s="72" t="s">
        <v>32</v>
      </c>
      <c r="B41" s="61">
        <f>SUM(LCTCBoard:NwLTCC!B41)</f>
        <v>300000</v>
      </c>
      <c r="C41" s="61">
        <f>SUM(LCTCBoard:NwLTCC!C41)</f>
        <v>0</v>
      </c>
      <c r="D41" s="61">
        <f>SUM(LCTCBoard:NwLTCC!D41)</f>
        <v>0</v>
      </c>
      <c r="E41" s="61">
        <f t="shared" ref="E41:E46" si="2">D41-C41</f>
        <v>0</v>
      </c>
      <c r="F41" s="62">
        <f t="shared" ref="F41:F46" si="3">IF(ISBLANK(E41),"  ",IF(C41&gt;0,E41/C41,IF(E41&gt;0,1,0)))</f>
        <v>0</v>
      </c>
      <c r="H41" s="178"/>
    </row>
    <row r="42" spans="1:13" ht="15" customHeight="1" x14ac:dyDescent="0.25">
      <c r="A42" s="73" t="s">
        <v>33</v>
      </c>
      <c r="B42" s="61">
        <f>SUM(LCTCBoard:NwLTCC!B42)</f>
        <v>0</v>
      </c>
      <c r="C42" s="61">
        <f>SUM(LCTCBoard:NwLTCC!C42)</f>
        <v>0</v>
      </c>
      <c r="D42" s="61">
        <f>SUM(LCTCBoard:NwLTCC!D42)</f>
        <v>0</v>
      </c>
      <c r="E42" s="61">
        <f t="shared" si="2"/>
        <v>0</v>
      </c>
      <c r="F42" s="62">
        <f t="shared" si="3"/>
        <v>0</v>
      </c>
      <c r="H42" s="178"/>
    </row>
    <row r="43" spans="1:13" ht="15" customHeight="1" x14ac:dyDescent="0.25">
      <c r="A43" s="73" t="s">
        <v>34</v>
      </c>
      <c r="B43" s="61">
        <f>SUM(LCTCBoard:NwLTCC!B43)</f>
        <v>523066</v>
      </c>
      <c r="C43" s="61">
        <f>SUM(LCTCBoard:NwLTCC!C43)</f>
        <v>0</v>
      </c>
      <c r="D43" s="61">
        <f>SUM(LCTCBoard:NwLTCC!D43)</f>
        <v>0</v>
      </c>
      <c r="E43" s="61">
        <f t="shared" si="2"/>
        <v>0</v>
      </c>
      <c r="F43" s="62">
        <f t="shared" si="3"/>
        <v>0</v>
      </c>
      <c r="H43" s="178"/>
    </row>
    <row r="44" spans="1:13" ht="15" customHeight="1" x14ac:dyDescent="0.25">
      <c r="A44" s="73" t="s">
        <v>35</v>
      </c>
      <c r="B44" s="61">
        <f>SUM(LCTCBoard:NwLTCC!B44)</f>
        <v>0</v>
      </c>
      <c r="C44" s="61">
        <f>SUM(LCTCBoard:NwLTCC!C44)</f>
        <v>0</v>
      </c>
      <c r="D44" s="61">
        <f>SUM(LCTCBoard:NwLTCC!D44)</f>
        <v>0</v>
      </c>
      <c r="E44" s="61">
        <f t="shared" si="2"/>
        <v>0</v>
      </c>
      <c r="F44" s="62">
        <f t="shared" si="3"/>
        <v>0</v>
      </c>
      <c r="H44" s="178"/>
    </row>
    <row r="45" spans="1:13" ht="15" customHeight="1" x14ac:dyDescent="0.25">
      <c r="A45" s="74" t="s">
        <v>36</v>
      </c>
      <c r="B45" s="61">
        <f>SUM(LCTCBoard:NwLTCC!B45)</f>
        <v>0</v>
      </c>
      <c r="C45" s="61">
        <f>SUM(LCTCBoard:NwLTCC!C45)</f>
        <v>0</v>
      </c>
      <c r="D45" s="61">
        <f>SUM(LCTCBoard:NwLTCC!D45)</f>
        <v>0</v>
      </c>
      <c r="E45" s="61">
        <f t="shared" si="2"/>
        <v>0</v>
      </c>
      <c r="F45" s="62">
        <f t="shared" si="3"/>
        <v>0</v>
      </c>
      <c r="H45" s="178"/>
    </row>
    <row r="46" spans="1:13" s="103" customFormat="1" ht="15" customHeight="1" x14ac:dyDescent="0.25">
      <c r="A46" s="67" t="s">
        <v>37</v>
      </c>
      <c r="B46" s="77">
        <f>SUM(LCTCBoard:NwLTCC!B46)</f>
        <v>823066</v>
      </c>
      <c r="C46" s="77">
        <f>SUM(LCTCBoard:NwLTCC!C46)</f>
        <v>0</v>
      </c>
      <c r="D46" s="77">
        <f>SUM(LCTCBoard:NwLTCC!D46)</f>
        <v>0</v>
      </c>
      <c r="E46" s="77">
        <f t="shared" si="2"/>
        <v>0</v>
      </c>
      <c r="F46" s="71">
        <f t="shared" si="3"/>
        <v>0</v>
      </c>
      <c r="H46" s="179"/>
      <c r="M46" s="103" t="s">
        <v>38</v>
      </c>
    </row>
    <row r="47" spans="1:13" ht="15" customHeight="1" x14ac:dyDescent="0.25">
      <c r="A47" s="66" t="s">
        <v>38</v>
      </c>
      <c r="B47" s="65"/>
      <c r="C47" s="65"/>
      <c r="D47" s="65"/>
      <c r="E47" s="65"/>
      <c r="F47" s="58"/>
      <c r="H47" s="178"/>
    </row>
    <row r="48" spans="1:13" s="103" customFormat="1" ht="15" customHeight="1" x14ac:dyDescent="0.25">
      <c r="A48" s="76" t="s">
        <v>39</v>
      </c>
      <c r="B48" s="77">
        <f>SUM(LCTCBoard:NwLTCC!B48)</f>
        <v>0</v>
      </c>
      <c r="C48" s="77">
        <f>SUM(LCTCBoard:NwLTCC!C48)</f>
        <v>0</v>
      </c>
      <c r="D48" s="77">
        <f>SUM(LCTCBoard:NwLTCC!D48)</f>
        <v>0</v>
      </c>
      <c r="E48" s="77">
        <f>D48-C48</f>
        <v>0</v>
      </c>
      <c r="F48" s="71">
        <f>IF(ISBLANK(E48),"  ",IF(C48&gt;0,E48/C48,IF(E48&gt;0,1,0)))</f>
        <v>0</v>
      </c>
      <c r="H48" s="179"/>
    </row>
    <row r="49" spans="1:9" ht="15" customHeight="1" x14ac:dyDescent="0.25">
      <c r="A49" s="64"/>
      <c r="B49" s="70"/>
      <c r="C49" s="70"/>
      <c r="D49" s="70"/>
      <c r="E49" s="57"/>
      <c r="F49" s="59"/>
      <c r="H49" s="179"/>
    </row>
    <row r="50" spans="1:9" s="103" customFormat="1" ht="15" customHeight="1" x14ac:dyDescent="0.25">
      <c r="A50" s="76" t="s">
        <v>40</v>
      </c>
      <c r="B50" s="77">
        <f>SUM(LCTCBoard:NwLTCC!B50)</f>
        <v>513353</v>
      </c>
      <c r="C50" s="77">
        <f>SUM(LCTCBoard:NwLTCC!C50)</f>
        <v>0</v>
      </c>
      <c r="D50" s="77">
        <f>SUM(LCTCBoard:NwLTCC!D50)</f>
        <v>0</v>
      </c>
      <c r="E50" s="77">
        <f>D50-C50</f>
        <v>0</v>
      </c>
      <c r="F50" s="71">
        <f>IF(ISBLANK(E50),"  ",IF(C50&gt;0,E50/C50,IF(E50&gt;0,1,0)))</f>
        <v>0</v>
      </c>
      <c r="H50" s="179"/>
    </row>
    <row r="51" spans="1:9" ht="15" customHeight="1" x14ac:dyDescent="0.25">
      <c r="A51" s="66" t="s">
        <v>38</v>
      </c>
      <c r="B51" s="70"/>
      <c r="C51" s="70"/>
      <c r="D51" s="70"/>
      <c r="E51" s="65"/>
      <c r="F51" s="58"/>
      <c r="H51" s="179"/>
    </row>
    <row r="52" spans="1:9" s="103" customFormat="1" ht="15" customHeight="1" x14ac:dyDescent="0.25">
      <c r="A52" s="67" t="s">
        <v>41</v>
      </c>
      <c r="B52" s="77">
        <f>SUM(LCTCBoard:NwLTCC!B52)</f>
        <v>149479700.32000002</v>
      </c>
      <c r="C52" s="77">
        <f>SUM(LCTCBoard:NwLTCC!C52)</f>
        <v>171029983</v>
      </c>
      <c r="D52" s="77">
        <f>SUM(LCTCBoard:NwLTCC!D52)</f>
        <v>170030083</v>
      </c>
      <c r="E52" s="77">
        <f>D52-C52</f>
        <v>-999900</v>
      </c>
      <c r="F52" s="71">
        <f>IF(ISBLANK(E52),"  ",IF(C52&gt;0,E52/C52,IF(E52&gt;0,1,0)))</f>
        <v>-5.84634332799998E-3</v>
      </c>
      <c r="H52" s="179"/>
      <c r="I52" s="153"/>
    </row>
    <row r="53" spans="1:9" ht="15" customHeight="1" x14ac:dyDescent="0.25">
      <c r="A53" s="66" t="s">
        <v>38</v>
      </c>
      <c r="B53" s="70"/>
      <c r="C53" s="70"/>
      <c r="D53" s="70"/>
      <c r="E53" s="65"/>
      <c r="F53" s="58"/>
      <c r="H53" s="179"/>
    </row>
    <row r="54" spans="1:9" s="103" customFormat="1" ht="15" customHeight="1" x14ac:dyDescent="0.25">
      <c r="A54" s="78" t="s">
        <v>42</v>
      </c>
      <c r="B54" s="77">
        <f>SUM(LCTCBoard:NwLTCC!B54)</f>
        <v>0</v>
      </c>
      <c r="C54" s="77">
        <f>SUM(LCTCBoard:NwLTCC!C54)</f>
        <v>0</v>
      </c>
      <c r="D54" s="77">
        <f>SUM(LCTCBoard:NwLTCC!D54)</f>
        <v>0</v>
      </c>
      <c r="E54" s="77">
        <f>D54-C54</f>
        <v>0</v>
      </c>
      <c r="F54" s="71">
        <f>IF(ISBLANK(E54),"  ",IF(C54&gt;0,E54/C54,IF(E54&gt;0,1,0)))</f>
        <v>0</v>
      </c>
      <c r="H54" s="179"/>
    </row>
    <row r="55" spans="1:9" ht="15" customHeight="1" x14ac:dyDescent="0.25">
      <c r="A55" s="67"/>
      <c r="B55" s="70"/>
      <c r="C55" s="70"/>
      <c r="D55" s="70"/>
      <c r="E55" s="57"/>
      <c r="F55" s="80"/>
      <c r="H55" s="179"/>
    </row>
    <row r="56" spans="1:9" s="103" customFormat="1" ht="15" customHeight="1" x14ac:dyDescent="0.25">
      <c r="A56" s="67" t="s">
        <v>43</v>
      </c>
      <c r="B56" s="77">
        <f>SUM(LCTCBoard:NwLTCC!B56)</f>
        <v>0</v>
      </c>
      <c r="C56" s="77">
        <f>SUM(LCTCBoard:NwLTCC!C56)</f>
        <v>0</v>
      </c>
      <c r="D56" s="77">
        <f>SUM(LCTCBoard:NwLTCC!D56)</f>
        <v>0</v>
      </c>
      <c r="E56" s="77">
        <f>D56-C56</f>
        <v>0</v>
      </c>
      <c r="F56" s="71">
        <f>IF(ISBLANK(E56),"  ",IF(C56&gt;0,E56/C56,IF(E56&gt;0,1,0)))</f>
        <v>0</v>
      </c>
      <c r="H56" s="179"/>
    </row>
    <row r="57" spans="1:9" ht="15" customHeight="1" x14ac:dyDescent="0.25">
      <c r="A57" s="66"/>
      <c r="B57" s="70"/>
      <c r="C57" s="70"/>
      <c r="D57" s="70"/>
      <c r="E57" s="65"/>
      <c r="F57" s="58"/>
      <c r="H57" s="179"/>
    </row>
    <row r="58" spans="1:9" s="103" customFormat="1" ht="15" customHeight="1" x14ac:dyDescent="0.25">
      <c r="A58" s="81" t="s">
        <v>44</v>
      </c>
      <c r="B58" s="77">
        <f>SUM(B39,B48,B50,B52,B54,B56)-B46</f>
        <v>334584694.96000004</v>
      </c>
      <c r="C58" s="77">
        <f>SUM(C39,C48,C50,C52,C54,C56)-C46</f>
        <v>379473468</v>
      </c>
      <c r="D58" s="77">
        <f>SUM(D39,D48,D50,D52,D54,D56)-D46</f>
        <v>365462491</v>
      </c>
      <c r="E58" s="77">
        <f>D58-C58</f>
        <v>-14010977</v>
      </c>
      <c r="F58" s="71">
        <f>IF(ISBLANK(E58),"  ",IF(C58&gt;0,E58/C58,IF(E58&gt;0,1,0)))</f>
        <v>-3.6922151827489556E-2</v>
      </c>
      <c r="H58" s="179"/>
    </row>
    <row r="59" spans="1:9" ht="15" customHeight="1" x14ac:dyDescent="0.25">
      <c r="A59" s="82"/>
      <c r="B59" s="65"/>
      <c r="C59" s="65"/>
      <c r="D59" s="65"/>
      <c r="E59" s="65"/>
      <c r="F59" s="58" t="s">
        <v>38</v>
      </c>
      <c r="H59" s="178"/>
    </row>
    <row r="60" spans="1:9" ht="15" customHeight="1" x14ac:dyDescent="0.25">
      <c r="A60" s="83"/>
      <c r="B60" s="57"/>
      <c r="C60" s="57"/>
      <c r="D60" s="57"/>
      <c r="E60" s="57"/>
      <c r="F60" s="59" t="s">
        <v>38</v>
      </c>
      <c r="H60" s="178"/>
    </row>
    <row r="61" spans="1:9" ht="15" customHeight="1" x14ac:dyDescent="0.25">
      <c r="A61" s="81" t="s">
        <v>45</v>
      </c>
      <c r="B61" s="57"/>
      <c r="C61" s="57"/>
      <c r="D61" s="57"/>
      <c r="E61" s="57"/>
      <c r="F61" s="59"/>
      <c r="H61" s="178"/>
    </row>
    <row r="62" spans="1:9" ht="15" customHeight="1" x14ac:dyDescent="0.25">
      <c r="A62" s="64" t="s">
        <v>46</v>
      </c>
      <c r="B62" s="61">
        <f>SUM(LCTCBoard:NwLTCC!B62)</f>
        <v>134169548.06</v>
      </c>
      <c r="C62" s="61">
        <f>SUM(LCTCBoard:NwLTCC!C62)</f>
        <v>142626126.84100002</v>
      </c>
      <c r="D62" s="61">
        <f>SUM(LCTCBoard:NwLTCC!D62)</f>
        <v>144734554.87999997</v>
      </c>
      <c r="E62" s="61">
        <f t="shared" ref="E62:E75" si="4">D62-C62</f>
        <v>2108428.0389999449</v>
      </c>
      <c r="F62" s="62">
        <f t="shared" ref="F62:F75" si="5">IF(ISBLANK(E62),"  ",IF(C62&gt;0,E62/C62,IF(E62&gt;0,1,0)))</f>
        <v>1.4782901882699416E-2</v>
      </c>
      <c r="H62" s="178"/>
    </row>
    <row r="63" spans="1:9" ht="15" customHeight="1" x14ac:dyDescent="0.25">
      <c r="A63" s="66" t="s">
        <v>47</v>
      </c>
      <c r="B63" s="61">
        <f>SUM(LCTCBoard:NwLTCC!B63)</f>
        <v>0</v>
      </c>
      <c r="C63" s="61">
        <f>SUM(LCTCBoard:NwLTCC!C63)</f>
        <v>0</v>
      </c>
      <c r="D63" s="61">
        <f>SUM(LCTCBoard:NwLTCC!D63)</f>
        <v>0</v>
      </c>
      <c r="E63" s="61">
        <f t="shared" si="4"/>
        <v>0</v>
      </c>
      <c r="F63" s="62">
        <f t="shared" si="5"/>
        <v>0</v>
      </c>
      <c r="H63" s="178"/>
    </row>
    <row r="64" spans="1:9" ht="15" customHeight="1" x14ac:dyDescent="0.25">
      <c r="A64" s="66" t="s">
        <v>48</v>
      </c>
      <c r="B64" s="61">
        <f>SUM(LCTCBoard:NwLTCC!B64)</f>
        <v>221360</v>
      </c>
      <c r="C64" s="61">
        <f>SUM(LCTCBoard:NwLTCC!C64)</f>
        <v>217750.56</v>
      </c>
      <c r="D64" s="61">
        <f>SUM(LCTCBoard:NwLTCC!D64)</f>
        <v>217829.54</v>
      </c>
      <c r="E64" s="61">
        <f t="shared" si="4"/>
        <v>78.980000000010477</v>
      </c>
      <c r="F64" s="62">
        <f t="shared" si="5"/>
        <v>3.6270859647851415E-4</v>
      </c>
      <c r="H64" s="178"/>
    </row>
    <row r="65" spans="1:8" ht="15" customHeight="1" x14ac:dyDescent="0.25">
      <c r="A65" s="66" t="s">
        <v>49</v>
      </c>
      <c r="B65" s="61">
        <f>SUM(LCTCBoard:NwLTCC!B65)</f>
        <v>42547375.509999998</v>
      </c>
      <c r="C65" s="61">
        <f>SUM(LCTCBoard:NwLTCC!C65)</f>
        <v>67271215.650000006</v>
      </c>
      <c r="D65" s="61">
        <f>SUM(LCTCBoard:NwLTCC!D65)</f>
        <v>60714924.810000002</v>
      </c>
      <c r="E65" s="61">
        <f t="shared" si="4"/>
        <v>-6556290.8400000036</v>
      </c>
      <c r="F65" s="62">
        <f t="shared" si="5"/>
        <v>-9.7460567296883724E-2</v>
      </c>
      <c r="H65" s="178"/>
    </row>
    <row r="66" spans="1:8" ht="15" customHeight="1" x14ac:dyDescent="0.25">
      <c r="A66" s="66" t="s">
        <v>50</v>
      </c>
      <c r="B66" s="61">
        <f>SUM(LCTCBoard:NwLTCC!B66)</f>
        <v>26382660</v>
      </c>
      <c r="C66" s="61">
        <f>SUM(LCTCBoard:NwLTCC!C66)</f>
        <v>29048335.350000001</v>
      </c>
      <c r="D66" s="61">
        <f>SUM(LCTCBoard:NwLTCC!D66)</f>
        <v>30954812.190000001</v>
      </c>
      <c r="E66" s="61">
        <f t="shared" si="4"/>
        <v>1906476.8399999999</v>
      </c>
      <c r="F66" s="62">
        <f t="shared" si="5"/>
        <v>6.563119080763434E-2</v>
      </c>
      <c r="H66" s="178"/>
    </row>
    <row r="67" spans="1:8" ht="15" customHeight="1" x14ac:dyDescent="0.25">
      <c r="A67" s="66" t="s">
        <v>51</v>
      </c>
      <c r="B67" s="61">
        <f>SUM(LCTCBoard:NwLTCC!B67)</f>
        <v>62109077.609999999</v>
      </c>
      <c r="C67" s="61">
        <f>SUM(LCTCBoard:NwLTCC!C67)</f>
        <v>65187224.790000007</v>
      </c>
      <c r="D67" s="61">
        <f>SUM(LCTCBoard:NwLTCC!D67)</f>
        <v>72513946.639999986</v>
      </c>
      <c r="E67" s="61">
        <f t="shared" si="4"/>
        <v>7326721.8499999791</v>
      </c>
      <c r="F67" s="62">
        <f t="shared" si="5"/>
        <v>0.11239505706222255</v>
      </c>
      <c r="H67" s="178"/>
    </row>
    <row r="68" spans="1:8" ht="15" customHeight="1" x14ac:dyDescent="0.25">
      <c r="A68" s="66" t="s">
        <v>52</v>
      </c>
      <c r="B68" s="61">
        <f>SUM(LCTCBoard:NwLTCC!B68)</f>
        <v>222943.77000000002</v>
      </c>
      <c r="C68" s="61">
        <f>SUM(LCTCBoard:NwLTCC!C68)</f>
        <v>484549</v>
      </c>
      <c r="D68" s="61">
        <f>SUM(LCTCBoard:NwLTCC!D68)</f>
        <v>417299</v>
      </c>
      <c r="E68" s="61">
        <f t="shared" si="4"/>
        <v>-67250</v>
      </c>
      <c r="F68" s="62">
        <f t="shared" si="5"/>
        <v>-0.13878885313972375</v>
      </c>
      <c r="H68" s="178"/>
    </row>
    <row r="69" spans="1:8" ht="15" customHeight="1" x14ac:dyDescent="0.25">
      <c r="A69" s="66" t="s">
        <v>53</v>
      </c>
      <c r="B69" s="61">
        <f>SUM(LCTCBoard:NwLTCC!B69)</f>
        <v>37123221.140000001</v>
      </c>
      <c r="C69" s="61">
        <f>SUM(LCTCBoard:NwLTCC!C69)</f>
        <v>42543696.32</v>
      </c>
      <c r="D69" s="61">
        <f>SUM(LCTCBoard:NwLTCC!D69)</f>
        <v>42932646.210000001</v>
      </c>
      <c r="E69" s="61">
        <f t="shared" si="4"/>
        <v>388949.8900000006</v>
      </c>
      <c r="F69" s="62">
        <f t="shared" si="5"/>
        <v>9.1423624095669682E-3</v>
      </c>
      <c r="H69" s="178"/>
    </row>
    <row r="70" spans="1:8" s="103" customFormat="1" ht="15" customHeight="1" x14ac:dyDescent="0.25">
      <c r="A70" s="84" t="s">
        <v>54</v>
      </c>
      <c r="B70" s="77">
        <f>SUM(LCTCBoard:NwLTCC!B70)</f>
        <v>302776186.08999991</v>
      </c>
      <c r="C70" s="77">
        <f>SUM(LCTCBoard:NwLTCC!C70)</f>
        <v>347378898.51099998</v>
      </c>
      <c r="D70" s="77">
        <f>SUM(LCTCBoard:NwLTCC!D70)</f>
        <v>352486013.26999998</v>
      </c>
      <c r="E70" s="77">
        <f t="shared" si="4"/>
        <v>5107114.7590000033</v>
      </c>
      <c r="F70" s="71">
        <f t="shared" si="5"/>
        <v>1.470185662079956E-2</v>
      </c>
      <c r="H70" s="179"/>
    </row>
    <row r="71" spans="1:8" ht="15" customHeight="1" x14ac:dyDescent="0.25">
      <c r="A71" s="66" t="s">
        <v>55</v>
      </c>
      <c r="B71" s="61">
        <f>SUM(LCTCBoard:NwLTCC!B71)</f>
        <v>0</v>
      </c>
      <c r="C71" s="61">
        <f>SUM(LCTCBoard:NwLTCC!C71)</f>
        <v>0</v>
      </c>
      <c r="D71" s="61">
        <f>SUM(LCTCBoard:NwLTCC!D71)</f>
        <v>0</v>
      </c>
      <c r="E71" s="61">
        <f t="shared" si="4"/>
        <v>0</v>
      </c>
      <c r="F71" s="62">
        <f t="shared" si="5"/>
        <v>0</v>
      </c>
      <c r="H71" s="178"/>
    </row>
    <row r="72" spans="1:8" ht="15" customHeight="1" x14ac:dyDescent="0.25">
      <c r="A72" s="66" t="s">
        <v>56</v>
      </c>
      <c r="B72" s="61">
        <f>SUM(LCTCBoard:NwLTCC!B72)</f>
        <v>30490962.830000002</v>
      </c>
      <c r="C72" s="61">
        <f>SUM(LCTCBoard:NwLTCC!C72)</f>
        <v>30302944</v>
      </c>
      <c r="D72" s="61">
        <f>SUM(LCTCBoard:NwLTCC!D72)</f>
        <v>12102575</v>
      </c>
      <c r="E72" s="61">
        <f t="shared" si="4"/>
        <v>-18200369</v>
      </c>
      <c r="F72" s="62">
        <f t="shared" si="5"/>
        <v>-0.60061388754835177</v>
      </c>
      <c r="H72" s="178"/>
    </row>
    <row r="73" spans="1:8" ht="15" customHeight="1" x14ac:dyDescent="0.25">
      <c r="A73" s="66" t="s">
        <v>57</v>
      </c>
      <c r="B73" s="61">
        <f>SUM(LCTCBoard:NwLTCC!B73)</f>
        <v>546759.8899999999</v>
      </c>
      <c r="C73" s="61">
        <f>SUM(LCTCBoard:NwLTCC!C73)</f>
        <v>553480</v>
      </c>
      <c r="D73" s="61">
        <f>SUM(LCTCBoard:NwLTCC!D73)</f>
        <v>585186</v>
      </c>
      <c r="E73" s="61">
        <f t="shared" si="4"/>
        <v>31706</v>
      </c>
      <c r="F73" s="62">
        <f t="shared" si="5"/>
        <v>5.728481607284816E-2</v>
      </c>
      <c r="H73" s="178"/>
    </row>
    <row r="74" spans="1:8" ht="15" customHeight="1" x14ac:dyDescent="0.25">
      <c r="A74" s="66" t="s">
        <v>58</v>
      </c>
      <c r="B74" s="61">
        <f>SUM(LCTCBoard:NwLTCC!B74)</f>
        <v>770786.14</v>
      </c>
      <c r="C74" s="61">
        <f>SUM(LCTCBoard:NwLTCC!C74)</f>
        <v>1238146</v>
      </c>
      <c r="D74" s="61">
        <f>SUM(LCTCBoard:NwLTCC!D74)</f>
        <v>288717</v>
      </c>
      <c r="E74" s="61">
        <f t="shared" si="4"/>
        <v>-949429</v>
      </c>
      <c r="F74" s="62">
        <f t="shared" si="5"/>
        <v>-0.76681506058251614</v>
      </c>
      <c r="H74" s="178"/>
    </row>
    <row r="75" spans="1:8" s="103" customFormat="1" ht="15" customHeight="1" x14ac:dyDescent="0.25">
      <c r="A75" s="85" t="s">
        <v>59</v>
      </c>
      <c r="B75" s="77">
        <f>SUM(LCTCBoard:NwLTCC!B75)</f>
        <v>334584694.94999993</v>
      </c>
      <c r="C75" s="77">
        <f>SUM(LCTCBoard:NwLTCC!C75)</f>
        <v>379473468.51099998</v>
      </c>
      <c r="D75" s="77">
        <f>SUM(LCTCBoard:NwLTCC!D75)</f>
        <v>365462491.26999998</v>
      </c>
      <c r="E75" s="77">
        <f t="shared" si="4"/>
        <v>-14010977.240999997</v>
      </c>
      <c r="F75" s="71">
        <f t="shared" si="5"/>
        <v>-3.6922152412860593E-2</v>
      </c>
      <c r="H75" s="179"/>
    </row>
    <row r="76" spans="1:8" ht="15" customHeight="1" x14ac:dyDescent="0.25">
      <c r="A76" s="83"/>
      <c r="B76" s="57"/>
      <c r="C76" s="57"/>
      <c r="D76" s="57"/>
      <c r="E76" s="57"/>
      <c r="F76" s="59"/>
      <c r="H76" s="178"/>
    </row>
    <row r="77" spans="1:8" ht="15" customHeight="1" x14ac:dyDescent="0.25">
      <c r="A77" s="81" t="s">
        <v>60</v>
      </c>
      <c r="B77" s="57"/>
      <c r="C77" s="57"/>
      <c r="D77" s="57"/>
      <c r="E77" s="57"/>
      <c r="F77" s="59"/>
      <c r="H77" s="178"/>
    </row>
    <row r="78" spans="1:8" ht="15" customHeight="1" x14ac:dyDescent="0.25">
      <c r="A78" s="64" t="s">
        <v>61</v>
      </c>
      <c r="B78" s="61">
        <f>SUM(LCTCBoard:NwLTCC!B78)</f>
        <v>160413272.20301592</v>
      </c>
      <c r="C78" s="61">
        <f>SUM(LCTCBoard:NwLTCC!C78)</f>
        <v>174587679.04401594</v>
      </c>
      <c r="D78" s="61">
        <f>SUM(LCTCBoard:NwLTCC!D78)</f>
        <v>181475169.85555965</v>
      </c>
      <c r="E78" s="61">
        <f t="shared" ref="E78:E96" si="6">D78-C78</f>
        <v>6887490.8115437031</v>
      </c>
      <c r="F78" s="62">
        <f t="shared" ref="F78:F96" si="7">IF(ISBLANK(E78),"  ",IF(C78&gt;0,E78/C78,IF(E78&gt;0,1,0)))</f>
        <v>3.9450039368512782E-2</v>
      </c>
      <c r="H78" s="178"/>
    </row>
    <row r="79" spans="1:8" ht="15" customHeight="1" x14ac:dyDescent="0.25">
      <c r="A79" s="66" t="s">
        <v>62</v>
      </c>
      <c r="B79" s="61">
        <f>SUM(LCTCBoard:NwLTCC!B79)</f>
        <v>2836946.5700000003</v>
      </c>
      <c r="C79" s="61">
        <f>SUM(LCTCBoard:NwLTCC!C79)</f>
        <v>2004372.13</v>
      </c>
      <c r="D79" s="61">
        <f>SUM(LCTCBoard:NwLTCC!D79)</f>
        <v>2697430</v>
      </c>
      <c r="E79" s="61">
        <f t="shared" si="6"/>
        <v>693057.87000000011</v>
      </c>
      <c r="F79" s="62">
        <f t="shared" si="7"/>
        <v>0.34577305263169877</v>
      </c>
      <c r="H79" s="178"/>
    </row>
    <row r="80" spans="1:8" ht="15" customHeight="1" x14ac:dyDescent="0.25">
      <c r="A80" s="66" t="s">
        <v>63</v>
      </c>
      <c r="B80" s="61">
        <f>SUM(LCTCBoard:NwLTCC!B80)</f>
        <v>69319889.38698405</v>
      </c>
      <c r="C80" s="61">
        <f>SUM(LCTCBoard:NwLTCC!C80)</f>
        <v>75003047.456984058</v>
      </c>
      <c r="D80" s="61">
        <f>SUM(LCTCBoard:NwLTCC!D80)</f>
        <v>77168550.224440351</v>
      </c>
      <c r="E80" s="61">
        <f t="shared" si="6"/>
        <v>2165502.7674562931</v>
      </c>
      <c r="F80" s="62">
        <f t="shared" si="7"/>
        <v>2.8872197075702263E-2</v>
      </c>
      <c r="H80" s="178"/>
    </row>
    <row r="81" spans="1:8" s="103" customFormat="1" ht="15" customHeight="1" x14ac:dyDescent="0.25">
      <c r="A81" s="84" t="s">
        <v>64</v>
      </c>
      <c r="B81" s="77">
        <f>SUM(LCTCBoard:NwLTCC!B81)</f>
        <v>232570108.16</v>
      </c>
      <c r="C81" s="77">
        <f>SUM(LCTCBoard:NwLTCC!C81)</f>
        <v>251595098.63100001</v>
      </c>
      <c r="D81" s="77">
        <f>SUM(LCTCBoard:NwLTCC!D81)</f>
        <v>261341150.08000001</v>
      </c>
      <c r="E81" s="61">
        <f t="shared" si="6"/>
        <v>9746051.449000001</v>
      </c>
      <c r="F81" s="71">
        <f t="shared" si="7"/>
        <v>3.8737048146132491E-2</v>
      </c>
      <c r="H81" s="178"/>
    </row>
    <row r="82" spans="1:8" ht="15" customHeight="1" x14ac:dyDescent="0.25">
      <c r="A82" s="66" t="s">
        <v>65</v>
      </c>
      <c r="B82" s="61">
        <f>SUM(LCTCBoard:NwLTCC!B82)</f>
        <v>1320785.81</v>
      </c>
      <c r="C82" s="61">
        <f>SUM(LCTCBoard:NwLTCC!C82)</f>
        <v>1222019.92</v>
      </c>
      <c r="D82" s="61">
        <f>SUM(LCTCBoard:NwLTCC!D82)</f>
        <v>1559133.36</v>
      </c>
      <c r="E82" s="61">
        <f t="shared" si="6"/>
        <v>337113.44000000018</v>
      </c>
      <c r="F82" s="62">
        <f t="shared" si="7"/>
        <v>0.27586574857143098</v>
      </c>
      <c r="H82" s="178"/>
    </row>
    <row r="83" spans="1:8" ht="15" customHeight="1" x14ac:dyDescent="0.25">
      <c r="A83" s="66" t="s">
        <v>66</v>
      </c>
      <c r="B83" s="61">
        <f>SUM(LCTCBoard:NwLTCC!B83)</f>
        <v>33520812.98</v>
      </c>
      <c r="C83" s="61">
        <f>SUM(LCTCBoard:NwLTCC!C83)</f>
        <v>34343360.489999995</v>
      </c>
      <c r="D83" s="61">
        <f>SUM(LCTCBoard:NwLTCC!D83)</f>
        <v>35575064.770000003</v>
      </c>
      <c r="E83" s="61">
        <f t="shared" si="6"/>
        <v>1231704.2800000086</v>
      </c>
      <c r="F83" s="62">
        <f t="shared" si="7"/>
        <v>3.5864407630076062E-2</v>
      </c>
      <c r="H83" s="178"/>
    </row>
    <row r="84" spans="1:8" ht="15" customHeight="1" x14ac:dyDescent="0.25">
      <c r="A84" s="66" t="s">
        <v>67</v>
      </c>
      <c r="B84" s="61">
        <f>SUM(LCTCBoard:NwLTCC!B84)</f>
        <v>3864986.7399999998</v>
      </c>
      <c r="C84" s="61">
        <f>SUM(LCTCBoard:NwLTCC!C84)</f>
        <v>5628176</v>
      </c>
      <c r="D84" s="61">
        <f>SUM(LCTCBoard:NwLTCC!D84)</f>
        <v>5001651.5729999999</v>
      </c>
      <c r="E84" s="61">
        <f t="shared" si="6"/>
        <v>-626524.42700000014</v>
      </c>
      <c r="F84" s="62">
        <f t="shared" si="7"/>
        <v>-0.11131926702363255</v>
      </c>
      <c r="H84" s="178"/>
    </row>
    <row r="85" spans="1:8" s="103" customFormat="1" ht="15" customHeight="1" x14ac:dyDescent="0.25">
      <c r="A85" s="68" t="s">
        <v>68</v>
      </c>
      <c r="B85" s="77">
        <f>SUM(LCTCBoard:NwLTCC!B85)</f>
        <v>38706585.530000001</v>
      </c>
      <c r="C85" s="77">
        <f>SUM(LCTCBoard:NwLTCC!C85)</f>
        <v>41193556.409999996</v>
      </c>
      <c r="D85" s="77">
        <f>SUM(LCTCBoard:NwLTCC!D85)</f>
        <v>42135849.702999994</v>
      </c>
      <c r="E85" s="61">
        <f t="shared" si="6"/>
        <v>942293.29299999774</v>
      </c>
      <c r="F85" s="71">
        <f t="shared" si="7"/>
        <v>2.2874773996722702E-2</v>
      </c>
      <c r="H85" s="178"/>
    </row>
    <row r="86" spans="1:8" ht="15" customHeight="1" x14ac:dyDescent="0.25">
      <c r="A86" s="66" t="s">
        <v>69</v>
      </c>
      <c r="B86" s="61">
        <f>SUM(LCTCBoard:NwLTCC!B86)</f>
        <v>5198972.25</v>
      </c>
      <c r="C86" s="61">
        <f>SUM(LCTCBoard:NwLTCC!C86)</f>
        <v>5352510.92</v>
      </c>
      <c r="D86" s="61">
        <f>SUM(LCTCBoard:NwLTCC!D86)</f>
        <v>5285627.3499999996</v>
      </c>
      <c r="E86" s="61">
        <f t="shared" si="6"/>
        <v>-66883.570000000298</v>
      </c>
      <c r="F86" s="62">
        <f t="shared" si="7"/>
        <v>-1.249573723429233E-2</v>
      </c>
      <c r="H86" s="178"/>
    </row>
    <row r="87" spans="1:8" ht="15" customHeight="1" x14ac:dyDescent="0.25">
      <c r="A87" s="66" t="s">
        <v>70</v>
      </c>
      <c r="B87" s="61">
        <f>SUM(LCTCBoard:NwLTCC!B87)</f>
        <v>40267494.639999993</v>
      </c>
      <c r="C87" s="61">
        <f>SUM(LCTCBoard:NwLTCC!C87)</f>
        <v>63056710.32</v>
      </c>
      <c r="D87" s="61">
        <f>SUM(LCTCBoard:NwLTCC!D87)</f>
        <v>37439998.700000003</v>
      </c>
      <c r="E87" s="61">
        <f t="shared" si="6"/>
        <v>-25616711.619999997</v>
      </c>
      <c r="F87" s="62">
        <f t="shared" si="7"/>
        <v>-0.40624877970957235</v>
      </c>
      <c r="H87" s="178"/>
    </row>
    <row r="88" spans="1:8" ht="15" customHeight="1" x14ac:dyDescent="0.25">
      <c r="A88" s="66" t="s">
        <v>71</v>
      </c>
      <c r="B88" s="61">
        <f>SUM(LCTCBoard:NwLTCC!B88)</f>
        <v>0</v>
      </c>
      <c r="C88" s="61">
        <f>SUM(LCTCBoard:NwLTCC!C88)</f>
        <v>0</v>
      </c>
      <c r="D88" s="61">
        <f>SUM(LCTCBoard:NwLTCC!D88)</f>
        <v>0</v>
      </c>
      <c r="E88" s="61">
        <f t="shared" si="6"/>
        <v>0</v>
      </c>
      <c r="F88" s="62">
        <f t="shared" si="7"/>
        <v>0</v>
      </c>
      <c r="H88" s="178"/>
    </row>
    <row r="89" spans="1:8" ht="15" customHeight="1" x14ac:dyDescent="0.25">
      <c r="A89" s="66" t="s">
        <v>72</v>
      </c>
      <c r="B89" s="61">
        <f>SUM(LCTCBoard:NwLTCC!B89)</f>
        <v>11438411.069999998</v>
      </c>
      <c r="C89" s="61">
        <f>SUM(LCTCBoard:NwLTCC!C89)</f>
        <v>11992393.870000001</v>
      </c>
      <c r="D89" s="61">
        <f>SUM(LCTCBoard:NwLTCC!D89)</f>
        <v>14147311.75</v>
      </c>
      <c r="E89" s="61">
        <f t="shared" si="6"/>
        <v>2154917.879999999</v>
      </c>
      <c r="F89" s="62">
        <f t="shared" si="7"/>
        <v>0.1796903857027837</v>
      </c>
      <c r="H89" s="178"/>
    </row>
    <row r="90" spans="1:8" s="103" customFormat="1" ht="15" customHeight="1" x14ac:dyDescent="0.25">
      <c r="A90" s="68" t="s">
        <v>73</v>
      </c>
      <c r="B90" s="77">
        <f>SUM(LCTCBoard:NwLTCC!B90)</f>
        <v>56904877.960000008</v>
      </c>
      <c r="C90" s="77">
        <f>SUM(LCTCBoard:NwLTCC!C90)</f>
        <v>80401615.109999999</v>
      </c>
      <c r="D90" s="77">
        <f>SUM(LCTCBoard:NwLTCC!D90)</f>
        <v>56872937.799999997</v>
      </c>
      <c r="E90" s="61">
        <f t="shared" si="6"/>
        <v>-23528677.310000002</v>
      </c>
      <c r="F90" s="71">
        <f t="shared" si="7"/>
        <v>-0.2926393615079706</v>
      </c>
      <c r="H90" s="178"/>
    </row>
    <row r="91" spans="1:8" ht="15" customHeight="1" x14ac:dyDescent="0.25">
      <c r="A91" s="66" t="s">
        <v>74</v>
      </c>
      <c r="B91" s="61">
        <f>SUM(LCTCBoard:NwLTCC!B91)</f>
        <v>5938199.4600000009</v>
      </c>
      <c r="C91" s="61">
        <f>SUM(LCTCBoard:NwLTCC!C91)</f>
        <v>5930451.3599999994</v>
      </c>
      <c r="D91" s="61">
        <f>SUM(LCTCBoard:NwLTCC!D91)</f>
        <v>4777305.9600000009</v>
      </c>
      <c r="E91" s="61">
        <f t="shared" si="6"/>
        <v>-1153145.3999999985</v>
      </c>
      <c r="F91" s="62">
        <f t="shared" si="7"/>
        <v>-0.19444479517660163</v>
      </c>
      <c r="H91" s="178"/>
    </row>
    <row r="92" spans="1:8" ht="15" customHeight="1" x14ac:dyDescent="0.25">
      <c r="A92" s="66" t="s">
        <v>75</v>
      </c>
      <c r="B92" s="61">
        <f>SUM(LCTCBoard:NwLTCC!B92)</f>
        <v>192872.63</v>
      </c>
      <c r="C92" s="61">
        <f>SUM(LCTCBoard:NwLTCC!C92)</f>
        <v>252747</v>
      </c>
      <c r="D92" s="61">
        <f>SUM(LCTCBoard:NwLTCC!D92)</f>
        <v>235247</v>
      </c>
      <c r="E92" s="61">
        <f t="shared" si="6"/>
        <v>-17500</v>
      </c>
      <c r="F92" s="62">
        <f t="shared" si="7"/>
        <v>-6.9239199673982288E-2</v>
      </c>
      <c r="H92" s="178"/>
    </row>
    <row r="93" spans="1:8" ht="15" customHeight="1" x14ac:dyDescent="0.25">
      <c r="A93" s="73" t="s">
        <v>76</v>
      </c>
      <c r="B93" s="61">
        <f>SUM(LCTCBoard:NwLTCC!B93)</f>
        <v>272051.21000000002</v>
      </c>
      <c r="C93" s="61">
        <f>SUM(LCTCBoard:NwLTCC!C93)</f>
        <v>100000</v>
      </c>
      <c r="D93" s="61">
        <f>SUM(LCTCBoard:NwLTCC!D93)</f>
        <v>100000</v>
      </c>
      <c r="E93" s="61">
        <f t="shared" si="6"/>
        <v>0</v>
      </c>
      <c r="F93" s="62">
        <f t="shared" si="7"/>
        <v>0</v>
      </c>
      <c r="H93" s="178"/>
    </row>
    <row r="94" spans="1:8" s="103" customFormat="1" ht="15" customHeight="1" x14ac:dyDescent="0.25">
      <c r="A94" s="87" t="s">
        <v>77</v>
      </c>
      <c r="B94" s="77">
        <f>SUM(LCTCBoard:NwLTCC!B94)</f>
        <v>6403123.2999999998</v>
      </c>
      <c r="C94" s="77">
        <f>SUM(LCTCBoard:NwLTCC!C94)</f>
        <v>6283198.3599999994</v>
      </c>
      <c r="D94" s="77">
        <f>SUM(LCTCBoard:NwLTCC!D94)</f>
        <v>5112552.9600000009</v>
      </c>
      <c r="E94" s="61">
        <f t="shared" si="6"/>
        <v>-1170645.3999999985</v>
      </c>
      <c r="F94" s="71">
        <f t="shared" si="7"/>
        <v>-0.186313614965993</v>
      </c>
      <c r="H94" s="178"/>
    </row>
    <row r="95" spans="1:8" ht="15" customHeight="1" x14ac:dyDescent="0.25">
      <c r="A95" s="73" t="s">
        <v>78</v>
      </c>
      <c r="B95" s="61">
        <f>SUM(LCTCBoard:NwLTCC!B95)</f>
        <v>0</v>
      </c>
      <c r="C95" s="61">
        <f>SUM(LCTCBoard:NwLTCC!C95)</f>
        <v>0</v>
      </c>
      <c r="D95" s="61">
        <f>SUM(LCTCBoard:NwLTCC!D95)</f>
        <v>0</v>
      </c>
      <c r="E95" s="61">
        <f t="shared" si="6"/>
        <v>0</v>
      </c>
      <c r="F95" s="62">
        <f t="shared" si="7"/>
        <v>0</v>
      </c>
      <c r="H95" s="178"/>
    </row>
    <row r="96" spans="1:8" s="103" customFormat="1" ht="15" customHeight="1" thickBot="1" x14ac:dyDescent="0.3">
      <c r="A96" s="159" t="s">
        <v>59</v>
      </c>
      <c r="B96" s="160">
        <f>SUM(LCTCBoard:NwLTCC!B96)</f>
        <v>334584694.94999993</v>
      </c>
      <c r="C96" s="160">
        <f>SUM(LCTCBoard:NwLTCC!C96)</f>
        <v>379473468.51099998</v>
      </c>
      <c r="D96" s="160">
        <f>SUM(LCTCBoard:NwLTCC!D96)</f>
        <v>365462491.54299998</v>
      </c>
      <c r="E96" s="161">
        <f t="shared" si="6"/>
        <v>-14010976.967999995</v>
      </c>
      <c r="F96" s="162">
        <f t="shared" si="7"/>
        <v>-3.6922151693442706E-2</v>
      </c>
      <c r="H96" s="178"/>
    </row>
    <row r="97" spans="1:6" ht="15" customHeight="1" thickTop="1" x14ac:dyDescent="0.4">
      <c r="A97" s="4"/>
      <c r="B97" s="5"/>
      <c r="C97" s="5"/>
      <c r="D97" s="5"/>
      <c r="E97" s="5"/>
      <c r="F97" s="6" t="s">
        <v>38</v>
      </c>
    </row>
    <row r="98" spans="1:6" x14ac:dyDescent="0.25">
      <c r="A98" s="1" t="s">
        <v>203</v>
      </c>
    </row>
    <row r="99" spans="1:6" x14ac:dyDescent="0.25">
      <c r="A99" s="1" t="s">
        <v>181</v>
      </c>
    </row>
  </sheetData>
  <hyperlinks>
    <hyperlink ref="I2" location="Home!A1" tooltip="Home" display="Home" xr:uid="{00000000-0004-0000-2600-000000000000}"/>
  </hyperlinks>
  <printOptions horizontalCentered="1" verticalCentered="1"/>
  <pageMargins left="0.25" right="0.25" top="0.75" bottom="0.75" header="0.3" footer="0.3"/>
  <pageSetup scale="46" fitToWidth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I99"/>
  <sheetViews>
    <sheetView workbookViewId="0">
      <pane xSplit="1" ySplit="5" topLeftCell="B6" activePane="bottomRight" state="frozen"/>
      <selection activeCell="F32" sqref="F32:F33"/>
      <selection pane="topRight" activeCell="F32" sqref="F32:F33"/>
      <selection pane="bottomLeft" activeCell="F32" sqref="F32:F33"/>
      <selection pane="bottomRight" activeCell="A33" sqref="A33"/>
    </sheetView>
  </sheetViews>
  <sheetFormatPr defaultColWidth="9.140625" defaultRowHeight="15.75" x14ac:dyDescent="0.25"/>
  <cols>
    <col min="1" max="1" width="66.5703125" style="1" customWidth="1"/>
    <col min="2" max="5" width="23.7109375" style="2" customWidth="1"/>
    <col min="6" max="6" width="23.7109375" style="3" customWidth="1"/>
    <col min="8" max="8" width="7.7109375" customWidth="1"/>
    <col min="9" max="9" width="11.5703125" customWidth="1"/>
  </cols>
  <sheetData>
    <row r="1" spans="1:9" ht="19.5" customHeight="1" thickBot="1" x14ac:dyDescent="0.35">
      <c r="A1" s="27" t="s">
        <v>0</v>
      </c>
      <c r="B1" s="31"/>
      <c r="D1" s="29" t="s">
        <v>1</v>
      </c>
      <c r="E1" s="26" t="s">
        <v>86</v>
      </c>
      <c r="F1" s="36"/>
    </row>
    <row r="2" spans="1:9" ht="19.5" customHeight="1" thickBot="1" x14ac:dyDescent="0.35">
      <c r="A2" s="27" t="s">
        <v>2</v>
      </c>
      <c r="B2" s="28"/>
      <c r="C2" s="32"/>
      <c r="D2" s="32"/>
      <c r="E2" s="31"/>
      <c r="F2" s="31"/>
      <c r="I2" s="170" t="s">
        <v>178</v>
      </c>
    </row>
    <row r="3" spans="1:9" ht="19.5" customHeight="1" thickBot="1" x14ac:dyDescent="0.35">
      <c r="A3" s="33" t="s">
        <v>3</v>
      </c>
      <c r="B3" s="34"/>
      <c r="C3" s="35"/>
      <c r="D3" s="32"/>
      <c r="E3" s="31"/>
      <c r="F3" s="31"/>
    </row>
    <row r="4" spans="1:9" ht="15" customHeight="1" thickTop="1" x14ac:dyDescent="0.25">
      <c r="A4" s="49" t="s">
        <v>4</v>
      </c>
      <c r="B4" s="50" t="s">
        <v>5</v>
      </c>
      <c r="C4" s="51" t="s">
        <v>6</v>
      </c>
      <c r="D4" s="51" t="s">
        <v>6</v>
      </c>
      <c r="E4" s="51" t="s">
        <v>7</v>
      </c>
      <c r="F4" s="52" t="s">
        <v>8</v>
      </c>
      <c r="H4" s="177"/>
    </row>
    <row r="5" spans="1:9" s="107" customFormat="1" ht="15" customHeight="1" x14ac:dyDescent="0.25">
      <c r="A5" s="53"/>
      <c r="B5" s="54" t="s">
        <v>192</v>
      </c>
      <c r="C5" s="54" t="s">
        <v>201</v>
      </c>
      <c r="D5" s="54" t="s">
        <v>202</v>
      </c>
      <c r="E5" s="54" t="s">
        <v>192</v>
      </c>
      <c r="F5" s="55" t="s">
        <v>9</v>
      </c>
      <c r="H5" s="177"/>
    </row>
    <row r="6" spans="1:9" ht="15" customHeight="1" x14ac:dyDescent="0.25">
      <c r="A6" s="56" t="s">
        <v>10</v>
      </c>
      <c r="B6" s="57"/>
      <c r="C6" s="57"/>
      <c r="D6" s="57"/>
      <c r="E6" s="57"/>
      <c r="F6" s="58"/>
      <c r="H6" s="178"/>
    </row>
    <row r="7" spans="1:9" ht="15" customHeight="1" x14ac:dyDescent="0.25">
      <c r="A7" s="56" t="s">
        <v>11</v>
      </c>
      <c r="B7" s="57"/>
      <c r="C7" s="57"/>
      <c r="D7" s="57"/>
      <c r="E7" s="57"/>
      <c r="F7" s="59"/>
      <c r="H7" s="178"/>
    </row>
    <row r="8" spans="1:9" ht="15" customHeight="1" x14ac:dyDescent="0.25">
      <c r="A8" s="60" t="s">
        <v>12</v>
      </c>
      <c r="B8" s="61">
        <f>ULSummary!B8-ULBoard!B8+LSU!B8+LSUA!B8+LSUS!B8+SUBR!B8+SUNO!B8</f>
        <v>459611977.35000002</v>
      </c>
      <c r="C8" s="61">
        <f>ULSummary!C8-ULBoard!C8+LSU!C8+LSUA!C8+LSUS!C8+SUBR!C8+SUNO!C8</f>
        <v>459636978</v>
      </c>
      <c r="D8" s="61">
        <f>ULSummary!D8-ULBoard!D8+LSU!D8+LSUA!D8+LSUS!D8+SUBR!D8+SUNO!D8</f>
        <v>546579091</v>
      </c>
      <c r="E8" s="61">
        <f t="shared" ref="E8:E33" si="0">D8-C8</f>
        <v>86942113</v>
      </c>
      <c r="F8" s="62">
        <f t="shared" ref="F8:F33" si="1">IF(ISBLANK(E8),"  ",IF(C8&gt;0,E8/C8,IF(E8&gt;0,1,0)))</f>
        <v>0.18915386960010863</v>
      </c>
      <c r="H8" s="178"/>
    </row>
    <row r="9" spans="1:9" ht="15" customHeight="1" x14ac:dyDescent="0.25">
      <c r="A9" s="60" t="s">
        <v>13</v>
      </c>
      <c r="B9" s="61">
        <f>ULSummary!B9-ULBoard!B9+LSU!B9+LSUA!B9+LSUS!B9+SUBR!B9+SUNO!B9</f>
        <v>0</v>
      </c>
      <c r="C9" s="61">
        <f>ULSummary!C9-ULBoard!C9+LSU!C9+LSUA!C9+LSUS!C9+SUBR!C9+SUNO!C9</f>
        <v>0</v>
      </c>
      <c r="D9" s="61">
        <f>ULSummary!D9-ULBoard!D9+LSU!D9+LSUA!D9+LSUS!D9+SUBR!D9+SUNO!D9</f>
        <v>0</v>
      </c>
      <c r="E9" s="61">
        <f t="shared" si="0"/>
        <v>0</v>
      </c>
      <c r="F9" s="62">
        <f t="shared" si="1"/>
        <v>0</v>
      </c>
      <c r="H9" s="178"/>
    </row>
    <row r="10" spans="1:9" ht="15" customHeight="1" x14ac:dyDescent="0.25">
      <c r="A10" s="187" t="s">
        <v>14</v>
      </c>
      <c r="B10" s="61">
        <f>ULSummary!B10-ULBoard!B10+LSU!B10+LSUA!B10+LSUS!B10+SUBR!B10+SUNO!B10</f>
        <v>33944730.039999999</v>
      </c>
      <c r="C10" s="61">
        <f>ULSummary!C10-ULBoard!C10+LSU!C10+LSUA!C10+LSUS!C10+SUBR!C10+SUNO!C10</f>
        <v>33941294</v>
      </c>
      <c r="D10" s="61">
        <f>ULSummary!D10-ULBoard!D10+LSU!D10+LSUA!D10+LSUS!D10+SUBR!D10+SUNO!D10</f>
        <v>29448673</v>
      </c>
      <c r="E10" s="61">
        <f t="shared" si="0"/>
        <v>-4492621</v>
      </c>
      <c r="F10" s="62">
        <f t="shared" si="1"/>
        <v>-0.13236445846761175</v>
      </c>
      <c r="H10" s="178"/>
    </row>
    <row r="11" spans="1:9" ht="15" customHeight="1" x14ac:dyDescent="0.25">
      <c r="A11" s="189" t="s">
        <v>15</v>
      </c>
      <c r="B11" s="61">
        <f>ULSummary!B11-ULBoard!B11+LSU!B11+LSUA!B11+LSUS!B11+SUBR!B11+SUNO!B11</f>
        <v>2255946.23</v>
      </c>
      <c r="C11" s="61">
        <f>ULSummary!C11-ULBoard!C11+LSU!C11+LSUA!C11+LSUS!C11+SUBR!C11+SUNO!C11</f>
        <v>2265809</v>
      </c>
      <c r="D11" s="61">
        <f>ULSummary!D11-ULBoard!D11+LSU!D11+LSUA!D11+LSUS!D11+SUBR!D11+SUNO!D11</f>
        <v>1960187</v>
      </c>
      <c r="E11" s="61">
        <f t="shared" si="0"/>
        <v>-305622</v>
      </c>
      <c r="F11" s="62">
        <f t="shared" si="1"/>
        <v>-0.13488427312275661</v>
      </c>
      <c r="H11" s="178"/>
    </row>
    <row r="12" spans="1:9" ht="15" customHeight="1" x14ac:dyDescent="0.25">
      <c r="A12" s="190" t="s">
        <v>16</v>
      </c>
      <c r="B12" s="61">
        <f>ULSummary!B12-ULBoard!B12+LSU!B12+LSUA!B12+LSUS!B12+SUBR!B12+SUNO!B12</f>
        <v>28166593.809999995</v>
      </c>
      <c r="C12" s="61">
        <f>ULSummary!C12-ULBoard!C12+LSU!C12+LSUA!C12+LSUS!C12+SUBR!C12+SUNO!C12</f>
        <v>28151640</v>
      </c>
      <c r="D12" s="61">
        <f>ULSummary!D12-ULBoard!D12+LSU!D12+LSUA!D12+LSUS!D12+SUBR!D12+SUNO!D12</f>
        <v>24429076</v>
      </c>
      <c r="E12" s="61">
        <f t="shared" si="0"/>
        <v>-3722564</v>
      </c>
      <c r="F12" s="62">
        <f t="shared" si="1"/>
        <v>-0.13223258041094588</v>
      </c>
      <c r="H12" s="178"/>
    </row>
    <row r="13" spans="1:9" ht="15" customHeight="1" x14ac:dyDescent="0.25">
      <c r="A13" s="190" t="s">
        <v>17</v>
      </c>
      <c r="B13" s="61">
        <f>ULSummary!B13-ULBoard!B13+LSU!B13+LSUA!B13+LSUS!B13+SUBR!B13+SUNO!B13</f>
        <v>0</v>
      </c>
      <c r="C13" s="61">
        <f>ULSummary!C13-ULBoard!C13+LSU!C13+LSUA!C13+LSUS!C13+SUBR!C13+SUNO!C13</f>
        <v>0</v>
      </c>
      <c r="D13" s="61">
        <f>ULSummary!D13-ULBoard!D13+LSU!D13+LSUA!D13+LSUS!D13+SUBR!D13+SUNO!D13</f>
        <v>0</v>
      </c>
      <c r="E13" s="61">
        <f t="shared" si="0"/>
        <v>0</v>
      </c>
      <c r="F13" s="62">
        <f t="shared" si="1"/>
        <v>0</v>
      </c>
      <c r="H13" s="178"/>
    </row>
    <row r="14" spans="1:9" ht="15" customHeight="1" x14ac:dyDescent="0.25">
      <c r="A14" s="190" t="s">
        <v>18</v>
      </c>
      <c r="B14" s="61">
        <f>ULSummary!B14-ULBoard!B14+LSU!B14+LSUA!B14+LSUS!B14+SUBR!B14+SUNO!B14</f>
        <v>774807</v>
      </c>
      <c r="C14" s="61">
        <f>ULSummary!C14-ULBoard!C14+LSU!C14+LSUA!C14+LSUS!C14+SUBR!C14+SUNO!C14</f>
        <v>774807</v>
      </c>
      <c r="D14" s="61">
        <f>ULSummary!D14-ULBoard!D14+LSU!D14+LSUA!D14+LSUS!D14+SUBR!D14+SUNO!D14</f>
        <v>343620</v>
      </c>
      <c r="E14" s="61">
        <f t="shared" si="0"/>
        <v>-431187</v>
      </c>
      <c r="F14" s="62">
        <f t="shared" si="1"/>
        <v>-0.55650891125144708</v>
      </c>
      <c r="H14" s="178"/>
    </row>
    <row r="15" spans="1:9" ht="15" customHeight="1" x14ac:dyDescent="0.25">
      <c r="A15" s="190" t="s">
        <v>19</v>
      </c>
      <c r="B15" s="61">
        <f>ULSummary!B15-ULBoard!B15+LSU!B15+LSUA!B15+LSUS!B15+SUBR!B15+SUNO!B15</f>
        <v>1880298</v>
      </c>
      <c r="C15" s="61">
        <f>ULSummary!C15-ULBoard!C15+LSU!C15+LSUA!C15+LSUS!C15+SUBR!C15+SUNO!C15</f>
        <v>1880298</v>
      </c>
      <c r="D15" s="61">
        <f>ULSummary!D15-ULBoard!D15+LSU!D15+LSUA!D15+LSUS!D15+SUBR!D15+SUNO!D15</f>
        <v>1870988</v>
      </c>
      <c r="E15" s="61">
        <f t="shared" si="0"/>
        <v>-9310</v>
      </c>
      <c r="F15" s="62">
        <f t="shared" si="1"/>
        <v>-4.9513428190637865E-3</v>
      </c>
      <c r="H15" s="178"/>
    </row>
    <row r="16" spans="1:9" ht="15" customHeight="1" x14ac:dyDescent="0.25">
      <c r="A16" s="190" t="s">
        <v>204</v>
      </c>
      <c r="B16" s="61">
        <f>ULSummary!B16-ULBoard!B16+LSU!B16+LSUA!B16+LSUS!B16+SUBR!B16+SUNO!B16</f>
        <v>48345</v>
      </c>
      <c r="C16" s="61">
        <f>ULSummary!C16-ULBoard!C16+LSU!C16+LSUA!C16+LSUS!C16+SUBR!C16+SUNO!C16</f>
        <v>50000</v>
      </c>
      <c r="D16" s="61">
        <f>ULSummary!D16-ULBoard!D16+LSU!D16+LSUA!D16+LSUS!D16+SUBR!D16+SUNO!D16</f>
        <v>50000</v>
      </c>
      <c r="E16" s="61">
        <f t="shared" si="0"/>
        <v>0</v>
      </c>
      <c r="F16" s="62">
        <f t="shared" si="1"/>
        <v>0</v>
      </c>
      <c r="H16" s="178"/>
    </row>
    <row r="17" spans="1:8" ht="15" customHeight="1" x14ac:dyDescent="0.25">
      <c r="A17" s="190" t="s">
        <v>20</v>
      </c>
      <c r="B17" s="61">
        <f>ULSummary!B17-ULBoard!B17+LSU!B17+LSUA!B17+LSUS!B17+SUBR!B17+SUNO!B17</f>
        <v>0</v>
      </c>
      <c r="C17" s="61">
        <f>ULSummary!C17-ULBoard!C17+LSU!C17+LSUA!C17+LSUS!C17+SUBR!C17+SUNO!C17</f>
        <v>0</v>
      </c>
      <c r="D17" s="61">
        <f>ULSummary!D17-ULBoard!D17+LSU!D17+LSUA!D17+LSUS!D17+SUBR!D17+SUNO!D17</f>
        <v>0</v>
      </c>
      <c r="E17" s="61">
        <f t="shared" si="0"/>
        <v>0</v>
      </c>
      <c r="F17" s="62">
        <f t="shared" si="1"/>
        <v>0</v>
      </c>
      <c r="H17" s="178"/>
    </row>
    <row r="18" spans="1:8" ht="15" customHeight="1" x14ac:dyDescent="0.25">
      <c r="A18" s="190" t="s">
        <v>193</v>
      </c>
      <c r="B18" s="61">
        <f>ULSummary!B18-ULBoard!B18+LSU!B18+LSUA!B18+LSUS!B18+SUBR!B18+SUNO!B18</f>
        <v>750000</v>
      </c>
      <c r="C18" s="61">
        <f>ULSummary!C18-ULBoard!C18+LSU!C18+LSUA!C18+LSUS!C18+SUBR!C18+SUNO!C18</f>
        <v>750000</v>
      </c>
      <c r="D18" s="61">
        <f>ULSummary!D18-ULBoard!D18+LSU!D18+LSUA!D18+LSUS!D18+SUBR!D18+SUNO!D18</f>
        <v>750000</v>
      </c>
      <c r="E18" s="61">
        <f t="shared" si="0"/>
        <v>0</v>
      </c>
      <c r="F18" s="62">
        <f t="shared" si="1"/>
        <v>0</v>
      </c>
      <c r="H18" s="178"/>
    </row>
    <row r="19" spans="1:8" ht="15" customHeight="1" x14ac:dyDescent="0.25">
      <c r="A19" s="190" t="s">
        <v>21</v>
      </c>
      <c r="B19" s="61">
        <f>ULSummary!B19-ULBoard!B19+LSU!B19+LSUA!B19+LSUS!B19+SUBR!B19+SUNO!B19</f>
        <v>0</v>
      </c>
      <c r="C19" s="61">
        <f>ULSummary!C19-ULBoard!C19+LSU!C19+LSUA!C19+LSUS!C19+SUBR!C19+SUNO!C19</f>
        <v>0</v>
      </c>
      <c r="D19" s="61">
        <f>ULSummary!D19-ULBoard!D19+LSU!D19+LSUA!D19+LSUS!D19+SUBR!D19+SUNO!D19</f>
        <v>0</v>
      </c>
      <c r="E19" s="61">
        <f t="shared" si="0"/>
        <v>0</v>
      </c>
      <c r="F19" s="62">
        <f t="shared" si="1"/>
        <v>0</v>
      </c>
      <c r="H19" s="178"/>
    </row>
    <row r="20" spans="1:8" ht="15" customHeight="1" x14ac:dyDescent="0.25">
      <c r="A20" s="190" t="s">
        <v>22</v>
      </c>
      <c r="B20" s="61">
        <f>ULSummary!B20-ULBoard!B20+LSU!B20+LSUA!B20+LSUS!B20+SUBR!B20+SUNO!B20</f>
        <v>0</v>
      </c>
      <c r="C20" s="61">
        <f>ULSummary!C20-ULBoard!C20+LSU!C20+LSUA!C20+LSUS!C20+SUBR!C20+SUNO!C20</f>
        <v>0</v>
      </c>
      <c r="D20" s="61">
        <f>ULSummary!D20-ULBoard!D20+LSU!D20+LSUA!D20+LSUS!D20+SUBR!D20+SUNO!D20</f>
        <v>0</v>
      </c>
      <c r="E20" s="61">
        <f t="shared" si="0"/>
        <v>0</v>
      </c>
      <c r="F20" s="62">
        <f t="shared" si="1"/>
        <v>0</v>
      </c>
      <c r="H20" s="178"/>
    </row>
    <row r="21" spans="1:8" ht="15" customHeight="1" x14ac:dyDescent="0.25">
      <c r="A21" s="190" t="s">
        <v>194</v>
      </c>
      <c r="B21" s="61">
        <f>ULSummary!B21-ULBoard!B21+LSU!B21+LSUA!B21+LSUS!B21+SUBR!B21+SUNO!B21</f>
        <v>0</v>
      </c>
      <c r="C21" s="61">
        <f>ULSummary!C21-ULBoard!C21+LSU!C21+LSUA!C21+LSUS!C21+SUBR!C21+SUNO!C21</f>
        <v>0</v>
      </c>
      <c r="D21" s="61">
        <f>ULSummary!D21-ULBoard!D21+LSU!D21+LSUA!D21+LSUS!D21+SUBR!D21+SUNO!D21</f>
        <v>0</v>
      </c>
      <c r="E21" s="61">
        <f t="shared" si="0"/>
        <v>0</v>
      </c>
      <c r="F21" s="62">
        <f t="shared" si="1"/>
        <v>0</v>
      </c>
      <c r="H21" s="178"/>
    </row>
    <row r="22" spans="1:8" ht="15" customHeight="1" x14ac:dyDescent="0.25">
      <c r="A22" s="190" t="s">
        <v>23</v>
      </c>
      <c r="B22" s="61">
        <f>ULSummary!B22-ULBoard!B22+LSU!B22+LSUA!B22+LSUS!B22+SUBR!B22+SUNO!B22</f>
        <v>0</v>
      </c>
      <c r="C22" s="61">
        <f>ULSummary!C22-ULBoard!C22+LSU!C22+LSUA!C22+LSUS!C22+SUBR!C22+SUNO!C22</f>
        <v>0</v>
      </c>
      <c r="D22" s="61">
        <f>ULSummary!D22-ULBoard!D22+LSU!D22+LSUA!D22+LSUS!D22+SUBR!D22+SUNO!D22</f>
        <v>0</v>
      </c>
      <c r="E22" s="61">
        <f t="shared" si="0"/>
        <v>0</v>
      </c>
      <c r="F22" s="62">
        <f t="shared" si="1"/>
        <v>0</v>
      </c>
      <c r="H22" s="178"/>
    </row>
    <row r="23" spans="1:8" ht="15" customHeight="1" x14ac:dyDescent="0.25">
      <c r="A23" s="191" t="s">
        <v>195</v>
      </c>
      <c r="B23" s="61">
        <f>ULSummary!B23-ULBoard!B23+LSU!B23+LSUA!B23+LSUS!B23+SUBR!B23+SUNO!B23</f>
        <v>0</v>
      </c>
      <c r="C23" s="61">
        <f>ULSummary!C23-ULBoard!C23+LSU!C23+LSUA!C23+LSUS!C23+SUBR!C23+SUNO!C23</f>
        <v>0</v>
      </c>
      <c r="D23" s="61">
        <f>ULSummary!D23-ULBoard!D23+LSU!D23+LSUA!D23+LSUS!D23+SUBR!D23+SUNO!D23</f>
        <v>0</v>
      </c>
      <c r="E23" s="61">
        <f t="shared" si="0"/>
        <v>0</v>
      </c>
      <c r="F23" s="62">
        <f t="shared" si="1"/>
        <v>0</v>
      </c>
      <c r="H23" s="178"/>
    </row>
    <row r="24" spans="1:8" ht="15" customHeight="1" x14ac:dyDescent="0.25">
      <c r="A24" s="191" t="s">
        <v>24</v>
      </c>
      <c r="B24" s="61">
        <f>ULSummary!B24-ULBoard!B24+LSU!B24+LSUA!B24+LSUS!B24+SUBR!B24+SUNO!B24</f>
        <v>0</v>
      </c>
      <c r="C24" s="61">
        <f>ULSummary!C24-ULBoard!C24+LSU!C24+LSUA!C24+LSUS!C24+SUBR!C24+SUNO!C24</f>
        <v>0</v>
      </c>
      <c r="D24" s="61">
        <f>ULSummary!D24-ULBoard!D24+LSU!D24+LSUA!D24+LSUS!D24+SUBR!D24+SUNO!D24</f>
        <v>0</v>
      </c>
      <c r="E24" s="61">
        <f t="shared" si="0"/>
        <v>0</v>
      </c>
      <c r="F24" s="62">
        <f t="shared" si="1"/>
        <v>0</v>
      </c>
      <c r="H24" s="178"/>
    </row>
    <row r="25" spans="1:8" ht="15" customHeight="1" x14ac:dyDescent="0.25">
      <c r="A25" s="191" t="s">
        <v>79</v>
      </c>
      <c r="B25" s="61">
        <f>ULSummary!B25-ULBoard!B25+LSU!B25+LSUA!B25+LSUS!B25+SUBR!B25+SUNO!B25</f>
        <v>0</v>
      </c>
      <c r="C25" s="61">
        <f>ULSummary!C25-ULBoard!C25+LSU!C25+LSUA!C25+LSUS!C25+SUBR!C25+SUNO!C25</f>
        <v>0</v>
      </c>
      <c r="D25" s="61">
        <f>ULSummary!D25-ULBoard!D25+LSU!D25+LSUA!D25+LSUS!D25+SUBR!D25+SUNO!D25</f>
        <v>0</v>
      </c>
      <c r="E25" s="61">
        <f t="shared" si="0"/>
        <v>0</v>
      </c>
      <c r="F25" s="62">
        <f t="shared" si="1"/>
        <v>0</v>
      </c>
      <c r="H25" s="178"/>
    </row>
    <row r="26" spans="1:8" ht="15" customHeight="1" x14ac:dyDescent="0.25">
      <c r="A26" s="191" t="s">
        <v>196</v>
      </c>
      <c r="B26" s="61">
        <f>ULSummary!B26-ULBoard!B26+LSU!B26+LSUA!B26+LSUS!B26+SUBR!B26+SUNO!B26</f>
        <v>0</v>
      </c>
      <c r="C26" s="61">
        <f>ULSummary!C26-ULBoard!C26+LSU!C26+LSUA!C26+LSUS!C26+SUBR!C26+SUNO!C26</f>
        <v>0</v>
      </c>
      <c r="D26" s="61">
        <f>ULSummary!D26-ULBoard!D26+LSU!D26+LSUA!D26+LSUS!D26+SUBR!D26+SUNO!D26</f>
        <v>0</v>
      </c>
      <c r="E26" s="61">
        <f t="shared" si="0"/>
        <v>0</v>
      </c>
      <c r="F26" s="62">
        <f t="shared" si="1"/>
        <v>0</v>
      </c>
      <c r="H26" s="178"/>
    </row>
    <row r="27" spans="1:8" ht="15" customHeight="1" x14ac:dyDescent="0.25">
      <c r="A27" s="191" t="s">
        <v>197</v>
      </c>
      <c r="B27" s="61">
        <f>ULSummary!B27-ULBoard!B27+LSU!B27+LSUA!B27+LSUS!B27+SUBR!B27+SUNO!B27</f>
        <v>0</v>
      </c>
      <c r="C27" s="61">
        <f>ULSummary!C27-ULBoard!C27+LSU!C27+LSUA!C27+LSUS!C27+SUBR!C27+SUNO!C27</f>
        <v>0</v>
      </c>
      <c r="D27" s="61">
        <f>ULSummary!D27-ULBoard!D27+LSU!D27+LSUA!D27+LSUS!D27+SUBR!D27+SUNO!D27</f>
        <v>0</v>
      </c>
      <c r="E27" s="61">
        <f t="shared" si="0"/>
        <v>0</v>
      </c>
      <c r="F27" s="62">
        <f t="shared" si="1"/>
        <v>0</v>
      </c>
      <c r="H27" s="178"/>
    </row>
    <row r="28" spans="1:8" ht="15" customHeight="1" x14ac:dyDescent="0.25">
      <c r="A28" s="191" t="s">
        <v>185</v>
      </c>
      <c r="B28" s="61">
        <f>ULSummary!B28-ULBoard!B28+LSU!B28+LSUA!B28+LSUS!B28+SUBR!B28+SUNO!B28</f>
        <v>68740</v>
      </c>
      <c r="C28" s="61">
        <f>ULSummary!C28-ULBoard!C28+LSU!C28+LSUA!C28+LSUS!C28+SUBR!C28+SUNO!C28</f>
        <v>68740</v>
      </c>
      <c r="D28" s="61">
        <f>ULSummary!D28-ULBoard!D28+LSU!D28+LSUA!D28+LSUS!D28+SUBR!D28+SUNO!D28</f>
        <v>44802</v>
      </c>
      <c r="E28" s="61">
        <f t="shared" si="0"/>
        <v>-23938</v>
      </c>
      <c r="F28" s="62">
        <f t="shared" si="1"/>
        <v>-0.3482397439627582</v>
      </c>
      <c r="H28" s="178"/>
    </row>
    <row r="29" spans="1:8" ht="15" customHeight="1" x14ac:dyDescent="0.25">
      <c r="A29" s="191" t="s">
        <v>198</v>
      </c>
      <c r="B29" s="61">
        <f>ULSummary!B29-ULBoard!B29+LSU!B29+LSUA!B29+LSUS!B29+SUBR!B29+SUNO!B29</f>
        <v>0</v>
      </c>
      <c r="C29" s="61">
        <f>ULSummary!C29-ULBoard!C29+LSU!C29+LSUA!C29+LSUS!C29+SUBR!C29+SUNO!C29</f>
        <v>0</v>
      </c>
      <c r="D29" s="61">
        <f>ULSummary!D29-ULBoard!D29+LSU!D29+LSUA!D29+LSUS!D29+SUBR!D29+SUNO!D29</f>
        <v>0</v>
      </c>
      <c r="E29" s="61">
        <f t="shared" si="0"/>
        <v>0</v>
      </c>
      <c r="F29" s="62">
        <f t="shared" si="1"/>
        <v>0</v>
      </c>
      <c r="H29" s="178"/>
    </row>
    <row r="30" spans="1:8" ht="15" customHeight="1" x14ac:dyDescent="0.25">
      <c r="A30" s="192" t="s">
        <v>199</v>
      </c>
      <c r="B30" s="61">
        <f>ULSummary!B30-ULBoard!B30+LSU!B30+LSUA!B30+LSUS!B30+SUBR!B30+SUNO!B30</f>
        <v>0</v>
      </c>
      <c r="C30" s="61">
        <f>ULSummary!C30-ULBoard!C30+LSU!C30+LSUA!C30+LSUS!C30+SUBR!C30+SUNO!C30</f>
        <v>0</v>
      </c>
      <c r="D30" s="61">
        <f>ULSummary!D30-ULBoard!D30+LSU!D30+LSUA!D30+LSUS!D30+SUBR!D30+SUNO!D30</f>
        <v>0</v>
      </c>
      <c r="E30" s="61">
        <f t="shared" si="0"/>
        <v>0</v>
      </c>
      <c r="F30" s="62">
        <f t="shared" si="1"/>
        <v>0</v>
      </c>
      <c r="H30" s="178"/>
    </row>
    <row r="31" spans="1:8" ht="15" customHeight="1" x14ac:dyDescent="0.25">
      <c r="A31" s="191" t="s">
        <v>205</v>
      </c>
      <c r="B31" s="61">
        <f>ULSummary!B31-ULBoard!B31+LSU!B31+LSUA!B31+LSUS!B31+SUBR!B31+SUNO!B31</f>
        <v>0</v>
      </c>
      <c r="C31" s="61">
        <f>ULSummary!C31-ULBoard!C31+LSU!C31+LSUA!C31+LSUS!C31+SUBR!C31+SUNO!C31</f>
        <v>0</v>
      </c>
      <c r="D31" s="61">
        <f>ULSummary!D31-ULBoard!D31+LSU!D31+LSUA!D31+LSUS!D31+SUBR!D31+SUNO!D31</f>
        <v>0</v>
      </c>
      <c r="E31" s="61">
        <f t="shared" si="0"/>
        <v>0</v>
      </c>
      <c r="F31" s="62">
        <f t="shared" si="1"/>
        <v>0</v>
      </c>
      <c r="H31" s="178"/>
    </row>
    <row r="32" spans="1:8" ht="15" customHeight="1" x14ac:dyDescent="0.25">
      <c r="A32" s="193" t="s">
        <v>206</v>
      </c>
      <c r="B32" s="61">
        <f>ULSummary!B32-ULBoard!B32+LSU!B32+LSUA!B32+LSUS!B32+SUBR!B32+SUNO!B32</f>
        <v>0</v>
      </c>
      <c r="C32" s="61">
        <f>ULSummary!C32-ULBoard!C32+LSU!C32+LSUA!C32+LSUS!C32+SUBR!C32+SUNO!C32</f>
        <v>0</v>
      </c>
      <c r="D32" s="61">
        <f>ULSummary!D32-ULBoard!D32+LSU!D32+LSUA!D32+LSUS!D32+SUBR!D32+SUNO!D32</f>
        <v>0</v>
      </c>
      <c r="E32" s="61">
        <f t="shared" si="0"/>
        <v>0</v>
      </c>
      <c r="F32" s="62">
        <f t="shared" si="1"/>
        <v>0</v>
      </c>
      <c r="H32" s="178"/>
    </row>
    <row r="33" spans="1:8" ht="15" customHeight="1" x14ac:dyDescent="0.25">
      <c r="A33" s="193" t="s">
        <v>207</v>
      </c>
      <c r="B33" s="61">
        <f>ULSummary!B33-ULBoard!B33+LSU!B33+LSUA!B33+LSUS!B33+SUBR!B33+SUNO!B33</f>
        <v>0</v>
      </c>
      <c r="C33" s="61">
        <f>ULSummary!C33-ULBoard!C33+LSU!C33+LSUA!C33+LSUS!C33+SUBR!C33+SUNO!C33</f>
        <v>0</v>
      </c>
      <c r="D33" s="61">
        <f>ULSummary!D33-ULBoard!D33+LSU!D33+LSUA!D33+LSUS!D33+SUBR!D33+SUNO!D33</f>
        <v>0</v>
      </c>
      <c r="E33" s="61">
        <f t="shared" si="0"/>
        <v>0</v>
      </c>
      <c r="F33" s="62">
        <f t="shared" si="1"/>
        <v>0</v>
      </c>
      <c r="H33" s="178"/>
    </row>
    <row r="34" spans="1:8" ht="15" customHeight="1" x14ac:dyDescent="0.25">
      <c r="A34" s="67" t="s">
        <v>25</v>
      </c>
      <c r="B34" s="65"/>
      <c r="C34" s="65"/>
      <c r="D34" s="65"/>
      <c r="E34" s="65"/>
      <c r="F34" s="58"/>
      <c r="H34" s="178"/>
    </row>
    <row r="35" spans="1:8" ht="15" customHeight="1" x14ac:dyDescent="0.25">
      <c r="A35" s="64" t="s">
        <v>26</v>
      </c>
      <c r="B35" s="61">
        <f>ULSummary!B35-ULBoard!B35+LSU!B35+LSUA!B35+LSUS!B35+SUBR!B35+SUNO!B35</f>
        <v>0</v>
      </c>
      <c r="C35" s="61">
        <f>ULSummary!C35-ULBoard!C35+LSU!C35+LSUA!C35+LSUS!C35+SUBR!C35+SUNO!C35</f>
        <v>0</v>
      </c>
      <c r="D35" s="61">
        <f>ULSummary!D35-ULBoard!D35+LSU!D35+LSUA!D35+LSUS!D35+SUBR!D35+SUNO!D35</f>
        <v>0</v>
      </c>
      <c r="E35" s="61">
        <f>D35-C35</f>
        <v>0</v>
      </c>
      <c r="F35" s="62">
        <f>IF(ISBLANK(E35),"  ",IF(C35&gt;0,E35/C35,IF(E35&gt;0,1,0)))</f>
        <v>0</v>
      </c>
      <c r="H35" s="178"/>
    </row>
    <row r="36" spans="1:8" ht="15" customHeight="1" x14ac:dyDescent="0.25">
      <c r="A36" s="68" t="s">
        <v>27</v>
      </c>
      <c r="B36" s="65"/>
      <c r="C36" s="65"/>
      <c r="D36" s="65"/>
      <c r="E36" s="65"/>
      <c r="F36" s="58"/>
      <c r="H36" s="178"/>
    </row>
    <row r="37" spans="1:8" ht="15" customHeight="1" x14ac:dyDescent="0.25">
      <c r="A37" s="64" t="s">
        <v>26</v>
      </c>
      <c r="B37" s="61">
        <f>ULSummary!B37-ULBoard!B37+LSU!B37+LSUA!B37+LSUS!B37+SUBR!B37+SUNO!B37</f>
        <v>0</v>
      </c>
      <c r="C37" s="61">
        <f>ULSummary!C37-ULBoard!C37+LSU!C37+LSUA!C37+LSUS!C37+SUBR!C37+SUNO!C37</f>
        <v>0</v>
      </c>
      <c r="D37" s="61">
        <f>ULSummary!D37-ULBoard!D37+LSU!D37+LSUA!D37+LSUS!D37+SUBR!D37+SUNO!D37</f>
        <v>0</v>
      </c>
      <c r="E37" s="61">
        <f>D37-C37</f>
        <v>0</v>
      </c>
      <c r="F37" s="62">
        <f>IF(ISBLANK(E37),"  ",IF(C37&gt;0,E37/C37,IF(E37&gt;0,1,0)))</f>
        <v>0</v>
      </c>
      <c r="H37" s="178"/>
    </row>
    <row r="38" spans="1:8" ht="15" customHeight="1" x14ac:dyDescent="0.25">
      <c r="A38" s="66" t="s">
        <v>28</v>
      </c>
      <c r="B38" s="101"/>
      <c r="C38" s="101"/>
      <c r="D38" s="101"/>
      <c r="E38" s="63"/>
      <c r="F38" s="62" t="s">
        <v>29</v>
      </c>
      <c r="H38" s="178"/>
    </row>
    <row r="39" spans="1:8" s="103" customFormat="1" ht="15" customHeight="1" x14ac:dyDescent="0.25">
      <c r="A39" s="69" t="s">
        <v>30</v>
      </c>
      <c r="B39" s="102">
        <f>B37+B35+B10+B9+B8</f>
        <v>493556707.39000005</v>
      </c>
      <c r="C39" s="102">
        <f>C37+C35+C10+C9+C8</f>
        <v>493578272</v>
      </c>
      <c r="D39" s="102">
        <f>D37+D35+D10+D9+D8</f>
        <v>576027764</v>
      </c>
      <c r="E39" s="77">
        <f>D39-C39</f>
        <v>82449492</v>
      </c>
      <c r="F39" s="71">
        <f>IF(ISBLANK(E39),"  ",IF(C39&gt;0,E39/C39,IF(E39&gt;0,1,0)))</f>
        <v>0.16704441154978555</v>
      </c>
      <c r="H39" s="179"/>
    </row>
    <row r="40" spans="1:8" ht="15" customHeight="1" x14ac:dyDescent="0.25">
      <c r="A40" s="67" t="s">
        <v>31</v>
      </c>
      <c r="B40" s="65"/>
      <c r="C40" s="65"/>
      <c r="D40" s="65"/>
      <c r="E40" s="65"/>
      <c r="F40" s="58"/>
      <c r="H40" s="178"/>
    </row>
    <row r="41" spans="1:8" ht="15" customHeight="1" x14ac:dyDescent="0.25">
      <c r="A41" s="72" t="s">
        <v>32</v>
      </c>
      <c r="B41" s="61">
        <f>ULSummary!B41-ULBoard!B41+LSU!B41+LSUA!B41+LSUS!B41+SUBR!B41+SUNO!B41</f>
        <v>0</v>
      </c>
      <c r="C41" s="61">
        <f>ULSummary!C41-ULBoard!C41+LSU!C41+LSUA!C41+LSUS!C41+SUBR!C41+SUNO!C41</f>
        <v>0</v>
      </c>
      <c r="D41" s="61">
        <f>ULSummary!D41-ULBoard!D41+LSU!D41+LSUA!D41+LSUS!D41+SUBR!D41+SUNO!D41</f>
        <v>0</v>
      </c>
      <c r="E41" s="61">
        <f t="shared" ref="E41:E46" si="2">D41-C41</f>
        <v>0</v>
      </c>
      <c r="F41" s="62">
        <f t="shared" ref="F41:F46" si="3">IF(ISBLANK(E41),"  ",IF(C41&gt;0,E41/C41,IF(E41&gt;0,1,0)))</f>
        <v>0</v>
      </c>
      <c r="H41" s="178"/>
    </row>
    <row r="42" spans="1:8" ht="15" customHeight="1" x14ac:dyDescent="0.25">
      <c r="A42" s="73" t="s">
        <v>33</v>
      </c>
      <c r="B42" s="61">
        <f>ULSummary!B42-ULBoard!B42+LSU!B42+LSUA!B42+LSUS!B42+SUBR!B42+SUNO!B42</f>
        <v>0</v>
      </c>
      <c r="C42" s="61">
        <f>ULSummary!C42-ULBoard!C42+LSU!C42+LSUA!C42+LSUS!C42+SUBR!C42+SUNO!C42</f>
        <v>0</v>
      </c>
      <c r="D42" s="61">
        <f>ULSummary!D42-ULBoard!D42+LSU!D42+LSUA!D42+LSUS!D42+SUBR!D42+SUNO!D42</f>
        <v>0</v>
      </c>
      <c r="E42" s="61">
        <f t="shared" si="2"/>
        <v>0</v>
      </c>
      <c r="F42" s="62">
        <f t="shared" si="3"/>
        <v>0</v>
      </c>
      <c r="H42" s="178"/>
    </row>
    <row r="43" spans="1:8" ht="15" customHeight="1" x14ac:dyDescent="0.25">
      <c r="A43" s="73" t="s">
        <v>34</v>
      </c>
      <c r="B43" s="61">
        <f>ULSummary!B43-ULBoard!B43+LSU!B43+LSUA!B43+LSUS!B43+SUBR!B43+SUNO!B43</f>
        <v>0</v>
      </c>
      <c r="C43" s="61">
        <f>ULSummary!C43-ULBoard!C43+LSU!C43+LSUA!C43+LSUS!C43+SUBR!C43+SUNO!C43</f>
        <v>0</v>
      </c>
      <c r="D43" s="61">
        <f>ULSummary!D43-ULBoard!D43+LSU!D43+LSUA!D43+LSUS!D43+SUBR!D43+SUNO!D43</f>
        <v>0</v>
      </c>
      <c r="E43" s="61">
        <f t="shared" si="2"/>
        <v>0</v>
      </c>
      <c r="F43" s="62">
        <f t="shared" si="3"/>
        <v>0</v>
      </c>
      <c r="H43" s="178"/>
    </row>
    <row r="44" spans="1:8" ht="15" customHeight="1" x14ac:dyDescent="0.25">
      <c r="A44" s="73" t="s">
        <v>35</v>
      </c>
      <c r="B44" s="61">
        <f>ULSummary!B44-ULBoard!B44+LSU!B44+LSUA!B44+LSUS!B44+SUBR!B44+SUNO!B44</f>
        <v>0</v>
      </c>
      <c r="C44" s="61">
        <f>ULSummary!C44-ULBoard!C44+LSU!C44+LSUA!C44+LSUS!C44+SUBR!C44+SUNO!C44</f>
        <v>0</v>
      </c>
      <c r="D44" s="61">
        <f>ULSummary!D44-ULBoard!D44+LSU!D44+LSUA!D44+LSUS!D44+SUBR!D44+SUNO!D44</f>
        <v>0</v>
      </c>
      <c r="E44" s="61">
        <f t="shared" si="2"/>
        <v>0</v>
      </c>
      <c r="F44" s="62">
        <f t="shared" si="3"/>
        <v>0</v>
      </c>
      <c r="H44" s="178"/>
    </row>
    <row r="45" spans="1:8" ht="15" customHeight="1" x14ac:dyDescent="0.25">
      <c r="A45" s="74" t="s">
        <v>36</v>
      </c>
      <c r="B45" s="61">
        <f>ULSummary!B45-ULBoard!B45+LSU!B45+LSUA!B45+LSUS!B45+SUBR!B45+SUNO!B45</f>
        <v>0</v>
      </c>
      <c r="C45" s="61">
        <f>ULSummary!C45-ULBoard!C45+LSU!C45+LSUA!C45+LSUS!C45+SUBR!C45+SUNO!C45</f>
        <v>0</v>
      </c>
      <c r="D45" s="61">
        <f>ULSummary!D45-ULBoard!D45+LSU!D45+LSUA!D45+LSUS!D45+SUBR!D45+SUNO!D45</f>
        <v>0</v>
      </c>
      <c r="E45" s="61">
        <f t="shared" si="2"/>
        <v>0</v>
      </c>
      <c r="F45" s="62">
        <f t="shared" si="3"/>
        <v>0</v>
      </c>
      <c r="H45" s="178"/>
    </row>
    <row r="46" spans="1:8" s="103" customFormat="1" ht="15" customHeight="1" x14ac:dyDescent="0.25">
      <c r="A46" s="67" t="s">
        <v>37</v>
      </c>
      <c r="B46" s="77">
        <f>ULSummary!B46-ULBoard!B46+LSU!B46+LSUA!B46+LSUS!B46+SUBR!B46+SUNO!B46</f>
        <v>0</v>
      </c>
      <c r="C46" s="77">
        <f>ULSummary!C46-ULBoard!C46+LSU!C46+LSUA!C46+LSUS!C46+SUBR!C46+SUNO!C46</f>
        <v>0</v>
      </c>
      <c r="D46" s="77">
        <f>ULSummary!D46-ULBoard!D46+LSU!D46+LSUA!D46+LSUS!D46+SUBR!D46+SUNO!D46</f>
        <v>0</v>
      </c>
      <c r="E46" s="77">
        <f t="shared" si="2"/>
        <v>0</v>
      </c>
      <c r="F46" s="71">
        <f t="shared" si="3"/>
        <v>0</v>
      </c>
      <c r="H46" s="179"/>
    </row>
    <row r="47" spans="1:8" ht="15" customHeight="1" x14ac:dyDescent="0.25">
      <c r="A47" s="66" t="s">
        <v>38</v>
      </c>
      <c r="B47" s="65"/>
      <c r="C47" s="65"/>
      <c r="D47" s="65"/>
      <c r="E47" s="65"/>
      <c r="F47" s="58"/>
      <c r="H47" s="178"/>
    </row>
    <row r="48" spans="1:8" s="103" customFormat="1" ht="15" customHeight="1" x14ac:dyDescent="0.25">
      <c r="A48" s="76" t="s">
        <v>39</v>
      </c>
      <c r="B48" s="77">
        <f>ULSummary!B48-ULBoard!B48+LSU!B48+LSUA!B48+LSUS!B48+SUBR!B48+SUNO!B48</f>
        <v>13158121</v>
      </c>
      <c r="C48" s="77">
        <f>ULSummary!C48-ULBoard!C48+LSU!C48+LSUA!C48+LSUS!C48+SUBR!C48+SUNO!C48</f>
        <v>13221898</v>
      </c>
      <c r="D48" s="77">
        <f>ULSummary!D48-ULBoard!D48+LSU!D48+LSUA!D48+LSUS!D48+SUBR!D48+SUNO!D48</f>
        <v>13221898</v>
      </c>
      <c r="E48" s="77">
        <f>D48-C48</f>
        <v>0</v>
      </c>
      <c r="F48" s="71">
        <f>IF(ISBLANK(E48),"  ",IF(C48&gt;0,E48/C48,IF(E48&gt;0,1,0)))</f>
        <v>0</v>
      </c>
      <c r="H48" s="179"/>
    </row>
    <row r="49" spans="1:8" ht="15" customHeight="1" x14ac:dyDescent="0.25">
      <c r="A49" s="64"/>
      <c r="B49" s="57"/>
      <c r="C49" s="57"/>
      <c r="D49" s="57"/>
      <c r="E49" s="57"/>
      <c r="F49" s="59"/>
      <c r="H49" s="178"/>
    </row>
    <row r="50" spans="1:8" s="103" customFormat="1" ht="15" customHeight="1" x14ac:dyDescent="0.25">
      <c r="A50" s="76" t="s">
        <v>40</v>
      </c>
      <c r="B50" s="77">
        <f>ULSummary!B50-ULBoard!B50+LSU!B50+LSUA!B50+LSUS!B50+SUBR!B50+SUNO!B50</f>
        <v>0</v>
      </c>
      <c r="C50" s="77">
        <f>ULSummary!C50-ULBoard!C50+LSU!C50+LSUA!C50+LSUS!C50+SUBR!C50+SUNO!C50</f>
        <v>0</v>
      </c>
      <c r="D50" s="77">
        <f>ULSummary!D50-ULBoard!D50+LSU!D50+LSUA!D50+LSUS!D50+SUBR!D50+SUNO!D50</f>
        <v>0</v>
      </c>
      <c r="E50" s="77">
        <f>D50-C50</f>
        <v>0</v>
      </c>
      <c r="F50" s="71">
        <f>IF(ISBLANK(E50),"  ",IF(C50&gt;0,E50/C50,IF(E50&gt;0,1,0)))</f>
        <v>0</v>
      </c>
      <c r="H50" s="179"/>
    </row>
    <row r="51" spans="1:8" ht="15" customHeight="1" x14ac:dyDescent="0.25">
      <c r="A51" s="66" t="s">
        <v>38</v>
      </c>
      <c r="B51" s="65"/>
      <c r="C51" s="65"/>
      <c r="D51" s="65"/>
      <c r="E51" s="65"/>
      <c r="F51" s="58"/>
      <c r="H51" s="178"/>
    </row>
    <row r="52" spans="1:8" s="103" customFormat="1" ht="15" customHeight="1" x14ac:dyDescent="0.25">
      <c r="A52" s="67" t="s">
        <v>41</v>
      </c>
      <c r="B52" s="77">
        <f>ULSummary!B52-ULBoard!B52+LSU!B52+LSUA!B52+LSUS!B52+SUBR!B52+SUNO!B52</f>
        <v>1274936068.3699999</v>
      </c>
      <c r="C52" s="77">
        <f>ULSummary!C52-ULBoard!C52+LSU!C52+LSUA!C52+LSUS!C52+SUBR!C52+SUNO!C52</f>
        <v>1368584463</v>
      </c>
      <c r="D52" s="77">
        <f>ULSummary!D52-ULBoard!D52+LSU!D52+LSUA!D52+LSUS!D52+SUBR!D52+SUNO!D52</f>
        <v>1402431773</v>
      </c>
      <c r="E52" s="77">
        <f>D52-C52</f>
        <v>33847310</v>
      </c>
      <c r="F52" s="71">
        <f>IF(ISBLANK(E52),"  ",IF(C52&gt;0,E52/C52,IF(E52&gt;0,1,0)))</f>
        <v>2.4731619359323387E-2</v>
      </c>
      <c r="H52" s="179"/>
    </row>
    <row r="53" spans="1:8" ht="15" customHeight="1" x14ac:dyDescent="0.25">
      <c r="A53" s="66" t="s">
        <v>38</v>
      </c>
      <c r="B53" s="65"/>
      <c r="C53" s="65"/>
      <c r="D53" s="65"/>
      <c r="E53" s="65"/>
      <c r="F53" s="58"/>
      <c r="H53" s="178"/>
    </row>
    <row r="54" spans="1:8" s="103" customFormat="1" ht="15" customHeight="1" x14ac:dyDescent="0.25">
      <c r="A54" s="78" t="s">
        <v>42</v>
      </c>
      <c r="B54" s="77">
        <f>ULSummary!B54-ULBoard!B54+LSU!B54+LSUA!B54+LSUS!B54+SUBR!B54+SUNO!B54</f>
        <v>0</v>
      </c>
      <c r="C54" s="77">
        <f>ULSummary!C54-ULBoard!C54+LSU!C54+LSUA!C54+LSUS!C54+SUBR!C54+SUNO!C54</f>
        <v>0</v>
      </c>
      <c r="D54" s="77">
        <f>ULSummary!D54-ULBoard!D54+LSU!D54+LSUA!D54+LSUS!D54+SUBR!D54+SUNO!D54</f>
        <v>0</v>
      </c>
      <c r="E54" s="77">
        <f>D54-C54</f>
        <v>0</v>
      </c>
      <c r="F54" s="71">
        <f>IF(ISBLANK(E54),"  ",IF(C54&gt;0,E54/C54,IF(E54&gt;0,1,0)))</f>
        <v>0</v>
      </c>
      <c r="H54" s="179"/>
    </row>
    <row r="55" spans="1:8" ht="15" customHeight="1" x14ac:dyDescent="0.25">
      <c r="A55" s="67"/>
      <c r="B55" s="57"/>
      <c r="C55" s="57"/>
      <c r="D55" s="57"/>
      <c r="E55" s="57"/>
      <c r="F55" s="80"/>
      <c r="H55" s="178"/>
    </row>
    <row r="56" spans="1:8" s="103" customFormat="1" ht="15" customHeight="1" x14ac:dyDescent="0.25">
      <c r="A56" s="67" t="s">
        <v>43</v>
      </c>
      <c r="B56" s="77">
        <f>ULSummary!B56-ULBoard!B56+LSU!B56+LSUA!B56+LSUS!B56+SUBR!B56+SUNO!B56</f>
        <v>0</v>
      </c>
      <c r="C56" s="77">
        <f>ULSummary!C56-ULBoard!C56+LSU!C56+LSUA!C56+LSUS!C56+SUBR!C56+SUNO!C56</f>
        <v>0</v>
      </c>
      <c r="D56" s="77">
        <f>ULSummary!D56-ULBoard!D56+LSU!D56+LSUA!D56+LSUS!D56+SUBR!D56+SUNO!D56</f>
        <v>0</v>
      </c>
      <c r="E56" s="77">
        <f>D56-C56</f>
        <v>0</v>
      </c>
      <c r="F56" s="71">
        <f>IF(ISBLANK(E56),"  ",IF(C56&gt;0,E56/C56,IF(E56&gt;0,1,0)))</f>
        <v>0</v>
      </c>
      <c r="H56" s="179"/>
    </row>
    <row r="57" spans="1:8" ht="15" customHeight="1" x14ac:dyDescent="0.25">
      <c r="A57" s="66"/>
      <c r="B57" s="65"/>
      <c r="C57" s="65"/>
      <c r="D57" s="65"/>
      <c r="E57" s="65"/>
      <c r="F57" s="58"/>
      <c r="H57" s="178"/>
    </row>
    <row r="58" spans="1:8" s="103" customFormat="1" ht="15" customHeight="1" x14ac:dyDescent="0.25">
      <c r="A58" s="81" t="s">
        <v>44</v>
      </c>
      <c r="B58" s="77">
        <f>ULSummary!B58-ULBoard!B58+LSU!B58+LSUA!B58+LSUS!B58+SUBR!B58+SUNO!B58</f>
        <v>1781650896.7599998</v>
      </c>
      <c r="C58" s="77">
        <f>ULSummary!C58-ULBoard!C58+LSU!C58+LSUA!C58+LSUS!C58+SUBR!C58+SUNO!C58</f>
        <v>1875384633</v>
      </c>
      <c r="D58" s="77">
        <f>ULSummary!D58-ULBoard!D58+LSU!D58+LSUA!D58+LSUS!D58+SUBR!D58+SUNO!D58</f>
        <v>1991681435</v>
      </c>
      <c r="E58" s="77">
        <f>D58-C58</f>
        <v>116296802</v>
      </c>
      <c r="F58" s="71">
        <f>IF(ISBLANK(E58),"  ",IF(C58&gt;0,E58/C58,IF(E58&gt;0,1,0)))</f>
        <v>6.2012240024577399E-2</v>
      </c>
      <c r="H58" s="179"/>
    </row>
    <row r="59" spans="1:8" ht="15" customHeight="1" x14ac:dyDescent="0.25">
      <c r="A59" s="82"/>
      <c r="B59" s="65"/>
      <c r="C59" s="65"/>
      <c r="D59" s="65"/>
      <c r="E59" s="65"/>
      <c r="F59" s="58" t="s">
        <v>38</v>
      </c>
      <c r="H59" s="178"/>
    </row>
    <row r="60" spans="1:8" ht="15" customHeight="1" x14ac:dyDescent="0.25">
      <c r="A60" s="83"/>
      <c r="B60" s="57"/>
      <c r="C60" s="57"/>
      <c r="D60" s="57"/>
      <c r="E60" s="57"/>
      <c r="F60" s="59" t="s">
        <v>38</v>
      </c>
      <c r="H60" s="178"/>
    </row>
    <row r="61" spans="1:8" ht="15" customHeight="1" x14ac:dyDescent="0.25">
      <c r="A61" s="81" t="s">
        <v>45</v>
      </c>
      <c r="B61" s="57"/>
      <c r="C61" s="57"/>
      <c r="D61" s="57"/>
      <c r="E61" s="57"/>
      <c r="F61" s="59"/>
      <c r="H61" s="178"/>
    </row>
    <row r="62" spans="1:8" ht="15" customHeight="1" x14ac:dyDescent="0.25">
      <c r="A62" s="64" t="s">
        <v>46</v>
      </c>
      <c r="B62" s="61">
        <f>ULSummary!B62-ULBoard!B62+LSU!B62+LSUA!B62+LSUS!B62+SUBR!B62+SUNO!B62</f>
        <v>697278719.94999993</v>
      </c>
      <c r="C62" s="61">
        <f>ULSummary!C62-ULBoard!C62+LSU!C62+LSUA!C62+LSUS!C62+SUBR!C62+SUNO!C62</f>
        <v>741868727.53000009</v>
      </c>
      <c r="D62" s="61">
        <f>ULSummary!D62-ULBoard!D62+LSU!D62+LSUA!D62+LSUS!D62+SUBR!D62+SUNO!D62</f>
        <v>765407779.15999997</v>
      </c>
      <c r="E62" s="61">
        <f t="shared" ref="E62:E75" si="4">D62-C62</f>
        <v>23539051.629999876</v>
      </c>
      <c r="F62" s="62">
        <f t="shared" ref="F62:F75" si="5">IF(ISBLANK(E62),"  ",IF(C62&gt;0,E62/C62,IF(E62&gt;0,1,0)))</f>
        <v>3.1729402731897727E-2</v>
      </c>
      <c r="H62" s="178"/>
    </row>
    <row r="63" spans="1:8" ht="15" customHeight="1" x14ac:dyDescent="0.25">
      <c r="A63" s="66" t="s">
        <v>47</v>
      </c>
      <c r="B63" s="61">
        <f>ULSummary!B63-ULBoard!B63+LSU!B63+LSUA!B63+LSUS!B63+SUBR!B63+SUNO!B63</f>
        <v>108791758.47</v>
      </c>
      <c r="C63" s="61">
        <f>ULSummary!C63-ULBoard!C63+LSU!C63+LSUA!C63+LSUS!C63+SUBR!C63+SUNO!C63</f>
        <v>111573115</v>
      </c>
      <c r="D63" s="61">
        <f>ULSummary!D63-ULBoard!D63+LSU!D63+LSUA!D63+LSUS!D63+SUBR!D63+SUNO!D63</f>
        <v>153571783</v>
      </c>
      <c r="E63" s="61">
        <f t="shared" si="4"/>
        <v>41998668</v>
      </c>
      <c r="F63" s="62">
        <f t="shared" si="5"/>
        <v>0.37642283268688875</v>
      </c>
      <c r="H63" s="178"/>
    </row>
    <row r="64" spans="1:8" ht="15" customHeight="1" x14ac:dyDescent="0.25">
      <c r="A64" s="66" t="s">
        <v>48</v>
      </c>
      <c r="B64" s="61">
        <f>ULSummary!B64-ULBoard!B64+LSU!B64+LSUA!B64+LSUS!B64+SUBR!B64+SUNO!B64</f>
        <v>8772201.1099999994</v>
      </c>
      <c r="C64" s="61">
        <f>ULSummary!C64-ULBoard!C64+LSU!C64+LSUA!C64+LSUS!C64+SUBR!C64+SUNO!C64</f>
        <v>6889279</v>
      </c>
      <c r="D64" s="61">
        <f>ULSummary!D64-ULBoard!D64+LSU!D64+LSUA!D64+LSUS!D64+SUBR!D64+SUNO!D64</f>
        <v>7129544</v>
      </c>
      <c r="E64" s="61">
        <f t="shared" si="4"/>
        <v>240265</v>
      </c>
      <c r="F64" s="62">
        <f t="shared" si="5"/>
        <v>3.4875202470389138E-2</v>
      </c>
      <c r="H64" s="178"/>
    </row>
    <row r="65" spans="1:8" ht="15" customHeight="1" x14ac:dyDescent="0.25">
      <c r="A65" s="66" t="s">
        <v>49</v>
      </c>
      <c r="B65" s="61">
        <f>ULSummary!B65-ULBoard!B65+LSU!B65+LSUA!B65+LSUS!B65+SUBR!B65+SUNO!B65</f>
        <v>184673952.16</v>
      </c>
      <c r="C65" s="61">
        <f>ULSummary!C65-ULBoard!C65+LSU!C65+LSUA!C65+LSUS!C65+SUBR!C65+SUNO!C65</f>
        <v>185926194.83000001</v>
      </c>
      <c r="D65" s="61">
        <f>ULSummary!D65-ULBoard!D65+LSU!D65+LSUA!D65+LSUS!D65+SUBR!D65+SUNO!D65</f>
        <v>202064782.97</v>
      </c>
      <c r="E65" s="61">
        <f t="shared" si="4"/>
        <v>16138588.139999986</v>
      </c>
      <c r="F65" s="62">
        <f t="shared" si="5"/>
        <v>8.6801045730840465E-2</v>
      </c>
      <c r="H65" s="178"/>
    </row>
    <row r="66" spans="1:8" ht="15" customHeight="1" x14ac:dyDescent="0.25">
      <c r="A66" s="66" t="s">
        <v>50</v>
      </c>
      <c r="B66" s="61">
        <f>ULSummary!B66-ULBoard!B66+LSU!B66+LSUA!B66+LSUS!B66+SUBR!B66+SUNO!B66</f>
        <v>80781419.650000021</v>
      </c>
      <c r="C66" s="61">
        <f>ULSummary!C66-ULBoard!C66+LSU!C66+LSUA!C66+LSUS!C66+SUBR!C66+SUNO!C66</f>
        <v>83457634.040000007</v>
      </c>
      <c r="D66" s="61">
        <f>ULSummary!D66-ULBoard!D66+LSU!D66+LSUA!D66+LSUS!D66+SUBR!D66+SUNO!D66</f>
        <v>84064836.670000002</v>
      </c>
      <c r="E66" s="61">
        <f t="shared" si="4"/>
        <v>607202.62999999523</v>
      </c>
      <c r="F66" s="62">
        <f t="shared" si="5"/>
        <v>7.2755792443022294E-3</v>
      </c>
      <c r="H66" s="178"/>
    </row>
    <row r="67" spans="1:8" ht="15" customHeight="1" x14ac:dyDescent="0.25">
      <c r="A67" s="66" t="s">
        <v>51</v>
      </c>
      <c r="B67" s="61">
        <f>ULSummary!B67-ULBoard!B67+LSU!B67+LSUA!B67+LSUS!B67+SUBR!B67+SUNO!B67</f>
        <v>224863062.58000001</v>
      </c>
      <c r="C67" s="61">
        <f>ULSummary!C67-ULBoard!C67+LSU!C67+LSUA!C67+LSUS!C67+SUBR!C67+SUNO!C67</f>
        <v>241222074.28999999</v>
      </c>
      <c r="D67" s="61">
        <f>ULSummary!D67-ULBoard!D67+LSU!D67+LSUA!D67+LSUS!D67+SUBR!D67+SUNO!D67</f>
        <v>256255118.40000001</v>
      </c>
      <c r="E67" s="61">
        <f t="shared" si="4"/>
        <v>15033044.110000014</v>
      </c>
      <c r="F67" s="62">
        <f t="shared" si="5"/>
        <v>6.2320350051907412E-2</v>
      </c>
      <c r="H67" s="178"/>
    </row>
    <row r="68" spans="1:8" ht="15" customHeight="1" x14ac:dyDescent="0.25">
      <c r="A68" s="66" t="s">
        <v>52</v>
      </c>
      <c r="B68" s="61">
        <f>ULSummary!B68-ULBoard!B68+LSU!B68+LSUA!B68+LSUS!B68+SUBR!B68+SUNO!B68</f>
        <v>251317171.5</v>
      </c>
      <c r="C68" s="61">
        <f>ULSummary!C68-ULBoard!C68+LSU!C68+LSUA!C68+LSUS!C68+SUBR!C68+SUNO!C68</f>
        <v>272026199.10000002</v>
      </c>
      <c r="D68" s="61">
        <f>ULSummary!D68-ULBoard!D68+LSU!D68+LSUA!D68+LSUS!D68+SUBR!D68+SUNO!D68</f>
        <v>273227168</v>
      </c>
      <c r="E68" s="61">
        <f t="shared" si="4"/>
        <v>1200968.8999999762</v>
      </c>
      <c r="F68" s="62">
        <f t="shared" si="5"/>
        <v>4.4149015939398024E-3</v>
      </c>
      <c r="H68" s="178"/>
    </row>
    <row r="69" spans="1:8" ht="15" customHeight="1" x14ac:dyDescent="0.25">
      <c r="A69" s="66" t="s">
        <v>53</v>
      </c>
      <c r="B69" s="61">
        <f>ULSummary!B69-ULBoard!B69+LSU!B69+LSUA!B69+LSUS!B69+SUBR!B69+SUNO!B69</f>
        <v>191754947.44000003</v>
      </c>
      <c r="C69" s="61">
        <f>ULSummary!C69-ULBoard!C69+LSU!C69+LSUA!C69+LSUS!C69+SUBR!C69+SUNO!C69</f>
        <v>195456654.5</v>
      </c>
      <c r="D69" s="61">
        <f>ULSummary!D69-ULBoard!D69+LSU!D69+LSUA!D69+LSUS!D69+SUBR!D69+SUNO!D69</f>
        <v>215260755.80000001</v>
      </c>
      <c r="E69" s="61">
        <f t="shared" si="4"/>
        <v>19804101.300000012</v>
      </c>
      <c r="F69" s="62">
        <f t="shared" si="5"/>
        <v>0.10132221566291064</v>
      </c>
      <c r="H69" s="178"/>
    </row>
    <row r="70" spans="1:8" s="103" customFormat="1" ht="15" customHeight="1" x14ac:dyDescent="0.25">
      <c r="A70" s="84" t="s">
        <v>54</v>
      </c>
      <c r="B70" s="77">
        <f>ULSummary!B70-ULBoard!B70+LSU!B70+LSUA!B70+LSUS!B70+SUBR!B70+SUNO!B70</f>
        <v>1748233233.8599999</v>
      </c>
      <c r="C70" s="77">
        <f>ULSummary!C70-ULBoard!C70+LSU!C70+LSUA!C70+LSUS!C70+SUBR!C70+SUNO!C70</f>
        <v>1838419878.2900002</v>
      </c>
      <c r="D70" s="77">
        <f>ULSummary!D70-ULBoard!D70+LSU!D70+LSUA!D70+LSUS!D70+SUBR!D70+SUNO!D70</f>
        <v>1956981768</v>
      </c>
      <c r="E70" s="77">
        <f t="shared" si="4"/>
        <v>118561889.7099998</v>
      </c>
      <c r="F70" s="71">
        <f t="shared" si="5"/>
        <v>6.4491192197225225E-2</v>
      </c>
      <c r="H70" s="179"/>
    </row>
    <row r="71" spans="1:8" ht="15" customHeight="1" x14ac:dyDescent="0.25">
      <c r="A71" s="66" t="s">
        <v>55</v>
      </c>
      <c r="B71" s="61">
        <f>ULSummary!B71-ULBoard!B71+LSU!B71+LSUA!B71+LSUS!B71+SUBR!B71+SUNO!B71</f>
        <v>0</v>
      </c>
      <c r="C71" s="61">
        <f>ULSummary!C71-ULBoard!C71+LSU!C71+LSUA!C71+LSUS!C71+SUBR!C71+SUNO!C71</f>
        <v>0</v>
      </c>
      <c r="D71" s="61">
        <f>ULSummary!D71-ULBoard!D71+LSU!D71+LSUA!D71+LSUS!D71+SUBR!D71+SUNO!D71</f>
        <v>0</v>
      </c>
      <c r="E71" s="61">
        <f t="shared" si="4"/>
        <v>0</v>
      </c>
      <c r="F71" s="62">
        <f t="shared" si="5"/>
        <v>0</v>
      </c>
      <c r="H71" s="178"/>
    </row>
    <row r="72" spans="1:8" ht="15" customHeight="1" x14ac:dyDescent="0.25">
      <c r="A72" s="66" t="s">
        <v>56</v>
      </c>
      <c r="B72" s="61">
        <f>ULSummary!B72-ULBoard!B72+LSU!B72+LSUA!B72+LSUS!B72+SUBR!B72+SUNO!B72</f>
        <v>5930636.1299999999</v>
      </c>
      <c r="C72" s="61">
        <f>ULSummary!C72-ULBoard!C72+LSU!C72+LSUA!C72+LSUS!C72+SUBR!C72+SUNO!C72</f>
        <v>6972402</v>
      </c>
      <c r="D72" s="61">
        <f>ULSummary!D72-ULBoard!D72+LSU!D72+LSUA!D72+LSUS!D72+SUBR!D72+SUNO!D72</f>
        <v>2184413</v>
      </c>
      <c r="E72" s="61">
        <f t="shared" si="4"/>
        <v>-4787989</v>
      </c>
      <c r="F72" s="62">
        <f t="shared" si="5"/>
        <v>-0.68670581529865893</v>
      </c>
      <c r="H72" s="178"/>
    </row>
    <row r="73" spans="1:8" ht="15" customHeight="1" x14ac:dyDescent="0.25">
      <c r="A73" s="66" t="s">
        <v>57</v>
      </c>
      <c r="B73" s="61">
        <f>ULSummary!B73-ULBoard!B73+LSU!B73+LSUA!B73+LSUS!B73+SUBR!B73+SUNO!B73</f>
        <v>25343394</v>
      </c>
      <c r="C73" s="61">
        <f>ULSummary!C73-ULBoard!C73+LSU!C73+LSUA!C73+LSUS!C73+SUBR!C73+SUNO!C73</f>
        <v>26290884</v>
      </c>
      <c r="D73" s="61">
        <f>ULSummary!D73-ULBoard!D73+LSU!D73+LSUA!D73+LSUS!D73+SUBR!D73+SUNO!D73</f>
        <v>27618741</v>
      </c>
      <c r="E73" s="61">
        <f t="shared" si="4"/>
        <v>1327857</v>
      </c>
      <c r="F73" s="62">
        <f t="shared" si="5"/>
        <v>5.0506365628481723E-2</v>
      </c>
      <c r="H73" s="178"/>
    </row>
    <row r="74" spans="1:8" ht="15" customHeight="1" x14ac:dyDescent="0.25">
      <c r="A74" s="66" t="s">
        <v>58</v>
      </c>
      <c r="B74" s="61">
        <f>ULSummary!B74-ULBoard!B74+LSU!B74+LSUA!B74+LSUS!B74+SUBR!B74+SUNO!B74</f>
        <v>2143632.12</v>
      </c>
      <c r="C74" s="61">
        <f>ULSummary!C74-ULBoard!C74+LSU!C74+LSUA!C74+LSUS!C74+SUBR!C74+SUNO!C74</f>
        <v>3701468</v>
      </c>
      <c r="D74" s="61">
        <f>ULSummary!D74-ULBoard!D74+LSU!D74+LSUA!D74+LSUS!D74+SUBR!D74+SUNO!D74</f>
        <v>4896512</v>
      </c>
      <c r="E74" s="61">
        <f t="shared" si="4"/>
        <v>1195044</v>
      </c>
      <c r="F74" s="62">
        <f t="shared" si="5"/>
        <v>0.32285676926019624</v>
      </c>
      <c r="H74" s="178"/>
    </row>
    <row r="75" spans="1:8" s="103" customFormat="1" ht="15" customHeight="1" x14ac:dyDescent="0.25">
      <c r="A75" s="85" t="s">
        <v>59</v>
      </c>
      <c r="B75" s="77">
        <f>ULSummary!B75-ULBoard!B75+LSU!B75+LSUA!B75+LSUS!B75+SUBR!B75+SUNO!B75-1</f>
        <v>1781650895.1099999</v>
      </c>
      <c r="C75" s="77">
        <f>ULSummary!C75-ULBoard!C75+LSU!C75+LSUA!C75+LSUS!C75+SUBR!C75+SUNO!C75</f>
        <v>1875384632.2900002</v>
      </c>
      <c r="D75" s="77">
        <f>ULSummary!D75-ULBoard!D75+LSU!D75+LSUA!D75+LSUS!D75+SUBR!D75+SUNO!D75</f>
        <v>1991681434</v>
      </c>
      <c r="E75" s="77">
        <f t="shared" si="4"/>
        <v>116296801.7099998</v>
      </c>
      <c r="F75" s="71">
        <f t="shared" si="5"/>
        <v>6.2012239893419495E-2</v>
      </c>
      <c r="H75" s="179"/>
    </row>
    <row r="76" spans="1:8" ht="15" customHeight="1" x14ac:dyDescent="0.25">
      <c r="A76" s="83"/>
      <c r="B76" s="57"/>
      <c r="C76" s="57"/>
      <c r="D76" s="57"/>
      <c r="E76" s="57"/>
      <c r="F76" s="59"/>
      <c r="H76" s="178"/>
    </row>
    <row r="77" spans="1:8" ht="15" customHeight="1" x14ac:dyDescent="0.25">
      <c r="A77" s="81" t="s">
        <v>60</v>
      </c>
      <c r="B77" s="57"/>
      <c r="C77" s="57"/>
      <c r="D77" s="57"/>
      <c r="E77" s="57"/>
      <c r="F77" s="59"/>
      <c r="H77" s="178"/>
    </row>
    <row r="78" spans="1:8" ht="15" customHeight="1" x14ac:dyDescent="0.25">
      <c r="A78" s="64" t="s">
        <v>61</v>
      </c>
      <c r="B78" s="61">
        <f>ULSummary!B78-ULBoard!B78+LSU!B78+LSUA!B78+LSUS!B78+SUBR!B78+SUNO!B78</f>
        <v>828341258.20999992</v>
      </c>
      <c r="C78" s="61">
        <f>ULSummary!C78-ULBoard!C78+LSU!C78+LSUA!C78+LSUS!C78+SUBR!C78+SUNO!C78</f>
        <v>859477114.60000002</v>
      </c>
      <c r="D78" s="61">
        <f>ULSummary!D78-ULBoard!D78+LSU!D78+LSUA!D78+LSUS!D78+SUBR!D78+SUNO!D78</f>
        <v>896921986</v>
      </c>
      <c r="E78" s="61">
        <f t="shared" ref="E78:E96" si="6">D78-C78</f>
        <v>37444871.399999976</v>
      </c>
      <c r="F78" s="62">
        <f t="shared" ref="F78:F96" si="7">IF(ISBLANK(E78),"  ",IF(C78&gt;0,E78/C78,IF(E78&gt;0,1,0)))</f>
        <v>4.3567037171695709E-2</v>
      </c>
      <c r="H78" s="178"/>
    </row>
    <row r="79" spans="1:8" ht="15" customHeight="1" x14ac:dyDescent="0.25">
      <c r="A79" s="66" t="s">
        <v>62</v>
      </c>
      <c r="B79" s="61">
        <f>ULSummary!B79-ULBoard!B79+LSU!B79+LSUA!B79+LSUS!B79+SUBR!B79+SUNO!B79</f>
        <v>46237042.810000002</v>
      </c>
      <c r="C79" s="61">
        <f>ULSummary!C79-ULBoard!C79+LSU!C79+LSUA!C79+LSUS!C79+SUBR!C79+SUNO!C79</f>
        <v>46342167.210000001</v>
      </c>
      <c r="D79" s="61">
        <f>ULSummary!D79-ULBoard!D79+LSU!D79+LSUA!D79+LSUS!D79+SUBR!D79+SUNO!D79</f>
        <v>54604608</v>
      </c>
      <c r="E79" s="61">
        <f t="shared" si="6"/>
        <v>8262440.7899999991</v>
      </c>
      <c r="F79" s="62">
        <f t="shared" si="7"/>
        <v>0.17829206719139104</v>
      </c>
      <c r="H79" s="178"/>
    </row>
    <row r="80" spans="1:8" ht="15" customHeight="1" x14ac:dyDescent="0.25">
      <c r="A80" s="66" t="s">
        <v>63</v>
      </c>
      <c r="B80" s="61">
        <f>ULSummary!B80-ULBoard!B80+LSU!B80+LSUA!B80+LSUS!B80+SUBR!B80+SUNO!B80</f>
        <v>352557731.49000007</v>
      </c>
      <c r="C80" s="61">
        <f>ULSummary!C80-ULBoard!C80+LSU!C80+LSUA!C80+LSUS!C80+SUBR!C80+SUNO!C80</f>
        <v>367517176.08999997</v>
      </c>
      <c r="D80" s="61">
        <f>ULSummary!D80-ULBoard!D80+LSU!D80+LSUA!D80+LSUS!D80+SUBR!D80+SUNO!D80</f>
        <v>381774522</v>
      </c>
      <c r="E80" s="61">
        <f t="shared" si="6"/>
        <v>14257345.910000026</v>
      </c>
      <c r="F80" s="62">
        <f t="shared" si="7"/>
        <v>3.8793685948731269E-2</v>
      </c>
      <c r="H80" s="178"/>
    </row>
    <row r="81" spans="1:8" s="103" customFormat="1" ht="15" customHeight="1" x14ac:dyDescent="0.25">
      <c r="A81" s="84" t="s">
        <v>64</v>
      </c>
      <c r="B81" s="77">
        <f>ULSummary!B81-ULBoard!B81+LSU!B81+LSUA!B81+LSUS!B81+SUBR!B81+SUNO!B81</f>
        <v>1227136032.5099998</v>
      </c>
      <c r="C81" s="77">
        <f>ULSummary!C81-ULBoard!C81+LSU!C81+LSUA!C81+LSUS!C81+SUBR!C81+SUNO!C81</f>
        <v>1273336457.9000001</v>
      </c>
      <c r="D81" s="77">
        <f>ULSummary!D81-ULBoard!D81+LSU!D81+LSUA!D81+LSUS!D81+SUBR!D81+SUNO!D81</f>
        <v>1333301116</v>
      </c>
      <c r="E81" s="77">
        <f t="shared" si="6"/>
        <v>59964658.099999905</v>
      </c>
      <c r="F81" s="71">
        <f t="shared" si="7"/>
        <v>4.7092547871356992E-2</v>
      </c>
      <c r="H81" s="179"/>
    </row>
    <row r="82" spans="1:8" ht="15" customHeight="1" x14ac:dyDescent="0.25">
      <c r="A82" s="66" t="s">
        <v>65</v>
      </c>
      <c r="B82" s="61">
        <f>ULSummary!B82-ULBoard!B82+LSU!B82+LSUA!B82+LSUS!B82+SUBR!B82+SUNO!B82</f>
        <v>7341687.0799999991</v>
      </c>
      <c r="C82" s="61">
        <f>ULSummary!C82-ULBoard!C82+LSU!C82+LSUA!C82+LSUS!C82+SUBR!C82+SUNO!C82</f>
        <v>6875425.6099999994</v>
      </c>
      <c r="D82" s="61">
        <f>ULSummary!D82-ULBoard!D82+LSU!D82+LSUA!D82+LSUS!D82+SUBR!D82+SUNO!D82</f>
        <v>6979029</v>
      </c>
      <c r="E82" s="61">
        <f t="shared" si="6"/>
        <v>103603.3900000006</v>
      </c>
      <c r="F82" s="62">
        <f t="shared" si="7"/>
        <v>1.5068651146383446E-2</v>
      </c>
      <c r="H82" s="178"/>
    </row>
    <row r="83" spans="1:8" ht="15" customHeight="1" x14ac:dyDescent="0.25">
      <c r="A83" s="66" t="s">
        <v>66</v>
      </c>
      <c r="B83" s="61">
        <f>ULSummary!B83-ULBoard!B83+LSU!B83+LSUA!B83+LSUS!B83+SUBR!B83+SUNO!B83</f>
        <v>141069414.71000001</v>
      </c>
      <c r="C83" s="61">
        <f>ULSummary!C83-ULBoard!C83+LSU!C83+LSUA!C83+LSUS!C83+SUBR!C83+SUNO!C83</f>
        <v>153883924.07999998</v>
      </c>
      <c r="D83" s="61">
        <f>ULSummary!D83-ULBoard!D83+LSU!D83+LSUA!D83+LSUS!D83+SUBR!D83+SUNO!D83</f>
        <v>184364247</v>
      </c>
      <c r="E83" s="61">
        <f t="shared" si="6"/>
        <v>30480322.920000017</v>
      </c>
      <c r="F83" s="62">
        <f t="shared" si="7"/>
        <v>0.19807347065151615</v>
      </c>
      <c r="H83" s="178"/>
    </row>
    <row r="84" spans="1:8" ht="15" customHeight="1" x14ac:dyDescent="0.25">
      <c r="A84" s="66" t="s">
        <v>67</v>
      </c>
      <c r="B84" s="61">
        <f>ULSummary!B84-ULBoard!B84+LSU!B84+LSUA!B84+LSUS!B84+SUBR!B84+SUNO!B84</f>
        <v>44406743.960000001</v>
      </c>
      <c r="C84" s="61">
        <f>ULSummary!C84-ULBoard!C84+LSU!C84+LSUA!C84+LSUS!C84+SUBR!C84+SUNO!C84</f>
        <v>37163701.149999999</v>
      </c>
      <c r="D84" s="61">
        <f>ULSummary!D84-ULBoard!D84+LSU!D84+LSUA!D84+LSUS!D84+SUBR!D84+SUNO!D84</f>
        <v>43300680</v>
      </c>
      <c r="E84" s="61">
        <f t="shared" si="6"/>
        <v>6136978.8500000015</v>
      </c>
      <c r="F84" s="62">
        <f t="shared" si="7"/>
        <v>0.16513368313962998</v>
      </c>
      <c r="H84" s="178"/>
    </row>
    <row r="85" spans="1:8" s="103" customFormat="1" ht="15" customHeight="1" x14ac:dyDescent="0.25">
      <c r="A85" s="68" t="s">
        <v>68</v>
      </c>
      <c r="B85" s="77">
        <f>ULSummary!B85-ULBoard!B85+LSU!B85+LSUA!B85+LSUS!B85+SUBR!B85+SUNO!B85</f>
        <v>192817845.75</v>
      </c>
      <c r="C85" s="77">
        <f>ULSummary!C85-ULBoard!C85+LSU!C85+LSUA!C85+LSUS!C85+SUBR!C85+SUNO!C85</f>
        <v>197923050.83999997</v>
      </c>
      <c r="D85" s="77">
        <f>ULSummary!D85-ULBoard!D85+LSU!D85+LSUA!D85+LSUS!D85+SUBR!D85+SUNO!D85</f>
        <v>234643956</v>
      </c>
      <c r="E85" s="77">
        <f t="shared" si="6"/>
        <v>36720905.160000026</v>
      </c>
      <c r="F85" s="71">
        <f t="shared" si="7"/>
        <v>0.18553122036141725</v>
      </c>
      <c r="H85" s="179"/>
    </row>
    <row r="86" spans="1:8" ht="15" customHeight="1" x14ac:dyDescent="0.25">
      <c r="A86" s="66" t="s">
        <v>69</v>
      </c>
      <c r="B86" s="61">
        <f>ULSummary!B86-ULBoard!B86+LSU!B86+LSUA!B86+LSUS!B86+SUBR!B86+SUNO!B86</f>
        <v>39661480.580000013</v>
      </c>
      <c r="C86" s="61">
        <f>ULSummary!C86-ULBoard!C86+LSU!C86+LSUA!C86+LSUS!C86+SUBR!C86+SUNO!C86</f>
        <v>39297659.769999996</v>
      </c>
      <c r="D86" s="61">
        <f>ULSummary!D86-ULBoard!D86+LSU!D86+LSUA!D86+LSUS!D86+SUBR!D86+SUNO!D86</f>
        <v>47177861</v>
      </c>
      <c r="E86" s="61">
        <f t="shared" si="6"/>
        <v>7880201.2300000042</v>
      </c>
      <c r="F86" s="62">
        <f t="shared" si="7"/>
        <v>0.20052596709628454</v>
      </c>
      <c r="H86" s="178"/>
    </row>
    <row r="87" spans="1:8" ht="15" customHeight="1" x14ac:dyDescent="0.25">
      <c r="A87" s="66" t="s">
        <v>70</v>
      </c>
      <c r="B87" s="61">
        <f>ULSummary!B87-ULBoard!B87+LSU!B87+LSUA!B87+LSUS!B87+SUBR!B87+SUNO!B87</f>
        <v>291568934.48999995</v>
      </c>
      <c r="C87" s="61">
        <f>ULSummary!C87-ULBoard!C87+LSU!C87+LSUA!C87+LSUS!C87+SUBR!C87+SUNO!C87</f>
        <v>324320103.10000002</v>
      </c>
      <c r="D87" s="61">
        <f>ULSummary!D87-ULBoard!D87+LSU!D87+LSUA!D87+LSUS!D87+SUBR!D87+SUNO!D87</f>
        <v>334336241</v>
      </c>
      <c r="E87" s="61">
        <f t="shared" si="6"/>
        <v>10016137.899999976</v>
      </c>
      <c r="F87" s="62">
        <f t="shared" si="7"/>
        <v>3.0883493820645543E-2</v>
      </c>
      <c r="H87" s="178"/>
    </row>
    <row r="88" spans="1:8" ht="15" customHeight="1" x14ac:dyDescent="0.25">
      <c r="A88" s="66" t="s">
        <v>71</v>
      </c>
      <c r="B88" s="61">
        <f>ULSummary!B88-ULBoard!B88+LSU!B88+LSUA!B88+LSUS!B88+SUBR!B88+SUNO!B88</f>
        <v>0</v>
      </c>
      <c r="C88" s="61">
        <f>ULSummary!C88-ULBoard!C88+LSU!C88+LSUA!C88+LSUS!C88+SUBR!C88+SUNO!C88</f>
        <v>0</v>
      </c>
      <c r="D88" s="61">
        <f>ULSummary!D88-ULBoard!D88+LSU!D88+LSUA!D88+LSUS!D88+SUBR!D88+SUNO!D88</f>
        <v>0</v>
      </c>
      <c r="E88" s="61">
        <f t="shared" si="6"/>
        <v>0</v>
      </c>
      <c r="F88" s="62">
        <f t="shared" si="7"/>
        <v>0</v>
      </c>
      <c r="H88" s="178"/>
    </row>
    <row r="89" spans="1:8" ht="15" customHeight="1" x14ac:dyDescent="0.25">
      <c r="A89" s="66" t="s">
        <v>72</v>
      </c>
      <c r="B89" s="61">
        <f>ULSummary!B89-ULBoard!B89+LSU!B89+LSUA!B89+LSUS!B89+SUBR!B89+SUNO!B89</f>
        <v>14909326.99</v>
      </c>
      <c r="C89" s="61">
        <f>ULSummary!C89-ULBoard!C89+LSU!C89+LSUA!C89+LSUS!C89+SUBR!C89+SUNO!C89</f>
        <v>16811169</v>
      </c>
      <c r="D89" s="61">
        <f>ULSummary!D89-ULBoard!D89+LSU!D89+LSUA!D89+LSUS!D89+SUBR!D89+SUNO!D89</f>
        <v>18221412</v>
      </c>
      <c r="E89" s="61">
        <f t="shared" si="6"/>
        <v>1410243</v>
      </c>
      <c r="F89" s="62">
        <f t="shared" si="7"/>
        <v>8.3887265662489024E-2</v>
      </c>
      <c r="H89" s="178"/>
    </row>
    <row r="90" spans="1:8" s="103" customFormat="1" ht="15" customHeight="1" x14ac:dyDescent="0.25">
      <c r="A90" s="68" t="s">
        <v>73</v>
      </c>
      <c r="B90" s="77">
        <f>ULSummary!B90-ULBoard!B90+LSU!B90+LSUA!B90+LSUS!B90+SUBR!B90+SUNO!B90</f>
        <v>346139742.06000006</v>
      </c>
      <c r="C90" s="77">
        <f>ULSummary!C90-ULBoard!C90+LSU!C90+LSUA!C90+LSUS!C90+SUBR!C90+SUNO!C90</f>
        <v>380428931.87</v>
      </c>
      <c r="D90" s="77">
        <f>ULSummary!D90-ULBoard!D90+LSU!D90+LSUA!D90+LSUS!D90+SUBR!D90+SUNO!D90</f>
        <v>399735514</v>
      </c>
      <c r="E90" s="77">
        <f t="shared" si="6"/>
        <v>19306582.129999995</v>
      </c>
      <c r="F90" s="71">
        <f t="shared" si="7"/>
        <v>5.0749510651301968E-2</v>
      </c>
      <c r="H90" s="179"/>
    </row>
    <row r="91" spans="1:8" ht="15" customHeight="1" x14ac:dyDescent="0.25">
      <c r="A91" s="66" t="s">
        <v>74</v>
      </c>
      <c r="B91" s="61">
        <f>ULSummary!B91-ULBoard!B91+LSU!B91+LSUA!B91+LSUS!B91+SUBR!B91+SUNO!B91</f>
        <v>11253588.639999999</v>
      </c>
      <c r="C91" s="61">
        <f>ULSummary!C91-ULBoard!C91+LSU!C91+LSUA!C91+LSUS!C91+SUBR!C91+SUNO!C91</f>
        <v>16760033.030000001</v>
      </c>
      <c r="D91" s="61">
        <f>ULSummary!D91-ULBoard!D91+LSU!D91+LSUA!D91+LSUS!D91+SUBR!D91+SUNO!D91</f>
        <v>17759459</v>
      </c>
      <c r="E91" s="61">
        <f t="shared" si="6"/>
        <v>999425.96999999881</v>
      </c>
      <c r="F91" s="62">
        <f t="shared" si="7"/>
        <v>5.9631503602114243E-2</v>
      </c>
      <c r="H91" s="178"/>
    </row>
    <row r="92" spans="1:8" ht="15" customHeight="1" x14ac:dyDescent="0.25">
      <c r="A92" s="66" t="s">
        <v>75</v>
      </c>
      <c r="B92" s="61">
        <f>ULSummary!B92-ULBoard!B92+LSU!B92+LSUA!B92+LSUS!B92+SUBR!B92+SUNO!B92</f>
        <v>3858128.17</v>
      </c>
      <c r="C92" s="61">
        <f>ULSummary!C92-ULBoard!C92+LSU!C92+LSUA!C92+LSUS!C92+SUBR!C92+SUNO!C92</f>
        <v>4542046</v>
      </c>
      <c r="D92" s="61">
        <f>ULSummary!D92-ULBoard!D92+LSU!D92+LSUA!D92+LSUS!D92+SUBR!D92+SUNO!D92</f>
        <v>5261029</v>
      </c>
      <c r="E92" s="61">
        <f t="shared" si="6"/>
        <v>718983</v>
      </c>
      <c r="F92" s="62">
        <f t="shared" si="7"/>
        <v>0.15829496222627423</v>
      </c>
      <c r="H92" s="178"/>
    </row>
    <row r="93" spans="1:8" ht="15" customHeight="1" x14ac:dyDescent="0.25">
      <c r="A93" s="73" t="s">
        <v>76</v>
      </c>
      <c r="B93" s="61">
        <f>ULSummary!B93-ULBoard!B93+LSU!B93+LSUA!B93+LSUS!B93+SUBR!B93+SUNO!B93</f>
        <v>445558.98</v>
      </c>
      <c r="C93" s="61">
        <f>ULSummary!C93-ULBoard!C93+LSU!C93+LSUA!C93+LSUS!C93+SUBR!C93+SUNO!C93</f>
        <v>2394113.65</v>
      </c>
      <c r="D93" s="61">
        <f>ULSummary!D93-ULBoard!D93+LSU!D93+LSUA!D93+LSUS!D93+SUBR!D93+SUNO!D93</f>
        <v>980360</v>
      </c>
      <c r="E93" s="61">
        <f t="shared" si="6"/>
        <v>-1413753.65</v>
      </c>
      <c r="F93" s="62">
        <f t="shared" si="7"/>
        <v>-0.59051233845978868</v>
      </c>
      <c r="H93" s="178"/>
    </row>
    <row r="94" spans="1:8" s="103" customFormat="1" ht="15" customHeight="1" x14ac:dyDescent="0.25">
      <c r="A94" s="87" t="s">
        <v>77</v>
      </c>
      <c r="B94" s="77">
        <f>ULSummary!B94-ULBoard!B94+LSU!B94+LSUA!B94+LSUS!B94+SUBR!B94+SUNO!B94</f>
        <v>15557275.789999999</v>
      </c>
      <c r="C94" s="77">
        <f>ULSummary!C94-ULBoard!C94+LSU!C94+LSUA!C94+LSUS!C94+SUBR!C94+SUNO!C94</f>
        <v>23696192.68</v>
      </c>
      <c r="D94" s="77">
        <f>ULSummary!D94-ULBoard!D94+LSU!D94+LSUA!D94+LSUS!D94+SUBR!D94+SUNO!D94</f>
        <v>24000848</v>
      </c>
      <c r="E94" s="77">
        <f t="shared" si="6"/>
        <v>304655.3200000003</v>
      </c>
      <c r="F94" s="71">
        <f t="shared" si="7"/>
        <v>1.2856720238316374E-2</v>
      </c>
      <c r="H94" s="179"/>
    </row>
    <row r="95" spans="1:8" ht="15" customHeight="1" x14ac:dyDescent="0.25">
      <c r="A95" s="73" t="s">
        <v>78</v>
      </c>
      <c r="B95" s="61">
        <f>ULSummary!B95-ULBoard!B95+LSU!B95+LSUA!B95+LSUS!B95+SUBR!B95+SUNO!B95</f>
        <v>0</v>
      </c>
      <c r="C95" s="61">
        <f>ULSummary!C95-ULBoard!C95+LSU!C95+LSUA!C95+LSUS!C95+SUBR!C95+SUNO!C95</f>
        <v>0</v>
      </c>
      <c r="D95" s="61">
        <f>ULSummary!D95-ULBoard!D95+LSU!D95+LSUA!D95+LSUS!D95+SUBR!D95+SUNO!D95</f>
        <v>0</v>
      </c>
      <c r="E95" s="61">
        <f t="shared" si="6"/>
        <v>0</v>
      </c>
      <c r="F95" s="62">
        <f t="shared" si="7"/>
        <v>0</v>
      </c>
      <c r="H95" s="178"/>
    </row>
    <row r="96" spans="1:8" s="103" customFormat="1" ht="15" customHeight="1" thickBot="1" x14ac:dyDescent="0.3">
      <c r="A96" s="159" t="s">
        <v>59</v>
      </c>
      <c r="B96" s="160">
        <f>ULSummary!B96-ULBoard!B96+LSU!B96+LSUA!B96+LSUS!B96+SUBR!B96+SUNO!B96-1</f>
        <v>1781650895.1099999</v>
      </c>
      <c r="C96" s="160">
        <f>ULSummary!C96-ULBoard!C96+LSU!C96+LSUA!C96+LSUS!C96+SUBR!C96+SUNO!C96</f>
        <v>1875384633.2900002</v>
      </c>
      <c r="D96" s="160">
        <f>ULSummary!D96-ULBoard!D96+LSU!D96+LSUA!D96+LSUS!D96+SUBR!D96+SUNO!D96</f>
        <v>1991681434</v>
      </c>
      <c r="E96" s="161">
        <f t="shared" si="6"/>
        <v>116296800.7099998</v>
      </c>
      <c r="F96" s="162">
        <f t="shared" si="7"/>
        <v>6.2012239327129133E-2</v>
      </c>
      <c r="H96" s="179"/>
    </row>
    <row r="97" spans="1:6" ht="15" customHeight="1" thickTop="1" x14ac:dyDescent="0.4">
      <c r="A97" s="4"/>
      <c r="B97" s="5"/>
      <c r="C97" s="5"/>
      <c r="D97" s="5"/>
      <c r="E97" s="5"/>
      <c r="F97" s="6" t="s">
        <v>38</v>
      </c>
    </row>
    <row r="98" spans="1:6" x14ac:dyDescent="0.25">
      <c r="A98" s="1" t="s">
        <v>203</v>
      </c>
    </row>
    <row r="99" spans="1:6" x14ac:dyDescent="0.25">
      <c r="A99" s="1" t="s">
        <v>181</v>
      </c>
    </row>
  </sheetData>
  <hyperlinks>
    <hyperlink ref="I2" location="Home!A1" tooltip="Home" display="Home" xr:uid="{00000000-0004-0000-0300-000000000000}"/>
  </hyperlinks>
  <printOptions horizontalCentered="1" verticalCentered="1"/>
  <pageMargins left="0.25" right="0.25" top="0.75" bottom="0.75" header="0.3" footer="0.3"/>
  <pageSetup scale="46" fitToWidth="0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 codeName="Sheet40">
    <pageSetUpPr fitToPage="1"/>
  </sheetPr>
  <dimension ref="A1:M99"/>
  <sheetViews>
    <sheetView workbookViewId="0">
      <pane xSplit="1" ySplit="5" topLeftCell="B6" activePane="bottomRight" state="frozen"/>
      <selection activeCell="A33" sqref="A33"/>
      <selection pane="topRight" activeCell="A33" sqref="A33"/>
      <selection pane="bottomLeft" activeCell="A33" sqref="A33"/>
      <selection pane="bottomRight" activeCell="I25" sqref="I25"/>
    </sheetView>
  </sheetViews>
  <sheetFormatPr defaultColWidth="9.140625" defaultRowHeight="15.75" x14ac:dyDescent="0.25"/>
  <cols>
    <col min="1" max="1" width="66.5703125" style="1" customWidth="1"/>
    <col min="2" max="5" width="23.7109375" style="2" customWidth="1"/>
    <col min="6" max="6" width="23.7109375" style="3" customWidth="1"/>
    <col min="8" max="8" width="7.7109375" customWidth="1"/>
    <col min="9" max="9" width="11.5703125" customWidth="1"/>
  </cols>
  <sheetData>
    <row r="1" spans="1:9" ht="19.5" customHeight="1" thickBot="1" x14ac:dyDescent="0.35">
      <c r="A1" s="27" t="s">
        <v>0</v>
      </c>
      <c r="B1" s="28"/>
      <c r="D1" s="29" t="s">
        <v>1</v>
      </c>
      <c r="E1" s="26" t="s">
        <v>95</v>
      </c>
      <c r="F1" s="37"/>
    </row>
    <row r="2" spans="1:9" ht="19.5" customHeight="1" thickBot="1" x14ac:dyDescent="0.3">
      <c r="A2" s="27" t="s">
        <v>2</v>
      </c>
      <c r="B2" s="28"/>
      <c r="C2" s="28"/>
      <c r="D2" s="28"/>
      <c r="E2" s="28"/>
      <c r="F2" s="32"/>
      <c r="I2" s="170" t="s">
        <v>178</v>
      </c>
    </row>
    <row r="3" spans="1:9" ht="19.5" customHeight="1" thickBot="1" x14ac:dyDescent="0.3">
      <c r="A3" s="33" t="s">
        <v>3</v>
      </c>
      <c r="B3" s="34"/>
      <c r="C3" s="34"/>
      <c r="D3" s="34"/>
      <c r="E3" s="34"/>
      <c r="F3" s="35"/>
    </row>
    <row r="4" spans="1:9" ht="15" customHeight="1" thickTop="1" x14ac:dyDescent="0.25">
      <c r="A4" s="49" t="s">
        <v>4</v>
      </c>
      <c r="B4" s="50" t="s">
        <v>5</v>
      </c>
      <c r="C4" s="51" t="s">
        <v>6</v>
      </c>
      <c r="D4" s="51" t="s">
        <v>6</v>
      </c>
      <c r="E4" s="51" t="s">
        <v>7</v>
      </c>
      <c r="F4" s="52" t="s">
        <v>8</v>
      </c>
      <c r="H4" s="177"/>
    </row>
    <row r="5" spans="1:9" s="107" customFormat="1" ht="15" customHeight="1" x14ac:dyDescent="0.25">
      <c r="A5" s="53"/>
      <c r="B5" s="54" t="s">
        <v>192</v>
      </c>
      <c r="C5" s="54" t="s">
        <v>201</v>
      </c>
      <c r="D5" s="54" t="s">
        <v>202</v>
      </c>
      <c r="E5" s="54" t="s">
        <v>192</v>
      </c>
      <c r="F5" s="55" t="s">
        <v>9</v>
      </c>
      <c r="H5" s="177"/>
    </row>
    <row r="6" spans="1:9" ht="15" customHeight="1" x14ac:dyDescent="0.25">
      <c r="A6" s="56" t="s">
        <v>10</v>
      </c>
      <c r="B6" s="57"/>
      <c r="C6" s="57"/>
      <c r="D6" s="57"/>
      <c r="E6" s="57"/>
      <c r="F6" s="58"/>
      <c r="H6" s="178"/>
    </row>
    <row r="7" spans="1:9" ht="15" customHeight="1" x14ac:dyDescent="0.25">
      <c r="A7" s="56" t="s">
        <v>11</v>
      </c>
      <c r="B7" s="57"/>
      <c r="C7" s="57"/>
      <c r="D7" s="57"/>
      <c r="E7" s="57"/>
      <c r="F7" s="59"/>
      <c r="H7" s="178"/>
    </row>
    <row r="8" spans="1:9" ht="15" customHeight="1" x14ac:dyDescent="0.25">
      <c r="A8" s="60" t="s">
        <v>12</v>
      </c>
      <c r="B8" s="61">
        <v>4648371</v>
      </c>
      <c r="C8" s="61">
        <v>4648371</v>
      </c>
      <c r="D8" s="61">
        <v>9554436</v>
      </c>
      <c r="E8" s="61">
        <f t="shared" ref="E8:E33" si="0">D8-C8</f>
        <v>4906065</v>
      </c>
      <c r="F8" s="62">
        <f t="shared" ref="F8:F33" si="1">IF(ISBLANK(E8),"  ",IF(C8&gt;0,E8/C8,IF(E8&gt;0,1,0)))</f>
        <v>1.0554374855191206</v>
      </c>
      <c r="H8" s="178"/>
    </row>
    <row r="9" spans="1:9" ht="15" customHeight="1" x14ac:dyDescent="0.25">
      <c r="A9" s="60" t="s">
        <v>13</v>
      </c>
      <c r="B9" s="61">
        <v>0</v>
      </c>
      <c r="C9" s="61">
        <v>0</v>
      </c>
      <c r="D9" s="61">
        <v>0</v>
      </c>
      <c r="E9" s="61">
        <f t="shared" si="0"/>
        <v>0</v>
      </c>
      <c r="F9" s="62">
        <f t="shared" si="1"/>
        <v>0</v>
      </c>
      <c r="H9" s="178"/>
    </row>
    <row r="10" spans="1:9" ht="15" customHeight="1" x14ac:dyDescent="0.25">
      <c r="A10" s="187" t="s">
        <v>14</v>
      </c>
      <c r="B10" s="63">
        <v>20000000</v>
      </c>
      <c r="C10" s="63">
        <v>20000000</v>
      </c>
      <c r="D10" s="63">
        <v>0</v>
      </c>
      <c r="E10" s="61">
        <f t="shared" si="0"/>
        <v>-20000000</v>
      </c>
      <c r="F10" s="62">
        <f t="shared" si="1"/>
        <v>-1</v>
      </c>
      <c r="H10" s="178"/>
    </row>
    <row r="11" spans="1:9" ht="15" customHeight="1" x14ac:dyDescent="0.25">
      <c r="A11" s="189" t="s">
        <v>15</v>
      </c>
      <c r="B11" s="65">
        <v>20000000</v>
      </c>
      <c r="C11" s="65">
        <v>20000000</v>
      </c>
      <c r="D11" s="65">
        <v>0</v>
      </c>
      <c r="E11" s="61">
        <f t="shared" si="0"/>
        <v>-20000000</v>
      </c>
      <c r="F11" s="62">
        <f t="shared" si="1"/>
        <v>-1</v>
      </c>
      <c r="H11" s="178"/>
    </row>
    <row r="12" spans="1:9" ht="15" customHeight="1" x14ac:dyDescent="0.25">
      <c r="A12" s="190" t="s">
        <v>16</v>
      </c>
      <c r="B12" s="65">
        <v>0</v>
      </c>
      <c r="C12" s="65">
        <v>0</v>
      </c>
      <c r="D12" s="65">
        <v>0</v>
      </c>
      <c r="E12" s="61">
        <f t="shared" si="0"/>
        <v>0</v>
      </c>
      <c r="F12" s="62">
        <f t="shared" si="1"/>
        <v>0</v>
      </c>
      <c r="H12" s="178"/>
    </row>
    <row r="13" spans="1:9" ht="15" customHeight="1" x14ac:dyDescent="0.25">
      <c r="A13" s="190" t="s">
        <v>17</v>
      </c>
      <c r="B13" s="65">
        <v>0</v>
      </c>
      <c r="C13" s="65">
        <v>0</v>
      </c>
      <c r="D13" s="65">
        <v>0</v>
      </c>
      <c r="E13" s="61">
        <f t="shared" si="0"/>
        <v>0</v>
      </c>
      <c r="F13" s="62">
        <f t="shared" si="1"/>
        <v>0</v>
      </c>
      <c r="H13" s="178"/>
    </row>
    <row r="14" spans="1:9" ht="15" customHeight="1" x14ac:dyDescent="0.25">
      <c r="A14" s="190" t="s">
        <v>18</v>
      </c>
      <c r="B14" s="65">
        <v>0</v>
      </c>
      <c r="C14" s="65">
        <v>0</v>
      </c>
      <c r="D14" s="65">
        <v>0</v>
      </c>
      <c r="E14" s="61">
        <f t="shared" si="0"/>
        <v>0</v>
      </c>
      <c r="F14" s="62">
        <f t="shared" si="1"/>
        <v>0</v>
      </c>
      <c r="H14" s="178"/>
    </row>
    <row r="15" spans="1:9" ht="15" customHeight="1" x14ac:dyDescent="0.25">
      <c r="A15" s="190" t="s">
        <v>19</v>
      </c>
      <c r="B15" s="65">
        <v>0</v>
      </c>
      <c r="C15" s="65">
        <v>0</v>
      </c>
      <c r="D15" s="65">
        <v>0</v>
      </c>
      <c r="E15" s="61">
        <f t="shared" si="0"/>
        <v>0</v>
      </c>
      <c r="F15" s="62">
        <f t="shared" si="1"/>
        <v>0</v>
      </c>
      <c r="H15" s="178"/>
    </row>
    <row r="16" spans="1:9" ht="15" customHeight="1" x14ac:dyDescent="0.25">
      <c r="A16" s="190" t="s">
        <v>204</v>
      </c>
      <c r="B16" s="65">
        <v>0</v>
      </c>
      <c r="C16" s="65">
        <v>0</v>
      </c>
      <c r="D16" s="65">
        <v>0</v>
      </c>
      <c r="E16" s="61">
        <f t="shared" si="0"/>
        <v>0</v>
      </c>
      <c r="F16" s="62">
        <f t="shared" si="1"/>
        <v>0</v>
      </c>
      <c r="H16" s="178"/>
    </row>
    <row r="17" spans="1:8" ht="15" customHeight="1" x14ac:dyDescent="0.25">
      <c r="A17" s="190" t="s">
        <v>20</v>
      </c>
      <c r="B17" s="65">
        <v>0</v>
      </c>
      <c r="C17" s="65">
        <v>0</v>
      </c>
      <c r="D17" s="65">
        <v>0</v>
      </c>
      <c r="E17" s="61">
        <f t="shared" si="0"/>
        <v>0</v>
      </c>
      <c r="F17" s="62">
        <f t="shared" si="1"/>
        <v>0</v>
      </c>
      <c r="H17" s="178"/>
    </row>
    <row r="18" spans="1:8" ht="15" customHeight="1" x14ac:dyDescent="0.25">
      <c r="A18" s="190" t="s">
        <v>193</v>
      </c>
      <c r="B18" s="65">
        <v>0</v>
      </c>
      <c r="C18" s="65">
        <v>0</v>
      </c>
      <c r="D18" s="65">
        <v>0</v>
      </c>
      <c r="E18" s="61">
        <f t="shared" si="0"/>
        <v>0</v>
      </c>
      <c r="F18" s="62">
        <f t="shared" si="1"/>
        <v>0</v>
      </c>
      <c r="H18" s="178"/>
    </row>
    <row r="19" spans="1:8" ht="15" customHeight="1" x14ac:dyDescent="0.25">
      <c r="A19" s="190" t="s">
        <v>21</v>
      </c>
      <c r="B19" s="65">
        <v>0</v>
      </c>
      <c r="C19" s="65">
        <v>0</v>
      </c>
      <c r="D19" s="65">
        <v>0</v>
      </c>
      <c r="E19" s="61">
        <f t="shared" si="0"/>
        <v>0</v>
      </c>
      <c r="F19" s="62">
        <f t="shared" si="1"/>
        <v>0</v>
      </c>
      <c r="H19" s="178"/>
    </row>
    <row r="20" spans="1:8" ht="15" customHeight="1" x14ac:dyDescent="0.25">
      <c r="A20" s="190" t="s">
        <v>22</v>
      </c>
      <c r="B20" s="65">
        <v>0</v>
      </c>
      <c r="C20" s="65">
        <v>0</v>
      </c>
      <c r="D20" s="65">
        <v>0</v>
      </c>
      <c r="E20" s="61">
        <f t="shared" si="0"/>
        <v>0</v>
      </c>
      <c r="F20" s="62">
        <f t="shared" si="1"/>
        <v>0</v>
      </c>
      <c r="H20" s="178"/>
    </row>
    <row r="21" spans="1:8" ht="15" customHeight="1" x14ac:dyDescent="0.25">
      <c r="A21" s="190" t="s">
        <v>194</v>
      </c>
      <c r="B21" s="65">
        <v>0</v>
      </c>
      <c r="C21" s="65">
        <v>0</v>
      </c>
      <c r="D21" s="65">
        <v>0</v>
      </c>
      <c r="E21" s="61">
        <f t="shared" si="0"/>
        <v>0</v>
      </c>
      <c r="F21" s="62">
        <f t="shared" si="1"/>
        <v>0</v>
      </c>
      <c r="H21" s="178"/>
    </row>
    <row r="22" spans="1:8" ht="15" customHeight="1" x14ac:dyDescent="0.25">
      <c r="A22" s="190" t="s">
        <v>23</v>
      </c>
      <c r="B22" s="65">
        <v>0</v>
      </c>
      <c r="C22" s="65">
        <v>0</v>
      </c>
      <c r="D22" s="65">
        <v>0</v>
      </c>
      <c r="E22" s="61">
        <f t="shared" si="0"/>
        <v>0</v>
      </c>
      <c r="F22" s="62">
        <f t="shared" si="1"/>
        <v>0</v>
      </c>
      <c r="H22" s="178"/>
    </row>
    <row r="23" spans="1:8" ht="15" customHeight="1" x14ac:dyDescent="0.25">
      <c r="A23" s="191" t="s">
        <v>195</v>
      </c>
      <c r="B23" s="65">
        <v>0</v>
      </c>
      <c r="C23" s="65">
        <v>0</v>
      </c>
      <c r="D23" s="65">
        <v>0</v>
      </c>
      <c r="E23" s="61">
        <f t="shared" si="0"/>
        <v>0</v>
      </c>
      <c r="F23" s="62">
        <f t="shared" si="1"/>
        <v>0</v>
      </c>
      <c r="H23" s="178"/>
    </row>
    <row r="24" spans="1:8" ht="15" customHeight="1" x14ac:dyDescent="0.25">
      <c r="A24" s="191" t="s">
        <v>24</v>
      </c>
      <c r="B24" s="65">
        <v>0</v>
      </c>
      <c r="C24" s="65">
        <v>0</v>
      </c>
      <c r="D24" s="65">
        <v>0</v>
      </c>
      <c r="E24" s="61">
        <f t="shared" si="0"/>
        <v>0</v>
      </c>
      <c r="F24" s="62">
        <f t="shared" si="1"/>
        <v>0</v>
      </c>
      <c r="H24" s="178"/>
    </row>
    <row r="25" spans="1:8" ht="15" customHeight="1" x14ac:dyDescent="0.25">
      <c r="A25" s="191" t="s">
        <v>79</v>
      </c>
      <c r="B25" s="65">
        <v>0</v>
      </c>
      <c r="C25" s="65">
        <v>0</v>
      </c>
      <c r="D25" s="65">
        <v>0</v>
      </c>
      <c r="E25" s="61">
        <f t="shared" si="0"/>
        <v>0</v>
      </c>
      <c r="F25" s="62">
        <f t="shared" si="1"/>
        <v>0</v>
      </c>
      <c r="H25" s="178"/>
    </row>
    <row r="26" spans="1:8" ht="15" customHeight="1" x14ac:dyDescent="0.25">
      <c r="A26" s="191" t="s">
        <v>196</v>
      </c>
      <c r="B26" s="65">
        <v>0</v>
      </c>
      <c r="C26" s="65">
        <v>0</v>
      </c>
      <c r="D26" s="65">
        <v>0</v>
      </c>
      <c r="E26" s="61">
        <f t="shared" si="0"/>
        <v>0</v>
      </c>
      <c r="F26" s="62">
        <f t="shared" si="1"/>
        <v>0</v>
      </c>
      <c r="H26" s="178"/>
    </row>
    <row r="27" spans="1:8" ht="15" customHeight="1" x14ac:dyDescent="0.25">
      <c r="A27" s="191" t="s">
        <v>197</v>
      </c>
      <c r="B27" s="65">
        <v>0</v>
      </c>
      <c r="C27" s="65">
        <v>0</v>
      </c>
      <c r="D27" s="65">
        <v>0</v>
      </c>
      <c r="E27" s="61">
        <f t="shared" si="0"/>
        <v>0</v>
      </c>
      <c r="F27" s="62">
        <f t="shared" si="1"/>
        <v>0</v>
      </c>
      <c r="H27" s="178"/>
    </row>
    <row r="28" spans="1:8" ht="15" customHeight="1" x14ac:dyDescent="0.25">
      <c r="A28" s="191" t="s">
        <v>185</v>
      </c>
      <c r="B28" s="65">
        <v>0</v>
      </c>
      <c r="C28" s="65">
        <v>0</v>
      </c>
      <c r="D28" s="65">
        <v>0</v>
      </c>
      <c r="E28" s="61">
        <f t="shared" si="0"/>
        <v>0</v>
      </c>
      <c r="F28" s="62">
        <f t="shared" si="1"/>
        <v>0</v>
      </c>
      <c r="H28" s="178"/>
    </row>
    <row r="29" spans="1:8" ht="15" customHeight="1" x14ac:dyDescent="0.25">
      <c r="A29" s="191" t="s">
        <v>198</v>
      </c>
      <c r="B29" s="65">
        <v>0</v>
      </c>
      <c r="C29" s="65">
        <v>0</v>
      </c>
      <c r="D29" s="65">
        <v>0</v>
      </c>
      <c r="E29" s="61">
        <f t="shared" si="0"/>
        <v>0</v>
      </c>
      <c r="F29" s="62">
        <f t="shared" si="1"/>
        <v>0</v>
      </c>
      <c r="H29" s="178"/>
    </row>
    <row r="30" spans="1:8" ht="15" customHeight="1" x14ac:dyDescent="0.25">
      <c r="A30" s="192" t="s">
        <v>199</v>
      </c>
      <c r="B30" s="65">
        <v>0</v>
      </c>
      <c r="C30" s="65">
        <v>0</v>
      </c>
      <c r="D30" s="65">
        <v>0</v>
      </c>
      <c r="E30" s="61">
        <f t="shared" si="0"/>
        <v>0</v>
      </c>
      <c r="F30" s="62">
        <f t="shared" si="1"/>
        <v>0</v>
      </c>
      <c r="H30" s="178"/>
    </row>
    <row r="31" spans="1:8" ht="15" customHeight="1" x14ac:dyDescent="0.25">
      <c r="A31" s="191" t="s">
        <v>205</v>
      </c>
      <c r="B31" s="65">
        <v>0</v>
      </c>
      <c r="C31" s="65">
        <v>0</v>
      </c>
      <c r="D31" s="65">
        <v>0</v>
      </c>
      <c r="E31" s="61">
        <f t="shared" si="0"/>
        <v>0</v>
      </c>
      <c r="F31" s="62">
        <f t="shared" si="1"/>
        <v>0</v>
      </c>
      <c r="H31" s="178"/>
    </row>
    <row r="32" spans="1:8" ht="15" customHeight="1" x14ac:dyDescent="0.25">
      <c r="A32" s="193" t="s">
        <v>206</v>
      </c>
      <c r="B32" s="65">
        <v>0</v>
      </c>
      <c r="C32" s="65">
        <v>0</v>
      </c>
      <c r="D32" s="65">
        <v>0</v>
      </c>
      <c r="E32" s="61">
        <f t="shared" si="0"/>
        <v>0</v>
      </c>
      <c r="F32" s="62">
        <f t="shared" si="1"/>
        <v>0</v>
      </c>
      <c r="H32" s="178"/>
    </row>
    <row r="33" spans="1:13" ht="15" customHeight="1" x14ac:dyDescent="0.25">
      <c r="A33" s="193" t="s">
        <v>207</v>
      </c>
      <c r="B33" s="65">
        <v>0</v>
      </c>
      <c r="C33" s="65">
        <v>0</v>
      </c>
      <c r="D33" s="65">
        <v>0</v>
      </c>
      <c r="E33" s="61">
        <f t="shared" si="0"/>
        <v>0</v>
      </c>
      <c r="F33" s="62">
        <f t="shared" si="1"/>
        <v>0</v>
      </c>
      <c r="H33" s="178"/>
    </row>
    <row r="34" spans="1:13" ht="15" customHeight="1" x14ac:dyDescent="0.25">
      <c r="A34" s="67" t="s">
        <v>25</v>
      </c>
      <c r="B34" s="65"/>
      <c r="C34" s="65"/>
      <c r="D34" s="65"/>
      <c r="E34" s="65"/>
      <c r="F34" s="58"/>
      <c r="H34" s="178"/>
    </row>
    <row r="35" spans="1:13" ht="15" customHeight="1" x14ac:dyDescent="0.25">
      <c r="A35" s="64" t="s">
        <v>26</v>
      </c>
      <c r="B35" s="61">
        <v>0</v>
      </c>
      <c r="C35" s="61">
        <v>0</v>
      </c>
      <c r="D35" s="61">
        <v>0</v>
      </c>
      <c r="E35" s="61">
        <f>D35-C35</f>
        <v>0</v>
      </c>
      <c r="F35" s="62">
        <f>IF(ISBLANK(E35),"  ",IF(C35&gt;0,E35/C35,IF(E35&gt;0,1,0)))</f>
        <v>0</v>
      </c>
      <c r="H35" s="178"/>
    </row>
    <row r="36" spans="1:13" ht="15" customHeight="1" x14ac:dyDescent="0.25">
      <c r="A36" s="68" t="s">
        <v>27</v>
      </c>
      <c r="B36" s="65"/>
      <c r="C36" s="65"/>
      <c r="D36" s="65"/>
      <c r="E36" s="65"/>
      <c r="F36" s="58"/>
      <c r="H36" s="178"/>
    </row>
    <row r="37" spans="1:13" ht="15" customHeight="1" x14ac:dyDescent="0.25">
      <c r="A37" s="64" t="s">
        <v>26</v>
      </c>
      <c r="B37" s="57">
        <v>0</v>
      </c>
      <c r="C37" s="57">
        <v>0</v>
      </c>
      <c r="D37" s="57">
        <v>0</v>
      </c>
      <c r="E37" s="61">
        <f>D37-C37</f>
        <v>0</v>
      </c>
      <c r="F37" s="62">
        <f>IF(ISBLANK(E37),"  ",IF(C37&gt;0,E37/C37,IF(E37&gt;0,1,0)))</f>
        <v>0</v>
      </c>
      <c r="H37" s="178"/>
    </row>
    <row r="38" spans="1:13" ht="15" customHeight="1" x14ac:dyDescent="0.25">
      <c r="A38" s="66" t="s">
        <v>28</v>
      </c>
      <c r="B38" s="65"/>
      <c r="C38" s="65"/>
      <c r="D38" s="65"/>
      <c r="E38" s="63"/>
      <c r="F38" s="62" t="str">
        <f>IF(ISBLANK(E38),"  ",IF(C38&gt;0,E38/C38,IF(E38&gt;0,1,0)))</f>
        <v xml:space="preserve">  </v>
      </c>
      <c r="H38" s="178"/>
    </row>
    <row r="39" spans="1:13" s="103" customFormat="1" ht="15" customHeight="1" x14ac:dyDescent="0.25">
      <c r="A39" s="69" t="s">
        <v>30</v>
      </c>
      <c r="B39" s="70">
        <v>24648371</v>
      </c>
      <c r="C39" s="70">
        <v>24648371</v>
      </c>
      <c r="D39" s="70">
        <v>9554436</v>
      </c>
      <c r="E39" s="70">
        <f>D39-C39</f>
        <v>-15093935</v>
      </c>
      <c r="F39" s="71">
        <f>IF(ISBLANK(E39),"  ",IF(C39&gt;0,E39/C39,IF(E39&gt;0,1,0)))</f>
        <v>-0.61237048890573742</v>
      </c>
      <c r="H39" s="179"/>
    </row>
    <row r="40" spans="1:13" ht="15" customHeight="1" x14ac:dyDescent="0.25">
      <c r="A40" s="67" t="s">
        <v>31</v>
      </c>
      <c r="B40" s="65"/>
      <c r="C40" s="65"/>
      <c r="D40" s="65"/>
      <c r="E40" s="65"/>
      <c r="F40" s="58"/>
      <c r="H40" s="178"/>
    </row>
    <row r="41" spans="1:13" ht="15" customHeight="1" x14ac:dyDescent="0.25">
      <c r="A41" s="72" t="s">
        <v>32</v>
      </c>
      <c r="B41" s="61">
        <v>0</v>
      </c>
      <c r="C41" s="61">
        <v>0</v>
      </c>
      <c r="D41" s="61">
        <v>0</v>
      </c>
      <c r="E41" s="61">
        <f t="shared" ref="E41:E46" si="2">D41-C41</f>
        <v>0</v>
      </c>
      <c r="F41" s="62">
        <f t="shared" ref="F41:F46" si="3">IF(ISBLANK(E41),"  ",IF(C41&gt;0,E41/C41,IF(E41&gt;0,1,0)))</f>
        <v>0</v>
      </c>
      <c r="H41" s="178"/>
    </row>
    <row r="42" spans="1:13" ht="15" customHeight="1" x14ac:dyDescent="0.25">
      <c r="A42" s="73" t="s">
        <v>33</v>
      </c>
      <c r="B42" s="61">
        <v>0</v>
      </c>
      <c r="C42" s="61">
        <v>0</v>
      </c>
      <c r="D42" s="61">
        <v>0</v>
      </c>
      <c r="E42" s="61">
        <f t="shared" si="2"/>
        <v>0</v>
      </c>
      <c r="F42" s="62">
        <f t="shared" si="3"/>
        <v>0</v>
      </c>
      <c r="H42" s="178"/>
    </row>
    <row r="43" spans="1:13" ht="15" customHeight="1" x14ac:dyDescent="0.25">
      <c r="A43" s="73" t="s">
        <v>34</v>
      </c>
      <c r="B43" s="61">
        <v>0</v>
      </c>
      <c r="C43" s="61">
        <v>0</v>
      </c>
      <c r="D43" s="61">
        <v>0</v>
      </c>
      <c r="E43" s="61">
        <f t="shared" si="2"/>
        <v>0</v>
      </c>
      <c r="F43" s="62">
        <f t="shared" si="3"/>
        <v>0</v>
      </c>
      <c r="H43" s="178"/>
    </row>
    <row r="44" spans="1:13" ht="15" customHeight="1" x14ac:dyDescent="0.25">
      <c r="A44" s="73" t="s">
        <v>35</v>
      </c>
      <c r="B44" s="61">
        <v>0</v>
      </c>
      <c r="C44" s="61">
        <v>0</v>
      </c>
      <c r="D44" s="61">
        <v>0</v>
      </c>
      <c r="E44" s="61">
        <f t="shared" si="2"/>
        <v>0</v>
      </c>
      <c r="F44" s="62">
        <f t="shared" si="3"/>
        <v>0</v>
      </c>
      <c r="H44" s="178"/>
    </row>
    <row r="45" spans="1:13" ht="15" customHeight="1" x14ac:dyDescent="0.25">
      <c r="A45" s="74" t="s">
        <v>36</v>
      </c>
      <c r="B45" s="61">
        <v>0</v>
      </c>
      <c r="C45" s="61">
        <v>0</v>
      </c>
      <c r="D45" s="61">
        <v>0</v>
      </c>
      <c r="E45" s="61">
        <f t="shared" si="2"/>
        <v>0</v>
      </c>
      <c r="F45" s="62">
        <f t="shared" si="3"/>
        <v>0</v>
      </c>
      <c r="H45" s="178"/>
    </row>
    <row r="46" spans="1:13" s="103" customFormat="1" ht="15" customHeight="1" x14ac:dyDescent="0.25">
      <c r="A46" s="67" t="s">
        <v>37</v>
      </c>
      <c r="B46" s="75">
        <v>0</v>
      </c>
      <c r="C46" s="75">
        <v>0</v>
      </c>
      <c r="D46" s="75">
        <v>0</v>
      </c>
      <c r="E46" s="77">
        <f t="shared" si="2"/>
        <v>0</v>
      </c>
      <c r="F46" s="71">
        <f t="shared" si="3"/>
        <v>0</v>
      </c>
      <c r="H46" s="179"/>
      <c r="M46" s="103" t="s">
        <v>38</v>
      </c>
    </row>
    <row r="47" spans="1:13" ht="15" customHeight="1" x14ac:dyDescent="0.25">
      <c r="A47" s="66" t="s">
        <v>38</v>
      </c>
      <c r="B47" s="65"/>
      <c r="C47" s="65"/>
      <c r="D47" s="65"/>
      <c r="E47" s="65"/>
      <c r="F47" s="58"/>
      <c r="H47" s="178"/>
    </row>
    <row r="48" spans="1:13" s="103" customFormat="1" ht="15" customHeight="1" x14ac:dyDescent="0.25">
      <c r="A48" s="76" t="s">
        <v>39</v>
      </c>
      <c r="B48" s="77">
        <v>0</v>
      </c>
      <c r="C48" s="77">
        <v>0</v>
      </c>
      <c r="D48" s="77">
        <v>0</v>
      </c>
      <c r="E48" s="77">
        <f>D48-C48</f>
        <v>0</v>
      </c>
      <c r="F48" s="71">
        <f>IF(ISBLANK(E48),"  ",IF(C48&gt;0,E48/C48,IF(E48&gt;0,1,0)))</f>
        <v>0</v>
      </c>
      <c r="H48" s="179"/>
    </row>
    <row r="49" spans="1:8" ht="15" customHeight="1" x14ac:dyDescent="0.25">
      <c r="A49" s="64"/>
      <c r="B49" s="57"/>
      <c r="C49" s="57"/>
      <c r="D49" s="57"/>
      <c r="E49" s="57"/>
      <c r="F49" s="59"/>
      <c r="H49" s="178"/>
    </row>
    <row r="50" spans="1:8" s="103" customFormat="1" ht="15" customHeight="1" x14ac:dyDescent="0.25">
      <c r="A50" s="76" t="s">
        <v>40</v>
      </c>
      <c r="B50" s="77">
        <v>0</v>
      </c>
      <c r="C50" s="77">
        <v>0</v>
      </c>
      <c r="D50" s="77">
        <v>0</v>
      </c>
      <c r="E50" s="77">
        <f>D50-C50</f>
        <v>0</v>
      </c>
      <c r="F50" s="71">
        <f>IF(ISBLANK(E50),"  ",IF(C50&gt;0,E50/C50,IF(E50&gt;0,1,0)))</f>
        <v>0</v>
      </c>
      <c r="H50" s="179"/>
    </row>
    <row r="51" spans="1:8" ht="15" customHeight="1" x14ac:dyDescent="0.25">
      <c r="A51" s="66" t="s">
        <v>38</v>
      </c>
      <c r="B51" s="65"/>
      <c r="C51" s="65"/>
      <c r="D51" s="65"/>
      <c r="E51" s="65"/>
      <c r="F51" s="58"/>
      <c r="H51" s="178"/>
    </row>
    <row r="52" spans="1:8" s="103" customFormat="1" ht="15" customHeight="1" x14ac:dyDescent="0.25">
      <c r="A52" s="67" t="s">
        <v>41</v>
      </c>
      <c r="B52" s="75">
        <v>0</v>
      </c>
      <c r="C52" s="75">
        <v>0</v>
      </c>
      <c r="D52" s="75">
        <v>0</v>
      </c>
      <c r="E52" s="75">
        <f>D52-C52</f>
        <v>0</v>
      </c>
      <c r="F52" s="71">
        <f>IF(ISBLANK(E52),"  ",IF(C52&gt;0,E52/C52,IF(E52&gt;0,1,0)))</f>
        <v>0</v>
      </c>
      <c r="H52" s="179"/>
    </row>
    <row r="53" spans="1:8" ht="15" customHeight="1" x14ac:dyDescent="0.25">
      <c r="A53" s="66" t="s">
        <v>38</v>
      </c>
      <c r="B53" s="65"/>
      <c r="C53" s="65"/>
      <c r="D53" s="65"/>
      <c r="E53" s="65"/>
      <c r="F53" s="58"/>
      <c r="H53" s="178"/>
    </row>
    <row r="54" spans="1:8" s="103" customFormat="1" ht="15" customHeight="1" x14ac:dyDescent="0.25">
      <c r="A54" s="78" t="s">
        <v>42</v>
      </c>
      <c r="B54" s="79">
        <v>0</v>
      </c>
      <c r="C54" s="79">
        <v>0</v>
      </c>
      <c r="D54" s="79">
        <v>0</v>
      </c>
      <c r="E54" s="79">
        <f>D54-C54</f>
        <v>0</v>
      </c>
      <c r="F54" s="71">
        <f>IF(ISBLANK(E54),"  ",IF(C54&gt;0,E54/C54,IF(E54&gt;0,1,0)))</f>
        <v>0</v>
      </c>
      <c r="H54" s="179"/>
    </row>
    <row r="55" spans="1:8" ht="15" customHeight="1" x14ac:dyDescent="0.25">
      <c r="A55" s="67"/>
      <c r="B55" s="57"/>
      <c r="C55" s="57"/>
      <c r="D55" s="57"/>
      <c r="E55" s="57"/>
      <c r="F55" s="80"/>
      <c r="H55" s="178"/>
    </row>
    <row r="56" spans="1:8" s="103" customFormat="1" ht="15" customHeight="1" x14ac:dyDescent="0.25">
      <c r="A56" s="67" t="s">
        <v>43</v>
      </c>
      <c r="B56" s="75">
        <v>0</v>
      </c>
      <c r="C56" s="75">
        <v>0</v>
      </c>
      <c r="D56" s="75">
        <v>0</v>
      </c>
      <c r="E56" s="79">
        <f>D56-C56</f>
        <v>0</v>
      </c>
      <c r="F56" s="71">
        <f>IF(ISBLANK(E56),"  ",IF(C56&gt;0,E56/C56,IF(E56&gt;0,1,0)))</f>
        <v>0</v>
      </c>
      <c r="H56" s="179"/>
    </row>
    <row r="57" spans="1:8" ht="15" customHeight="1" x14ac:dyDescent="0.25">
      <c r="A57" s="66"/>
      <c r="B57" s="65"/>
      <c r="C57" s="65"/>
      <c r="D57" s="65"/>
      <c r="E57" s="65"/>
      <c r="F57" s="58"/>
      <c r="H57" s="178"/>
    </row>
    <row r="58" spans="1:8" s="103" customFormat="1" ht="15" customHeight="1" x14ac:dyDescent="0.25">
      <c r="A58" s="81" t="s">
        <v>44</v>
      </c>
      <c r="B58" s="75">
        <v>24648371</v>
      </c>
      <c r="C58" s="75">
        <v>24648371</v>
      </c>
      <c r="D58" s="75">
        <v>9554436</v>
      </c>
      <c r="E58" s="75">
        <f>D58-C58</f>
        <v>-15093935</v>
      </c>
      <c r="F58" s="71">
        <f>IF(ISBLANK(E58),"  ",IF(C58&gt;0,E58/C58,IF(E58&gt;0,1,0)))</f>
        <v>-0.61237048890573742</v>
      </c>
      <c r="H58" s="179"/>
    </row>
    <row r="59" spans="1:8" ht="15" customHeight="1" x14ac:dyDescent="0.25">
      <c r="A59" s="82"/>
      <c r="B59" s="65"/>
      <c r="C59" s="65"/>
      <c r="D59" s="65"/>
      <c r="E59" s="65"/>
      <c r="F59" s="58" t="s">
        <v>38</v>
      </c>
      <c r="H59" s="178"/>
    </row>
    <row r="60" spans="1:8" ht="15" customHeight="1" x14ac:dyDescent="0.25">
      <c r="A60" s="83"/>
      <c r="B60" s="57"/>
      <c r="C60" s="57"/>
      <c r="D60" s="57"/>
      <c r="E60" s="57"/>
      <c r="F60" s="59" t="s">
        <v>38</v>
      </c>
      <c r="H60" s="178"/>
    </row>
    <row r="61" spans="1:8" ht="15" customHeight="1" x14ac:dyDescent="0.25">
      <c r="A61" s="81" t="s">
        <v>45</v>
      </c>
      <c r="B61" s="57"/>
      <c r="C61" s="57"/>
      <c r="D61" s="57"/>
      <c r="E61" s="57"/>
      <c r="F61" s="59"/>
      <c r="H61" s="178"/>
    </row>
    <row r="62" spans="1:8" ht="15" customHeight="1" x14ac:dyDescent="0.25">
      <c r="A62" s="64" t="s">
        <v>46</v>
      </c>
      <c r="B62" s="57">
        <v>0</v>
      </c>
      <c r="C62" s="57">
        <v>0</v>
      </c>
      <c r="D62" s="57">
        <v>0</v>
      </c>
      <c r="E62" s="183">
        <f t="shared" ref="E62:E75" si="4">D62-C62</f>
        <v>0</v>
      </c>
      <c r="F62" s="62">
        <f t="shared" ref="F62:F75" si="5">IF(ISBLANK(E62),"  ",IF(C62&gt;0,E62/C62,IF(E62&gt;0,1,0)))</f>
        <v>0</v>
      </c>
      <c r="H62" s="178"/>
    </row>
    <row r="63" spans="1:8" ht="15" customHeight="1" x14ac:dyDescent="0.25">
      <c r="A63" s="66" t="s">
        <v>47</v>
      </c>
      <c r="B63" s="65">
        <v>0</v>
      </c>
      <c r="C63" s="65">
        <v>0</v>
      </c>
      <c r="D63" s="65">
        <v>0</v>
      </c>
      <c r="E63" s="183">
        <f t="shared" si="4"/>
        <v>0</v>
      </c>
      <c r="F63" s="62">
        <f t="shared" si="5"/>
        <v>0</v>
      </c>
      <c r="H63" s="178"/>
    </row>
    <row r="64" spans="1:8" ht="15" customHeight="1" x14ac:dyDescent="0.25">
      <c r="A64" s="66" t="s">
        <v>48</v>
      </c>
      <c r="B64" s="65">
        <v>0</v>
      </c>
      <c r="C64" s="65">
        <v>0</v>
      </c>
      <c r="D64" s="65">
        <v>0</v>
      </c>
      <c r="E64" s="183">
        <f t="shared" si="4"/>
        <v>0</v>
      </c>
      <c r="F64" s="62">
        <f t="shared" si="5"/>
        <v>0</v>
      </c>
      <c r="H64" s="178"/>
    </row>
    <row r="65" spans="1:8" ht="15" customHeight="1" x14ac:dyDescent="0.25">
      <c r="A65" s="66" t="s">
        <v>49</v>
      </c>
      <c r="B65" s="65">
        <v>0</v>
      </c>
      <c r="C65" s="65">
        <v>0</v>
      </c>
      <c r="D65" s="65">
        <v>0</v>
      </c>
      <c r="E65" s="183">
        <f t="shared" si="4"/>
        <v>0</v>
      </c>
      <c r="F65" s="62">
        <f t="shared" si="5"/>
        <v>0</v>
      </c>
      <c r="H65" s="178"/>
    </row>
    <row r="66" spans="1:8" ht="15" customHeight="1" x14ac:dyDescent="0.25">
      <c r="A66" s="66" t="s">
        <v>50</v>
      </c>
      <c r="B66" s="65">
        <v>0</v>
      </c>
      <c r="C66" s="65">
        <v>0</v>
      </c>
      <c r="D66" s="65">
        <v>0</v>
      </c>
      <c r="E66" s="183">
        <f t="shared" si="4"/>
        <v>0</v>
      </c>
      <c r="F66" s="62">
        <f t="shared" si="5"/>
        <v>0</v>
      </c>
      <c r="H66" s="178"/>
    </row>
    <row r="67" spans="1:8" ht="15" customHeight="1" x14ac:dyDescent="0.25">
      <c r="A67" s="66" t="s">
        <v>51</v>
      </c>
      <c r="B67" s="65">
        <v>4049187</v>
      </c>
      <c r="C67" s="65">
        <v>4049187</v>
      </c>
      <c r="D67" s="65">
        <v>8884764</v>
      </c>
      <c r="E67" s="183">
        <f t="shared" si="4"/>
        <v>4835577</v>
      </c>
      <c r="F67" s="62">
        <f t="shared" si="5"/>
        <v>1.1942093561003728</v>
      </c>
      <c r="H67" s="178"/>
    </row>
    <row r="68" spans="1:8" ht="15" customHeight="1" x14ac:dyDescent="0.25">
      <c r="A68" s="66" t="s">
        <v>52</v>
      </c>
      <c r="B68" s="65">
        <v>0</v>
      </c>
      <c r="C68" s="65">
        <v>0</v>
      </c>
      <c r="D68" s="65">
        <v>0</v>
      </c>
      <c r="E68" s="183">
        <f t="shared" si="4"/>
        <v>0</v>
      </c>
      <c r="F68" s="62">
        <f t="shared" si="5"/>
        <v>0</v>
      </c>
      <c r="H68" s="178"/>
    </row>
    <row r="69" spans="1:8" ht="15" customHeight="1" x14ac:dyDescent="0.25">
      <c r="A69" s="66" t="s">
        <v>53</v>
      </c>
      <c r="B69" s="65">
        <v>0</v>
      </c>
      <c r="C69" s="65">
        <v>0</v>
      </c>
      <c r="D69" s="65">
        <v>0</v>
      </c>
      <c r="E69" s="183">
        <f t="shared" si="4"/>
        <v>0</v>
      </c>
      <c r="F69" s="62">
        <f t="shared" si="5"/>
        <v>0</v>
      </c>
      <c r="H69" s="178"/>
    </row>
    <row r="70" spans="1:8" s="103" customFormat="1" ht="15" customHeight="1" x14ac:dyDescent="0.25">
      <c r="A70" s="84" t="s">
        <v>54</v>
      </c>
      <c r="B70" s="70">
        <v>4049187</v>
      </c>
      <c r="C70" s="70">
        <v>4049187</v>
      </c>
      <c r="D70" s="70">
        <v>8884764</v>
      </c>
      <c r="E70" s="79">
        <f t="shared" si="4"/>
        <v>4835577</v>
      </c>
      <c r="F70" s="71">
        <f t="shared" si="5"/>
        <v>1.1942093561003728</v>
      </c>
      <c r="H70" s="179"/>
    </row>
    <row r="71" spans="1:8" ht="15" customHeight="1" x14ac:dyDescent="0.25">
      <c r="A71" s="66" t="s">
        <v>55</v>
      </c>
      <c r="B71" s="65">
        <v>0</v>
      </c>
      <c r="C71" s="65">
        <v>0</v>
      </c>
      <c r="D71" s="65">
        <v>0</v>
      </c>
      <c r="E71" s="183">
        <f t="shared" si="4"/>
        <v>0</v>
      </c>
      <c r="F71" s="62">
        <f t="shared" si="5"/>
        <v>0</v>
      </c>
      <c r="H71" s="178"/>
    </row>
    <row r="72" spans="1:8" ht="15" customHeight="1" x14ac:dyDescent="0.25">
      <c r="A72" s="66" t="s">
        <v>56</v>
      </c>
      <c r="B72" s="65">
        <v>20599184</v>
      </c>
      <c r="C72" s="65">
        <v>20599184</v>
      </c>
      <c r="D72" s="65">
        <v>669672</v>
      </c>
      <c r="E72" s="183">
        <f t="shared" si="4"/>
        <v>-19929512</v>
      </c>
      <c r="F72" s="62">
        <f t="shared" si="5"/>
        <v>-0.96749036272504774</v>
      </c>
      <c r="H72" s="178"/>
    </row>
    <row r="73" spans="1:8" ht="15" customHeight="1" x14ac:dyDescent="0.25">
      <c r="A73" s="66" t="s">
        <v>57</v>
      </c>
      <c r="B73" s="65">
        <v>0</v>
      </c>
      <c r="C73" s="65">
        <v>0</v>
      </c>
      <c r="D73" s="65">
        <v>0</v>
      </c>
      <c r="E73" s="183">
        <f t="shared" si="4"/>
        <v>0</v>
      </c>
      <c r="F73" s="62">
        <f t="shared" si="5"/>
        <v>0</v>
      </c>
      <c r="H73" s="178"/>
    </row>
    <row r="74" spans="1:8" ht="15" customHeight="1" x14ac:dyDescent="0.25">
      <c r="A74" s="66" t="s">
        <v>58</v>
      </c>
      <c r="B74" s="65">
        <v>0</v>
      </c>
      <c r="C74" s="65">
        <v>0</v>
      </c>
      <c r="D74" s="65">
        <v>0</v>
      </c>
      <c r="E74" s="183">
        <f t="shared" si="4"/>
        <v>0</v>
      </c>
      <c r="F74" s="62">
        <f t="shared" si="5"/>
        <v>0</v>
      </c>
      <c r="H74" s="178"/>
    </row>
    <row r="75" spans="1:8" s="103" customFormat="1" ht="15" customHeight="1" x14ac:dyDescent="0.25">
      <c r="A75" s="85" t="s">
        <v>59</v>
      </c>
      <c r="B75" s="86">
        <v>24648371</v>
      </c>
      <c r="C75" s="86">
        <v>24648371</v>
      </c>
      <c r="D75" s="86">
        <v>9554436</v>
      </c>
      <c r="E75" s="79">
        <f t="shared" si="4"/>
        <v>-15093935</v>
      </c>
      <c r="F75" s="71">
        <f t="shared" si="5"/>
        <v>-0.61237048890573742</v>
      </c>
      <c r="H75" s="179"/>
    </row>
    <row r="76" spans="1:8" ht="15" customHeight="1" x14ac:dyDescent="0.25">
      <c r="A76" s="83"/>
      <c r="B76" s="57"/>
      <c r="C76" s="57"/>
      <c r="D76" s="57"/>
      <c r="E76" s="57"/>
      <c r="F76" s="59"/>
      <c r="H76" s="178"/>
    </row>
    <row r="77" spans="1:8" ht="15" customHeight="1" x14ac:dyDescent="0.25">
      <c r="A77" s="81" t="s">
        <v>60</v>
      </c>
      <c r="B77" s="57"/>
      <c r="C77" s="57"/>
      <c r="D77" s="57"/>
      <c r="E77" s="57"/>
      <c r="F77" s="59"/>
      <c r="H77" s="178"/>
    </row>
    <row r="78" spans="1:8" ht="15" customHeight="1" x14ac:dyDescent="0.25">
      <c r="A78" s="64" t="s">
        <v>61</v>
      </c>
      <c r="B78" s="61">
        <v>2921689.46301594</v>
      </c>
      <c r="C78" s="61">
        <v>2921689.46301594</v>
      </c>
      <c r="D78" s="61">
        <v>2809233.0255596568</v>
      </c>
      <c r="E78" s="57">
        <f t="shared" ref="E78:E96" si="6">D78-C78</f>
        <v>-112456.43745628325</v>
      </c>
      <c r="F78" s="62">
        <f t="shared" ref="F78:F96" si="7">IF(ISBLANK(E78),"  ",IF(C78&gt;0,E78/C78,IF(E78&gt;0,1,0)))</f>
        <v>-3.8490208791799214E-2</v>
      </c>
      <c r="H78" s="178"/>
    </row>
    <row r="79" spans="1:8" ht="15" customHeight="1" x14ac:dyDescent="0.25">
      <c r="A79" s="66" t="s">
        <v>62</v>
      </c>
      <c r="B79" s="63">
        <v>9900</v>
      </c>
      <c r="C79" s="63">
        <v>9900</v>
      </c>
      <c r="D79" s="63">
        <v>950</v>
      </c>
      <c r="E79" s="65">
        <f t="shared" si="6"/>
        <v>-8950</v>
      </c>
      <c r="F79" s="62">
        <f t="shared" si="7"/>
        <v>-0.90404040404040409</v>
      </c>
      <c r="H79" s="178"/>
    </row>
    <row r="80" spans="1:8" ht="15" customHeight="1" x14ac:dyDescent="0.25">
      <c r="A80" s="66" t="s">
        <v>63</v>
      </c>
      <c r="B80" s="57">
        <v>1117597.53698406</v>
      </c>
      <c r="C80" s="57">
        <v>1117597.53698406</v>
      </c>
      <c r="D80" s="57">
        <v>1074580.9744403432</v>
      </c>
      <c r="E80" s="65">
        <f t="shared" si="6"/>
        <v>-43016.562543716747</v>
      </c>
      <c r="F80" s="62">
        <f t="shared" si="7"/>
        <v>-3.8490208791798979E-2</v>
      </c>
      <c r="H80" s="178"/>
    </row>
    <row r="81" spans="1:8" s="103" customFormat="1" ht="15" customHeight="1" x14ac:dyDescent="0.25">
      <c r="A81" s="84" t="s">
        <v>64</v>
      </c>
      <c r="B81" s="86">
        <v>4049187</v>
      </c>
      <c r="C81" s="86">
        <v>4049187</v>
      </c>
      <c r="D81" s="86">
        <v>3884764</v>
      </c>
      <c r="E81" s="70">
        <f t="shared" si="6"/>
        <v>-164423</v>
      </c>
      <c r="F81" s="71">
        <f t="shared" si="7"/>
        <v>-4.0606422968363774E-2</v>
      </c>
      <c r="H81" s="179"/>
    </row>
    <row r="82" spans="1:8" ht="15" customHeight="1" x14ac:dyDescent="0.25">
      <c r="A82" s="66" t="s">
        <v>65</v>
      </c>
      <c r="B82" s="63">
        <v>0</v>
      </c>
      <c r="C82" s="63">
        <v>0</v>
      </c>
      <c r="D82" s="63">
        <v>0</v>
      </c>
      <c r="E82" s="65">
        <f t="shared" si="6"/>
        <v>0</v>
      </c>
      <c r="F82" s="62">
        <f t="shared" si="7"/>
        <v>0</v>
      </c>
      <c r="H82" s="178"/>
    </row>
    <row r="83" spans="1:8" ht="15" customHeight="1" x14ac:dyDescent="0.25">
      <c r="A83" s="66" t="s">
        <v>66</v>
      </c>
      <c r="B83" s="61">
        <v>0</v>
      </c>
      <c r="C83" s="61">
        <v>0</v>
      </c>
      <c r="D83" s="61">
        <v>0</v>
      </c>
      <c r="E83" s="65">
        <f t="shared" si="6"/>
        <v>0</v>
      </c>
      <c r="F83" s="62">
        <f t="shared" si="7"/>
        <v>0</v>
      </c>
      <c r="H83" s="178"/>
    </row>
    <row r="84" spans="1:8" ht="15" customHeight="1" x14ac:dyDescent="0.25">
      <c r="A84" s="66" t="s">
        <v>67</v>
      </c>
      <c r="B84" s="57">
        <v>0</v>
      </c>
      <c r="C84" s="57">
        <v>0</v>
      </c>
      <c r="D84" s="57">
        <v>0</v>
      </c>
      <c r="E84" s="65">
        <f t="shared" si="6"/>
        <v>0</v>
      </c>
      <c r="F84" s="62">
        <f t="shared" si="7"/>
        <v>0</v>
      </c>
      <c r="H84" s="178"/>
    </row>
    <row r="85" spans="1:8" s="103" customFormat="1" ht="15" customHeight="1" x14ac:dyDescent="0.25">
      <c r="A85" s="68" t="s">
        <v>68</v>
      </c>
      <c r="B85" s="86">
        <v>0</v>
      </c>
      <c r="C85" s="86">
        <v>0</v>
      </c>
      <c r="D85" s="86">
        <v>0</v>
      </c>
      <c r="E85" s="65">
        <f t="shared" si="6"/>
        <v>0</v>
      </c>
      <c r="F85" s="71">
        <f t="shared" si="7"/>
        <v>0</v>
      </c>
      <c r="H85" s="179"/>
    </row>
    <row r="86" spans="1:8" ht="15" customHeight="1" x14ac:dyDescent="0.25">
      <c r="A86" s="66" t="s">
        <v>69</v>
      </c>
      <c r="B86" s="57">
        <v>0</v>
      </c>
      <c r="C86" s="57">
        <v>0</v>
      </c>
      <c r="D86" s="57">
        <v>0</v>
      </c>
      <c r="E86" s="65">
        <f t="shared" si="6"/>
        <v>0</v>
      </c>
      <c r="F86" s="62">
        <f t="shared" si="7"/>
        <v>0</v>
      </c>
      <c r="H86" s="178"/>
    </row>
    <row r="87" spans="1:8" ht="15" customHeight="1" x14ac:dyDescent="0.25">
      <c r="A87" s="66" t="s">
        <v>70</v>
      </c>
      <c r="B87" s="65">
        <v>20000000</v>
      </c>
      <c r="C87" s="65">
        <v>20000000</v>
      </c>
      <c r="D87" s="65">
        <v>5000000</v>
      </c>
      <c r="E87" s="65">
        <f t="shared" si="6"/>
        <v>-15000000</v>
      </c>
      <c r="F87" s="62">
        <f t="shared" si="7"/>
        <v>-0.75</v>
      </c>
      <c r="H87" s="178"/>
    </row>
    <row r="88" spans="1:8" ht="15" customHeight="1" x14ac:dyDescent="0.25">
      <c r="A88" s="66" t="s">
        <v>71</v>
      </c>
      <c r="B88" s="65">
        <v>0</v>
      </c>
      <c r="C88" s="65">
        <v>0</v>
      </c>
      <c r="D88" s="65">
        <v>0</v>
      </c>
      <c r="E88" s="65">
        <f t="shared" si="6"/>
        <v>0</v>
      </c>
      <c r="F88" s="62">
        <f t="shared" si="7"/>
        <v>0</v>
      </c>
      <c r="H88" s="178"/>
    </row>
    <row r="89" spans="1:8" ht="15" customHeight="1" x14ac:dyDescent="0.25">
      <c r="A89" s="66" t="s">
        <v>72</v>
      </c>
      <c r="B89" s="65">
        <v>599184</v>
      </c>
      <c r="C89" s="65">
        <v>599184</v>
      </c>
      <c r="D89" s="65">
        <v>669672</v>
      </c>
      <c r="E89" s="65">
        <f t="shared" si="6"/>
        <v>70488</v>
      </c>
      <c r="F89" s="62">
        <f t="shared" si="7"/>
        <v>0.11763999038692621</v>
      </c>
      <c r="H89" s="178"/>
    </row>
    <row r="90" spans="1:8" s="103" customFormat="1" ht="15" customHeight="1" x14ac:dyDescent="0.25">
      <c r="A90" s="68" t="s">
        <v>73</v>
      </c>
      <c r="B90" s="70">
        <v>20599184</v>
      </c>
      <c r="C90" s="70">
        <v>20599184</v>
      </c>
      <c r="D90" s="70">
        <v>5669672</v>
      </c>
      <c r="E90" s="70">
        <f t="shared" si="6"/>
        <v>-14929512</v>
      </c>
      <c r="F90" s="71">
        <f t="shared" si="7"/>
        <v>-0.72476230126397245</v>
      </c>
      <c r="H90" s="179"/>
    </row>
    <row r="91" spans="1:8" ht="15" customHeight="1" x14ac:dyDescent="0.25">
      <c r="A91" s="66" t="s">
        <v>74</v>
      </c>
      <c r="B91" s="65">
        <v>0</v>
      </c>
      <c r="C91" s="65">
        <v>0</v>
      </c>
      <c r="D91" s="65">
        <v>0</v>
      </c>
      <c r="E91" s="65">
        <f t="shared" si="6"/>
        <v>0</v>
      </c>
      <c r="F91" s="62">
        <f t="shared" si="7"/>
        <v>0</v>
      </c>
      <c r="H91" s="178"/>
    </row>
    <row r="92" spans="1:8" ht="15" customHeight="1" x14ac:dyDescent="0.25">
      <c r="A92" s="66" t="s">
        <v>75</v>
      </c>
      <c r="B92" s="65">
        <v>0</v>
      </c>
      <c r="C92" s="65">
        <v>0</v>
      </c>
      <c r="D92" s="65">
        <v>0</v>
      </c>
      <c r="E92" s="65">
        <f t="shared" si="6"/>
        <v>0</v>
      </c>
      <c r="F92" s="62">
        <f t="shared" si="7"/>
        <v>0</v>
      </c>
      <c r="H92" s="178"/>
    </row>
    <row r="93" spans="1:8" ht="15" customHeight="1" x14ac:dyDescent="0.25">
      <c r="A93" s="73" t="s">
        <v>76</v>
      </c>
      <c r="B93" s="65">
        <v>0</v>
      </c>
      <c r="C93" s="65">
        <v>0</v>
      </c>
      <c r="D93" s="65">
        <v>0</v>
      </c>
      <c r="E93" s="65">
        <f t="shared" si="6"/>
        <v>0</v>
      </c>
      <c r="F93" s="62">
        <f t="shared" si="7"/>
        <v>0</v>
      </c>
      <c r="H93" s="178"/>
    </row>
    <row r="94" spans="1:8" s="103" customFormat="1" ht="15" customHeight="1" x14ac:dyDescent="0.25">
      <c r="A94" s="87" t="s">
        <v>77</v>
      </c>
      <c r="B94" s="86">
        <v>0</v>
      </c>
      <c r="C94" s="86">
        <v>0</v>
      </c>
      <c r="D94" s="86">
        <v>0</v>
      </c>
      <c r="E94" s="65">
        <f t="shared" si="6"/>
        <v>0</v>
      </c>
      <c r="F94" s="71">
        <f t="shared" si="7"/>
        <v>0</v>
      </c>
      <c r="H94" s="179"/>
    </row>
    <row r="95" spans="1:8" ht="15" customHeight="1" x14ac:dyDescent="0.25">
      <c r="A95" s="73" t="s">
        <v>78</v>
      </c>
      <c r="B95" s="65">
        <v>0</v>
      </c>
      <c r="C95" s="65">
        <v>0</v>
      </c>
      <c r="D95" s="65">
        <v>0</v>
      </c>
      <c r="E95" s="65">
        <f t="shared" si="6"/>
        <v>0</v>
      </c>
      <c r="F95" s="62">
        <f t="shared" si="7"/>
        <v>0</v>
      </c>
      <c r="H95" s="178"/>
    </row>
    <row r="96" spans="1:8" s="103" customFormat="1" ht="15" customHeight="1" thickBot="1" x14ac:dyDescent="0.3">
      <c r="A96" s="159" t="s">
        <v>59</v>
      </c>
      <c r="B96" s="160">
        <v>24648371</v>
      </c>
      <c r="C96" s="160">
        <v>24648371</v>
      </c>
      <c r="D96" s="160">
        <v>9554436</v>
      </c>
      <c r="E96" s="160">
        <f t="shared" si="6"/>
        <v>-15093935</v>
      </c>
      <c r="F96" s="162">
        <f t="shared" si="7"/>
        <v>-0.61237048890573742</v>
      </c>
      <c r="H96" s="179"/>
    </row>
    <row r="97" spans="1:6" ht="15" customHeight="1" thickTop="1" x14ac:dyDescent="0.4">
      <c r="A97" s="4"/>
      <c r="B97" s="5"/>
      <c r="C97" s="5"/>
      <c r="D97" s="5"/>
      <c r="E97" s="5"/>
      <c r="F97" s="6" t="s">
        <v>38</v>
      </c>
    </row>
    <row r="98" spans="1:6" x14ac:dyDescent="0.25">
      <c r="A98" s="1" t="s">
        <v>203</v>
      </c>
    </row>
    <row r="99" spans="1:6" x14ac:dyDescent="0.25">
      <c r="A99" s="1" t="s">
        <v>181</v>
      </c>
    </row>
  </sheetData>
  <hyperlinks>
    <hyperlink ref="I2" location="Home!A1" tooltip="Home" display="Home" xr:uid="{00000000-0004-0000-2700-000000000000}"/>
  </hyperlinks>
  <printOptions horizontalCentered="1" verticalCentered="1"/>
  <pageMargins left="0.25" right="0.25" top="0.75" bottom="0.75" header="0.3" footer="0.3"/>
  <pageSetup scale="47" fitToWidth="0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 codeName="Sheet41">
    <pageSetUpPr fitToPage="1"/>
  </sheetPr>
  <dimension ref="A1:Q99"/>
  <sheetViews>
    <sheetView workbookViewId="0">
      <pane xSplit="1" ySplit="5" topLeftCell="B6" activePane="bottomRight" state="frozen"/>
      <selection activeCell="A33" sqref="A33"/>
      <selection pane="topRight" activeCell="A33" sqref="A33"/>
      <selection pane="bottomLeft" activeCell="A33" sqref="A33"/>
      <selection pane="bottomRight" activeCell="B8" sqref="B8:D96"/>
    </sheetView>
  </sheetViews>
  <sheetFormatPr defaultColWidth="9.140625" defaultRowHeight="15.75" x14ac:dyDescent="0.25"/>
  <cols>
    <col min="1" max="1" width="66.5703125" style="1" customWidth="1"/>
    <col min="2" max="5" width="23.7109375" style="2" customWidth="1"/>
    <col min="6" max="6" width="23.7109375" style="3" customWidth="1"/>
    <col min="8" max="8" width="7.7109375" customWidth="1"/>
    <col min="9" max="9" width="11.5703125" customWidth="1"/>
  </cols>
  <sheetData>
    <row r="1" spans="1:9" ht="19.5" customHeight="1" thickBot="1" x14ac:dyDescent="0.3">
      <c r="A1" s="27" t="s">
        <v>0</v>
      </c>
      <c r="B1" s="28"/>
      <c r="D1" s="29" t="s">
        <v>1</v>
      </c>
      <c r="E1" s="26" t="s">
        <v>96</v>
      </c>
      <c r="F1" s="30"/>
      <c r="H1" s="152"/>
    </row>
    <row r="2" spans="1:9" ht="19.5" customHeight="1" thickBot="1" x14ac:dyDescent="0.3">
      <c r="A2" s="27" t="s">
        <v>2</v>
      </c>
      <c r="B2" s="28"/>
      <c r="C2" s="28"/>
      <c r="D2" s="28"/>
      <c r="E2" s="28"/>
      <c r="F2" s="32"/>
      <c r="I2" s="170" t="s">
        <v>178</v>
      </c>
    </row>
    <row r="3" spans="1:9" ht="19.5" customHeight="1" thickBot="1" x14ac:dyDescent="0.3">
      <c r="A3" s="33" t="s">
        <v>3</v>
      </c>
      <c r="B3" s="34"/>
      <c r="C3" s="34"/>
      <c r="D3" s="34"/>
      <c r="E3" s="34"/>
      <c r="F3" s="35"/>
    </row>
    <row r="4" spans="1:9" ht="15" customHeight="1" thickTop="1" x14ac:dyDescent="0.25">
      <c r="A4" s="49" t="s">
        <v>4</v>
      </c>
      <c r="B4" s="50" t="s">
        <v>5</v>
      </c>
      <c r="C4" s="51" t="s">
        <v>6</v>
      </c>
      <c r="D4" s="51" t="s">
        <v>6</v>
      </c>
      <c r="E4" s="51" t="s">
        <v>7</v>
      </c>
      <c r="F4" s="52" t="s">
        <v>8</v>
      </c>
      <c r="H4" s="177"/>
    </row>
    <row r="5" spans="1:9" s="107" customFormat="1" ht="15" customHeight="1" x14ac:dyDescent="0.25">
      <c r="A5" s="53"/>
      <c r="B5" s="54" t="s">
        <v>192</v>
      </c>
      <c r="C5" s="54" t="s">
        <v>201</v>
      </c>
      <c r="D5" s="54" t="s">
        <v>202</v>
      </c>
      <c r="E5" s="54" t="s">
        <v>192</v>
      </c>
      <c r="F5" s="55" t="s">
        <v>9</v>
      </c>
      <c r="H5" s="177"/>
    </row>
    <row r="6" spans="1:9" ht="15" customHeight="1" x14ac:dyDescent="0.25">
      <c r="A6" s="56" t="s">
        <v>10</v>
      </c>
      <c r="B6" s="57"/>
      <c r="C6" s="57"/>
      <c r="D6" s="57"/>
      <c r="E6" s="57"/>
      <c r="F6" s="58"/>
      <c r="H6" s="178"/>
    </row>
    <row r="7" spans="1:9" ht="15" customHeight="1" x14ac:dyDescent="0.25">
      <c r="A7" s="56" t="s">
        <v>11</v>
      </c>
      <c r="B7" s="57"/>
      <c r="C7" s="57"/>
      <c r="D7" s="57"/>
      <c r="E7" s="57"/>
      <c r="F7" s="59"/>
      <c r="H7" s="178"/>
    </row>
    <row r="8" spans="1:9" ht="15" customHeight="1" x14ac:dyDescent="0.25">
      <c r="A8" s="60" t="s">
        <v>12</v>
      </c>
      <c r="B8" s="61">
        <v>1245091</v>
      </c>
      <c r="C8" s="61">
        <v>1245091</v>
      </c>
      <c r="D8" s="61">
        <v>1245091</v>
      </c>
      <c r="E8" s="61">
        <f t="shared" ref="E8:E33" si="0">D8-C8</f>
        <v>0</v>
      </c>
      <c r="F8" s="62">
        <f t="shared" ref="F8:F33" si="1">IF(ISBLANK(E8),"  ",IF(C8&gt;0,E8/C8,IF(E8&gt;0,1,0)))</f>
        <v>0</v>
      </c>
      <c r="H8" s="178"/>
    </row>
    <row r="9" spans="1:9" ht="15" customHeight="1" x14ac:dyDescent="0.25">
      <c r="A9" s="60" t="s">
        <v>13</v>
      </c>
      <c r="B9" s="61">
        <v>0</v>
      </c>
      <c r="C9" s="61">
        <v>0</v>
      </c>
      <c r="D9" s="61">
        <v>0</v>
      </c>
      <c r="E9" s="61">
        <f t="shared" si="0"/>
        <v>0</v>
      </c>
      <c r="F9" s="62">
        <f t="shared" si="1"/>
        <v>0</v>
      </c>
      <c r="H9" s="178"/>
    </row>
    <row r="10" spans="1:9" ht="15" customHeight="1" x14ac:dyDescent="0.25">
      <c r="A10" s="187" t="s">
        <v>14</v>
      </c>
      <c r="B10" s="63">
        <v>0</v>
      </c>
      <c r="C10" s="63">
        <v>0</v>
      </c>
      <c r="D10" s="63">
        <v>0</v>
      </c>
      <c r="E10" s="61">
        <f t="shared" si="0"/>
        <v>0</v>
      </c>
      <c r="F10" s="62">
        <f t="shared" si="1"/>
        <v>0</v>
      </c>
      <c r="H10" s="178"/>
    </row>
    <row r="11" spans="1:9" ht="15" customHeight="1" x14ac:dyDescent="0.25">
      <c r="A11" s="189" t="s">
        <v>15</v>
      </c>
      <c r="B11" s="65">
        <v>0</v>
      </c>
      <c r="C11" s="65">
        <v>0</v>
      </c>
      <c r="D11" s="65">
        <v>0</v>
      </c>
      <c r="E11" s="61">
        <f t="shared" si="0"/>
        <v>0</v>
      </c>
      <c r="F11" s="62">
        <f t="shared" si="1"/>
        <v>0</v>
      </c>
      <c r="H11" s="178"/>
    </row>
    <row r="12" spans="1:9" ht="15" customHeight="1" x14ac:dyDescent="0.25">
      <c r="A12" s="190" t="s">
        <v>16</v>
      </c>
      <c r="B12" s="65">
        <v>0</v>
      </c>
      <c r="C12" s="65">
        <v>0</v>
      </c>
      <c r="D12" s="65">
        <v>0</v>
      </c>
      <c r="E12" s="61">
        <f t="shared" si="0"/>
        <v>0</v>
      </c>
      <c r="F12" s="62">
        <f t="shared" si="1"/>
        <v>0</v>
      </c>
      <c r="H12" s="178"/>
    </row>
    <row r="13" spans="1:9" ht="15" customHeight="1" x14ac:dyDescent="0.25">
      <c r="A13" s="190" t="s">
        <v>17</v>
      </c>
      <c r="B13" s="65">
        <v>0</v>
      </c>
      <c r="C13" s="65">
        <v>0</v>
      </c>
      <c r="D13" s="65">
        <v>0</v>
      </c>
      <c r="E13" s="61">
        <f t="shared" si="0"/>
        <v>0</v>
      </c>
      <c r="F13" s="62">
        <f t="shared" si="1"/>
        <v>0</v>
      </c>
      <c r="H13" s="178"/>
    </row>
    <row r="14" spans="1:9" ht="15" customHeight="1" x14ac:dyDescent="0.25">
      <c r="A14" s="190" t="s">
        <v>18</v>
      </c>
      <c r="B14" s="65">
        <v>0</v>
      </c>
      <c r="C14" s="65">
        <v>0</v>
      </c>
      <c r="D14" s="65">
        <v>0</v>
      </c>
      <c r="E14" s="61">
        <f t="shared" si="0"/>
        <v>0</v>
      </c>
      <c r="F14" s="62">
        <f t="shared" si="1"/>
        <v>0</v>
      </c>
      <c r="H14" s="178"/>
    </row>
    <row r="15" spans="1:9" ht="15" customHeight="1" x14ac:dyDescent="0.25">
      <c r="A15" s="190" t="s">
        <v>19</v>
      </c>
      <c r="B15" s="65">
        <v>0</v>
      </c>
      <c r="C15" s="65">
        <v>0</v>
      </c>
      <c r="D15" s="65">
        <v>0</v>
      </c>
      <c r="E15" s="61">
        <f t="shared" si="0"/>
        <v>0</v>
      </c>
      <c r="F15" s="62">
        <f t="shared" si="1"/>
        <v>0</v>
      </c>
      <c r="H15" s="178"/>
    </row>
    <row r="16" spans="1:9" ht="15" customHeight="1" x14ac:dyDescent="0.25">
      <c r="A16" s="190" t="s">
        <v>204</v>
      </c>
      <c r="B16" s="65">
        <v>0</v>
      </c>
      <c r="C16" s="65">
        <v>0</v>
      </c>
      <c r="D16" s="65">
        <v>0</v>
      </c>
      <c r="E16" s="61">
        <f t="shared" si="0"/>
        <v>0</v>
      </c>
      <c r="F16" s="62">
        <f t="shared" si="1"/>
        <v>0</v>
      </c>
      <c r="H16" s="178"/>
    </row>
    <row r="17" spans="1:17" ht="15" customHeight="1" x14ac:dyDescent="0.25">
      <c r="A17" s="190" t="s">
        <v>20</v>
      </c>
      <c r="B17" s="65">
        <v>0</v>
      </c>
      <c r="C17" s="65">
        <v>0</v>
      </c>
      <c r="D17" s="65">
        <v>0</v>
      </c>
      <c r="E17" s="61">
        <f t="shared" si="0"/>
        <v>0</v>
      </c>
      <c r="F17" s="62">
        <f t="shared" si="1"/>
        <v>0</v>
      </c>
      <c r="H17" s="178"/>
    </row>
    <row r="18" spans="1:17" ht="15" customHeight="1" x14ac:dyDescent="0.25">
      <c r="A18" s="190" t="s">
        <v>193</v>
      </c>
      <c r="B18" s="65">
        <v>0</v>
      </c>
      <c r="C18" s="65">
        <v>0</v>
      </c>
      <c r="D18" s="65">
        <v>0</v>
      </c>
      <c r="E18" s="61">
        <f t="shared" si="0"/>
        <v>0</v>
      </c>
      <c r="F18" s="62">
        <f t="shared" si="1"/>
        <v>0</v>
      </c>
      <c r="H18" s="178"/>
    </row>
    <row r="19" spans="1:17" ht="15" customHeight="1" x14ac:dyDescent="0.25">
      <c r="A19" s="190" t="s">
        <v>21</v>
      </c>
      <c r="B19" s="65">
        <v>0</v>
      </c>
      <c r="C19" s="65">
        <v>0</v>
      </c>
      <c r="D19" s="65">
        <v>0</v>
      </c>
      <c r="E19" s="61">
        <f t="shared" si="0"/>
        <v>0</v>
      </c>
      <c r="F19" s="62">
        <f t="shared" si="1"/>
        <v>0</v>
      </c>
      <c r="H19" s="178"/>
    </row>
    <row r="20" spans="1:17" ht="15" customHeight="1" x14ac:dyDescent="0.25">
      <c r="A20" s="190" t="s">
        <v>22</v>
      </c>
      <c r="B20" s="65">
        <v>0</v>
      </c>
      <c r="C20" s="65">
        <v>0</v>
      </c>
      <c r="D20" s="65">
        <v>0</v>
      </c>
      <c r="E20" s="61">
        <f t="shared" si="0"/>
        <v>0</v>
      </c>
      <c r="F20" s="62">
        <f t="shared" si="1"/>
        <v>0</v>
      </c>
      <c r="H20" s="178"/>
    </row>
    <row r="21" spans="1:17" ht="15" customHeight="1" x14ac:dyDescent="0.25">
      <c r="A21" s="190" t="s">
        <v>194</v>
      </c>
      <c r="B21" s="65">
        <v>0</v>
      </c>
      <c r="C21" s="65">
        <v>0</v>
      </c>
      <c r="D21" s="65">
        <v>0</v>
      </c>
      <c r="E21" s="61">
        <f t="shared" si="0"/>
        <v>0</v>
      </c>
      <c r="F21" s="62">
        <f t="shared" si="1"/>
        <v>0</v>
      </c>
      <c r="H21" s="178"/>
    </row>
    <row r="22" spans="1:17" ht="15" customHeight="1" x14ac:dyDescent="0.25">
      <c r="A22" s="190" t="s">
        <v>23</v>
      </c>
      <c r="B22" s="65">
        <v>0</v>
      </c>
      <c r="C22" s="65">
        <v>0</v>
      </c>
      <c r="D22" s="65">
        <v>0</v>
      </c>
      <c r="E22" s="61">
        <f t="shared" si="0"/>
        <v>0</v>
      </c>
      <c r="F22" s="62">
        <f t="shared" si="1"/>
        <v>0</v>
      </c>
      <c r="H22" s="178"/>
    </row>
    <row r="23" spans="1:17" ht="15" customHeight="1" x14ac:dyDescent="0.25">
      <c r="A23" s="191" t="s">
        <v>195</v>
      </c>
      <c r="B23" s="65">
        <v>0</v>
      </c>
      <c r="C23" s="65">
        <v>0</v>
      </c>
      <c r="D23" s="65">
        <v>0</v>
      </c>
      <c r="E23" s="61">
        <f t="shared" si="0"/>
        <v>0</v>
      </c>
      <c r="F23" s="62">
        <f t="shared" si="1"/>
        <v>0</v>
      </c>
      <c r="H23" s="178"/>
      <c r="Q23" t="s">
        <v>38</v>
      </c>
    </row>
    <row r="24" spans="1:17" ht="15" customHeight="1" x14ac:dyDescent="0.25">
      <c r="A24" s="191" t="s">
        <v>24</v>
      </c>
      <c r="B24" s="65">
        <v>0</v>
      </c>
      <c r="C24" s="65">
        <v>0</v>
      </c>
      <c r="D24" s="65">
        <v>0</v>
      </c>
      <c r="E24" s="61">
        <f t="shared" si="0"/>
        <v>0</v>
      </c>
      <c r="F24" s="62">
        <f t="shared" si="1"/>
        <v>0</v>
      </c>
      <c r="H24" s="178"/>
    </row>
    <row r="25" spans="1:17" ht="15" customHeight="1" x14ac:dyDescent="0.25">
      <c r="A25" s="191" t="s">
        <v>79</v>
      </c>
      <c r="B25" s="65">
        <v>0</v>
      </c>
      <c r="C25" s="65">
        <v>0</v>
      </c>
      <c r="D25" s="65">
        <v>0</v>
      </c>
      <c r="E25" s="61">
        <f t="shared" si="0"/>
        <v>0</v>
      </c>
      <c r="F25" s="62">
        <f t="shared" si="1"/>
        <v>0</v>
      </c>
      <c r="H25" s="178"/>
    </row>
    <row r="26" spans="1:17" ht="15" customHeight="1" x14ac:dyDescent="0.25">
      <c r="A26" s="191" t="s">
        <v>196</v>
      </c>
      <c r="B26" s="65">
        <v>0</v>
      </c>
      <c r="C26" s="65">
        <v>0</v>
      </c>
      <c r="D26" s="65">
        <v>0</v>
      </c>
      <c r="E26" s="61">
        <f t="shared" si="0"/>
        <v>0</v>
      </c>
      <c r="F26" s="62">
        <f t="shared" si="1"/>
        <v>0</v>
      </c>
      <c r="H26" s="178"/>
    </row>
    <row r="27" spans="1:17" ht="15" customHeight="1" x14ac:dyDescent="0.25">
      <c r="A27" s="191" t="s">
        <v>197</v>
      </c>
      <c r="B27" s="65">
        <v>0</v>
      </c>
      <c r="C27" s="65">
        <v>0</v>
      </c>
      <c r="D27" s="65">
        <v>0</v>
      </c>
      <c r="E27" s="61">
        <f t="shared" si="0"/>
        <v>0</v>
      </c>
      <c r="F27" s="62">
        <f t="shared" si="1"/>
        <v>0</v>
      </c>
      <c r="H27" s="178"/>
    </row>
    <row r="28" spans="1:17" ht="15" customHeight="1" x14ac:dyDescent="0.25">
      <c r="A28" s="191" t="s">
        <v>185</v>
      </c>
      <c r="B28" s="65">
        <v>0</v>
      </c>
      <c r="C28" s="65">
        <v>0</v>
      </c>
      <c r="D28" s="65">
        <v>0</v>
      </c>
      <c r="E28" s="61">
        <f t="shared" si="0"/>
        <v>0</v>
      </c>
      <c r="F28" s="62">
        <f t="shared" si="1"/>
        <v>0</v>
      </c>
      <c r="H28" s="178"/>
    </row>
    <row r="29" spans="1:17" ht="15" customHeight="1" x14ac:dyDescent="0.25">
      <c r="A29" s="191" t="s">
        <v>198</v>
      </c>
      <c r="B29" s="65">
        <v>0</v>
      </c>
      <c r="C29" s="65">
        <v>0</v>
      </c>
      <c r="D29" s="65">
        <v>0</v>
      </c>
      <c r="E29" s="61">
        <f t="shared" si="0"/>
        <v>0</v>
      </c>
      <c r="F29" s="62">
        <f t="shared" si="1"/>
        <v>0</v>
      </c>
      <c r="H29" s="178"/>
    </row>
    <row r="30" spans="1:17" ht="15" customHeight="1" x14ac:dyDescent="0.25">
      <c r="A30" s="192" t="s">
        <v>199</v>
      </c>
      <c r="B30" s="65">
        <v>0</v>
      </c>
      <c r="C30" s="65">
        <v>0</v>
      </c>
      <c r="D30" s="65">
        <v>0</v>
      </c>
      <c r="E30" s="61">
        <f t="shared" si="0"/>
        <v>0</v>
      </c>
      <c r="F30" s="62">
        <f t="shared" si="1"/>
        <v>0</v>
      </c>
      <c r="H30" s="178"/>
    </row>
    <row r="31" spans="1:17" ht="15" customHeight="1" x14ac:dyDescent="0.25">
      <c r="A31" s="191" t="s">
        <v>205</v>
      </c>
      <c r="B31" s="65">
        <v>0</v>
      </c>
      <c r="C31" s="65">
        <v>0</v>
      </c>
      <c r="D31" s="65">
        <v>0</v>
      </c>
      <c r="E31" s="61">
        <f t="shared" si="0"/>
        <v>0</v>
      </c>
      <c r="F31" s="62">
        <f t="shared" si="1"/>
        <v>0</v>
      </c>
      <c r="H31" s="178"/>
    </row>
    <row r="32" spans="1:17" ht="15" customHeight="1" x14ac:dyDescent="0.25">
      <c r="A32" s="193" t="s">
        <v>206</v>
      </c>
      <c r="B32" s="65">
        <v>0</v>
      </c>
      <c r="C32" s="65">
        <v>0</v>
      </c>
      <c r="D32" s="65">
        <v>0</v>
      </c>
      <c r="E32" s="61">
        <f t="shared" si="0"/>
        <v>0</v>
      </c>
      <c r="F32" s="62">
        <f t="shared" si="1"/>
        <v>0</v>
      </c>
      <c r="H32" s="178"/>
    </row>
    <row r="33" spans="1:13" ht="15" customHeight="1" x14ac:dyDescent="0.25">
      <c r="A33" s="193" t="s">
        <v>207</v>
      </c>
      <c r="B33" s="65">
        <v>0</v>
      </c>
      <c r="C33" s="65">
        <v>0</v>
      </c>
      <c r="D33" s="65">
        <v>0</v>
      </c>
      <c r="E33" s="61">
        <f t="shared" si="0"/>
        <v>0</v>
      </c>
      <c r="F33" s="62">
        <f t="shared" si="1"/>
        <v>0</v>
      </c>
      <c r="H33" s="178"/>
    </row>
    <row r="34" spans="1:13" ht="15" customHeight="1" x14ac:dyDescent="0.25">
      <c r="A34" s="67" t="s">
        <v>25</v>
      </c>
      <c r="B34" s="65"/>
      <c r="C34" s="65"/>
      <c r="D34" s="65"/>
      <c r="E34" s="65"/>
      <c r="F34" s="58"/>
      <c r="H34" s="178"/>
    </row>
    <row r="35" spans="1:13" ht="15" customHeight="1" x14ac:dyDescent="0.25">
      <c r="A35" s="64" t="s">
        <v>26</v>
      </c>
      <c r="B35" s="61">
        <v>0</v>
      </c>
      <c r="C35" s="61">
        <v>0</v>
      </c>
      <c r="D35" s="61">
        <v>0</v>
      </c>
      <c r="E35" s="61">
        <f>D35-C35</f>
        <v>0</v>
      </c>
      <c r="F35" s="62">
        <f>IF(ISBLANK(E35),"  ",IF(C35&gt;0,E35/C35,IF(E35&gt;0,1,0)))</f>
        <v>0</v>
      </c>
      <c r="H35" s="178"/>
    </row>
    <row r="36" spans="1:13" ht="15" customHeight="1" x14ac:dyDescent="0.25">
      <c r="A36" s="68" t="s">
        <v>27</v>
      </c>
      <c r="B36" s="65"/>
      <c r="C36" s="65"/>
      <c r="D36" s="65"/>
      <c r="E36" s="65"/>
      <c r="F36" s="58"/>
      <c r="H36" s="178"/>
    </row>
    <row r="37" spans="1:13" ht="15" customHeight="1" x14ac:dyDescent="0.25">
      <c r="A37" s="64" t="s">
        <v>26</v>
      </c>
      <c r="B37" s="57">
        <v>0</v>
      </c>
      <c r="C37" s="57">
        <v>0</v>
      </c>
      <c r="D37" s="57">
        <v>0</v>
      </c>
      <c r="E37" s="61">
        <f>D37-C37</f>
        <v>0</v>
      </c>
      <c r="F37" s="62">
        <f>IF(ISBLANK(E37),"  ",IF(C37&gt;0,E37/C37,IF(E37&gt;0,1,0)))</f>
        <v>0</v>
      </c>
      <c r="H37" s="178"/>
    </row>
    <row r="38" spans="1:13" ht="15" customHeight="1" x14ac:dyDescent="0.25">
      <c r="A38" s="66" t="s">
        <v>28</v>
      </c>
      <c r="B38" s="65"/>
      <c r="C38" s="65"/>
      <c r="D38" s="65"/>
      <c r="E38" s="63"/>
      <c r="F38" s="62" t="str">
        <f>IF(ISBLANK(E38),"  ",IF(C38&gt;0,E38/C38,IF(E38&gt;0,1,0)))</f>
        <v xml:space="preserve">  </v>
      </c>
      <c r="H38" s="178"/>
    </row>
    <row r="39" spans="1:13" s="103" customFormat="1" ht="15" customHeight="1" x14ac:dyDescent="0.25">
      <c r="A39" s="69" t="s">
        <v>30</v>
      </c>
      <c r="B39" s="70">
        <v>1245091</v>
      </c>
      <c r="C39" s="70">
        <v>1245091</v>
      </c>
      <c r="D39" s="70">
        <v>1245091</v>
      </c>
      <c r="E39" s="70">
        <f>D39-C39</f>
        <v>0</v>
      </c>
      <c r="F39" s="71">
        <f>IF(ISBLANK(E39),"  ",IF(C39&gt;0,E39/C39,IF(E39&gt;0,1,0)))</f>
        <v>0</v>
      </c>
      <c r="H39" s="179"/>
    </row>
    <row r="40" spans="1:13" ht="15" customHeight="1" x14ac:dyDescent="0.25">
      <c r="A40" s="67" t="s">
        <v>31</v>
      </c>
      <c r="B40" s="65"/>
      <c r="C40" s="65"/>
      <c r="D40" s="65"/>
      <c r="E40" s="65"/>
      <c r="F40" s="58"/>
      <c r="H40" s="178"/>
    </row>
    <row r="41" spans="1:13" ht="15" customHeight="1" x14ac:dyDescent="0.25">
      <c r="A41" s="72" t="s">
        <v>32</v>
      </c>
      <c r="B41" s="61">
        <v>0</v>
      </c>
      <c r="C41" s="61">
        <v>0</v>
      </c>
      <c r="D41" s="61">
        <v>0</v>
      </c>
      <c r="E41" s="61">
        <f t="shared" ref="E41:E46" si="2">D41-C41</f>
        <v>0</v>
      </c>
      <c r="F41" s="62">
        <f t="shared" ref="F41:F46" si="3">IF(ISBLANK(E41),"  ",IF(C41&gt;0,E41/C41,IF(E41&gt;0,1,0)))</f>
        <v>0</v>
      </c>
      <c r="H41" s="178"/>
    </row>
    <row r="42" spans="1:13" ht="15" customHeight="1" x14ac:dyDescent="0.25">
      <c r="A42" s="73" t="s">
        <v>33</v>
      </c>
      <c r="B42" s="61">
        <v>0</v>
      </c>
      <c r="C42" s="61">
        <v>0</v>
      </c>
      <c r="D42" s="61">
        <v>0</v>
      </c>
      <c r="E42" s="61">
        <f t="shared" si="2"/>
        <v>0</v>
      </c>
      <c r="F42" s="62">
        <f t="shared" si="3"/>
        <v>0</v>
      </c>
      <c r="H42" s="178"/>
    </row>
    <row r="43" spans="1:13" ht="15" customHeight="1" x14ac:dyDescent="0.25">
      <c r="A43" s="73" t="s">
        <v>34</v>
      </c>
      <c r="B43" s="61">
        <v>0</v>
      </c>
      <c r="C43" s="61">
        <v>0</v>
      </c>
      <c r="D43" s="61">
        <v>0</v>
      </c>
      <c r="E43" s="61">
        <f t="shared" si="2"/>
        <v>0</v>
      </c>
      <c r="F43" s="62">
        <f t="shared" si="3"/>
        <v>0</v>
      </c>
      <c r="H43" s="178"/>
    </row>
    <row r="44" spans="1:13" ht="15" customHeight="1" x14ac:dyDescent="0.25">
      <c r="A44" s="73" t="s">
        <v>35</v>
      </c>
      <c r="B44" s="61">
        <v>0</v>
      </c>
      <c r="C44" s="61">
        <v>0</v>
      </c>
      <c r="D44" s="61">
        <v>0</v>
      </c>
      <c r="E44" s="61">
        <f t="shared" si="2"/>
        <v>0</v>
      </c>
      <c r="F44" s="62">
        <f t="shared" si="3"/>
        <v>0</v>
      </c>
      <c r="H44" s="178"/>
    </row>
    <row r="45" spans="1:13" ht="15" customHeight="1" x14ac:dyDescent="0.25">
      <c r="A45" s="74" t="s">
        <v>36</v>
      </c>
      <c r="B45" s="61">
        <v>0</v>
      </c>
      <c r="C45" s="61">
        <v>0</v>
      </c>
      <c r="D45" s="61">
        <v>0</v>
      </c>
      <c r="E45" s="61">
        <f t="shared" si="2"/>
        <v>0</v>
      </c>
      <c r="F45" s="62">
        <f t="shared" si="3"/>
        <v>0</v>
      </c>
      <c r="H45" s="178"/>
    </row>
    <row r="46" spans="1:13" s="103" customFormat="1" ht="15" customHeight="1" x14ac:dyDescent="0.25">
      <c r="A46" s="67" t="s">
        <v>37</v>
      </c>
      <c r="B46" s="75">
        <v>0</v>
      </c>
      <c r="C46" s="75">
        <v>0</v>
      </c>
      <c r="D46" s="75">
        <v>0</v>
      </c>
      <c r="E46" s="77">
        <f t="shared" si="2"/>
        <v>0</v>
      </c>
      <c r="F46" s="71">
        <f t="shared" si="3"/>
        <v>0</v>
      </c>
      <c r="H46" s="179"/>
      <c r="M46" s="103" t="s">
        <v>38</v>
      </c>
    </row>
    <row r="47" spans="1:13" ht="15" customHeight="1" x14ac:dyDescent="0.25">
      <c r="A47" s="66" t="s">
        <v>38</v>
      </c>
      <c r="B47" s="65"/>
      <c r="C47" s="65"/>
      <c r="D47" s="65"/>
      <c r="E47" s="65"/>
      <c r="F47" s="58"/>
      <c r="H47" s="178"/>
    </row>
    <row r="48" spans="1:13" s="103" customFormat="1" ht="15" customHeight="1" x14ac:dyDescent="0.25">
      <c r="A48" s="76" t="s">
        <v>39</v>
      </c>
      <c r="B48" s="77">
        <v>0</v>
      </c>
      <c r="C48" s="77">
        <v>0</v>
      </c>
      <c r="D48" s="77">
        <v>0</v>
      </c>
      <c r="E48" s="77">
        <f>D48-C48</f>
        <v>0</v>
      </c>
      <c r="F48" s="71">
        <f>IF(ISBLANK(E48),"  ",IF(C48&gt;0,E48/C48,IF(E48&gt;0,1,0)))</f>
        <v>0</v>
      </c>
      <c r="H48" s="179"/>
    </row>
    <row r="49" spans="1:8" ht="15" customHeight="1" x14ac:dyDescent="0.25">
      <c r="A49" s="64"/>
      <c r="B49" s="57"/>
      <c r="C49" s="57"/>
      <c r="D49" s="57"/>
      <c r="E49" s="57"/>
      <c r="F49" s="59"/>
      <c r="H49" s="178"/>
    </row>
    <row r="50" spans="1:8" s="103" customFormat="1" ht="15" customHeight="1" x14ac:dyDescent="0.25">
      <c r="A50" s="76" t="s">
        <v>40</v>
      </c>
      <c r="B50" s="77">
        <v>0</v>
      </c>
      <c r="C50" s="77">
        <v>0</v>
      </c>
      <c r="D50" s="77">
        <v>0</v>
      </c>
      <c r="E50" s="77">
        <f>D50-C50</f>
        <v>0</v>
      </c>
      <c r="F50" s="71">
        <f>IF(ISBLANK(E50),"  ",IF(C50&gt;0,E50/C50,IF(E50&gt;0,1,0)))</f>
        <v>0</v>
      </c>
      <c r="H50" s="179"/>
    </row>
    <row r="51" spans="1:8" ht="15" customHeight="1" x14ac:dyDescent="0.25">
      <c r="A51" s="66" t="s">
        <v>38</v>
      </c>
      <c r="B51" s="65"/>
      <c r="C51" s="65"/>
      <c r="D51" s="65"/>
      <c r="E51" s="65"/>
      <c r="F51" s="58"/>
      <c r="H51" s="178"/>
    </row>
    <row r="52" spans="1:8" s="103" customFormat="1" ht="15" customHeight="1" x14ac:dyDescent="0.25">
      <c r="A52" s="67" t="s">
        <v>41</v>
      </c>
      <c r="B52" s="75">
        <v>0</v>
      </c>
      <c r="C52" s="75">
        <v>0</v>
      </c>
      <c r="D52" s="75">
        <v>0</v>
      </c>
      <c r="E52" s="75">
        <f>D52-C52</f>
        <v>0</v>
      </c>
      <c r="F52" s="71">
        <f>IF(ISBLANK(E52),"  ",IF(C52&gt;0,E52/C52,IF(E52&gt;0,1,0)))</f>
        <v>0</v>
      </c>
      <c r="H52" s="179"/>
    </row>
    <row r="53" spans="1:8" ht="15" customHeight="1" x14ac:dyDescent="0.25">
      <c r="A53" s="66" t="s">
        <v>38</v>
      </c>
      <c r="B53" s="65"/>
      <c r="C53" s="65"/>
      <c r="D53" s="65"/>
      <c r="E53" s="65"/>
      <c r="F53" s="58"/>
      <c r="H53" s="178"/>
    </row>
    <row r="54" spans="1:8" s="103" customFormat="1" ht="15" customHeight="1" x14ac:dyDescent="0.25">
      <c r="A54" s="78" t="s">
        <v>42</v>
      </c>
      <c r="B54" s="79">
        <v>0</v>
      </c>
      <c r="C54" s="79">
        <v>0</v>
      </c>
      <c r="D54" s="79">
        <v>0</v>
      </c>
      <c r="E54" s="79">
        <f>D54-C54</f>
        <v>0</v>
      </c>
      <c r="F54" s="71">
        <f>IF(ISBLANK(E54),"  ",IF(C54&gt;0,E54/C54,IF(E54&gt;0,1,0)))</f>
        <v>0</v>
      </c>
      <c r="H54" s="179"/>
    </row>
    <row r="55" spans="1:8" ht="15" customHeight="1" x14ac:dyDescent="0.25">
      <c r="A55" s="67"/>
      <c r="B55" s="57"/>
      <c r="C55" s="57"/>
      <c r="D55" s="57"/>
      <c r="E55" s="57"/>
      <c r="F55" s="80"/>
      <c r="H55" s="178"/>
    </row>
    <row r="56" spans="1:8" s="103" customFormat="1" ht="15" customHeight="1" x14ac:dyDescent="0.25">
      <c r="A56" s="67" t="s">
        <v>43</v>
      </c>
      <c r="B56" s="75">
        <v>0</v>
      </c>
      <c r="C56" s="75">
        <v>0</v>
      </c>
      <c r="D56" s="75">
        <v>0</v>
      </c>
      <c r="E56" s="79">
        <f>D56-C56</f>
        <v>0</v>
      </c>
      <c r="F56" s="71">
        <f>IF(ISBLANK(E56),"  ",IF(C56&gt;0,E56/C56,IF(E56&gt;0,1,0)))</f>
        <v>0</v>
      </c>
      <c r="H56" s="179"/>
    </row>
    <row r="57" spans="1:8" ht="15" customHeight="1" x14ac:dyDescent="0.25">
      <c r="A57" s="66"/>
      <c r="B57" s="65"/>
      <c r="C57" s="65"/>
      <c r="D57" s="65"/>
      <c r="E57" s="65"/>
      <c r="F57" s="58"/>
      <c r="H57" s="178"/>
    </row>
    <row r="58" spans="1:8" s="103" customFormat="1" ht="15" customHeight="1" x14ac:dyDescent="0.25">
      <c r="A58" s="81" t="s">
        <v>44</v>
      </c>
      <c r="B58" s="75">
        <v>1245091</v>
      </c>
      <c r="C58" s="75">
        <v>1245091</v>
      </c>
      <c r="D58" s="75">
        <v>1245091</v>
      </c>
      <c r="E58" s="75">
        <f>D58-C58</f>
        <v>0</v>
      </c>
      <c r="F58" s="71">
        <f>IF(ISBLANK(E58),"  ",IF(C58&gt;0,E58/C58,IF(E58&gt;0,1,0)))</f>
        <v>0</v>
      </c>
      <c r="H58" s="179"/>
    </row>
    <row r="59" spans="1:8" ht="15" customHeight="1" x14ac:dyDescent="0.25">
      <c r="A59" s="82"/>
      <c r="B59" s="65"/>
      <c r="C59" s="65"/>
      <c r="D59" s="65"/>
      <c r="E59" s="65"/>
      <c r="F59" s="58" t="s">
        <v>38</v>
      </c>
      <c r="H59" s="178"/>
    </row>
    <row r="60" spans="1:8" ht="15" customHeight="1" x14ac:dyDescent="0.25">
      <c r="A60" s="83"/>
      <c r="B60" s="57"/>
      <c r="C60" s="57"/>
      <c r="D60" s="57"/>
      <c r="E60" s="57"/>
      <c r="F60" s="59" t="s">
        <v>38</v>
      </c>
      <c r="H60" s="178"/>
    </row>
    <row r="61" spans="1:8" ht="15" customHeight="1" x14ac:dyDescent="0.25">
      <c r="A61" s="81" t="s">
        <v>45</v>
      </c>
      <c r="B61" s="57"/>
      <c r="C61" s="57"/>
      <c r="D61" s="57"/>
      <c r="E61" s="57"/>
      <c r="F61" s="59"/>
      <c r="H61" s="178"/>
    </row>
    <row r="62" spans="1:8" ht="15" customHeight="1" x14ac:dyDescent="0.25">
      <c r="A62" s="64" t="s">
        <v>46</v>
      </c>
      <c r="B62" s="57">
        <v>0</v>
      </c>
      <c r="C62" s="57">
        <v>0</v>
      </c>
      <c r="D62" s="57">
        <v>0</v>
      </c>
      <c r="E62" s="183">
        <f t="shared" ref="E62:E75" si="4">D62-C62</f>
        <v>0</v>
      </c>
      <c r="F62" s="62">
        <f t="shared" ref="F62:F75" si="5">IF(ISBLANK(E62),"  ",IF(C62&gt;0,E62/C62,IF(E62&gt;0,1,0)))</f>
        <v>0</v>
      </c>
      <c r="H62" s="178"/>
    </row>
    <row r="63" spans="1:8" ht="15" customHeight="1" x14ac:dyDescent="0.25">
      <c r="A63" s="66" t="s">
        <v>47</v>
      </c>
      <c r="B63" s="65">
        <v>0</v>
      </c>
      <c r="C63" s="65">
        <v>0</v>
      </c>
      <c r="D63" s="65">
        <v>0</v>
      </c>
      <c r="E63" s="183">
        <f t="shared" si="4"/>
        <v>0</v>
      </c>
      <c r="F63" s="62">
        <f t="shared" si="5"/>
        <v>0</v>
      </c>
      <c r="H63" s="178"/>
    </row>
    <row r="64" spans="1:8" ht="15" customHeight="1" x14ac:dyDescent="0.25">
      <c r="A64" s="66" t="s">
        <v>48</v>
      </c>
      <c r="B64" s="65">
        <v>0</v>
      </c>
      <c r="C64" s="65">
        <v>0</v>
      </c>
      <c r="D64" s="65">
        <v>0</v>
      </c>
      <c r="E64" s="183">
        <f t="shared" si="4"/>
        <v>0</v>
      </c>
      <c r="F64" s="62">
        <f t="shared" si="5"/>
        <v>0</v>
      </c>
      <c r="H64" s="178"/>
    </row>
    <row r="65" spans="1:8" ht="15" customHeight="1" x14ac:dyDescent="0.25">
      <c r="A65" s="66" t="s">
        <v>49</v>
      </c>
      <c r="B65" s="65">
        <v>1222343.08</v>
      </c>
      <c r="C65" s="65">
        <v>1222343.08</v>
      </c>
      <c r="D65" s="65">
        <v>1220091.1200000001</v>
      </c>
      <c r="E65" s="183">
        <f t="shared" si="4"/>
        <v>-2251.9599999999627</v>
      </c>
      <c r="F65" s="62">
        <f t="shared" si="5"/>
        <v>-1.8423305509284371E-3</v>
      </c>
      <c r="H65" s="178"/>
    </row>
    <row r="66" spans="1:8" ht="15" customHeight="1" x14ac:dyDescent="0.25">
      <c r="A66" s="66" t="s">
        <v>50</v>
      </c>
      <c r="B66" s="65">
        <v>0</v>
      </c>
      <c r="C66" s="65">
        <v>0</v>
      </c>
      <c r="D66" s="65">
        <v>0</v>
      </c>
      <c r="E66" s="183">
        <f t="shared" si="4"/>
        <v>0</v>
      </c>
      <c r="F66" s="62">
        <f t="shared" si="5"/>
        <v>0</v>
      </c>
      <c r="H66" s="178"/>
    </row>
    <row r="67" spans="1:8" ht="15" customHeight="1" x14ac:dyDescent="0.25">
      <c r="A67" s="66" t="s">
        <v>51</v>
      </c>
      <c r="B67" s="65">
        <v>22747.919999999998</v>
      </c>
      <c r="C67" s="65">
        <v>22747.919999999998</v>
      </c>
      <c r="D67" s="65">
        <v>25000</v>
      </c>
      <c r="E67" s="183">
        <f t="shared" si="4"/>
        <v>2252.0800000000017</v>
      </c>
      <c r="F67" s="62">
        <f t="shared" si="5"/>
        <v>9.9001579045468857E-2</v>
      </c>
      <c r="H67" s="178"/>
    </row>
    <row r="68" spans="1:8" ht="15" customHeight="1" x14ac:dyDescent="0.25">
      <c r="A68" s="66" t="s">
        <v>52</v>
      </c>
      <c r="B68" s="65">
        <v>0</v>
      </c>
      <c r="C68" s="65">
        <v>0</v>
      </c>
      <c r="D68" s="65">
        <v>0</v>
      </c>
      <c r="E68" s="183">
        <f t="shared" si="4"/>
        <v>0</v>
      </c>
      <c r="F68" s="62">
        <f t="shared" si="5"/>
        <v>0</v>
      </c>
      <c r="H68" s="178"/>
    </row>
    <row r="69" spans="1:8" ht="15" customHeight="1" x14ac:dyDescent="0.25">
      <c r="A69" s="66" t="s">
        <v>53</v>
      </c>
      <c r="B69" s="65">
        <v>0</v>
      </c>
      <c r="C69" s="65">
        <v>0</v>
      </c>
      <c r="D69" s="65">
        <v>0</v>
      </c>
      <c r="E69" s="183">
        <f t="shared" si="4"/>
        <v>0</v>
      </c>
      <c r="F69" s="62">
        <f t="shared" si="5"/>
        <v>0</v>
      </c>
      <c r="H69" s="178"/>
    </row>
    <row r="70" spans="1:8" s="103" customFormat="1" ht="15" customHeight="1" x14ac:dyDescent="0.25">
      <c r="A70" s="84" t="s">
        <v>54</v>
      </c>
      <c r="B70" s="70">
        <v>1245091</v>
      </c>
      <c r="C70" s="70">
        <v>1245091</v>
      </c>
      <c r="D70" s="70">
        <v>1245091.1200000001</v>
      </c>
      <c r="E70" s="79">
        <f t="shared" si="4"/>
        <v>0.12000000011175871</v>
      </c>
      <c r="F70" s="71">
        <f t="shared" si="5"/>
        <v>9.6378497725675236E-8</v>
      </c>
      <c r="H70" s="179"/>
    </row>
    <row r="71" spans="1:8" ht="15" customHeight="1" x14ac:dyDescent="0.25">
      <c r="A71" s="66" t="s">
        <v>55</v>
      </c>
      <c r="B71" s="65">
        <v>0</v>
      </c>
      <c r="C71" s="65">
        <v>0</v>
      </c>
      <c r="D71" s="65">
        <v>0</v>
      </c>
      <c r="E71" s="183">
        <f t="shared" si="4"/>
        <v>0</v>
      </c>
      <c r="F71" s="62">
        <f t="shared" si="5"/>
        <v>0</v>
      </c>
      <c r="H71" s="178"/>
    </row>
    <row r="72" spans="1:8" ht="15" customHeight="1" x14ac:dyDescent="0.25">
      <c r="A72" s="66" t="s">
        <v>56</v>
      </c>
      <c r="B72" s="65">
        <v>0</v>
      </c>
      <c r="C72" s="65">
        <v>0</v>
      </c>
      <c r="D72" s="65">
        <v>0</v>
      </c>
      <c r="E72" s="183">
        <f t="shared" si="4"/>
        <v>0</v>
      </c>
      <c r="F72" s="62">
        <f t="shared" si="5"/>
        <v>0</v>
      </c>
      <c r="H72" s="178"/>
    </row>
    <row r="73" spans="1:8" ht="15" customHeight="1" x14ac:dyDescent="0.25">
      <c r="A73" s="66" t="s">
        <v>57</v>
      </c>
      <c r="B73" s="65">
        <v>0</v>
      </c>
      <c r="C73" s="65">
        <v>0</v>
      </c>
      <c r="D73" s="65">
        <v>0</v>
      </c>
      <c r="E73" s="183">
        <f t="shared" si="4"/>
        <v>0</v>
      </c>
      <c r="F73" s="62">
        <f t="shared" si="5"/>
        <v>0</v>
      </c>
      <c r="H73" s="178"/>
    </row>
    <row r="74" spans="1:8" ht="15" customHeight="1" x14ac:dyDescent="0.25">
      <c r="A74" s="66" t="s">
        <v>58</v>
      </c>
      <c r="B74" s="65">
        <v>0</v>
      </c>
      <c r="C74" s="65">
        <v>0</v>
      </c>
      <c r="D74" s="65">
        <v>0</v>
      </c>
      <c r="E74" s="183">
        <f t="shared" si="4"/>
        <v>0</v>
      </c>
      <c r="F74" s="62">
        <f t="shared" si="5"/>
        <v>0</v>
      </c>
      <c r="H74" s="178"/>
    </row>
    <row r="75" spans="1:8" s="103" customFormat="1" ht="15" customHeight="1" x14ac:dyDescent="0.25">
      <c r="A75" s="85" t="s">
        <v>59</v>
      </c>
      <c r="B75" s="86">
        <v>1245091</v>
      </c>
      <c r="C75" s="86">
        <v>1245091</v>
      </c>
      <c r="D75" s="86">
        <v>1245091.1200000001</v>
      </c>
      <c r="E75" s="79">
        <f t="shared" si="4"/>
        <v>0.12000000011175871</v>
      </c>
      <c r="F75" s="71">
        <f t="shared" si="5"/>
        <v>9.6378497725675236E-8</v>
      </c>
      <c r="H75" s="179"/>
    </row>
    <row r="76" spans="1:8" ht="15" customHeight="1" x14ac:dyDescent="0.25">
      <c r="A76" s="83"/>
      <c r="B76" s="57"/>
      <c r="C76" s="57"/>
      <c r="D76" s="57"/>
      <c r="E76" s="57"/>
      <c r="F76" s="59"/>
      <c r="H76" s="178"/>
    </row>
    <row r="77" spans="1:8" ht="15" customHeight="1" x14ac:dyDescent="0.25">
      <c r="A77" s="81" t="s">
        <v>60</v>
      </c>
      <c r="B77" s="57"/>
      <c r="C77" s="57"/>
      <c r="D77" s="57"/>
      <c r="E77" s="57"/>
      <c r="F77" s="59"/>
      <c r="H77" s="178"/>
    </row>
    <row r="78" spans="1:8" ht="15" customHeight="1" x14ac:dyDescent="0.25">
      <c r="A78" s="64" t="s">
        <v>61</v>
      </c>
      <c r="B78" s="61">
        <v>83527.290000000023</v>
      </c>
      <c r="C78" s="61">
        <v>83527.290000000023</v>
      </c>
      <c r="D78" s="61">
        <v>83527.290000000023</v>
      </c>
      <c r="E78" s="57">
        <f t="shared" ref="E78:E96" si="6">D78-C78</f>
        <v>0</v>
      </c>
      <c r="F78" s="62">
        <f t="shared" ref="F78:F96" si="7">IF(ISBLANK(E78),"  ",IF(C78&gt;0,E78/C78,IF(E78&gt;0,1,0)))</f>
        <v>0</v>
      </c>
      <c r="H78" s="178"/>
    </row>
    <row r="79" spans="1:8" ht="15" customHeight="1" x14ac:dyDescent="0.25">
      <c r="A79" s="66" t="s">
        <v>62</v>
      </c>
      <c r="B79" s="63">
        <v>0</v>
      </c>
      <c r="C79" s="63">
        <v>0</v>
      </c>
      <c r="D79" s="63">
        <v>0</v>
      </c>
      <c r="E79" s="65">
        <f t="shared" si="6"/>
        <v>0</v>
      </c>
      <c r="F79" s="62">
        <f t="shared" si="7"/>
        <v>0</v>
      </c>
      <c r="H79" s="178"/>
    </row>
    <row r="80" spans="1:8" ht="15" customHeight="1" x14ac:dyDescent="0.25">
      <c r="A80" s="66" t="s">
        <v>63</v>
      </c>
      <c r="B80" s="57">
        <v>31138.840000000007</v>
      </c>
      <c r="C80" s="57">
        <v>31138.840000000007</v>
      </c>
      <c r="D80" s="57">
        <v>31138.840000000007</v>
      </c>
      <c r="E80" s="65">
        <f t="shared" si="6"/>
        <v>0</v>
      </c>
      <c r="F80" s="62">
        <f t="shared" si="7"/>
        <v>0</v>
      </c>
      <c r="H80" s="178"/>
    </row>
    <row r="81" spans="1:8" s="103" customFormat="1" ht="15" customHeight="1" x14ac:dyDescent="0.25">
      <c r="A81" s="84" t="s">
        <v>64</v>
      </c>
      <c r="B81" s="86">
        <v>114666.13000000003</v>
      </c>
      <c r="C81" s="86">
        <v>114666.13000000003</v>
      </c>
      <c r="D81" s="86">
        <v>114666.13000000003</v>
      </c>
      <c r="E81" s="70">
        <f t="shared" si="6"/>
        <v>0</v>
      </c>
      <c r="F81" s="71">
        <f t="shared" si="7"/>
        <v>0</v>
      </c>
      <c r="H81" s="179"/>
    </row>
    <row r="82" spans="1:8" ht="15" customHeight="1" x14ac:dyDescent="0.25">
      <c r="A82" s="66" t="s">
        <v>65</v>
      </c>
      <c r="B82" s="63">
        <v>1053.4199999999998</v>
      </c>
      <c r="C82" s="63">
        <v>1053.4199999999998</v>
      </c>
      <c r="D82" s="63">
        <v>1000</v>
      </c>
      <c r="E82" s="65">
        <f t="shared" si="6"/>
        <v>-53.419999999999845</v>
      </c>
      <c r="F82" s="62">
        <f t="shared" si="7"/>
        <v>-5.0711017447931363E-2</v>
      </c>
      <c r="H82" s="178"/>
    </row>
    <row r="83" spans="1:8" ht="15" customHeight="1" x14ac:dyDescent="0.25">
      <c r="A83" s="66" t="s">
        <v>66</v>
      </c>
      <c r="B83" s="61">
        <v>790485.99</v>
      </c>
      <c r="C83" s="61">
        <v>790485.99</v>
      </c>
      <c r="D83" s="61">
        <v>791924.99</v>
      </c>
      <c r="E83" s="65">
        <f t="shared" si="6"/>
        <v>1439</v>
      </c>
      <c r="F83" s="62">
        <f t="shared" si="7"/>
        <v>1.8203991192810387E-3</v>
      </c>
      <c r="H83" s="178"/>
    </row>
    <row r="84" spans="1:8" ht="15" customHeight="1" x14ac:dyDescent="0.25">
      <c r="A84" s="66" t="s">
        <v>67</v>
      </c>
      <c r="B84" s="57">
        <v>0</v>
      </c>
      <c r="C84" s="57">
        <v>0</v>
      </c>
      <c r="D84" s="57">
        <v>0</v>
      </c>
      <c r="E84" s="65">
        <f t="shared" si="6"/>
        <v>0</v>
      </c>
      <c r="F84" s="62">
        <f t="shared" si="7"/>
        <v>0</v>
      </c>
      <c r="H84" s="178"/>
    </row>
    <row r="85" spans="1:8" s="103" customFormat="1" ht="15" customHeight="1" x14ac:dyDescent="0.25">
      <c r="A85" s="68" t="s">
        <v>68</v>
      </c>
      <c r="B85" s="86">
        <v>791539.41</v>
      </c>
      <c r="C85" s="86">
        <v>791539.41</v>
      </c>
      <c r="D85" s="86">
        <v>792924.99</v>
      </c>
      <c r="E85" s="65">
        <f t="shared" si="6"/>
        <v>1385.5799999999581</v>
      </c>
      <c r="F85" s="71">
        <f t="shared" si="7"/>
        <v>1.7504876983951538E-3</v>
      </c>
      <c r="H85" s="179"/>
    </row>
    <row r="86" spans="1:8" ht="15" customHeight="1" x14ac:dyDescent="0.25">
      <c r="A86" s="66" t="s">
        <v>69</v>
      </c>
      <c r="B86" s="57">
        <v>87113.919999999998</v>
      </c>
      <c r="C86" s="57">
        <v>87113.919999999998</v>
      </c>
      <c r="D86" s="57">
        <v>87500</v>
      </c>
      <c r="E86" s="65">
        <f t="shared" si="6"/>
        <v>386.08000000000175</v>
      </c>
      <c r="F86" s="62">
        <f t="shared" si="7"/>
        <v>4.4318979102306701E-3</v>
      </c>
      <c r="H86" s="178"/>
    </row>
    <row r="87" spans="1:8" ht="15" customHeight="1" x14ac:dyDescent="0.25">
      <c r="A87" s="66" t="s">
        <v>70</v>
      </c>
      <c r="B87" s="65">
        <v>251771.54</v>
      </c>
      <c r="C87" s="65">
        <v>251771.54</v>
      </c>
      <c r="D87" s="65">
        <v>250000</v>
      </c>
      <c r="E87" s="65">
        <f t="shared" si="6"/>
        <v>-1771.5400000000081</v>
      </c>
      <c r="F87" s="62">
        <f t="shared" si="7"/>
        <v>-7.0362996548379063E-3</v>
      </c>
      <c r="H87" s="178"/>
    </row>
    <row r="88" spans="1:8" ht="15" customHeight="1" x14ac:dyDescent="0.25">
      <c r="A88" s="66" t="s">
        <v>71</v>
      </c>
      <c r="B88" s="65">
        <v>0</v>
      </c>
      <c r="C88" s="65">
        <v>0</v>
      </c>
      <c r="D88" s="65">
        <v>0</v>
      </c>
      <c r="E88" s="65">
        <f t="shared" si="6"/>
        <v>0</v>
      </c>
      <c r="F88" s="62">
        <f t="shared" si="7"/>
        <v>0</v>
      </c>
      <c r="H88" s="178"/>
    </row>
    <row r="89" spans="1:8" ht="15" customHeight="1" x14ac:dyDescent="0.25">
      <c r="A89" s="66" t="s">
        <v>72</v>
      </c>
      <c r="B89" s="65">
        <v>0</v>
      </c>
      <c r="C89" s="65">
        <v>0</v>
      </c>
      <c r="D89" s="65">
        <v>0</v>
      </c>
      <c r="E89" s="65">
        <f t="shared" si="6"/>
        <v>0</v>
      </c>
      <c r="F89" s="62">
        <f t="shared" si="7"/>
        <v>0</v>
      </c>
      <c r="H89" s="178"/>
    </row>
    <row r="90" spans="1:8" s="103" customFormat="1" ht="15" customHeight="1" x14ac:dyDescent="0.25">
      <c r="A90" s="68" t="s">
        <v>73</v>
      </c>
      <c r="B90" s="70">
        <v>338885.46</v>
      </c>
      <c r="C90" s="70">
        <v>338885.46</v>
      </c>
      <c r="D90" s="70">
        <v>337500</v>
      </c>
      <c r="E90" s="70">
        <f t="shared" si="6"/>
        <v>-1385.460000000021</v>
      </c>
      <c r="F90" s="71">
        <f t="shared" si="7"/>
        <v>-4.0882839883423176E-3</v>
      </c>
      <c r="H90" s="179"/>
    </row>
    <row r="91" spans="1:8" ht="15" customHeight="1" x14ac:dyDescent="0.25">
      <c r="A91" s="66" t="s">
        <v>74</v>
      </c>
      <c r="B91" s="65">
        <v>0</v>
      </c>
      <c r="C91" s="65">
        <v>0</v>
      </c>
      <c r="D91" s="65">
        <v>0</v>
      </c>
      <c r="E91" s="65">
        <f t="shared" si="6"/>
        <v>0</v>
      </c>
      <c r="F91" s="62">
        <f t="shared" si="7"/>
        <v>0</v>
      </c>
      <c r="H91" s="178"/>
    </row>
    <row r="92" spans="1:8" ht="15" customHeight="1" x14ac:dyDescent="0.25">
      <c r="A92" s="66" t="s">
        <v>75</v>
      </c>
      <c r="B92" s="65">
        <v>0</v>
      </c>
      <c r="C92" s="65">
        <v>0</v>
      </c>
      <c r="D92" s="65">
        <v>0</v>
      </c>
      <c r="E92" s="65">
        <f t="shared" si="6"/>
        <v>0</v>
      </c>
      <c r="F92" s="62">
        <f t="shared" si="7"/>
        <v>0</v>
      </c>
      <c r="H92" s="178"/>
    </row>
    <row r="93" spans="1:8" ht="15" customHeight="1" x14ac:dyDescent="0.25">
      <c r="A93" s="73" t="s">
        <v>76</v>
      </c>
      <c r="B93" s="65">
        <v>0</v>
      </c>
      <c r="C93" s="65">
        <v>0</v>
      </c>
      <c r="D93" s="65">
        <v>0</v>
      </c>
      <c r="E93" s="65">
        <f t="shared" si="6"/>
        <v>0</v>
      </c>
      <c r="F93" s="62">
        <f t="shared" si="7"/>
        <v>0</v>
      </c>
      <c r="H93" s="178"/>
    </row>
    <row r="94" spans="1:8" s="103" customFormat="1" ht="15" customHeight="1" x14ac:dyDescent="0.25">
      <c r="A94" s="87" t="s">
        <v>77</v>
      </c>
      <c r="B94" s="86">
        <v>0</v>
      </c>
      <c r="C94" s="86">
        <v>0</v>
      </c>
      <c r="D94" s="86">
        <v>0</v>
      </c>
      <c r="E94" s="65">
        <f t="shared" si="6"/>
        <v>0</v>
      </c>
      <c r="F94" s="71">
        <f t="shared" si="7"/>
        <v>0</v>
      </c>
      <c r="H94" s="179"/>
    </row>
    <row r="95" spans="1:8" ht="15" customHeight="1" x14ac:dyDescent="0.25">
      <c r="A95" s="73" t="s">
        <v>78</v>
      </c>
      <c r="B95" s="65">
        <v>0</v>
      </c>
      <c r="C95" s="65">
        <v>0</v>
      </c>
      <c r="D95" s="65">
        <v>0</v>
      </c>
      <c r="E95" s="65">
        <f t="shared" si="6"/>
        <v>0</v>
      </c>
      <c r="F95" s="62">
        <f t="shared" si="7"/>
        <v>0</v>
      </c>
      <c r="H95" s="178"/>
    </row>
    <row r="96" spans="1:8" s="103" customFormat="1" ht="15" customHeight="1" thickBot="1" x14ac:dyDescent="0.3">
      <c r="A96" s="159" t="s">
        <v>59</v>
      </c>
      <c r="B96" s="160">
        <v>1245091.0000000002</v>
      </c>
      <c r="C96" s="160">
        <v>1245091.0000000002</v>
      </c>
      <c r="D96" s="160">
        <v>1245091.1200000001</v>
      </c>
      <c r="E96" s="160">
        <f t="shared" si="6"/>
        <v>0.11999999987892807</v>
      </c>
      <c r="F96" s="162">
        <f t="shared" si="7"/>
        <v>9.6378497538676328E-8</v>
      </c>
      <c r="H96" s="179"/>
    </row>
    <row r="97" spans="1:6" ht="15" customHeight="1" thickTop="1" x14ac:dyDescent="0.4">
      <c r="A97" s="4"/>
      <c r="B97" s="5"/>
      <c r="C97" s="5"/>
      <c r="D97" s="5"/>
      <c r="E97" s="5"/>
      <c r="F97" s="6" t="s">
        <v>38</v>
      </c>
    </row>
    <row r="98" spans="1:6" x14ac:dyDescent="0.25">
      <c r="A98" s="1" t="s">
        <v>203</v>
      </c>
    </row>
    <row r="99" spans="1:6" x14ac:dyDescent="0.25">
      <c r="A99" s="1" t="s">
        <v>181</v>
      </c>
    </row>
  </sheetData>
  <hyperlinks>
    <hyperlink ref="I2" location="Home!A1" tooltip="Home" display="Home" xr:uid="{00000000-0004-0000-2800-000000000000}"/>
  </hyperlinks>
  <printOptions horizontalCentered="1" verticalCentered="1"/>
  <pageMargins left="0.25" right="0.25" top="0.75" bottom="0.75" header="0.3" footer="0.3"/>
  <pageSetup scale="47" fitToWidth="0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DA1248-1F62-41A9-9B50-14B8B49CF16A}">
  <sheetPr>
    <pageSetUpPr fitToPage="1"/>
  </sheetPr>
  <dimension ref="A1:Q99"/>
  <sheetViews>
    <sheetView workbookViewId="0">
      <pane xSplit="1" ySplit="5" topLeftCell="B6" activePane="bottomRight" state="frozen"/>
      <selection activeCell="A33" sqref="A33"/>
      <selection pane="topRight" activeCell="A33" sqref="A33"/>
      <selection pane="bottomLeft" activeCell="A33" sqref="A33"/>
      <selection pane="bottomRight"/>
    </sheetView>
  </sheetViews>
  <sheetFormatPr defaultColWidth="9.140625" defaultRowHeight="15.75" x14ac:dyDescent="0.25"/>
  <cols>
    <col min="1" max="1" width="66.5703125" style="1" customWidth="1"/>
    <col min="2" max="5" width="23.7109375" style="2" customWidth="1"/>
    <col min="6" max="6" width="23.7109375" style="3" customWidth="1"/>
    <col min="8" max="8" width="7.7109375" customWidth="1"/>
    <col min="9" max="9" width="11.5703125" customWidth="1"/>
  </cols>
  <sheetData>
    <row r="1" spans="1:9" ht="19.5" customHeight="1" thickBot="1" x14ac:dyDescent="0.3">
      <c r="A1" s="27" t="s">
        <v>0</v>
      </c>
      <c r="B1" s="28"/>
      <c r="D1" s="29" t="s">
        <v>1</v>
      </c>
      <c r="E1" s="26" t="s">
        <v>186</v>
      </c>
      <c r="F1" s="30"/>
      <c r="H1" s="152"/>
    </row>
    <row r="2" spans="1:9" ht="19.5" customHeight="1" thickBot="1" x14ac:dyDescent="0.3">
      <c r="A2" s="27" t="s">
        <v>2</v>
      </c>
      <c r="B2" s="28"/>
      <c r="C2" s="28"/>
      <c r="D2" s="28"/>
      <c r="E2" s="28"/>
      <c r="F2" s="32"/>
      <c r="I2" s="170" t="s">
        <v>178</v>
      </c>
    </row>
    <row r="3" spans="1:9" ht="19.5" customHeight="1" thickBot="1" x14ac:dyDescent="0.3">
      <c r="A3" s="33" t="s">
        <v>3</v>
      </c>
      <c r="B3" s="34"/>
      <c r="C3" s="34"/>
      <c r="D3" s="34"/>
      <c r="E3" s="34"/>
      <c r="F3" s="35"/>
    </row>
    <row r="4" spans="1:9" ht="15" customHeight="1" thickTop="1" x14ac:dyDescent="0.25">
      <c r="A4" s="49" t="s">
        <v>4</v>
      </c>
      <c r="B4" s="50" t="s">
        <v>5</v>
      </c>
      <c r="C4" s="51" t="s">
        <v>6</v>
      </c>
      <c r="D4" s="51" t="s">
        <v>6</v>
      </c>
      <c r="E4" s="51" t="s">
        <v>7</v>
      </c>
      <c r="F4" s="52" t="s">
        <v>8</v>
      </c>
      <c r="H4" s="177"/>
    </row>
    <row r="5" spans="1:9" s="107" customFormat="1" ht="15" customHeight="1" x14ac:dyDescent="0.25">
      <c r="A5" s="53"/>
      <c r="B5" s="54" t="s">
        <v>192</v>
      </c>
      <c r="C5" s="54" t="s">
        <v>201</v>
      </c>
      <c r="D5" s="54" t="s">
        <v>202</v>
      </c>
      <c r="E5" s="54" t="s">
        <v>192</v>
      </c>
      <c r="F5" s="55" t="s">
        <v>9</v>
      </c>
      <c r="H5" s="177"/>
    </row>
    <row r="6" spans="1:9" ht="15" customHeight="1" x14ac:dyDescent="0.25">
      <c r="A6" s="56" t="s">
        <v>10</v>
      </c>
      <c r="B6" s="57"/>
      <c r="C6" s="57"/>
      <c r="D6" s="57"/>
      <c r="E6" s="57"/>
      <c r="F6" s="58"/>
      <c r="H6" s="178"/>
    </row>
    <row r="7" spans="1:9" ht="15" customHeight="1" x14ac:dyDescent="0.25">
      <c r="A7" s="56" t="s">
        <v>11</v>
      </c>
      <c r="B7" s="57"/>
      <c r="C7" s="57"/>
      <c r="D7" s="57"/>
      <c r="E7" s="57"/>
      <c r="F7" s="59"/>
      <c r="H7" s="178"/>
    </row>
    <row r="8" spans="1:9" ht="15" customHeight="1" x14ac:dyDescent="0.25">
      <c r="A8" s="60" t="s">
        <v>12</v>
      </c>
      <c r="B8" s="61">
        <v>2870000</v>
      </c>
      <c r="C8" s="61">
        <v>2870000</v>
      </c>
      <c r="D8" s="61">
        <v>2870000</v>
      </c>
      <c r="E8" s="61">
        <f t="shared" ref="E8:E33" si="0">D8-C8</f>
        <v>0</v>
      </c>
      <c r="F8" s="62">
        <f t="shared" ref="F8:F33" si="1">IF(ISBLANK(E8),"  ",IF(C8&gt;0,E8/C8,IF(E8&gt;0,1,0)))</f>
        <v>0</v>
      </c>
      <c r="H8" s="178"/>
    </row>
    <row r="9" spans="1:9" ht="15" customHeight="1" x14ac:dyDescent="0.25">
      <c r="A9" s="60" t="s">
        <v>13</v>
      </c>
      <c r="B9" s="61">
        <v>0</v>
      </c>
      <c r="C9" s="61">
        <v>0</v>
      </c>
      <c r="D9" s="61">
        <v>0</v>
      </c>
      <c r="E9" s="61">
        <f t="shared" si="0"/>
        <v>0</v>
      </c>
      <c r="F9" s="62">
        <f t="shared" si="1"/>
        <v>0</v>
      </c>
      <c r="H9" s="178"/>
    </row>
    <row r="10" spans="1:9" ht="15" customHeight="1" x14ac:dyDescent="0.25">
      <c r="A10" s="187" t="s">
        <v>14</v>
      </c>
      <c r="B10" s="63">
        <v>0</v>
      </c>
      <c r="C10" s="63">
        <v>0</v>
      </c>
      <c r="D10" s="63">
        <v>0</v>
      </c>
      <c r="E10" s="61">
        <f t="shared" si="0"/>
        <v>0</v>
      </c>
      <c r="F10" s="62">
        <f t="shared" si="1"/>
        <v>0</v>
      </c>
      <c r="H10" s="178"/>
    </row>
    <row r="11" spans="1:9" ht="15" customHeight="1" x14ac:dyDescent="0.25">
      <c r="A11" s="189" t="s">
        <v>15</v>
      </c>
      <c r="B11" s="65">
        <v>0</v>
      </c>
      <c r="C11" s="65">
        <v>0</v>
      </c>
      <c r="D11" s="65">
        <v>0</v>
      </c>
      <c r="E11" s="61">
        <f t="shared" si="0"/>
        <v>0</v>
      </c>
      <c r="F11" s="62">
        <f t="shared" si="1"/>
        <v>0</v>
      </c>
      <c r="H11" s="178"/>
    </row>
    <row r="12" spans="1:9" ht="15" customHeight="1" x14ac:dyDescent="0.25">
      <c r="A12" s="190" t="s">
        <v>16</v>
      </c>
      <c r="B12" s="65">
        <v>0</v>
      </c>
      <c r="C12" s="65">
        <v>0</v>
      </c>
      <c r="D12" s="65">
        <v>0</v>
      </c>
      <c r="E12" s="61">
        <f t="shared" si="0"/>
        <v>0</v>
      </c>
      <c r="F12" s="62">
        <f t="shared" si="1"/>
        <v>0</v>
      </c>
      <c r="H12" s="178"/>
    </row>
    <row r="13" spans="1:9" ht="15" customHeight="1" x14ac:dyDescent="0.25">
      <c r="A13" s="190" t="s">
        <v>17</v>
      </c>
      <c r="B13" s="65">
        <v>0</v>
      </c>
      <c r="C13" s="65">
        <v>0</v>
      </c>
      <c r="D13" s="65">
        <v>0</v>
      </c>
      <c r="E13" s="61">
        <f t="shared" si="0"/>
        <v>0</v>
      </c>
      <c r="F13" s="62">
        <f t="shared" si="1"/>
        <v>0</v>
      </c>
      <c r="H13" s="178"/>
    </row>
    <row r="14" spans="1:9" ht="15" customHeight="1" x14ac:dyDescent="0.25">
      <c r="A14" s="190" t="s">
        <v>18</v>
      </c>
      <c r="B14" s="65">
        <v>0</v>
      </c>
      <c r="C14" s="65">
        <v>0</v>
      </c>
      <c r="D14" s="65">
        <v>0</v>
      </c>
      <c r="E14" s="61">
        <f t="shared" si="0"/>
        <v>0</v>
      </c>
      <c r="F14" s="62">
        <f t="shared" si="1"/>
        <v>0</v>
      </c>
      <c r="H14" s="178"/>
    </row>
    <row r="15" spans="1:9" ht="15" customHeight="1" x14ac:dyDescent="0.25">
      <c r="A15" s="190" t="s">
        <v>19</v>
      </c>
      <c r="B15" s="65">
        <v>0</v>
      </c>
      <c r="C15" s="65">
        <v>0</v>
      </c>
      <c r="D15" s="65">
        <v>0</v>
      </c>
      <c r="E15" s="61">
        <f t="shared" si="0"/>
        <v>0</v>
      </c>
      <c r="F15" s="62">
        <f t="shared" si="1"/>
        <v>0</v>
      </c>
      <c r="H15" s="178"/>
    </row>
    <row r="16" spans="1:9" ht="15" customHeight="1" x14ac:dyDescent="0.25">
      <c r="A16" s="190" t="s">
        <v>204</v>
      </c>
      <c r="B16" s="65">
        <v>0</v>
      </c>
      <c r="C16" s="65">
        <v>0</v>
      </c>
      <c r="D16" s="65">
        <v>0</v>
      </c>
      <c r="E16" s="61">
        <f t="shared" si="0"/>
        <v>0</v>
      </c>
      <c r="F16" s="62">
        <f t="shared" si="1"/>
        <v>0</v>
      </c>
      <c r="H16" s="178"/>
    </row>
    <row r="17" spans="1:17" ht="15" customHeight="1" x14ac:dyDescent="0.25">
      <c r="A17" s="190" t="s">
        <v>20</v>
      </c>
      <c r="B17" s="65">
        <v>0</v>
      </c>
      <c r="C17" s="65">
        <v>0</v>
      </c>
      <c r="D17" s="65">
        <v>0</v>
      </c>
      <c r="E17" s="61">
        <f t="shared" si="0"/>
        <v>0</v>
      </c>
      <c r="F17" s="62">
        <f t="shared" si="1"/>
        <v>0</v>
      </c>
      <c r="H17" s="178"/>
    </row>
    <row r="18" spans="1:17" ht="15" customHeight="1" x14ac:dyDescent="0.25">
      <c r="A18" s="190" t="s">
        <v>193</v>
      </c>
      <c r="B18" s="65">
        <v>0</v>
      </c>
      <c r="C18" s="65">
        <v>0</v>
      </c>
      <c r="D18" s="65">
        <v>0</v>
      </c>
      <c r="E18" s="61">
        <f t="shared" si="0"/>
        <v>0</v>
      </c>
      <c r="F18" s="62">
        <f t="shared" si="1"/>
        <v>0</v>
      </c>
      <c r="H18" s="178"/>
    </row>
    <row r="19" spans="1:17" ht="15" customHeight="1" x14ac:dyDescent="0.25">
      <c r="A19" s="190" t="s">
        <v>21</v>
      </c>
      <c r="B19" s="65">
        <v>0</v>
      </c>
      <c r="C19" s="65">
        <v>0</v>
      </c>
      <c r="D19" s="65">
        <v>0</v>
      </c>
      <c r="E19" s="61">
        <f t="shared" si="0"/>
        <v>0</v>
      </c>
      <c r="F19" s="62">
        <f t="shared" si="1"/>
        <v>0</v>
      </c>
      <c r="H19" s="178"/>
    </row>
    <row r="20" spans="1:17" ht="15" customHeight="1" x14ac:dyDescent="0.25">
      <c r="A20" s="190" t="s">
        <v>22</v>
      </c>
      <c r="B20" s="65">
        <v>0</v>
      </c>
      <c r="C20" s="65">
        <v>0</v>
      </c>
      <c r="D20" s="65">
        <v>0</v>
      </c>
      <c r="E20" s="61">
        <f t="shared" si="0"/>
        <v>0</v>
      </c>
      <c r="F20" s="62">
        <f t="shared" si="1"/>
        <v>0</v>
      </c>
      <c r="H20" s="178"/>
    </row>
    <row r="21" spans="1:17" ht="15" customHeight="1" x14ac:dyDescent="0.25">
      <c r="A21" s="190" t="s">
        <v>194</v>
      </c>
      <c r="B21" s="65">
        <v>0</v>
      </c>
      <c r="C21" s="65">
        <v>0</v>
      </c>
      <c r="D21" s="65">
        <v>0</v>
      </c>
      <c r="E21" s="61">
        <f t="shared" si="0"/>
        <v>0</v>
      </c>
      <c r="F21" s="62">
        <f t="shared" si="1"/>
        <v>0</v>
      </c>
      <c r="H21" s="178"/>
    </row>
    <row r="22" spans="1:17" ht="15" customHeight="1" x14ac:dyDescent="0.25">
      <c r="A22" s="190" t="s">
        <v>23</v>
      </c>
      <c r="B22" s="65">
        <v>0</v>
      </c>
      <c r="C22" s="65">
        <v>0</v>
      </c>
      <c r="D22" s="65">
        <v>0</v>
      </c>
      <c r="E22" s="61">
        <f t="shared" si="0"/>
        <v>0</v>
      </c>
      <c r="F22" s="62">
        <f t="shared" si="1"/>
        <v>0</v>
      </c>
      <c r="H22" s="178"/>
    </row>
    <row r="23" spans="1:17" ht="15" customHeight="1" x14ac:dyDescent="0.25">
      <c r="A23" s="191" t="s">
        <v>195</v>
      </c>
      <c r="B23" s="65">
        <v>0</v>
      </c>
      <c r="C23" s="65">
        <v>0</v>
      </c>
      <c r="D23" s="65">
        <v>0</v>
      </c>
      <c r="E23" s="61">
        <f t="shared" si="0"/>
        <v>0</v>
      </c>
      <c r="F23" s="62">
        <f t="shared" si="1"/>
        <v>0</v>
      </c>
      <c r="H23" s="178"/>
      <c r="Q23" t="s">
        <v>38</v>
      </c>
    </row>
    <row r="24" spans="1:17" ht="15" customHeight="1" x14ac:dyDescent="0.25">
      <c r="A24" s="191" t="s">
        <v>24</v>
      </c>
      <c r="B24" s="65">
        <v>0</v>
      </c>
      <c r="C24" s="65">
        <v>0</v>
      </c>
      <c r="D24" s="65">
        <v>0</v>
      </c>
      <c r="E24" s="61">
        <f t="shared" si="0"/>
        <v>0</v>
      </c>
      <c r="F24" s="62">
        <f t="shared" si="1"/>
        <v>0</v>
      </c>
      <c r="H24" s="178"/>
    </row>
    <row r="25" spans="1:17" ht="15" customHeight="1" x14ac:dyDescent="0.25">
      <c r="A25" s="191" t="s">
        <v>79</v>
      </c>
      <c r="B25" s="65">
        <v>0</v>
      </c>
      <c r="C25" s="65">
        <v>0</v>
      </c>
      <c r="D25" s="65">
        <v>0</v>
      </c>
      <c r="E25" s="61">
        <f t="shared" si="0"/>
        <v>0</v>
      </c>
      <c r="F25" s="62">
        <f t="shared" si="1"/>
        <v>0</v>
      </c>
      <c r="H25" s="178"/>
    </row>
    <row r="26" spans="1:17" ht="15" customHeight="1" x14ac:dyDescent="0.25">
      <c r="A26" s="191" t="s">
        <v>196</v>
      </c>
      <c r="B26" s="65">
        <v>0</v>
      </c>
      <c r="C26" s="65">
        <v>0</v>
      </c>
      <c r="D26" s="65">
        <v>0</v>
      </c>
      <c r="E26" s="61">
        <f t="shared" si="0"/>
        <v>0</v>
      </c>
      <c r="F26" s="62">
        <f t="shared" si="1"/>
        <v>0</v>
      </c>
      <c r="H26" s="178"/>
    </row>
    <row r="27" spans="1:17" ht="15" customHeight="1" x14ac:dyDescent="0.25">
      <c r="A27" s="191" t="s">
        <v>197</v>
      </c>
      <c r="B27" s="65">
        <v>0</v>
      </c>
      <c r="C27" s="65">
        <v>0</v>
      </c>
      <c r="D27" s="65">
        <v>0</v>
      </c>
      <c r="E27" s="61">
        <f t="shared" si="0"/>
        <v>0</v>
      </c>
      <c r="F27" s="62">
        <f t="shared" si="1"/>
        <v>0</v>
      </c>
      <c r="H27" s="178"/>
    </row>
    <row r="28" spans="1:17" ht="15" customHeight="1" x14ac:dyDescent="0.25">
      <c r="A28" s="191" t="s">
        <v>185</v>
      </c>
      <c r="B28" s="65">
        <v>0</v>
      </c>
      <c r="C28" s="65">
        <v>0</v>
      </c>
      <c r="D28" s="65">
        <v>0</v>
      </c>
      <c r="E28" s="61">
        <f t="shared" si="0"/>
        <v>0</v>
      </c>
      <c r="F28" s="62">
        <f t="shared" si="1"/>
        <v>0</v>
      </c>
      <c r="H28" s="178"/>
    </row>
    <row r="29" spans="1:17" ht="15" customHeight="1" x14ac:dyDescent="0.25">
      <c r="A29" s="191" t="s">
        <v>198</v>
      </c>
      <c r="B29" s="65">
        <v>0</v>
      </c>
      <c r="C29" s="65">
        <v>0</v>
      </c>
      <c r="D29" s="65">
        <v>0</v>
      </c>
      <c r="E29" s="61">
        <f t="shared" si="0"/>
        <v>0</v>
      </c>
      <c r="F29" s="62">
        <f t="shared" si="1"/>
        <v>0</v>
      </c>
      <c r="H29" s="178"/>
    </row>
    <row r="30" spans="1:17" ht="15" customHeight="1" x14ac:dyDescent="0.25">
      <c r="A30" s="192" t="s">
        <v>199</v>
      </c>
      <c r="B30" s="65">
        <v>0</v>
      </c>
      <c r="C30" s="65">
        <v>0</v>
      </c>
      <c r="D30" s="65">
        <v>0</v>
      </c>
      <c r="E30" s="61">
        <f t="shared" si="0"/>
        <v>0</v>
      </c>
      <c r="F30" s="62">
        <f t="shared" si="1"/>
        <v>0</v>
      </c>
      <c r="H30" s="178"/>
    </row>
    <row r="31" spans="1:17" ht="15" customHeight="1" x14ac:dyDescent="0.25">
      <c r="A31" s="191" t="s">
        <v>205</v>
      </c>
      <c r="B31" s="65">
        <v>0</v>
      </c>
      <c r="C31" s="65">
        <v>0</v>
      </c>
      <c r="D31" s="65">
        <v>0</v>
      </c>
      <c r="E31" s="61">
        <f t="shared" si="0"/>
        <v>0</v>
      </c>
      <c r="F31" s="62">
        <f t="shared" si="1"/>
        <v>0</v>
      </c>
      <c r="H31" s="178"/>
    </row>
    <row r="32" spans="1:17" ht="15" customHeight="1" x14ac:dyDescent="0.25">
      <c r="A32" s="193" t="s">
        <v>206</v>
      </c>
      <c r="B32" s="65">
        <v>0</v>
      </c>
      <c r="C32" s="65">
        <v>0</v>
      </c>
      <c r="D32" s="65">
        <v>0</v>
      </c>
      <c r="E32" s="61">
        <f t="shared" si="0"/>
        <v>0</v>
      </c>
      <c r="F32" s="62">
        <f t="shared" si="1"/>
        <v>0</v>
      </c>
      <c r="H32" s="178"/>
    </row>
    <row r="33" spans="1:13" ht="15" customHeight="1" x14ac:dyDescent="0.25">
      <c r="A33" s="193" t="s">
        <v>207</v>
      </c>
      <c r="B33" s="65">
        <v>0</v>
      </c>
      <c r="C33" s="65">
        <v>0</v>
      </c>
      <c r="D33" s="65">
        <v>0</v>
      </c>
      <c r="E33" s="61">
        <f t="shared" si="0"/>
        <v>0</v>
      </c>
      <c r="F33" s="62">
        <f t="shared" si="1"/>
        <v>0</v>
      </c>
      <c r="H33" s="178"/>
    </row>
    <row r="34" spans="1:13" ht="15" customHeight="1" x14ac:dyDescent="0.25">
      <c r="A34" s="67" t="s">
        <v>25</v>
      </c>
      <c r="B34" s="65"/>
      <c r="C34" s="65"/>
      <c r="D34" s="65"/>
      <c r="E34" s="65"/>
      <c r="F34" s="58"/>
      <c r="H34" s="178"/>
    </row>
    <row r="35" spans="1:13" ht="15" customHeight="1" x14ac:dyDescent="0.25">
      <c r="A35" s="64" t="s">
        <v>26</v>
      </c>
      <c r="B35" s="61">
        <v>0</v>
      </c>
      <c r="C35" s="61">
        <v>0</v>
      </c>
      <c r="D35" s="61">
        <v>0</v>
      </c>
      <c r="E35" s="61">
        <f>D35-C35</f>
        <v>0</v>
      </c>
      <c r="F35" s="62">
        <f>IF(ISBLANK(E35),"  ",IF(C35&gt;0,E35/C35,IF(E35&gt;0,1,0)))</f>
        <v>0</v>
      </c>
      <c r="H35" s="178"/>
    </row>
    <row r="36" spans="1:13" ht="15" customHeight="1" x14ac:dyDescent="0.25">
      <c r="A36" s="68" t="s">
        <v>27</v>
      </c>
      <c r="B36" s="65"/>
      <c r="C36" s="65"/>
      <c r="D36" s="65"/>
      <c r="E36" s="65"/>
      <c r="F36" s="58"/>
      <c r="H36" s="178"/>
    </row>
    <row r="37" spans="1:13" ht="15" customHeight="1" x14ac:dyDescent="0.25">
      <c r="A37" s="64" t="s">
        <v>26</v>
      </c>
      <c r="B37" s="57">
        <v>0</v>
      </c>
      <c r="C37" s="57">
        <v>0</v>
      </c>
      <c r="D37" s="57">
        <v>0</v>
      </c>
      <c r="E37" s="61">
        <f>D37-C37</f>
        <v>0</v>
      </c>
      <c r="F37" s="62">
        <f>IF(ISBLANK(E37),"  ",IF(C37&gt;0,E37/C37,IF(E37&gt;0,1,0)))</f>
        <v>0</v>
      </c>
      <c r="H37" s="178"/>
    </row>
    <row r="38" spans="1:13" ht="15" customHeight="1" x14ac:dyDescent="0.25">
      <c r="A38" s="66" t="s">
        <v>28</v>
      </c>
      <c r="B38" s="65"/>
      <c r="C38" s="65"/>
      <c r="D38" s="65"/>
      <c r="E38" s="63"/>
      <c r="F38" s="62" t="str">
        <f>IF(ISBLANK(E38),"  ",IF(C38&gt;0,E38/C38,IF(E38&gt;0,1,0)))</f>
        <v xml:space="preserve">  </v>
      </c>
      <c r="H38" s="178"/>
    </row>
    <row r="39" spans="1:13" s="103" customFormat="1" ht="15" customHeight="1" x14ac:dyDescent="0.25">
      <c r="A39" s="69" t="s">
        <v>30</v>
      </c>
      <c r="B39" s="70">
        <v>2870000</v>
      </c>
      <c r="C39" s="70">
        <v>2870000</v>
      </c>
      <c r="D39" s="70">
        <v>2870000</v>
      </c>
      <c r="E39" s="70">
        <f>D39-C39</f>
        <v>0</v>
      </c>
      <c r="F39" s="71">
        <f>IF(ISBLANK(E39),"  ",IF(C39&gt;0,E39/C39,IF(E39&gt;0,1,0)))</f>
        <v>0</v>
      </c>
      <c r="H39" s="179"/>
    </row>
    <row r="40" spans="1:13" ht="15" customHeight="1" x14ac:dyDescent="0.25">
      <c r="A40" s="67" t="s">
        <v>31</v>
      </c>
      <c r="B40" s="65"/>
      <c r="C40" s="65"/>
      <c r="D40" s="65"/>
      <c r="E40" s="65"/>
      <c r="F40" s="58"/>
      <c r="H40" s="178"/>
    </row>
    <row r="41" spans="1:13" ht="15" customHeight="1" x14ac:dyDescent="0.25">
      <c r="A41" s="72" t="s">
        <v>32</v>
      </c>
      <c r="B41" s="61">
        <v>0</v>
      </c>
      <c r="C41" s="61">
        <v>0</v>
      </c>
      <c r="D41" s="61">
        <v>0</v>
      </c>
      <c r="E41" s="61">
        <f t="shared" ref="E41:E46" si="2">D41-C41</f>
        <v>0</v>
      </c>
      <c r="F41" s="62">
        <f t="shared" ref="F41:F46" si="3">IF(ISBLANK(E41),"  ",IF(C41&gt;0,E41/C41,IF(E41&gt;0,1,0)))</f>
        <v>0</v>
      </c>
      <c r="H41" s="178"/>
    </row>
    <row r="42" spans="1:13" ht="15" customHeight="1" x14ac:dyDescent="0.25">
      <c r="A42" s="73" t="s">
        <v>33</v>
      </c>
      <c r="B42" s="61">
        <v>0</v>
      </c>
      <c r="C42" s="61">
        <v>0</v>
      </c>
      <c r="D42" s="61">
        <v>0</v>
      </c>
      <c r="E42" s="61">
        <f t="shared" si="2"/>
        <v>0</v>
      </c>
      <c r="F42" s="62">
        <f t="shared" si="3"/>
        <v>0</v>
      </c>
      <c r="H42" s="178"/>
    </row>
    <row r="43" spans="1:13" ht="15" customHeight="1" x14ac:dyDescent="0.25">
      <c r="A43" s="73" t="s">
        <v>34</v>
      </c>
      <c r="B43" s="61">
        <v>0</v>
      </c>
      <c r="C43" s="61">
        <v>0</v>
      </c>
      <c r="D43" s="61">
        <v>0</v>
      </c>
      <c r="E43" s="61">
        <f t="shared" si="2"/>
        <v>0</v>
      </c>
      <c r="F43" s="62">
        <f t="shared" si="3"/>
        <v>0</v>
      </c>
      <c r="H43" s="178"/>
    </row>
    <row r="44" spans="1:13" ht="15" customHeight="1" x14ac:dyDescent="0.25">
      <c r="A44" s="73" t="s">
        <v>35</v>
      </c>
      <c r="B44" s="61">
        <v>0</v>
      </c>
      <c r="C44" s="61">
        <v>0</v>
      </c>
      <c r="D44" s="61">
        <v>0</v>
      </c>
      <c r="E44" s="61">
        <f t="shared" si="2"/>
        <v>0</v>
      </c>
      <c r="F44" s="62">
        <f t="shared" si="3"/>
        <v>0</v>
      </c>
      <c r="H44" s="178"/>
    </row>
    <row r="45" spans="1:13" ht="15" customHeight="1" x14ac:dyDescent="0.25">
      <c r="A45" s="74" t="s">
        <v>36</v>
      </c>
      <c r="B45" s="61">
        <v>0</v>
      </c>
      <c r="C45" s="61">
        <v>0</v>
      </c>
      <c r="D45" s="61">
        <v>0</v>
      </c>
      <c r="E45" s="61">
        <f t="shared" si="2"/>
        <v>0</v>
      </c>
      <c r="F45" s="62">
        <f t="shared" si="3"/>
        <v>0</v>
      </c>
      <c r="H45" s="178"/>
    </row>
    <row r="46" spans="1:13" s="103" customFormat="1" ht="15" customHeight="1" x14ac:dyDescent="0.25">
      <c r="A46" s="67" t="s">
        <v>37</v>
      </c>
      <c r="B46" s="75">
        <v>0</v>
      </c>
      <c r="C46" s="75">
        <v>0</v>
      </c>
      <c r="D46" s="75">
        <v>0</v>
      </c>
      <c r="E46" s="77">
        <f t="shared" si="2"/>
        <v>0</v>
      </c>
      <c r="F46" s="71">
        <f t="shared" si="3"/>
        <v>0</v>
      </c>
      <c r="H46" s="179"/>
      <c r="M46" s="103" t="s">
        <v>38</v>
      </c>
    </row>
    <row r="47" spans="1:13" ht="15" customHeight="1" x14ac:dyDescent="0.25">
      <c r="A47" s="66" t="s">
        <v>38</v>
      </c>
      <c r="B47" s="65"/>
      <c r="C47" s="65"/>
      <c r="D47" s="65"/>
      <c r="E47" s="65"/>
      <c r="F47" s="58"/>
      <c r="H47" s="178"/>
    </row>
    <row r="48" spans="1:13" s="103" customFormat="1" ht="15" customHeight="1" x14ac:dyDescent="0.25">
      <c r="A48" s="76" t="s">
        <v>39</v>
      </c>
      <c r="B48" s="77">
        <v>0</v>
      </c>
      <c r="C48" s="77">
        <v>0</v>
      </c>
      <c r="D48" s="77">
        <v>0</v>
      </c>
      <c r="E48" s="77">
        <f>D48-C48</f>
        <v>0</v>
      </c>
      <c r="F48" s="71">
        <f>IF(ISBLANK(E48),"  ",IF(C48&gt;0,E48/C48,IF(E48&gt;0,1,0)))</f>
        <v>0</v>
      </c>
      <c r="H48" s="179"/>
    </row>
    <row r="49" spans="1:8" ht="15" customHeight="1" x14ac:dyDescent="0.25">
      <c r="A49" s="64"/>
      <c r="B49" s="57"/>
      <c r="C49" s="57"/>
      <c r="D49" s="57"/>
      <c r="E49" s="57"/>
      <c r="F49" s="59"/>
      <c r="H49" s="178"/>
    </row>
    <row r="50" spans="1:8" s="103" customFormat="1" ht="15" customHeight="1" x14ac:dyDescent="0.25">
      <c r="A50" s="76" t="s">
        <v>40</v>
      </c>
      <c r="B50" s="77">
        <v>0</v>
      </c>
      <c r="C50" s="77">
        <v>0</v>
      </c>
      <c r="D50" s="77">
        <v>0</v>
      </c>
      <c r="E50" s="77">
        <f>D50-C50</f>
        <v>0</v>
      </c>
      <c r="F50" s="71">
        <f>IF(ISBLANK(E50),"  ",IF(C50&gt;0,E50/C50,IF(E50&gt;0,1,0)))</f>
        <v>0</v>
      </c>
      <c r="H50" s="179"/>
    </row>
    <row r="51" spans="1:8" ht="15" customHeight="1" x14ac:dyDescent="0.25">
      <c r="A51" s="66" t="s">
        <v>38</v>
      </c>
      <c r="B51" s="65"/>
      <c r="C51" s="65"/>
      <c r="D51" s="65"/>
      <c r="E51" s="65"/>
      <c r="F51" s="58"/>
      <c r="H51" s="178"/>
    </row>
    <row r="52" spans="1:8" s="103" customFormat="1" ht="15" customHeight="1" x14ac:dyDescent="0.25">
      <c r="A52" s="67" t="s">
        <v>41</v>
      </c>
      <c r="B52" s="75">
        <v>0</v>
      </c>
      <c r="C52" s="75">
        <v>0</v>
      </c>
      <c r="D52" s="75">
        <v>0</v>
      </c>
      <c r="E52" s="75">
        <f>D52-C52</f>
        <v>0</v>
      </c>
      <c r="F52" s="71">
        <f>IF(ISBLANK(E52),"  ",IF(C52&gt;0,E52/C52,IF(E52&gt;0,1,0)))</f>
        <v>0</v>
      </c>
      <c r="H52" s="179"/>
    </row>
    <row r="53" spans="1:8" ht="15" customHeight="1" x14ac:dyDescent="0.25">
      <c r="A53" s="66" t="s">
        <v>38</v>
      </c>
      <c r="B53" s="65"/>
      <c r="C53" s="65"/>
      <c r="D53" s="65"/>
      <c r="E53" s="65"/>
      <c r="F53" s="58"/>
      <c r="H53" s="178"/>
    </row>
    <row r="54" spans="1:8" s="103" customFormat="1" ht="15" customHeight="1" x14ac:dyDescent="0.25">
      <c r="A54" s="78" t="s">
        <v>42</v>
      </c>
      <c r="B54" s="79">
        <v>0</v>
      </c>
      <c r="C54" s="79">
        <v>0</v>
      </c>
      <c r="D54" s="79">
        <v>0</v>
      </c>
      <c r="E54" s="79">
        <f>D54-C54</f>
        <v>0</v>
      </c>
      <c r="F54" s="71">
        <f>IF(ISBLANK(E54),"  ",IF(C54&gt;0,E54/C54,IF(E54&gt;0,1,0)))</f>
        <v>0</v>
      </c>
      <c r="H54" s="179"/>
    </row>
    <row r="55" spans="1:8" ht="15" customHeight="1" x14ac:dyDescent="0.25">
      <c r="A55" s="67"/>
      <c r="B55" s="57"/>
      <c r="C55" s="57"/>
      <c r="D55" s="57"/>
      <c r="E55" s="57"/>
      <c r="F55" s="80"/>
      <c r="H55" s="178"/>
    </row>
    <row r="56" spans="1:8" s="103" customFormat="1" ht="15" customHeight="1" x14ac:dyDescent="0.25">
      <c r="A56" s="67" t="s">
        <v>43</v>
      </c>
      <c r="B56" s="75">
        <v>0</v>
      </c>
      <c r="C56" s="75">
        <v>0</v>
      </c>
      <c r="D56" s="75">
        <v>0</v>
      </c>
      <c r="E56" s="79">
        <f>D56-C56</f>
        <v>0</v>
      </c>
      <c r="F56" s="71">
        <f>IF(ISBLANK(E56),"  ",IF(C56&gt;0,E56/C56,IF(E56&gt;0,1,0)))</f>
        <v>0</v>
      </c>
      <c r="H56" s="179"/>
    </row>
    <row r="57" spans="1:8" ht="15" customHeight="1" x14ac:dyDescent="0.25">
      <c r="A57" s="66"/>
      <c r="B57" s="65"/>
      <c r="C57" s="65"/>
      <c r="D57" s="65"/>
      <c r="E57" s="65"/>
      <c r="F57" s="58"/>
      <c r="H57" s="178"/>
    </row>
    <row r="58" spans="1:8" s="103" customFormat="1" ht="15" customHeight="1" x14ac:dyDescent="0.25">
      <c r="A58" s="81" t="s">
        <v>44</v>
      </c>
      <c r="B58" s="75">
        <v>2870000</v>
      </c>
      <c r="C58" s="75">
        <v>2870000</v>
      </c>
      <c r="D58" s="75">
        <v>2870000</v>
      </c>
      <c r="E58" s="75">
        <f>D58-C58</f>
        <v>0</v>
      </c>
      <c r="F58" s="71">
        <f>IF(ISBLANK(E58),"  ",IF(C58&gt;0,E58/C58,IF(E58&gt;0,1,0)))</f>
        <v>0</v>
      </c>
      <c r="H58" s="179"/>
    </row>
    <row r="59" spans="1:8" ht="15" customHeight="1" x14ac:dyDescent="0.25">
      <c r="A59" s="82"/>
      <c r="B59" s="65"/>
      <c r="C59" s="65"/>
      <c r="D59" s="65"/>
      <c r="E59" s="65"/>
      <c r="F59" s="58" t="s">
        <v>38</v>
      </c>
      <c r="H59" s="178"/>
    </row>
    <row r="60" spans="1:8" ht="15" customHeight="1" x14ac:dyDescent="0.25">
      <c r="A60" s="83"/>
      <c r="B60" s="57"/>
      <c r="C60" s="57"/>
      <c r="D60" s="57"/>
      <c r="E60" s="57"/>
      <c r="F60" s="59" t="s">
        <v>38</v>
      </c>
      <c r="H60" s="178"/>
    </row>
    <row r="61" spans="1:8" ht="15" customHeight="1" x14ac:dyDescent="0.25">
      <c r="A61" s="81" t="s">
        <v>45</v>
      </c>
      <c r="B61" s="57"/>
      <c r="C61" s="57"/>
      <c r="D61" s="57"/>
      <c r="E61" s="57"/>
      <c r="F61" s="59"/>
      <c r="H61" s="178"/>
    </row>
    <row r="62" spans="1:8" ht="15" customHeight="1" x14ac:dyDescent="0.25">
      <c r="A62" s="64" t="s">
        <v>46</v>
      </c>
      <c r="B62" s="57">
        <v>0</v>
      </c>
      <c r="C62" s="57">
        <v>0</v>
      </c>
      <c r="D62" s="57">
        <v>0</v>
      </c>
      <c r="E62" s="183">
        <f t="shared" ref="E62:E75" si="4">D62-C62</f>
        <v>0</v>
      </c>
      <c r="F62" s="62">
        <f t="shared" ref="F62:F75" si="5">IF(ISBLANK(E62),"  ",IF(C62&gt;0,E62/C62,IF(E62&gt;0,1,0)))</f>
        <v>0</v>
      </c>
      <c r="H62" s="178"/>
    </row>
    <row r="63" spans="1:8" ht="15" customHeight="1" x14ac:dyDescent="0.25">
      <c r="A63" s="66" t="s">
        <v>47</v>
      </c>
      <c r="B63" s="65">
        <v>0</v>
      </c>
      <c r="C63" s="65">
        <v>0</v>
      </c>
      <c r="D63" s="65">
        <v>0</v>
      </c>
      <c r="E63" s="183">
        <f t="shared" si="4"/>
        <v>0</v>
      </c>
      <c r="F63" s="62">
        <f t="shared" si="5"/>
        <v>0</v>
      </c>
      <c r="H63" s="178"/>
    </row>
    <row r="64" spans="1:8" ht="15" customHeight="1" x14ac:dyDescent="0.25">
      <c r="A64" s="66" t="s">
        <v>48</v>
      </c>
      <c r="B64" s="65">
        <v>0</v>
      </c>
      <c r="C64" s="65">
        <v>0</v>
      </c>
      <c r="D64" s="65">
        <v>0</v>
      </c>
      <c r="E64" s="183">
        <f t="shared" si="4"/>
        <v>0</v>
      </c>
      <c r="F64" s="62">
        <f t="shared" si="5"/>
        <v>0</v>
      </c>
      <c r="H64" s="178"/>
    </row>
    <row r="65" spans="1:8" ht="15" customHeight="1" x14ac:dyDescent="0.25">
      <c r="A65" s="66" t="s">
        <v>49</v>
      </c>
      <c r="B65" s="65">
        <v>2870000</v>
      </c>
      <c r="C65" s="65">
        <v>2870000</v>
      </c>
      <c r="D65" s="65">
        <v>2870000</v>
      </c>
      <c r="E65" s="183">
        <f t="shared" si="4"/>
        <v>0</v>
      </c>
      <c r="F65" s="62">
        <f t="shared" si="5"/>
        <v>0</v>
      </c>
      <c r="H65" s="178"/>
    </row>
    <row r="66" spans="1:8" ht="15" customHeight="1" x14ac:dyDescent="0.25">
      <c r="A66" s="66" t="s">
        <v>50</v>
      </c>
      <c r="B66" s="65">
        <v>0</v>
      </c>
      <c r="C66" s="65">
        <v>0</v>
      </c>
      <c r="D66" s="65">
        <v>0</v>
      </c>
      <c r="E66" s="183">
        <f t="shared" si="4"/>
        <v>0</v>
      </c>
      <c r="F66" s="62">
        <f t="shared" si="5"/>
        <v>0</v>
      </c>
      <c r="H66" s="178"/>
    </row>
    <row r="67" spans="1:8" ht="15" customHeight="1" x14ac:dyDescent="0.25">
      <c r="A67" s="66" t="s">
        <v>51</v>
      </c>
      <c r="B67" s="65">
        <v>0</v>
      </c>
      <c r="C67" s="65">
        <v>0</v>
      </c>
      <c r="D67" s="65">
        <v>0</v>
      </c>
      <c r="E67" s="183">
        <f t="shared" si="4"/>
        <v>0</v>
      </c>
      <c r="F67" s="62">
        <f t="shared" si="5"/>
        <v>0</v>
      </c>
      <c r="H67" s="178"/>
    </row>
    <row r="68" spans="1:8" ht="15" customHeight="1" x14ac:dyDescent="0.25">
      <c r="A68" s="66" t="s">
        <v>52</v>
      </c>
      <c r="B68" s="65">
        <v>0</v>
      </c>
      <c r="C68" s="65">
        <v>0</v>
      </c>
      <c r="D68" s="65">
        <v>0</v>
      </c>
      <c r="E68" s="183">
        <f t="shared" si="4"/>
        <v>0</v>
      </c>
      <c r="F68" s="62">
        <f t="shared" si="5"/>
        <v>0</v>
      </c>
      <c r="H68" s="178"/>
    </row>
    <row r="69" spans="1:8" ht="15" customHeight="1" x14ac:dyDescent="0.25">
      <c r="A69" s="66" t="s">
        <v>53</v>
      </c>
      <c r="B69" s="65">
        <v>0</v>
      </c>
      <c r="C69" s="65">
        <v>0</v>
      </c>
      <c r="D69" s="65">
        <v>0</v>
      </c>
      <c r="E69" s="183">
        <f t="shared" si="4"/>
        <v>0</v>
      </c>
      <c r="F69" s="62">
        <f t="shared" si="5"/>
        <v>0</v>
      </c>
      <c r="H69" s="178"/>
    </row>
    <row r="70" spans="1:8" s="103" customFormat="1" ht="15" customHeight="1" x14ac:dyDescent="0.25">
      <c r="A70" s="84" t="s">
        <v>54</v>
      </c>
      <c r="B70" s="70">
        <v>2870000</v>
      </c>
      <c r="C70" s="70">
        <v>2870000</v>
      </c>
      <c r="D70" s="70">
        <v>2870000</v>
      </c>
      <c r="E70" s="79">
        <f t="shared" si="4"/>
        <v>0</v>
      </c>
      <c r="F70" s="71">
        <f t="shared" si="5"/>
        <v>0</v>
      </c>
      <c r="H70" s="179"/>
    </row>
    <row r="71" spans="1:8" ht="15" customHeight="1" x14ac:dyDescent="0.25">
      <c r="A71" s="66" t="s">
        <v>55</v>
      </c>
      <c r="B71" s="65">
        <v>0</v>
      </c>
      <c r="C71" s="65">
        <v>0</v>
      </c>
      <c r="D71" s="65">
        <v>0</v>
      </c>
      <c r="E71" s="183">
        <f t="shared" si="4"/>
        <v>0</v>
      </c>
      <c r="F71" s="62">
        <f t="shared" si="5"/>
        <v>0</v>
      </c>
      <c r="H71" s="178"/>
    </row>
    <row r="72" spans="1:8" ht="15" customHeight="1" x14ac:dyDescent="0.25">
      <c r="A72" s="66" t="s">
        <v>56</v>
      </c>
      <c r="B72" s="65">
        <v>0</v>
      </c>
      <c r="C72" s="65">
        <v>0</v>
      </c>
      <c r="D72" s="65">
        <v>0</v>
      </c>
      <c r="E72" s="183">
        <f t="shared" si="4"/>
        <v>0</v>
      </c>
      <c r="F72" s="62">
        <f t="shared" si="5"/>
        <v>0</v>
      </c>
      <c r="H72" s="178"/>
    </row>
    <row r="73" spans="1:8" ht="15" customHeight="1" x14ac:dyDescent="0.25">
      <c r="A73" s="66" t="s">
        <v>57</v>
      </c>
      <c r="B73" s="65">
        <v>0</v>
      </c>
      <c r="C73" s="65">
        <v>0</v>
      </c>
      <c r="D73" s="65">
        <v>0</v>
      </c>
      <c r="E73" s="183">
        <f t="shared" si="4"/>
        <v>0</v>
      </c>
      <c r="F73" s="62">
        <f t="shared" si="5"/>
        <v>0</v>
      </c>
      <c r="H73" s="178"/>
    </row>
    <row r="74" spans="1:8" ht="15" customHeight="1" x14ac:dyDescent="0.25">
      <c r="A74" s="66" t="s">
        <v>58</v>
      </c>
      <c r="B74" s="65">
        <v>0</v>
      </c>
      <c r="C74" s="65">
        <v>0</v>
      </c>
      <c r="D74" s="65">
        <v>0</v>
      </c>
      <c r="E74" s="183">
        <f t="shared" si="4"/>
        <v>0</v>
      </c>
      <c r="F74" s="62">
        <f t="shared" si="5"/>
        <v>0</v>
      </c>
      <c r="H74" s="178"/>
    </row>
    <row r="75" spans="1:8" s="103" customFormat="1" ht="15" customHeight="1" x14ac:dyDescent="0.25">
      <c r="A75" s="85" t="s">
        <v>59</v>
      </c>
      <c r="B75" s="86">
        <v>2870000</v>
      </c>
      <c r="C75" s="86">
        <v>2870000</v>
      </c>
      <c r="D75" s="86">
        <v>2870000</v>
      </c>
      <c r="E75" s="79">
        <f t="shared" si="4"/>
        <v>0</v>
      </c>
      <c r="F75" s="71">
        <f t="shared" si="5"/>
        <v>0</v>
      </c>
      <c r="H75" s="179"/>
    </row>
    <row r="76" spans="1:8" ht="15" customHeight="1" x14ac:dyDescent="0.25">
      <c r="A76" s="83"/>
      <c r="B76" s="57"/>
      <c r="C76" s="57"/>
      <c r="D76" s="57"/>
      <c r="E76" s="57"/>
      <c r="F76" s="59"/>
      <c r="H76" s="178"/>
    </row>
    <row r="77" spans="1:8" ht="15" customHeight="1" x14ac:dyDescent="0.25">
      <c r="A77" s="81" t="s">
        <v>60</v>
      </c>
      <c r="B77" s="57"/>
      <c r="C77" s="57"/>
      <c r="D77" s="57"/>
      <c r="E77" s="57"/>
      <c r="F77" s="59"/>
      <c r="H77" s="178"/>
    </row>
    <row r="78" spans="1:8" ht="15" customHeight="1" x14ac:dyDescent="0.25">
      <c r="A78" s="64" t="s">
        <v>61</v>
      </c>
      <c r="B78" s="61">
        <v>0</v>
      </c>
      <c r="C78" s="61">
        <v>0</v>
      </c>
      <c r="D78" s="61">
        <v>0</v>
      </c>
      <c r="E78" s="57">
        <f t="shared" ref="E78:E96" si="6">D78-C78</f>
        <v>0</v>
      </c>
      <c r="F78" s="62">
        <f t="shared" ref="F78:F96" si="7">IF(ISBLANK(E78),"  ",IF(C78&gt;0,E78/C78,IF(E78&gt;0,1,0)))</f>
        <v>0</v>
      </c>
      <c r="H78" s="178"/>
    </row>
    <row r="79" spans="1:8" ht="15" customHeight="1" x14ac:dyDescent="0.25">
      <c r="A79" s="66" t="s">
        <v>62</v>
      </c>
      <c r="B79" s="63">
        <v>0</v>
      </c>
      <c r="C79" s="63">
        <v>0</v>
      </c>
      <c r="D79" s="63">
        <v>0</v>
      </c>
      <c r="E79" s="65">
        <f t="shared" si="6"/>
        <v>0</v>
      </c>
      <c r="F79" s="62">
        <f t="shared" si="7"/>
        <v>0</v>
      </c>
      <c r="H79" s="178"/>
    </row>
    <row r="80" spans="1:8" ht="15" customHeight="1" x14ac:dyDescent="0.25">
      <c r="A80" s="66" t="s">
        <v>63</v>
      </c>
      <c r="B80" s="57">
        <v>0</v>
      </c>
      <c r="C80" s="57">
        <v>0</v>
      </c>
      <c r="D80" s="57">
        <v>0</v>
      </c>
      <c r="E80" s="65">
        <f t="shared" si="6"/>
        <v>0</v>
      </c>
      <c r="F80" s="62">
        <f t="shared" si="7"/>
        <v>0</v>
      </c>
      <c r="H80" s="178"/>
    </row>
    <row r="81" spans="1:8" s="103" customFormat="1" ht="15" customHeight="1" x14ac:dyDescent="0.25">
      <c r="A81" s="84" t="s">
        <v>64</v>
      </c>
      <c r="B81" s="86">
        <v>0</v>
      </c>
      <c r="C81" s="86">
        <v>0</v>
      </c>
      <c r="D81" s="86">
        <v>0</v>
      </c>
      <c r="E81" s="70">
        <f t="shared" si="6"/>
        <v>0</v>
      </c>
      <c r="F81" s="71">
        <f t="shared" si="7"/>
        <v>0</v>
      </c>
      <c r="H81" s="179"/>
    </row>
    <row r="82" spans="1:8" ht="15" customHeight="1" x14ac:dyDescent="0.25">
      <c r="A82" s="66" t="s">
        <v>65</v>
      </c>
      <c r="B82" s="63">
        <v>0</v>
      </c>
      <c r="C82" s="63">
        <v>0</v>
      </c>
      <c r="D82" s="63">
        <v>0</v>
      </c>
      <c r="E82" s="65">
        <f t="shared" si="6"/>
        <v>0</v>
      </c>
      <c r="F82" s="62">
        <f t="shared" si="7"/>
        <v>0</v>
      </c>
      <c r="H82" s="178"/>
    </row>
    <row r="83" spans="1:8" ht="15" customHeight="1" x14ac:dyDescent="0.25">
      <c r="A83" s="66" t="s">
        <v>66</v>
      </c>
      <c r="B83" s="61">
        <v>0</v>
      </c>
      <c r="C83" s="61">
        <v>0</v>
      </c>
      <c r="D83" s="61">
        <v>0</v>
      </c>
      <c r="E83" s="65">
        <f t="shared" si="6"/>
        <v>0</v>
      </c>
      <c r="F83" s="62">
        <f t="shared" si="7"/>
        <v>0</v>
      </c>
      <c r="H83" s="178"/>
    </row>
    <row r="84" spans="1:8" ht="15" customHeight="1" x14ac:dyDescent="0.25">
      <c r="A84" s="66" t="s">
        <v>67</v>
      </c>
      <c r="B84" s="57">
        <v>0</v>
      </c>
      <c r="C84" s="57">
        <v>0</v>
      </c>
      <c r="D84" s="57">
        <v>0</v>
      </c>
      <c r="E84" s="65">
        <f t="shared" si="6"/>
        <v>0</v>
      </c>
      <c r="F84" s="62">
        <f t="shared" si="7"/>
        <v>0</v>
      </c>
      <c r="H84" s="178"/>
    </row>
    <row r="85" spans="1:8" s="103" customFormat="1" ht="15" customHeight="1" x14ac:dyDescent="0.25">
      <c r="A85" s="68" t="s">
        <v>68</v>
      </c>
      <c r="B85" s="86">
        <v>0</v>
      </c>
      <c r="C85" s="86">
        <v>0</v>
      </c>
      <c r="D85" s="86">
        <v>0</v>
      </c>
      <c r="E85" s="65">
        <f t="shared" si="6"/>
        <v>0</v>
      </c>
      <c r="F85" s="71">
        <f t="shared" si="7"/>
        <v>0</v>
      </c>
      <c r="H85" s="179"/>
    </row>
    <row r="86" spans="1:8" ht="15" customHeight="1" x14ac:dyDescent="0.25">
      <c r="A86" s="66" t="s">
        <v>69</v>
      </c>
      <c r="B86" s="57">
        <v>0</v>
      </c>
      <c r="C86" s="57">
        <v>0</v>
      </c>
      <c r="D86" s="57">
        <v>0</v>
      </c>
      <c r="E86" s="65">
        <f t="shared" si="6"/>
        <v>0</v>
      </c>
      <c r="F86" s="62">
        <f t="shared" si="7"/>
        <v>0</v>
      </c>
      <c r="H86" s="178"/>
    </row>
    <row r="87" spans="1:8" ht="15" customHeight="1" x14ac:dyDescent="0.25">
      <c r="A87" s="66" t="s">
        <v>70</v>
      </c>
      <c r="B87" s="65">
        <v>2870000</v>
      </c>
      <c r="C87" s="65">
        <v>2870000</v>
      </c>
      <c r="D87" s="65">
        <v>2870000</v>
      </c>
      <c r="E87" s="65">
        <f t="shared" si="6"/>
        <v>0</v>
      </c>
      <c r="F87" s="62">
        <f t="shared" si="7"/>
        <v>0</v>
      </c>
      <c r="H87" s="178"/>
    </row>
    <row r="88" spans="1:8" ht="15" customHeight="1" x14ac:dyDescent="0.25">
      <c r="A88" s="66" t="s">
        <v>71</v>
      </c>
      <c r="B88" s="65">
        <v>0</v>
      </c>
      <c r="C88" s="65">
        <v>0</v>
      </c>
      <c r="D88" s="65">
        <v>0</v>
      </c>
      <c r="E88" s="65">
        <f t="shared" si="6"/>
        <v>0</v>
      </c>
      <c r="F88" s="62">
        <f t="shared" si="7"/>
        <v>0</v>
      </c>
      <c r="H88" s="178"/>
    </row>
    <row r="89" spans="1:8" ht="15" customHeight="1" x14ac:dyDescent="0.25">
      <c r="A89" s="66" t="s">
        <v>72</v>
      </c>
      <c r="B89" s="65">
        <v>0</v>
      </c>
      <c r="C89" s="65">
        <v>0</v>
      </c>
      <c r="D89" s="65">
        <v>0</v>
      </c>
      <c r="E89" s="65">
        <f t="shared" si="6"/>
        <v>0</v>
      </c>
      <c r="F89" s="62">
        <f t="shared" si="7"/>
        <v>0</v>
      </c>
      <c r="H89" s="178"/>
    </row>
    <row r="90" spans="1:8" s="103" customFormat="1" ht="15" customHeight="1" x14ac:dyDescent="0.25">
      <c r="A90" s="68" t="s">
        <v>73</v>
      </c>
      <c r="B90" s="70">
        <v>2870000</v>
      </c>
      <c r="C90" s="70">
        <v>2870000</v>
      </c>
      <c r="D90" s="70">
        <v>2870000</v>
      </c>
      <c r="E90" s="70">
        <f t="shared" si="6"/>
        <v>0</v>
      </c>
      <c r="F90" s="71">
        <f t="shared" si="7"/>
        <v>0</v>
      </c>
      <c r="H90" s="179"/>
    </row>
    <row r="91" spans="1:8" ht="15" customHeight="1" x14ac:dyDescent="0.25">
      <c r="A91" s="66" t="s">
        <v>74</v>
      </c>
      <c r="B91" s="65">
        <v>0</v>
      </c>
      <c r="C91" s="65">
        <v>0</v>
      </c>
      <c r="D91" s="65">
        <v>0</v>
      </c>
      <c r="E91" s="65">
        <f t="shared" si="6"/>
        <v>0</v>
      </c>
      <c r="F91" s="62">
        <f t="shared" si="7"/>
        <v>0</v>
      </c>
      <c r="H91" s="178"/>
    </row>
    <row r="92" spans="1:8" ht="15" customHeight="1" x14ac:dyDescent="0.25">
      <c r="A92" s="66" t="s">
        <v>75</v>
      </c>
      <c r="B92" s="65">
        <v>0</v>
      </c>
      <c r="C92" s="65">
        <v>0</v>
      </c>
      <c r="D92" s="65">
        <v>0</v>
      </c>
      <c r="E92" s="65">
        <f t="shared" si="6"/>
        <v>0</v>
      </c>
      <c r="F92" s="62">
        <f t="shared" si="7"/>
        <v>0</v>
      </c>
      <c r="H92" s="178"/>
    </row>
    <row r="93" spans="1:8" ht="15" customHeight="1" x14ac:dyDescent="0.25">
      <c r="A93" s="73" t="s">
        <v>76</v>
      </c>
      <c r="B93" s="65">
        <v>0</v>
      </c>
      <c r="C93" s="65">
        <v>0</v>
      </c>
      <c r="D93" s="65">
        <v>0</v>
      </c>
      <c r="E93" s="65">
        <f t="shared" si="6"/>
        <v>0</v>
      </c>
      <c r="F93" s="62">
        <f t="shared" si="7"/>
        <v>0</v>
      </c>
      <c r="H93" s="178"/>
    </row>
    <row r="94" spans="1:8" s="103" customFormat="1" ht="15" customHeight="1" x14ac:dyDescent="0.25">
      <c r="A94" s="87" t="s">
        <v>77</v>
      </c>
      <c r="B94" s="86">
        <v>0</v>
      </c>
      <c r="C94" s="86">
        <v>0</v>
      </c>
      <c r="D94" s="86">
        <v>0</v>
      </c>
      <c r="E94" s="65">
        <f t="shared" si="6"/>
        <v>0</v>
      </c>
      <c r="F94" s="71">
        <f t="shared" si="7"/>
        <v>0</v>
      </c>
      <c r="H94" s="179"/>
    </row>
    <row r="95" spans="1:8" ht="15" customHeight="1" x14ac:dyDescent="0.25">
      <c r="A95" s="73" t="s">
        <v>78</v>
      </c>
      <c r="B95" s="65">
        <v>0</v>
      </c>
      <c r="C95" s="65">
        <v>0</v>
      </c>
      <c r="D95" s="65">
        <v>0</v>
      </c>
      <c r="E95" s="65">
        <f t="shared" si="6"/>
        <v>0</v>
      </c>
      <c r="F95" s="62">
        <f t="shared" si="7"/>
        <v>0</v>
      </c>
      <c r="H95" s="178"/>
    </row>
    <row r="96" spans="1:8" s="103" customFormat="1" ht="15" customHeight="1" thickBot="1" x14ac:dyDescent="0.3">
      <c r="A96" s="159" t="s">
        <v>59</v>
      </c>
      <c r="B96" s="160">
        <v>2870000</v>
      </c>
      <c r="C96" s="160">
        <v>2870000</v>
      </c>
      <c r="D96" s="160">
        <v>2870000</v>
      </c>
      <c r="E96" s="160">
        <f t="shared" si="6"/>
        <v>0</v>
      </c>
      <c r="F96" s="162">
        <f t="shared" si="7"/>
        <v>0</v>
      </c>
      <c r="H96" s="179"/>
    </row>
    <row r="97" spans="1:6" ht="15" customHeight="1" thickTop="1" x14ac:dyDescent="0.4">
      <c r="A97" s="4"/>
      <c r="B97" s="5"/>
      <c r="C97" s="5"/>
      <c r="D97" s="5"/>
      <c r="E97" s="5"/>
      <c r="F97" s="6" t="s">
        <v>38</v>
      </c>
    </row>
    <row r="98" spans="1:6" x14ac:dyDescent="0.25">
      <c r="A98" s="1" t="s">
        <v>203</v>
      </c>
    </row>
    <row r="99" spans="1:6" x14ac:dyDescent="0.25">
      <c r="A99" s="1" t="s">
        <v>181</v>
      </c>
    </row>
  </sheetData>
  <hyperlinks>
    <hyperlink ref="I2" location="Home!A1" tooltip="Home" display="Home" xr:uid="{A901459E-102B-4882-93BA-FF46E367A2C8}"/>
  </hyperlinks>
  <printOptions horizontalCentered="1" verticalCentered="1"/>
  <pageMargins left="0.25" right="0.25" top="0.75" bottom="0.75" header="0.3" footer="0.3"/>
  <pageSetup scale="47" fitToWidth="0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921933-0E2E-4FAD-8651-2D0A3C9EF0C3}">
  <sheetPr>
    <pageSetUpPr fitToPage="1"/>
  </sheetPr>
  <dimension ref="A1:Q99"/>
  <sheetViews>
    <sheetView workbookViewId="0">
      <pane xSplit="1" ySplit="5" topLeftCell="B6" activePane="bottomRight" state="frozen"/>
      <selection activeCell="A33" sqref="A33"/>
      <selection pane="topRight" activeCell="A33" sqref="A33"/>
      <selection pane="bottomLeft" activeCell="A33" sqref="A33"/>
      <selection pane="bottomRight" activeCell="B8" sqref="B8:D96"/>
    </sheetView>
  </sheetViews>
  <sheetFormatPr defaultColWidth="9.140625" defaultRowHeight="15.75" x14ac:dyDescent="0.25"/>
  <cols>
    <col min="1" max="1" width="66.5703125" style="1" customWidth="1"/>
    <col min="2" max="5" width="23.7109375" style="2" customWidth="1"/>
    <col min="6" max="6" width="23.7109375" style="3" customWidth="1"/>
    <col min="8" max="8" width="7.7109375" customWidth="1"/>
    <col min="9" max="9" width="11.5703125" customWidth="1"/>
  </cols>
  <sheetData>
    <row r="1" spans="1:9" ht="19.5" customHeight="1" thickBot="1" x14ac:dyDescent="0.3">
      <c r="A1" s="27" t="s">
        <v>0</v>
      </c>
      <c r="B1" s="28"/>
      <c r="D1" s="29" t="s">
        <v>1</v>
      </c>
      <c r="E1" s="26" t="s">
        <v>187</v>
      </c>
      <c r="F1" s="30"/>
      <c r="H1" s="152"/>
    </row>
    <row r="2" spans="1:9" ht="19.5" customHeight="1" thickBot="1" x14ac:dyDescent="0.3">
      <c r="A2" s="27" t="s">
        <v>2</v>
      </c>
      <c r="B2" s="28"/>
      <c r="C2" s="28"/>
      <c r="D2" s="28"/>
      <c r="E2" s="28"/>
      <c r="F2" s="32"/>
      <c r="I2" s="170" t="s">
        <v>178</v>
      </c>
    </row>
    <row r="3" spans="1:9" ht="19.5" customHeight="1" thickBot="1" x14ac:dyDescent="0.3">
      <c r="A3" s="33" t="s">
        <v>3</v>
      </c>
      <c r="B3" s="34"/>
      <c r="C3" s="34"/>
      <c r="D3" s="34"/>
      <c r="E3" s="34"/>
      <c r="F3" s="35"/>
    </row>
    <row r="4" spans="1:9" ht="15" customHeight="1" thickTop="1" x14ac:dyDescent="0.25">
      <c r="A4" s="49" t="s">
        <v>4</v>
      </c>
      <c r="B4" s="50" t="s">
        <v>5</v>
      </c>
      <c r="C4" s="51" t="s">
        <v>6</v>
      </c>
      <c r="D4" s="51" t="s">
        <v>6</v>
      </c>
      <c r="E4" s="51" t="s">
        <v>7</v>
      </c>
      <c r="F4" s="52" t="s">
        <v>8</v>
      </c>
      <c r="H4" s="177"/>
    </row>
    <row r="5" spans="1:9" s="107" customFormat="1" ht="15" customHeight="1" x14ac:dyDescent="0.25">
      <c r="A5" s="53"/>
      <c r="B5" s="54" t="s">
        <v>192</v>
      </c>
      <c r="C5" s="54" t="s">
        <v>201</v>
      </c>
      <c r="D5" s="54" t="s">
        <v>202</v>
      </c>
      <c r="E5" s="54" t="s">
        <v>192</v>
      </c>
      <c r="F5" s="55" t="s">
        <v>9</v>
      </c>
      <c r="H5" s="177"/>
    </row>
    <row r="6" spans="1:9" ht="15" customHeight="1" x14ac:dyDescent="0.25">
      <c r="A6" s="56" t="s">
        <v>10</v>
      </c>
      <c r="B6" s="57"/>
      <c r="C6" s="57"/>
      <c r="D6" s="57"/>
      <c r="E6" s="57"/>
      <c r="F6" s="58"/>
      <c r="H6" s="178"/>
    </row>
    <row r="7" spans="1:9" ht="15" customHeight="1" x14ac:dyDescent="0.25">
      <c r="A7" s="56" t="s">
        <v>11</v>
      </c>
      <c r="B7" s="57"/>
      <c r="C7" s="57"/>
      <c r="D7" s="57"/>
      <c r="E7" s="57"/>
      <c r="F7" s="59"/>
      <c r="H7" s="178"/>
    </row>
    <row r="8" spans="1:9" ht="15" customHeight="1" x14ac:dyDescent="0.25">
      <c r="A8" s="60" t="s">
        <v>12</v>
      </c>
      <c r="B8" s="61">
        <v>0</v>
      </c>
      <c r="C8" s="61">
        <v>0</v>
      </c>
      <c r="D8" s="61">
        <v>0</v>
      </c>
      <c r="E8" s="61">
        <f t="shared" ref="E8:E33" si="0">D8-C8</f>
        <v>0</v>
      </c>
      <c r="F8" s="62">
        <f t="shared" ref="F8:F33" si="1">IF(ISBLANK(E8),"  ",IF(C8&gt;0,E8/C8,IF(E8&gt;0,1,0)))</f>
        <v>0</v>
      </c>
      <c r="H8" s="178"/>
    </row>
    <row r="9" spans="1:9" ht="15" customHeight="1" x14ac:dyDescent="0.25">
      <c r="A9" s="60" t="s">
        <v>13</v>
      </c>
      <c r="B9" s="61">
        <v>0</v>
      </c>
      <c r="C9" s="61">
        <v>0</v>
      </c>
      <c r="D9" s="61">
        <v>0</v>
      </c>
      <c r="E9" s="61">
        <f t="shared" si="0"/>
        <v>0</v>
      </c>
      <c r="F9" s="62">
        <f t="shared" si="1"/>
        <v>0</v>
      </c>
      <c r="H9" s="178"/>
    </row>
    <row r="10" spans="1:9" ht="15" customHeight="1" x14ac:dyDescent="0.25">
      <c r="A10" s="187" t="s">
        <v>14</v>
      </c>
      <c r="B10" s="63">
        <v>11996000</v>
      </c>
      <c r="C10" s="63">
        <v>35000000</v>
      </c>
      <c r="D10" s="63">
        <v>25000000</v>
      </c>
      <c r="E10" s="61">
        <f t="shared" si="0"/>
        <v>-10000000</v>
      </c>
      <c r="F10" s="62">
        <f t="shared" si="1"/>
        <v>-0.2857142857142857</v>
      </c>
      <c r="H10" s="178"/>
    </row>
    <row r="11" spans="1:9" ht="15" customHeight="1" x14ac:dyDescent="0.25">
      <c r="A11" s="189" t="s">
        <v>15</v>
      </c>
      <c r="B11" s="65">
        <v>0</v>
      </c>
      <c r="C11" s="65">
        <v>0</v>
      </c>
      <c r="D11" s="65">
        <v>0</v>
      </c>
      <c r="E11" s="61">
        <f t="shared" si="0"/>
        <v>0</v>
      </c>
      <c r="F11" s="62">
        <f t="shared" si="1"/>
        <v>0</v>
      </c>
      <c r="H11" s="178"/>
    </row>
    <row r="12" spans="1:9" ht="15" customHeight="1" x14ac:dyDescent="0.25">
      <c r="A12" s="190" t="s">
        <v>16</v>
      </c>
      <c r="B12" s="65">
        <v>0</v>
      </c>
      <c r="C12" s="65">
        <v>0</v>
      </c>
      <c r="D12" s="65">
        <v>0</v>
      </c>
      <c r="E12" s="61">
        <f t="shared" si="0"/>
        <v>0</v>
      </c>
      <c r="F12" s="62">
        <f t="shared" si="1"/>
        <v>0</v>
      </c>
      <c r="H12" s="178"/>
    </row>
    <row r="13" spans="1:9" ht="15" customHeight="1" x14ac:dyDescent="0.25">
      <c r="A13" s="190" t="s">
        <v>17</v>
      </c>
      <c r="B13" s="65">
        <v>0</v>
      </c>
      <c r="C13" s="65">
        <v>0</v>
      </c>
      <c r="D13" s="65">
        <v>0</v>
      </c>
      <c r="E13" s="61">
        <f t="shared" si="0"/>
        <v>0</v>
      </c>
      <c r="F13" s="62">
        <f t="shared" si="1"/>
        <v>0</v>
      </c>
      <c r="H13" s="178"/>
    </row>
    <row r="14" spans="1:9" ht="15" customHeight="1" x14ac:dyDescent="0.25">
      <c r="A14" s="190" t="s">
        <v>18</v>
      </c>
      <c r="B14" s="65">
        <v>0</v>
      </c>
      <c r="C14" s="65">
        <v>0</v>
      </c>
      <c r="D14" s="65">
        <v>0</v>
      </c>
      <c r="E14" s="61">
        <f t="shared" si="0"/>
        <v>0</v>
      </c>
      <c r="F14" s="62">
        <f t="shared" si="1"/>
        <v>0</v>
      </c>
      <c r="H14" s="178"/>
    </row>
    <row r="15" spans="1:9" ht="15" customHeight="1" x14ac:dyDescent="0.25">
      <c r="A15" s="190" t="s">
        <v>19</v>
      </c>
      <c r="B15" s="65">
        <v>0</v>
      </c>
      <c r="C15" s="65">
        <v>0</v>
      </c>
      <c r="D15" s="65">
        <v>0</v>
      </c>
      <c r="E15" s="61">
        <f t="shared" si="0"/>
        <v>0</v>
      </c>
      <c r="F15" s="62">
        <f t="shared" si="1"/>
        <v>0</v>
      </c>
      <c r="H15" s="178"/>
    </row>
    <row r="16" spans="1:9" ht="15" customHeight="1" x14ac:dyDescent="0.25">
      <c r="A16" s="190" t="s">
        <v>204</v>
      </c>
      <c r="B16" s="65">
        <v>0</v>
      </c>
      <c r="C16" s="65">
        <v>0</v>
      </c>
      <c r="D16" s="65">
        <v>0</v>
      </c>
      <c r="E16" s="61">
        <f t="shared" si="0"/>
        <v>0</v>
      </c>
      <c r="F16" s="62">
        <f t="shared" si="1"/>
        <v>0</v>
      </c>
      <c r="H16" s="178"/>
    </row>
    <row r="17" spans="1:17" ht="15" customHeight="1" x14ac:dyDescent="0.25">
      <c r="A17" s="190" t="s">
        <v>20</v>
      </c>
      <c r="B17" s="65">
        <v>0</v>
      </c>
      <c r="C17" s="65">
        <v>0</v>
      </c>
      <c r="D17" s="65">
        <v>0</v>
      </c>
      <c r="E17" s="61">
        <f t="shared" si="0"/>
        <v>0</v>
      </c>
      <c r="F17" s="62">
        <f t="shared" si="1"/>
        <v>0</v>
      </c>
      <c r="H17" s="178"/>
    </row>
    <row r="18" spans="1:17" ht="15" customHeight="1" x14ac:dyDescent="0.25">
      <c r="A18" s="190" t="s">
        <v>193</v>
      </c>
      <c r="B18" s="65">
        <v>0</v>
      </c>
      <c r="C18" s="65">
        <v>0</v>
      </c>
      <c r="D18" s="65">
        <v>0</v>
      </c>
      <c r="E18" s="61">
        <f t="shared" si="0"/>
        <v>0</v>
      </c>
      <c r="F18" s="62">
        <f t="shared" si="1"/>
        <v>0</v>
      </c>
      <c r="H18" s="178"/>
    </row>
    <row r="19" spans="1:17" ht="15" customHeight="1" x14ac:dyDescent="0.25">
      <c r="A19" s="190" t="s">
        <v>21</v>
      </c>
      <c r="B19" s="65">
        <v>0</v>
      </c>
      <c r="C19" s="65">
        <v>0</v>
      </c>
      <c r="D19" s="65">
        <v>0</v>
      </c>
      <c r="E19" s="61">
        <f t="shared" si="0"/>
        <v>0</v>
      </c>
      <c r="F19" s="62">
        <f t="shared" si="1"/>
        <v>0</v>
      </c>
      <c r="H19" s="178"/>
    </row>
    <row r="20" spans="1:17" ht="15" customHeight="1" x14ac:dyDescent="0.25">
      <c r="A20" s="190" t="s">
        <v>22</v>
      </c>
      <c r="B20" s="65">
        <v>0</v>
      </c>
      <c r="C20" s="65">
        <v>0</v>
      </c>
      <c r="D20" s="65">
        <v>0</v>
      </c>
      <c r="E20" s="61">
        <f t="shared" si="0"/>
        <v>0</v>
      </c>
      <c r="F20" s="62">
        <f t="shared" si="1"/>
        <v>0</v>
      </c>
      <c r="H20" s="178"/>
    </row>
    <row r="21" spans="1:17" ht="15" customHeight="1" x14ac:dyDescent="0.25">
      <c r="A21" s="190" t="s">
        <v>194</v>
      </c>
      <c r="B21" s="65">
        <v>11996000</v>
      </c>
      <c r="C21" s="65">
        <v>35000000</v>
      </c>
      <c r="D21" s="65">
        <v>25000000</v>
      </c>
      <c r="E21" s="61">
        <f t="shared" si="0"/>
        <v>-10000000</v>
      </c>
      <c r="F21" s="62">
        <f t="shared" si="1"/>
        <v>-0.2857142857142857</v>
      </c>
      <c r="H21" s="178"/>
    </row>
    <row r="22" spans="1:17" ht="15" customHeight="1" x14ac:dyDescent="0.25">
      <c r="A22" s="190" t="s">
        <v>23</v>
      </c>
      <c r="B22" s="65">
        <v>0</v>
      </c>
      <c r="C22" s="65">
        <v>0</v>
      </c>
      <c r="D22" s="65">
        <v>0</v>
      </c>
      <c r="E22" s="61">
        <f t="shared" si="0"/>
        <v>0</v>
      </c>
      <c r="F22" s="62">
        <f t="shared" si="1"/>
        <v>0</v>
      </c>
      <c r="H22" s="178"/>
    </row>
    <row r="23" spans="1:17" ht="15" customHeight="1" x14ac:dyDescent="0.25">
      <c r="A23" s="191" t="s">
        <v>195</v>
      </c>
      <c r="B23" s="65">
        <v>0</v>
      </c>
      <c r="C23" s="65">
        <v>0</v>
      </c>
      <c r="D23" s="65">
        <v>0</v>
      </c>
      <c r="E23" s="61">
        <f t="shared" si="0"/>
        <v>0</v>
      </c>
      <c r="F23" s="62">
        <f t="shared" si="1"/>
        <v>0</v>
      </c>
      <c r="H23" s="178"/>
      <c r="Q23" t="s">
        <v>38</v>
      </c>
    </row>
    <row r="24" spans="1:17" ht="15" customHeight="1" x14ac:dyDescent="0.25">
      <c r="A24" s="191" t="s">
        <v>24</v>
      </c>
      <c r="B24" s="65">
        <v>0</v>
      </c>
      <c r="C24" s="65">
        <v>0</v>
      </c>
      <c r="D24" s="65">
        <v>0</v>
      </c>
      <c r="E24" s="61">
        <f t="shared" si="0"/>
        <v>0</v>
      </c>
      <c r="F24" s="62">
        <f t="shared" si="1"/>
        <v>0</v>
      </c>
      <c r="H24" s="178"/>
    </row>
    <row r="25" spans="1:17" ht="15" customHeight="1" x14ac:dyDescent="0.25">
      <c r="A25" s="191" t="s">
        <v>79</v>
      </c>
      <c r="B25" s="65">
        <v>0</v>
      </c>
      <c r="C25" s="65">
        <v>0</v>
      </c>
      <c r="D25" s="65">
        <v>0</v>
      </c>
      <c r="E25" s="61">
        <f t="shared" si="0"/>
        <v>0</v>
      </c>
      <c r="F25" s="62">
        <f t="shared" si="1"/>
        <v>0</v>
      </c>
      <c r="H25" s="178"/>
    </row>
    <row r="26" spans="1:17" ht="15" customHeight="1" x14ac:dyDescent="0.25">
      <c r="A26" s="191" t="s">
        <v>196</v>
      </c>
      <c r="B26" s="65">
        <v>0</v>
      </c>
      <c r="C26" s="65">
        <v>0</v>
      </c>
      <c r="D26" s="65">
        <v>0</v>
      </c>
      <c r="E26" s="61">
        <f t="shared" si="0"/>
        <v>0</v>
      </c>
      <c r="F26" s="62">
        <f t="shared" si="1"/>
        <v>0</v>
      </c>
      <c r="H26" s="178"/>
    </row>
    <row r="27" spans="1:17" ht="15" customHeight="1" x14ac:dyDescent="0.25">
      <c r="A27" s="191" t="s">
        <v>197</v>
      </c>
      <c r="B27" s="65">
        <v>0</v>
      </c>
      <c r="C27" s="65">
        <v>0</v>
      </c>
      <c r="D27" s="65">
        <v>0</v>
      </c>
      <c r="E27" s="61">
        <f t="shared" si="0"/>
        <v>0</v>
      </c>
      <c r="F27" s="62">
        <f t="shared" si="1"/>
        <v>0</v>
      </c>
      <c r="H27" s="178"/>
    </row>
    <row r="28" spans="1:17" ht="15" customHeight="1" x14ac:dyDescent="0.25">
      <c r="A28" s="191" t="s">
        <v>185</v>
      </c>
      <c r="B28" s="65">
        <v>0</v>
      </c>
      <c r="C28" s="65">
        <v>0</v>
      </c>
      <c r="D28" s="65">
        <v>0</v>
      </c>
      <c r="E28" s="61">
        <f t="shared" si="0"/>
        <v>0</v>
      </c>
      <c r="F28" s="62">
        <f t="shared" si="1"/>
        <v>0</v>
      </c>
      <c r="H28" s="178"/>
    </row>
    <row r="29" spans="1:17" ht="15" customHeight="1" x14ac:dyDescent="0.25">
      <c r="A29" s="191" t="s">
        <v>198</v>
      </c>
      <c r="B29" s="65">
        <v>0</v>
      </c>
      <c r="C29" s="65">
        <v>0</v>
      </c>
      <c r="D29" s="65">
        <v>0</v>
      </c>
      <c r="E29" s="61">
        <f t="shared" si="0"/>
        <v>0</v>
      </c>
      <c r="F29" s="62">
        <f t="shared" si="1"/>
        <v>0</v>
      </c>
      <c r="H29" s="178"/>
    </row>
    <row r="30" spans="1:17" ht="15" customHeight="1" x14ac:dyDescent="0.25">
      <c r="A30" s="192" t="s">
        <v>199</v>
      </c>
      <c r="B30" s="65">
        <v>0</v>
      </c>
      <c r="C30" s="65">
        <v>0</v>
      </c>
      <c r="D30" s="65">
        <v>0</v>
      </c>
      <c r="E30" s="61">
        <f t="shared" si="0"/>
        <v>0</v>
      </c>
      <c r="F30" s="62">
        <f t="shared" si="1"/>
        <v>0</v>
      </c>
      <c r="H30" s="178"/>
    </row>
    <row r="31" spans="1:17" ht="15" customHeight="1" x14ac:dyDescent="0.25">
      <c r="A31" s="191" t="s">
        <v>205</v>
      </c>
      <c r="B31" s="65">
        <v>0</v>
      </c>
      <c r="C31" s="65">
        <v>0</v>
      </c>
      <c r="D31" s="65">
        <v>0</v>
      </c>
      <c r="E31" s="61">
        <f t="shared" si="0"/>
        <v>0</v>
      </c>
      <c r="F31" s="62">
        <f t="shared" si="1"/>
        <v>0</v>
      </c>
      <c r="H31" s="178"/>
    </row>
    <row r="32" spans="1:17" ht="15" customHeight="1" x14ac:dyDescent="0.25">
      <c r="A32" s="193" t="s">
        <v>206</v>
      </c>
      <c r="B32" s="65">
        <v>0</v>
      </c>
      <c r="C32" s="65">
        <v>0</v>
      </c>
      <c r="D32" s="65">
        <v>0</v>
      </c>
      <c r="E32" s="61">
        <f t="shared" si="0"/>
        <v>0</v>
      </c>
      <c r="F32" s="62">
        <f t="shared" si="1"/>
        <v>0</v>
      </c>
      <c r="H32" s="178"/>
    </row>
    <row r="33" spans="1:13" ht="15" customHeight="1" x14ac:dyDescent="0.25">
      <c r="A33" s="193" t="s">
        <v>207</v>
      </c>
      <c r="B33" s="65">
        <v>0</v>
      </c>
      <c r="C33" s="65">
        <v>0</v>
      </c>
      <c r="D33" s="65">
        <v>0</v>
      </c>
      <c r="E33" s="61">
        <f t="shared" si="0"/>
        <v>0</v>
      </c>
      <c r="F33" s="62">
        <f t="shared" si="1"/>
        <v>0</v>
      </c>
      <c r="H33" s="178"/>
    </row>
    <row r="34" spans="1:13" ht="15" customHeight="1" x14ac:dyDescent="0.25">
      <c r="A34" s="67" t="s">
        <v>25</v>
      </c>
      <c r="B34" s="65"/>
      <c r="C34" s="65"/>
      <c r="D34" s="65"/>
      <c r="E34" s="65"/>
      <c r="F34" s="58"/>
      <c r="H34" s="178"/>
    </row>
    <row r="35" spans="1:13" ht="15" customHeight="1" x14ac:dyDescent="0.25">
      <c r="A35" s="64" t="s">
        <v>26</v>
      </c>
      <c r="B35" s="61">
        <v>0</v>
      </c>
      <c r="C35" s="61">
        <v>0</v>
      </c>
      <c r="D35" s="61">
        <v>0</v>
      </c>
      <c r="E35" s="61">
        <f>D35-C35</f>
        <v>0</v>
      </c>
      <c r="F35" s="62">
        <f>IF(ISBLANK(E35),"  ",IF(C35&gt;0,E35/C35,IF(E35&gt;0,1,0)))</f>
        <v>0</v>
      </c>
      <c r="H35" s="178"/>
    </row>
    <row r="36" spans="1:13" ht="15" customHeight="1" x14ac:dyDescent="0.25">
      <c r="A36" s="68" t="s">
        <v>27</v>
      </c>
      <c r="B36" s="65"/>
      <c r="C36" s="65"/>
      <c r="D36" s="65"/>
      <c r="E36" s="65"/>
      <c r="F36" s="58"/>
      <c r="H36" s="178"/>
    </row>
    <row r="37" spans="1:13" ht="15" customHeight="1" x14ac:dyDescent="0.25">
      <c r="A37" s="64" t="s">
        <v>26</v>
      </c>
      <c r="B37" s="57">
        <v>0</v>
      </c>
      <c r="C37" s="57">
        <v>0</v>
      </c>
      <c r="D37" s="57">
        <v>0</v>
      </c>
      <c r="E37" s="61">
        <f>D37-C37</f>
        <v>0</v>
      </c>
      <c r="F37" s="62">
        <f>IF(ISBLANK(E37),"  ",IF(C37&gt;0,E37/C37,IF(E37&gt;0,1,0)))</f>
        <v>0</v>
      </c>
      <c r="H37" s="178"/>
    </row>
    <row r="38" spans="1:13" ht="15" customHeight="1" x14ac:dyDescent="0.25">
      <c r="A38" s="66" t="s">
        <v>28</v>
      </c>
      <c r="B38" s="65"/>
      <c r="C38" s="65"/>
      <c r="D38" s="65"/>
      <c r="E38" s="63"/>
      <c r="F38" s="62" t="str">
        <f>IF(ISBLANK(E38),"  ",IF(C38&gt;0,E38/C38,IF(E38&gt;0,1,0)))</f>
        <v xml:space="preserve">  </v>
      </c>
      <c r="H38" s="178"/>
    </row>
    <row r="39" spans="1:13" s="103" customFormat="1" ht="15" customHeight="1" x14ac:dyDescent="0.25">
      <c r="A39" s="69" t="s">
        <v>30</v>
      </c>
      <c r="B39" s="70">
        <v>11996000</v>
      </c>
      <c r="C39" s="70">
        <v>35000000</v>
      </c>
      <c r="D39" s="70">
        <v>25000000</v>
      </c>
      <c r="E39" s="70">
        <f>D39-C39</f>
        <v>-10000000</v>
      </c>
      <c r="F39" s="71">
        <f>IF(ISBLANK(E39),"  ",IF(C39&gt;0,E39/C39,IF(E39&gt;0,1,0)))</f>
        <v>-0.2857142857142857</v>
      </c>
      <c r="H39" s="179"/>
    </row>
    <row r="40" spans="1:13" ht="15" customHeight="1" x14ac:dyDescent="0.25">
      <c r="A40" s="67" t="s">
        <v>31</v>
      </c>
      <c r="B40" s="65"/>
      <c r="C40" s="65"/>
      <c r="D40" s="65"/>
      <c r="E40" s="65"/>
      <c r="F40" s="58"/>
      <c r="H40" s="178"/>
    </row>
    <row r="41" spans="1:13" ht="15" customHeight="1" x14ac:dyDescent="0.25">
      <c r="A41" s="72" t="s">
        <v>32</v>
      </c>
      <c r="B41" s="61">
        <v>0</v>
      </c>
      <c r="C41" s="61">
        <v>0</v>
      </c>
      <c r="D41" s="61">
        <v>0</v>
      </c>
      <c r="E41" s="61">
        <f t="shared" ref="E41:E46" si="2">D41-C41</f>
        <v>0</v>
      </c>
      <c r="F41" s="62">
        <f t="shared" ref="F41:F46" si="3">IF(ISBLANK(E41),"  ",IF(C41&gt;0,E41/C41,IF(E41&gt;0,1,0)))</f>
        <v>0</v>
      </c>
      <c r="H41" s="178"/>
    </row>
    <row r="42" spans="1:13" ht="15" customHeight="1" x14ac:dyDescent="0.25">
      <c r="A42" s="73" t="s">
        <v>33</v>
      </c>
      <c r="B42" s="61">
        <v>0</v>
      </c>
      <c r="C42" s="61">
        <v>0</v>
      </c>
      <c r="D42" s="61">
        <v>0</v>
      </c>
      <c r="E42" s="61">
        <f t="shared" si="2"/>
        <v>0</v>
      </c>
      <c r="F42" s="62">
        <f t="shared" si="3"/>
        <v>0</v>
      </c>
      <c r="H42" s="178"/>
    </row>
    <row r="43" spans="1:13" ht="15" customHeight="1" x14ac:dyDescent="0.25">
      <c r="A43" s="73" t="s">
        <v>34</v>
      </c>
      <c r="B43" s="61">
        <v>0</v>
      </c>
      <c r="C43" s="61">
        <v>0</v>
      </c>
      <c r="D43" s="61">
        <v>0</v>
      </c>
      <c r="E43" s="61">
        <f t="shared" si="2"/>
        <v>0</v>
      </c>
      <c r="F43" s="62">
        <f t="shared" si="3"/>
        <v>0</v>
      </c>
      <c r="H43" s="178"/>
    </row>
    <row r="44" spans="1:13" ht="15" customHeight="1" x14ac:dyDescent="0.25">
      <c r="A44" s="73" t="s">
        <v>35</v>
      </c>
      <c r="B44" s="61">
        <v>0</v>
      </c>
      <c r="C44" s="61">
        <v>0</v>
      </c>
      <c r="D44" s="61">
        <v>0</v>
      </c>
      <c r="E44" s="61">
        <f t="shared" si="2"/>
        <v>0</v>
      </c>
      <c r="F44" s="62">
        <f t="shared" si="3"/>
        <v>0</v>
      </c>
      <c r="H44" s="178"/>
    </row>
    <row r="45" spans="1:13" ht="15" customHeight="1" x14ac:dyDescent="0.25">
      <c r="A45" s="74" t="s">
        <v>36</v>
      </c>
      <c r="B45" s="61">
        <v>0</v>
      </c>
      <c r="C45" s="61">
        <v>0</v>
      </c>
      <c r="D45" s="61">
        <v>0</v>
      </c>
      <c r="E45" s="61">
        <f t="shared" si="2"/>
        <v>0</v>
      </c>
      <c r="F45" s="62">
        <f t="shared" si="3"/>
        <v>0</v>
      </c>
      <c r="H45" s="178"/>
    </row>
    <row r="46" spans="1:13" s="103" customFormat="1" ht="15" customHeight="1" x14ac:dyDescent="0.25">
      <c r="A46" s="67" t="s">
        <v>37</v>
      </c>
      <c r="B46" s="75">
        <v>0</v>
      </c>
      <c r="C46" s="75">
        <v>0</v>
      </c>
      <c r="D46" s="75">
        <v>0</v>
      </c>
      <c r="E46" s="77">
        <f t="shared" si="2"/>
        <v>0</v>
      </c>
      <c r="F46" s="71">
        <f t="shared" si="3"/>
        <v>0</v>
      </c>
      <c r="H46" s="179"/>
      <c r="M46" s="103" t="s">
        <v>38</v>
      </c>
    </row>
    <row r="47" spans="1:13" ht="15" customHeight="1" x14ac:dyDescent="0.25">
      <c r="A47" s="66" t="s">
        <v>38</v>
      </c>
      <c r="B47" s="65"/>
      <c r="C47" s="65"/>
      <c r="D47" s="65"/>
      <c r="E47" s="65"/>
      <c r="F47" s="58"/>
      <c r="H47" s="178"/>
    </row>
    <row r="48" spans="1:13" s="103" customFormat="1" ht="15" customHeight="1" x14ac:dyDescent="0.25">
      <c r="A48" s="76" t="s">
        <v>39</v>
      </c>
      <c r="B48" s="77">
        <v>0</v>
      </c>
      <c r="C48" s="77">
        <v>0</v>
      </c>
      <c r="D48" s="77">
        <v>0</v>
      </c>
      <c r="E48" s="77">
        <f>D48-C48</f>
        <v>0</v>
      </c>
      <c r="F48" s="71">
        <f>IF(ISBLANK(E48),"  ",IF(C48&gt;0,E48/C48,IF(E48&gt;0,1,0)))</f>
        <v>0</v>
      </c>
      <c r="H48" s="179"/>
    </row>
    <row r="49" spans="1:8" ht="15" customHeight="1" x14ac:dyDescent="0.25">
      <c r="A49" s="64"/>
      <c r="B49" s="57"/>
      <c r="C49" s="57"/>
      <c r="D49" s="57"/>
      <c r="E49" s="57"/>
      <c r="F49" s="59"/>
      <c r="H49" s="178"/>
    </row>
    <row r="50" spans="1:8" s="103" customFormat="1" ht="15" customHeight="1" x14ac:dyDescent="0.25">
      <c r="A50" s="76" t="s">
        <v>40</v>
      </c>
      <c r="B50" s="77">
        <v>0</v>
      </c>
      <c r="C50" s="77">
        <v>0</v>
      </c>
      <c r="D50" s="77">
        <v>0</v>
      </c>
      <c r="E50" s="77">
        <f>D50-C50</f>
        <v>0</v>
      </c>
      <c r="F50" s="71">
        <f>IF(ISBLANK(E50),"  ",IF(C50&gt;0,E50/C50,IF(E50&gt;0,1,0)))</f>
        <v>0</v>
      </c>
      <c r="H50" s="179"/>
    </row>
    <row r="51" spans="1:8" ht="15" customHeight="1" x14ac:dyDescent="0.25">
      <c r="A51" s="66" t="s">
        <v>38</v>
      </c>
      <c r="B51" s="65"/>
      <c r="C51" s="65"/>
      <c r="D51" s="65"/>
      <c r="E51" s="65"/>
      <c r="F51" s="58"/>
      <c r="H51" s="178"/>
    </row>
    <row r="52" spans="1:8" s="103" customFormat="1" ht="15" customHeight="1" x14ac:dyDescent="0.25">
      <c r="A52" s="67" t="s">
        <v>41</v>
      </c>
      <c r="B52" s="75">
        <v>0</v>
      </c>
      <c r="C52" s="75">
        <v>0</v>
      </c>
      <c r="D52" s="75">
        <v>0</v>
      </c>
      <c r="E52" s="75">
        <f>D52-C52</f>
        <v>0</v>
      </c>
      <c r="F52" s="71">
        <f>IF(ISBLANK(E52),"  ",IF(C52&gt;0,E52/C52,IF(E52&gt;0,1,0)))</f>
        <v>0</v>
      </c>
      <c r="H52" s="179"/>
    </row>
    <row r="53" spans="1:8" ht="15" customHeight="1" x14ac:dyDescent="0.25">
      <c r="A53" s="66" t="s">
        <v>38</v>
      </c>
      <c r="B53" s="65"/>
      <c r="C53" s="65"/>
      <c r="D53" s="65"/>
      <c r="E53" s="65"/>
      <c r="F53" s="58"/>
      <c r="H53" s="178"/>
    </row>
    <row r="54" spans="1:8" s="103" customFormat="1" ht="15" customHeight="1" x14ac:dyDescent="0.25">
      <c r="A54" s="78" t="s">
        <v>42</v>
      </c>
      <c r="B54" s="79">
        <v>0</v>
      </c>
      <c r="C54" s="79">
        <v>0</v>
      </c>
      <c r="D54" s="79">
        <v>0</v>
      </c>
      <c r="E54" s="79">
        <f>D54-C54</f>
        <v>0</v>
      </c>
      <c r="F54" s="71">
        <f>IF(ISBLANK(E54),"  ",IF(C54&gt;0,E54/C54,IF(E54&gt;0,1,0)))</f>
        <v>0</v>
      </c>
      <c r="H54" s="179"/>
    </row>
    <row r="55" spans="1:8" ht="15" customHeight="1" x14ac:dyDescent="0.25">
      <c r="A55" s="67"/>
      <c r="B55" s="57"/>
      <c r="C55" s="57"/>
      <c r="D55" s="57"/>
      <c r="E55" s="57"/>
      <c r="F55" s="80"/>
      <c r="H55" s="178"/>
    </row>
    <row r="56" spans="1:8" s="103" customFormat="1" ht="15" customHeight="1" x14ac:dyDescent="0.25">
      <c r="A56" s="67" t="s">
        <v>43</v>
      </c>
      <c r="B56" s="75">
        <v>0</v>
      </c>
      <c r="C56" s="75">
        <v>0</v>
      </c>
      <c r="D56" s="75">
        <v>0</v>
      </c>
      <c r="E56" s="79">
        <f>D56-C56</f>
        <v>0</v>
      </c>
      <c r="F56" s="71">
        <f>IF(ISBLANK(E56),"  ",IF(C56&gt;0,E56/C56,IF(E56&gt;0,1,0)))</f>
        <v>0</v>
      </c>
      <c r="H56" s="179"/>
    </row>
    <row r="57" spans="1:8" ht="15" customHeight="1" x14ac:dyDescent="0.25">
      <c r="A57" s="66"/>
      <c r="B57" s="65"/>
      <c r="C57" s="65"/>
      <c r="D57" s="65"/>
      <c r="E57" s="65"/>
      <c r="F57" s="58"/>
      <c r="H57" s="178"/>
    </row>
    <row r="58" spans="1:8" s="103" customFormat="1" ht="15" customHeight="1" x14ac:dyDescent="0.25">
      <c r="A58" s="81" t="s">
        <v>44</v>
      </c>
      <c r="B58" s="75">
        <v>11996000</v>
      </c>
      <c r="C58" s="75">
        <v>35000000</v>
      </c>
      <c r="D58" s="75">
        <v>25000000</v>
      </c>
      <c r="E58" s="75">
        <f>D58-C58</f>
        <v>-10000000</v>
      </c>
      <c r="F58" s="71">
        <f>IF(ISBLANK(E58),"  ",IF(C58&gt;0,E58/C58,IF(E58&gt;0,1,0)))</f>
        <v>-0.2857142857142857</v>
      </c>
      <c r="H58" s="179"/>
    </row>
    <row r="59" spans="1:8" ht="15" customHeight="1" x14ac:dyDescent="0.25">
      <c r="A59" s="82"/>
      <c r="B59" s="65"/>
      <c r="C59" s="65"/>
      <c r="D59" s="65"/>
      <c r="E59" s="65"/>
      <c r="F59" s="58" t="s">
        <v>38</v>
      </c>
      <c r="H59" s="178"/>
    </row>
    <row r="60" spans="1:8" ht="15" customHeight="1" x14ac:dyDescent="0.25">
      <c r="A60" s="83"/>
      <c r="B60" s="57"/>
      <c r="C60" s="57"/>
      <c r="D60" s="57"/>
      <c r="E60" s="57"/>
      <c r="F60" s="59" t="s">
        <v>38</v>
      </c>
      <c r="H60" s="178"/>
    </row>
    <row r="61" spans="1:8" ht="15" customHeight="1" x14ac:dyDescent="0.25">
      <c r="A61" s="81" t="s">
        <v>45</v>
      </c>
      <c r="B61" s="57"/>
      <c r="C61" s="57"/>
      <c r="D61" s="57"/>
      <c r="E61" s="57"/>
      <c r="F61" s="59"/>
      <c r="H61" s="178"/>
    </row>
    <row r="62" spans="1:8" ht="15" customHeight="1" x14ac:dyDescent="0.25">
      <c r="A62" s="64" t="s">
        <v>46</v>
      </c>
      <c r="B62" s="57">
        <v>0</v>
      </c>
      <c r="C62" s="57">
        <v>0</v>
      </c>
      <c r="D62" s="57">
        <v>0</v>
      </c>
      <c r="E62" s="183">
        <f t="shared" ref="E62:E75" si="4">D62-C62</f>
        <v>0</v>
      </c>
      <c r="F62" s="62">
        <f t="shared" ref="F62:F75" si="5">IF(ISBLANK(E62),"  ",IF(C62&gt;0,E62/C62,IF(E62&gt;0,1,0)))</f>
        <v>0</v>
      </c>
      <c r="H62" s="178"/>
    </row>
    <row r="63" spans="1:8" ht="15" customHeight="1" x14ac:dyDescent="0.25">
      <c r="A63" s="66" t="s">
        <v>47</v>
      </c>
      <c r="B63" s="65">
        <v>0</v>
      </c>
      <c r="C63" s="65">
        <v>0</v>
      </c>
      <c r="D63" s="65">
        <v>0</v>
      </c>
      <c r="E63" s="183">
        <f t="shared" si="4"/>
        <v>0</v>
      </c>
      <c r="F63" s="62">
        <f t="shared" si="5"/>
        <v>0</v>
      </c>
      <c r="H63" s="178"/>
    </row>
    <row r="64" spans="1:8" ht="15" customHeight="1" x14ac:dyDescent="0.25">
      <c r="A64" s="66" t="s">
        <v>48</v>
      </c>
      <c r="B64" s="65">
        <v>0</v>
      </c>
      <c r="C64" s="65">
        <v>0</v>
      </c>
      <c r="D64" s="65">
        <v>0</v>
      </c>
      <c r="E64" s="183">
        <f t="shared" si="4"/>
        <v>0</v>
      </c>
      <c r="F64" s="62">
        <f t="shared" si="5"/>
        <v>0</v>
      </c>
      <c r="H64" s="178"/>
    </row>
    <row r="65" spans="1:8" ht="15" customHeight="1" x14ac:dyDescent="0.25">
      <c r="A65" s="66" t="s">
        <v>49</v>
      </c>
      <c r="B65" s="65">
        <v>11996000</v>
      </c>
      <c r="C65" s="65">
        <v>35000000</v>
      </c>
      <c r="D65" s="65">
        <v>25000000</v>
      </c>
      <c r="E65" s="183">
        <f t="shared" si="4"/>
        <v>-10000000</v>
      </c>
      <c r="F65" s="62">
        <f t="shared" si="5"/>
        <v>-0.2857142857142857</v>
      </c>
      <c r="H65" s="178"/>
    </row>
    <row r="66" spans="1:8" ht="15" customHeight="1" x14ac:dyDescent="0.25">
      <c r="A66" s="66" t="s">
        <v>50</v>
      </c>
      <c r="B66" s="65">
        <v>0</v>
      </c>
      <c r="C66" s="65">
        <v>0</v>
      </c>
      <c r="D66" s="65">
        <v>0</v>
      </c>
      <c r="E66" s="183">
        <f t="shared" si="4"/>
        <v>0</v>
      </c>
      <c r="F66" s="62">
        <f t="shared" si="5"/>
        <v>0</v>
      </c>
      <c r="H66" s="178"/>
    </row>
    <row r="67" spans="1:8" ht="15" customHeight="1" x14ac:dyDescent="0.25">
      <c r="A67" s="66" t="s">
        <v>51</v>
      </c>
      <c r="B67" s="65">
        <v>0</v>
      </c>
      <c r="C67" s="65">
        <v>0</v>
      </c>
      <c r="D67" s="65">
        <v>0</v>
      </c>
      <c r="E67" s="183">
        <f t="shared" si="4"/>
        <v>0</v>
      </c>
      <c r="F67" s="62">
        <f t="shared" si="5"/>
        <v>0</v>
      </c>
      <c r="H67" s="178"/>
    </row>
    <row r="68" spans="1:8" ht="15" customHeight="1" x14ac:dyDescent="0.25">
      <c r="A68" s="66" t="s">
        <v>52</v>
      </c>
      <c r="B68" s="65">
        <v>0</v>
      </c>
      <c r="C68" s="65">
        <v>0</v>
      </c>
      <c r="D68" s="65">
        <v>0</v>
      </c>
      <c r="E68" s="183">
        <f t="shared" si="4"/>
        <v>0</v>
      </c>
      <c r="F68" s="62">
        <f t="shared" si="5"/>
        <v>0</v>
      </c>
      <c r="H68" s="178"/>
    </row>
    <row r="69" spans="1:8" ht="15" customHeight="1" x14ac:dyDescent="0.25">
      <c r="A69" s="66" t="s">
        <v>53</v>
      </c>
      <c r="B69" s="65">
        <v>0</v>
      </c>
      <c r="C69" s="65">
        <v>0</v>
      </c>
      <c r="D69" s="65">
        <v>0</v>
      </c>
      <c r="E69" s="183">
        <f t="shared" si="4"/>
        <v>0</v>
      </c>
      <c r="F69" s="62">
        <f t="shared" si="5"/>
        <v>0</v>
      </c>
      <c r="H69" s="178"/>
    </row>
    <row r="70" spans="1:8" s="103" customFormat="1" ht="15" customHeight="1" x14ac:dyDescent="0.25">
      <c r="A70" s="84" t="s">
        <v>54</v>
      </c>
      <c r="B70" s="70">
        <v>11996000</v>
      </c>
      <c r="C70" s="70">
        <v>35000000</v>
      </c>
      <c r="D70" s="70">
        <v>25000000</v>
      </c>
      <c r="E70" s="79">
        <f t="shared" si="4"/>
        <v>-10000000</v>
      </c>
      <c r="F70" s="71">
        <f t="shared" si="5"/>
        <v>-0.2857142857142857</v>
      </c>
      <c r="H70" s="179"/>
    </row>
    <row r="71" spans="1:8" ht="15" customHeight="1" x14ac:dyDescent="0.25">
      <c r="A71" s="66" t="s">
        <v>55</v>
      </c>
      <c r="B71" s="65">
        <v>0</v>
      </c>
      <c r="C71" s="65">
        <v>0</v>
      </c>
      <c r="D71" s="65">
        <v>0</v>
      </c>
      <c r="E71" s="183">
        <f t="shared" si="4"/>
        <v>0</v>
      </c>
      <c r="F71" s="62">
        <f t="shared" si="5"/>
        <v>0</v>
      </c>
      <c r="H71" s="178"/>
    </row>
    <row r="72" spans="1:8" ht="15" customHeight="1" x14ac:dyDescent="0.25">
      <c r="A72" s="66" t="s">
        <v>56</v>
      </c>
      <c r="B72" s="65">
        <v>0</v>
      </c>
      <c r="C72" s="65">
        <v>0</v>
      </c>
      <c r="D72" s="65">
        <v>0</v>
      </c>
      <c r="E72" s="183">
        <f t="shared" si="4"/>
        <v>0</v>
      </c>
      <c r="F72" s="62">
        <f t="shared" si="5"/>
        <v>0</v>
      </c>
      <c r="H72" s="178"/>
    </row>
    <row r="73" spans="1:8" ht="15" customHeight="1" x14ac:dyDescent="0.25">
      <c r="A73" s="66" t="s">
        <v>57</v>
      </c>
      <c r="B73" s="65">
        <v>0</v>
      </c>
      <c r="C73" s="65">
        <v>0</v>
      </c>
      <c r="D73" s="65">
        <v>0</v>
      </c>
      <c r="E73" s="183">
        <f t="shared" si="4"/>
        <v>0</v>
      </c>
      <c r="F73" s="62">
        <f t="shared" si="5"/>
        <v>0</v>
      </c>
      <c r="H73" s="178"/>
    </row>
    <row r="74" spans="1:8" ht="15" customHeight="1" x14ac:dyDescent="0.25">
      <c r="A74" s="66" t="s">
        <v>58</v>
      </c>
      <c r="B74" s="65">
        <v>0</v>
      </c>
      <c r="C74" s="65">
        <v>0</v>
      </c>
      <c r="D74" s="65">
        <v>0</v>
      </c>
      <c r="E74" s="183">
        <f t="shared" si="4"/>
        <v>0</v>
      </c>
      <c r="F74" s="62">
        <f t="shared" si="5"/>
        <v>0</v>
      </c>
      <c r="H74" s="178"/>
    </row>
    <row r="75" spans="1:8" s="103" customFormat="1" ht="15" customHeight="1" x14ac:dyDescent="0.25">
      <c r="A75" s="85" t="s">
        <v>59</v>
      </c>
      <c r="B75" s="86">
        <v>11996000</v>
      </c>
      <c r="C75" s="86">
        <v>35000000</v>
      </c>
      <c r="D75" s="86">
        <v>25000000</v>
      </c>
      <c r="E75" s="79">
        <f t="shared" si="4"/>
        <v>-10000000</v>
      </c>
      <c r="F75" s="71">
        <f t="shared" si="5"/>
        <v>-0.2857142857142857</v>
      </c>
      <c r="H75" s="179"/>
    </row>
    <row r="76" spans="1:8" ht="15" customHeight="1" x14ac:dyDescent="0.25">
      <c r="A76" s="83"/>
      <c r="B76" s="57"/>
      <c r="C76" s="57"/>
      <c r="D76" s="57"/>
      <c r="E76" s="57"/>
      <c r="F76" s="59"/>
      <c r="H76" s="178"/>
    </row>
    <row r="77" spans="1:8" ht="15" customHeight="1" x14ac:dyDescent="0.25">
      <c r="A77" s="81" t="s">
        <v>60</v>
      </c>
      <c r="B77" s="57"/>
      <c r="C77" s="57"/>
      <c r="D77" s="57"/>
      <c r="E77" s="57"/>
      <c r="F77" s="59"/>
      <c r="H77" s="178"/>
    </row>
    <row r="78" spans="1:8" ht="15" customHeight="1" x14ac:dyDescent="0.25">
      <c r="A78" s="64" t="s">
        <v>61</v>
      </c>
      <c r="B78" s="61">
        <v>0</v>
      </c>
      <c r="C78" s="61">
        <v>0</v>
      </c>
      <c r="D78" s="61">
        <v>0</v>
      </c>
      <c r="E78" s="57">
        <f t="shared" ref="E78:E96" si="6">D78-C78</f>
        <v>0</v>
      </c>
      <c r="F78" s="62">
        <f t="shared" ref="F78:F96" si="7">IF(ISBLANK(E78),"  ",IF(C78&gt;0,E78/C78,IF(E78&gt;0,1,0)))</f>
        <v>0</v>
      </c>
      <c r="H78" s="178"/>
    </row>
    <row r="79" spans="1:8" ht="15" customHeight="1" x14ac:dyDescent="0.25">
      <c r="A79" s="66" t="s">
        <v>62</v>
      </c>
      <c r="B79" s="63">
        <v>0</v>
      </c>
      <c r="C79" s="63">
        <v>0</v>
      </c>
      <c r="D79" s="63">
        <v>0</v>
      </c>
      <c r="E79" s="65">
        <f t="shared" si="6"/>
        <v>0</v>
      </c>
      <c r="F79" s="62">
        <f t="shared" si="7"/>
        <v>0</v>
      </c>
      <c r="H79" s="178"/>
    </row>
    <row r="80" spans="1:8" ht="15" customHeight="1" x14ac:dyDescent="0.25">
      <c r="A80" s="66" t="s">
        <v>63</v>
      </c>
      <c r="B80" s="57">
        <v>0</v>
      </c>
      <c r="C80" s="57">
        <v>0</v>
      </c>
      <c r="D80" s="57">
        <v>0</v>
      </c>
      <c r="E80" s="65">
        <f t="shared" si="6"/>
        <v>0</v>
      </c>
      <c r="F80" s="62">
        <f t="shared" si="7"/>
        <v>0</v>
      </c>
      <c r="H80" s="178"/>
    </row>
    <row r="81" spans="1:8" s="103" customFormat="1" ht="15" customHeight="1" x14ac:dyDescent="0.25">
      <c r="A81" s="84" t="s">
        <v>64</v>
      </c>
      <c r="B81" s="86">
        <v>0</v>
      </c>
      <c r="C81" s="86">
        <v>0</v>
      </c>
      <c r="D81" s="86">
        <v>0</v>
      </c>
      <c r="E81" s="70">
        <f t="shared" si="6"/>
        <v>0</v>
      </c>
      <c r="F81" s="71">
        <f t="shared" si="7"/>
        <v>0</v>
      </c>
      <c r="H81" s="179"/>
    </row>
    <row r="82" spans="1:8" ht="15" customHeight="1" x14ac:dyDescent="0.25">
      <c r="A82" s="66" t="s">
        <v>65</v>
      </c>
      <c r="B82" s="63">
        <v>0</v>
      </c>
      <c r="C82" s="63">
        <v>0</v>
      </c>
      <c r="D82" s="63">
        <v>0</v>
      </c>
      <c r="E82" s="65">
        <f t="shared" si="6"/>
        <v>0</v>
      </c>
      <c r="F82" s="62">
        <f t="shared" si="7"/>
        <v>0</v>
      </c>
      <c r="H82" s="178"/>
    </row>
    <row r="83" spans="1:8" ht="15" customHeight="1" x14ac:dyDescent="0.25">
      <c r="A83" s="66" t="s">
        <v>66</v>
      </c>
      <c r="B83" s="61">
        <v>0</v>
      </c>
      <c r="C83" s="61">
        <v>0</v>
      </c>
      <c r="D83" s="61">
        <v>0</v>
      </c>
      <c r="E83" s="65">
        <f t="shared" si="6"/>
        <v>0</v>
      </c>
      <c r="F83" s="62">
        <f t="shared" si="7"/>
        <v>0</v>
      </c>
      <c r="H83" s="178"/>
    </row>
    <row r="84" spans="1:8" ht="15" customHeight="1" x14ac:dyDescent="0.25">
      <c r="A84" s="66" t="s">
        <v>67</v>
      </c>
      <c r="B84" s="57">
        <v>0</v>
      </c>
      <c r="C84" s="57">
        <v>0</v>
      </c>
      <c r="D84" s="57">
        <v>0</v>
      </c>
      <c r="E84" s="65">
        <f t="shared" si="6"/>
        <v>0</v>
      </c>
      <c r="F84" s="62">
        <f t="shared" si="7"/>
        <v>0</v>
      </c>
      <c r="H84" s="178"/>
    </row>
    <row r="85" spans="1:8" s="103" customFormat="1" ht="15" customHeight="1" x14ac:dyDescent="0.25">
      <c r="A85" s="68" t="s">
        <v>68</v>
      </c>
      <c r="B85" s="86">
        <v>0</v>
      </c>
      <c r="C85" s="86">
        <v>0</v>
      </c>
      <c r="D85" s="86">
        <v>0</v>
      </c>
      <c r="E85" s="65">
        <f t="shared" si="6"/>
        <v>0</v>
      </c>
      <c r="F85" s="71">
        <f t="shared" si="7"/>
        <v>0</v>
      </c>
      <c r="H85" s="179"/>
    </row>
    <row r="86" spans="1:8" ht="15" customHeight="1" x14ac:dyDescent="0.25">
      <c r="A86" s="66" t="s">
        <v>69</v>
      </c>
      <c r="B86" s="57">
        <v>0</v>
      </c>
      <c r="C86" s="57">
        <v>0</v>
      </c>
      <c r="D86" s="57">
        <v>0</v>
      </c>
      <c r="E86" s="65">
        <f t="shared" si="6"/>
        <v>0</v>
      </c>
      <c r="F86" s="62">
        <f t="shared" si="7"/>
        <v>0</v>
      </c>
      <c r="H86" s="178"/>
    </row>
    <row r="87" spans="1:8" ht="15" customHeight="1" x14ac:dyDescent="0.25">
      <c r="A87" s="66" t="s">
        <v>70</v>
      </c>
      <c r="B87" s="65">
        <v>11996000</v>
      </c>
      <c r="C87" s="65">
        <v>35000000</v>
      </c>
      <c r="D87" s="65">
        <v>25000000</v>
      </c>
      <c r="E87" s="65">
        <f t="shared" si="6"/>
        <v>-10000000</v>
      </c>
      <c r="F87" s="62">
        <f t="shared" si="7"/>
        <v>-0.2857142857142857</v>
      </c>
      <c r="H87" s="178"/>
    </row>
    <row r="88" spans="1:8" ht="15" customHeight="1" x14ac:dyDescent="0.25">
      <c r="A88" s="66" t="s">
        <v>71</v>
      </c>
      <c r="B88" s="65">
        <v>0</v>
      </c>
      <c r="C88" s="65">
        <v>0</v>
      </c>
      <c r="D88" s="65">
        <v>0</v>
      </c>
      <c r="E88" s="65">
        <f t="shared" si="6"/>
        <v>0</v>
      </c>
      <c r="F88" s="62">
        <f t="shared" si="7"/>
        <v>0</v>
      </c>
      <c r="H88" s="178"/>
    </row>
    <row r="89" spans="1:8" ht="15" customHeight="1" x14ac:dyDescent="0.25">
      <c r="A89" s="66" t="s">
        <v>72</v>
      </c>
      <c r="B89" s="65">
        <v>0</v>
      </c>
      <c r="C89" s="65">
        <v>0</v>
      </c>
      <c r="D89" s="65">
        <v>0</v>
      </c>
      <c r="E89" s="65">
        <f t="shared" si="6"/>
        <v>0</v>
      </c>
      <c r="F89" s="62">
        <f t="shared" si="7"/>
        <v>0</v>
      </c>
      <c r="H89" s="178"/>
    </row>
    <row r="90" spans="1:8" s="103" customFormat="1" ht="15" customHeight="1" x14ac:dyDescent="0.25">
      <c r="A90" s="68" t="s">
        <v>73</v>
      </c>
      <c r="B90" s="70">
        <v>11996000</v>
      </c>
      <c r="C90" s="70">
        <v>35000000</v>
      </c>
      <c r="D90" s="70">
        <v>25000000</v>
      </c>
      <c r="E90" s="70">
        <f t="shared" si="6"/>
        <v>-10000000</v>
      </c>
      <c r="F90" s="71">
        <f t="shared" si="7"/>
        <v>-0.2857142857142857</v>
      </c>
      <c r="H90" s="179"/>
    </row>
    <row r="91" spans="1:8" ht="15" customHeight="1" x14ac:dyDescent="0.25">
      <c r="A91" s="66" t="s">
        <v>74</v>
      </c>
      <c r="B91" s="65">
        <v>0</v>
      </c>
      <c r="C91" s="65">
        <v>0</v>
      </c>
      <c r="D91" s="65">
        <v>0</v>
      </c>
      <c r="E91" s="65">
        <f t="shared" si="6"/>
        <v>0</v>
      </c>
      <c r="F91" s="62">
        <f t="shared" si="7"/>
        <v>0</v>
      </c>
      <c r="H91" s="178"/>
    </row>
    <row r="92" spans="1:8" ht="15" customHeight="1" x14ac:dyDescent="0.25">
      <c r="A92" s="66" t="s">
        <v>75</v>
      </c>
      <c r="B92" s="65">
        <v>0</v>
      </c>
      <c r="C92" s="65">
        <v>0</v>
      </c>
      <c r="D92" s="65">
        <v>0</v>
      </c>
      <c r="E92" s="65">
        <f t="shared" si="6"/>
        <v>0</v>
      </c>
      <c r="F92" s="62">
        <f t="shared" si="7"/>
        <v>0</v>
      </c>
      <c r="H92" s="178"/>
    </row>
    <row r="93" spans="1:8" ht="15" customHeight="1" x14ac:dyDescent="0.25">
      <c r="A93" s="73" t="s">
        <v>76</v>
      </c>
      <c r="B93" s="65">
        <v>0</v>
      </c>
      <c r="C93" s="65">
        <v>0</v>
      </c>
      <c r="D93" s="65">
        <v>0</v>
      </c>
      <c r="E93" s="65">
        <f t="shared" si="6"/>
        <v>0</v>
      </c>
      <c r="F93" s="62">
        <f t="shared" si="7"/>
        <v>0</v>
      </c>
      <c r="H93" s="178"/>
    </row>
    <row r="94" spans="1:8" s="103" customFormat="1" ht="15" customHeight="1" x14ac:dyDescent="0.25">
      <c r="A94" s="87" t="s">
        <v>77</v>
      </c>
      <c r="B94" s="86">
        <v>0</v>
      </c>
      <c r="C94" s="86">
        <v>0</v>
      </c>
      <c r="D94" s="86">
        <v>0</v>
      </c>
      <c r="E94" s="65">
        <f t="shared" si="6"/>
        <v>0</v>
      </c>
      <c r="F94" s="71">
        <f t="shared" si="7"/>
        <v>0</v>
      </c>
      <c r="H94" s="179"/>
    </row>
    <row r="95" spans="1:8" ht="15" customHeight="1" x14ac:dyDescent="0.25">
      <c r="A95" s="73" t="s">
        <v>78</v>
      </c>
      <c r="B95" s="65">
        <v>0</v>
      </c>
      <c r="C95" s="65">
        <v>0</v>
      </c>
      <c r="D95" s="65">
        <v>0</v>
      </c>
      <c r="E95" s="65">
        <f t="shared" si="6"/>
        <v>0</v>
      </c>
      <c r="F95" s="62">
        <f t="shared" si="7"/>
        <v>0</v>
      </c>
      <c r="H95" s="178"/>
    </row>
    <row r="96" spans="1:8" s="103" customFormat="1" ht="15" customHeight="1" thickBot="1" x14ac:dyDescent="0.3">
      <c r="A96" s="159" t="s">
        <v>59</v>
      </c>
      <c r="B96" s="160">
        <v>11996000</v>
      </c>
      <c r="C96" s="160">
        <v>35000000</v>
      </c>
      <c r="D96" s="160">
        <v>25000000</v>
      </c>
      <c r="E96" s="160">
        <f t="shared" si="6"/>
        <v>-10000000</v>
      </c>
      <c r="F96" s="162">
        <f t="shared" si="7"/>
        <v>-0.2857142857142857</v>
      </c>
      <c r="H96" s="179"/>
    </row>
    <row r="97" spans="1:6" ht="15" customHeight="1" thickTop="1" x14ac:dyDescent="0.4">
      <c r="A97" s="4"/>
      <c r="B97" s="5"/>
      <c r="C97" s="5"/>
      <c r="D97" s="5"/>
      <c r="E97" s="5"/>
      <c r="F97" s="6" t="s">
        <v>38</v>
      </c>
    </row>
    <row r="98" spans="1:6" x14ac:dyDescent="0.25">
      <c r="A98" s="1" t="s">
        <v>203</v>
      </c>
    </row>
    <row r="99" spans="1:6" x14ac:dyDescent="0.25">
      <c r="A99" s="1" t="s">
        <v>181</v>
      </c>
    </row>
  </sheetData>
  <hyperlinks>
    <hyperlink ref="I2" location="Home!A1" tooltip="Home" display="Home" xr:uid="{D7E4318B-1034-4B33-839F-FFA739ADB1B9}"/>
  </hyperlinks>
  <printOptions horizontalCentered="1" verticalCentered="1"/>
  <pageMargins left="0.25" right="0.25" top="0.75" bottom="0.75" header="0.3" footer="0.3"/>
  <pageSetup scale="47" fitToWidth="0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 codeName="Sheet42">
    <pageSetUpPr fitToPage="1"/>
  </sheetPr>
  <dimension ref="A1:M99"/>
  <sheetViews>
    <sheetView workbookViewId="0">
      <pane xSplit="1" ySplit="5" topLeftCell="B6" activePane="bottomRight" state="frozen"/>
      <selection activeCell="A33" sqref="A33"/>
      <selection pane="topRight" activeCell="A33" sqref="A33"/>
      <selection pane="bottomLeft" activeCell="A33" sqref="A33"/>
      <selection pane="bottomRight" activeCell="D18" sqref="D18"/>
    </sheetView>
  </sheetViews>
  <sheetFormatPr defaultColWidth="9.140625" defaultRowHeight="15.75" x14ac:dyDescent="0.25"/>
  <cols>
    <col min="1" max="1" width="66.5703125" style="1" customWidth="1"/>
    <col min="2" max="5" width="23.7109375" style="2" customWidth="1"/>
    <col min="6" max="6" width="23.7109375" style="3" customWidth="1"/>
    <col min="8" max="8" width="7.7109375" customWidth="1"/>
    <col min="9" max="9" width="11.5703125" customWidth="1"/>
  </cols>
  <sheetData>
    <row r="1" spans="1:9" ht="19.5" customHeight="1" thickBot="1" x14ac:dyDescent="0.3">
      <c r="A1" s="27" t="s">
        <v>0</v>
      </c>
      <c r="B1" s="28"/>
      <c r="D1" s="29" t="s">
        <v>1</v>
      </c>
      <c r="E1" s="26" t="s">
        <v>98</v>
      </c>
      <c r="F1" s="30"/>
      <c r="H1" s="152"/>
    </row>
    <row r="2" spans="1:9" ht="19.5" customHeight="1" thickBot="1" x14ac:dyDescent="0.3">
      <c r="A2" s="27" t="s">
        <v>2</v>
      </c>
      <c r="B2" s="28"/>
      <c r="C2" s="28"/>
      <c r="D2" s="28"/>
      <c r="E2" s="28"/>
      <c r="F2" s="32"/>
      <c r="I2" s="170" t="s">
        <v>178</v>
      </c>
    </row>
    <row r="3" spans="1:9" ht="19.5" customHeight="1" thickBot="1" x14ac:dyDescent="0.3">
      <c r="A3" s="33" t="s">
        <v>3</v>
      </c>
      <c r="B3" s="34"/>
      <c r="C3" s="34"/>
      <c r="D3" s="34"/>
      <c r="E3" s="34"/>
      <c r="F3" s="35"/>
    </row>
    <row r="4" spans="1:9" ht="15" customHeight="1" thickTop="1" x14ac:dyDescent="0.25">
      <c r="A4" s="49" t="s">
        <v>4</v>
      </c>
      <c r="B4" s="50" t="s">
        <v>5</v>
      </c>
      <c r="C4" s="51" t="s">
        <v>6</v>
      </c>
      <c r="D4" s="51" t="s">
        <v>6</v>
      </c>
      <c r="E4" s="51" t="s">
        <v>7</v>
      </c>
      <c r="F4" s="52" t="s">
        <v>8</v>
      </c>
      <c r="H4" s="177"/>
    </row>
    <row r="5" spans="1:9" s="107" customFormat="1" ht="15" customHeight="1" x14ac:dyDescent="0.25">
      <c r="A5" s="53"/>
      <c r="B5" s="54" t="s">
        <v>192</v>
      </c>
      <c r="C5" s="54" t="s">
        <v>201</v>
      </c>
      <c r="D5" s="54" t="s">
        <v>202</v>
      </c>
      <c r="E5" s="54" t="s">
        <v>192</v>
      </c>
      <c r="F5" s="55" t="s">
        <v>9</v>
      </c>
      <c r="H5" s="177"/>
    </row>
    <row r="6" spans="1:9" ht="15" customHeight="1" x14ac:dyDescent="0.25">
      <c r="A6" s="56" t="s">
        <v>10</v>
      </c>
      <c r="B6" s="57"/>
      <c r="C6" s="57"/>
      <c r="D6" s="57"/>
      <c r="E6" s="57"/>
      <c r="F6" s="58"/>
      <c r="H6" s="178"/>
    </row>
    <row r="7" spans="1:9" ht="15" customHeight="1" x14ac:dyDescent="0.25">
      <c r="A7" s="56" t="s">
        <v>11</v>
      </c>
      <c r="B7" s="57"/>
      <c r="C7" s="57"/>
      <c r="D7" s="57"/>
      <c r="E7" s="57"/>
      <c r="F7" s="59"/>
      <c r="H7" s="178"/>
    </row>
    <row r="8" spans="1:9" ht="15" customHeight="1" x14ac:dyDescent="0.25">
      <c r="A8" s="60" t="s">
        <v>12</v>
      </c>
      <c r="B8" s="61">
        <v>16760680</v>
      </c>
      <c r="C8" s="61">
        <v>16760680</v>
      </c>
      <c r="D8" s="61">
        <v>18864120</v>
      </c>
      <c r="E8" s="61">
        <f t="shared" ref="E8:E33" si="0">D8-C8</f>
        <v>2103440</v>
      </c>
      <c r="F8" s="62">
        <f t="shared" ref="F8:F33" si="1">IF(ISBLANK(E8),"  ",IF(C8&gt;0,E8/C8,IF(E8&gt;0,1,0)))</f>
        <v>0.12549848812816664</v>
      </c>
      <c r="H8" s="178"/>
    </row>
    <row r="9" spans="1:9" ht="15" customHeight="1" x14ac:dyDescent="0.25">
      <c r="A9" s="60" t="s">
        <v>13</v>
      </c>
      <c r="B9" s="61">
        <v>0</v>
      </c>
      <c r="C9" s="61">
        <v>0</v>
      </c>
      <c r="D9" s="61">
        <v>0</v>
      </c>
      <c r="E9" s="61">
        <f t="shared" si="0"/>
        <v>0</v>
      </c>
      <c r="F9" s="62">
        <f t="shared" si="1"/>
        <v>0</v>
      </c>
      <c r="H9" s="178"/>
    </row>
    <row r="10" spans="1:9" ht="15" customHeight="1" x14ac:dyDescent="0.25">
      <c r="A10" s="187" t="s">
        <v>14</v>
      </c>
      <c r="B10" s="63">
        <v>816230.67</v>
      </c>
      <c r="C10" s="63">
        <v>819815</v>
      </c>
      <c r="D10" s="63">
        <v>709235</v>
      </c>
      <c r="E10" s="61">
        <f t="shared" si="0"/>
        <v>-110580</v>
      </c>
      <c r="F10" s="62">
        <f t="shared" si="1"/>
        <v>-0.13488408970316473</v>
      </c>
      <c r="H10" s="178"/>
    </row>
    <row r="11" spans="1:9" ht="15" customHeight="1" x14ac:dyDescent="0.25">
      <c r="A11" s="189" t="s">
        <v>15</v>
      </c>
      <c r="B11" s="65">
        <v>0</v>
      </c>
      <c r="C11" s="65">
        <v>0</v>
      </c>
      <c r="D11" s="65">
        <v>0</v>
      </c>
      <c r="E11" s="61">
        <f t="shared" si="0"/>
        <v>0</v>
      </c>
      <c r="F11" s="62">
        <f t="shared" si="1"/>
        <v>0</v>
      </c>
      <c r="H11" s="178"/>
    </row>
    <row r="12" spans="1:9" ht="15" customHeight="1" x14ac:dyDescent="0.25">
      <c r="A12" s="190" t="s">
        <v>16</v>
      </c>
      <c r="B12" s="65">
        <v>816230.67</v>
      </c>
      <c r="C12" s="65">
        <v>819815</v>
      </c>
      <c r="D12" s="65">
        <v>709235</v>
      </c>
      <c r="E12" s="61">
        <f t="shared" si="0"/>
        <v>-110580</v>
      </c>
      <c r="F12" s="62">
        <f t="shared" si="1"/>
        <v>-0.13488408970316473</v>
      </c>
      <c r="H12" s="178"/>
    </row>
    <row r="13" spans="1:9" ht="15" customHeight="1" x14ac:dyDescent="0.25">
      <c r="A13" s="190" t="s">
        <v>17</v>
      </c>
      <c r="B13" s="65">
        <v>0</v>
      </c>
      <c r="C13" s="65">
        <v>0</v>
      </c>
      <c r="D13" s="65">
        <v>0</v>
      </c>
      <c r="E13" s="61">
        <f t="shared" si="0"/>
        <v>0</v>
      </c>
      <c r="F13" s="62">
        <f t="shared" si="1"/>
        <v>0</v>
      </c>
      <c r="H13" s="178"/>
    </row>
    <row r="14" spans="1:9" ht="15" customHeight="1" x14ac:dyDescent="0.25">
      <c r="A14" s="190" t="s">
        <v>18</v>
      </c>
      <c r="B14" s="65">
        <v>0</v>
      </c>
      <c r="C14" s="65">
        <v>0</v>
      </c>
      <c r="D14" s="65">
        <v>0</v>
      </c>
      <c r="E14" s="61">
        <f t="shared" si="0"/>
        <v>0</v>
      </c>
      <c r="F14" s="62">
        <f t="shared" si="1"/>
        <v>0</v>
      </c>
      <c r="H14" s="178"/>
    </row>
    <row r="15" spans="1:9" ht="15" customHeight="1" x14ac:dyDescent="0.25">
      <c r="A15" s="190" t="s">
        <v>19</v>
      </c>
      <c r="B15" s="65">
        <v>0</v>
      </c>
      <c r="C15" s="65">
        <v>0</v>
      </c>
      <c r="D15" s="65">
        <v>0</v>
      </c>
      <c r="E15" s="61">
        <f t="shared" si="0"/>
        <v>0</v>
      </c>
      <c r="F15" s="62">
        <f t="shared" si="1"/>
        <v>0</v>
      </c>
      <c r="H15" s="178"/>
    </row>
    <row r="16" spans="1:9" ht="15" customHeight="1" x14ac:dyDescent="0.25">
      <c r="A16" s="190" t="s">
        <v>204</v>
      </c>
      <c r="B16" s="65">
        <v>0</v>
      </c>
      <c r="C16" s="65">
        <v>0</v>
      </c>
      <c r="D16" s="65">
        <v>0</v>
      </c>
      <c r="E16" s="61">
        <f t="shared" si="0"/>
        <v>0</v>
      </c>
      <c r="F16" s="62">
        <f t="shared" si="1"/>
        <v>0</v>
      </c>
      <c r="H16" s="178"/>
    </row>
    <row r="17" spans="1:8" ht="15" customHeight="1" x14ac:dyDescent="0.25">
      <c r="A17" s="190" t="s">
        <v>20</v>
      </c>
      <c r="B17" s="65">
        <v>0</v>
      </c>
      <c r="C17" s="65">
        <v>0</v>
      </c>
      <c r="D17" s="65">
        <v>0</v>
      </c>
      <c r="E17" s="61">
        <f t="shared" si="0"/>
        <v>0</v>
      </c>
      <c r="F17" s="62">
        <f t="shared" si="1"/>
        <v>0</v>
      </c>
      <c r="H17" s="178"/>
    </row>
    <row r="18" spans="1:8" ht="15" customHeight="1" x14ac:dyDescent="0.25">
      <c r="A18" s="190" t="s">
        <v>193</v>
      </c>
      <c r="B18" s="65">
        <v>0</v>
      </c>
      <c r="C18" s="65">
        <v>0</v>
      </c>
      <c r="D18" s="65">
        <v>0</v>
      </c>
      <c r="E18" s="61">
        <f t="shared" si="0"/>
        <v>0</v>
      </c>
      <c r="F18" s="62">
        <f t="shared" si="1"/>
        <v>0</v>
      </c>
      <c r="H18" s="178"/>
    </row>
    <row r="19" spans="1:8" ht="15" customHeight="1" x14ac:dyDescent="0.25">
      <c r="A19" s="190" t="s">
        <v>21</v>
      </c>
      <c r="B19" s="65">
        <v>0</v>
      </c>
      <c r="C19" s="65">
        <v>0</v>
      </c>
      <c r="D19" s="65">
        <v>0</v>
      </c>
      <c r="E19" s="61">
        <f t="shared" si="0"/>
        <v>0</v>
      </c>
      <c r="F19" s="62">
        <f t="shared" si="1"/>
        <v>0</v>
      </c>
      <c r="H19" s="178"/>
    </row>
    <row r="20" spans="1:8" ht="15" customHeight="1" x14ac:dyDescent="0.25">
      <c r="A20" s="190" t="s">
        <v>22</v>
      </c>
      <c r="B20" s="65">
        <v>0</v>
      </c>
      <c r="C20" s="65">
        <v>0</v>
      </c>
      <c r="D20" s="65">
        <v>0</v>
      </c>
      <c r="E20" s="61">
        <f t="shared" si="0"/>
        <v>0</v>
      </c>
      <c r="F20" s="62">
        <f t="shared" si="1"/>
        <v>0</v>
      </c>
      <c r="H20" s="178"/>
    </row>
    <row r="21" spans="1:8" ht="15" customHeight="1" x14ac:dyDescent="0.25">
      <c r="A21" s="190" t="s">
        <v>194</v>
      </c>
      <c r="B21" s="65">
        <v>0</v>
      </c>
      <c r="C21" s="65">
        <v>0</v>
      </c>
      <c r="D21" s="65">
        <v>0</v>
      </c>
      <c r="E21" s="61">
        <f t="shared" si="0"/>
        <v>0</v>
      </c>
      <c r="F21" s="62">
        <f t="shared" si="1"/>
        <v>0</v>
      </c>
      <c r="H21" s="178"/>
    </row>
    <row r="22" spans="1:8" ht="15" customHeight="1" x14ac:dyDescent="0.25">
      <c r="A22" s="190" t="s">
        <v>23</v>
      </c>
      <c r="B22" s="65">
        <v>0</v>
      </c>
      <c r="C22" s="65">
        <v>0</v>
      </c>
      <c r="D22" s="65">
        <v>0</v>
      </c>
      <c r="E22" s="61">
        <f t="shared" si="0"/>
        <v>0</v>
      </c>
      <c r="F22" s="62">
        <f t="shared" si="1"/>
        <v>0</v>
      </c>
      <c r="H22" s="178"/>
    </row>
    <row r="23" spans="1:8" ht="15" customHeight="1" x14ac:dyDescent="0.25">
      <c r="A23" s="191" t="s">
        <v>195</v>
      </c>
      <c r="B23" s="65">
        <v>0</v>
      </c>
      <c r="C23" s="65">
        <v>0</v>
      </c>
      <c r="D23" s="65">
        <v>0</v>
      </c>
      <c r="E23" s="61">
        <f t="shared" si="0"/>
        <v>0</v>
      </c>
      <c r="F23" s="62">
        <f t="shared" si="1"/>
        <v>0</v>
      </c>
      <c r="H23" s="178"/>
    </row>
    <row r="24" spans="1:8" ht="15" customHeight="1" x14ac:dyDescent="0.25">
      <c r="A24" s="191" t="s">
        <v>24</v>
      </c>
      <c r="B24" s="65">
        <v>0</v>
      </c>
      <c r="C24" s="65">
        <v>0</v>
      </c>
      <c r="D24" s="65">
        <v>0</v>
      </c>
      <c r="E24" s="61">
        <f t="shared" si="0"/>
        <v>0</v>
      </c>
      <c r="F24" s="62">
        <f t="shared" si="1"/>
        <v>0</v>
      </c>
      <c r="H24" s="178"/>
    </row>
    <row r="25" spans="1:8" ht="15" customHeight="1" x14ac:dyDescent="0.25">
      <c r="A25" s="191" t="s">
        <v>79</v>
      </c>
      <c r="B25" s="65">
        <v>0</v>
      </c>
      <c r="C25" s="65">
        <v>0</v>
      </c>
      <c r="D25" s="65">
        <v>0</v>
      </c>
      <c r="E25" s="61">
        <f t="shared" si="0"/>
        <v>0</v>
      </c>
      <c r="F25" s="62">
        <f t="shared" si="1"/>
        <v>0</v>
      </c>
      <c r="H25" s="178"/>
    </row>
    <row r="26" spans="1:8" ht="15" customHeight="1" x14ac:dyDescent="0.25">
      <c r="A26" s="191" t="s">
        <v>196</v>
      </c>
      <c r="B26" s="65">
        <v>0</v>
      </c>
      <c r="C26" s="65">
        <v>0</v>
      </c>
      <c r="D26" s="65">
        <v>0</v>
      </c>
      <c r="E26" s="61">
        <f t="shared" si="0"/>
        <v>0</v>
      </c>
      <c r="F26" s="62">
        <f t="shared" si="1"/>
        <v>0</v>
      </c>
      <c r="H26" s="178"/>
    </row>
    <row r="27" spans="1:8" ht="15" customHeight="1" x14ac:dyDescent="0.25">
      <c r="A27" s="191" t="s">
        <v>197</v>
      </c>
      <c r="B27" s="65">
        <v>0</v>
      </c>
      <c r="C27" s="65">
        <v>0</v>
      </c>
      <c r="D27" s="65">
        <v>0</v>
      </c>
      <c r="E27" s="61">
        <f t="shared" si="0"/>
        <v>0</v>
      </c>
      <c r="F27" s="62">
        <f t="shared" si="1"/>
        <v>0</v>
      </c>
      <c r="H27" s="178"/>
    </row>
    <row r="28" spans="1:8" ht="15" customHeight="1" x14ac:dyDescent="0.25">
      <c r="A28" s="191" t="s">
        <v>185</v>
      </c>
      <c r="B28" s="65">
        <v>0</v>
      </c>
      <c r="C28" s="65">
        <v>0</v>
      </c>
      <c r="D28" s="65">
        <v>0</v>
      </c>
      <c r="E28" s="61">
        <f t="shared" si="0"/>
        <v>0</v>
      </c>
      <c r="F28" s="62">
        <f t="shared" si="1"/>
        <v>0</v>
      </c>
      <c r="H28" s="178"/>
    </row>
    <row r="29" spans="1:8" ht="15" customHeight="1" x14ac:dyDescent="0.25">
      <c r="A29" s="191" t="s">
        <v>198</v>
      </c>
      <c r="B29" s="65">
        <v>0</v>
      </c>
      <c r="C29" s="65">
        <v>0</v>
      </c>
      <c r="D29" s="65">
        <v>0</v>
      </c>
      <c r="E29" s="61">
        <f t="shared" si="0"/>
        <v>0</v>
      </c>
      <c r="F29" s="62">
        <f t="shared" si="1"/>
        <v>0</v>
      </c>
      <c r="H29" s="178"/>
    </row>
    <row r="30" spans="1:8" ht="15" customHeight="1" x14ac:dyDescent="0.25">
      <c r="A30" s="192" t="s">
        <v>199</v>
      </c>
      <c r="B30" s="65">
        <v>0</v>
      </c>
      <c r="C30" s="65">
        <v>0</v>
      </c>
      <c r="D30" s="65">
        <v>0</v>
      </c>
      <c r="E30" s="61">
        <f t="shared" si="0"/>
        <v>0</v>
      </c>
      <c r="F30" s="62">
        <f t="shared" si="1"/>
        <v>0</v>
      </c>
      <c r="H30" s="178"/>
    </row>
    <row r="31" spans="1:8" ht="15" customHeight="1" x14ac:dyDescent="0.25">
      <c r="A31" s="191" t="s">
        <v>205</v>
      </c>
      <c r="B31" s="65">
        <v>0</v>
      </c>
      <c r="C31" s="65">
        <v>0</v>
      </c>
      <c r="D31" s="65">
        <v>0</v>
      </c>
      <c r="E31" s="61">
        <f t="shared" si="0"/>
        <v>0</v>
      </c>
      <c r="F31" s="62">
        <f t="shared" si="1"/>
        <v>0</v>
      </c>
      <c r="H31" s="178"/>
    </row>
    <row r="32" spans="1:8" ht="15" customHeight="1" x14ac:dyDescent="0.25">
      <c r="A32" s="193" t="s">
        <v>206</v>
      </c>
      <c r="B32" s="65">
        <v>0</v>
      </c>
      <c r="C32" s="65">
        <v>0</v>
      </c>
      <c r="D32" s="65">
        <v>0</v>
      </c>
      <c r="E32" s="61">
        <f t="shared" si="0"/>
        <v>0</v>
      </c>
      <c r="F32" s="62">
        <f t="shared" si="1"/>
        <v>0</v>
      </c>
      <c r="H32" s="178"/>
    </row>
    <row r="33" spans="1:13" ht="15" customHeight="1" x14ac:dyDescent="0.25">
      <c r="A33" s="193" t="s">
        <v>207</v>
      </c>
      <c r="B33" s="65">
        <v>0</v>
      </c>
      <c r="C33" s="65">
        <v>0</v>
      </c>
      <c r="D33" s="65">
        <v>0</v>
      </c>
      <c r="E33" s="61">
        <f t="shared" si="0"/>
        <v>0</v>
      </c>
      <c r="F33" s="62">
        <f t="shared" si="1"/>
        <v>0</v>
      </c>
      <c r="H33" s="178"/>
    </row>
    <row r="34" spans="1:13" ht="15" customHeight="1" x14ac:dyDescent="0.25">
      <c r="A34" s="67" t="s">
        <v>25</v>
      </c>
      <c r="B34" s="65"/>
      <c r="C34" s="65"/>
      <c r="D34" s="65"/>
      <c r="E34" s="65"/>
      <c r="F34" s="58"/>
      <c r="H34" s="178"/>
    </row>
    <row r="35" spans="1:13" ht="15" customHeight="1" x14ac:dyDescent="0.25">
      <c r="A35" s="64" t="s">
        <v>26</v>
      </c>
      <c r="B35" s="61">
        <v>0</v>
      </c>
      <c r="C35" s="61">
        <v>0</v>
      </c>
      <c r="D35" s="61">
        <v>0</v>
      </c>
      <c r="E35" s="61">
        <f>D35-C35</f>
        <v>0</v>
      </c>
      <c r="F35" s="62">
        <f>IF(ISBLANK(E35),"  ",IF(C35&gt;0,E35/C35,IF(E35&gt;0,1,0)))</f>
        <v>0</v>
      </c>
      <c r="H35" s="178"/>
    </row>
    <row r="36" spans="1:13" ht="15" customHeight="1" x14ac:dyDescent="0.25">
      <c r="A36" s="68" t="s">
        <v>27</v>
      </c>
      <c r="B36" s="65"/>
      <c r="C36" s="65"/>
      <c r="D36" s="65"/>
      <c r="E36" s="65"/>
      <c r="F36" s="58"/>
      <c r="H36" s="178"/>
    </row>
    <row r="37" spans="1:13" ht="15" customHeight="1" x14ac:dyDescent="0.25">
      <c r="A37" s="64" t="s">
        <v>26</v>
      </c>
      <c r="B37" s="57">
        <v>0</v>
      </c>
      <c r="C37" s="57">
        <v>0</v>
      </c>
      <c r="D37" s="57">
        <v>0</v>
      </c>
      <c r="E37" s="61">
        <f>D37-C37</f>
        <v>0</v>
      </c>
      <c r="F37" s="62">
        <f>IF(ISBLANK(E37),"  ",IF(C37&gt;0,E37/C37,IF(E37&gt;0,1,0)))</f>
        <v>0</v>
      </c>
      <c r="H37" s="178"/>
    </row>
    <row r="38" spans="1:13" ht="15" customHeight="1" x14ac:dyDescent="0.25">
      <c r="A38" s="66" t="s">
        <v>28</v>
      </c>
      <c r="B38" s="65"/>
      <c r="C38" s="65"/>
      <c r="D38" s="65"/>
      <c r="E38" s="63"/>
      <c r="F38" s="62" t="str">
        <f>IF(ISBLANK(E38),"  ",IF(C38&gt;0,E38/C38,IF(E38&gt;0,1,0)))</f>
        <v xml:space="preserve">  </v>
      </c>
      <c r="H38" s="178"/>
    </row>
    <row r="39" spans="1:13" s="103" customFormat="1" ht="15" customHeight="1" x14ac:dyDescent="0.25">
      <c r="A39" s="69" t="s">
        <v>30</v>
      </c>
      <c r="B39" s="70">
        <v>17576910.670000002</v>
      </c>
      <c r="C39" s="70">
        <v>17580495</v>
      </c>
      <c r="D39" s="70">
        <v>19573355</v>
      </c>
      <c r="E39" s="70">
        <f>D39-C39</f>
        <v>1992860</v>
      </c>
      <c r="F39" s="71">
        <f>IF(ISBLANK(E39),"  ",IF(C39&gt;0,E39/C39,IF(E39&gt;0,1,0)))</f>
        <v>0.11335630765800395</v>
      </c>
      <c r="H39" s="179"/>
    </row>
    <row r="40" spans="1:13" ht="15" customHeight="1" x14ac:dyDescent="0.25">
      <c r="A40" s="67" t="s">
        <v>31</v>
      </c>
      <c r="B40" s="65"/>
      <c r="C40" s="65"/>
      <c r="D40" s="65"/>
      <c r="E40" s="65"/>
      <c r="F40" s="58"/>
      <c r="H40" s="178"/>
    </row>
    <row r="41" spans="1:13" ht="15" customHeight="1" x14ac:dyDescent="0.25">
      <c r="A41" s="72" t="s">
        <v>32</v>
      </c>
      <c r="B41" s="61">
        <v>0</v>
      </c>
      <c r="C41" s="61">
        <v>0</v>
      </c>
      <c r="D41" s="61">
        <v>0</v>
      </c>
      <c r="E41" s="61">
        <f t="shared" ref="E41:E46" si="2">D41-C41</f>
        <v>0</v>
      </c>
      <c r="F41" s="62">
        <f t="shared" ref="F41:F46" si="3">IF(ISBLANK(E41),"  ",IF(C41&gt;0,E41/C41,IF(E41&gt;0,1,0)))</f>
        <v>0</v>
      </c>
      <c r="H41" s="178"/>
    </row>
    <row r="42" spans="1:13" ht="15" customHeight="1" x14ac:dyDescent="0.25">
      <c r="A42" s="73" t="s">
        <v>33</v>
      </c>
      <c r="B42" s="61">
        <v>0</v>
      </c>
      <c r="C42" s="61">
        <v>0</v>
      </c>
      <c r="D42" s="61">
        <v>0</v>
      </c>
      <c r="E42" s="61">
        <f t="shared" si="2"/>
        <v>0</v>
      </c>
      <c r="F42" s="62">
        <f t="shared" si="3"/>
        <v>0</v>
      </c>
      <c r="H42" s="178"/>
    </row>
    <row r="43" spans="1:13" ht="15" customHeight="1" x14ac:dyDescent="0.25">
      <c r="A43" s="73" t="s">
        <v>34</v>
      </c>
      <c r="B43" s="61">
        <v>0</v>
      </c>
      <c r="C43" s="61">
        <v>0</v>
      </c>
      <c r="D43" s="61">
        <v>0</v>
      </c>
      <c r="E43" s="61">
        <f t="shared" si="2"/>
        <v>0</v>
      </c>
      <c r="F43" s="62">
        <f t="shared" si="3"/>
        <v>0</v>
      </c>
      <c r="H43" s="178"/>
    </row>
    <row r="44" spans="1:13" ht="15" customHeight="1" x14ac:dyDescent="0.25">
      <c r="A44" s="73" t="s">
        <v>35</v>
      </c>
      <c r="B44" s="61">
        <v>0</v>
      </c>
      <c r="C44" s="61">
        <v>0</v>
      </c>
      <c r="D44" s="61">
        <v>0</v>
      </c>
      <c r="E44" s="61">
        <f t="shared" si="2"/>
        <v>0</v>
      </c>
      <c r="F44" s="62">
        <f t="shared" si="3"/>
        <v>0</v>
      </c>
      <c r="H44" s="178"/>
    </row>
    <row r="45" spans="1:13" ht="15" customHeight="1" x14ac:dyDescent="0.25">
      <c r="A45" s="74" t="s">
        <v>36</v>
      </c>
      <c r="B45" s="61">
        <v>0</v>
      </c>
      <c r="C45" s="61">
        <v>0</v>
      </c>
      <c r="D45" s="61">
        <v>0</v>
      </c>
      <c r="E45" s="61">
        <f t="shared" si="2"/>
        <v>0</v>
      </c>
      <c r="F45" s="62">
        <f t="shared" si="3"/>
        <v>0</v>
      </c>
      <c r="H45" s="178"/>
    </row>
    <row r="46" spans="1:13" s="103" customFormat="1" ht="15" customHeight="1" x14ac:dyDescent="0.25">
      <c r="A46" s="67" t="s">
        <v>37</v>
      </c>
      <c r="B46" s="75">
        <v>0</v>
      </c>
      <c r="C46" s="75">
        <v>0</v>
      </c>
      <c r="D46" s="75">
        <v>0</v>
      </c>
      <c r="E46" s="77">
        <f t="shared" si="2"/>
        <v>0</v>
      </c>
      <c r="F46" s="71">
        <f t="shared" si="3"/>
        <v>0</v>
      </c>
      <c r="H46" s="179"/>
      <c r="M46" s="103" t="s">
        <v>38</v>
      </c>
    </row>
    <row r="47" spans="1:13" ht="15" customHeight="1" x14ac:dyDescent="0.25">
      <c r="A47" s="66" t="s">
        <v>38</v>
      </c>
      <c r="B47" s="65"/>
      <c r="C47" s="65"/>
      <c r="D47" s="65"/>
      <c r="E47" s="65"/>
      <c r="F47" s="58"/>
      <c r="H47" s="178"/>
    </row>
    <row r="48" spans="1:13" s="103" customFormat="1" ht="15" customHeight="1" x14ac:dyDescent="0.25">
      <c r="A48" s="76" t="s">
        <v>39</v>
      </c>
      <c r="B48" s="77">
        <v>0</v>
      </c>
      <c r="C48" s="77">
        <v>0</v>
      </c>
      <c r="D48" s="77">
        <v>0</v>
      </c>
      <c r="E48" s="77">
        <f>D48-C48</f>
        <v>0</v>
      </c>
      <c r="F48" s="71">
        <f>IF(ISBLANK(E48),"  ",IF(C48&gt;0,E48/C48,IF(E48&gt;0,1,0)))</f>
        <v>0</v>
      </c>
      <c r="H48" s="179"/>
    </row>
    <row r="49" spans="1:8" ht="15" customHeight="1" x14ac:dyDescent="0.25">
      <c r="A49" s="64"/>
      <c r="B49" s="57"/>
      <c r="C49" s="57"/>
      <c r="D49" s="57"/>
      <c r="E49" s="57"/>
      <c r="F49" s="59"/>
      <c r="H49" s="178"/>
    </row>
    <row r="50" spans="1:8" s="103" customFormat="1" ht="15" customHeight="1" x14ac:dyDescent="0.25">
      <c r="A50" s="76" t="s">
        <v>40</v>
      </c>
      <c r="B50" s="77">
        <v>0</v>
      </c>
      <c r="C50" s="77">
        <v>0</v>
      </c>
      <c r="D50" s="77">
        <v>0</v>
      </c>
      <c r="E50" s="77">
        <f>D50-C50</f>
        <v>0</v>
      </c>
      <c r="F50" s="71">
        <f>IF(ISBLANK(E50),"  ",IF(C50&gt;0,E50/C50,IF(E50&gt;0,1,0)))</f>
        <v>0</v>
      </c>
      <c r="H50" s="179"/>
    </row>
    <row r="51" spans="1:8" ht="15" customHeight="1" x14ac:dyDescent="0.25">
      <c r="A51" s="66" t="s">
        <v>38</v>
      </c>
      <c r="B51" s="65"/>
      <c r="C51" s="65"/>
      <c r="D51" s="65"/>
      <c r="E51" s="65"/>
      <c r="F51" s="58"/>
      <c r="H51" s="178"/>
    </row>
    <row r="52" spans="1:8" s="103" customFormat="1" ht="15" customHeight="1" x14ac:dyDescent="0.25">
      <c r="A52" s="67" t="s">
        <v>41</v>
      </c>
      <c r="B52" s="75">
        <v>24999999.52</v>
      </c>
      <c r="C52" s="75">
        <v>25000000</v>
      </c>
      <c r="D52" s="75">
        <v>25000000</v>
      </c>
      <c r="E52" s="75">
        <f>D52-C52</f>
        <v>0</v>
      </c>
      <c r="F52" s="71">
        <f>IF(ISBLANK(E52),"  ",IF(C52&gt;0,E52/C52,IF(E52&gt;0,1,0)))</f>
        <v>0</v>
      </c>
      <c r="H52" s="179"/>
    </row>
    <row r="53" spans="1:8" ht="15" customHeight="1" x14ac:dyDescent="0.25">
      <c r="A53" s="66" t="s">
        <v>38</v>
      </c>
      <c r="B53" s="65"/>
      <c r="C53" s="65"/>
      <c r="D53" s="65"/>
      <c r="E53" s="65"/>
      <c r="F53" s="58"/>
      <c r="H53" s="178"/>
    </row>
    <row r="54" spans="1:8" s="103" customFormat="1" ht="15" customHeight="1" x14ac:dyDescent="0.25">
      <c r="A54" s="78" t="s">
        <v>42</v>
      </c>
      <c r="B54" s="79">
        <v>0</v>
      </c>
      <c r="C54" s="79">
        <v>0</v>
      </c>
      <c r="D54" s="79">
        <v>0</v>
      </c>
      <c r="E54" s="79">
        <f>D54-C54</f>
        <v>0</v>
      </c>
      <c r="F54" s="71">
        <f>IF(ISBLANK(E54),"  ",IF(C54&gt;0,E54/C54,IF(E54&gt;0,1,0)))</f>
        <v>0</v>
      </c>
      <c r="H54" s="179"/>
    </row>
    <row r="55" spans="1:8" ht="15" customHeight="1" x14ac:dyDescent="0.25">
      <c r="A55" s="67"/>
      <c r="B55" s="57"/>
      <c r="C55" s="57"/>
      <c r="D55" s="57"/>
      <c r="E55" s="57"/>
      <c r="F55" s="80"/>
      <c r="H55" s="178"/>
    </row>
    <row r="56" spans="1:8" s="103" customFormat="1" ht="15" customHeight="1" x14ac:dyDescent="0.25">
      <c r="A56" s="67" t="s">
        <v>43</v>
      </c>
      <c r="B56" s="75">
        <v>0</v>
      </c>
      <c r="C56" s="75">
        <v>0</v>
      </c>
      <c r="D56" s="75">
        <v>0</v>
      </c>
      <c r="E56" s="79">
        <f>D56-C56</f>
        <v>0</v>
      </c>
      <c r="F56" s="71">
        <f>IF(ISBLANK(E56),"  ",IF(C56&gt;0,E56/C56,IF(E56&gt;0,1,0)))</f>
        <v>0</v>
      </c>
      <c r="H56" s="179"/>
    </row>
    <row r="57" spans="1:8" ht="15" customHeight="1" x14ac:dyDescent="0.25">
      <c r="A57" s="66"/>
      <c r="B57" s="65"/>
      <c r="C57" s="65"/>
      <c r="D57" s="65"/>
      <c r="E57" s="65"/>
      <c r="F57" s="58"/>
      <c r="H57" s="178"/>
    </row>
    <row r="58" spans="1:8" s="103" customFormat="1" ht="15" customHeight="1" x14ac:dyDescent="0.25">
      <c r="A58" s="81" t="s">
        <v>44</v>
      </c>
      <c r="B58" s="75">
        <v>42576910.189999998</v>
      </c>
      <c r="C58" s="75">
        <v>42580495</v>
      </c>
      <c r="D58" s="75">
        <v>44573355</v>
      </c>
      <c r="E58" s="75">
        <f>D58-C58</f>
        <v>1992860</v>
      </c>
      <c r="F58" s="71">
        <f>IF(ISBLANK(E58),"  ",IF(C58&gt;0,E58/C58,IF(E58&gt;0,1,0)))</f>
        <v>4.6802180200112752E-2</v>
      </c>
      <c r="H58" s="179"/>
    </row>
    <row r="59" spans="1:8" ht="15" customHeight="1" x14ac:dyDescent="0.25">
      <c r="A59" s="82"/>
      <c r="B59" s="65"/>
      <c r="C59" s="65"/>
      <c r="D59" s="65"/>
      <c r="E59" s="65"/>
      <c r="F59" s="58" t="s">
        <v>38</v>
      </c>
      <c r="H59" s="178"/>
    </row>
    <row r="60" spans="1:8" ht="15" customHeight="1" x14ac:dyDescent="0.25">
      <c r="A60" s="83"/>
      <c r="B60" s="57"/>
      <c r="C60" s="57"/>
      <c r="D60" s="57"/>
      <c r="E60" s="57"/>
      <c r="F60" s="59" t="s">
        <v>38</v>
      </c>
      <c r="H60" s="178"/>
    </row>
    <row r="61" spans="1:8" ht="15" customHeight="1" x14ac:dyDescent="0.25">
      <c r="A61" s="81" t="s">
        <v>45</v>
      </c>
      <c r="B61" s="57"/>
      <c r="C61" s="57"/>
      <c r="D61" s="57"/>
      <c r="E61" s="57"/>
      <c r="F61" s="59"/>
      <c r="H61" s="178"/>
    </row>
    <row r="62" spans="1:8" ht="15" customHeight="1" x14ac:dyDescent="0.25">
      <c r="A62" s="64" t="s">
        <v>46</v>
      </c>
      <c r="B62" s="57">
        <v>17464304.859999999</v>
      </c>
      <c r="C62" s="57">
        <v>16795060.48</v>
      </c>
      <c r="D62" s="57">
        <v>16378747.849999998</v>
      </c>
      <c r="E62" s="183">
        <f t="shared" ref="E62:E75" si="4">D62-C62</f>
        <v>-416312.63000000268</v>
      </c>
      <c r="F62" s="62">
        <f t="shared" ref="F62:F75" si="5">IF(ISBLANK(E62),"  ",IF(C62&gt;0,E62/C62,IF(E62&gt;0,1,0)))</f>
        <v>-2.47878017763472E-2</v>
      </c>
      <c r="H62" s="178"/>
    </row>
    <row r="63" spans="1:8" ht="15" customHeight="1" x14ac:dyDescent="0.25">
      <c r="A63" s="66" t="s">
        <v>47</v>
      </c>
      <c r="B63" s="65">
        <v>0</v>
      </c>
      <c r="C63" s="65">
        <v>0</v>
      </c>
      <c r="D63" s="65">
        <v>0</v>
      </c>
      <c r="E63" s="183">
        <f t="shared" si="4"/>
        <v>0</v>
      </c>
      <c r="F63" s="62">
        <f t="shared" si="5"/>
        <v>0</v>
      </c>
      <c r="H63" s="178"/>
    </row>
    <row r="64" spans="1:8" ht="15" customHeight="1" x14ac:dyDescent="0.25">
      <c r="A64" s="66" t="s">
        <v>48</v>
      </c>
      <c r="B64" s="65">
        <v>0</v>
      </c>
      <c r="C64" s="65">
        <v>0</v>
      </c>
      <c r="D64" s="65">
        <v>0</v>
      </c>
      <c r="E64" s="183">
        <f t="shared" si="4"/>
        <v>0</v>
      </c>
      <c r="F64" s="62">
        <f t="shared" si="5"/>
        <v>0</v>
      </c>
      <c r="H64" s="178"/>
    </row>
    <row r="65" spans="1:8" ht="15" customHeight="1" x14ac:dyDescent="0.25">
      <c r="A65" s="66" t="s">
        <v>49</v>
      </c>
      <c r="B65" s="65">
        <v>3840965.88</v>
      </c>
      <c r="C65" s="65">
        <v>4116223.4599999995</v>
      </c>
      <c r="D65" s="65">
        <v>4658301.58</v>
      </c>
      <c r="E65" s="183">
        <f t="shared" si="4"/>
        <v>542078.12000000058</v>
      </c>
      <c r="F65" s="62">
        <f t="shared" si="5"/>
        <v>0.13169307382549164</v>
      </c>
      <c r="H65" s="178"/>
    </row>
    <row r="66" spans="1:8" ht="15" customHeight="1" x14ac:dyDescent="0.25">
      <c r="A66" s="66" t="s">
        <v>50</v>
      </c>
      <c r="B66" s="65">
        <v>3704311.81</v>
      </c>
      <c r="C66" s="65">
        <v>4114984.84</v>
      </c>
      <c r="D66" s="65">
        <v>4243922.6399999997</v>
      </c>
      <c r="E66" s="183">
        <f t="shared" si="4"/>
        <v>128937.79999999981</v>
      </c>
      <c r="F66" s="62">
        <f t="shared" si="5"/>
        <v>3.1333724184509956E-2</v>
      </c>
      <c r="H66" s="178"/>
    </row>
    <row r="67" spans="1:8" ht="15" customHeight="1" x14ac:dyDescent="0.25">
      <c r="A67" s="66" t="s">
        <v>51</v>
      </c>
      <c r="B67" s="65">
        <v>8310102.1499999985</v>
      </c>
      <c r="C67" s="65">
        <v>8008445.8100000005</v>
      </c>
      <c r="D67" s="65">
        <v>8287450.8000000007</v>
      </c>
      <c r="E67" s="183">
        <f t="shared" si="4"/>
        <v>279004.99000000022</v>
      </c>
      <c r="F67" s="62">
        <f t="shared" si="5"/>
        <v>3.4838843468430761E-2</v>
      </c>
      <c r="H67" s="178"/>
    </row>
    <row r="68" spans="1:8" ht="15" customHeight="1" x14ac:dyDescent="0.25">
      <c r="A68" s="66" t="s">
        <v>52</v>
      </c>
      <c r="B68" s="65">
        <v>39114.42</v>
      </c>
      <c r="C68" s="65">
        <v>65793</v>
      </c>
      <c r="D68" s="65">
        <v>70000</v>
      </c>
      <c r="E68" s="183">
        <f t="shared" si="4"/>
        <v>4207</v>
      </c>
      <c r="F68" s="62">
        <f t="shared" si="5"/>
        <v>6.3942972656665598E-2</v>
      </c>
      <c r="H68" s="178"/>
    </row>
    <row r="69" spans="1:8" ht="15" customHeight="1" x14ac:dyDescent="0.25">
      <c r="A69" s="66" t="s">
        <v>53</v>
      </c>
      <c r="B69" s="65">
        <v>7254207.3499999996</v>
      </c>
      <c r="C69" s="65">
        <v>7941661.8499999996</v>
      </c>
      <c r="D69" s="65">
        <v>8346935.1200000001</v>
      </c>
      <c r="E69" s="183">
        <f t="shared" si="4"/>
        <v>405273.27000000048</v>
      </c>
      <c r="F69" s="62">
        <f t="shared" si="5"/>
        <v>5.1031292650668636E-2</v>
      </c>
      <c r="H69" s="178"/>
    </row>
    <row r="70" spans="1:8" s="103" customFormat="1" ht="15" customHeight="1" x14ac:dyDescent="0.25">
      <c r="A70" s="84" t="s">
        <v>54</v>
      </c>
      <c r="B70" s="70">
        <v>40613006.469999999</v>
      </c>
      <c r="C70" s="70">
        <v>41042169.440000005</v>
      </c>
      <c r="D70" s="70">
        <v>41985357.990000002</v>
      </c>
      <c r="E70" s="79">
        <f t="shared" si="4"/>
        <v>943188.54999999702</v>
      </c>
      <c r="F70" s="71">
        <f t="shared" si="5"/>
        <v>2.2980962333846767E-2</v>
      </c>
      <c r="H70" s="179"/>
    </row>
    <row r="71" spans="1:8" ht="15" customHeight="1" x14ac:dyDescent="0.25">
      <c r="A71" s="66" t="s">
        <v>55</v>
      </c>
      <c r="B71" s="65">
        <v>0</v>
      </c>
      <c r="C71" s="65">
        <v>0</v>
      </c>
      <c r="D71" s="65">
        <v>0</v>
      </c>
      <c r="E71" s="183">
        <f t="shared" si="4"/>
        <v>0</v>
      </c>
      <c r="F71" s="62">
        <f t="shared" si="5"/>
        <v>0</v>
      </c>
      <c r="H71" s="178"/>
    </row>
    <row r="72" spans="1:8" ht="15" customHeight="1" x14ac:dyDescent="0.25">
      <c r="A72" s="66" t="s">
        <v>56</v>
      </c>
      <c r="B72" s="65">
        <v>1963903.53</v>
      </c>
      <c r="C72" s="65">
        <v>1538326</v>
      </c>
      <c r="D72" s="65">
        <v>2587997</v>
      </c>
      <c r="E72" s="183">
        <f t="shared" si="4"/>
        <v>1049671</v>
      </c>
      <c r="F72" s="62">
        <f t="shared" si="5"/>
        <v>0.68234626470592064</v>
      </c>
      <c r="H72" s="178"/>
    </row>
    <row r="73" spans="1:8" ht="15" customHeight="1" x14ac:dyDescent="0.25">
      <c r="A73" s="66" t="s">
        <v>57</v>
      </c>
      <c r="B73" s="65">
        <v>0</v>
      </c>
      <c r="C73" s="65">
        <v>0</v>
      </c>
      <c r="D73" s="65">
        <v>0</v>
      </c>
      <c r="E73" s="183">
        <f t="shared" si="4"/>
        <v>0</v>
      </c>
      <c r="F73" s="62">
        <f t="shared" si="5"/>
        <v>0</v>
      </c>
      <c r="H73" s="178"/>
    </row>
    <row r="74" spans="1:8" ht="15" customHeight="1" x14ac:dyDescent="0.25">
      <c r="A74" s="66" t="s">
        <v>58</v>
      </c>
      <c r="B74" s="65">
        <v>0</v>
      </c>
      <c r="C74" s="65">
        <v>0</v>
      </c>
      <c r="D74" s="65">
        <v>0</v>
      </c>
      <c r="E74" s="183">
        <f t="shared" si="4"/>
        <v>0</v>
      </c>
      <c r="F74" s="62">
        <f t="shared" si="5"/>
        <v>0</v>
      </c>
      <c r="H74" s="178"/>
    </row>
    <row r="75" spans="1:8" s="103" customFormat="1" ht="15" customHeight="1" x14ac:dyDescent="0.25">
      <c r="A75" s="85" t="s">
        <v>59</v>
      </c>
      <c r="B75" s="86">
        <v>42576910</v>
      </c>
      <c r="C75" s="86">
        <v>42580495.440000005</v>
      </c>
      <c r="D75" s="86">
        <v>44573354.990000002</v>
      </c>
      <c r="E75" s="79">
        <f t="shared" si="4"/>
        <v>1992859.549999997</v>
      </c>
      <c r="F75" s="71">
        <f t="shared" si="5"/>
        <v>4.6802169148269471E-2</v>
      </c>
      <c r="H75" s="179"/>
    </row>
    <row r="76" spans="1:8" ht="15" customHeight="1" x14ac:dyDescent="0.25">
      <c r="A76" s="83"/>
      <c r="B76" s="57"/>
      <c r="C76" s="57"/>
      <c r="D76" s="57"/>
      <c r="E76" s="57"/>
      <c r="F76" s="59"/>
      <c r="H76" s="178"/>
    </row>
    <row r="77" spans="1:8" ht="15" customHeight="1" x14ac:dyDescent="0.25">
      <c r="A77" s="81" t="s">
        <v>60</v>
      </c>
      <c r="B77" s="57"/>
      <c r="C77" s="57"/>
      <c r="D77" s="57"/>
      <c r="E77" s="57"/>
      <c r="F77" s="59"/>
      <c r="H77" s="178"/>
    </row>
    <row r="78" spans="1:8" ht="15" customHeight="1" x14ac:dyDescent="0.25">
      <c r="A78" s="64" t="s">
        <v>61</v>
      </c>
      <c r="B78" s="61">
        <v>22321044.190000001</v>
      </c>
      <c r="C78" s="61">
        <v>24409651.18</v>
      </c>
      <c r="D78" s="61">
        <v>24793165.869999997</v>
      </c>
      <c r="E78" s="57">
        <f t="shared" ref="E78:E96" si="6">D78-C78</f>
        <v>383514.68999999762</v>
      </c>
      <c r="F78" s="62">
        <f t="shared" ref="F78:F96" si="7">IF(ISBLANK(E78),"  ",IF(C78&gt;0,E78/C78,IF(E78&gt;0,1,0)))</f>
        <v>1.5711600594859366E-2</v>
      </c>
      <c r="H78" s="178"/>
    </row>
    <row r="79" spans="1:8" ht="15" customHeight="1" x14ac:dyDescent="0.25">
      <c r="A79" s="66" t="s">
        <v>62</v>
      </c>
      <c r="B79" s="63">
        <v>0</v>
      </c>
      <c r="C79" s="63">
        <v>28286</v>
      </c>
      <c r="D79" s="63">
        <v>0</v>
      </c>
      <c r="E79" s="65">
        <f t="shared" si="6"/>
        <v>-28286</v>
      </c>
      <c r="F79" s="62">
        <f t="shared" si="7"/>
        <v>-1</v>
      </c>
      <c r="H79" s="178"/>
    </row>
    <row r="80" spans="1:8" ht="15" customHeight="1" x14ac:dyDescent="0.25">
      <c r="A80" s="66" t="s">
        <v>63</v>
      </c>
      <c r="B80" s="57">
        <v>8523605.9700000007</v>
      </c>
      <c r="C80" s="57">
        <v>8779557.4700000007</v>
      </c>
      <c r="D80" s="57">
        <v>9613855.1199999992</v>
      </c>
      <c r="E80" s="65">
        <f t="shared" si="6"/>
        <v>834297.64999999851</v>
      </c>
      <c r="F80" s="62">
        <f t="shared" si="7"/>
        <v>9.5027300960306649E-2</v>
      </c>
      <c r="H80" s="178"/>
    </row>
    <row r="81" spans="1:8" s="103" customFormat="1" ht="15" customHeight="1" x14ac:dyDescent="0.25">
      <c r="A81" s="84" t="s">
        <v>64</v>
      </c>
      <c r="B81" s="86">
        <v>30844650.160000004</v>
      </c>
      <c r="C81" s="86">
        <v>33217494.649999999</v>
      </c>
      <c r="D81" s="86">
        <v>34407020.989999995</v>
      </c>
      <c r="E81" s="70">
        <f t="shared" si="6"/>
        <v>1189526.3399999961</v>
      </c>
      <c r="F81" s="71">
        <f t="shared" si="7"/>
        <v>3.5810236519447931E-2</v>
      </c>
      <c r="H81" s="179"/>
    </row>
    <row r="82" spans="1:8" ht="15" customHeight="1" x14ac:dyDescent="0.25">
      <c r="A82" s="66" t="s">
        <v>65</v>
      </c>
      <c r="B82" s="63">
        <v>217077.09999999998</v>
      </c>
      <c r="C82" s="63">
        <v>129429</v>
      </c>
      <c r="D82" s="63">
        <v>40000</v>
      </c>
      <c r="E82" s="65">
        <f t="shared" si="6"/>
        <v>-89429</v>
      </c>
      <c r="F82" s="62">
        <f t="shared" si="7"/>
        <v>-0.69095025071660909</v>
      </c>
      <c r="H82" s="178"/>
    </row>
    <row r="83" spans="1:8" ht="15" customHeight="1" x14ac:dyDescent="0.25">
      <c r="A83" s="66" t="s">
        <v>66</v>
      </c>
      <c r="B83" s="61">
        <v>5266970.12</v>
      </c>
      <c r="C83" s="61">
        <v>4672808.1899999995</v>
      </c>
      <c r="D83" s="61">
        <v>4651508.6400000006</v>
      </c>
      <c r="E83" s="65">
        <f t="shared" si="6"/>
        <v>-21299.549999998882</v>
      </c>
      <c r="F83" s="62">
        <f t="shared" si="7"/>
        <v>-4.5581905214044077E-3</v>
      </c>
      <c r="H83" s="178"/>
    </row>
    <row r="84" spans="1:8" ht="15" customHeight="1" x14ac:dyDescent="0.25">
      <c r="A84" s="66" t="s">
        <v>67</v>
      </c>
      <c r="B84" s="57">
        <v>252064.25</v>
      </c>
      <c r="C84" s="57">
        <v>773664</v>
      </c>
      <c r="D84" s="57">
        <v>465552.65</v>
      </c>
      <c r="E84" s="65">
        <f t="shared" si="6"/>
        <v>-308111.34999999998</v>
      </c>
      <c r="F84" s="62">
        <f t="shared" si="7"/>
        <v>-0.39824956311783921</v>
      </c>
      <c r="H84" s="178"/>
    </row>
    <row r="85" spans="1:8" s="103" customFormat="1" ht="15" customHeight="1" x14ac:dyDescent="0.25">
      <c r="A85" s="68" t="s">
        <v>68</v>
      </c>
      <c r="B85" s="86">
        <v>5736111.4699999997</v>
      </c>
      <c r="C85" s="86">
        <v>5575901.1899999995</v>
      </c>
      <c r="D85" s="86">
        <v>5157061.290000001</v>
      </c>
      <c r="E85" s="65">
        <f t="shared" si="6"/>
        <v>-418839.89999999851</v>
      </c>
      <c r="F85" s="71">
        <f t="shared" si="7"/>
        <v>-7.5116090785675951E-2</v>
      </c>
      <c r="H85" s="179"/>
    </row>
    <row r="86" spans="1:8" ht="15" customHeight="1" x14ac:dyDescent="0.25">
      <c r="A86" s="66" t="s">
        <v>69</v>
      </c>
      <c r="B86" s="57">
        <v>925407.59999999986</v>
      </c>
      <c r="C86" s="57">
        <v>387477</v>
      </c>
      <c r="D86" s="57">
        <v>478217.30000000005</v>
      </c>
      <c r="E86" s="65">
        <f t="shared" si="6"/>
        <v>90740.300000000047</v>
      </c>
      <c r="F86" s="62">
        <f t="shared" si="7"/>
        <v>0.23418241598856201</v>
      </c>
      <c r="H86" s="178"/>
    </row>
    <row r="87" spans="1:8" ht="15" customHeight="1" x14ac:dyDescent="0.25">
      <c r="A87" s="66" t="s">
        <v>70</v>
      </c>
      <c r="B87" s="65">
        <v>55359.34</v>
      </c>
      <c r="C87" s="65">
        <v>69414.240000000005</v>
      </c>
      <c r="D87" s="65">
        <v>70000</v>
      </c>
      <c r="E87" s="65">
        <f t="shared" si="6"/>
        <v>585.75999999999476</v>
      </c>
      <c r="F87" s="62">
        <f t="shared" si="7"/>
        <v>8.4386143246687525E-3</v>
      </c>
      <c r="H87" s="178"/>
    </row>
    <row r="88" spans="1:8" ht="15" customHeight="1" x14ac:dyDescent="0.25">
      <c r="A88" s="66" t="s">
        <v>71</v>
      </c>
      <c r="B88" s="65">
        <v>0</v>
      </c>
      <c r="C88" s="65">
        <v>0</v>
      </c>
      <c r="D88" s="65">
        <v>0</v>
      </c>
      <c r="E88" s="65">
        <f t="shared" si="6"/>
        <v>0</v>
      </c>
      <c r="F88" s="62">
        <f t="shared" si="7"/>
        <v>0</v>
      </c>
      <c r="H88" s="178"/>
    </row>
    <row r="89" spans="1:8" ht="15" customHeight="1" x14ac:dyDescent="0.25">
      <c r="A89" s="66" t="s">
        <v>72</v>
      </c>
      <c r="B89" s="65">
        <v>1963903.53</v>
      </c>
      <c r="C89" s="65">
        <v>1538326</v>
      </c>
      <c r="D89" s="65">
        <v>2587997</v>
      </c>
      <c r="E89" s="65">
        <f t="shared" si="6"/>
        <v>1049671</v>
      </c>
      <c r="F89" s="62">
        <f t="shared" si="7"/>
        <v>0.68234626470592064</v>
      </c>
      <c r="H89" s="178"/>
    </row>
    <row r="90" spans="1:8" s="103" customFormat="1" ht="15" customHeight="1" x14ac:dyDescent="0.25">
      <c r="A90" s="68" t="s">
        <v>73</v>
      </c>
      <c r="B90" s="70">
        <v>2944670.4699999997</v>
      </c>
      <c r="C90" s="70">
        <v>1995217.24</v>
      </c>
      <c r="D90" s="70">
        <v>3136214.3</v>
      </c>
      <c r="E90" s="70">
        <f t="shared" si="6"/>
        <v>1140997.0599999998</v>
      </c>
      <c r="F90" s="71">
        <f t="shared" si="7"/>
        <v>0.57186607910424825</v>
      </c>
      <c r="H90" s="179"/>
    </row>
    <row r="91" spans="1:8" ht="15" customHeight="1" x14ac:dyDescent="0.25">
      <c r="A91" s="66" t="s">
        <v>74</v>
      </c>
      <c r="B91" s="65">
        <v>2854169.94</v>
      </c>
      <c r="C91" s="65">
        <v>1791882.3599999999</v>
      </c>
      <c r="D91" s="65">
        <v>1873058.4100000001</v>
      </c>
      <c r="E91" s="65">
        <f t="shared" si="6"/>
        <v>81176.050000000279</v>
      </c>
      <c r="F91" s="62">
        <f t="shared" si="7"/>
        <v>4.5302109006754375E-2</v>
      </c>
      <c r="H91" s="178"/>
    </row>
    <row r="92" spans="1:8" ht="15" customHeight="1" x14ac:dyDescent="0.25">
      <c r="A92" s="66" t="s">
        <v>75</v>
      </c>
      <c r="B92" s="65">
        <v>6978.26</v>
      </c>
      <c r="C92" s="65">
        <v>0</v>
      </c>
      <c r="D92" s="65">
        <v>0</v>
      </c>
      <c r="E92" s="65">
        <f t="shared" si="6"/>
        <v>0</v>
      </c>
      <c r="F92" s="62">
        <f t="shared" si="7"/>
        <v>0</v>
      </c>
      <c r="H92" s="178"/>
    </row>
    <row r="93" spans="1:8" ht="15" customHeight="1" x14ac:dyDescent="0.25">
      <c r="A93" s="73" t="s">
        <v>76</v>
      </c>
      <c r="B93" s="65">
        <v>190329.7</v>
      </c>
      <c r="C93" s="65">
        <v>0</v>
      </c>
      <c r="D93" s="65">
        <v>0</v>
      </c>
      <c r="E93" s="65">
        <f t="shared" si="6"/>
        <v>0</v>
      </c>
      <c r="F93" s="62">
        <f t="shared" si="7"/>
        <v>0</v>
      </c>
      <c r="H93" s="178"/>
    </row>
    <row r="94" spans="1:8" s="103" customFormat="1" ht="15" customHeight="1" x14ac:dyDescent="0.25">
      <c r="A94" s="87" t="s">
        <v>77</v>
      </c>
      <c r="B94" s="86">
        <v>3051477.9</v>
      </c>
      <c r="C94" s="86">
        <v>1791882.3599999999</v>
      </c>
      <c r="D94" s="86">
        <v>1873058.4100000001</v>
      </c>
      <c r="E94" s="65">
        <f t="shared" si="6"/>
        <v>81176.050000000279</v>
      </c>
      <c r="F94" s="71">
        <f t="shared" si="7"/>
        <v>4.5302109006754375E-2</v>
      </c>
      <c r="H94" s="179"/>
    </row>
    <row r="95" spans="1:8" ht="15" customHeight="1" x14ac:dyDescent="0.25">
      <c r="A95" s="73" t="s">
        <v>78</v>
      </c>
      <c r="B95" s="65">
        <v>0</v>
      </c>
      <c r="C95" s="65">
        <v>0</v>
      </c>
      <c r="D95" s="65">
        <v>0</v>
      </c>
      <c r="E95" s="65">
        <f t="shared" si="6"/>
        <v>0</v>
      </c>
      <c r="F95" s="62">
        <f t="shared" si="7"/>
        <v>0</v>
      </c>
      <c r="H95" s="178"/>
    </row>
    <row r="96" spans="1:8" s="103" customFormat="1" ht="15" customHeight="1" thickBot="1" x14ac:dyDescent="0.3">
      <c r="A96" s="159" t="s">
        <v>59</v>
      </c>
      <c r="B96" s="160">
        <v>42576910</v>
      </c>
      <c r="C96" s="160">
        <v>42580495.439999998</v>
      </c>
      <c r="D96" s="160">
        <v>44573354.989999995</v>
      </c>
      <c r="E96" s="160">
        <f t="shared" si="6"/>
        <v>1992859.549999997</v>
      </c>
      <c r="F96" s="162">
        <f t="shared" si="7"/>
        <v>4.6802169148269478E-2</v>
      </c>
      <c r="H96" s="179"/>
    </row>
    <row r="97" spans="1:6" ht="15" customHeight="1" thickTop="1" x14ac:dyDescent="0.4">
      <c r="A97" s="4"/>
      <c r="B97" s="5"/>
      <c r="C97" s="5"/>
      <c r="D97" s="5"/>
      <c r="E97" s="5"/>
      <c r="F97" s="6" t="s">
        <v>38</v>
      </c>
    </row>
    <row r="98" spans="1:6" x14ac:dyDescent="0.25">
      <c r="A98" s="1" t="s">
        <v>203</v>
      </c>
    </row>
    <row r="99" spans="1:6" x14ac:dyDescent="0.25">
      <c r="A99" s="1" t="s">
        <v>181</v>
      </c>
    </row>
  </sheetData>
  <hyperlinks>
    <hyperlink ref="I2" location="Home!A1" tooltip="Home" display="Home" xr:uid="{00000000-0004-0000-2900-000000000000}"/>
  </hyperlinks>
  <printOptions horizontalCentered="1" verticalCentered="1"/>
  <pageMargins left="0.25" right="0.25" top="0.75" bottom="0.75" header="0.3" footer="0.3"/>
  <pageSetup scale="46" fitToWidth="0"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 codeName="Sheet43">
    <pageSetUpPr fitToPage="1"/>
  </sheetPr>
  <dimension ref="A1:M99"/>
  <sheetViews>
    <sheetView workbookViewId="0">
      <pane xSplit="1" ySplit="5" topLeftCell="B6" activePane="bottomRight" state="frozen"/>
      <selection activeCell="A33" sqref="A33"/>
      <selection pane="topRight" activeCell="A33" sqref="A33"/>
      <selection pane="bottomLeft" activeCell="A33" sqref="A33"/>
      <selection pane="bottomRight" activeCell="J76" sqref="J76"/>
    </sheetView>
  </sheetViews>
  <sheetFormatPr defaultColWidth="9.140625" defaultRowHeight="15.75" x14ac:dyDescent="0.25"/>
  <cols>
    <col min="1" max="1" width="66.5703125" style="1" customWidth="1"/>
    <col min="2" max="5" width="23.7109375" style="2" customWidth="1"/>
    <col min="6" max="6" width="23.7109375" style="3" customWidth="1"/>
    <col min="8" max="8" width="7.7109375" customWidth="1"/>
    <col min="9" max="9" width="11.5703125" customWidth="1"/>
  </cols>
  <sheetData>
    <row r="1" spans="1:9" ht="19.5" customHeight="1" thickBot="1" x14ac:dyDescent="0.3">
      <c r="A1" s="27" t="s">
        <v>0</v>
      </c>
      <c r="B1" s="28"/>
      <c r="D1" s="29" t="s">
        <v>1</v>
      </c>
      <c r="E1" s="26" t="s">
        <v>97</v>
      </c>
      <c r="F1" s="30"/>
      <c r="H1" s="152"/>
    </row>
    <row r="2" spans="1:9" ht="19.5" customHeight="1" thickBot="1" x14ac:dyDescent="0.3">
      <c r="A2" s="27" t="s">
        <v>2</v>
      </c>
      <c r="B2" s="28"/>
      <c r="C2" s="28"/>
      <c r="D2" s="28"/>
      <c r="E2" s="28"/>
      <c r="F2" s="32"/>
      <c r="I2" s="170" t="s">
        <v>178</v>
      </c>
    </row>
    <row r="3" spans="1:9" ht="19.5" customHeight="1" thickBot="1" x14ac:dyDescent="0.3">
      <c r="A3" s="33" t="s">
        <v>3</v>
      </c>
      <c r="B3" s="34"/>
      <c r="C3" s="34"/>
      <c r="D3" s="34"/>
      <c r="E3" s="34"/>
      <c r="F3" s="35"/>
    </row>
    <row r="4" spans="1:9" ht="15" customHeight="1" thickTop="1" x14ac:dyDescent="0.25">
      <c r="A4" s="49" t="s">
        <v>4</v>
      </c>
      <c r="B4" s="50" t="s">
        <v>5</v>
      </c>
      <c r="C4" s="51" t="s">
        <v>6</v>
      </c>
      <c r="D4" s="51" t="s">
        <v>6</v>
      </c>
      <c r="E4" s="51" t="s">
        <v>7</v>
      </c>
      <c r="F4" s="52" t="s">
        <v>8</v>
      </c>
      <c r="H4" s="177"/>
    </row>
    <row r="5" spans="1:9" s="107" customFormat="1" ht="15" customHeight="1" x14ac:dyDescent="0.25">
      <c r="A5" s="53"/>
      <c r="B5" s="54" t="s">
        <v>192</v>
      </c>
      <c r="C5" s="54" t="s">
        <v>201</v>
      </c>
      <c r="D5" s="54" t="s">
        <v>202</v>
      </c>
      <c r="E5" s="54" t="s">
        <v>192</v>
      </c>
      <c r="F5" s="55" t="s">
        <v>9</v>
      </c>
      <c r="H5" s="177"/>
    </row>
    <row r="6" spans="1:9" ht="15" customHeight="1" x14ac:dyDescent="0.25">
      <c r="A6" s="56" t="s">
        <v>10</v>
      </c>
      <c r="B6" s="57"/>
      <c r="C6" s="57"/>
      <c r="D6" s="57"/>
      <c r="E6" s="57"/>
      <c r="F6" s="58"/>
      <c r="H6" s="178"/>
    </row>
    <row r="7" spans="1:9" ht="15" customHeight="1" x14ac:dyDescent="0.25">
      <c r="A7" s="56" t="s">
        <v>11</v>
      </c>
      <c r="B7" s="57"/>
      <c r="C7" s="57"/>
      <c r="D7" s="57"/>
      <c r="E7" s="57"/>
      <c r="F7" s="59"/>
      <c r="H7" s="178"/>
    </row>
    <row r="8" spans="1:9" ht="15" customHeight="1" x14ac:dyDescent="0.25">
      <c r="A8" s="60" t="s">
        <v>12</v>
      </c>
      <c r="B8" s="61">
        <v>15263780</v>
      </c>
      <c r="C8" s="61">
        <v>15263780</v>
      </c>
      <c r="D8" s="61">
        <v>16731310</v>
      </c>
      <c r="E8" s="61">
        <f t="shared" ref="E8:E33" si="0">D8-C8</f>
        <v>1467530</v>
      </c>
      <c r="F8" s="62">
        <f t="shared" ref="F8:F33" si="1">IF(ISBLANK(E8),"  ",IF(C8&gt;0,E8/C8,IF(E8&gt;0,1,0)))</f>
        <v>9.6144598520156874E-2</v>
      </c>
      <c r="H8" s="178"/>
    </row>
    <row r="9" spans="1:9" ht="15" customHeight="1" x14ac:dyDescent="0.25">
      <c r="A9" s="60" t="s">
        <v>13</v>
      </c>
      <c r="B9" s="61">
        <v>0</v>
      </c>
      <c r="C9" s="61">
        <v>0</v>
      </c>
      <c r="D9" s="61">
        <v>0</v>
      </c>
      <c r="E9" s="61">
        <f t="shared" si="0"/>
        <v>0</v>
      </c>
      <c r="F9" s="62">
        <f t="shared" si="1"/>
        <v>0</v>
      </c>
      <c r="H9" s="178"/>
    </row>
    <row r="10" spans="1:9" ht="15" customHeight="1" x14ac:dyDescent="0.25">
      <c r="A10" s="187" t="s">
        <v>14</v>
      </c>
      <c r="B10" s="63">
        <v>499403</v>
      </c>
      <c r="C10" s="63">
        <v>501696</v>
      </c>
      <c r="D10" s="63">
        <v>433938</v>
      </c>
      <c r="E10" s="61">
        <f t="shared" si="0"/>
        <v>-67758</v>
      </c>
      <c r="F10" s="62">
        <f t="shared" si="1"/>
        <v>-0.13505788365862992</v>
      </c>
      <c r="H10" s="178"/>
    </row>
    <row r="11" spans="1:9" ht="15" customHeight="1" x14ac:dyDescent="0.25">
      <c r="A11" s="189" t="s">
        <v>15</v>
      </c>
      <c r="B11" s="65">
        <v>0</v>
      </c>
      <c r="C11" s="65">
        <v>0</v>
      </c>
      <c r="D11" s="65">
        <v>0</v>
      </c>
      <c r="E11" s="61">
        <f t="shared" si="0"/>
        <v>0</v>
      </c>
      <c r="F11" s="62">
        <f t="shared" si="1"/>
        <v>0</v>
      </c>
      <c r="H11" s="178"/>
    </row>
    <row r="12" spans="1:9" ht="15" customHeight="1" x14ac:dyDescent="0.25">
      <c r="A12" s="190" t="s">
        <v>16</v>
      </c>
      <c r="B12" s="65">
        <v>499403</v>
      </c>
      <c r="C12" s="65">
        <v>501696</v>
      </c>
      <c r="D12" s="65">
        <v>433938</v>
      </c>
      <c r="E12" s="61">
        <f t="shared" si="0"/>
        <v>-67758</v>
      </c>
      <c r="F12" s="62">
        <f t="shared" si="1"/>
        <v>-0.13505788365862992</v>
      </c>
      <c r="H12" s="178"/>
    </row>
    <row r="13" spans="1:9" ht="15" customHeight="1" x14ac:dyDescent="0.25">
      <c r="A13" s="190" t="s">
        <v>17</v>
      </c>
      <c r="B13" s="65">
        <v>0</v>
      </c>
      <c r="C13" s="65">
        <v>0</v>
      </c>
      <c r="D13" s="65">
        <v>0</v>
      </c>
      <c r="E13" s="61">
        <f t="shared" si="0"/>
        <v>0</v>
      </c>
      <c r="F13" s="62">
        <f t="shared" si="1"/>
        <v>0</v>
      </c>
      <c r="H13" s="178"/>
    </row>
    <row r="14" spans="1:9" ht="15" customHeight="1" x14ac:dyDescent="0.25">
      <c r="A14" s="190" t="s">
        <v>18</v>
      </c>
      <c r="B14" s="65">
        <v>0</v>
      </c>
      <c r="C14" s="65">
        <v>0</v>
      </c>
      <c r="D14" s="65">
        <v>0</v>
      </c>
      <c r="E14" s="61">
        <f t="shared" si="0"/>
        <v>0</v>
      </c>
      <c r="F14" s="62">
        <f t="shared" si="1"/>
        <v>0</v>
      </c>
      <c r="H14" s="178"/>
    </row>
    <row r="15" spans="1:9" ht="15" customHeight="1" x14ac:dyDescent="0.25">
      <c r="A15" s="190" t="s">
        <v>19</v>
      </c>
      <c r="B15" s="65">
        <v>0</v>
      </c>
      <c r="C15" s="65">
        <v>0</v>
      </c>
      <c r="D15" s="65">
        <v>0</v>
      </c>
      <c r="E15" s="61">
        <f t="shared" si="0"/>
        <v>0</v>
      </c>
      <c r="F15" s="62">
        <f t="shared" si="1"/>
        <v>0</v>
      </c>
      <c r="H15" s="178"/>
    </row>
    <row r="16" spans="1:9" ht="15" customHeight="1" x14ac:dyDescent="0.25">
      <c r="A16" s="190" t="s">
        <v>204</v>
      </c>
      <c r="B16" s="65">
        <v>0</v>
      </c>
      <c r="C16" s="65">
        <v>0</v>
      </c>
      <c r="D16" s="65">
        <v>0</v>
      </c>
      <c r="E16" s="61">
        <f t="shared" si="0"/>
        <v>0</v>
      </c>
      <c r="F16" s="62">
        <f t="shared" si="1"/>
        <v>0</v>
      </c>
      <c r="H16" s="178"/>
    </row>
    <row r="17" spans="1:8" ht="15" customHeight="1" x14ac:dyDescent="0.25">
      <c r="A17" s="190" t="s">
        <v>20</v>
      </c>
      <c r="B17" s="65">
        <v>0</v>
      </c>
      <c r="C17" s="65">
        <v>0</v>
      </c>
      <c r="D17" s="65">
        <v>0</v>
      </c>
      <c r="E17" s="61">
        <f t="shared" si="0"/>
        <v>0</v>
      </c>
      <c r="F17" s="62">
        <f t="shared" si="1"/>
        <v>0</v>
      </c>
      <c r="H17" s="178"/>
    </row>
    <row r="18" spans="1:8" ht="15" customHeight="1" x14ac:dyDescent="0.25">
      <c r="A18" s="190" t="s">
        <v>193</v>
      </c>
      <c r="B18" s="65">
        <v>0</v>
      </c>
      <c r="C18" s="65">
        <v>0</v>
      </c>
      <c r="D18" s="65">
        <v>0</v>
      </c>
      <c r="E18" s="61">
        <f t="shared" si="0"/>
        <v>0</v>
      </c>
      <c r="F18" s="62">
        <f t="shared" si="1"/>
        <v>0</v>
      </c>
      <c r="H18" s="178"/>
    </row>
    <row r="19" spans="1:8" ht="15" customHeight="1" x14ac:dyDescent="0.25">
      <c r="A19" s="190" t="s">
        <v>21</v>
      </c>
      <c r="B19" s="65">
        <v>0</v>
      </c>
      <c r="C19" s="65">
        <v>0</v>
      </c>
      <c r="D19" s="65">
        <v>0</v>
      </c>
      <c r="E19" s="61">
        <f t="shared" si="0"/>
        <v>0</v>
      </c>
      <c r="F19" s="62">
        <f t="shared" si="1"/>
        <v>0</v>
      </c>
      <c r="H19" s="178"/>
    </row>
    <row r="20" spans="1:8" ht="15" customHeight="1" x14ac:dyDescent="0.25">
      <c r="A20" s="190" t="s">
        <v>22</v>
      </c>
      <c r="B20" s="65">
        <v>0</v>
      </c>
      <c r="C20" s="65">
        <v>0</v>
      </c>
      <c r="D20" s="65">
        <v>0</v>
      </c>
      <c r="E20" s="61">
        <f t="shared" si="0"/>
        <v>0</v>
      </c>
      <c r="F20" s="62">
        <f t="shared" si="1"/>
        <v>0</v>
      </c>
      <c r="H20" s="178"/>
    </row>
    <row r="21" spans="1:8" ht="15" customHeight="1" x14ac:dyDescent="0.25">
      <c r="A21" s="190" t="s">
        <v>194</v>
      </c>
      <c r="B21" s="65">
        <v>0</v>
      </c>
      <c r="C21" s="65">
        <v>0</v>
      </c>
      <c r="D21" s="65">
        <v>0</v>
      </c>
      <c r="E21" s="61">
        <f t="shared" si="0"/>
        <v>0</v>
      </c>
      <c r="F21" s="62">
        <f t="shared" si="1"/>
        <v>0</v>
      </c>
      <c r="H21" s="178"/>
    </row>
    <row r="22" spans="1:8" ht="15" customHeight="1" x14ac:dyDescent="0.25">
      <c r="A22" s="190" t="s">
        <v>23</v>
      </c>
      <c r="B22" s="65">
        <v>0</v>
      </c>
      <c r="C22" s="65">
        <v>0</v>
      </c>
      <c r="D22" s="65">
        <v>0</v>
      </c>
      <c r="E22" s="61">
        <f t="shared" si="0"/>
        <v>0</v>
      </c>
      <c r="F22" s="62">
        <f t="shared" si="1"/>
        <v>0</v>
      </c>
      <c r="H22" s="178"/>
    </row>
    <row r="23" spans="1:8" ht="15" customHeight="1" x14ac:dyDescent="0.25">
      <c r="A23" s="191" t="s">
        <v>195</v>
      </c>
      <c r="B23" s="65">
        <v>0</v>
      </c>
      <c r="C23" s="65">
        <v>0</v>
      </c>
      <c r="D23" s="65">
        <v>0</v>
      </c>
      <c r="E23" s="61">
        <f t="shared" si="0"/>
        <v>0</v>
      </c>
      <c r="F23" s="62">
        <f t="shared" si="1"/>
        <v>0</v>
      </c>
      <c r="H23" s="178"/>
    </row>
    <row r="24" spans="1:8" ht="15" customHeight="1" x14ac:dyDescent="0.25">
      <c r="A24" s="191" t="s">
        <v>24</v>
      </c>
      <c r="B24" s="65">
        <v>0</v>
      </c>
      <c r="C24" s="65">
        <v>0</v>
      </c>
      <c r="D24" s="65">
        <v>0</v>
      </c>
      <c r="E24" s="61">
        <f t="shared" si="0"/>
        <v>0</v>
      </c>
      <c r="F24" s="62">
        <f t="shared" si="1"/>
        <v>0</v>
      </c>
      <c r="H24" s="178"/>
    </row>
    <row r="25" spans="1:8" ht="15" customHeight="1" x14ac:dyDescent="0.25">
      <c r="A25" s="191" t="s">
        <v>79</v>
      </c>
      <c r="B25" s="65">
        <v>0</v>
      </c>
      <c r="C25" s="65">
        <v>0</v>
      </c>
      <c r="D25" s="65">
        <v>0</v>
      </c>
      <c r="E25" s="61">
        <f t="shared" si="0"/>
        <v>0</v>
      </c>
      <c r="F25" s="62">
        <f t="shared" si="1"/>
        <v>0</v>
      </c>
      <c r="H25" s="178"/>
    </row>
    <row r="26" spans="1:8" ht="15" customHeight="1" x14ac:dyDescent="0.25">
      <c r="A26" s="191" t="s">
        <v>196</v>
      </c>
      <c r="B26" s="65">
        <v>0</v>
      </c>
      <c r="C26" s="65">
        <v>0</v>
      </c>
      <c r="D26" s="65">
        <v>0</v>
      </c>
      <c r="E26" s="61">
        <f t="shared" si="0"/>
        <v>0</v>
      </c>
      <c r="F26" s="62">
        <f t="shared" si="1"/>
        <v>0</v>
      </c>
      <c r="H26" s="178"/>
    </row>
    <row r="27" spans="1:8" ht="15" customHeight="1" x14ac:dyDescent="0.25">
      <c r="A27" s="191" t="s">
        <v>197</v>
      </c>
      <c r="B27" s="65">
        <v>0</v>
      </c>
      <c r="C27" s="65">
        <v>0</v>
      </c>
      <c r="D27" s="65">
        <v>0</v>
      </c>
      <c r="E27" s="61">
        <f t="shared" si="0"/>
        <v>0</v>
      </c>
      <c r="F27" s="62">
        <f t="shared" si="1"/>
        <v>0</v>
      </c>
      <c r="H27" s="178"/>
    </row>
    <row r="28" spans="1:8" ht="15" customHeight="1" x14ac:dyDescent="0.25">
      <c r="A28" s="191" t="s">
        <v>185</v>
      </c>
      <c r="B28" s="65">
        <v>0</v>
      </c>
      <c r="C28" s="65">
        <v>0</v>
      </c>
      <c r="D28" s="65">
        <v>0</v>
      </c>
      <c r="E28" s="61">
        <f t="shared" si="0"/>
        <v>0</v>
      </c>
      <c r="F28" s="62">
        <f t="shared" si="1"/>
        <v>0</v>
      </c>
      <c r="H28" s="178"/>
    </row>
    <row r="29" spans="1:8" ht="15" customHeight="1" x14ac:dyDescent="0.25">
      <c r="A29" s="191" t="s">
        <v>198</v>
      </c>
      <c r="B29" s="65">
        <v>0</v>
      </c>
      <c r="C29" s="65">
        <v>0</v>
      </c>
      <c r="D29" s="65">
        <v>0</v>
      </c>
      <c r="E29" s="61">
        <f t="shared" si="0"/>
        <v>0</v>
      </c>
      <c r="F29" s="62">
        <f t="shared" si="1"/>
        <v>0</v>
      </c>
      <c r="H29" s="178"/>
    </row>
    <row r="30" spans="1:8" ht="15" customHeight="1" x14ac:dyDescent="0.25">
      <c r="A30" s="192" t="s">
        <v>199</v>
      </c>
      <c r="B30" s="65">
        <v>0</v>
      </c>
      <c r="C30" s="65">
        <v>0</v>
      </c>
      <c r="D30" s="65">
        <v>0</v>
      </c>
      <c r="E30" s="61">
        <f t="shared" si="0"/>
        <v>0</v>
      </c>
      <c r="F30" s="62">
        <f t="shared" si="1"/>
        <v>0</v>
      </c>
      <c r="H30" s="178"/>
    </row>
    <row r="31" spans="1:8" ht="15" customHeight="1" x14ac:dyDescent="0.25">
      <c r="A31" s="191" t="s">
        <v>205</v>
      </c>
      <c r="B31" s="65">
        <v>0</v>
      </c>
      <c r="C31" s="65">
        <v>0</v>
      </c>
      <c r="D31" s="65">
        <v>0</v>
      </c>
      <c r="E31" s="61">
        <f t="shared" si="0"/>
        <v>0</v>
      </c>
      <c r="F31" s="62">
        <f t="shared" si="1"/>
        <v>0</v>
      </c>
      <c r="H31" s="178"/>
    </row>
    <row r="32" spans="1:8" ht="15" customHeight="1" x14ac:dyDescent="0.25">
      <c r="A32" s="193" t="s">
        <v>206</v>
      </c>
      <c r="B32" s="65">
        <v>0</v>
      </c>
      <c r="C32" s="65">
        <v>0</v>
      </c>
      <c r="D32" s="65">
        <v>0</v>
      </c>
      <c r="E32" s="61">
        <f t="shared" si="0"/>
        <v>0</v>
      </c>
      <c r="F32" s="62">
        <f t="shared" si="1"/>
        <v>0</v>
      </c>
      <c r="H32" s="178"/>
    </row>
    <row r="33" spans="1:13" ht="15" customHeight="1" x14ac:dyDescent="0.25">
      <c r="A33" s="193" t="s">
        <v>207</v>
      </c>
      <c r="B33" s="65">
        <v>0</v>
      </c>
      <c r="C33" s="65">
        <v>0</v>
      </c>
      <c r="D33" s="65">
        <v>0</v>
      </c>
      <c r="E33" s="61">
        <f t="shared" si="0"/>
        <v>0</v>
      </c>
      <c r="F33" s="62">
        <f t="shared" si="1"/>
        <v>0</v>
      </c>
      <c r="H33" s="178"/>
    </row>
    <row r="34" spans="1:13" ht="15" customHeight="1" x14ac:dyDescent="0.25">
      <c r="A34" s="67" t="s">
        <v>25</v>
      </c>
      <c r="B34" s="65"/>
      <c r="C34" s="65"/>
      <c r="D34" s="65"/>
      <c r="E34" s="65"/>
      <c r="F34" s="58"/>
      <c r="H34" s="178"/>
    </row>
    <row r="35" spans="1:13" ht="15" customHeight="1" x14ac:dyDescent="0.25">
      <c r="A35" s="64" t="s">
        <v>26</v>
      </c>
      <c r="B35" s="61">
        <v>0</v>
      </c>
      <c r="C35" s="61">
        <v>0</v>
      </c>
      <c r="D35" s="61">
        <v>0</v>
      </c>
      <c r="E35" s="61">
        <f>D35-C35</f>
        <v>0</v>
      </c>
      <c r="F35" s="62">
        <f>IF(ISBLANK(E35),"  ",IF(C35&gt;0,E35/C35,IF(E35&gt;0,1,0)))</f>
        <v>0</v>
      </c>
      <c r="H35" s="178"/>
    </row>
    <row r="36" spans="1:13" ht="15" customHeight="1" x14ac:dyDescent="0.25">
      <c r="A36" s="68" t="s">
        <v>27</v>
      </c>
      <c r="B36" s="65"/>
      <c r="C36" s="65"/>
      <c r="D36" s="65"/>
      <c r="E36" s="65"/>
      <c r="F36" s="58"/>
      <c r="H36" s="178"/>
    </row>
    <row r="37" spans="1:13" ht="15" customHeight="1" x14ac:dyDescent="0.25">
      <c r="A37" s="64" t="s">
        <v>26</v>
      </c>
      <c r="B37" s="57">
        <v>0</v>
      </c>
      <c r="C37" s="57">
        <v>0</v>
      </c>
      <c r="D37" s="57">
        <v>0</v>
      </c>
      <c r="E37" s="61">
        <f>D37-C37</f>
        <v>0</v>
      </c>
      <c r="F37" s="62">
        <f>IF(ISBLANK(E37),"  ",IF(C37&gt;0,E37/C37,IF(E37&gt;0,1,0)))</f>
        <v>0</v>
      </c>
      <c r="H37" s="178"/>
    </row>
    <row r="38" spans="1:13" ht="15" customHeight="1" x14ac:dyDescent="0.25">
      <c r="A38" s="66" t="s">
        <v>28</v>
      </c>
      <c r="B38" s="65"/>
      <c r="C38" s="65"/>
      <c r="D38" s="65"/>
      <c r="E38" s="63"/>
      <c r="F38" s="62" t="str">
        <f>IF(ISBLANK(E38),"  ",IF(C38&gt;0,E38/C38,IF(E38&gt;0,1,0)))</f>
        <v xml:space="preserve">  </v>
      </c>
      <c r="H38" s="178"/>
    </row>
    <row r="39" spans="1:13" s="103" customFormat="1" ht="15" customHeight="1" x14ac:dyDescent="0.25">
      <c r="A39" s="69" t="s">
        <v>30</v>
      </c>
      <c r="B39" s="70">
        <v>15763183</v>
      </c>
      <c r="C39" s="70">
        <v>15765476</v>
      </c>
      <c r="D39" s="70">
        <v>17165248</v>
      </c>
      <c r="E39" s="70">
        <f>D39-C39</f>
        <v>1399772</v>
      </c>
      <c r="F39" s="71">
        <f>IF(ISBLANK(E39),"  ",IF(C39&gt;0,E39/C39,IF(E39&gt;0,1,0)))</f>
        <v>8.8787170143165992E-2</v>
      </c>
      <c r="H39" s="179"/>
    </row>
    <row r="40" spans="1:13" ht="15" customHeight="1" x14ac:dyDescent="0.25">
      <c r="A40" s="67" t="s">
        <v>31</v>
      </c>
      <c r="B40" s="65"/>
      <c r="C40" s="65"/>
      <c r="D40" s="65"/>
      <c r="E40" s="65"/>
      <c r="F40" s="58"/>
      <c r="H40" s="178"/>
    </row>
    <row r="41" spans="1:13" ht="15" customHeight="1" x14ac:dyDescent="0.25">
      <c r="A41" s="72" t="s">
        <v>32</v>
      </c>
      <c r="B41" s="61">
        <v>0</v>
      </c>
      <c r="C41" s="61">
        <v>0</v>
      </c>
      <c r="D41" s="61">
        <v>0</v>
      </c>
      <c r="E41" s="61">
        <f t="shared" ref="E41:E46" si="2">D41-C41</f>
        <v>0</v>
      </c>
      <c r="F41" s="62">
        <f t="shared" ref="F41:F46" si="3">IF(ISBLANK(E41),"  ",IF(C41&gt;0,E41/C41,IF(E41&gt;0,1,0)))</f>
        <v>0</v>
      </c>
      <c r="H41" s="178"/>
    </row>
    <row r="42" spans="1:13" ht="15" customHeight="1" x14ac:dyDescent="0.25">
      <c r="A42" s="73" t="s">
        <v>33</v>
      </c>
      <c r="B42" s="61">
        <v>0</v>
      </c>
      <c r="C42" s="61">
        <v>0</v>
      </c>
      <c r="D42" s="61">
        <v>0</v>
      </c>
      <c r="E42" s="61">
        <f t="shared" si="2"/>
        <v>0</v>
      </c>
      <c r="F42" s="62">
        <f t="shared" si="3"/>
        <v>0</v>
      </c>
      <c r="H42" s="178"/>
    </row>
    <row r="43" spans="1:13" ht="15" customHeight="1" x14ac:dyDescent="0.25">
      <c r="A43" s="73" t="s">
        <v>34</v>
      </c>
      <c r="B43" s="61">
        <v>0</v>
      </c>
      <c r="C43" s="61">
        <v>0</v>
      </c>
      <c r="D43" s="61">
        <v>0</v>
      </c>
      <c r="E43" s="61">
        <f t="shared" si="2"/>
        <v>0</v>
      </c>
      <c r="F43" s="62">
        <f t="shared" si="3"/>
        <v>0</v>
      </c>
      <c r="H43" s="178"/>
    </row>
    <row r="44" spans="1:13" ht="15" customHeight="1" x14ac:dyDescent="0.25">
      <c r="A44" s="73" t="s">
        <v>35</v>
      </c>
      <c r="B44" s="61">
        <v>0</v>
      </c>
      <c r="C44" s="61">
        <v>0</v>
      </c>
      <c r="D44" s="61">
        <v>0</v>
      </c>
      <c r="E44" s="61">
        <f t="shared" si="2"/>
        <v>0</v>
      </c>
      <c r="F44" s="62">
        <f t="shared" si="3"/>
        <v>0</v>
      </c>
      <c r="H44" s="178"/>
    </row>
    <row r="45" spans="1:13" ht="15" customHeight="1" x14ac:dyDescent="0.25">
      <c r="A45" s="74" t="s">
        <v>36</v>
      </c>
      <c r="B45" s="61">
        <v>0</v>
      </c>
      <c r="C45" s="61">
        <v>0</v>
      </c>
      <c r="D45" s="61">
        <v>0</v>
      </c>
      <c r="E45" s="61">
        <f t="shared" si="2"/>
        <v>0</v>
      </c>
      <c r="F45" s="62">
        <f t="shared" si="3"/>
        <v>0</v>
      </c>
      <c r="H45" s="178"/>
    </row>
    <row r="46" spans="1:13" s="103" customFormat="1" ht="15" customHeight="1" x14ac:dyDescent="0.25">
      <c r="A46" s="67" t="s">
        <v>37</v>
      </c>
      <c r="B46" s="75">
        <v>0</v>
      </c>
      <c r="C46" s="75">
        <v>0</v>
      </c>
      <c r="D46" s="75">
        <v>0</v>
      </c>
      <c r="E46" s="77">
        <f t="shared" si="2"/>
        <v>0</v>
      </c>
      <c r="F46" s="71">
        <f t="shared" si="3"/>
        <v>0</v>
      </c>
      <c r="H46" s="179"/>
      <c r="M46" s="103" t="s">
        <v>38</v>
      </c>
    </row>
    <row r="47" spans="1:13" ht="15" customHeight="1" x14ac:dyDescent="0.25">
      <c r="A47" s="66" t="s">
        <v>38</v>
      </c>
      <c r="B47" s="65"/>
      <c r="C47" s="65"/>
      <c r="D47" s="65"/>
      <c r="E47" s="65"/>
      <c r="F47" s="58"/>
      <c r="H47" s="178"/>
    </row>
    <row r="48" spans="1:13" s="103" customFormat="1" ht="15" customHeight="1" x14ac:dyDescent="0.25">
      <c r="A48" s="76" t="s">
        <v>39</v>
      </c>
      <c r="B48" s="77">
        <v>0</v>
      </c>
      <c r="C48" s="77">
        <v>0</v>
      </c>
      <c r="D48" s="77">
        <v>0</v>
      </c>
      <c r="E48" s="77">
        <f>D48-C48</f>
        <v>0</v>
      </c>
      <c r="F48" s="71">
        <f>IF(ISBLANK(E48),"  ",IF(C48&gt;0,E48/C48,IF(E48&gt;0,1,0)))</f>
        <v>0</v>
      </c>
      <c r="H48" s="179"/>
    </row>
    <row r="49" spans="1:8" ht="15" customHeight="1" x14ac:dyDescent="0.25">
      <c r="A49" s="64"/>
      <c r="B49" s="57"/>
      <c r="C49" s="57"/>
      <c r="D49" s="57"/>
      <c r="E49" s="57"/>
      <c r="F49" s="59"/>
      <c r="H49" s="178"/>
    </row>
    <row r="50" spans="1:8" s="103" customFormat="1" ht="15" customHeight="1" x14ac:dyDescent="0.25">
      <c r="A50" s="76" t="s">
        <v>40</v>
      </c>
      <c r="B50" s="77">
        <v>0</v>
      </c>
      <c r="C50" s="77">
        <v>0</v>
      </c>
      <c r="D50" s="77">
        <v>0</v>
      </c>
      <c r="E50" s="77">
        <f>D50-C50</f>
        <v>0</v>
      </c>
      <c r="F50" s="71">
        <f>IF(ISBLANK(E50),"  ",IF(C50&gt;0,E50/C50,IF(E50&gt;0,1,0)))</f>
        <v>0</v>
      </c>
      <c r="H50" s="179"/>
    </row>
    <row r="51" spans="1:8" ht="15" customHeight="1" x14ac:dyDescent="0.25">
      <c r="A51" s="66" t="s">
        <v>38</v>
      </c>
      <c r="B51" s="65"/>
      <c r="C51" s="65"/>
      <c r="D51" s="65"/>
      <c r="E51" s="65"/>
      <c r="F51" s="58"/>
      <c r="H51" s="178"/>
    </row>
    <row r="52" spans="1:8" s="103" customFormat="1" ht="15" customHeight="1" x14ac:dyDescent="0.25">
      <c r="A52" s="67" t="s">
        <v>41</v>
      </c>
      <c r="B52" s="75">
        <v>17132011.07</v>
      </c>
      <c r="C52" s="75">
        <v>18946007</v>
      </c>
      <c r="D52" s="75">
        <v>18946107</v>
      </c>
      <c r="E52" s="75">
        <f>D52-C52</f>
        <v>100</v>
      </c>
      <c r="F52" s="71">
        <f>IF(ISBLANK(E52),"  ",IF(C52&gt;0,E52/C52,IF(E52&gt;0,1,0)))</f>
        <v>5.2781570280217883E-6</v>
      </c>
      <c r="H52" s="179"/>
    </row>
    <row r="53" spans="1:8" ht="15" customHeight="1" x14ac:dyDescent="0.25">
      <c r="A53" s="66" t="s">
        <v>38</v>
      </c>
      <c r="B53" s="65"/>
      <c r="C53" s="65"/>
      <c r="D53" s="65"/>
      <c r="E53" s="65"/>
      <c r="F53" s="58"/>
      <c r="H53" s="178"/>
    </row>
    <row r="54" spans="1:8" s="103" customFormat="1" ht="15" customHeight="1" x14ac:dyDescent="0.25">
      <c r="A54" s="78" t="s">
        <v>42</v>
      </c>
      <c r="B54" s="79">
        <v>0</v>
      </c>
      <c r="C54" s="79">
        <v>0</v>
      </c>
      <c r="D54" s="79">
        <v>0</v>
      </c>
      <c r="E54" s="79">
        <f>D54-C54</f>
        <v>0</v>
      </c>
      <c r="F54" s="71">
        <f>IF(ISBLANK(E54),"  ",IF(C54&gt;0,E54/C54,IF(E54&gt;0,1,0)))</f>
        <v>0</v>
      </c>
      <c r="H54" s="179"/>
    </row>
    <row r="55" spans="1:8" ht="15" customHeight="1" x14ac:dyDescent="0.25">
      <c r="A55" s="67"/>
      <c r="B55" s="57"/>
      <c r="C55" s="57"/>
      <c r="D55" s="57"/>
      <c r="E55" s="57"/>
      <c r="F55" s="80"/>
      <c r="H55" s="178"/>
    </row>
    <row r="56" spans="1:8" s="103" customFormat="1" ht="15" customHeight="1" x14ac:dyDescent="0.25">
      <c r="A56" s="67" t="s">
        <v>43</v>
      </c>
      <c r="B56" s="75">
        <v>0</v>
      </c>
      <c r="C56" s="75">
        <v>0</v>
      </c>
      <c r="D56" s="75">
        <v>0</v>
      </c>
      <c r="E56" s="79">
        <f>D56-C56</f>
        <v>0</v>
      </c>
      <c r="F56" s="71">
        <f>IF(ISBLANK(E56),"  ",IF(C56&gt;0,E56/C56,IF(E56&gt;0,1,0)))</f>
        <v>0</v>
      </c>
      <c r="H56" s="179"/>
    </row>
    <row r="57" spans="1:8" ht="15" customHeight="1" x14ac:dyDescent="0.25">
      <c r="A57" s="66"/>
      <c r="B57" s="65"/>
      <c r="C57" s="65"/>
      <c r="D57" s="65"/>
      <c r="E57" s="65"/>
      <c r="F57" s="58"/>
      <c r="H57" s="178"/>
    </row>
    <row r="58" spans="1:8" s="103" customFormat="1" ht="15" customHeight="1" x14ac:dyDescent="0.25">
      <c r="A58" s="81" t="s">
        <v>44</v>
      </c>
      <c r="B58" s="75">
        <v>32895194.07</v>
      </c>
      <c r="C58" s="75">
        <v>34711483</v>
      </c>
      <c r="D58" s="75">
        <v>36111355</v>
      </c>
      <c r="E58" s="75">
        <f>D58-C58</f>
        <v>1399872</v>
      </c>
      <c r="F58" s="71">
        <f>IF(ISBLANK(E58),"  ",IF(C58&gt;0,E58/C58,IF(E58&gt;0,1,0)))</f>
        <v>4.0328786874360853E-2</v>
      </c>
      <c r="H58" s="179"/>
    </row>
    <row r="59" spans="1:8" ht="15" customHeight="1" x14ac:dyDescent="0.25">
      <c r="A59" s="82"/>
      <c r="B59" s="65"/>
      <c r="C59" s="65"/>
      <c r="D59" s="65"/>
      <c r="E59" s="65"/>
      <c r="F59" s="58" t="s">
        <v>38</v>
      </c>
      <c r="H59" s="178"/>
    </row>
    <row r="60" spans="1:8" ht="15" customHeight="1" x14ac:dyDescent="0.25">
      <c r="A60" s="83"/>
      <c r="B60" s="57"/>
      <c r="C60" s="57"/>
      <c r="D60" s="57"/>
      <c r="E60" s="57"/>
      <c r="F60" s="59" t="s">
        <v>38</v>
      </c>
      <c r="H60" s="178"/>
    </row>
    <row r="61" spans="1:8" ht="15" customHeight="1" x14ac:dyDescent="0.25">
      <c r="A61" s="81" t="s">
        <v>45</v>
      </c>
      <c r="B61" s="57"/>
      <c r="C61" s="57"/>
      <c r="D61" s="57"/>
      <c r="E61" s="57"/>
      <c r="F61" s="59"/>
      <c r="H61" s="178"/>
    </row>
    <row r="62" spans="1:8" ht="15" customHeight="1" x14ac:dyDescent="0.25">
      <c r="A62" s="64" t="s">
        <v>46</v>
      </c>
      <c r="B62" s="57">
        <v>16660478.59</v>
      </c>
      <c r="C62" s="57">
        <v>16220431</v>
      </c>
      <c r="D62" s="57">
        <v>18245809.940000001</v>
      </c>
      <c r="E62" s="183">
        <f t="shared" ref="E62:E75" si="4">D62-C62</f>
        <v>2025378.9400000013</v>
      </c>
      <c r="F62" s="62">
        <f t="shared" ref="F62:F75" si="5">IF(ISBLANK(E62),"  ",IF(C62&gt;0,E62/C62,IF(E62&gt;0,1,0)))</f>
        <v>0.12486591385888583</v>
      </c>
      <c r="H62" s="178"/>
    </row>
    <row r="63" spans="1:8" ht="15" customHeight="1" x14ac:dyDescent="0.25">
      <c r="A63" s="66" t="s">
        <v>47</v>
      </c>
      <c r="B63" s="65">
        <v>0</v>
      </c>
      <c r="C63" s="65">
        <v>0</v>
      </c>
      <c r="D63" s="65">
        <v>0</v>
      </c>
      <c r="E63" s="183">
        <f t="shared" si="4"/>
        <v>0</v>
      </c>
      <c r="F63" s="62">
        <f t="shared" si="5"/>
        <v>0</v>
      </c>
      <c r="H63" s="178"/>
    </row>
    <row r="64" spans="1:8" ht="15" customHeight="1" x14ac:dyDescent="0.25">
      <c r="A64" s="66" t="s">
        <v>48</v>
      </c>
      <c r="B64" s="65">
        <v>221360</v>
      </c>
      <c r="C64" s="65">
        <v>217750.56</v>
      </c>
      <c r="D64" s="65">
        <v>217829.54</v>
      </c>
      <c r="E64" s="183">
        <f t="shared" si="4"/>
        <v>78.980000000010477</v>
      </c>
      <c r="F64" s="62">
        <f t="shared" si="5"/>
        <v>3.6270859647851415E-4</v>
      </c>
      <c r="H64" s="178"/>
    </row>
    <row r="65" spans="1:8" ht="15" customHeight="1" x14ac:dyDescent="0.25">
      <c r="A65" s="66" t="s">
        <v>49</v>
      </c>
      <c r="B65" s="65">
        <v>2197084.1600000001</v>
      </c>
      <c r="C65" s="65">
        <v>2167395.06</v>
      </c>
      <c r="D65" s="65">
        <v>2871118.3000000003</v>
      </c>
      <c r="E65" s="183">
        <f t="shared" si="4"/>
        <v>703723.24000000022</v>
      </c>
      <c r="F65" s="62">
        <f t="shared" si="5"/>
        <v>0.32468618803625038</v>
      </c>
      <c r="H65" s="178"/>
    </row>
    <row r="66" spans="1:8" ht="15" customHeight="1" x14ac:dyDescent="0.25">
      <c r="A66" s="66" t="s">
        <v>50</v>
      </c>
      <c r="B66" s="65">
        <v>3022176</v>
      </c>
      <c r="C66" s="65">
        <v>3183124.97</v>
      </c>
      <c r="D66" s="65">
        <v>3272578.7500000005</v>
      </c>
      <c r="E66" s="183">
        <f t="shared" si="4"/>
        <v>89453.780000000261</v>
      </c>
      <c r="F66" s="62">
        <f t="shared" si="5"/>
        <v>2.8102503308250652E-2</v>
      </c>
      <c r="H66" s="178"/>
    </row>
    <row r="67" spans="1:8" ht="15" customHeight="1" x14ac:dyDescent="0.25">
      <c r="A67" s="66" t="s">
        <v>51</v>
      </c>
      <c r="B67" s="65">
        <v>7540708.6600000001</v>
      </c>
      <c r="C67" s="65">
        <v>7767973.7599999998</v>
      </c>
      <c r="D67" s="65">
        <v>7538974.5</v>
      </c>
      <c r="E67" s="183">
        <f t="shared" si="4"/>
        <v>-228999.25999999978</v>
      </c>
      <c r="F67" s="62">
        <f t="shared" si="5"/>
        <v>-2.9479921930117305E-2</v>
      </c>
      <c r="H67" s="178"/>
    </row>
    <row r="68" spans="1:8" ht="15" customHeight="1" x14ac:dyDescent="0.25">
      <c r="A68" s="66" t="s">
        <v>52</v>
      </c>
      <c r="B68" s="65">
        <v>0</v>
      </c>
      <c r="C68" s="65">
        <v>26000</v>
      </c>
      <c r="D68" s="65">
        <v>0</v>
      </c>
      <c r="E68" s="183">
        <f t="shared" si="4"/>
        <v>-26000</v>
      </c>
      <c r="F68" s="62">
        <f t="shared" si="5"/>
        <v>-1</v>
      </c>
      <c r="H68" s="178"/>
    </row>
    <row r="69" spans="1:8" ht="15" customHeight="1" x14ac:dyDescent="0.25">
      <c r="A69" s="66" t="s">
        <v>53</v>
      </c>
      <c r="B69" s="65">
        <v>2985750.42</v>
      </c>
      <c r="C69" s="65">
        <v>4393811.29</v>
      </c>
      <c r="D69" s="65">
        <v>3965044.13</v>
      </c>
      <c r="E69" s="183">
        <f t="shared" si="4"/>
        <v>-428767.16000000015</v>
      </c>
      <c r="F69" s="62">
        <f t="shared" si="5"/>
        <v>-9.7584336627256504E-2</v>
      </c>
      <c r="H69" s="178"/>
    </row>
    <row r="70" spans="1:8" s="103" customFormat="1" ht="15" customHeight="1" x14ac:dyDescent="0.25">
      <c r="A70" s="84" t="s">
        <v>54</v>
      </c>
      <c r="B70" s="70">
        <v>32627557.829999998</v>
      </c>
      <c r="C70" s="70">
        <v>33976486.640000001</v>
      </c>
      <c r="D70" s="70">
        <v>36111355.160000004</v>
      </c>
      <c r="E70" s="79">
        <f t="shared" si="4"/>
        <v>2134868.5200000033</v>
      </c>
      <c r="F70" s="71">
        <f t="shared" si="5"/>
        <v>6.283370445626521E-2</v>
      </c>
      <c r="H70" s="179"/>
    </row>
    <row r="71" spans="1:8" ht="15" customHeight="1" x14ac:dyDescent="0.25">
      <c r="A71" s="66" t="s">
        <v>55</v>
      </c>
      <c r="B71" s="65">
        <v>0</v>
      </c>
      <c r="C71" s="65">
        <v>0</v>
      </c>
      <c r="D71" s="65">
        <v>0</v>
      </c>
      <c r="E71" s="183">
        <f t="shared" si="4"/>
        <v>0</v>
      </c>
      <c r="F71" s="62">
        <f t="shared" si="5"/>
        <v>0</v>
      </c>
      <c r="H71" s="178"/>
    </row>
    <row r="72" spans="1:8" ht="15" customHeight="1" x14ac:dyDescent="0.25">
      <c r="A72" s="66" t="s">
        <v>56</v>
      </c>
      <c r="B72" s="65">
        <v>0</v>
      </c>
      <c r="C72" s="65">
        <v>0</v>
      </c>
      <c r="D72" s="65">
        <v>0</v>
      </c>
      <c r="E72" s="183">
        <f t="shared" si="4"/>
        <v>0</v>
      </c>
      <c r="F72" s="62">
        <f t="shared" si="5"/>
        <v>0</v>
      </c>
      <c r="H72" s="178"/>
    </row>
    <row r="73" spans="1:8" ht="15" customHeight="1" x14ac:dyDescent="0.25">
      <c r="A73" s="66" t="s">
        <v>57</v>
      </c>
      <c r="B73" s="65">
        <v>0</v>
      </c>
      <c r="C73" s="65">
        <v>0</v>
      </c>
      <c r="D73" s="65">
        <v>0</v>
      </c>
      <c r="E73" s="183">
        <f t="shared" si="4"/>
        <v>0</v>
      </c>
      <c r="F73" s="62">
        <f t="shared" si="5"/>
        <v>0</v>
      </c>
      <c r="H73" s="178"/>
    </row>
    <row r="74" spans="1:8" ht="15" customHeight="1" x14ac:dyDescent="0.25">
      <c r="A74" s="66" t="s">
        <v>58</v>
      </c>
      <c r="B74" s="65">
        <v>267636.14</v>
      </c>
      <c r="C74" s="65">
        <v>734996</v>
      </c>
      <c r="D74" s="65">
        <v>0</v>
      </c>
      <c r="E74" s="183">
        <f t="shared" si="4"/>
        <v>-734996</v>
      </c>
      <c r="F74" s="62">
        <f t="shared" si="5"/>
        <v>-1</v>
      </c>
      <c r="H74" s="178"/>
    </row>
    <row r="75" spans="1:8" s="103" customFormat="1" ht="15" customHeight="1" x14ac:dyDescent="0.25">
      <c r="A75" s="85" t="s">
        <v>59</v>
      </c>
      <c r="B75" s="86">
        <v>32895193.969999999</v>
      </c>
      <c r="C75" s="86">
        <v>34711482.640000001</v>
      </c>
      <c r="D75" s="86">
        <v>36111355.160000004</v>
      </c>
      <c r="E75" s="79">
        <f t="shared" si="4"/>
        <v>1399872.5200000033</v>
      </c>
      <c r="F75" s="71">
        <f t="shared" si="5"/>
        <v>4.0328802273252688E-2</v>
      </c>
      <c r="H75" s="179"/>
    </row>
    <row r="76" spans="1:8" ht="15" customHeight="1" x14ac:dyDescent="0.25">
      <c r="A76" s="83"/>
      <c r="B76" s="57"/>
      <c r="C76" s="57"/>
      <c r="D76" s="57"/>
      <c r="E76" s="57"/>
      <c r="F76" s="59"/>
      <c r="H76" s="178"/>
    </row>
    <row r="77" spans="1:8" ht="15" customHeight="1" x14ac:dyDescent="0.25">
      <c r="A77" s="81" t="s">
        <v>60</v>
      </c>
      <c r="B77" s="57"/>
      <c r="C77" s="57"/>
      <c r="D77" s="57"/>
      <c r="E77" s="57"/>
      <c r="F77" s="59"/>
      <c r="H77" s="178"/>
    </row>
    <row r="78" spans="1:8" ht="15" customHeight="1" x14ac:dyDescent="0.25">
      <c r="A78" s="64" t="s">
        <v>61</v>
      </c>
      <c r="B78" s="61">
        <v>16844424.870000001</v>
      </c>
      <c r="C78" s="61">
        <v>17598996.810000002</v>
      </c>
      <c r="D78" s="61">
        <v>19002482.82</v>
      </c>
      <c r="E78" s="57">
        <f t="shared" ref="E78:E96" si="6">D78-C78</f>
        <v>1403486.0099999979</v>
      </c>
      <c r="F78" s="62">
        <f t="shared" ref="F78:F96" si="7">IF(ISBLANK(E78),"  ",IF(C78&gt;0,E78/C78,IF(E78&gt;0,1,0)))</f>
        <v>7.9748068890069745E-2</v>
      </c>
      <c r="H78" s="178"/>
    </row>
    <row r="79" spans="1:8" ht="15" customHeight="1" x14ac:dyDescent="0.25">
      <c r="A79" s="66" t="s">
        <v>62</v>
      </c>
      <c r="B79" s="63">
        <v>2028312.57</v>
      </c>
      <c r="C79" s="63">
        <v>1743295.13</v>
      </c>
      <c r="D79" s="63">
        <v>1743999</v>
      </c>
      <c r="E79" s="65">
        <f t="shared" si="6"/>
        <v>703.87000000011176</v>
      </c>
      <c r="F79" s="62">
        <f t="shared" si="7"/>
        <v>4.0375836993252644E-4</v>
      </c>
      <c r="H79" s="178"/>
    </row>
    <row r="80" spans="1:8" ht="15" customHeight="1" x14ac:dyDescent="0.25">
      <c r="A80" s="66" t="s">
        <v>63</v>
      </c>
      <c r="B80" s="57">
        <v>7253131.8200000003</v>
      </c>
      <c r="C80" s="57">
        <v>7427206.4799999995</v>
      </c>
      <c r="D80" s="57">
        <v>8400075.3200000003</v>
      </c>
      <c r="E80" s="65">
        <f t="shared" si="6"/>
        <v>972868.84000000078</v>
      </c>
      <c r="F80" s="62">
        <f t="shared" si="7"/>
        <v>0.13098718106460949</v>
      </c>
      <c r="H80" s="178"/>
    </row>
    <row r="81" spans="1:8" s="103" customFormat="1" ht="15" customHeight="1" x14ac:dyDescent="0.25">
      <c r="A81" s="84" t="s">
        <v>64</v>
      </c>
      <c r="B81" s="86">
        <v>26125869.260000002</v>
      </c>
      <c r="C81" s="86">
        <v>26769498.420000002</v>
      </c>
      <c r="D81" s="86">
        <v>29146557.140000001</v>
      </c>
      <c r="E81" s="70">
        <f t="shared" si="6"/>
        <v>2377058.7199999988</v>
      </c>
      <c r="F81" s="71">
        <f t="shared" si="7"/>
        <v>8.8797282739674077E-2</v>
      </c>
      <c r="H81" s="179"/>
    </row>
    <row r="82" spans="1:8" ht="15" customHeight="1" x14ac:dyDescent="0.25">
      <c r="A82" s="66" t="s">
        <v>65</v>
      </c>
      <c r="B82" s="63">
        <v>223622.78</v>
      </c>
      <c r="C82" s="63">
        <v>159887.5</v>
      </c>
      <c r="D82" s="63">
        <v>237169.77</v>
      </c>
      <c r="E82" s="65">
        <f t="shared" si="6"/>
        <v>77282.26999999999</v>
      </c>
      <c r="F82" s="62">
        <f t="shared" si="7"/>
        <v>0.48335404581346253</v>
      </c>
      <c r="H82" s="178"/>
    </row>
    <row r="83" spans="1:8" ht="15" customHeight="1" x14ac:dyDescent="0.25">
      <c r="A83" s="66" t="s">
        <v>66</v>
      </c>
      <c r="B83" s="61">
        <v>3991159.42</v>
      </c>
      <c r="C83" s="61">
        <v>3380301.3099999996</v>
      </c>
      <c r="D83" s="61">
        <v>3744790.34</v>
      </c>
      <c r="E83" s="65">
        <f t="shared" si="6"/>
        <v>364489.03000000026</v>
      </c>
      <c r="F83" s="62">
        <f t="shared" si="7"/>
        <v>0.1078273788557625</v>
      </c>
      <c r="H83" s="178"/>
    </row>
    <row r="84" spans="1:8" ht="15" customHeight="1" x14ac:dyDescent="0.25">
      <c r="A84" s="66" t="s">
        <v>67</v>
      </c>
      <c r="B84" s="57">
        <v>347946.53</v>
      </c>
      <c r="C84" s="57">
        <v>463232</v>
      </c>
      <c r="D84" s="57">
        <v>518367.18</v>
      </c>
      <c r="E84" s="65">
        <f t="shared" si="6"/>
        <v>55135.179999999993</v>
      </c>
      <c r="F84" s="62">
        <f t="shared" si="7"/>
        <v>0.11902282225752969</v>
      </c>
      <c r="H84" s="178"/>
    </row>
    <row r="85" spans="1:8" s="103" customFormat="1" ht="15" customHeight="1" x14ac:dyDescent="0.25">
      <c r="A85" s="68" t="s">
        <v>68</v>
      </c>
      <c r="B85" s="86">
        <v>4562728.7300000004</v>
      </c>
      <c r="C85" s="86">
        <v>4003420.8099999996</v>
      </c>
      <c r="D85" s="86">
        <v>4500327.29</v>
      </c>
      <c r="E85" s="65">
        <f t="shared" si="6"/>
        <v>496906.48000000045</v>
      </c>
      <c r="F85" s="71">
        <f t="shared" si="7"/>
        <v>0.12412047186216242</v>
      </c>
      <c r="H85" s="179"/>
    </row>
    <row r="86" spans="1:8" ht="15" customHeight="1" x14ac:dyDescent="0.25">
      <c r="A86" s="66" t="s">
        <v>69</v>
      </c>
      <c r="B86" s="57">
        <v>451525.86000000004</v>
      </c>
      <c r="C86" s="57">
        <v>859128</v>
      </c>
      <c r="D86" s="57">
        <v>823420</v>
      </c>
      <c r="E86" s="65">
        <f t="shared" si="6"/>
        <v>-35708</v>
      </c>
      <c r="F86" s="62">
        <f t="shared" si="7"/>
        <v>-4.1563073255673197E-2</v>
      </c>
      <c r="H86" s="178"/>
    </row>
    <row r="87" spans="1:8" ht="15" customHeight="1" x14ac:dyDescent="0.25">
      <c r="A87" s="66" t="s">
        <v>70</v>
      </c>
      <c r="B87" s="65">
        <v>1551728.98</v>
      </c>
      <c r="C87" s="65">
        <v>805061.54</v>
      </c>
      <c r="D87" s="65">
        <v>248054</v>
      </c>
      <c r="E87" s="65">
        <f t="shared" si="6"/>
        <v>-557007.54</v>
      </c>
      <c r="F87" s="62">
        <f t="shared" si="7"/>
        <v>-0.691881939857666</v>
      </c>
      <c r="H87" s="178"/>
    </row>
    <row r="88" spans="1:8" ht="15" customHeight="1" x14ac:dyDescent="0.25">
      <c r="A88" s="66" t="s">
        <v>71</v>
      </c>
      <c r="B88" s="65">
        <v>0</v>
      </c>
      <c r="C88" s="65">
        <v>0</v>
      </c>
      <c r="D88" s="65">
        <v>0</v>
      </c>
      <c r="E88" s="65">
        <f t="shared" si="6"/>
        <v>0</v>
      </c>
      <c r="F88" s="62">
        <f t="shared" si="7"/>
        <v>0</v>
      </c>
      <c r="H88" s="178"/>
    </row>
    <row r="89" spans="1:8" ht="15" customHeight="1" x14ac:dyDescent="0.25">
      <c r="A89" s="66" t="s">
        <v>72</v>
      </c>
      <c r="B89" s="65">
        <v>0</v>
      </c>
      <c r="C89" s="65">
        <v>1189770.8700000001</v>
      </c>
      <c r="D89" s="65">
        <v>895983</v>
      </c>
      <c r="E89" s="65">
        <f t="shared" si="6"/>
        <v>-293787.87000000011</v>
      </c>
      <c r="F89" s="62">
        <f t="shared" si="7"/>
        <v>-0.24692810809866281</v>
      </c>
      <c r="H89" s="178"/>
    </row>
    <row r="90" spans="1:8" s="103" customFormat="1" ht="15" customHeight="1" x14ac:dyDescent="0.25">
      <c r="A90" s="68" t="s">
        <v>73</v>
      </c>
      <c r="B90" s="70">
        <v>2003254.84</v>
      </c>
      <c r="C90" s="70">
        <v>2853960.41</v>
      </c>
      <c r="D90" s="70">
        <v>1967457</v>
      </c>
      <c r="E90" s="70">
        <f t="shared" si="6"/>
        <v>-886503.41000000015</v>
      </c>
      <c r="F90" s="71">
        <f t="shared" si="7"/>
        <v>-0.3106221820365056</v>
      </c>
      <c r="H90" s="179"/>
    </row>
    <row r="91" spans="1:8" ht="15" customHeight="1" x14ac:dyDescent="0.25">
      <c r="A91" s="66" t="s">
        <v>74</v>
      </c>
      <c r="B91" s="65">
        <v>203341.14</v>
      </c>
      <c r="C91" s="65">
        <v>1084603</v>
      </c>
      <c r="D91" s="65">
        <v>497013.73</v>
      </c>
      <c r="E91" s="65">
        <f t="shared" si="6"/>
        <v>-587589.27</v>
      </c>
      <c r="F91" s="62">
        <f t="shared" si="7"/>
        <v>-0.54175515833904209</v>
      </c>
      <c r="H91" s="178"/>
    </row>
    <row r="92" spans="1:8" ht="15" customHeight="1" x14ac:dyDescent="0.25">
      <c r="A92" s="66" t="s">
        <v>75</v>
      </c>
      <c r="B92" s="65">
        <v>0</v>
      </c>
      <c r="C92" s="65">
        <v>0</v>
      </c>
      <c r="D92" s="65">
        <v>0</v>
      </c>
      <c r="E92" s="65">
        <f t="shared" si="6"/>
        <v>0</v>
      </c>
      <c r="F92" s="62">
        <f t="shared" si="7"/>
        <v>0</v>
      </c>
      <c r="H92" s="178"/>
    </row>
    <row r="93" spans="1:8" ht="15" customHeight="1" x14ac:dyDescent="0.25">
      <c r="A93" s="73" t="s">
        <v>76</v>
      </c>
      <c r="B93" s="65">
        <v>0</v>
      </c>
      <c r="C93" s="65">
        <v>0</v>
      </c>
      <c r="D93" s="65">
        <v>0</v>
      </c>
      <c r="E93" s="65">
        <f t="shared" si="6"/>
        <v>0</v>
      </c>
      <c r="F93" s="62">
        <f t="shared" si="7"/>
        <v>0</v>
      </c>
      <c r="H93" s="178"/>
    </row>
    <row r="94" spans="1:8" s="103" customFormat="1" ht="15" customHeight="1" x14ac:dyDescent="0.25">
      <c r="A94" s="87" t="s">
        <v>77</v>
      </c>
      <c r="B94" s="86">
        <v>203341.14</v>
      </c>
      <c r="C94" s="86">
        <v>1084603</v>
      </c>
      <c r="D94" s="86">
        <v>497013.73</v>
      </c>
      <c r="E94" s="65">
        <f t="shared" si="6"/>
        <v>-587589.27</v>
      </c>
      <c r="F94" s="71">
        <f t="shared" si="7"/>
        <v>-0.54175515833904209</v>
      </c>
      <c r="H94" s="179"/>
    </row>
    <row r="95" spans="1:8" ht="15" customHeight="1" x14ac:dyDescent="0.25">
      <c r="A95" s="73" t="s">
        <v>78</v>
      </c>
      <c r="B95" s="65">
        <v>0</v>
      </c>
      <c r="C95" s="65">
        <v>0</v>
      </c>
      <c r="D95" s="65">
        <v>0</v>
      </c>
      <c r="E95" s="65">
        <f t="shared" si="6"/>
        <v>0</v>
      </c>
      <c r="F95" s="62">
        <f t="shared" si="7"/>
        <v>0</v>
      </c>
      <c r="H95" s="178"/>
    </row>
    <row r="96" spans="1:8" s="103" customFormat="1" ht="15" customHeight="1" thickBot="1" x14ac:dyDescent="0.3">
      <c r="A96" s="159" t="s">
        <v>59</v>
      </c>
      <c r="B96" s="160">
        <v>32895193.970000003</v>
      </c>
      <c r="C96" s="160">
        <v>34711482.640000001</v>
      </c>
      <c r="D96" s="160">
        <v>36111355.159999996</v>
      </c>
      <c r="E96" s="160">
        <f t="shared" si="6"/>
        <v>1399872.5199999958</v>
      </c>
      <c r="F96" s="162">
        <f t="shared" si="7"/>
        <v>4.0328802273252473E-2</v>
      </c>
      <c r="H96" s="179"/>
    </row>
    <row r="97" spans="1:6" ht="15" customHeight="1" thickTop="1" x14ac:dyDescent="0.4">
      <c r="A97" s="4"/>
      <c r="B97" s="5"/>
      <c r="C97" s="11"/>
      <c r="D97" s="11"/>
      <c r="E97" s="5"/>
      <c r="F97" s="6" t="s">
        <v>38</v>
      </c>
    </row>
    <row r="98" spans="1:6" x14ac:dyDescent="0.25">
      <c r="A98" s="1" t="s">
        <v>203</v>
      </c>
    </row>
    <row r="99" spans="1:6" x14ac:dyDescent="0.25">
      <c r="A99" s="1" t="s">
        <v>181</v>
      </c>
    </row>
  </sheetData>
  <hyperlinks>
    <hyperlink ref="I2" location="Home!A1" tooltip="Home" display="Home" xr:uid="{00000000-0004-0000-2A00-000000000000}"/>
  </hyperlinks>
  <printOptions horizontalCentered="1" verticalCentered="1"/>
  <pageMargins left="0.25" right="0.25" top="0.75" bottom="0.75" header="0.3" footer="0.3"/>
  <pageSetup scale="46" fitToWidth="0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 codeName="Sheet44">
    <pageSetUpPr fitToPage="1"/>
  </sheetPr>
  <dimension ref="A1:M99"/>
  <sheetViews>
    <sheetView workbookViewId="0">
      <pane xSplit="1" ySplit="5" topLeftCell="B6" activePane="bottomRight" state="frozen"/>
      <selection activeCell="A33" sqref="A33"/>
      <selection pane="topRight" activeCell="A33" sqref="A33"/>
      <selection pane="bottomLeft" activeCell="A33" sqref="A33"/>
      <selection pane="bottomRight" activeCell="I21" sqref="I21"/>
    </sheetView>
  </sheetViews>
  <sheetFormatPr defaultColWidth="9.140625" defaultRowHeight="15.75" x14ac:dyDescent="0.25"/>
  <cols>
    <col min="1" max="1" width="66.5703125" style="15" customWidth="1"/>
    <col min="2" max="2" width="23.7109375" style="2" customWidth="1"/>
    <col min="3" max="5" width="23.7109375" style="16" customWidth="1"/>
    <col min="6" max="6" width="23.7109375" style="17" customWidth="1"/>
    <col min="8" max="8" width="7.7109375" style="106" customWidth="1"/>
    <col min="9" max="9" width="11.5703125" style="106" customWidth="1"/>
    <col min="10" max="16384" width="9.140625" style="106"/>
  </cols>
  <sheetData>
    <row r="1" spans="1:9" ht="19.5" customHeight="1" thickBot="1" x14ac:dyDescent="0.3">
      <c r="A1" s="27" t="s">
        <v>0</v>
      </c>
      <c r="B1" s="28"/>
      <c r="D1" s="29" t="s">
        <v>1</v>
      </c>
      <c r="E1" s="169" t="s">
        <v>100</v>
      </c>
      <c r="F1" s="39"/>
    </row>
    <row r="2" spans="1:9" ht="19.5" customHeight="1" thickBot="1" x14ac:dyDescent="0.3">
      <c r="A2" s="27" t="s">
        <v>2</v>
      </c>
      <c r="B2" s="28"/>
      <c r="C2" s="40"/>
      <c r="D2" s="40"/>
      <c r="E2" s="40"/>
      <c r="F2" s="41"/>
      <c r="I2" s="170" t="s">
        <v>178</v>
      </c>
    </row>
    <row r="3" spans="1:9" ht="19.5" customHeight="1" thickBot="1" x14ac:dyDescent="0.3">
      <c r="A3" s="33" t="s">
        <v>3</v>
      </c>
      <c r="B3" s="34"/>
      <c r="C3" s="42"/>
      <c r="D3" s="42"/>
      <c r="E3" s="42"/>
      <c r="F3" s="43"/>
    </row>
    <row r="4" spans="1:9" customFormat="1" ht="15" customHeight="1" thickTop="1" x14ac:dyDescent="0.25">
      <c r="A4" s="49" t="s">
        <v>4</v>
      </c>
      <c r="B4" s="50" t="s">
        <v>5</v>
      </c>
      <c r="C4" s="51" t="s">
        <v>6</v>
      </c>
      <c r="D4" s="51" t="s">
        <v>6</v>
      </c>
      <c r="E4" s="51" t="s">
        <v>7</v>
      </c>
      <c r="F4" s="52" t="s">
        <v>8</v>
      </c>
      <c r="H4" s="177"/>
    </row>
    <row r="5" spans="1:9" s="107" customFormat="1" ht="15" customHeight="1" x14ac:dyDescent="0.25">
      <c r="A5" s="53"/>
      <c r="B5" s="54" t="s">
        <v>192</v>
      </c>
      <c r="C5" s="54" t="s">
        <v>201</v>
      </c>
      <c r="D5" s="54" t="s">
        <v>202</v>
      </c>
      <c r="E5" s="54" t="s">
        <v>192</v>
      </c>
      <c r="F5" s="55" t="s">
        <v>9</v>
      </c>
      <c r="H5" s="177"/>
    </row>
    <row r="6" spans="1:9" ht="15" customHeight="1" x14ac:dyDescent="0.25">
      <c r="A6" s="56" t="s">
        <v>10</v>
      </c>
      <c r="B6" s="57"/>
      <c r="C6" s="57"/>
      <c r="D6" s="57"/>
      <c r="E6" s="57"/>
      <c r="F6" s="88"/>
      <c r="H6" s="178"/>
    </row>
    <row r="7" spans="1:9" ht="15" customHeight="1" x14ac:dyDescent="0.25">
      <c r="A7" s="56" t="s">
        <v>11</v>
      </c>
      <c r="B7" s="57"/>
      <c r="C7" s="57"/>
      <c r="D7" s="57"/>
      <c r="E7" s="57"/>
      <c r="F7" s="89"/>
      <c r="H7" s="178"/>
    </row>
    <row r="8" spans="1:9" ht="15" customHeight="1" x14ac:dyDescent="0.25">
      <c r="A8" s="60" t="s">
        <v>12</v>
      </c>
      <c r="B8" s="61">
        <v>31598261</v>
      </c>
      <c r="C8" s="61">
        <v>31598261</v>
      </c>
      <c r="D8" s="61">
        <v>35596216</v>
      </c>
      <c r="E8" s="61">
        <f t="shared" ref="E8:E33" si="0">D8-C8</f>
        <v>3997955</v>
      </c>
      <c r="F8" s="62">
        <f t="shared" ref="F8:F33" si="1">IF(ISBLANK(E8),"  ",IF(C8&gt;0,E8/C8,IF(E8&gt;0,1,0)))</f>
        <v>0.12652452614401785</v>
      </c>
      <c r="H8" s="178"/>
      <c r="I8" s="105"/>
    </row>
    <row r="9" spans="1:9" ht="15" customHeight="1" x14ac:dyDescent="0.25">
      <c r="A9" s="60" t="s">
        <v>13</v>
      </c>
      <c r="B9" s="61">
        <v>0</v>
      </c>
      <c r="C9" s="61">
        <v>0</v>
      </c>
      <c r="D9" s="61">
        <v>0</v>
      </c>
      <c r="E9" s="61">
        <f t="shared" si="0"/>
        <v>0</v>
      </c>
      <c r="F9" s="62">
        <f t="shared" si="1"/>
        <v>0</v>
      </c>
      <c r="H9" s="178"/>
    </row>
    <row r="10" spans="1:9" ht="15" customHeight="1" x14ac:dyDescent="0.25">
      <c r="A10" s="187" t="s">
        <v>14</v>
      </c>
      <c r="B10" s="63">
        <v>1895452.95</v>
      </c>
      <c r="C10" s="63">
        <v>1901567</v>
      </c>
      <c r="D10" s="63">
        <v>1498509</v>
      </c>
      <c r="E10" s="61">
        <f t="shared" si="0"/>
        <v>-403058</v>
      </c>
      <c r="F10" s="62">
        <f t="shared" si="1"/>
        <v>-0.21196097744649545</v>
      </c>
      <c r="H10" s="178"/>
    </row>
    <row r="11" spans="1:9" ht="15" customHeight="1" x14ac:dyDescent="0.25">
      <c r="A11" s="189" t="s">
        <v>15</v>
      </c>
      <c r="B11" s="65">
        <v>0</v>
      </c>
      <c r="C11" s="65">
        <v>0</v>
      </c>
      <c r="D11" s="65">
        <v>0</v>
      </c>
      <c r="E11" s="61">
        <f t="shared" si="0"/>
        <v>0</v>
      </c>
      <c r="F11" s="62">
        <f t="shared" si="1"/>
        <v>0</v>
      </c>
      <c r="H11" s="178"/>
    </row>
    <row r="12" spans="1:9" ht="15" customHeight="1" x14ac:dyDescent="0.25">
      <c r="A12" s="190" t="s">
        <v>16</v>
      </c>
      <c r="B12" s="65">
        <v>1392302.95</v>
      </c>
      <c r="C12" s="65">
        <v>1398417</v>
      </c>
      <c r="D12" s="65">
        <v>1209792</v>
      </c>
      <c r="E12" s="61">
        <f t="shared" si="0"/>
        <v>-188625</v>
      </c>
      <c r="F12" s="62">
        <f t="shared" si="1"/>
        <v>-0.13488465886784842</v>
      </c>
      <c r="H12" s="178"/>
    </row>
    <row r="13" spans="1:9" ht="15" customHeight="1" x14ac:dyDescent="0.25">
      <c r="A13" s="190" t="s">
        <v>17</v>
      </c>
      <c r="B13" s="65">
        <v>0</v>
      </c>
      <c r="C13" s="65">
        <v>0</v>
      </c>
      <c r="D13" s="65">
        <v>0</v>
      </c>
      <c r="E13" s="61">
        <f t="shared" si="0"/>
        <v>0</v>
      </c>
      <c r="F13" s="62">
        <f t="shared" si="1"/>
        <v>0</v>
      </c>
      <c r="H13" s="178"/>
    </row>
    <row r="14" spans="1:9" ht="15" customHeight="1" x14ac:dyDescent="0.25">
      <c r="A14" s="190" t="s">
        <v>18</v>
      </c>
      <c r="B14" s="65">
        <v>0</v>
      </c>
      <c r="C14" s="65">
        <v>0</v>
      </c>
      <c r="D14" s="65">
        <v>0</v>
      </c>
      <c r="E14" s="61">
        <f t="shared" si="0"/>
        <v>0</v>
      </c>
      <c r="F14" s="62">
        <f t="shared" si="1"/>
        <v>0</v>
      </c>
      <c r="H14" s="178"/>
    </row>
    <row r="15" spans="1:9" ht="15" customHeight="1" x14ac:dyDescent="0.25">
      <c r="A15" s="190" t="s">
        <v>19</v>
      </c>
      <c r="B15" s="65">
        <v>0</v>
      </c>
      <c r="C15" s="65">
        <v>0</v>
      </c>
      <c r="D15" s="65">
        <v>0</v>
      </c>
      <c r="E15" s="61">
        <f t="shared" si="0"/>
        <v>0</v>
      </c>
      <c r="F15" s="62">
        <f t="shared" si="1"/>
        <v>0</v>
      </c>
      <c r="H15" s="178"/>
    </row>
    <row r="16" spans="1:9" ht="15" customHeight="1" x14ac:dyDescent="0.25">
      <c r="A16" s="190" t="s">
        <v>204</v>
      </c>
      <c r="B16" s="65">
        <v>0</v>
      </c>
      <c r="C16" s="65">
        <v>0</v>
      </c>
      <c r="D16" s="65">
        <v>0</v>
      </c>
      <c r="E16" s="61">
        <f t="shared" si="0"/>
        <v>0</v>
      </c>
      <c r="F16" s="62">
        <f t="shared" si="1"/>
        <v>0</v>
      </c>
      <c r="H16" s="178"/>
    </row>
    <row r="17" spans="1:8" ht="15" customHeight="1" x14ac:dyDescent="0.25">
      <c r="A17" s="190" t="s">
        <v>20</v>
      </c>
      <c r="B17" s="65">
        <v>0</v>
      </c>
      <c r="C17" s="65">
        <v>0</v>
      </c>
      <c r="D17" s="65">
        <v>0</v>
      </c>
      <c r="E17" s="61">
        <f t="shared" si="0"/>
        <v>0</v>
      </c>
      <c r="F17" s="62">
        <f t="shared" si="1"/>
        <v>0</v>
      </c>
      <c r="H17" s="178"/>
    </row>
    <row r="18" spans="1:8" ht="15" customHeight="1" x14ac:dyDescent="0.25">
      <c r="A18" s="190" t="s">
        <v>193</v>
      </c>
      <c r="B18" s="65">
        <v>0</v>
      </c>
      <c r="C18" s="65">
        <v>0</v>
      </c>
      <c r="D18" s="65">
        <v>0</v>
      </c>
      <c r="E18" s="61">
        <f t="shared" si="0"/>
        <v>0</v>
      </c>
      <c r="F18" s="62">
        <f t="shared" si="1"/>
        <v>0</v>
      </c>
      <c r="H18" s="178"/>
    </row>
    <row r="19" spans="1:8" ht="15" customHeight="1" x14ac:dyDescent="0.25">
      <c r="A19" s="190" t="s">
        <v>21</v>
      </c>
      <c r="B19" s="65">
        <v>0</v>
      </c>
      <c r="C19" s="65">
        <v>0</v>
      </c>
      <c r="D19" s="65">
        <v>0</v>
      </c>
      <c r="E19" s="61">
        <f t="shared" si="0"/>
        <v>0</v>
      </c>
      <c r="F19" s="62">
        <f t="shared" si="1"/>
        <v>0</v>
      </c>
      <c r="H19" s="178"/>
    </row>
    <row r="20" spans="1:8" ht="15" customHeight="1" x14ac:dyDescent="0.25">
      <c r="A20" s="190" t="s">
        <v>22</v>
      </c>
      <c r="B20" s="65">
        <v>0</v>
      </c>
      <c r="C20" s="65">
        <v>0</v>
      </c>
      <c r="D20" s="65">
        <v>0</v>
      </c>
      <c r="E20" s="61">
        <f t="shared" si="0"/>
        <v>0</v>
      </c>
      <c r="F20" s="62">
        <f t="shared" si="1"/>
        <v>0</v>
      </c>
      <c r="H20" s="178"/>
    </row>
    <row r="21" spans="1:8" ht="15" customHeight="1" x14ac:dyDescent="0.25">
      <c r="A21" s="190" t="s">
        <v>194</v>
      </c>
      <c r="B21" s="65">
        <v>0</v>
      </c>
      <c r="C21" s="65">
        <v>0</v>
      </c>
      <c r="D21" s="65">
        <v>0</v>
      </c>
      <c r="E21" s="61">
        <f t="shared" si="0"/>
        <v>0</v>
      </c>
      <c r="F21" s="62">
        <f t="shared" si="1"/>
        <v>0</v>
      </c>
      <c r="H21" s="178"/>
    </row>
    <row r="22" spans="1:8" ht="15" customHeight="1" x14ac:dyDescent="0.25">
      <c r="A22" s="190" t="s">
        <v>23</v>
      </c>
      <c r="B22" s="65">
        <v>0</v>
      </c>
      <c r="C22" s="65">
        <v>0</v>
      </c>
      <c r="D22" s="65">
        <v>0</v>
      </c>
      <c r="E22" s="61">
        <f t="shared" si="0"/>
        <v>0</v>
      </c>
      <c r="F22" s="62">
        <f t="shared" si="1"/>
        <v>0</v>
      </c>
      <c r="H22" s="178"/>
    </row>
    <row r="23" spans="1:8" ht="15" customHeight="1" x14ac:dyDescent="0.25">
      <c r="A23" s="191" t="s">
        <v>195</v>
      </c>
      <c r="B23" s="65">
        <v>503150</v>
      </c>
      <c r="C23" s="65">
        <v>503150</v>
      </c>
      <c r="D23" s="65">
        <v>288717</v>
      </c>
      <c r="E23" s="61">
        <f t="shared" si="0"/>
        <v>-214433</v>
      </c>
      <c r="F23" s="62">
        <f t="shared" si="1"/>
        <v>-0.42618105932624467</v>
      </c>
      <c r="H23" s="178"/>
    </row>
    <row r="24" spans="1:8" ht="15" customHeight="1" x14ac:dyDescent="0.25">
      <c r="A24" s="191" t="s">
        <v>24</v>
      </c>
      <c r="B24" s="65">
        <v>0</v>
      </c>
      <c r="C24" s="65">
        <v>0</v>
      </c>
      <c r="D24" s="65">
        <v>0</v>
      </c>
      <c r="E24" s="61">
        <f t="shared" si="0"/>
        <v>0</v>
      </c>
      <c r="F24" s="62">
        <f t="shared" si="1"/>
        <v>0</v>
      </c>
      <c r="H24" s="178"/>
    </row>
    <row r="25" spans="1:8" ht="15" customHeight="1" x14ac:dyDescent="0.25">
      <c r="A25" s="191" t="s">
        <v>79</v>
      </c>
      <c r="B25" s="65">
        <v>0</v>
      </c>
      <c r="C25" s="65">
        <v>0</v>
      </c>
      <c r="D25" s="65">
        <v>0</v>
      </c>
      <c r="E25" s="61">
        <f t="shared" si="0"/>
        <v>0</v>
      </c>
      <c r="F25" s="62">
        <f t="shared" si="1"/>
        <v>0</v>
      </c>
      <c r="H25" s="178"/>
    </row>
    <row r="26" spans="1:8" ht="15" customHeight="1" x14ac:dyDescent="0.25">
      <c r="A26" s="191" t="s">
        <v>196</v>
      </c>
      <c r="B26" s="65">
        <v>0</v>
      </c>
      <c r="C26" s="65">
        <v>0</v>
      </c>
      <c r="D26" s="65">
        <v>0</v>
      </c>
      <c r="E26" s="61">
        <f t="shared" si="0"/>
        <v>0</v>
      </c>
      <c r="F26" s="62">
        <f t="shared" si="1"/>
        <v>0</v>
      </c>
      <c r="H26" s="178"/>
    </row>
    <row r="27" spans="1:8" ht="15" customHeight="1" x14ac:dyDescent="0.25">
      <c r="A27" s="191" t="s">
        <v>197</v>
      </c>
      <c r="B27" s="65">
        <v>0</v>
      </c>
      <c r="C27" s="65">
        <v>0</v>
      </c>
      <c r="D27" s="65">
        <v>0</v>
      </c>
      <c r="E27" s="61">
        <f t="shared" si="0"/>
        <v>0</v>
      </c>
      <c r="F27" s="62">
        <f t="shared" si="1"/>
        <v>0</v>
      </c>
      <c r="H27" s="178"/>
    </row>
    <row r="28" spans="1:8" ht="15" customHeight="1" x14ac:dyDescent="0.25">
      <c r="A28" s="191" t="s">
        <v>185</v>
      </c>
      <c r="B28" s="65">
        <v>0</v>
      </c>
      <c r="C28" s="65">
        <v>0</v>
      </c>
      <c r="D28" s="65">
        <v>0</v>
      </c>
      <c r="E28" s="61">
        <f t="shared" si="0"/>
        <v>0</v>
      </c>
      <c r="F28" s="62">
        <f t="shared" si="1"/>
        <v>0</v>
      </c>
      <c r="H28" s="178"/>
    </row>
    <row r="29" spans="1:8" ht="15" customHeight="1" x14ac:dyDescent="0.25">
      <c r="A29" s="191" t="s">
        <v>198</v>
      </c>
      <c r="B29" s="65">
        <v>0</v>
      </c>
      <c r="C29" s="65">
        <v>0</v>
      </c>
      <c r="D29" s="65">
        <v>0</v>
      </c>
      <c r="E29" s="61">
        <f t="shared" si="0"/>
        <v>0</v>
      </c>
      <c r="F29" s="62">
        <f t="shared" si="1"/>
        <v>0</v>
      </c>
      <c r="H29" s="178"/>
    </row>
    <row r="30" spans="1:8" ht="15" customHeight="1" x14ac:dyDescent="0.25">
      <c r="A30" s="192" t="s">
        <v>199</v>
      </c>
      <c r="B30" s="65">
        <v>0</v>
      </c>
      <c r="C30" s="65">
        <v>0</v>
      </c>
      <c r="D30" s="65">
        <v>0</v>
      </c>
      <c r="E30" s="61">
        <f t="shared" si="0"/>
        <v>0</v>
      </c>
      <c r="F30" s="62">
        <f t="shared" si="1"/>
        <v>0</v>
      </c>
      <c r="H30" s="178"/>
    </row>
    <row r="31" spans="1:8" ht="15" customHeight="1" x14ac:dyDescent="0.25">
      <c r="A31" s="191" t="s">
        <v>205</v>
      </c>
      <c r="B31" s="65">
        <v>0</v>
      </c>
      <c r="C31" s="65">
        <v>0</v>
      </c>
      <c r="D31" s="65">
        <v>0</v>
      </c>
      <c r="E31" s="61">
        <f t="shared" si="0"/>
        <v>0</v>
      </c>
      <c r="F31" s="62">
        <f t="shared" si="1"/>
        <v>0</v>
      </c>
      <c r="H31" s="178"/>
    </row>
    <row r="32" spans="1:8" ht="15" customHeight="1" x14ac:dyDescent="0.25">
      <c r="A32" s="193" t="s">
        <v>206</v>
      </c>
      <c r="B32" s="65">
        <v>0</v>
      </c>
      <c r="C32" s="65">
        <v>0</v>
      </c>
      <c r="D32" s="65">
        <v>0</v>
      </c>
      <c r="E32" s="61">
        <f t="shared" si="0"/>
        <v>0</v>
      </c>
      <c r="F32" s="62">
        <f t="shared" si="1"/>
        <v>0</v>
      </c>
      <c r="H32" s="178"/>
    </row>
    <row r="33" spans="1:13" ht="15" customHeight="1" x14ac:dyDescent="0.25">
      <c r="A33" s="193" t="s">
        <v>207</v>
      </c>
      <c r="B33" s="65">
        <v>0</v>
      </c>
      <c r="C33" s="65">
        <v>0</v>
      </c>
      <c r="D33" s="65">
        <v>0</v>
      </c>
      <c r="E33" s="61">
        <f t="shared" si="0"/>
        <v>0</v>
      </c>
      <c r="F33" s="62">
        <f t="shared" si="1"/>
        <v>0</v>
      </c>
      <c r="H33" s="178"/>
    </row>
    <row r="34" spans="1:13" ht="15" customHeight="1" x14ac:dyDescent="0.25">
      <c r="A34" s="67" t="s">
        <v>25</v>
      </c>
      <c r="B34" s="65"/>
      <c r="C34" s="65"/>
      <c r="D34" s="65"/>
      <c r="E34" s="65"/>
      <c r="F34" s="58"/>
      <c r="H34" s="178"/>
    </row>
    <row r="35" spans="1:13" ht="15" customHeight="1" x14ac:dyDescent="0.25">
      <c r="A35" s="64" t="s">
        <v>26</v>
      </c>
      <c r="B35" s="61">
        <v>0</v>
      </c>
      <c r="C35" s="61">
        <v>0</v>
      </c>
      <c r="D35" s="61">
        <v>0</v>
      </c>
      <c r="E35" s="61">
        <f>D35-C35</f>
        <v>0</v>
      </c>
      <c r="F35" s="62">
        <f>IF(ISBLANK(E35),"  ",IF(C35&gt;0,E35/C35,IF(E35&gt;0,1,0)))</f>
        <v>0</v>
      </c>
      <c r="H35" s="178"/>
    </row>
    <row r="36" spans="1:13" ht="15" customHeight="1" x14ac:dyDescent="0.25">
      <c r="A36" s="68" t="s">
        <v>27</v>
      </c>
      <c r="B36" s="65"/>
      <c r="C36" s="65"/>
      <c r="D36" s="65"/>
      <c r="E36" s="65"/>
      <c r="F36" s="58"/>
      <c r="H36" s="178"/>
    </row>
    <row r="37" spans="1:13" ht="15" customHeight="1" x14ac:dyDescent="0.25">
      <c r="A37" s="64" t="s">
        <v>26</v>
      </c>
      <c r="B37" s="57">
        <v>0</v>
      </c>
      <c r="C37" s="57">
        <v>0</v>
      </c>
      <c r="D37" s="57">
        <v>0</v>
      </c>
      <c r="E37" s="61">
        <f>D37-C37</f>
        <v>0</v>
      </c>
      <c r="F37" s="62">
        <f>IF(ISBLANK(E37),"  ",IF(C37&gt;0,E37/C37,IF(E37&gt;0,1,0)))</f>
        <v>0</v>
      </c>
      <c r="H37" s="178"/>
    </row>
    <row r="38" spans="1:13" ht="15" customHeight="1" x14ac:dyDescent="0.25">
      <c r="A38" s="66" t="s">
        <v>28</v>
      </c>
      <c r="B38" s="65"/>
      <c r="C38" s="65"/>
      <c r="D38" s="65"/>
      <c r="E38" s="63"/>
      <c r="F38" s="62" t="str">
        <f>IF(ISBLANK(E38),"  ",IF(C38&gt;0,E38/C38,IF(E38&gt;0,1,0)))</f>
        <v xml:space="preserve">  </v>
      </c>
      <c r="H38" s="178"/>
    </row>
    <row r="39" spans="1:13" ht="15" customHeight="1" x14ac:dyDescent="0.25">
      <c r="A39" s="69" t="s">
        <v>30</v>
      </c>
      <c r="B39" s="70">
        <v>33493713.949999999</v>
      </c>
      <c r="C39" s="70">
        <v>33499828</v>
      </c>
      <c r="D39" s="70">
        <v>37094725</v>
      </c>
      <c r="E39" s="70">
        <f>D39-C39</f>
        <v>3594897</v>
      </c>
      <c r="F39" s="71">
        <f>IF(ISBLANK(E39),"  ",IF(C39&gt;0,E39/C39,IF(E39&gt;0,1,0)))</f>
        <v>0.10731090917839936</v>
      </c>
      <c r="H39" s="179"/>
    </row>
    <row r="40" spans="1:13" ht="15" customHeight="1" x14ac:dyDescent="0.25">
      <c r="A40" s="67" t="s">
        <v>31</v>
      </c>
      <c r="B40" s="65"/>
      <c r="C40" s="65"/>
      <c r="D40" s="65"/>
      <c r="E40" s="65"/>
      <c r="F40" s="88"/>
      <c r="H40" s="178"/>
    </row>
    <row r="41" spans="1:13" ht="15" customHeight="1" x14ac:dyDescent="0.25">
      <c r="A41" s="72" t="s">
        <v>32</v>
      </c>
      <c r="B41" s="61">
        <v>0</v>
      </c>
      <c r="C41" s="61">
        <v>0</v>
      </c>
      <c r="D41" s="61">
        <v>0</v>
      </c>
      <c r="E41" s="61">
        <f t="shared" ref="E41:E46" si="2">D41-C41</f>
        <v>0</v>
      </c>
      <c r="F41" s="62">
        <f t="shared" ref="F41:F46" si="3">IF(ISBLANK(E41),"  ",IF(C41&gt;0,E41/C41,IF(E41&gt;0,1,0)))</f>
        <v>0</v>
      </c>
      <c r="H41" s="178"/>
    </row>
    <row r="42" spans="1:13" ht="15" customHeight="1" x14ac:dyDescent="0.25">
      <c r="A42" s="73" t="s">
        <v>33</v>
      </c>
      <c r="B42" s="61">
        <v>0</v>
      </c>
      <c r="C42" s="61">
        <v>0</v>
      </c>
      <c r="D42" s="61">
        <v>0</v>
      </c>
      <c r="E42" s="61">
        <f t="shared" si="2"/>
        <v>0</v>
      </c>
      <c r="F42" s="62">
        <f t="shared" si="3"/>
        <v>0</v>
      </c>
      <c r="H42" s="178"/>
    </row>
    <row r="43" spans="1:13" ht="15" customHeight="1" x14ac:dyDescent="0.25">
      <c r="A43" s="73" t="s">
        <v>34</v>
      </c>
      <c r="B43" s="61">
        <v>0</v>
      </c>
      <c r="C43" s="61">
        <v>0</v>
      </c>
      <c r="D43" s="61">
        <v>0</v>
      </c>
      <c r="E43" s="61">
        <f t="shared" si="2"/>
        <v>0</v>
      </c>
      <c r="F43" s="62">
        <f t="shared" si="3"/>
        <v>0</v>
      </c>
      <c r="H43" s="178"/>
    </row>
    <row r="44" spans="1:13" ht="15" customHeight="1" x14ac:dyDescent="0.25">
      <c r="A44" s="73" t="s">
        <v>35</v>
      </c>
      <c r="B44" s="61">
        <v>0</v>
      </c>
      <c r="C44" s="61">
        <v>0</v>
      </c>
      <c r="D44" s="61">
        <v>0</v>
      </c>
      <c r="E44" s="61">
        <f t="shared" si="2"/>
        <v>0</v>
      </c>
      <c r="F44" s="62">
        <f t="shared" si="3"/>
        <v>0</v>
      </c>
      <c r="H44" s="178"/>
    </row>
    <row r="45" spans="1:13" ht="15" customHeight="1" x14ac:dyDescent="0.25">
      <c r="A45" s="74" t="s">
        <v>36</v>
      </c>
      <c r="B45" s="61">
        <v>0</v>
      </c>
      <c r="C45" s="61">
        <v>0</v>
      </c>
      <c r="D45" s="61">
        <v>0</v>
      </c>
      <c r="E45" s="61">
        <f t="shared" si="2"/>
        <v>0</v>
      </c>
      <c r="F45" s="62">
        <f t="shared" si="3"/>
        <v>0</v>
      </c>
      <c r="H45" s="178"/>
    </row>
    <row r="46" spans="1:13" ht="15" customHeight="1" x14ac:dyDescent="0.25">
      <c r="A46" s="67" t="s">
        <v>37</v>
      </c>
      <c r="B46" s="75">
        <v>0</v>
      </c>
      <c r="C46" s="75">
        <v>0</v>
      </c>
      <c r="D46" s="75">
        <v>0</v>
      </c>
      <c r="E46" s="77">
        <f t="shared" si="2"/>
        <v>0</v>
      </c>
      <c r="F46" s="71">
        <f t="shared" si="3"/>
        <v>0</v>
      </c>
      <c r="H46" s="179"/>
      <c r="M46" s="106" t="s">
        <v>38</v>
      </c>
    </row>
    <row r="47" spans="1:13" ht="15" customHeight="1" x14ac:dyDescent="0.25">
      <c r="A47" s="68" t="s">
        <v>38</v>
      </c>
      <c r="B47" s="65"/>
      <c r="C47" s="65"/>
      <c r="D47" s="65"/>
      <c r="E47" s="65"/>
      <c r="F47" s="88"/>
      <c r="H47" s="178"/>
    </row>
    <row r="48" spans="1:13" ht="15" customHeight="1" x14ac:dyDescent="0.25">
      <c r="A48" s="76" t="s">
        <v>39</v>
      </c>
      <c r="B48" s="77">
        <v>0</v>
      </c>
      <c r="C48" s="77">
        <v>0</v>
      </c>
      <c r="D48" s="77">
        <v>0</v>
      </c>
      <c r="E48" s="77">
        <f>D48-C48</f>
        <v>0</v>
      </c>
      <c r="F48" s="71">
        <f>IF(ISBLANK(E48),"  ",IF(C48&gt;0,E48/C48,IF(E48&gt;0,1,0)))</f>
        <v>0</v>
      </c>
      <c r="H48" s="179"/>
    </row>
    <row r="49" spans="1:8" ht="15" customHeight="1" x14ac:dyDescent="0.25">
      <c r="A49" s="67"/>
      <c r="B49" s="57"/>
      <c r="C49" s="57"/>
      <c r="D49" s="57"/>
      <c r="E49" s="57"/>
      <c r="F49" s="89"/>
      <c r="H49" s="178"/>
    </row>
    <row r="50" spans="1:8" ht="15" customHeight="1" x14ac:dyDescent="0.25">
      <c r="A50" s="76" t="s">
        <v>40</v>
      </c>
      <c r="B50" s="77">
        <v>0</v>
      </c>
      <c r="C50" s="77">
        <v>0</v>
      </c>
      <c r="D50" s="77">
        <v>0</v>
      </c>
      <c r="E50" s="77">
        <f>D50-C50</f>
        <v>0</v>
      </c>
      <c r="F50" s="71">
        <f>IF(ISBLANK(E50),"  ",IF(C50&gt;0,E50/C50,IF(E50&gt;0,1,0)))</f>
        <v>0</v>
      </c>
      <c r="H50" s="179"/>
    </row>
    <row r="51" spans="1:8" ht="15" customHeight="1" x14ac:dyDescent="0.25">
      <c r="A51" s="68" t="s">
        <v>38</v>
      </c>
      <c r="B51" s="65"/>
      <c r="C51" s="65"/>
      <c r="D51" s="65"/>
      <c r="E51" s="65"/>
      <c r="F51" s="88"/>
      <c r="H51" s="178"/>
    </row>
    <row r="52" spans="1:8" ht="15" customHeight="1" x14ac:dyDescent="0.25">
      <c r="A52" s="67" t="s">
        <v>41</v>
      </c>
      <c r="B52" s="75">
        <v>37774478.520000003</v>
      </c>
      <c r="C52" s="75">
        <v>48000000</v>
      </c>
      <c r="D52" s="75">
        <v>47000000</v>
      </c>
      <c r="E52" s="75">
        <f>D52-C52</f>
        <v>-1000000</v>
      </c>
      <c r="F52" s="71">
        <f>IF(ISBLANK(E52),"  ",IF(C52&gt;0,E52/C52,IF(E52&gt;0,1,0)))</f>
        <v>-2.0833333333333332E-2</v>
      </c>
      <c r="H52" s="179"/>
    </row>
    <row r="53" spans="1:8" ht="15" customHeight="1" x14ac:dyDescent="0.25">
      <c r="A53" s="68" t="s">
        <v>38</v>
      </c>
      <c r="B53" s="65"/>
      <c r="C53" s="65"/>
      <c r="D53" s="65"/>
      <c r="E53" s="65"/>
      <c r="F53" s="88"/>
      <c r="H53" s="178"/>
    </row>
    <row r="54" spans="1:8" ht="15" customHeight="1" x14ac:dyDescent="0.25">
      <c r="A54" s="78" t="s">
        <v>42</v>
      </c>
      <c r="B54" s="79">
        <v>0</v>
      </c>
      <c r="C54" s="79">
        <v>0</v>
      </c>
      <c r="D54" s="79">
        <v>0</v>
      </c>
      <c r="E54" s="79">
        <f>D54-C54</f>
        <v>0</v>
      </c>
      <c r="F54" s="71">
        <f>IF(ISBLANK(E54),"  ",IF(C54&gt;0,E54/C54,IF(E54&gt;0,1,0)))</f>
        <v>0</v>
      </c>
      <c r="H54" s="179"/>
    </row>
    <row r="55" spans="1:8" ht="15" customHeight="1" x14ac:dyDescent="0.25">
      <c r="A55" s="67"/>
      <c r="B55" s="57"/>
      <c r="C55" s="57"/>
      <c r="D55" s="57"/>
      <c r="E55" s="57"/>
      <c r="F55" s="90"/>
      <c r="H55" s="178"/>
    </row>
    <row r="56" spans="1:8" ht="15" customHeight="1" x14ac:dyDescent="0.25">
      <c r="A56" s="67" t="s">
        <v>43</v>
      </c>
      <c r="B56" s="75">
        <v>0</v>
      </c>
      <c r="C56" s="75">
        <v>0</v>
      </c>
      <c r="D56" s="75">
        <v>0</v>
      </c>
      <c r="E56" s="79">
        <f>D56-C56</f>
        <v>0</v>
      </c>
      <c r="F56" s="71">
        <f>IF(ISBLANK(E56),"  ",IF(C56&gt;0,E56/C56,IF(E56&gt;0,1,0)))</f>
        <v>0</v>
      </c>
      <c r="H56" s="179"/>
    </row>
    <row r="57" spans="1:8" ht="15" customHeight="1" x14ac:dyDescent="0.25">
      <c r="A57" s="68"/>
      <c r="B57" s="65"/>
      <c r="C57" s="65"/>
      <c r="D57" s="65"/>
      <c r="E57" s="65"/>
      <c r="F57" s="88"/>
      <c r="H57" s="178"/>
    </row>
    <row r="58" spans="1:8" ht="15" customHeight="1" x14ac:dyDescent="0.25">
      <c r="A58" s="81" t="s">
        <v>44</v>
      </c>
      <c r="B58" s="75">
        <v>71268192.469999999</v>
      </c>
      <c r="C58" s="75">
        <v>81499828</v>
      </c>
      <c r="D58" s="75">
        <v>84094725</v>
      </c>
      <c r="E58" s="75">
        <f>D58-C58</f>
        <v>2594897</v>
      </c>
      <c r="F58" s="71">
        <f>IF(ISBLANK(E58),"  ",IF(C58&gt;0,E58/C58,IF(E58&gt;0,1,0)))</f>
        <v>3.1839294188449087E-2</v>
      </c>
      <c r="H58" s="179"/>
    </row>
    <row r="59" spans="1:8" ht="15" customHeight="1" x14ac:dyDescent="0.25">
      <c r="A59" s="84"/>
      <c r="B59" s="65"/>
      <c r="C59" s="65"/>
      <c r="D59" s="65"/>
      <c r="E59" s="65"/>
      <c r="F59" s="88" t="s">
        <v>38</v>
      </c>
      <c r="H59" s="178"/>
    </row>
    <row r="60" spans="1:8" ht="15" customHeight="1" x14ac:dyDescent="0.25">
      <c r="A60" s="81"/>
      <c r="B60" s="57"/>
      <c r="C60" s="57"/>
      <c r="D60" s="57"/>
      <c r="E60" s="57"/>
      <c r="F60" s="89" t="s">
        <v>38</v>
      </c>
      <c r="H60" s="178"/>
    </row>
    <row r="61" spans="1:8" ht="15" customHeight="1" x14ac:dyDescent="0.25">
      <c r="A61" s="81" t="s">
        <v>45</v>
      </c>
      <c r="B61" s="57"/>
      <c r="C61" s="57"/>
      <c r="D61" s="57"/>
      <c r="E61" s="57"/>
      <c r="F61" s="89"/>
      <c r="H61" s="178"/>
    </row>
    <row r="62" spans="1:8" ht="15" customHeight="1" x14ac:dyDescent="0.25">
      <c r="A62" s="64" t="s">
        <v>46</v>
      </c>
      <c r="B62" s="57">
        <v>33350393.919999994</v>
      </c>
      <c r="C62" s="57">
        <v>37778180.361000001</v>
      </c>
      <c r="D62" s="57">
        <v>38572142.25</v>
      </c>
      <c r="E62" s="183">
        <f t="shared" ref="E62:E75" si="4">D62-C62</f>
        <v>793961.88899999857</v>
      </c>
      <c r="F62" s="71">
        <f t="shared" ref="F62:F75" si="5">IF(ISBLANK(E62),"  ",IF(C62&gt;0,E62/C62,IF(E62&gt;0,1,0)))</f>
        <v>2.1016414274405835E-2</v>
      </c>
      <c r="H62" s="178"/>
    </row>
    <row r="63" spans="1:8" ht="15" customHeight="1" x14ac:dyDescent="0.25">
      <c r="A63" s="66" t="s">
        <v>47</v>
      </c>
      <c r="B63" s="65">
        <v>0</v>
      </c>
      <c r="C63" s="65">
        <v>0</v>
      </c>
      <c r="D63" s="65">
        <v>0</v>
      </c>
      <c r="E63" s="183">
        <f t="shared" si="4"/>
        <v>0</v>
      </c>
      <c r="F63" s="62">
        <f t="shared" si="5"/>
        <v>0</v>
      </c>
      <c r="H63" s="178"/>
    </row>
    <row r="64" spans="1:8" ht="15" customHeight="1" x14ac:dyDescent="0.25">
      <c r="A64" s="66" t="s">
        <v>48</v>
      </c>
      <c r="B64" s="65">
        <v>0</v>
      </c>
      <c r="C64" s="65">
        <v>0</v>
      </c>
      <c r="D64" s="65">
        <v>0</v>
      </c>
      <c r="E64" s="183">
        <f t="shared" si="4"/>
        <v>0</v>
      </c>
      <c r="F64" s="62">
        <f t="shared" si="5"/>
        <v>0</v>
      </c>
      <c r="H64" s="178"/>
    </row>
    <row r="65" spans="1:9" ht="15" customHeight="1" x14ac:dyDescent="0.25">
      <c r="A65" s="66" t="s">
        <v>49</v>
      </c>
      <c r="B65" s="65">
        <v>9832059.5299999993</v>
      </c>
      <c r="C65" s="65">
        <v>10645901.050000001</v>
      </c>
      <c r="D65" s="65">
        <v>11373285.25</v>
      </c>
      <c r="E65" s="183">
        <f t="shared" si="4"/>
        <v>727384.19999999925</v>
      </c>
      <c r="F65" s="62">
        <f t="shared" si="5"/>
        <v>6.8325282809199056E-2</v>
      </c>
      <c r="H65" s="178"/>
    </row>
    <row r="66" spans="1:9" ht="15" customHeight="1" x14ac:dyDescent="0.25">
      <c r="A66" s="66" t="s">
        <v>50</v>
      </c>
      <c r="B66" s="65">
        <v>4854555.9300000006</v>
      </c>
      <c r="C66" s="65">
        <v>5856073.54</v>
      </c>
      <c r="D66" s="65">
        <v>6815530.25</v>
      </c>
      <c r="E66" s="183">
        <f t="shared" si="4"/>
        <v>959456.71</v>
      </c>
      <c r="F66" s="62">
        <f t="shared" si="5"/>
        <v>0.1638395937903471</v>
      </c>
      <c r="H66" s="178"/>
    </row>
    <row r="67" spans="1:9" ht="15" customHeight="1" x14ac:dyDescent="0.25">
      <c r="A67" s="66" t="s">
        <v>51</v>
      </c>
      <c r="B67" s="65">
        <v>10297476.48</v>
      </c>
      <c r="C67" s="65">
        <v>11966218.300000001</v>
      </c>
      <c r="D67" s="65">
        <v>12243911.25</v>
      </c>
      <c r="E67" s="183">
        <f t="shared" si="4"/>
        <v>277692.94999999925</v>
      </c>
      <c r="F67" s="62">
        <f t="shared" si="5"/>
        <v>2.3206408494152179E-2</v>
      </c>
      <c r="H67" s="178"/>
    </row>
    <row r="68" spans="1:9" ht="15" customHeight="1" x14ac:dyDescent="0.25">
      <c r="A68" s="66" t="s">
        <v>52</v>
      </c>
      <c r="B68" s="65">
        <v>4800</v>
      </c>
      <c r="C68" s="65">
        <v>100500</v>
      </c>
      <c r="D68" s="65">
        <v>100500</v>
      </c>
      <c r="E68" s="183">
        <f t="shared" si="4"/>
        <v>0</v>
      </c>
      <c r="F68" s="62">
        <f t="shared" si="5"/>
        <v>0</v>
      </c>
      <c r="H68" s="178"/>
    </row>
    <row r="69" spans="1:9" ht="15" customHeight="1" x14ac:dyDescent="0.25">
      <c r="A69" s="66" t="s">
        <v>53</v>
      </c>
      <c r="B69" s="65">
        <v>9579426.4199999999</v>
      </c>
      <c r="C69" s="65">
        <v>11729989.18</v>
      </c>
      <c r="D69" s="65">
        <v>11555562</v>
      </c>
      <c r="E69" s="183">
        <f t="shared" si="4"/>
        <v>-174427.1799999997</v>
      </c>
      <c r="F69" s="62">
        <f t="shared" si="5"/>
        <v>-1.4870191039681735E-2</v>
      </c>
      <c r="H69" s="178"/>
    </row>
    <row r="70" spans="1:9" ht="15" customHeight="1" x14ac:dyDescent="0.25">
      <c r="A70" s="84" t="s">
        <v>54</v>
      </c>
      <c r="B70" s="70">
        <v>67918712.280000001</v>
      </c>
      <c r="C70" s="70">
        <v>78076862.430999994</v>
      </c>
      <c r="D70" s="70">
        <v>80660931</v>
      </c>
      <c r="E70" s="79">
        <f t="shared" si="4"/>
        <v>2584068.5690000057</v>
      </c>
      <c r="F70" s="71">
        <f t="shared" si="5"/>
        <v>3.3096470433653276E-2</v>
      </c>
      <c r="H70" s="179"/>
    </row>
    <row r="71" spans="1:9" ht="15" customHeight="1" x14ac:dyDescent="0.25">
      <c r="A71" s="66" t="s">
        <v>55</v>
      </c>
      <c r="B71" s="65">
        <v>0</v>
      </c>
      <c r="C71" s="65">
        <v>0</v>
      </c>
      <c r="D71" s="65">
        <v>0</v>
      </c>
      <c r="E71" s="183">
        <f t="shared" si="4"/>
        <v>0</v>
      </c>
      <c r="F71" s="62">
        <f t="shared" si="5"/>
        <v>0</v>
      </c>
      <c r="H71" s="178"/>
    </row>
    <row r="72" spans="1:9" ht="15" customHeight="1" x14ac:dyDescent="0.25">
      <c r="A72" s="66" t="s">
        <v>56</v>
      </c>
      <c r="B72" s="65">
        <v>2397187.2999999998</v>
      </c>
      <c r="C72" s="65">
        <v>2469816</v>
      </c>
      <c r="D72" s="65">
        <v>2670077</v>
      </c>
      <c r="E72" s="183">
        <f t="shared" si="4"/>
        <v>200261</v>
      </c>
      <c r="F72" s="62">
        <f t="shared" si="5"/>
        <v>8.1083368153741009E-2</v>
      </c>
      <c r="H72" s="178"/>
    </row>
    <row r="73" spans="1:9" ht="15" customHeight="1" x14ac:dyDescent="0.25">
      <c r="A73" s="66" t="s">
        <v>57</v>
      </c>
      <c r="B73" s="65">
        <v>449142.88999999996</v>
      </c>
      <c r="C73" s="65">
        <v>450000</v>
      </c>
      <c r="D73" s="65">
        <v>475000</v>
      </c>
      <c r="E73" s="183">
        <f t="shared" si="4"/>
        <v>25000</v>
      </c>
      <c r="F73" s="62">
        <f t="shared" si="5"/>
        <v>5.5555555555555552E-2</v>
      </c>
      <c r="H73" s="178"/>
    </row>
    <row r="74" spans="1:9" ht="15" customHeight="1" x14ac:dyDescent="0.25">
      <c r="A74" s="66" t="s">
        <v>58</v>
      </c>
      <c r="B74" s="65">
        <v>503150</v>
      </c>
      <c r="C74" s="65">
        <v>503150</v>
      </c>
      <c r="D74" s="65">
        <v>288717</v>
      </c>
      <c r="E74" s="183">
        <f t="shared" si="4"/>
        <v>-214433</v>
      </c>
      <c r="F74" s="62">
        <f t="shared" si="5"/>
        <v>-0.42618105932624467</v>
      </c>
      <c r="H74" s="178"/>
    </row>
    <row r="75" spans="1:9" ht="15" customHeight="1" x14ac:dyDescent="0.25">
      <c r="A75" s="85" t="s">
        <v>59</v>
      </c>
      <c r="B75" s="86">
        <v>71268192.469999999</v>
      </c>
      <c r="C75" s="86">
        <v>81499828.430999994</v>
      </c>
      <c r="D75" s="86">
        <v>84094725</v>
      </c>
      <c r="E75" s="79">
        <f t="shared" si="4"/>
        <v>2594896.5690000057</v>
      </c>
      <c r="F75" s="71">
        <f t="shared" si="5"/>
        <v>3.1839288731716986E-2</v>
      </c>
      <c r="H75" s="179"/>
    </row>
    <row r="76" spans="1:9" ht="15" customHeight="1" x14ac:dyDescent="0.25">
      <c r="A76" s="81"/>
      <c r="B76" s="57"/>
      <c r="C76" s="57"/>
      <c r="D76" s="57"/>
      <c r="E76" s="57"/>
      <c r="F76" s="89"/>
      <c r="H76" s="178"/>
    </row>
    <row r="77" spans="1:9" ht="15" customHeight="1" x14ac:dyDescent="0.25">
      <c r="A77" s="81" t="s">
        <v>60</v>
      </c>
      <c r="B77" s="57"/>
      <c r="C77" s="57"/>
      <c r="D77" s="57"/>
      <c r="E77" s="57"/>
      <c r="F77" s="89"/>
      <c r="H77" s="178"/>
    </row>
    <row r="78" spans="1:9" ht="15" customHeight="1" x14ac:dyDescent="0.25">
      <c r="A78" s="64" t="s">
        <v>61</v>
      </c>
      <c r="B78" s="61">
        <v>40618043.699999996</v>
      </c>
      <c r="C78" s="61">
        <v>46115463.301000006</v>
      </c>
      <c r="D78" s="61">
        <v>49184994</v>
      </c>
      <c r="E78" s="57">
        <f t="shared" ref="E78:E96" si="6">D78-C78</f>
        <v>3069530.6989999935</v>
      </c>
      <c r="F78" s="62">
        <f t="shared" ref="F78:F96" si="7">IF(ISBLANK(E78),"  ",IF(C78&gt;0,E78/C78,IF(E78&gt;0,1,0)))</f>
        <v>6.6561853211034125E-2</v>
      </c>
      <c r="H78" s="178"/>
      <c r="I78" s="108"/>
    </row>
    <row r="79" spans="1:9" ht="15" customHeight="1" x14ac:dyDescent="0.25">
      <c r="A79" s="66" t="s">
        <v>62</v>
      </c>
      <c r="B79" s="63">
        <v>0</v>
      </c>
      <c r="C79" s="63">
        <v>0</v>
      </c>
      <c r="D79" s="63">
        <v>0</v>
      </c>
      <c r="E79" s="65">
        <f t="shared" si="6"/>
        <v>0</v>
      </c>
      <c r="F79" s="62">
        <f t="shared" si="7"/>
        <v>0</v>
      </c>
      <c r="H79" s="178"/>
      <c r="I79" s="108"/>
    </row>
    <row r="80" spans="1:9" ht="15" customHeight="1" x14ac:dyDescent="0.25">
      <c r="A80" s="66" t="s">
        <v>63</v>
      </c>
      <c r="B80" s="57">
        <v>18112273.809999999</v>
      </c>
      <c r="C80" s="57">
        <v>20840521.129999999</v>
      </c>
      <c r="D80" s="57">
        <v>21451141</v>
      </c>
      <c r="E80" s="65">
        <f t="shared" si="6"/>
        <v>610619.87000000104</v>
      </c>
      <c r="F80" s="62">
        <f t="shared" si="7"/>
        <v>2.9299644965260094E-2</v>
      </c>
      <c r="H80" s="178"/>
      <c r="I80" s="108"/>
    </row>
    <row r="81" spans="1:9" ht="15" customHeight="1" x14ac:dyDescent="0.25">
      <c r="A81" s="84" t="s">
        <v>64</v>
      </c>
      <c r="B81" s="86">
        <v>58730317.50999999</v>
      </c>
      <c r="C81" s="86">
        <v>66955984.431000009</v>
      </c>
      <c r="D81" s="86">
        <v>70636135</v>
      </c>
      <c r="E81" s="70">
        <f t="shared" si="6"/>
        <v>3680150.5689999908</v>
      </c>
      <c r="F81" s="71">
        <f t="shared" si="7"/>
        <v>5.4963728788014275E-2</v>
      </c>
      <c r="H81" s="179"/>
      <c r="I81" s="108"/>
    </row>
    <row r="82" spans="1:9" ht="15" customHeight="1" x14ac:dyDescent="0.25">
      <c r="A82" s="66" t="s">
        <v>65</v>
      </c>
      <c r="B82" s="63">
        <v>103160.29999999999</v>
      </c>
      <c r="C82" s="63">
        <v>107500</v>
      </c>
      <c r="D82" s="63">
        <v>128576</v>
      </c>
      <c r="E82" s="65">
        <f t="shared" si="6"/>
        <v>21076</v>
      </c>
      <c r="F82" s="62">
        <f t="shared" si="7"/>
        <v>0.19605581395348837</v>
      </c>
      <c r="H82" s="178"/>
      <c r="I82" s="108"/>
    </row>
    <row r="83" spans="1:9" ht="15" customHeight="1" x14ac:dyDescent="0.25">
      <c r="A83" s="66" t="s">
        <v>66</v>
      </c>
      <c r="B83" s="61">
        <v>5784599.0700000003</v>
      </c>
      <c r="C83" s="61">
        <v>7311598</v>
      </c>
      <c r="D83" s="61">
        <v>6553796</v>
      </c>
      <c r="E83" s="65">
        <f t="shared" si="6"/>
        <v>-757802</v>
      </c>
      <c r="F83" s="62">
        <f t="shared" si="7"/>
        <v>-0.10364382724542569</v>
      </c>
      <c r="H83" s="178"/>
      <c r="I83" s="108"/>
    </row>
    <row r="84" spans="1:9" ht="15" customHeight="1" x14ac:dyDescent="0.25">
      <c r="A84" s="66" t="s">
        <v>67</v>
      </c>
      <c r="B84" s="57">
        <v>1012767.2299999997</v>
      </c>
      <c r="C84" s="57">
        <v>1454600</v>
      </c>
      <c r="D84" s="57">
        <v>1132200</v>
      </c>
      <c r="E84" s="65">
        <f t="shared" si="6"/>
        <v>-322400</v>
      </c>
      <c r="F84" s="62">
        <f t="shared" si="7"/>
        <v>-0.22164168843668364</v>
      </c>
      <c r="H84" s="178"/>
      <c r="I84" s="108"/>
    </row>
    <row r="85" spans="1:9" ht="15" customHeight="1" x14ac:dyDescent="0.25">
      <c r="A85" s="68" t="s">
        <v>68</v>
      </c>
      <c r="B85" s="86">
        <v>6900526.5999999996</v>
      </c>
      <c r="C85" s="86">
        <v>8873698</v>
      </c>
      <c r="D85" s="86">
        <v>7814572</v>
      </c>
      <c r="E85" s="65">
        <f t="shared" si="6"/>
        <v>-1059126</v>
      </c>
      <c r="F85" s="71">
        <f t="shared" si="7"/>
        <v>-0.11935565082336586</v>
      </c>
      <c r="H85" s="179"/>
      <c r="I85" s="108"/>
    </row>
    <row r="86" spans="1:9" ht="15" customHeight="1" x14ac:dyDescent="0.25">
      <c r="A86" s="66" t="s">
        <v>69</v>
      </c>
      <c r="B86" s="57">
        <v>1494097.33</v>
      </c>
      <c r="C86" s="57">
        <v>1474680</v>
      </c>
      <c r="D86" s="57">
        <v>1539224</v>
      </c>
      <c r="E86" s="65">
        <f t="shared" si="6"/>
        <v>64544</v>
      </c>
      <c r="F86" s="62">
        <f t="shared" si="7"/>
        <v>4.3768139528575688E-2</v>
      </c>
      <c r="H86" s="178"/>
      <c r="I86" s="108"/>
    </row>
    <row r="87" spans="1:9" ht="15" customHeight="1" x14ac:dyDescent="0.25">
      <c r="A87" s="66" t="s">
        <v>70</v>
      </c>
      <c r="B87" s="65">
        <v>982992.05</v>
      </c>
      <c r="C87" s="65">
        <v>1063650</v>
      </c>
      <c r="D87" s="65">
        <v>889217</v>
      </c>
      <c r="E87" s="65">
        <f t="shared" si="6"/>
        <v>-174433</v>
      </c>
      <c r="F87" s="62">
        <f t="shared" si="7"/>
        <v>-0.16399473511023363</v>
      </c>
      <c r="H87" s="178"/>
      <c r="I87" s="108"/>
    </row>
    <row r="88" spans="1:9" ht="15" customHeight="1" x14ac:dyDescent="0.25">
      <c r="A88" s="66" t="s">
        <v>71</v>
      </c>
      <c r="B88" s="65">
        <v>0</v>
      </c>
      <c r="C88" s="65">
        <v>0</v>
      </c>
      <c r="D88" s="65">
        <v>0</v>
      </c>
      <c r="E88" s="65">
        <f t="shared" si="6"/>
        <v>0</v>
      </c>
      <c r="F88" s="62">
        <f t="shared" si="7"/>
        <v>0</v>
      </c>
      <c r="H88" s="178"/>
      <c r="I88" s="108"/>
    </row>
    <row r="89" spans="1:9" ht="15" customHeight="1" x14ac:dyDescent="0.25">
      <c r="A89" s="66" t="s">
        <v>72</v>
      </c>
      <c r="B89" s="65">
        <v>2397187.2999999998</v>
      </c>
      <c r="C89" s="65">
        <v>2469816</v>
      </c>
      <c r="D89" s="65">
        <v>2670077</v>
      </c>
      <c r="E89" s="65">
        <f t="shared" si="6"/>
        <v>200261</v>
      </c>
      <c r="F89" s="62">
        <f t="shared" si="7"/>
        <v>8.1083368153741009E-2</v>
      </c>
      <c r="H89" s="178"/>
      <c r="I89" s="108"/>
    </row>
    <row r="90" spans="1:9" ht="15" customHeight="1" x14ac:dyDescent="0.25">
      <c r="A90" s="68" t="s">
        <v>73</v>
      </c>
      <c r="B90" s="70">
        <v>4874276.68</v>
      </c>
      <c r="C90" s="70">
        <v>5008146</v>
      </c>
      <c r="D90" s="70">
        <v>5098518</v>
      </c>
      <c r="E90" s="70">
        <f t="shared" si="6"/>
        <v>90372</v>
      </c>
      <c r="F90" s="71">
        <f t="shared" si="7"/>
        <v>1.8045001084233566E-2</v>
      </c>
      <c r="H90" s="179"/>
      <c r="I90" s="108"/>
    </row>
    <row r="91" spans="1:9" ht="15" customHeight="1" x14ac:dyDescent="0.25">
      <c r="A91" s="66" t="s">
        <v>74</v>
      </c>
      <c r="B91" s="65">
        <v>528574.18999999994</v>
      </c>
      <c r="C91" s="65">
        <v>347000</v>
      </c>
      <c r="D91" s="65">
        <v>245500</v>
      </c>
      <c r="E91" s="65">
        <f t="shared" si="6"/>
        <v>-101500</v>
      </c>
      <c r="F91" s="62">
        <f t="shared" si="7"/>
        <v>-0.29250720461095103</v>
      </c>
      <c r="H91" s="178"/>
      <c r="I91" s="108"/>
    </row>
    <row r="92" spans="1:9" ht="15" customHeight="1" x14ac:dyDescent="0.25">
      <c r="A92" s="66" t="s">
        <v>75</v>
      </c>
      <c r="B92" s="65">
        <v>152775.98000000001</v>
      </c>
      <c r="C92" s="65">
        <v>215000</v>
      </c>
      <c r="D92" s="65">
        <v>200000</v>
      </c>
      <c r="E92" s="65">
        <f t="shared" si="6"/>
        <v>-15000</v>
      </c>
      <c r="F92" s="62">
        <f t="shared" si="7"/>
        <v>-6.9767441860465115E-2</v>
      </c>
      <c r="H92" s="178"/>
      <c r="I92" s="108"/>
    </row>
    <row r="93" spans="1:9" ht="15" customHeight="1" x14ac:dyDescent="0.25">
      <c r="A93" s="73" t="s">
        <v>76</v>
      </c>
      <c r="B93" s="65">
        <v>81721.510000000009</v>
      </c>
      <c r="C93" s="65">
        <v>100000</v>
      </c>
      <c r="D93" s="65">
        <v>100000</v>
      </c>
      <c r="E93" s="65">
        <f t="shared" si="6"/>
        <v>0</v>
      </c>
      <c r="F93" s="62">
        <f t="shared" si="7"/>
        <v>0</v>
      </c>
      <c r="H93" s="178"/>
      <c r="I93" s="108"/>
    </row>
    <row r="94" spans="1:9" ht="15" customHeight="1" x14ac:dyDescent="0.25">
      <c r="A94" s="87" t="s">
        <v>77</v>
      </c>
      <c r="B94" s="86">
        <v>763071.67999999993</v>
      </c>
      <c r="C94" s="86">
        <v>662000</v>
      </c>
      <c r="D94" s="86">
        <v>545500</v>
      </c>
      <c r="E94" s="65">
        <f t="shared" si="6"/>
        <v>-116500</v>
      </c>
      <c r="F94" s="71">
        <f t="shared" si="7"/>
        <v>-0.17598187311178248</v>
      </c>
      <c r="H94" s="179"/>
      <c r="I94" s="108"/>
    </row>
    <row r="95" spans="1:9" ht="15" customHeight="1" x14ac:dyDescent="0.25">
      <c r="A95" s="73" t="s">
        <v>78</v>
      </c>
      <c r="B95" s="65">
        <v>0</v>
      </c>
      <c r="C95" s="65">
        <v>0</v>
      </c>
      <c r="D95" s="65">
        <v>0</v>
      </c>
      <c r="E95" s="65">
        <f t="shared" si="6"/>
        <v>0</v>
      </c>
      <c r="F95" s="62">
        <f t="shared" si="7"/>
        <v>0</v>
      </c>
      <c r="H95" s="178"/>
      <c r="I95" s="108" t="s">
        <v>38</v>
      </c>
    </row>
    <row r="96" spans="1:9" ht="15" customHeight="1" thickBot="1" x14ac:dyDescent="0.3">
      <c r="A96" s="159" t="s">
        <v>59</v>
      </c>
      <c r="B96" s="160">
        <v>71268192.469999984</v>
      </c>
      <c r="C96" s="160">
        <v>81499828.431000009</v>
      </c>
      <c r="D96" s="160">
        <v>84094725</v>
      </c>
      <c r="E96" s="160">
        <f t="shared" si="6"/>
        <v>2594896.5689999908</v>
      </c>
      <c r="F96" s="162">
        <f t="shared" si="7"/>
        <v>3.1839288731716799E-2</v>
      </c>
      <c r="H96" s="179"/>
    </row>
    <row r="97" spans="1:6" ht="15" customHeight="1" thickTop="1" x14ac:dyDescent="0.4">
      <c r="A97" s="12"/>
      <c r="B97" s="5"/>
      <c r="C97" s="13"/>
      <c r="D97" s="13"/>
      <c r="E97" s="13"/>
      <c r="F97" s="14" t="s">
        <v>38</v>
      </c>
    </row>
    <row r="98" spans="1:6" x14ac:dyDescent="0.25">
      <c r="A98" s="15" t="s">
        <v>203</v>
      </c>
    </row>
    <row r="99" spans="1:6" x14ac:dyDescent="0.25">
      <c r="A99" s="15" t="s">
        <v>181</v>
      </c>
    </row>
  </sheetData>
  <hyperlinks>
    <hyperlink ref="I2" location="Home!A1" tooltip="Home" display="Home" xr:uid="{00000000-0004-0000-2B00-000000000000}"/>
  </hyperlinks>
  <printOptions horizontalCentered="1" verticalCentered="1"/>
  <pageMargins left="0.25" right="0.25" top="0.75" bottom="0.75" header="0.3" footer="0.3"/>
  <pageSetup scale="46" fitToWidth="0" orientation="portrait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 codeName="Sheet45">
    <pageSetUpPr fitToPage="1"/>
  </sheetPr>
  <dimension ref="A1:M99"/>
  <sheetViews>
    <sheetView workbookViewId="0">
      <pane xSplit="1" ySplit="5" topLeftCell="B6" activePane="bottomRight" state="frozen"/>
      <selection activeCell="A33" sqref="A33"/>
      <selection pane="topRight" activeCell="A33" sqref="A33"/>
      <selection pane="bottomLeft" activeCell="A33" sqref="A33"/>
      <selection pane="bottomRight" activeCell="I8" sqref="I8"/>
    </sheetView>
  </sheetViews>
  <sheetFormatPr defaultColWidth="9.140625" defaultRowHeight="15.75" x14ac:dyDescent="0.25"/>
  <cols>
    <col min="1" max="1" width="66.5703125" style="7" customWidth="1"/>
    <col min="2" max="2" width="23.7109375" style="2" customWidth="1"/>
    <col min="3" max="5" width="23.7109375" style="8" customWidth="1"/>
    <col min="6" max="6" width="23.7109375" style="9" customWidth="1"/>
    <col min="8" max="8" width="7.7109375" style="172" customWidth="1"/>
    <col min="9" max="9" width="11.5703125" style="172" customWidth="1"/>
    <col min="10" max="16384" width="9.140625" style="172"/>
  </cols>
  <sheetData>
    <row r="1" spans="1:9" ht="19.5" customHeight="1" thickBot="1" x14ac:dyDescent="0.35">
      <c r="A1" s="27" t="s">
        <v>0</v>
      </c>
      <c r="B1" s="28"/>
      <c r="D1" s="29" t="s">
        <v>1</v>
      </c>
      <c r="E1" s="26" t="s">
        <v>99</v>
      </c>
      <c r="F1" s="38"/>
    </row>
    <row r="2" spans="1:9" ht="19.5" customHeight="1" thickBot="1" x14ac:dyDescent="0.3">
      <c r="A2" s="27" t="s">
        <v>2</v>
      </c>
      <c r="B2" s="28"/>
      <c r="C2" s="28"/>
      <c r="D2" s="28"/>
      <c r="E2" s="28"/>
      <c r="F2" s="32"/>
      <c r="I2" s="170" t="s">
        <v>178</v>
      </c>
    </row>
    <row r="3" spans="1:9" ht="19.5" customHeight="1" thickBot="1" x14ac:dyDescent="0.3">
      <c r="A3" s="33" t="s">
        <v>3</v>
      </c>
      <c r="B3" s="34"/>
      <c r="C3" s="34"/>
      <c r="D3" s="34"/>
      <c r="E3" s="34"/>
      <c r="F3" s="35"/>
    </row>
    <row r="4" spans="1:9" customFormat="1" ht="15" customHeight="1" thickTop="1" x14ac:dyDescent="0.25">
      <c r="A4" s="49" t="s">
        <v>4</v>
      </c>
      <c r="B4" s="50" t="s">
        <v>5</v>
      </c>
      <c r="C4" s="51" t="s">
        <v>6</v>
      </c>
      <c r="D4" s="51" t="s">
        <v>6</v>
      </c>
      <c r="E4" s="51" t="s">
        <v>7</v>
      </c>
      <c r="F4" s="52" t="s">
        <v>8</v>
      </c>
      <c r="H4" s="177"/>
    </row>
    <row r="5" spans="1:9" s="107" customFormat="1" ht="15" customHeight="1" x14ac:dyDescent="0.25">
      <c r="A5" s="53"/>
      <c r="B5" s="54" t="s">
        <v>192</v>
      </c>
      <c r="C5" s="54" t="s">
        <v>201</v>
      </c>
      <c r="D5" s="54" t="s">
        <v>202</v>
      </c>
      <c r="E5" s="54" t="s">
        <v>192</v>
      </c>
      <c r="F5" s="55" t="s">
        <v>9</v>
      </c>
      <c r="H5" s="177"/>
    </row>
    <row r="6" spans="1:9" ht="15" customHeight="1" x14ac:dyDescent="0.25">
      <c r="A6" s="56" t="s">
        <v>10</v>
      </c>
      <c r="B6" s="57"/>
      <c r="C6" s="57"/>
      <c r="D6" s="57"/>
      <c r="E6" s="57"/>
      <c r="F6" s="58"/>
      <c r="H6" s="178"/>
    </row>
    <row r="7" spans="1:9" ht="15" customHeight="1" x14ac:dyDescent="0.25">
      <c r="A7" s="56" t="s">
        <v>11</v>
      </c>
      <c r="B7" s="57"/>
      <c r="C7" s="57"/>
      <c r="D7" s="57"/>
      <c r="E7" s="57"/>
      <c r="F7" s="59"/>
      <c r="H7" s="178"/>
    </row>
    <row r="8" spans="1:9" ht="15" customHeight="1" x14ac:dyDescent="0.25">
      <c r="A8" s="60" t="s">
        <v>12</v>
      </c>
      <c r="B8" s="61">
        <v>5519544</v>
      </c>
      <c r="C8" s="61">
        <v>5519544</v>
      </c>
      <c r="D8" s="61">
        <v>6120025</v>
      </c>
      <c r="E8" s="61">
        <f t="shared" ref="E8:E33" si="0">D8-C8</f>
        <v>600481</v>
      </c>
      <c r="F8" s="62">
        <f t="shared" ref="F8:F33" si="1">IF(ISBLANK(E8),"  ",IF(C8&gt;0,E8/C8,IF(E8&gt;0,1,0)))</f>
        <v>0.10879177700186828</v>
      </c>
      <c r="H8" s="178"/>
    </row>
    <row r="9" spans="1:9" ht="15" customHeight="1" x14ac:dyDescent="0.25">
      <c r="A9" s="60" t="s">
        <v>13</v>
      </c>
      <c r="B9" s="61">
        <v>0</v>
      </c>
      <c r="C9" s="61">
        <v>0</v>
      </c>
      <c r="D9" s="61">
        <v>0</v>
      </c>
      <c r="E9" s="61">
        <f t="shared" si="0"/>
        <v>0</v>
      </c>
      <c r="F9" s="62">
        <f t="shared" si="1"/>
        <v>0</v>
      </c>
      <c r="H9" s="178"/>
    </row>
    <row r="10" spans="1:9" ht="15" customHeight="1" x14ac:dyDescent="0.25">
      <c r="A10" s="187" t="s">
        <v>14</v>
      </c>
      <c r="B10" s="63">
        <v>226209.64</v>
      </c>
      <c r="C10" s="63">
        <v>227203</v>
      </c>
      <c r="D10" s="63">
        <v>196557</v>
      </c>
      <c r="E10" s="61">
        <f t="shared" si="0"/>
        <v>-30646</v>
      </c>
      <c r="F10" s="62">
        <f t="shared" si="1"/>
        <v>-0.13488378234442328</v>
      </c>
      <c r="H10" s="178"/>
    </row>
    <row r="11" spans="1:9" ht="15" customHeight="1" x14ac:dyDescent="0.25">
      <c r="A11" s="189" t="s">
        <v>15</v>
      </c>
      <c r="B11" s="65">
        <v>0</v>
      </c>
      <c r="C11" s="65">
        <v>0</v>
      </c>
      <c r="D11" s="65">
        <v>0</v>
      </c>
      <c r="E11" s="61">
        <f t="shared" si="0"/>
        <v>0</v>
      </c>
      <c r="F11" s="62">
        <f t="shared" si="1"/>
        <v>0</v>
      </c>
      <c r="H11" s="178"/>
    </row>
    <row r="12" spans="1:9" ht="15" customHeight="1" x14ac:dyDescent="0.25">
      <c r="A12" s="190" t="s">
        <v>16</v>
      </c>
      <c r="B12" s="65">
        <v>226209.64</v>
      </c>
      <c r="C12" s="65">
        <v>227203</v>
      </c>
      <c r="D12" s="65">
        <v>196557</v>
      </c>
      <c r="E12" s="61">
        <f t="shared" si="0"/>
        <v>-30646</v>
      </c>
      <c r="F12" s="62">
        <f t="shared" si="1"/>
        <v>-0.13488378234442328</v>
      </c>
      <c r="H12" s="178"/>
    </row>
    <row r="13" spans="1:9" ht="15" customHeight="1" x14ac:dyDescent="0.25">
      <c r="A13" s="190" t="s">
        <v>17</v>
      </c>
      <c r="B13" s="65">
        <v>0</v>
      </c>
      <c r="C13" s="65">
        <v>0</v>
      </c>
      <c r="D13" s="65">
        <v>0</v>
      </c>
      <c r="E13" s="61">
        <f t="shared" si="0"/>
        <v>0</v>
      </c>
      <c r="F13" s="62">
        <f t="shared" si="1"/>
        <v>0</v>
      </c>
      <c r="H13" s="178"/>
    </row>
    <row r="14" spans="1:9" ht="15" customHeight="1" x14ac:dyDescent="0.25">
      <c r="A14" s="190" t="s">
        <v>18</v>
      </c>
      <c r="B14" s="65">
        <v>0</v>
      </c>
      <c r="C14" s="65">
        <v>0</v>
      </c>
      <c r="D14" s="65">
        <v>0</v>
      </c>
      <c r="E14" s="61">
        <f t="shared" si="0"/>
        <v>0</v>
      </c>
      <c r="F14" s="62">
        <f t="shared" si="1"/>
        <v>0</v>
      </c>
      <c r="H14" s="178"/>
    </row>
    <row r="15" spans="1:9" ht="15" customHeight="1" x14ac:dyDescent="0.25">
      <c r="A15" s="190" t="s">
        <v>19</v>
      </c>
      <c r="B15" s="65">
        <v>0</v>
      </c>
      <c r="C15" s="65">
        <v>0</v>
      </c>
      <c r="D15" s="65">
        <v>0</v>
      </c>
      <c r="E15" s="61">
        <f t="shared" si="0"/>
        <v>0</v>
      </c>
      <c r="F15" s="62">
        <f t="shared" si="1"/>
        <v>0</v>
      </c>
      <c r="H15" s="178"/>
    </row>
    <row r="16" spans="1:9" ht="15" customHeight="1" x14ac:dyDescent="0.25">
      <c r="A16" s="190" t="s">
        <v>204</v>
      </c>
      <c r="B16" s="65">
        <v>0</v>
      </c>
      <c r="C16" s="65">
        <v>0</v>
      </c>
      <c r="D16" s="65">
        <v>0</v>
      </c>
      <c r="E16" s="61">
        <f t="shared" si="0"/>
        <v>0</v>
      </c>
      <c r="F16" s="62">
        <f t="shared" si="1"/>
        <v>0</v>
      </c>
      <c r="H16" s="178"/>
    </row>
    <row r="17" spans="1:8" ht="15" customHeight="1" x14ac:dyDescent="0.25">
      <c r="A17" s="190" t="s">
        <v>20</v>
      </c>
      <c r="B17" s="65">
        <v>0</v>
      </c>
      <c r="C17" s="65">
        <v>0</v>
      </c>
      <c r="D17" s="65">
        <v>0</v>
      </c>
      <c r="E17" s="61">
        <f t="shared" si="0"/>
        <v>0</v>
      </c>
      <c r="F17" s="62">
        <f t="shared" si="1"/>
        <v>0</v>
      </c>
      <c r="H17" s="178"/>
    </row>
    <row r="18" spans="1:8" ht="15" customHeight="1" x14ac:dyDescent="0.25">
      <c r="A18" s="190" t="s">
        <v>193</v>
      </c>
      <c r="B18" s="65">
        <v>0</v>
      </c>
      <c r="C18" s="65">
        <v>0</v>
      </c>
      <c r="D18" s="65">
        <v>0</v>
      </c>
      <c r="E18" s="61">
        <f t="shared" si="0"/>
        <v>0</v>
      </c>
      <c r="F18" s="62">
        <f t="shared" si="1"/>
        <v>0</v>
      </c>
      <c r="H18" s="178"/>
    </row>
    <row r="19" spans="1:8" ht="15" customHeight="1" x14ac:dyDescent="0.25">
      <c r="A19" s="190" t="s">
        <v>21</v>
      </c>
      <c r="B19" s="65">
        <v>0</v>
      </c>
      <c r="C19" s="65">
        <v>0</v>
      </c>
      <c r="D19" s="65">
        <v>0</v>
      </c>
      <c r="E19" s="61">
        <f t="shared" si="0"/>
        <v>0</v>
      </c>
      <c r="F19" s="62">
        <f t="shared" si="1"/>
        <v>0</v>
      </c>
      <c r="H19" s="178"/>
    </row>
    <row r="20" spans="1:8" ht="15" customHeight="1" x14ac:dyDescent="0.25">
      <c r="A20" s="190" t="s">
        <v>22</v>
      </c>
      <c r="B20" s="65">
        <v>0</v>
      </c>
      <c r="C20" s="65">
        <v>0</v>
      </c>
      <c r="D20" s="65">
        <v>0</v>
      </c>
      <c r="E20" s="61">
        <f t="shared" si="0"/>
        <v>0</v>
      </c>
      <c r="F20" s="62">
        <f t="shared" si="1"/>
        <v>0</v>
      </c>
      <c r="H20" s="178"/>
    </row>
    <row r="21" spans="1:8" ht="15" customHeight="1" x14ac:dyDescent="0.25">
      <c r="A21" s="190" t="s">
        <v>194</v>
      </c>
      <c r="B21" s="65">
        <v>0</v>
      </c>
      <c r="C21" s="65">
        <v>0</v>
      </c>
      <c r="D21" s="65">
        <v>0</v>
      </c>
      <c r="E21" s="61">
        <f t="shared" si="0"/>
        <v>0</v>
      </c>
      <c r="F21" s="62">
        <f t="shared" si="1"/>
        <v>0</v>
      </c>
      <c r="H21" s="178"/>
    </row>
    <row r="22" spans="1:8" ht="15" customHeight="1" x14ac:dyDescent="0.25">
      <c r="A22" s="190" t="s">
        <v>23</v>
      </c>
      <c r="B22" s="65">
        <v>0</v>
      </c>
      <c r="C22" s="65">
        <v>0</v>
      </c>
      <c r="D22" s="65">
        <v>0</v>
      </c>
      <c r="E22" s="61">
        <f t="shared" si="0"/>
        <v>0</v>
      </c>
      <c r="F22" s="62">
        <f t="shared" si="1"/>
        <v>0</v>
      </c>
      <c r="H22" s="178"/>
    </row>
    <row r="23" spans="1:8" ht="15" customHeight="1" x14ac:dyDescent="0.25">
      <c r="A23" s="191" t="s">
        <v>195</v>
      </c>
      <c r="B23" s="65">
        <v>0</v>
      </c>
      <c r="C23" s="65">
        <v>0</v>
      </c>
      <c r="D23" s="65">
        <v>0</v>
      </c>
      <c r="E23" s="61">
        <f t="shared" si="0"/>
        <v>0</v>
      </c>
      <c r="F23" s="62">
        <f t="shared" si="1"/>
        <v>0</v>
      </c>
      <c r="H23" s="178"/>
    </row>
    <row r="24" spans="1:8" ht="15" customHeight="1" x14ac:dyDescent="0.25">
      <c r="A24" s="191" t="s">
        <v>24</v>
      </c>
      <c r="B24" s="65">
        <v>0</v>
      </c>
      <c r="C24" s="65">
        <v>0</v>
      </c>
      <c r="D24" s="65">
        <v>0</v>
      </c>
      <c r="E24" s="61">
        <f t="shared" si="0"/>
        <v>0</v>
      </c>
      <c r="F24" s="62">
        <f t="shared" si="1"/>
        <v>0</v>
      </c>
      <c r="H24" s="178"/>
    </row>
    <row r="25" spans="1:8" ht="15" customHeight="1" x14ac:dyDescent="0.25">
      <c r="A25" s="191" t="s">
        <v>79</v>
      </c>
      <c r="B25" s="65">
        <v>0</v>
      </c>
      <c r="C25" s="65">
        <v>0</v>
      </c>
      <c r="D25" s="65">
        <v>0</v>
      </c>
      <c r="E25" s="61">
        <f t="shared" si="0"/>
        <v>0</v>
      </c>
      <c r="F25" s="62">
        <f t="shared" si="1"/>
        <v>0</v>
      </c>
      <c r="H25" s="178"/>
    </row>
    <row r="26" spans="1:8" ht="15" customHeight="1" x14ac:dyDescent="0.25">
      <c r="A26" s="191" t="s">
        <v>196</v>
      </c>
      <c r="B26" s="65">
        <v>0</v>
      </c>
      <c r="C26" s="65">
        <v>0</v>
      </c>
      <c r="D26" s="65">
        <v>0</v>
      </c>
      <c r="E26" s="61">
        <f t="shared" si="0"/>
        <v>0</v>
      </c>
      <c r="F26" s="62">
        <f t="shared" si="1"/>
        <v>0</v>
      </c>
      <c r="H26" s="178"/>
    </row>
    <row r="27" spans="1:8" ht="15" customHeight="1" x14ac:dyDescent="0.25">
      <c r="A27" s="191" t="s">
        <v>197</v>
      </c>
      <c r="B27" s="65">
        <v>0</v>
      </c>
      <c r="C27" s="65">
        <v>0</v>
      </c>
      <c r="D27" s="65">
        <v>0</v>
      </c>
      <c r="E27" s="61">
        <f t="shared" si="0"/>
        <v>0</v>
      </c>
      <c r="F27" s="62">
        <f t="shared" si="1"/>
        <v>0</v>
      </c>
      <c r="H27" s="178"/>
    </row>
    <row r="28" spans="1:8" customFormat="1" ht="15" customHeight="1" x14ac:dyDescent="0.25">
      <c r="A28" s="191" t="s">
        <v>185</v>
      </c>
      <c r="B28" s="65">
        <v>0</v>
      </c>
      <c r="C28" s="65">
        <v>0</v>
      </c>
      <c r="D28" s="65">
        <v>0</v>
      </c>
      <c r="E28" s="61">
        <f t="shared" si="0"/>
        <v>0</v>
      </c>
      <c r="F28" s="62">
        <f t="shared" si="1"/>
        <v>0</v>
      </c>
      <c r="H28" s="178"/>
    </row>
    <row r="29" spans="1:8" ht="15" customHeight="1" x14ac:dyDescent="0.25">
      <c r="A29" s="191" t="s">
        <v>198</v>
      </c>
      <c r="B29" s="65">
        <v>0</v>
      </c>
      <c r="C29" s="65">
        <v>0</v>
      </c>
      <c r="D29" s="65">
        <v>0</v>
      </c>
      <c r="E29" s="61">
        <f t="shared" si="0"/>
        <v>0</v>
      </c>
      <c r="F29" s="62">
        <f t="shared" si="1"/>
        <v>0</v>
      </c>
      <c r="H29" s="178"/>
    </row>
    <row r="30" spans="1:8" ht="15" customHeight="1" x14ac:dyDescent="0.25">
      <c r="A30" s="192" t="s">
        <v>199</v>
      </c>
      <c r="B30" s="65">
        <v>0</v>
      </c>
      <c r="C30" s="65">
        <v>0</v>
      </c>
      <c r="D30" s="65">
        <v>0</v>
      </c>
      <c r="E30" s="61">
        <f t="shared" si="0"/>
        <v>0</v>
      </c>
      <c r="F30" s="62">
        <f t="shared" si="1"/>
        <v>0</v>
      </c>
      <c r="H30" s="178"/>
    </row>
    <row r="31" spans="1:8" ht="15" customHeight="1" x14ac:dyDescent="0.25">
      <c r="A31" s="191" t="s">
        <v>205</v>
      </c>
      <c r="B31" s="65">
        <v>0</v>
      </c>
      <c r="C31" s="65">
        <v>0</v>
      </c>
      <c r="D31" s="65">
        <v>0</v>
      </c>
      <c r="E31" s="61">
        <f t="shared" si="0"/>
        <v>0</v>
      </c>
      <c r="F31" s="62">
        <f t="shared" si="1"/>
        <v>0</v>
      </c>
      <c r="H31" s="178"/>
    </row>
    <row r="32" spans="1:8" ht="15" customHeight="1" x14ac:dyDescent="0.25">
      <c r="A32" s="193" t="s">
        <v>206</v>
      </c>
      <c r="B32" s="65">
        <v>0</v>
      </c>
      <c r="C32" s="65">
        <v>0</v>
      </c>
      <c r="D32" s="65">
        <v>0</v>
      </c>
      <c r="E32" s="61">
        <f t="shared" si="0"/>
        <v>0</v>
      </c>
      <c r="F32" s="62">
        <f t="shared" si="1"/>
        <v>0</v>
      </c>
      <c r="H32" s="178"/>
    </row>
    <row r="33" spans="1:13" ht="15" customHeight="1" x14ac:dyDescent="0.25">
      <c r="A33" s="193" t="s">
        <v>207</v>
      </c>
      <c r="B33" s="65">
        <v>0</v>
      </c>
      <c r="C33" s="65">
        <v>0</v>
      </c>
      <c r="D33" s="65">
        <v>0</v>
      </c>
      <c r="E33" s="61">
        <f t="shared" si="0"/>
        <v>0</v>
      </c>
      <c r="F33" s="62">
        <f t="shared" si="1"/>
        <v>0</v>
      </c>
      <c r="H33" s="178"/>
    </row>
    <row r="34" spans="1:13" ht="15" customHeight="1" x14ac:dyDescent="0.25">
      <c r="A34" s="67" t="s">
        <v>25</v>
      </c>
      <c r="B34" s="65"/>
      <c r="C34" s="65"/>
      <c r="D34" s="65"/>
      <c r="E34" s="65"/>
      <c r="F34" s="58"/>
      <c r="H34" s="178"/>
    </row>
    <row r="35" spans="1:13" ht="15" customHeight="1" x14ac:dyDescent="0.25">
      <c r="A35" s="64" t="s">
        <v>26</v>
      </c>
      <c r="B35" s="61">
        <v>0</v>
      </c>
      <c r="C35" s="61">
        <v>0</v>
      </c>
      <c r="D35" s="61">
        <v>0</v>
      </c>
      <c r="E35" s="61">
        <f>D35-C35</f>
        <v>0</v>
      </c>
      <c r="F35" s="62">
        <f>IF(ISBLANK(E35),"  ",IF(C35&gt;0,E35/C35,IF(E35&gt;0,1,0)))</f>
        <v>0</v>
      </c>
      <c r="H35" s="178"/>
    </row>
    <row r="36" spans="1:13" ht="15" customHeight="1" x14ac:dyDescent="0.25">
      <c r="A36" s="68" t="s">
        <v>27</v>
      </c>
      <c r="B36" s="65"/>
      <c r="C36" s="65"/>
      <c r="D36" s="65"/>
      <c r="E36" s="65"/>
      <c r="F36" s="58"/>
      <c r="H36" s="178"/>
    </row>
    <row r="37" spans="1:13" ht="15" customHeight="1" x14ac:dyDescent="0.25">
      <c r="A37" s="64" t="s">
        <v>26</v>
      </c>
      <c r="B37" s="57">
        <v>0</v>
      </c>
      <c r="C37" s="57">
        <v>0</v>
      </c>
      <c r="D37" s="57">
        <v>0</v>
      </c>
      <c r="E37" s="61">
        <f>D37-C37</f>
        <v>0</v>
      </c>
      <c r="F37" s="62">
        <f>IF(ISBLANK(E37),"  ",IF(C37&gt;0,E37/C37,IF(E37&gt;0,1,0)))</f>
        <v>0</v>
      </c>
      <c r="H37" s="178"/>
    </row>
    <row r="38" spans="1:13" ht="15" customHeight="1" x14ac:dyDescent="0.25">
      <c r="A38" s="66" t="s">
        <v>28</v>
      </c>
      <c r="B38" s="65"/>
      <c r="C38" s="65"/>
      <c r="D38" s="65"/>
      <c r="E38" s="63"/>
      <c r="F38" s="62" t="str">
        <f>IF(ISBLANK(E38),"  ",IF(C38&gt;0,E38/C38,IF(E38&gt;0,1,0)))</f>
        <v xml:space="preserve">  </v>
      </c>
      <c r="H38" s="178"/>
    </row>
    <row r="39" spans="1:13" s="173" customFormat="1" ht="15" customHeight="1" x14ac:dyDescent="0.25">
      <c r="A39" s="69" t="s">
        <v>30</v>
      </c>
      <c r="B39" s="70">
        <v>5745753.6399999997</v>
      </c>
      <c r="C39" s="70">
        <v>5746747</v>
      </c>
      <c r="D39" s="70">
        <v>6316582</v>
      </c>
      <c r="E39" s="70">
        <f>D39-C39</f>
        <v>569835</v>
      </c>
      <c r="F39" s="71">
        <f>IF(ISBLANK(E39),"  ",IF(C39&gt;0,E39/C39,IF(E39&gt;0,1,0)))</f>
        <v>9.9157836598687918E-2</v>
      </c>
      <c r="H39" s="179"/>
    </row>
    <row r="40" spans="1:13" ht="15" customHeight="1" x14ac:dyDescent="0.25">
      <c r="A40" s="67" t="s">
        <v>31</v>
      </c>
      <c r="B40" s="65"/>
      <c r="C40" s="65"/>
      <c r="D40" s="65"/>
      <c r="E40" s="65"/>
      <c r="F40" s="58"/>
      <c r="H40" s="178"/>
    </row>
    <row r="41" spans="1:13" ht="15" customHeight="1" x14ac:dyDescent="0.25">
      <c r="A41" s="72" t="s">
        <v>32</v>
      </c>
      <c r="B41" s="61">
        <v>0</v>
      </c>
      <c r="C41" s="61">
        <v>0</v>
      </c>
      <c r="D41" s="61">
        <v>0</v>
      </c>
      <c r="E41" s="61">
        <f t="shared" ref="E41:E46" si="2">D41-C41</f>
        <v>0</v>
      </c>
      <c r="F41" s="62">
        <f t="shared" ref="F41:F46" si="3">IF(ISBLANK(E41),"  ",IF(C41&gt;0,E41/C41,IF(E41&gt;0,1,0)))</f>
        <v>0</v>
      </c>
      <c r="H41" s="178"/>
    </row>
    <row r="42" spans="1:13" ht="15" customHeight="1" x14ac:dyDescent="0.25">
      <c r="A42" s="73" t="s">
        <v>33</v>
      </c>
      <c r="B42" s="61">
        <v>0</v>
      </c>
      <c r="C42" s="61">
        <v>0</v>
      </c>
      <c r="D42" s="61">
        <v>0</v>
      </c>
      <c r="E42" s="61">
        <f t="shared" si="2"/>
        <v>0</v>
      </c>
      <c r="F42" s="62">
        <f t="shared" si="3"/>
        <v>0</v>
      </c>
      <c r="H42" s="178"/>
    </row>
    <row r="43" spans="1:13" ht="15" customHeight="1" x14ac:dyDescent="0.25">
      <c r="A43" s="73" t="s">
        <v>34</v>
      </c>
      <c r="B43" s="61">
        <v>523066</v>
      </c>
      <c r="C43" s="61">
        <v>0</v>
      </c>
      <c r="D43" s="61">
        <v>0</v>
      </c>
      <c r="E43" s="61">
        <f t="shared" si="2"/>
        <v>0</v>
      </c>
      <c r="F43" s="62">
        <f t="shared" si="3"/>
        <v>0</v>
      </c>
      <c r="H43" s="178"/>
    </row>
    <row r="44" spans="1:13" ht="15" customHeight="1" x14ac:dyDescent="0.25">
      <c r="A44" s="73" t="s">
        <v>35</v>
      </c>
      <c r="B44" s="61">
        <v>0</v>
      </c>
      <c r="C44" s="61">
        <v>0</v>
      </c>
      <c r="D44" s="61">
        <v>0</v>
      </c>
      <c r="E44" s="61">
        <f t="shared" si="2"/>
        <v>0</v>
      </c>
      <c r="F44" s="62">
        <f t="shared" si="3"/>
        <v>0</v>
      </c>
      <c r="H44" s="178"/>
    </row>
    <row r="45" spans="1:13" ht="15" customHeight="1" x14ac:dyDescent="0.25">
      <c r="A45" s="74" t="s">
        <v>36</v>
      </c>
      <c r="B45" s="61">
        <v>0</v>
      </c>
      <c r="C45" s="61">
        <v>0</v>
      </c>
      <c r="D45" s="61">
        <v>0</v>
      </c>
      <c r="E45" s="61">
        <f t="shared" si="2"/>
        <v>0</v>
      </c>
      <c r="F45" s="62">
        <f t="shared" si="3"/>
        <v>0</v>
      </c>
      <c r="H45" s="178"/>
    </row>
    <row r="46" spans="1:13" s="173" customFormat="1" ht="15" customHeight="1" x14ac:dyDescent="0.25">
      <c r="A46" s="67" t="s">
        <v>37</v>
      </c>
      <c r="B46" s="75">
        <v>523066</v>
      </c>
      <c r="C46" s="75">
        <v>0</v>
      </c>
      <c r="D46" s="75">
        <v>0</v>
      </c>
      <c r="E46" s="77">
        <f t="shared" si="2"/>
        <v>0</v>
      </c>
      <c r="F46" s="71">
        <f t="shared" si="3"/>
        <v>0</v>
      </c>
      <c r="H46" s="179"/>
      <c r="M46" s="173" t="s">
        <v>38</v>
      </c>
    </row>
    <row r="47" spans="1:13" ht="15" customHeight="1" x14ac:dyDescent="0.25">
      <c r="A47" s="66" t="s">
        <v>38</v>
      </c>
      <c r="B47" s="65"/>
      <c r="C47" s="65"/>
      <c r="D47" s="65"/>
      <c r="E47" s="65"/>
      <c r="F47" s="58"/>
      <c r="H47" s="178"/>
    </row>
    <row r="48" spans="1:13" s="173" customFormat="1" ht="15" customHeight="1" x14ac:dyDescent="0.25">
      <c r="A48" s="76" t="s">
        <v>39</v>
      </c>
      <c r="B48" s="77">
        <v>0</v>
      </c>
      <c r="C48" s="77">
        <v>0</v>
      </c>
      <c r="D48" s="77">
        <v>0</v>
      </c>
      <c r="E48" s="77">
        <f>D48-C48</f>
        <v>0</v>
      </c>
      <c r="F48" s="71">
        <f>IF(ISBLANK(E48),"  ",IF(C48&gt;0,E48/C48,IF(E48&gt;0,1,0)))</f>
        <v>0</v>
      </c>
      <c r="H48" s="179"/>
    </row>
    <row r="49" spans="1:8" ht="15" customHeight="1" x14ac:dyDescent="0.25">
      <c r="A49" s="64"/>
      <c r="B49" s="57"/>
      <c r="C49" s="57"/>
      <c r="D49" s="57"/>
      <c r="E49" s="57"/>
      <c r="F49" s="59"/>
      <c r="H49" s="178"/>
    </row>
    <row r="50" spans="1:8" s="173" customFormat="1" ht="15" customHeight="1" x14ac:dyDescent="0.25">
      <c r="A50" s="76" t="s">
        <v>40</v>
      </c>
      <c r="B50" s="77">
        <v>0</v>
      </c>
      <c r="C50" s="77">
        <v>0</v>
      </c>
      <c r="D50" s="77">
        <v>0</v>
      </c>
      <c r="E50" s="77">
        <f>D50-C50</f>
        <v>0</v>
      </c>
      <c r="F50" s="71">
        <f>IF(ISBLANK(E50),"  ",IF(C50&gt;0,E50/C50,IF(E50&gt;0,1,0)))</f>
        <v>0</v>
      </c>
      <c r="H50" s="179"/>
    </row>
    <row r="51" spans="1:8" ht="15" customHeight="1" x14ac:dyDescent="0.25">
      <c r="A51" s="66" t="s">
        <v>38</v>
      </c>
      <c r="B51" s="65"/>
      <c r="C51" s="65"/>
      <c r="D51" s="65"/>
      <c r="E51" s="65"/>
      <c r="F51" s="58"/>
      <c r="H51" s="178"/>
    </row>
    <row r="52" spans="1:8" s="173" customFormat="1" ht="15" customHeight="1" x14ac:dyDescent="0.25">
      <c r="A52" s="67" t="s">
        <v>41</v>
      </c>
      <c r="B52" s="75">
        <v>3623919</v>
      </c>
      <c r="C52" s="75">
        <v>3831000</v>
      </c>
      <c r="D52" s="75">
        <v>3831000</v>
      </c>
      <c r="E52" s="75">
        <f>D52-C52</f>
        <v>0</v>
      </c>
      <c r="F52" s="71">
        <f>IF(ISBLANK(E52),"  ",IF(C52&gt;0,E52/C52,IF(E52&gt;0,1,0)))</f>
        <v>0</v>
      </c>
      <c r="H52" s="179"/>
    </row>
    <row r="53" spans="1:8" ht="15" customHeight="1" x14ac:dyDescent="0.25">
      <c r="A53" s="66" t="s">
        <v>38</v>
      </c>
      <c r="B53" s="65"/>
      <c r="C53" s="65"/>
      <c r="D53" s="65"/>
      <c r="E53" s="65"/>
      <c r="F53" s="58"/>
      <c r="H53" s="178"/>
    </row>
    <row r="54" spans="1:8" s="173" customFormat="1" ht="15" customHeight="1" x14ac:dyDescent="0.25">
      <c r="A54" s="78" t="s">
        <v>42</v>
      </c>
      <c r="B54" s="79">
        <v>0</v>
      </c>
      <c r="C54" s="79">
        <v>0</v>
      </c>
      <c r="D54" s="79">
        <v>0</v>
      </c>
      <c r="E54" s="79">
        <f>D54-C54</f>
        <v>0</v>
      </c>
      <c r="F54" s="71">
        <f>IF(ISBLANK(E54),"  ",IF(C54&gt;0,E54/C54,IF(E54&gt;0,1,0)))</f>
        <v>0</v>
      </c>
      <c r="H54" s="179"/>
    </row>
    <row r="55" spans="1:8" ht="15" customHeight="1" x14ac:dyDescent="0.25">
      <c r="A55" s="67"/>
      <c r="B55" s="57"/>
      <c r="C55" s="57"/>
      <c r="D55" s="57"/>
      <c r="E55" s="57"/>
      <c r="F55" s="80"/>
      <c r="H55" s="178"/>
    </row>
    <row r="56" spans="1:8" s="173" customFormat="1" ht="15" customHeight="1" x14ac:dyDescent="0.25">
      <c r="A56" s="67" t="s">
        <v>43</v>
      </c>
      <c r="B56" s="75">
        <v>0</v>
      </c>
      <c r="C56" s="75">
        <v>0</v>
      </c>
      <c r="D56" s="75">
        <v>0</v>
      </c>
      <c r="E56" s="79">
        <f>D56-C56</f>
        <v>0</v>
      </c>
      <c r="F56" s="71">
        <f>IF(ISBLANK(E56),"  ",IF(C56&gt;0,E56/C56,IF(E56&gt;0,1,0)))</f>
        <v>0</v>
      </c>
      <c r="H56" s="179"/>
    </row>
    <row r="57" spans="1:8" ht="15" customHeight="1" x14ac:dyDescent="0.25">
      <c r="A57" s="66"/>
      <c r="B57" s="65"/>
      <c r="C57" s="65"/>
      <c r="D57" s="65"/>
      <c r="E57" s="65"/>
      <c r="F57" s="58"/>
      <c r="H57" s="178"/>
    </row>
    <row r="58" spans="1:8" s="173" customFormat="1" ht="15" customHeight="1" x14ac:dyDescent="0.25">
      <c r="A58" s="81" t="s">
        <v>44</v>
      </c>
      <c r="B58" s="75">
        <v>8846606.6400000006</v>
      </c>
      <c r="C58" s="75">
        <v>9577747</v>
      </c>
      <c r="D58" s="75">
        <v>10147582</v>
      </c>
      <c r="E58" s="75">
        <f>D58-C58</f>
        <v>569835</v>
      </c>
      <c r="F58" s="71">
        <f>IF(ISBLANK(E58),"  ",IF(C58&gt;0,E58/C58,IF(E58&gt;0,1,0)))</f>
        <v>5.9495724829649398E-2</v>
      </c>
      <c r="H58" s="179"/>
    </row>
    <row r="59" spans="1:8" ht="15" customHeight="1" x14ac:dyDescent="0.25">
      <c r="A59" s="82"/>
      <c r="B59" s="65"/>
      <c r="C59" s="65"/>
      <c r="D59" s="65"/>
      <c r="E59" s="65"/>
      <c r="F59" s="58" t="s">
        <v>38</v>
      </c>
      <c r="H59" s="178"/>
    </row>
    <row r="60" spans="1:8" ht="15" customHeight="1" x14ac:dyDescent="0.25">
      <c r="A60" s="83"/>
      <c r="B60" s="57"/>
      <c r="C60" s="57"/>
      <c r="D60" s="57"/>
      <c r="E60" s="57"/>
      <c r="F60" s="59" t="s">
        <v>38</v>
      </c>
      <c r="H60" s="178"/>
    </row>
    <row r="61" spans="1:8" ht="15" customHeight="1" x14ac:dyDescent="0.25">
      <c r="A61" s="81" t="s">
        <v>45</v>
      </c>
      <c r="B61" s="57"/>
      <c r="C61" s="57"/>
      <c r="D61" s="57"/>
      <c r="E61" s="57"/>
      <c r="F61" s="59"/>
      <c r="H61" s="178"/>
    </row>
    <row r="62" spans="1:8" ht="15" customHeight="1" x14ac:dyDescent="0.25">
      <c r="A62" s="64" t="s">
        <v>46</v>
      </c>
      <c r="B62" s="57">
        <v>3796182</v>
      </c>
      <c r="C62" s="57">
        <v>4250937</v>
      </c>
      <c r="D62" s="57">
        <v>4020382</v>
      </c>
      <c r="E62" s="183">
        <f t="shared" ref="E62:E75" si="4">D62-C62</f>
        <v>-230555</v>
      </c>
      <c r="F62" s="62">
        <f t="shared" ref="F62:F75" si="5">IF(ISBLANK(E62),"  ",IF(C62&gt;0,E62/C62,IF(E62&gt;0,1,0)))</f>
        <v>-5.4236277790049581E-2</v>
      </c>
      <c r="H62" s="178"/>
    </row>
    <row r="63" spans="1:8" ht="15" customHeight="1" x14ac:dyDescent="0.25">
      <c r="A63" s="66" t="s">
        <v>47</v>
      </c>
      <c r="B63" s="65">
        <v>0</v>
      </c>
      <c r="C63" s="65">
        <v>0</v>
      </c>
      <c r="D63" s="65">
        <v>0</v>
      </c>
      <c r="E63" s="183">
        <f t="shared" si="4"/>
        <v>0</v>
      </c>
      <c r="F63" s="62">
        <f t="shared" si="5"/>
        <v>0</v>
      </c>
      <c r="H63" s="178"/>
    </row>
    <row r="64" spans="1:8" ht="15" customHeight="1" x14ac:dyDescent="0.25">
      <c r="A64" s="66" t="s">
        <v>48</v>
      </c>
      <c r="B64" s="65">
        <v>0</v>
      </c>
      <c r="C64" s="65">
        <v>0</v>
      </c>
      <c r="D64" s="65">
        <v>0</v>
      </c>
      <c r="E64" s="183">
        <f t="shared" si="4"/>
        <v>0</v>
      </c>
      <c r="F64" s="62">
        <f t="shared" si="5"/>
        <v>0</v>
      </c>
      <c r="H64" s="178"/>
    </row>
    <row r="65" spans="1:8" ht="15" customHeight="1" x14ac:dyDescent="0.25">
      <c r="A65" s="66" t="s">
        <v>49</v>
      </c>
      <c r="B65" s="65">
        <v>268965.65000000002</v>
      </c>
      <c r="C65" s="65">
        <v>251540</v>
      </c>
      <c r="D65" s="65">
        <v>1014906</v>
      </c>
      <c r="E65" s="183">
        <f t="shared" si="4"/>
        <v>763366</v>
      </c>
      <c r="F65" s="62">
        <f t="shared" si="5"/>
        <v>3.0347698179216027</v>
      </c>
      <c r="H65" s="178"/>
    </row>
    <row r="66" spans="1:8" ht="15" customHeight="1" x14ac:dyDescent="0.25">
      <c r="A66" s="66" t="s">
        <v>50</v>
      </c>
      <c r="B66" s="65">
        <v>876817.97</v>
      </c>
      <c r="C66" s="65">
        <v>872240</v>
      </c>
      <c r="D66" s="65">
        <v>969286</v>
      </c>
      <c r="E66" s="183">
        <f t="shared" si="4"/>
        <v>97046</v>
      </c>
      <c r="F66" s="62">
        <f t="shared" si="5"/>
        <v>0.11126066220306338</v>
      </c>
      <c r="H66" s="178"/>
    </row>
    <row r="67" spans="1:8" ht="15" customHeight="1" x14ac:dyDescent="0.25">
      <c r="A67" s="66" t="s">
        <v>51</v>
      </c>
      <c r="B67" s="65">
        <v>2411694.0499999998</v>
      </c>
      <c r="C67" s="65">
        <v>2524498</v>
      </c>
      <c r="D67" s="65">
        <v>2488320</v>
      </c>
      <c r="E67" s="183">
        <f t="shared" si="4"/>
        <v>-36178</v>
      </c>
      <c r="F67" s="62">
        <f t="shared" si="5"/>
        <v>-1.4330769919405758E-2</v>
      </c>
      <c r="H67" s="178"/>
    </row>
    <row r="68" spans="1:8" ht="15" customHeight="1" x14ac:dyDescent="0.25">
      <c r="A68" s="66" t="s">
        <v>52</v>
      </c>
      <c r="B68" s="65">
        <v>0</v>
      </c>
      <c r="C68" s="65">
        <v>0</v>
      </c>
      <c r="D68" s="65">
        <v>5000</v>
      </c>
      <c r="E68" s="183">
        <f t="shared" si="4"/>
        <v>5000</v>
      </c>
      <c r="F68" s="62">
        <f t="shared" si="5"/>
        <v>1</v>
      </c>
      <c r="H68" s="178"/>
    </row>
    <row r="69" spans="1:8" ht="15" customHeight="1" x14ac:dyDescent="0.25">
      <c r="A69" s="66" t="s">
        <v>53</v>
      </c>
      <c r="B69" s="65">
        <v>818661</v>
      </c>
      <c r="C69" s="65">
        <v>988186</v>
      </c>
      <c r="D69" s="65">
        <v>1037304</v>
      </c>
      <c r="E69" s="183">
        <f t="shared" si="4"/>
        <v>49118</v>
      </c>
      <c r="F69" s="62">
        <f t="shared" si="5"/>
        <v>4.9705217438822245E-2</v>
      </c>
      <c r="H69" s="178"/>
    </row>
    <row r="70" spans="1:8" s="173" customFormat="1" ht="15" customHeight="1" x14ac:dyDescent="0.25">
      <c r="A70" s="84" t="s">
        <v>54</v>
      </c>
      <c r="B70" s="70">
        <v>8172320.6699999999</v>
      </c>
      <c r="C70" s="70">
        <v>8887401</v>
      </c>
      <c r="D70" s="70">
        <v>9535198</v>
      </c>
      <c r="E70" s="79">
        <f t="shared" si="4"/>
        <v>647797</v>
      </c>
      <c r="F70" s="71">
        <f t="shared" si="5"/>
        <v>7.2889363268294066E-2</v>
      </c>
      <c r="H70" s="179"/>
    </row>
    <row r="71" spans="1:8" ht="15" customHeight="1" x14ac:dyDescent="0.25">
      <c r="A71" s="66" t="s">
        <v>55</v>
      </c>
      <c r="B71" s="65">
        <v>0</v>
      </c>
      <c r="C71" s="65">
        <v>0</v>
      </c>
      <c r="D71" s="65">
        <v>0</v>
      </c>
      <c r="E71" s="183">
        <f t="shared" si="4"/>
        <v>0</v>
      </c>
      <c r="F71" s="62">
        <f t="shared" si="5"/>
        <v>0</v>
      </c>
      <c r="H71" s="178"/>
    </row>
    <row r="72" spans="1:8" ht="15" customHeight="1" x14ac:dyDescent="0.25">
      <c r="A72" s="66" t="s">
        <v>56</v>
      </c>
      <c r="B72" s="65">
        <v>674286</v>
      </c>
      <c r="C72" s="65">
        <v>690346</v>
      </c>
      <c r="D72" s="65">
        <v>612384</v>
      </c>
      <c r="E72" s="183">
        <f t="shared" si="4"/>
        <v>-77962</v>
      </c>
      <c r="F72" s="62">
        <f t="shared" si="5"/>
        <v>-0.11293177623974066</v>
      </c>
      <c r="H72" s="178"/>
    </row>
    <row r="73" spans="1:8" ht="15" customHeight="1" x14ac:dyDescent="0.25">
      <c r="A73" s="66" t="s">
        <v>57</v>
      </c>
      <c r="B73" s="65">
        <v>0</v>
      </c>
      <c r="C73" s="65">
        <v>0</v>
      </c>
      <c r="D73" s="65">
        <v>0</v>
      </c>
      <c r="E73" s="183">
        <f t="shared" si="4"/>
        <v>0</v>
      </c>
      <c r="F73" s="62">
        <f t="shared" si="5"/>
        <v>0</v>
      </c>
      <c r="H73" s="178"/>
    </row>
    <row r="74" spans="1:8" ht="15" customHeight="1" x14ac:dyDescent="0.25">
      <c r="A74" s="66" t="s">
        <v>58</v>
      </c>
      <c r="B74" s="65">
        <v>0</v>
      </c>
      <c r="C74" s="65">
        <v>0</v>
      </c>
      <c r="D74" s="65">
        <v>0</v>
      </c>
      <c r="E74" s="183">
        <f t="shared" si="4"/>
        <v>0</v>
      </c>
      <c r="F74" s="62">
        <f t="shared" si="5"/>
        <v>0</v>
      </c>
      <c r="H74" s="178"/>
    </row>
    <row r="75" spans="1:8" s="173" customFormat="1" ht="15" customHeight="1" x14ac:dyDescent="0.25">
      <c r="A75" s="85" t="s">
        <v>59</v>
      </c>
      <c r="B75" s="86">
        <v>8846606.6699999999</v>
      </c>
      <c r="C75" s="86">
        <v>9577747</v>
      </c>
      <c r="D75" s="86">
        <v>10147582</v>
      </c>
      <c r="E75" s="79">
        <f t="shared" si="4"/>
        <v>569835</v>
      </c>
      <c r="F75" s="71">
        <f t="shared" si="5"/>
        <v>5.9495724829649398E-2</v>
      </c>
      <c r="H75" s="179"/>
    </row>
    <row r="76" spans="1:8" ht="15" customHeight="1" x14ac:dyDescent="0.25">
      <c r="A76" s="83"/>
      <c r="B76" s="57"/>
      <c r="C76" s="57"/>
      <c r="D76" s="57"/>
      <c r="E76" s="57"/>
      <c r="F76" s="59"/>
      <c r="H76" s="178"/>
    </row>
    <row r="77" spans="1:8" ht="15" customHeight="1" x14ac:dyDescent="0.25">
      <c r="A77" s="81" t="s">
        <v>60</v>
      </c>
      <c r="B77" s="57"/>
      <c r="C77" s="57"/>
      <c r="D77" s="57"/>
      <c r="E77" s="57"/>
      <c r="F77" s="59"/>
      <c r="H77" s="178"/>
    </row>
    <row r="78" spans="1:8" ht="15" customHeight="1" x14ac:dyDescent="0.25">
      <c r="A78" s="64" t="s">
        <v>61</v>
      </c>
      <c r="B78" s="61">
        <v>4203397</v>
      </c>
      <c r="C78" s="61">
        <v>5123191</v>
      </c>
      <c r="D78" s="61">
        <v>4867719</v>
      </c>
      <c r="E78" s="57">
        <f t="shared" ref="E78:E96" si="6">D78-C78</f>
        <v>-255472</v>
      </c>
      <c r="F78" s="62">
        <f t="shared" ref="F78:F96" si="7">IF(ISBLANK(E78),"  ",IF(C78&gt;0,E78/C78,IF(E78&gt;0,1,0)))</f>
        <v>-4.9865796531888038E-2</v>
      </c>
      <c r="H78" s="178"/>
    </row>
    <row r="79" spans="1:8" ht="15" customHeight="1" x14ac:dyDescent="0.25">
      <c r="A79" s="66" t="s">
        <v>62</v>
      </c>
      <c r="B79" s="63">
        <v>579943</v>
      </c>
      <c r="C79" s="63">
        <v>0</v>
      </c>
      <c r="D79" s="63">
        <v>729481</v>
      </c>
      <c r="E79" s="65">
        <f t="shared" si="6"/>
        <v>729481</v>
      </c>
      <c r="F79" s="62">
        <f t="shared" si="7"/>
        <v>1</v>
      </c>
      <c r="H79" s="178"/>
    </row>
    <row r="80" spans="1:8" ht="15" customHeight="1" x14ac:dyDescent="0.25">
      <c r="A80" s="66" t="s">
        <v>63</v>
      </c>
      <c r="B80" s="57">
        <v>2256815</v>
      </c>
      <c r="C80" s="57">
        <v>2434388</v>
      </c>
      <c r="D80" s="57">
        <v>2216325</v>
      </c>
      <c r="E80" s="65">
        <f t="shared" si="6"/>
        <v>-218063</v>
      </c>
      <c r="F80" s="62">
        <f t="shared" si="7"/>
        <v>-8.95761070133438E-2</v>
      </c>
      <c r="H80" s="178"/>
    </row>
    <row r="81" spans="1:8" s="173" customFormat="1" ht="15" customHeight="1" x14ac:dyDescent="0.25">
      <c r="A81" s="84" t="s">
        <v>64</v>
      </c>
      <c r="B81" s="86">
        <v>7040155</v>
      </c>
      <c r="C81" s="86">
        <v>7557579</v>
      </c>
      <c r="D81" s="86">
        <v>7813525</v>
      </c>
      <c r="E81" s="70">
        <f t="shared" si="6"/>
        <v>255946</v>
      </c>
      <c r="F81" s="71">
        <f t="shared" si="7"/>
        <v>3.3866136232251098E-2</v>
      </c>
      <c r="H81" s="179"/>
    </row>
    <row r="82" spans="1:8" ht="15" customHeight="1" x14ac:dyDescent="0.25">
      <c r="A82" s="66" t="s">
        <v>65</v>
      </c>
      <c r="B82" s="63">
        <v>29718.65</v>
      </c>
      <c r="C82" s="63">
        <v>35000</v>
      </c>
      <c r="D82" s="63">
        <v>27451</v>
      </c>
      <c r="E82" s="65">
        <f t="shared" si="6"/>
        <v>-7549</v>
      </c>
      <c r="F82" s="62">
        <f t="shared" si="7"/>
        <v>-0.21568571428571429</v>
      </c>
      <c r="H82" s="178"/>
    </row>
    <row r="83" spans="1:8" ht="15" customHeight="1" x14ac:dyDescent="0.25">
      <c r="A83" s="66" t="s">
        <v>66</v>
      </c>
      <c r="B83" s="61">
        <v>918835</v>
      </c>
      <c r="C83" s="61">
        <v>1110746</v>
      </c>
      <c r="D83" s="61">
        <v>1189862</v>
      </c>
      <c r="E83" s="65">
        <f t="shared" si="6"/>
        <v>79116</v>
      </c>
      <c r="F83" s="62">
        <f t="shared" si="7"/>
        <v>7.1227805456873128E-2</v>
      </c>
      <c r="H83" s="178"/>
    </row>
    <row r="84" spans="1:8" ht="15" customHeight="1" x14ac:dyDescent="0.25">
      <c r="A84" s="66" t="s">
        <v>67</v>
      </c>
      <c r="B84" s="57">
        <v>35091</v>
      </c>
      <c r="C84" s="57">
        <v>69417</v>
      </c>
      <c r="D84" s="57">
        <v>61604</v>
      </c>
      <c r="E84" s="65">
        <f t="shared" si="6"/>
        <v>-7813</v>
      </c>
      <c r="F84" s="62">
        <f t="shared" si="7"/>
        <v>-0.1125516804241036</v>
      </c>
      <c r="H84" s="178"/>
    </row>
    <row r="85" spans="1:8" s="173" customFormat="1" ht="15" customHeight="1" x14ac:dyDescent="0.25">
      <c r="A85" s="68" t="s">
        <v>68</v>
      </c>
      <c r="B85" s="86">
        <v>983644.65</v>
      </c>
      <c r="C85" s="86">
        <v>1215163</v>
      </c>
      <c r="D85" s="86">
        <v>1278917</v>
      </c>
      <c r="E85" s="65">
        <f t="shared" si="6"/>
        <v>63754</v>
      </c>
      <c r="F85" s="71">
        <f t="shared" si="7"/>
        <v>5.2465389416893042E-2</v>
      </c>
      <c r="H85" s="179"/>
    </row>
    <row r="86" spans="1:8" ht="15" customHeight="1" x14ac:dyDescent="0.25">
      <c r="A86" s="66" t="s">
        <v>69</v>
      </c>
      <c r="B86" s="57">
        <v>16131</v>
      </c>
      <c r="C86" s="57">
        <v>43277</v>
      </c>
      <c r="D86" s="57">
        <v>40000</v>
      </c>
      <c r="E86" s="65">
        <f t="shared" si="6"/>
        <v>-3277</v>
      </c>
      <c r="F86" s="62">
        <f t="shared" si="7"/>
        <v>-7.5721514892437086E-2</v>
      </c>
      <c r="H86" s="178"/>
    </row>
    <row r="87" spans="1:8" ht="15" customHeight="1" x14ac:dyDescent="0.25">
      <c r="A87" s="66" t="s">
        <v>70</v>
      </c>
      <c r="B87" s="65">
        <v>6627</v>
      </c>
      <c r="C87" s="65">
        <v>38293</v>
      </c>
      <c r="D87" s="65">
        <v>5000</v>
      </c>
      <c r="E87" s="65">
        <f t="shared" si="6"/>
        <v>-33293</v>
      </c>
      <c r="F87" s="62">
        <f t="shared" si="7"/>
        <v>-0.86942783276316815</v>
      </c>
      <c r="H87" s="178"/>
    </row>
    <row r="88" spans="1:8" ht="15" customHeight="1" x14ac:dyDescent="0.25">
      <c r="A88" s="66" t="s">
        <v>71</v>
      </c>
      <c r="B88" s="65">
        <v>0</v>
      </c>
      <c r="C88" s="65">
        <v>0</v>
      </c>
      <c r="D88" s="65">
        <v>0</v>
      </c>
      <c r="E88" s="65">
        <f t="shared" si="6"/>
        <v>0</v>
      </c>
      <c r="F88" s="62">
        <f t="shared" si="7"/>
        <v>0</v>
      </c>
      <c r="H88" s="178"/>
    </row>
    <row r="89" spans="1:8" ht="15" customHeight="1" x14ac:dyDescent="0.25">
      <c r="A89" s="66" t="s">
        <v>72</v>
      </c>
      <c r="B89" s="65">
        <v>791244.02</v>
      </c>
      <c r="C89" s="65">
        <v>690346</v>
      </c>
      <c r="D89" s="65">
        <v>877640</v>
      </c>
      <c r="E89" s="65">
        <f t="shared" si="6"/>
        <v>187294</v>
      </c>
      <c r="F89" s="62">
        <f t="shared" si="7"/>
        <v>0.27130453424804374</v>
      </c>
      <c r="H89" s="178"/>
    </row>
    <row r="90" spans="1:8" s="173" customFormat="1" ht="15" customHeight="1" x14ac:dyDescent="0.25">
      <c r="A90" s="68" t="s">
        <v>73</v>
      </c>
      <c r="B90" s="70">
        <v>814002.02</v>
      </c>
      <c r="C90" s="70">
        <v>771916</v>
      </c>
      <c r="D90" s="70">
        <v>922640</v>
      </c>
      <c r="E90" s="70">
        <f t="shared" si="6"/>
        <v>150724</v>
      </c>
      <c r="F90" s="71">
        <f t="shared" si="7"/>
        <v>0.19525958783080025</v>
      </c>
      <c r="H90" s="179"/>
    </row>
    <row r="91" spans="1:8" ht="15" customHeight="1" x14ac:dyDescent="0.25">
      <c r="A91" s="66" t="s">
        <v>74</v>
      </c>
      <c r="B91" s="65">
        <v>8726</v>
      </c>
      <c r="C91" s="65">
        <v>33089</v>
      </c>
      <c r="D91" s="65">
        <v>130000</v>
      </c>
      <c r="E91" s="65">
        <f t="shared" si="6"/>
        <v>96911</v>
      </c>
      <c r="F91" s="62">
        <f t="shared" si="7"/>
        <v>2.9287980899996979</v>
      </c>
      <c r="H91" s="178"/>
    </row>
    <row r="92" spans="1:8" ht="15" customHeight="1" x14ac:dyDescent="0.25">
      <c r="A92" s="66" t="s">
        <v>75</v>
      </c>
      <c r="B92" s="65">
        <v>79</v>
      </c>
      <c r="C92" s="65">
        <v>0</v>
      </c>
      <c r="D92" s="65">
        <v>2500</v>
      </c>
      <c r="E92" s="65">
        <f t="shared" si="6"/>
        <v>2500</v>
      </c>
      <c r="F92" s="62">
        <f t="shared" si="7"/>
        <v>1</v>
      </c>
      <c r="H92" s="178"/>
    </row>
    <row r="93" spans="1:8" ht="15" customHeight="1" x14ac:dyDescent="0.25">
      <c r="A93" s="73" t="s">
        <v>76</v>
      </c>
      <c r="B93" s="65">
        <v>0</v>
      </c>
      <c r="C93" s="65">
        <v>0</v>
      </c>
      <c r="D93" s="65">
        <v>0</v>
      </c>
      <c r="E93" s="65">
        <f t="shared" si="6"/>
        <v>0</v>
      </c>
      <c r="F93" s="62">
        <f t="shared" si="7"/>
        <v>0</v>
      </c>
      <c r="H93" s="178"/>
    </row>
    <row r="94" spans="1:8" s="173" customFormat="1" ht="15" customHeight="1" x14ac:dyDescent="0.25">
      <c r="A94" s="87" t="s">
        <v>77</v>
      </c>
      <c r="B94" s="86">
        <v>8805</v>
      </c>
      <c r="C94" s="86">
        <v>33089</v>
      </c>
      <c r="D94" s="86">
        <v>132500</v>
      </c>
      <c r="E94" s="65">
        <f t="shared" si="6"/>
        <v>99411</v>
      </c>
      <c r="F94" s="71">
        <f t="shared" si="7"/>
        <v>3.0043518994227689</v>
      </c>
      <c r="H94" s="179"/>
    </row>
    <row r="95" spans="1:8" ht="15" customHeight="1" x14ac:dyDescent="0.25">
      <c r="A95" s="73" t="s">
        <v>78</v>
      </c>
      <c r="B95" s="65">
        <v>0</v>
      </c>
      <c r="C95" s="65">
        <v>0</v>
      </c>
      <c r="D95" s="65">
        <v>0</v>
      </c>
      <c r="E95" s="65">
        <f t="shared" si="6"/>
        <v>0</v>
      </c>
      <c r="F95" s="62">
        <f t="shared" si="7"/>
        <v>0</v>
      </c>
      <c r="H95" s="178"/>
    </row>
    <row r="96" spans="1:8" s="173" customFormat="1" ht="15" customHeight="1" thickBot="1" x14ac:dyDescent="0.3">
      <c r="A96" s="159" t="s">
        <v>59</v>
      </c>
      <c r="B96" s="160">
        <v>8846606.6699999999</v>
      </c>
      <c r="C96" s="160">
        <v>9577747</v>
      </c>
      <c r="D96" s="160">
        <v>10147582</v>
      </c>
      <c r="E96" s="160">
        <f t="shared" si="6"/>
        <v>569835</v>
      </c>
      <c r="F96" s="162">
        <f t="shared" si="7"/>
        <v>5.9495724829649398E-2</v>
      </c>
      <c r="H96" s="179"/>
    </row>
    <row r="97" spans="1:6" ht="15" customHeight="1" thickTop="1" x14ac:dyDescent="0.4">
      <c r="A97" s="4"/>
      <c r="B97" s="5"/>
      <c r="C97" s="11"/>
      <c r="D97" s="11"/>
      <c r="E97" s="5"/>
      <c r="F97" s="6" t="s">
        <v>38</v>
      </c>
    </row>
    <row r="98" spans="1:6" x14ac:dyDescent="0.25">
      <c r="A98" s="7" t="s">
        <v>203</v>
      </c>
    </row>
    <row r="99" spans="1:6" x14ac:dyDescent="0.25">
      <c r="A99" s="7" t="s">
        <v>181</v>
      </c>
    </row>
  </sheetData>
  <hyperlinks>
    <hyperlink ref="I2" location="Home!A1" tooltip="Home" display="Home" xr:uid="{00000000-0004-0000-2C00-000000000000}"/>
  </hyperlinks>
  <printOptions horizontalCentered="1" verticalCentered="1"/>
  <pageMargins left="0.25" right="0.25" top="0.75" bottom="0.75" header="0.3" footer="0.3"/>
  <pageSetup scale="46" fitToWidth="0"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 codeName="Sheet46">
    <pageSetUpPr fitToPage="1"/>
  </sheetPr>
  <dimension ref="A1:M99"/>
  <sheetViews>
    <sheetView workbookViewId="0">
      <pane xSplit="1" ySplit="5" topLeftCell="B6" activePane="bottomRight" state="frozen"/>
      <selection activeCell="A33" sqref="A33"/>
      <selection pane="topRight" activeCell="A33" sqref="A33"/>
      <selection pane="bottomLeft" activeCell="A33" sqref="A33"/>
      <selection pane="bottomRight" activeCell="K19" sqref="K19"/>
    </sheetView>
  </sheetViews>
  <sheetFormatPr defaultColWidth="9.140625" defaultRowHeight="15.75" x14ac:dyDescent="0.25"/>
  <cols>
    <col min="1" max="1" width="66.5703125" style="1" customWidth="1"/>
    <col min="2" max="5" width="23.7109375" style="2" customWidth="1"/>
    <col min="6" max="6" width="23.7109375" style="3" customWidth="1"/>
    <col min="8" max="8" width="7.7109375" customWidth="1"/>
    <col min="9" max="9" width="11.5703125" customWidth="1"/>
  </cols>
  <sheetData>
    <row r="1" spans="1:9" ht="19.5" customHeight="1" thickBot="1" x14ac:dyDescent="0.35">
      <c r="A1" s="27" t="s">
        <v>0</v>
      </c>
      <c r="B1" s="28"/>
      <c r="D1" s="29" t="s">
        <v>1</v>
      </c>
      <c r="E1" s="26" t="s">
        <v>101</v>
      </c>
      <c r="F1" s="36"/>
    </row>
    <row r="2" spans="1:9" ht="19.5" customHeight="1" thickBot="1" x14ac:dyDescent="0.3">
      <c r="A2" s="27" t="s">
        <v>2</v>
      </c>
      <c r="B2" s="28"/>
      <c r="C2" s="28"/>
      <c r="D2" s="28"/>
      <c r="E2" s="28"/>
      <c r="F2" s="32"/>
      <c r="I2" s="170" t="s">
        <v>178</v>
      </c>
    </row>
    <row r="3" spans="1:9" ht="19.5" customHeight="1" thickBot="1" x14ac:dyDescent="0.3">
      <c r="A3" s="33" t="s">
        <v>3</v>
      </c>
      <c r="B3" s="34"/>
      <c r="C3" s="34"/>
      <c r="D3" s="34"/>
      <c r="E3" s="34"/>
      <c r="F3" s="35"/>
    </row>
    <row r="4" spans="1:9" ht="15" customHeight="1" thickTop="1" x14ac:dyDescent="0.25">
      <c r="A4" s="49" t="s">
        <v>4</v>
      </c>
      <c r="B4" s="50" t="s">
        <v>5</v>
      </c>
      <c r="C4" s="51" t="s">
        <v>6</v>
      </c>
      <c r="D4" s="51" t="s">
        <v>6</v>
      </c>
      <c r="E4" s="51" t="s">
        <v>7</v>
      </c>
      <c r="F4" s="52" t="s">
        <v>8</v>
      </c>
      <c r="H4" s="177"/>
    </row>
    <row r="5" spans="1:9" s="107" customFormat="1" ht="15" customHeight="1" x14ac:dyDescent="0.25">
      <c r="A5" s="53"/>
      <c r="B5" s="54" t="s">
        <v>192</v>
      </c>
      <c r="C5" s="54" t="s">
        <v>201</v>
      </c>
      <c r="D5" s="54" t="s">
        <v>202</v>
      </c>
      <c r="E5" s="54" t="s">
        <v>192</v>
      </c>
      <c r="F5" s="55" t="s">
        <v>9</v>
      </c>
      <c r="H5" s="177"/>
    </row>
    <row r="6" spans="1:9" ht="15" customHeight="1" x14ac:dyDescent="0.25">
      <c r="A6" s="56" t="s">
        <v>10</v>
      </c>
      <c r="B6" s="57"/>
      <c r="C6" s="57"/>
      <c r="D6" s="57"/>
      <c r="E6" s="57"/>
      <c r="F6" s="58"/>
      <c r="H6" s="178"/>
    </row>
    <row r="7" spans="1:9" ht="15" customHeight="1" x14ac:dyDescent="0.25">
      <c r="A7" s="56" t="s">
        <v>11</v>
      </c>
      <c r="B7" s="57"/>
      <c r="C7" s="57"/>
      <c r="D7" s="57"/>
      <c r="E7" s="57"/>
      <c r="F7" s="59"/>
      <c r="H7" s="178"/>
    </row>
    <row r="8" spans="1:9" ht="15" customHeight="1" x14ac:dyDescent="0.25">
      <c r="A8" s="60" t="s">
        <v>12</v>
      </c>
      <c r="B8" s="61">
        <v>5371381</v>
      </c>
      <c r="C8" s="61">
        <v>5371381</v>
      </c>
      <c r="D8" s="61">
        <v>5755721</v>
      </c>
      <c r="E8" s="61">
        <f t="shared" ref="E8:E33" si="0">D8-C8</f>
        <v>384340</v>
      </c>
      <c r="F8" s="62">
        <f t="shared" ref="F8:F33" si="1">IF(ISBLANK(E8),"  ",IF(C8&gt;0,E8/C8,IF(E8&gt;0,1,0)))</f>
        <v>7.1553293277836744E-2</v>
      </c>
      <c r="H8" s="178"/>
    </row>
    <row r="9" spans="1:9" ht="15" customHeight="1" x14ac:dyDescent="0.25">
      <c r="A9" s="60" t="s">
        <v>13</v>
      </c>
      <c r="B9" s="61">
        <v>0</v>
      </c>
      <c r="C9" s="61">
        <v>0</v>
      </c>
      <c r="D9" s="61">
        <v>0</v>
      </c>
      <c r="E9" s="61">
        <f t="shared" si="0"/>
        <v>0</v>
      </c>
      <c r="F9" s="62">
        <f t="shared" si="1"/>
        <v>0</v>
      </c>
      <c r="H9" s="178"/>
    </row>
    <row r="10" spans="1:9" ht="15" customHeight="1" x14ac:dyDescent="0.25">
      <c r="A10" s="187" t="s">
        <v>14</v>
      </c>
      <c r="B10" s="63">
        <v>188057.18</v>
      </c>
      <c r="C10" s="63">
        <v>188883</v>
      </c>
      <c r="D10" s="63">
        <v>163405</v>
      </c>
      <c r="E10" s="61">
        <f t="shared" si="0"/>
        <v>-25478</v>
      </c>
      <c r="F10" s="62">
        <f t="shared" si="1"/>
        <v>-0.13488773473525939</v>
      </c>
      <c r="H10" s="178"/>
    </row>
    <row r="11" spans="1:9" ht="15" customHeight="1" x14ac:dyDescent="0.25">
      <c r="A11" s="189" t="s">
        <v>15</v>
      </c>
      <c r="B11" s="65">
        <v>0</v>
      </c>
      <c r="C11" s="65">
        <v>0</v>
      </c>
      <c r="D11" s="65">
        <v>0</v>
      </c>
      <c r="E11" s="61">
        <f t="shared" si="0"/>
        <v>0</v>
      </c>
      <c r="F11" s="62">
        <f t="shared" si="1"/>
        <v>0</v>
      </c>
      <c r="H11" s="178"/>
    </row>
    <row r="12" spans="1:9" ht="15" customHeight="1" x14ac:dyDescent="0.25">
      <c r="A12" s="190" t="s">
        <v>16</v>
      </c>
      <c r="B12" s="65">
        <v>188057.18</v>
      </c>
      <c r="C12" s="65">
        <v>188883</v>
      </c>
      <c r="D12" s="65">
        <v>163405</v>
      </c>
      <c r="E12" s="61">
        <f t="shared" si="0"/>
        <v>-25478</v>
      </c>
      <c r="F12" s="62">
        <f t="shared" si="1"/>
        <v>-0.13488773473525939</v>
      </c>
      <c r="H12" s="178"/>
    </row>
    <row r="13" spans="1:9" ht="15" customHeight="1" x14ac:dyDescent="0.25">
      <c r="A13" s="190" t="s">
        <v>17</v>
      </c>
      <c r="B13" s="65">
        <v>0</v>
      </c>
      <c r="C13" s="65">
        <v>0</v>
      </c>
      <c r="D13" s="65">
        <v>0</v>
      </c>
      <c r="E13" s="61">
        <f t="shared" si="0"/>
        <v>0</v>
      </c>
      <c r="F13" s="62">
        <f t="shared" si="1"/>
        <v>0</v>
      </c>
      <c r="H13" s="178"/>
    </row>
    <row r="14" spans="1:9" ht="15" customHeight="1" x14ac:dyDescent="0.25">
      <c r="A14" s="190" t="s">
        <v>18</v>
      </c>
      <c r="B14" s="65">
        <v>0</v>
      </c>
      <c r="C14" s="65">
        <v>0</v>
      </c>
      <c r="D14" s="65">
        <v>0</v>
      </c>
      <c r="E14" s="61">
        <f t="shared" si="0"/>
        <v>0</v>
      </c>
      <c r="F14" s="62">
        <f t="shared" si="1"/>
        <v>0</v>
      </c>
      <c r="H14" s="178"/>
    </row>
    <row r="15" spans="1:9" ht="15" customHeight="1" x14ac:dyDescent="0.25">
      <c r="A15" s="190" t="s">
        <v>19</v>
      </c>
      <c r="B15" s="65">
        <v>0</v>
      </c>
      <c r="C15" s="65">
        <v>0</v>
      </c>
      <c r="D15" s="65">
        <v>0</v>
      </c>
      <c r="E15" s="61">
        <f t="shared" si="0"/>
        <v>0</v>
      </c>
      <c r="F15" s="62">
        <f t="shared" si="1"/>
        <v>0</v>
      </c>
      <c r="H15" s="178"/>
    </row>
    <row r="16" spans="1:9" ht="15" customHeight="1" x14ac:dyDescent="0.25">
      <c r="A16" s="190" t="s">
        <v>204</v>
      </c>
      <c r="B16" s="65">
        <v>0</v>
      </c>
      <c r="C16" s="65">
        <v>0</v>
      </c>
      <c r="D16" s="65">
        <v>0</v>
      </c>
      <c r="E16" s="61">
        <f t="shared" si="0"/>
        <v>0</v>
      </c>
      <c r="F16" s="62">
        <f t="shared" si="1"/>
        <v>0</v>
      </c>
      <c r="H16" s="178"/>
    </row>
    <row r="17" spans="1:8" ht="15" customHeight="1" x14ac:dyDescent="0.25">
      <c r="A17" s="190" t="s">
        <v>20</v>
      </c>
      <c r="B17" s="65">
        <v>0</v>
      </c>
      <c r="C17" s="65">
        <v>0</v>
      </c>
      <c r="D17" s="65">
        <v>0</v>
      </c>
      <c r="E17" s="61">
        <f t="shared" si="0"/>
        <v>0</v>
      </c>
      <c r="F17" s="62">
        <f t="shared" si="1"/>
        <v>0</v>
      </c>
      <c r="H17" s="178"/>
    </row>
    <row r="18" spans="1:8" ht="15" customHeight="1" x14ac:dyDescent="0.25">
      <c r="A18" s="190" t="s">
        <v>193</v>
      </c>
      <c r="B18" s="65">
        <v>0</v>
      </c>
      <c r="C18" s="65">
        <v>0</v>
      </c>
      <c r="D18" s="65">
        <v>0</v>
      </c>
      <c r="E18" s="61">
        <f t="shared" si="0"/>
        <v>0</v>
      </c>
      <c r="F18" s="62">
        <f t="shared" si="1"/>
        <v>0</v>
      </c>
      <c r="H18" s="178"/>
    </row>
    <row r="19" spans="1:8" ht="15" customHeight="1" x14ac:dyDescent="0.25">
      <c r="A19" s="190" t="s">
        <v>21</v>
      </c>
      <c r="B19" s="65">
        <v>0</v>
      </c>
      <c r="C19" s="65">
        <v>0</v>
      </c>
      <c r="D19" s="65">
        <v>0</v>
      </c>
      <c r="E19" s="61">
        <f t="shared" si="0"/>
        <v>0</v>
      </c>
      <c r="F19" s="62">
        <f t="shared" si="1"/>
        <v>0</v>
      </c>
      <c r="H19" s="178"/>
    </row>
    <row r="20" spans="1:8" ht="15" customHeight="1" x14ac:dyDescent="0.25">
      <c r="A20" s="190" t="s">
        <v>22</v>
      </c>
      <c r="B20" s="65">
        <v>0</v>
      </c>
      <c r="C20" s="65">
        <v>0</v>
      </c>
      <c r="D20" s="65">
        <v>0</v>
      </c>
      <c r="E20" s="61">
        <f t="shared" si="0"/>
        <v>0</v>
      </c>
      <c r="F20" s="62">
        <f t="shared" si="1"/>
        <v>0</v>
      </c>
      <c r="H20" s="178"/>
    </row>
    <row r="21" spans="1:8" ht="15" customHeight="1" x14ac:dyDescent="0.25">
      <c r="A21" s="190" t="s">
        <v>194</v>
      </c>
      <c r="B21" s="65">
        <v>0</v>
      </c>
      <c r="C21" s="65">
        <v>0</v>
      </c>
      <c r="D21" s="65">
        <v>0</v>
      </c>
      <c r="E21" s="61">
        <f t="shared" si="0"/>
        <v>0</v>
      </c>
      <c r="F21" s="62">
        <f t="shared" si="1"/>
        <v>0</v>
      </c>
      <c r="H21" s="178"/>
    </row>
    <row r="22" spans="1:8" ht="15" customHeight="1" x14ac:dyDescent="0.25">
      <c r="A22" s="190" t="s">
        <v>23</v>
      </c>
      <c r="B22" s="65">
        <v>0</v>
      </c>
      <c r="C22" s="65">
        <v>0</v>
      </c>
      <c r="D22" s="65">
        <v>0</v>
      </c>
      <c r="E22" s="61">
        <f t="shared" si="0"/>
        <v>0</v>
      </c>
      <c r="F22" s="62">
        <f t="shared" si="1"/>
        <v>0</v>
      </c>
      <c r="H22" s="178"/>
    </row>
    <row r="23" spans="1:8" ht="15" customHeight="1" x14ac:dyDescent="0.25">
      <c r="A23" s="191" t="s">
        <v>195</v>
      </c>
      <c r="B23" s="65">
        <v>0</v>
      </c>
      <c r="C23" s="65">
        <v>0</v>
      </c>
      <c r="D23" s="65">
        <v>0</v>
      </c>
      <c r="E23" s="61">
        <f t="shared" si="0"/>
        <v>0</v>
      </c>
      <c r="F23" s="62">
        <f t="shared" si="1"/>
        <v>0</v>
      </c>
      <c r="H23" s="178"/>
    </row>
    <row r="24" spans="1:8" ht="15" customHeight="1" x14ac:dyDescent="0.25">
      <c r="A24" s="191" t="s">
        <v>24</v>
      </c>
      <c r="B24" s="65">
        <v>0</v>
      </c>
      <c r="C24" s="65">
        <v>0</v>
      </c>
      <c r="D24" s="65">
        <v>0</v>
      </c>
      <c r="E24" s="61">
        <f t="shared" si="0"/>
        <v>0</v>
      </c>
      <c r="F24" s="62">
        <f t="shared" si="1"/>
        <v>0</v>
      </c>
      <c r="H24" s="178"/>
    </row>
    <row r="25" spans="1:8" ht="15" customHeight="1" x14ac:dyDescent="0.25">
      <c r="A25" s="191" t="s">
        <v>79</v>
      </c>
      <c r="B25" s="65">
        <v>0</v>
      </c>
      <c r="C25" s="65">
        <v>0</v>
      </c>
      <c r="D25" s="65">
        <v>0</v>
      </c>
      <c r="E25" s="61">
        <f t="shared" si="0"/>
        <v>0</v>
      </c>
      <c r="F25" s="62">
        <f t="shared" si="1"/>
        <v>0</v>
      </c>
      <c r="H25" s="178"/>
    </row>
    <row r="26" spans="1:8" ht="15" customHeight="1" x14ac:dyDescent="0.25">
      <c r="A26" s="191" t="s">
        <v>196</v>
      </c>
      <c r="B26" s="65">
        <v>0</v>
      </c>
      <c r="C26" s="65">
        <v>0</v>
      </c>
      <c r="D26" s="65">
        <v>0</v>
      </c>
      <c r="E26" s="61">
        <f t="shared" si="0"/>
        <v>0</v>
      </c>
      <c r="F26" s="62">
        <f t="shared" si="1"/>
        <v>0</v>
      </c>
      <c r="H26" s="178"/>
    </row>
    <row r="27" spans="1:8" ht="15" customHeight="1" x14ac:dyDescent="0.25">
      <c r="A27" s="191" t="s">
        <v>197</v>
      </c>
      <c r="B27" s="65">
        <v>0</v>
      </c>
      <c r="C27" s="65">
        <v>0</v>
      </c>
      <c r="D27" s="65">
        <v>0</v>
      </c>
      <c r="E27" s="61">
        <f t="shared" si="0"/>
        <v>0</v>
      </c>
      <c r="F27" s="62">
        <f t="shared" si="1"/>
        <v>0</v>
      </c>
      <c r="H27" s="178"/>
    </row>
    <row r="28" spans="1:8" ht="15" customHeight="1" x14ac:dyDescent="0.25">
      <c r="A28" s="191" t="s">
        <v>185</v>
      </c>
      <c r="B28" s="65">
        <v>0</v>
      </c>
      <c r="C28" s="65">
        <v>0</v>
      </c>
      <c r="D28" s="65">
        <v>0</v>
      </c>
      <c r="E28" s="61">
        <f t="shared" si="0"/>
        <v>0</v>
      </c>
      <c r="F28" s="62">
        <f t="shared" si="1"/>
        <v>0</v>
      </c>
      <c r="H28" s="178"/>
    </row>
    <row r="29" spans="1:8" ht="15" customHeight="1" x14ac:dyDescent="0.25">
      <c r="A29" s="191" t="s">
        <v>198</v>
      </c>
      <c r="B29" s="65">
        <v>0</v>
      </c>
      <c r="C29" s="65">
        <v>0</v>
      </c>
      <c r="D29" s="65">
        <v>0</v>
      </c>
      <c r="E29" s="61">
        <f t="shared" si="0"/>
        <v>0</v>
      </c>
      <c r="F29" s="62">
        <f t="shared" si="1"/>
        <v>0</v>
      </c>
      <c r="H29" s="178"/>
    </row>
    <row r="30" spans="1:8" ht="15" customHeight="1" x14ac:dyDescent="0.25">
      <c r="A30" s="192" t="s">
        <v>199</v>
      </c>
      <c r="B30" s="65">
        <v>0</v>
      </c>
      <c r="C30" s="65">
        <v>0</v>
      </c>
      <c r="D30" s="65">
        <v>0</v>
      </c>
      <c r="E30" s="61">
        <f t="shared" si="0"/>
        <v>0</v>
      </c>
      <c r="F30" s="62">
        <f t="shared" si="1"/>
        <v>0</v>
      </c>
      <c r="H30" s="178"/>
    </row>
    <row r="31" spans="1:8" ht="15" customHeight="1" x14ac:dyDescent="0.25">
      <c r="A31" s="191" t="s">
        <v>205</v>
      </c>
      <c r="B31" s="65">
        <v>0</v>
      </c>
      <c r="C31" s="65">
        <v>0</v>
      </c>
      <c r="D31" s="65">
        <v>0</v>
      </c>
      <c r="E31" s="61">
        <f t="shared" si="0"/>
        <v>0</v>
      </c>
      <c r="F31" s="62">
        <f t="shared" si="1"/>
        <v>0</v>
      </c>
      <c r="H31" s="178"/>
    </row>
    <row r="32" spans="1:8" ht="15" customHeight="1" x14ac:dyDescent="0.25">
      <c r="A32" s="193" t="s">
        <v>206</v>
      </c>
      <c r="B32" s="65">
        <v>0</v>
      </c>
      <c r="C32" s="65">
        <v>0</v>
      </c>
      <c r="D32" s="65">
        <v>0</v>
      </c>
      <c r="E32" s="61">
        <f t="shared" si="0"/>
        <v>0</v>
      </c>
      <c r="F32" s="62">
        <f t="shared" si="1"/>
        <v>0</v>
      </c>
      <c r="H32" s="178"/>
    </row>
    <row r="33" spans="1:13" ht="15" customHeight="1" x14ac:dyDescent="0.25">
      <c r="A33" s="193" t="s">
        <v>207</v>
      </c>
      <c r="B33" s="65">
        <v>0</v>
      </c>
      <c r="C33" s="65">
        <v>0</v>
      </c>
      <c r="D33" s="65">
        <v>0</v>
      </c>
      <c r="E33" s="61">
        <f t="shared" si="0"/>
        <v>0</v>
      </c>
      <c r="F33" s="62">
        <f t="shared" si="1"/>
        <v>0</v>
      </c>
      <c r="H33" s="178"/>
    </row>
    <row r="34" spans="1:13" ht="15" customHeight="1" x14ac:dyDescent="0.25">
      <c r="A34" s="67" t="s">
        <v>25</v>
      </c>
      <c r="B34" s="65"/>
      <c r="C34" s="65"/>
      <c r="D34" s="65"/>
      <c r="E34" s="65"/>
      <c r="F34" s="58"/>
      <c r="H34" s="178"/>
    </row>
    <row r="35" spans="1:13" ht="15" customHeight="1" x14ac:dyDescent="0.25">
      <c r="A35" s="64" t="s">
        <v>26</v>
      </c>
      <c r="B35" s="61">
        <v>0</v>
      </c>
      <c r="C35" s="61">
        <v>0</v>
      </c>
      <c r="D35" s="61">
        <v>0</v>
      </c>
      <c r="E35" s="61">
        <f>D35-C35</f>
        <v>0</v>
      </c>
      <c r="F35" s="62">
        <f>IF(ISBLANK(E35),"  ",IF(C35&gt;0,E35/C35,IF(E35&gt;0,1,0)))</f>
        <v>0</v>
      </c>
      <c r="H35" s="178"/>
    </row>
    <row r="36" spans="1:13" ht="15" customHeight="1" x14ac:dyDescent="0.25">
      <c r="A36" s="68" t="s">
        <v>27</v>
      </c>
      <c r="B36" s="65"/>
      <c r="C36" s="65"/>
      <c r="D36" s="65"/>
      <c r="E36" s="65"/>
      <c r="F36" s="58"/>
      <c r="H36" s="178"/>
    </row>
    <row r="37" spans="1:13" ht="15" customHeight="1" x14ac:dyDescent="0.25">
      <c r="A37" s="64" t="s">
        <v>26</v>
      </c>
      <c r="B37" s="57">
        <v>0</v>
      </c>
      <c r="C37" s="57">
        <v>0</v>
      </c>
      <c r="D37" s="57">
        <v>0</v>
      </c>
      <c r="E37" s="61">
        <f>D37-C37</f>
        <v>0</v>
      </c>
      <c r="F37" s="62">
        <f>IF(ISBLANK(E37),"  ",IF(C37&gt;0,E37/C37,IF(E37&gt;0,1,0)))</f>
        <v>0</v>
      </c>
      <c r="H37" s="178"/>
    </row>
    <row r="38" spans="1:13" ht="15" customHeight="1" x14ac:dyDescent="0.25">
      <c r="A38" s="66" t="s">
        <v>28</v>
      </c>
      <c r="B38" s="65"/>
      <c r="C38" s="65"/>
      <c r="D38" s="65"/>
      <c r="E38" s="63"/>
      <c r="F38" s="62" t="str">
        <f>IF(ISBLANK(E38),"  ",IF(C38&gt;0,E38/C38,IF(E38&gt;0,1,0)))</f>
        <v xml:space="preserve">  </v>
      </c>
      <c r="H38" s="178"/>
    </row>
    <row r="39" spans="1:13" s="103" customFormat="1" ht="15" customHeight="1" x14ac:dyDescent="0.25">
      <c r="A39" s="69" t="s">
        <v>30</v>
      </c>
      <c r="B39" s="70">
        <v>5559438.1799999997</v>
      </c>
      <c r="C39" s="70">
        <v>5560264</v>
      </c>
      <c r="D39" s="70">
        <v>5919126</v>
      </c>
      <c r="E39" s="70">
        <f>D39-C39</f>
        <v>358862</v>
      </c>
      <c r="F39" s="71">
        <f>IF(ISBLANK(E39),"  ",IF(C39&gt;0,E39/C39,IF(E39&gt;0,1,0)))</f>
        <v>6.4540460668774002E-2</v>
      </c>
      <c r="H39" s="179"/>
    </row>
    <row r="40" spans="1:13" ht="15" customHeight="1" x14ac:dyDescent="0.25">
      <c r="A40" s="67" t="s">
        <v>31</v>
      </c>
      <c r="B40" s="65"/>
      <c r="C40" s="65"/>
      <c r="D40" s="65"/>
      <c r="E40" s="65"/>
      <c r="F40" s="58"/>
      <c r="H40" s="178"/>
    </row>
    <row r="41" spans="1:13" ht="15" customHeight="1" x14ac:dyDescent="0.25">
      <c r="A41" s="72" t="s">
        <v>32</v>
      </c>
      <c r="B41" s="61">
        <v>0</v>
      </c>
      <c r="C41" s="61">
        <v>0</v>
      </c>
      <c r="D41" s="61">
        <v>0</v>
      </c>
      <c r="E41" s="61">
        <f t="shared" ref="E41:E46" si="2">D41-C41</f>
        <v>0</v>
      </c>
      <c r="F41" s="62">
        <f t="shared" ref="F41:F46" si="3">IF(ISBLANK(E41),"  ",IF(C41&gt;0,E41/C41,IF(E41&gt;0,1,0)))</f>
        <v>0</v>
      </c>
      <c r="H41" s="178"/>
    </row>
    <row r="42" spans="1:13" ht="15" customHeight="1" x14ac:dyDescent="0.25">
      <c r="A42" s="73" t="s">
        <v>33</v>
      </c>
      <c r="B42" s="61">
        <v>0</v>
      </c>
      <c r="C42" s="61">
        <v>0</v>
      </c>
      <c r="D42" s="61">
        <v>0</v>
      </c>
      <c r="E42" s="61">
        <f t="shared" si="2"/>
        <v>0</v>
      </c>
      <c r="F42" s="62">
        <f t="shared" si="3"/>
        <v>0</v>
      </c>
      <c r="H42" s="178"/>
    </row>
    <row r="43" spans="1:13" ht="15" customHeight="1" x14ac:dyDescent="0.25">
      <c r="A43" s="73" t="s">
        <v>34</v>
      </c>
      <c r="B43" s="61">
        <v>0</v>
      </c>
      <c r="C43" s="61">
        <v>0</v>
      </c>
      <c r="D43" s="61">
        <v>0</v>
      </c>
      <c r="E43" s="61">
        <f t="shared" si="2"/>
        <v>0</v>
      </c>
      <c r="F43" s="62">
        <f t="shared" si="3"/>
        <v>0</v>
      </c>
      <c r="H43" s="178"/>
    </row>
    <row r="44" spans="1:13" ht="15" customHeight="1" x14ac:dyDescent="0.25">
      <c r="A44" s="73" t="s">
        <v>35</v>
      </c>
      <c r="B44" s="61">
        <v>0</v>
      </c>
      <c r="C44" s="61">
        <v>0</v>
      </c>
      <c r="D44" s="61">
        <v>0</v>
      </c>
      <c r="E44" s="61">
        <f t="shared" si="2"/>
        <v>0</v>
      </c>
      <c r="F44" s="62">
        <f t="shared" si="3"/>
        <v>0</v>
      </c>
      <c r="H44" s="178"/>
    </row>
    <row r="45" spans="1:13" ht="15" customHeight="1" x14ac:dyDescent="0.25">
      <c r="A45" s="74" t="s">
        <v>36</v>
      </c>
      <c r="B45" s="61">
        <v>0</v>
      </c>
      <c r="C45" s="61">
        <v>0</v>
      </c>
      <c r="D45" s="61">
        <v>0</v>
      </c>
      <c r="E45" s="61">
        <f t="shared" si="2"/>
        <v>0</v>
      </c>
      <c r="F45" s="62">
        <f t="shared" si="3"/>
        <v>0</v>
      </c>
      <c r="H45" s="178"/>
    </row>
    <row r="46" spans="1:13" s="103" customFormat="1" ht="15" customHeight="1" x14ac:dyDescent="0.25">
      <c r="A46" s="67" t="s">
        <v>37</v>
      </c>
      <c r="B46" s="75">
        <v>0</v>
      </c>
      <c r="C46" s="75">
        <v>0</v>
      </c>
      <c r="D46" s="75">
        <v>0</v>
      </c>
      <c r="E46" s="77">
        <f t="shared" si="2"/>
        <v>0</v>
      </c>
      <c r="F46" s="71">
        <f t="shared" si="3"/>
        <v>0</v>
      </c>
      <c r="H46" s="179"/>
      <c r="M46" s="103" t="s">
        <v>38</v>
      </c>
    </row>
    <row r="47" spans="1:13" ht="15" customHeight="1" x14ac:dyDescent="0.25">
      <c r="A47" s="66" t="s">
        <v>38</v>
      </c>
      <c r="B47" s="65"/>
      <c r="C47" s="65"/>
      <c r="D47" s="65"/>
      <c r="E47" s="65"/>
      <c r="F47" s="58"/>
      <c r="H47" s="178"/>
    </row>
    <row r="48" spans="1:13" s="103" customFormat="1" ht="15" customHeight="1" x14ac:dyDescent="0.25">
      <c r="A48" s="76" t="s">
        <v>39</v>
      </c>
      <c r="B48" s="77">
        <v>0</v>
      </c>
      <c r="C48" s="77">
        <v>0</v>
      </c>
      <c r="D48" s="77">
        <v>0</v>
      </c>
      <c r="E48" s="77">
        <f>D48-C48</f>
        <v>0</v>
      </c>
      <c r="F48" s="71">
        <f>IF(ISBLANK(E48),"  ",IF(C48&gt;0,E48/C48,IF(E48&gt;0,1,0)))</f>
        <v>0</v>
      </c>
      <c r="H48" s="179"/>
    </row>
    <row r="49" spans="1:8" ht="15" customHeight="1" x14ac:dyDescent="0.25">
      <c r="A49" s="64"/>
      <c r="B49" s="57"/>
      <c r="C49" s="57"/>
      <c r="D49" s="57"/>
      <c r="E49" s="57"/>
      <c r="F49" s="59"/>
      <c r="H49" s="178"/>
    </row>
    <row r="50" spans="1:8" s="103" customFormat="1" ht="15" customHeight="1" x14ac:dyDescent="0.25">
      <c r="A50" s="76" t="s">
        <v>40</v>
      </c>
      <c r="B50" s="77">
        <v>10294</v>
      </c>
      <c r="C50" s="77">
        <v>0</v>
      </c>
      <c r="D50" s="77">
        <v>0</v>
      </c>
      <c r="E50" s="77">
        <f>D50-C50</f>
        <v>0</v>
      </c>
      <c r="F50" s="71">
        <f>IF(ISBLANK(E50),"  ",IF(C50&gt;0,E50/C50,IF(E50&gt;0,1,0)))</f>
        <v>0</v>
      </c>
      <c r="H50" s="179"/>
    </row>
    <row r="51" spans="1:8" ht="15" customHeight="1" x14ac:dyDescent="0.25">
      <c r="A51" s="66" t="s">
        <v>38</v>
      </c>
      <c r="B51" s="65"/>
      <c r="C51" s="65"/>
      <c r="D51" s="65"/>
      <c r="E51" s="65"/>
      <c r="F51" s="58"/>
      <c r="H51" s="178"/>
    </row>
    <row r="52" spans="1:8" s="103" customFormat="1" ht="15" customHeight="1" x14ac:dyDescent="0.25">
      <c r="A52" s="67" t="s">
        <v>41</v>
      </c>
      <c r="B52" s="75">
        <v>6198782.8700000001</v>
      </c>
      <c r="C52" s="75">
        <v>7425000</v>
      </c>
      <c r="D52" s="75">
        <v>7425000</v>
      </c>
      <c r="E52" s="75">
        <f>D52-C52</f>
        <v>0</v>
      </c>
      <c r="F52" s="71">
        <f>IF(ISBLANK(E52),"  ",IF(C52&gt;0,E52/C52,IF(E52&gt;0,1,0)))</f>
        <v>0</v>
      </c>
      <c r="H52" s="179"/>
    </row>
    <row r="53" spans="1:8" ht="15" customHeight="1" x14ac:dyDescent="0.25">
      <c r="A53" s="66" t="s">
        <v>38</v>
      </c>
      <c r="B53" s="65"/>
      <c r="C53" s="65"/>
      <c r="D53" s="65"/>
      <c r="E53" s="65"/>
      <c r="F53" s="58"/>
      <c r="H53" s="178"/>
    </row>
    <row r="54" spans="1:8" s="103" customFormat="1" ht="15" customHeight="1" x14ac:dyDescent="0.25">
      <c r="A54" s="78" t="s">
        <v>42</v>
      </c>
      <c r="B54" s="79">
        <v>0</v>
      </c>
      <c r="C54" s="79">
        <v>0</v>
      </c>
      <c r="D54" s="79">
        <v>0</v>
      </c>
      <c r="E54" s="79">
        <f>D54-C54</f>
        <v>0</v>
      </c>
      <c r="F54" s="71">
        <f>IF(ISBLANK(E54),"  ",IF(C54&gt;0,E54/C54,IF(E54&gt;0,1,0)))</f>
        <v>0</v>
      </c>
      <c r="H54" s="179"/>
    </row>
    <row r="55" spans="1:8" ht="15" customHeight="1" x14ac:dyDescent="0.25">
      <c r="A55" s="67"/>
      <c r="B55" s="57"/>
      <c r="C55" s="57"/>
      <c r="D55" s="57"/>
      <c r="E55" s="57"/>
      <c r="F55" s="80"/>
      <c r="H55" s="178"/>
    </row>
    <row r="56" spans="1:8" s="103" customFormat="1" ht="15" customHeight="1" x14ac:dyDescent="0.25">
      <c r="A56" s="67" t="s">
        <v>43</v>
      </c>
      <c r="B56" s="75">
        <v>0</v>
      </c>
      <c r="C56" s="75">
        <v>0</v>
      </c>
      <c r="D56" s="75">
        <v>0</v>
      </c>
      <c r="E56" s="79">
        <f>D56-C56</f>
        <v>0</v>
      </c>
      <c r="F56" s="71">
        <f>IF(ISBLANK(E56),"  ",IF(C56&gt;0,E56/C56,IF(E56&gt;0,1,0)))</f>
        <v>0</v>
      </c>
      <c r="H56" s="179"/>
    </row>
    <row r="57" spans="1:8" ht="15" customHeight="1" x14ac:dyDescent="0.25">
      <c r="A57" s="66"/>
      <c r="B57" s="65"/>
      <c r="C57" s="65"/>
      <c r="D57" s="65"/>
      <c r="E57" s="65"/>
      <c r="F57" s="58"/>
      <c r="H57" s="178"/>
    </row>
    <row r="58" spans="1:8" s="103" customFormat="1" ht="15" customHeight="1" x14ac:dyDescent="0.25">
      <c r="A58" s="81" t="s">
        <v>44</v>
      </c>
      <c r="B58" s="75">
        <v>11768515.050000001</v>
      </c>
      <c r="C58" s="75">
        <v>12985264</v>
      </c>
      <c r="D58" s="75">
        <v>13344126</v>
      </c>
      <c r="E58" s="75">
        <f>D58-C58</f>
        <v>358862</v>
      </c>
      <c r="F58" s="71">
        <f>IF(ISBLANK(E58),"  ",IF(C58&gt;0,E58/C58,IF(E58&gt;0,1,0)))</f>
        <v>2.7636095808294694E-2</v>
      </c>
      <c r="H58" s="179"/>
    </row>
    <row r="59" spans="1:8" ht="15" customHeight="1" x14ac:dyDescent="0.25">
      <c r="A59" s="82"/>
      <c r="B59" s="65"/>
      <c r="C59" s="65"/>
      <c r="D59" s="65"/>
      <c r="E59" s="65"/>
      <c r="F59" s="58" t="s">
        <v>38</v>
      </c>
      <c r="H59" s="178"/>
    </row>
    <row r="60" spans="1:8" ht="15" customHeight="1" x14ac:dyDescent="0.25">
      <c r="A60" s="83"/>
      <c r="B60" s="57"/>
      <c r="C60" s="57"/>
      <c r="D60" s="57"/>
      <c r="E60" s="57"/>
      <c r="F60" s="59" t="s">
        <v>38</v>
      </c>
      <c r="H60" s="178"/>
    </row>
    <row r="61" spans="1:8" ht="15" customHeight="1" x14ac:dyDescent="0.25">
      <c r="A61" s="81" t="s">
        <v>45</v>
      </c>
      <c r="B61" s="57"/>
      <c r="C61" s="57"/>
      <c r="D61" s="57"/>
      <c r="E61" s="57"/>
      <c r="F61" s="59"/>
      <c r="H61" s="178"/>
    </row>
    <row r="62" spans="1:8" ht="15" customHeight="1" x14ac:dyDescent="0.25">
      <c r="A62" s="64" t="s">
        <v>46</v>
      </c>
      <c r="B62" s="57">
        <v>5778100.8099999996</v>
      </c>
      <c r="C62" s="57">
        <v>6423090</v>
      </c>
      <c r="D62" s="57">
        <v>5964239.7400000002</v>
      </c>
      <c r="E62" s="183">
        <f t="shared" ref="E62:E75" si="4">D62-C62</f>
        <v>-458850.25999999978</v>
      </c>
      <c r="F62" s="62">
        <f t="shared" ref="F62:F75" si="5">IF(ISBLANK(E62),"  ",IF(C62&gt;0,E62/C62,IF(E62&gt;0,1,0)))</f>
        <v>-7.1437619588079843E-2</v>
      </c>
      <c r="H62" s="178"/>
    </row>
    <row r="63" spans="1:8" ht="15" customHeight="1" x14ac:dyDescent="0.25">
      <c r="A63" s="66" t="s">
        <v>47</v>
      </c>
      <c r="B63" s="65">
        <v>0</v>
      </c>
      <c r="C63" s="65">
        <v>0</v>
      </c>
      <c r="D63" s="65">
        <v>0</v>
      </c>
      <c r="E63" s="183">
        <f t="shared" si="4"/>
        <v>0</v>
      </c>
      <c r="F63" s="62">
        <f t="shared" si="5"/>
        <v>0</v>
      </c>
      <c r="H63" s="178"/>
    </row>
    <row r="64" spans="1:8" ht="15" customHeight="1" x14ac:dyDescent="0.25">
      <c r="A64" s="66" t="s">
        <v>48</v>
      </c>
      <c r="B64" s="65">
        <v>0</v>
      </c>
      <c r="C64" s="65">
        <v>0</v>
      </c>
      <c r="D64" s="65">
        <v>0</v>
      </c>
      <c r="E64" s="183">
        <f t="shared" si="4"/>
        <v>0</v>
      </c>
      <c r="F64" s="62">
        <f t="shared" si="5"/>
        <v>0</v>
      </c>
      <c r="H64" s="178"/>
    </row>
    <row r="65" spans="1:8" ht="15" customHeight="1" x14ac:dyDescent="0.25">
      <c r="A65" s="66" t="s">
        <v>49</v>
      </c>
      <c r="B65" s="65">
        <v>658258.57999999996</v>
      </c>
      <c r="C65" s="65">
        <v>686151</v>
      </c>
      <c r="D65" s="65">
        <v>940405.36</v>
      </c>
      <c r="E65" s="183">
        <f t="shared" si="4"/>
        <v>254254.36</v>
      </c>
      <c r="F65" s="62">
        <f t="shared" si="5"/>
        <v>0.37055161327462904</v>
      </c>
      <c r="H65" s="178"/>
    </row>
    <row r="66" spans="1:8" ht="15" customHeight="1" x14ac:dyDescent="0.25">
      <c r="A66" s="66" t="s">
        <v>50</v>
      </c>
      <c r="B66" s="65">
        <v>1046628.11</v>
      </c>
      <c r="C66" s="65">
        <v>1098992</v>
      </c>
      <c r="D66" s="65">
        <v>1339155.68</v>
      </c>
      <c r="E66" s="183">
        <f t="shared" si="4"/>
        <v>240163.67999999993</v>
      </c>
      <c r="F66" s="62">
        <f t="shared" si="5"/>
        <v>0.21853087192627421</v>
      </c>
      <c r="H66" s="178"/>
    </row>
    <row r="67" spans="1:8" ht="15" customHeight="1" x14ac:dyDescent="0.25">
      <c r="A67" s="66" t="s">
        <v>51</v>
      </c>
      <c r="B67" s="65">
        <v>2965422.27</v>
      </c>
      <c r="C67" s="65">
        <v>3162153</v>
      </c>
      <c r="D67" s="65">
        <v>3574917.4</v>
      </c>
      <c r="E67" s="183">
        <f t="shared" si="4"/>
        <v>412764.39999999991</v>
      </c>
      <c r="F67" s="62">
        <f t="shared" si="5"/>
        <v>0.13053270983409085</v>
      </c>
      <c r="H67" s="178"/>
    </row>
    <row r="68" spans="1:8" ht="15" customHeight="1" x14ac:dyDescent="0.25">
      <c r="A68" s="66" t="s">
        <v>52</v>
      </c>
      <c r="B68" s="65">
        <v>39569.350000000006</v>
      </c>
      <c r="C68" s="65">
        <v>150000</v>
      </c>
      <c r="D68" s="65">
        <v>58000</v>
      </c>
      <c r="E68" s="183">
        <f t="shared" si="4"/>
        <v>-92000</v>
      </c>
      <c r="F68" s="62">
        <f t="shared" si="5"/>
        <v>-0.61333333333333329</v>
      </c>
      <c r="H68" s="178"/>
    </row>
    <row r="69" spans="1:8" ht="15" customHeight="1" x14ac:dyDescent="0.25">
      <c r="A69" s="66" t="s">
        <v>53</v>
      </c>
      <c r="B69" s="65">
        <v>866514.32000000007</v>
      </c>
      <c r="C69" s="65">
        <v>1039105</v>
      </c>
      <c r="D69" s="65">
        <v>995618.82000000007</v>
      </c>
      <c r="E69" s="183">
        <f t="shared" si="4"/>
        <v>-43486.179999999935</v>
      </c>
      <c r="F69" s="62">
        <f t="shared" si="5"/>
        <v>-4.1849649457946919E-2</v>
      </c>
      <c r="H69" s="178"/>
    </row>
    <row r="70" spans="1:8" s="103" customFormat="1" ht="15" customHeight="1" x14ac:dyDescent="0.25">
      <c r="A70" s="84" t="s">
        <v>54</v>
      </c>
      <c r="B70" s="70">
        <v>11354493.439999999</v>
      </c>
      <c r="C70" s="70">
        <v>12559491</v>
      </c>
      <c r="D70" s="70">
        <v>12872337</v>
      </c>
      <c r="E70" s="79">
        <f t="shared" si="4"/>
        <v>312846</v>
      </c>
      <c r="F70" s="71">
        <f t="shared" si="5"/>
        <v>2.4909130473519985E-2</v>
      </c>
      <c r="H70" s="179"/>
    </row>
    <row r="71" spans="1:8" ht="15" customHeight="1" x14ac:dyDescent="0.25">
      <c r="A71" s="66" t="s">
        <v>55</v>
      </c>
      <c r="B71" s="65">
        <v>0</v>
      </c>
      <c r="C71" s="65">
        <v>0</v>
      </c>
      <c r="D71" s="65">
        <v>0</v>
      </c>
      <c r="E71" s="183">
        <f t="shared" si="4"/>
        <v>0</v>
      </c>
      <c r="F71" s="62">
        <f t="shared" si="5"/>
        <v>0</v>
      </c>
      <c r="H71" s="178"/>
    </row>
    <row r="72" spans="1:8" ht="15" customHeight="1" x14ac:dyDescent="0.25">
      <c r="A72" s="66" t="s">
        <v>56</v>
      </c>
      <c r="B72" s="65">
        <v>414022</v>
      </c>
      <c r="C72" s="65">
        <v>425773</v>
      </c>
      <c r="D72" s="65">
        <v>471789</v>
      </c>
      <c r="E72" s="183">
        <f t="shared" si="4"/>
        <v>46016</v>
      </c>
      <c r="F72" s="62">
        <f t="shared" si="5"/>
        <v>0.10807636933295442</v>
      </c>
      <c r="H72" s="178"/>
    </row>
    <row r="73" spans="1:8" ht="15" customHeight="1" x14ac:dyDescent="0.25">
      <c r="A73" s="66" t="s">
        <v>57</v>
      </c>
      <c r="B73" s="65">
        <v>0</v>
      </c>
      <c r="C73" s="65">
        <v>0</v>
      </c>
      <c r="D73" s="65">
        <v>0</v>
      </c>
      <c r="E73" s="183">
        <f t="shared" si="4"/>
        <v>0</v>
      </c>
      <c r="F73" s="62">
        <f t="shared" si="5"/>
        <v>0</v>
      </c>
      <c r="H73" s="178"/>
    </row>
    <row r="74" spans="1:8" ht="15" customHeight="1" x14ac:dyDescent="0.25">
      <c r="A74" s="66" t="s">
        <v>58</v>
      </c>
      <c r="B74" s="65">
        <v>0</v>
      </c>
      <c r="C74" s="65">
        <v>0</v>
      </c>
      <c r="D74" s="65">
        <v>0</v>
      </c>
      <c r="E74" s="183">
        <f t="shared" si="4"/>
        <v>0</v>
      </c>
      <c r="F74" s="62">
        <f t="shared" si="5"/>
        <v>0</v>
      </c>
      <c r="H74" s="178"/>
    </row>
    <row r="75" spans="1:8" s="103" customFormat="1" ht="15" customHeight="1" x14ac:dyDescent="0.25">
      <c r="A75" s="85" t="s">
        <v>59</v>
      </c>
      <c r="B75" s="86">
        <v>11768515.439999999</v>
      </c>
      <c r="C75" s="86">
        <v>12985264</v>
      </c>
      <c r="D75" s="86">
        <v>13344126</v>
      </c>
      <c r="E75" s="79">
        <f t="shared" si="4"/>
        <v>358862</v>
      </c>
      <c r="F75" s="71">
        <f t="shared" si="5"/>
        <v>2.7636095808294694E-2</v>
      </c>
      <c r="H75" s="179"/>
    </row>
    <row r="76" spans="1:8" ht="15" customHeight="1" x14ac:dyDescent="0.25">
      <c r="A76" s="83"/>
      <c r="B76" s="57"/>
      <c r="C76" s="57"/>
      <c r="D76" s="57"/>
      <c r="E76" s="57"/>
      <c r="F76" s="59"/>
      <c r="H76" s="178"/>
    </row>
    <row r="77" spans="1:8" ht="15" customHeight="1" x14ac:dyDescent="0.25">
      <c r="A77" s="81" t="s">
        <v>60</v>
      </c>
      <c r="B77" s="57"/>
      <c r="C77" s="57"/>
      <c r="D77" s="57"/>
      <c r="E77" s="57"/>
      <c r="F77" s="59"/>
      <c r="H77" s="178"/>
    </row>
    <row r="78" spans="1:8" ht="15" customHeight="1" x14ac:dyDescent="0.25">
      <c r="A78" s="64" t="s">
        <v>61</v>
      </c>
      <c r="B78" s="61">
        <v>6921878.7400000002</v>
      </c>
      <c r="C78" s="61">
        <v>7408311</v>
      </c>
      <c r="D78" s="61">
        <v>7598412.0300000003</v>
      </c>
      <c r="E78" s="57">
        <f t="shared" ref="E78:E96" si="6">D78-C78</f>
        <v>190101.03000000026</v>
      </c>
      <c r="F78" s="62">
        <f t="shared" ref="F78:F96" si="7">IF(ISBLANK(E78),"  ",IF(C78&gt;0,E78/C78,IF(E78&gt;0,1,0)))</f>
        <v>2.5660508852827623E-2</v>
      </c>
      <c r="H78" s="178"/>
    </row>
    <row r="79" spans="1:8" ht="15" customHeight="1" x14ac:dyDescent="0.25">
      <c r="A79" s="66" t="s">
        <v>62</v>
      </c>
      <c r="B79" s="63">
        <v>0</v>
      </c>
      <c r="C79" s="63">
        <v>0</v>
      </c>
      <c r="D79" s="63">
        <v>0</v>
      </c>
      <c r="E79" s="65">
        <f t="shared" si="6"/>
        <v>0</v>
      </c>
      <c r="F79" s="62">
        <f t="shared" si="7"/>
        <v>0</v>
      </c>
      <c r="H79" s="178"/>
    </row>
    <row r="80" spans="1:8" ht="15" customHeight="1" x14ac:dyDescent="0.25">
      <c r="A80" s="66" t="s">
        <v>63</v>
      </c>
      <c r="B80" s="57">
        <v>2865519.4</v>
      </c>
      <c r="C80" s="57">
        <v>3013312</v>
      </c>
      <c r="D80" s="57">
        <v>2931059.8</v>
      </c>
      <c r="E80" s="65">
        <f t="shared" si="6"/>
        <v>-82252.200000000186</v>
      </c>
      <c r="F80" s="62">
        <f t="shared" si="7"/>
        <v>-2.729627731877754E-2</v>
      </c>
      <c r="H80" s="178"/>
    </row>
    <row r="81" spans="1:8" s="103" customFormat="1" ht="15" customHeight="1" x14ac:dyDescent="0.25">
      <c r="A81" s="84" t="s">
        <v>64</v>
      </c>
      <c r="B81" s="86">
        <v>9787398.1400000006</v>
      </c>
      <c r="C81" s="86">
        <v>10421623</v>
      </c>
      <c r="D81" s="86">
        <v>10529471.83</v>
      </c>
      <c r="E81" s="70">
        <f t="shared" si="6"/>
        <v>107848.83000000007</v>
      </c>
      <c r="F81" s="71">
        <f t="shared" si="7"/>
        <v>1.0348563750578972E-2</v>
      </c>
      <c r="H81" s="179"/>
    </row>
    <row r="82" spans="1:8" ht="15" customHeight="1" x14ac:dyDescent="0.25">
      <c r="A82" s="66" t="s">
        <v>65</v>
      </c>
      <c r="B82" s="63">
        <v>150350.27000000002</v>
      </c>
      <c r="C82" s="63">
        <v>203076</v>
      </c>
      <c r="D82" s="63">
        <v>275681</v>
      </c>
      <c r="E82" s="65">
        <f t="shared" si="6"/>
        <v>72605</v>
      </c>
      <c r="F82" s="62">
        <f t="shared" si="7"/>
        <v>0.35752624633142271</v>
      </c>
      <c r="H82" s="178"/>
    </row>
    <row r="83" spans="1:8" ht="15" customHeight="1" x14ac:dyDescent="0.25">
      <c r="A83" s="66" t="s">
        <v>66</v>
      </c>
      <c r="B83" s="61">
        <v>907239.52</v>
      </c>
      <c r="C83" s="61">
        <v>1173203</v>
      </c>
      <c r="D83" s="61">
        <v>1341646.8700000001</v>
      </c>
      <c r="E83" s="65">
        <f t="shared" si="6"/>
        <v>168443.87000000011</v>
      </c>
      <c r="F83" s="62">
        <f t="shared" si="7"/>
        <v>0.14357606484129354</v>
      </c>
      <c r="H83" s="178"/>
    </row>
    <row r="84" spans="1:8" ht="15" customHeight="1" x14ac:dyDescent="0.25">
      <c r="A84" s="66" t="s">
        <v>67</v>
      </c>
      <c r="B84" s="57">
        <v>77954.799999999988</v>
      </c>
      <c r="C84" s="57">
        <v>166111</v>
      </c>
      <c r="D84" s="57">
        <v>162535</v>
      </c>
      <c r="E84" s="65">
        <f t="shared" si="6"/>
        <v>-3576</v>
      </c>
      <c r="F84" s="62">
        <f t="shared" si="7"/>
        <v>-2.1527773597172974E-2</v>
      </c>
      <c r="H84" s="178"/>
    </row>
    <row r="85" spans="1:8" s="103" customFormat="1" ht="15" customHeight="1" x14ac:dyDescent="0.25">
      <c r="A85" s="68" t="s">
        <v>68</v>
      </c>
      <c r="B85" s="86">
        <v>1135544.5900000001</v>
      </c>
      <c r="C85" s="86">
        <v>1542390</v>
      </c>
      <c r="D85" s="86">
        <v>1779862.87</v>
      </c>
      <c r="E85" s="65">
        <f t="shared" si="6"/>
        <v>237472.87000000011</v>
      </c>
      <c r="F85" s="71">
        <f t="shared" si="7"/>
        <v>0.15396421786966988</v>
      </c>
      <c r="H85" s="179"/>
    </row>
    <row r="86" spans="1:8" ht="15" customHeight="1" x14ac:dyDescent="0.25">
      <c r="A86" s="66" t="s">
        <v>69</v>
      </c>
      <c r="B86" s="57">
        <v>59606.42</v>
      </c>
      <c r="C86" s="57">
        <v>169153</v>
      </c>
      <c r="D86" s="57">
        <v>131588.25</v>
      </c>
      <c r="E86" s="65">
        <f t="shared" si="6"/>
        <v>-37564.75</v>
      </c>
      <c r="F86" s="62">
        <f t="shared" si="7"/>
        <v>-0.22207557654904139</v>
      </c>
      <c r="H86" s="178"/>
    </row>
    <row r="87" spans="1:8" ht="15" customHeight="1" x14ac:dyDescent="0.25">
      <c r="A87" s="66" t="s">
        <v>70</v>
      </c>
      <c r="B87" s="65">
        <v>183709.73</v>
      </c>
      <c r="C87" s="65">
        <v>310050</v>
      </c>
      <c r="D87" s="65">
        <v>116650</v>
      </c>
      <c r="E87" s="65">
        <f t="shared" si="6"/>
        <v>-193400</v>
      </c>
      <c r="F87" s="62">
        <f t="shared" si="7"/>
        <v>-0.62377035961941618</v>
      </c>
      <c r="H87" s="178"/>
    </row>
    <row r="88" spans="1:8" ht="15" customHeight="1" x14ac:dyDescent="0.25">
      <c r="A88" s="66" t="s">
        <v>71</v>
      </c>
      <c r="B88" s="65">
        <v>0</v>
      </c>
      <c r="C88" s="65">
        <v>0</v>
      </c>
      <c r="D88" s="65">
        <v>0</v>
      </c>
      <c r="E88" s="65">
        <f t="shared" si="6"/>
        <v>0</v>
      </c>
      <c r="F88" s="62">
        <f t="shared" si="7"/>
        <v>0</v>
      </c>
      <c r="H88" s="178"/>
    </row>
    <row r="89" spans="1:8" ht="15" customHeight="1" x14ac:dyDescent="0.25">
      <c r="A89" s="66" t="s">
        <v>72</v>
      </c>
      <c r="B89" s="65">
        <v>566865.05000000005</v>
      </c>
      <c r="C89" s="65">
        <v>425773</v>
      </c>
      <c r="D89" s="65">
        <v>662724.05000000005</v>
      </c>
      <c r="E89" s="65">
        <f t="shared" si="6"/>
        <v>236951.05000000005</v>
      </c>
      <c r="F89" s="62">
        <f t="shared" si="7"/>
        <v>0.55651967128023627</v>
      </c>
      <c r="H89" s="178"/>
    </row>
    <row r="90" spans="1:8" s="103" customFormat="1" ht="15" customHeight="1" x14ac:dyDescent="0.25">
      <c r="A90" s="68" t="s">
        <v>73</v>
      </c>
      <c r="B90" s="70">
        <v>810181.20000000007</v>
      </c>
      <c r="C90" s="70">
        <v>904976</v>
      </c>
      <c r="D90" s="70">
        <v>910962.3</v>
      </c>
      <c r="E90" s="70">
        <f t="shared" si="6"/>
        <v>5986.3000000000466</v>
      </c>
      <c r="F90" s="71">
        <f t="shared" si="7"/>
        <v>6.6148715546048148E-3</v>
      </c>
      <c r="H90" s="179"/>
    </row>
    <row r="91" spans="1:8" ht="15" customHeight="1" x14ac:dyDescent="0.25">
      <c r="A91" s="66" t="s">
        <v>74</v>
      </c>
      <c r="B91" s="65">
        <v>3863.12</v>
      </c>
      <c r="C91" s="65">
        <v>78775</v>
      </c>
      <c r="D91" s="65">
        <v>91329</v>
      </c>
      <c r="E91" s="65">
        <f t="shared" si="6"/>
        <v>12554</v>
      </c>
      <c r="F91" s="62">
        <f t="shared" si="7"/>
        <v>0.15936528086321802</v>
      </c>
      <c r="H91" s="178"/>
    </row>
    <row r="92" spans="1:8" ht="15" customHeight="1" x14ac:dyDescent="0.25">
      <c r="A92" s="66" t="s">
        <v>75</v>
      </c>
      <c r="B92" s="65">
        <v>31528.39</v>
      </c>
      <c r="C92" s="65">
        <v>37500</v>
      </c>
      <c r="D92" s="65">
        <v>32500</v>
      </c>
      <c r="E92" s="65">
        <f t="shared" si="6"/>
        <v>-5000</v>
      </c>
      <c r="F92" s="62">
        <f t="shared" si="7"/>
        <v>-0.13333333333333333</v>
      </c>
      <c r="H92" s="178"/>
    </row>
    <row r="93" spans="1:8" ht="15" customHeight="1" x14ac:dyDescent="0.25">
      <c r="A93" s="73" t="s">
        <v>76</v>
      </c>
      <c r="B93" s="65">
        <v>0</v>
      </c>
      <c r="C93" s="65">
        <v>0</v>
      </c>
      <c r="D93" s="65">
        <v>0</v>
      </c>
      <c r="E93" s="65">
        <f t="shared" si="6"/>
        <v>0</v>
      </c>
      <c r="F93" s="62">
        <f t="shared" si="7"/>
        <v>0</v>
      </c>
      <c r="H93" s="178"/>
    </row>
    <row r="94" spans="1:8" s="103" customFormat="1" ht="15" customHeight="1" x14ac:dyDescent="0.25">
      <c r="A94" s="87" t="s">
        <v>77</v>
      </c>
      <c r="B94" s="86">
        <v>35391.51</v>
      </c>
      <c r="C94" s="86">
        <v>116275</v>
      </c>
      <c r="D94" s="86">
        <v>123829</v>
      </c>
      <c r="E94" s="65">
        <f t="shared" si="6"/>
        <v>7554</v>
      </c>
      <c r="F94" s="71">
        <f t="shared" si="7"/>
        <v>6.4966673833584176E-2</v>
      </c>
      <c r="H94" s="179"/>
    </row>
    <row r="95" spans="1:8" ht="15" customHeight="1" x14ac:dyDescent="0.25">
      <c r="A95" s="73" t="s">
        <v>78</v>
      </c>
      <c r="B95" s="65">
        <v>0</v>
      </c>
      <c r="C95" s="65">
        <v>0</v>
      </c>
      <c r="D95" s="65">
        <v>0</v>
      </c>
      <c r="E95" s="65">
        <f t="shared" si="6"/>
        <v>0</v>
      </c>
      <c r="F95" s="62">
        <f t="shared" si="7"/>
        <v>0</v>
      </c>
      <c r="H95" s="178"/>
    </row>
    <row r="96" spans="1:8" s="103" customFormat="1" ht="15" customHeight="1" thickBot="1" x14ac:dyDescent="0.3">
      <c r="A96" s="159" t="s">
        <v>59</v>
      </c>
      <c r="B96" s="160">
        <v>11768515.440000001</v>
      </c>
      <c r="C96" s="160">
        <v>12985264</v>
      </c>
      <c r="D96" s="160">
        <v>13344126</v>
      </c>
      <c r="E96" s="160">
        <f t="shared" si="6"/>
        <v>358862</v>
      </c>
      <c r="F96" s="162">
        <f t="shared" si="7"/>
        <v>2.7636095808294694E-2</v>
      </c>
      <c r="H96" s="179"/>
    </row>
    <row r="97" spans="1:6" ht="15" customHeight="1" thickTop="1" x14ac:dyDescent="0.4">
      <c r="A97" s="4"/>
      <c r="B97" s="5"/>
      <c r="C97" s="5"/>
      <c r="D97" s="5"/>
      <c r="E97" s="5"/>
      <c r="F97" s="6" t="s">
        <v>38</v>
      </c>
    </row>
    <row r="98" spans="1:6" x14ac:dyDescent="0.25">
      <c r="A98" s="1" t="s">
        <v>203</v>
      </c>
    </row>
    <row r="99" spans="1:6" x14ac:dyDescent="0.25">
      <c r="A99" s="1" t="s">
        <v>181</v>
      </c>
    </row>
  </sheetData>
  <hyperlinks>
    <hyperlink ref="I2" location="Home!A1" tooltip="Home" display="Home" xr:uid="{00000000-0004-0000-2D00-000000000000}"/>
  </hyperlinks>
  <printOptions horizontalCentered="1" verticalCentered="1"/>
  <pageMargins left="0.25" right="0.25" top="0.75" bottom="0.75" header="0.3" footer="0.3"/>
  <pageSetup scale="46" fitToWidth="0"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 codeName="Sheet47">
    <pageSetUpPr fitToPage="1"/>
  </sheetPr>
  <dimension ref="A1:M99"/>
  <sheetViews>
    <sheetView workbookViewId="0">
      <pane xSplit="1" ySplit="5" topLeftCell="B6" activePane="bottomRight" state="frozen"/>
      <selection activeCell="A33" sqref="A33"/>
      <selection pane="topRight" activeCell="A33" sqref="A33"/>
      <selection pane="bottomLeft" activeCell="A33" sqref="A33"/>
      <selection pane="bottomRight" activeCell="I15" sqref="I15"/>
    </sheetView>
  </sheetViews>
  <sheetFormatPr defaultColWidth="9.140625" defaultRowHeight="15.75" x14ac:dyDescent="0.25"/>
  <cols>
    <col min="1" max="1" width="66.5703125" style="1" customWidth="1"/>
    <col min="2" max="5" width="23.7109375" style="2" customWidth="1"/>
    <col min="6" max="6" width="23.7109375" style="3" customWidth="1"/>
    <col min="8" max="8" width="7.7109375" customWidth="1"/>
    <col min="9" max="9" width="11.5703125" customWidth="1"/>
  </cols>
  <sheetData>
    <row r="1" spans="1:9" ht="19.5" customHeight="1" thickBot="1" x14ac:dyDescent="0.35">
      <c r="A1" s="27" t="s">
        <v>0</v>
      </c>
      <c r="B1" s="28"/>
      <c r="D1" s="29" t="s">
        <v>1</v>
      </c>
      <c r="E1" s="26" t="s">
        <v>102</v>
      </c>
      <c r="F1" s="36"/>
    </row>
    <row r="2" spans="1:9" ht="19.5" customHeight="1" thickBot="1" x14ac:dyDescent="0.3">
      <c r="A2" s="27" t="s">
        <v>2</v>
      </c>
      <c r="B2" s="28"/>
      <c r="C2" s="28"/>
      <c r="D2" s="28"/>
      <c r="E2" s="28"/>
      <c r="F2" s="32"/>
      <c r="I2" s="170" t="s">
        <v>178</v>
      </c>
    </row>
    <row r="3" spans="1:9" ht="19.5" customHeight="1" thickBot="1" x14ac:dyDescent="0.3">
      <c r="A3" s="33" t="s">
        <v>3</v>
      </c>
      <c r="B3" s="34"/>
      <c r="C3" s="34"/>
      <c r="D3" s="34"/>
      <c r="E3" s="34"/>
      <c r="F3" s="35"/>
    </row>
    <row r="4" spans="1:9" ht="15" customHeight="1" thickTop="1" x14ac:dyDescent="0.25">
      <c r="A4" s="49" t="s">
        <v>4</v>
      </c>
      <c r="B4" s="50" t="s">
        <v>5</v>
      </c>
      <c r="C4" s="51" t="s">
        <v>6</v>
      </c>
      <c r="D4" s="51" t="s">
        <v>6</v>
      </c>
      <c r="E4" s="51" t="s">
        <v>7</v>
      </c>
      <c r="F4" s="52" t="s">
        <v>8</v>
      </c>
      <c r="H4" s="177"/>
    </row>
    <row r="5" spans="1:9" s="107" customFormat="1" ht="15" customHeight="1" x14ac:dyDescent="0.25">
      <c r="A5" s="53"/>
      <c r="B5" s="54" t="s">
        <v>192</v>
      </c>
      <c r="C5" s="54" t="s">
        <v>201</v>
      </c>
      <c r="D5" s="54" t="s">
        <v>202</v>
      </c>
      <c r="E5" s="54" t="s">
        <v>192</v>
      </c>
      <c r="F5" s="55" t="s">
        <v>9</v>
      </c>
      <c r="H5" s="177"/>
    </row>
    <row r="6" spans="1:9" ht="15" customHeight="1" x14ac:dyDescent="0.25">
      <c r="A6" s="56" t="s">
        <v>10</v>
      </c>
      <c r="B6" s="57"/>
      <c r="C6" s="57"/>
      <c r="D6" s="57"/>
      <c r="E6" s="57"/>
      <c r="F6" s="58"/>
      <c r="H6" s="178"/>
    </row>
    <row r="7" spans="1:9" ht="15" customHeight="1" x14ac:dyDescent="0.25">
      <c r="A7" s="56" t="s">
        <v>11</v>
      </c>
      <c r="B7" s="57"/>
      <c r="C7" s="57"/>
      <c r="D7" s="57"/>
      <c r="E7" s="57"/>
      <c r="F7" s="59"/>
      <c r="H7" s="178"/>
    </row>
    <row r="8" spans="1:9" ht="15" customHeight="1" x14ac:dyDescent="0.25">
      <c r="A8" s="60" t="s">
        <v>12</v>
      </c>
      <c r="B8" s="61">
        <v>9740881</v>
      </c>
      <c r="C8" s="61">
        <v>9740881</v>
      </c>
      <c r="D8" s="61">
        <v>10908242</v>
      </c>
      <c r="E8" s="61">
        <f t="shared" ref="E8:E33" si="0">D8-C8</f>
        <v>1167361</v>
      </c>
      <c r="F8" s="62">
        <f t="shared" ref="F8:F33" si="1">IF(ISBLANK(E8),"  ",IF(C8&gt;0,E8/C8,IF(E8&gt;0,1,0)))</f>
        <v>0.11984141886139457</v>
      </c>
      <c r="H8" s="178"/>
    </row>
    <row r="9" spans="1:9" ht="15" customHeight="1" x14ac:dyDescent="0.25">
      <c r="A9" s="60" t="s">
        <v>13</v>
      </c>
      <c r="B9" s="61">
        <v>0</v>
      </c>
      <c r="C9" s="61">
        <v>0</v>
      </c>
      <c r="D9" s="61">
        <v>0</v>
      </c>
      <c r="E9" s="61">
        <f t="shared" si="0"/>
        <v>0</v>
      </c>
      <c r="F9" s="62">
        <f t="shared" si="1"/>
        <v>0</v>
      </c>
      <c r="H9" s="178"/>
    </row>
    <row r="10" spans="1:9" ht="15" customHeight="1" x14ac:dyDescent="0.25">
      <c r="A10" s="187" t="s">
        <v>14</v>
      </c>
      <c r="B10" s="63">
        <v>440126</v>
      </c>
      <c r="C10" s="63">
        <v>442059</v>
      </c>
      <c r="D10" s="63">
        <v>382432</v>
      </c>
      <c r="E10" s="61">
        <f t="shared" si="0"/>
        <v>-59627</v>
      </c>
      <c r="F10" s="62">
        <f t="shared" si="1"/>
        <v>-0.13488470995953028</v>
      </c>
      <c r="H10" s="178"/>
    </row>
    <row r="11" spans="1:9" ht="15" customHeight="1" x14ac:dyDescent="0.25">
      <c r="A11" s="189" t="s">
        <v>15</v>
      </c>
      <c r="B11" s="65">
        <v>0</v>
      </c>
      <c r="C11" s="65">
        <v>0</v>
      </c>
      <c r="D11" s="65">
        <v>0</v>
      </c>
      <c r="E11" s="61">
        <f t="shared" si="0"/>
        <v>0</v>
      </c>
      <c r="F11" s="62">
        <f t="shared" si="1"/>
        <v>0</v>
      </c>
      <c r="H11" s="178"/>
    </row>
    <row r="12" spans="1:9" ht="15" customHeight="1" x14ac:dyDescent="0.25">
      <c r="A12" s="190" t="s">
        <v>16</v>
      </c>
      <c r="B12" s="65">
        <v>440126</v>
      </c>
      <c r="C12" s="65">
        <v>442059</v>
      </c>
      <c r="D12" s="65">
        <v>382432</v>
      </c>
      <c r="E12" s="61">
        <f t="shared" si="0"/>
        <v>-59627</v>
      </c>
      <c r="F12" s="62">
        <f t="shared" si="1"/>
        <v>-0.13488470995953028</v>
      </c>
      <c r="H12" s="178"/>
    </row>
    <row r="13" spans="1:9" ht="15" customHeight="1" x14ac:dyDescent="0.25">
      <c r="A13" s="190" t="s">
        <v>17</v>
      </c>
      <c r="B13" s="65">
        <v>0</v>
      </c>
      <c r="C13" s="65">
        <v>0</v>
      </c>
      <c r="D13" s="65">
        <v>0</v>
      </c>
      <c r="E13" s="61">
        <f t="shared" si="0"/>
        <v>0</v>
      </c>
      <c r="F13" s="62">
        <f t="shared" si="1"/>
        <v>0</v>
      </c>
      <c r="H13" s="178"/>
    </row>
    <row r="14" spans="1:9" ht="15" customHeight="1" x14ac:dyDescent="0.25">
      <c r="A14" s="190" t="s">
        <v>18</v>
      </c>
      <c r="B14" s="65">
        <v>0</v>
      </c>
      <c r="C14" s="65">
        <v>0</v>
      </c>
      <c r="D14" s="65">
        <v>0</v>
      </c>
      <c r="E14" s="61">
        <f t="shared" si="0"/>
        <v>0</v>
      </c>
      <c r="F14" s="62">
        <f t="shared" si="1"/>
        <v>0</v>
      </c>
      <c r="H14" s="178"/>
    </row>
    <row r="15" spans="1:9" ht="15" customHeight="1" x14ac:dyDescent="0.25">
      <c r="A15" s="190" t="s">
        <v>19</v>
      </c>
      <c r="B15" s="65">
        <v>0</v>
      </c>
      <c r="C15" s="65">
        <v>0</v>
      </c>
      <c r="D15" s="65">
        <v>0</v>
      </c>
      <c r="E15" s="61">
        <f t="shared" si="0"/>
        <v>0</v>
      </c>
      <c r="F15" s="62">
        <f t="shared" si="1"/>
        <v>0</v>
      </c>
      <c r="H15" s="178"/>
    </row>
    <row r="16" spans="1:9" ht="15" customHeight="1" x14ac:dyDescent="0.25">
      <c r="A16" s="190" t="s">
        <v>204</v>
      </c>
      <c r="B16" s="65">
        <v>0</v>
      </c>
      <c r="C16" s="65">
        <v>0</v>
      </c>
      <c r="D16" s="65">
        <v>0</v>
      </c>
      <c r="E16" s="61">
        <f t="shared" si="0"/>
        <v>0</v>
      </c>
      <c r="F16" s="62">
        <f t="shared" si="1"/>
        <v>0</v>
      </c>
      <c r="H16" s="178"/>
    </row>
    <row r="17" spans="1:8" ht="15" customHeight="1" x14ac:dyDescent="0.25">
      <c r="A17" s="190" t="s">
        <v>20</v>
      </c>
      <c r="B17" s="65">
        <v>0</v>
      </c>
      <c r="C17" s="65">
        <v>0</v>
      </c>
      <c r="D17" s="65">
        <v>0</v>
      </c>
      <c r="E17" s="61">
        <f t="shared" si="0"/>
        <v>0</v>
      </c>
      <c r="F17" s="62">
        <f t="shared" si="1"/>
        <v>0</v>
      </c>
      <c r="H17" s="178"/>
    </row>
    <row r="18" spans="1:8" ht="15" customHeight="1" x14ac:dyDescent="0.25">
      <c r="A18" s="190" t="s">
        <v>193</v>
      </c>
      <c r="B18" s="65">
        <v>0</v>
      </c>
      <c r="C18" s="65">
        <v>0</v>
      </c>
      <c r="D18" s="65">
        <v>0</v>
      </c>
      <c r="E18" s="61">
        <f t="shared" si="0"/>
        <v>0</v>
      </c>
      <c r="F18" s="62">
        <f t="shared" si="1"/>
        <v>0</v>
      </c>
      <c r="H18" s="178"/>
    </row>
    <row r="19" spans="1:8" ht="15" customHeight="1" x14ac:dyDescent="0.25">
      <c r="A19" s="190" t="s">
        <v>21</v>
      </c>
      <c r="B19" s="65">
        <v>0</v>
      </c>
      <c r="C19" s="65">
        <v>0</v>
      </c>
      <c r="D19" s="65">
        <v>0</v>
      </c>
      <c r="E19" s="61">
        <f t="shared" si="0"/>
        <v>0</v>
      </c>
      <c r="F19" s="62">
        <f t="shared" si="1"/>
        <v>0</v>
      </c>
      <c r="H19" s="178"/>
    </row>
    <row r="20" spans="1:8" ht="15" customHeight="1" x14ac:dyDescent="0.25">
      <c r="A20" s="190" t="s">
        <v>22</v>
      </c>
      <c r="B20" s="65">
        <v>0</v>
      </c>
      <c r="C20" s="65">
        <v>0</v>
      </c>
      <c r="D20" s="65">
        <v>0</v>
      </c>
      <c r="E20" s="61">
        <f t="shared" si="0"/>
        <v>0</v>
      </c>
      <c r="F20" s="62">
        <f t="shared" si="1"/>
        <v>0</v>
      </c>
      <c r="H20" s="178"/>
    </row>
    <row r="21" spans="1:8" ht="15" customHeight="1" x14ac:dyDescent="0.25">
      <c r="A21" s="190" t="s">
        <v>194</v>
      </c>
      <c r="B21" s="65">
        <v>0</v>
      </c>
      <c r="C21" s="65">
        <v>0</v>
      </c>
      <c r="D21" s="65">
        <v>0</v>
      </c>
      <c r="E21" s="61">
        <f t="shared" si="0"/>
        <v>0</v>
      </c>
      <c r="F21" s="62">
        <f t="shared" si="1"/>
        <v>0</v>
      </c>
      <c r="H21" s="178"/>
    </row>
    <row r="22" spans="1:8" ht="15" customHeight="1" x14ac:dyDescent="0.25">
      <c r="A22" s="190" t="s">
        <v>23</v>
      </c>
      <c r="B22" s="65">
        <v>0</v>
      </c>
      <c r="C22" s="65">
        <v>0</v>
      </c>
      <c r="D22" s="65">
        <v>0</v>
      </c>
      <c r="E22" s="61">
        <f t="shared" si="0"/>
        <v>0</v>
      </c>
      <c r="F22" s="62">
        <f t="shared" si="1"/>
        <v>0</v>
      </c>
      <c r="H22" s="178"/>
    </row>
    <row r="23" spans="1:8" ht="15" customHeight="1" x14ac:dyDescent="0.25">
      <c r="A23" s="191" t="s">
        <v>195</v>
      </c>
      <c r="B23" s="65">
        <v>0</v>
      </c>
      <c r="C23" s="65">
        <v>0</v>
      </c>
      <c r="D23" s="65">
        <v>0</v>
      </c>
      <c r="E23" s="61">
        <f t="shared" si="0"/>
        <v>0</v>
      </c>
      <c r="F23" s="62">
        <f t="shared" si="1"/>
        <v>0</v>
      </c>
      <c r="H23" s="178"/>
    </row>
    <row r="24" spans="1:8" ht="15" customHeight="1" x14ac:dyDescent="0.25">
      <c r="A24" s="191" t="s">
        <v>24</v>
      </c>
      <c r="B24" s="65">
        <v>0</v>
      </c>
      <c r="C24" s="65">
        <v>0</v>
      </c>
      <c r="D24" s="65">
        <v>0</v>
      </c>
      <c r="E24" s="61">
        <f t="shared" si="0"/>
        <v>0</v>
      </c>
      <c r="F24" s="62">
        <f t="shared" si="1"/>
        <v>0</v>
      </c>
      <c r="H24" s="178"/>
    </row>
    <row r="25" spans="1:8" ht="15" customHeight="1" x14ac:dyDescent="0.25">
      <c r="A25" s="191" t="s">
        <v>79</v>
      </c>
      <c r="B25" s="65">
        <v>0</v>
      </c>
      <c r="C25" s="65">
        <v>0</v>
      </c>
      <c r="D25" s="65">
        <v>0</v>
      </c>
      <c r="E25" s="61">
        <f t="shared" si="0"/>
        <v>0</v>
      </c>
      <c r="F25" s="62">
        <f t="shared" si="1"/>
        <v>0</v>
      </c>
      <c r="H25" s="178"/>
    </row>
    <row r="26" spans="1:8" ht="15" customHeight="1" x14ac:dyDescent="0.25">
      <c r="A26" s="191" t="s">
        <v>196</v>
      </c>
      <c r="B26" s="65">
        <v>0</v>
      </c>
      <c r="C26" s="65">
        <v>0</v>
      </c>
      <c r="D26" s="65">
        <v>0</v>
      </c>
      <c r="E26" s="61">
        <f t="shared" si="0"/>
        <v>0</v>
      </c>
      <c r="F26" s="62">
        <f t="shared" si="1"/>
        <v>0</v>
      </c>
      <c r="H26" s="178"/>
    </row>
    <row r="27" spans="1:8" ht="15" customHeight="1" x14ac:dyDescent="0.25">
      <c r="A27" s="191" t="s">
        <v>197</v>
      </c>
      <c r="B27" s="65">
        <v>0</v>
      </c>
      <c r="C27" s="65">
        <v>0</v>
      </c>
      <c r="D27" s="65">
        <v>0</v>
      </c>
      <c r="E27" s="61">
        <f t="shared" si="0"/>
        <v>0</v>
      </c>
      <c r="F27" s="62">
        <f t="shared" si="1"/>
        <v>0</v>
      </c>
      <c r="H27" s="178"/>
    </row>
    <row r="28" spans="1:8" ht="15" customHeight="1" x14ac:dyDescent="0.25">
      <c r="A28" s="191" t="s">
        <v>185</v>
      </c>
      <c r="B28" s="65">
        <v>0</v>
      </c>
      <c r="C28" s="65">
        <v>0</v>
      </c>
      <c r="D28" s="65">
        <v>0</v>
      </c>
      <c r="E28" s="61">
        <f t="shared" si="0"/>
        <v>0</v>
      </c>
      <c r="F28" s="62">
        <f t="shared" si="1"/>
        <v>0</v>
      </c>
      <c r="H28" s="178"/>
    </row>
    <row r="29" spans="1:8" ht="15" customHeight="1" x14ac:dyDescent="0.25">
      <c r="A29" s="191" t="s">
        <v>198</v>
      </c>
      <c r="B29" s="65">
        <v>0</v>
      </c>
      <c r="C29" s="65">
        <v>0</v>
      </c>
      <c r="D29" s="65">
        <v>0</v>
      </c>
      <c r="E29" s="61">
        <f t="shared" si="0"/>
        <v>0</v>
      </c>
      <c r="F29" s="62">
        <f t="shared" si="1"/>
        <v>0</v>
      </c>
      <c r="H29" s="178"/>
    </row>
    <row r="30" spans="1:8" ht="15" customHeight="1" x14ac:dyDescent="0.25">
      <c r="A30" s="192" t="s">
        <v>199</v>
      </c>
      <c r="B30" s="65">
        <v>0</v>
      </c>
      <c r="C30" s="65">
        <v>0</v>
      </c>
      <c r="D30" s="65">
        <v>0</v>
      </c>
      <c r="E30" s="61">
        <f t="shared" si="0"/>
        <v>0</v>
      </c>
      <c r="F30" s="62">
        <f t="shared" si="1"/>
        <v>0</v>
      </c>
      <c r="H30" s="178"/>
    </row>
    <row r="31" spans="1:8" ht="15" customHeight="1" x14ac:dyDescent="0.25">
      <c r="A31" s="191" t="s">
        <v>205</v>
      </c>
      <c r="B31" s="65">
        <v>0</v>
      </c>
      <c r="C31" s="65">
        <v>0</v>
      </c>
      <c r="D31" s="65">
        <v>0</v>
      </c>
      <c r="E31" s="61">
        <f t="shared" si="0"/>
        <v>0</v>
      </c>
      <c r="F31" s="62">
        <f t="shared" si="1"/>
        <v>0</v>
      </c>
      <c r="H31" s="178"/>
    </row>
    <row r="32" spans="1:8" ht="15" customHeight="1" x14ac:dyDescent="0.25">
      <c r="A32" s="193" t="s">
        <v>206</v>
      </c>
      <c r="B32" s="65">
        <v>0</v>
      </c>
      <c r="C32" s="65">
        <v>0</v>
      </c>
      <c r="D32" s="65">
        <v>0</v>
      </c>
      <c r="E32" s="61">
        <f t="shared" si="0"/>
        <v>0</v>
      </c>
      <c r="F32" s="62">
        <f t="shared" si="1"/>
        <v>0</v>
      </c>
      <c r="H32" s="178"/>
    </row>
    <row r="33" spans="1:13" ht="15" customHeight="1" x14ac:dyDescent="0.25">
      <c r="A33" s="193" t="s">
        <v>207</v>
      </c>
      <c r="B33" s="65">
        <v>0</v>
      </c>
      <c r="C33" s="65">
        <v>0</v>
      </c>
      <c r="D33" s="65">
        <v>0</v>
      </c>
      <c r="E33" s="61">
        <f t="shared" si="0"/>
        <v>0</v>
      </c>
      <c r="F33" s="62">
        <f t="shared" si="1"/>
        <v>0</v>
      </c>
      <c r="H33" s="178"/>
    </row>
    <row r="34" spans="1:13" ht="15" customHeight="1" x14ac:dyDescent="0.25">
      <c r="A34" s="67" t="s">
        <v>25</v>
      </c>
      <c r="B34" s="65"/>
      <c r="C34" s="65"/>
      <c r="D34" s="65"/>
      <c r="E34" s="65"/>
      <c r="F34" s="58"/>
      <c r="H34" s="178"/>
    </row>
    <row r="35" spans="1:13" ht="15" customHeight="1" x14ac:dyDescent="0.25">
      <c r="A35" s="64" t="s">
        <v>26</v>
      </c>
      <c r="B35" s="61">
        <v>0</v>
      </c>
      <c r="C35" s="61">
        <v>0</v>
      </c>
      <c r="D35" s="61">
        <v>0</v>
      </c>
      <c r="E35" s="61">
        <f>D35-C35</f>
        <v>0</v>
      </c>
      <c r="F35" s="62">
        <f>IF(ISBLANK(E35),"  ",IF(C35&gt;0,E35/C35,IF(E35&gt;0,1,0)))</f>
        <v>0</v>
      </c>
      <c r="H35" s="178"/>
    </row>
    <row r="36" spans="1:13" ht="15" customHeight="1" x14ac:dyDescent="0.25">
      <c r="A36" s="68" t="s">
        <v>27</v>
      </c>
      <c r="B36" s="65"/>
      <c r="C36" s="65"/>
      <c r="D36" s="65"/>
      <c r="E36" s="65"/>
      <c r="F36" s="58"/>
      <c r="H36" s="178"/>
    </row>
    <row r="37" spans="1:13" ht="15" customHeight="1" x14ac:dyDescent="0.25">
      <c r="A37" s="64" t="s">
        <v>26</v>
      </c>
      <c r="B37" s="57">
        <v>0</v>
      </c>
      <c r="C37" s="57">
        <v>0</v>
      </c>
      <c r="D37" s="57">
        <v>0</v>
      </c>
      <c r="E37" s="61">
        <f>D37-C37</f>
        <v>0</v>
      </c>
      <c r="F37" s="62">
        <f>IF(ISBLANK(E37),"  ",IF(C37&gt;0,E37/C37,IF(E37&gt;0,1,0)))</f>
        <v>0</v>
      </c>
      <c r="H37" s="178"/>
    </row>
    <row r="38" spans="1:13" ht="15" customHeight="1" x14ac:dyDescent="0.25">
      <c r="A38" s="66" t="s">
        <v>28</v>
      </c>
      <c r="B38" s="65"/>
      <c r="C38" s="65"/>
      <c r="D38" s="65"/>
      <c r="E38" s="63"/>
      <c r="F38" s="62" t="str">
        <f>IF(ISBLANK(E38),"  ",IF(C38&gt;0,E38/C38,IF(E38&gt;0,1,0)))</f>
        <v xml:space="preserve">  </v>
      </c>
      <c r="H38" s="178"/>
    </row>
    <row r="39" spans="1:13" s="103" customFormat="1" ht="15" customHeight="1" x14ac:dyDescent="0.25">
      <c r="A39" s="69" t="s">
        <v>30</v>
      </c>
      <c r="B39" s="70">
        <v>10181007</v>
      </c>
      <c r="C39" s="70">
        <v>10182940</v>
      </c>
      <c r="D39" s="70">
        <v>11290674</v>
      </c>
      <c r="E39" s="70">
        <f>D39-C39</f>
        <v>1107734</v>
      </c>
      <c r="F39" s="71">
        <f>IF(ISBLANK(E39),"  ",IF(C39&gt;0,E39/C39,IF(E39&gt;0,1,0)))</f>
        <v>0.10878331798085818</v>
      </c>
      <c r="H39" s="179"/>
    </row>
    <row r="40" spans="1:13" ht="15" customHeight="1" x14ac:dyDescent="0.25">
      <c r="A40" s="67" t="s">
        <v>31</v>
      </c>
      <c r="B40" s="65"/>
      <c r="C40" s="65"/>
      <c r="D40" s="65"/>
      <c r="E40" s="65"/>
      <c r="F40" s="58"/>
      <c r="H40" s="178"/>
    </row>
    <row r="41" spans="1:13" ht="15" customHeight="1" x14ac:dyDescent="0.25">
      <c r="A41" s="72" t="s">
        <v>32</v>
      </c>
      <c r="B41" s="61">
        <v>0</v>
      </c>
      <c r="C41" s="61">
        <v>0</v>
      </c>
      <c r="D41" s="61">
        <v>0</v>
      </c>
      <c r="E41" s="61">
        <f t="shared" ref="E41:E46" si="2">D41-C41</f>
        <v>0</v>
      </c>
      <c r="F41" s="62">
        <f t="shared" ref="F41:F46" si="3">IF(ISBLANK(E41),"  ",IF(C41&gt;0,E41/C41,IF(E41&gt;0,1,0)))</f>
        <v>0</v>
      </c>
      <c r="H41" s="178"/>
    </row>
    <row r="42" spans="1:13" ht="15" customHeight="1" x14ac:dyDescent="0.25">
      <c r="A42" s="73" t="s">
        <v>33</v>
      </c>
      <c r="B42" s="61">
        <v>0</v>
      </c>
      <c r="C42" s="61">
        <v>0</v>
      </c>
      <c r="D42" s="61">
        <v>0</v>
      </c>
      <c r="E42" s="61">
        <f t="shared" si="2"/>
        <v>0</v>
      </c>
      <c r="F42" s="62">
        <f t="shared" si="3"/>
        <v>0</v>
      </c>
      <c r="H42" s="178"/>
    </row>
    <row r="43" spans="1:13" ht="15" customHeight="1" x14ac:dyDescent="0.25">
      <c r="A43" s="73" t="s">
        <v>34</v>
      </c>
      <c r="B43" s="61">
        <v>0</v>
      </c>
      <c r="C43" s="61">
        <v>0</v>
      </c>
      <c r="D43" s="61">
        <v>0</v>
      </c>
      <c r="E43" s="61">
        <f t="shared" si="2"/>
        <v>0</v>
      </c>
      <c r="F43" s="62">
        <f t="shared" si="3"/>
        <v>0</v>
      </c>
      <c r="H43" s="178"/>
    </row>
    <row r="44" spans="1:13" ht="15" customHeight="1" x14ac:dyDescent="0.25">
      <c r="A44" s="73" t="s">
        <v>35</v>
      </c>
      <c r="B44" s="61">
        <v>0</v>
      </c>
      <c r="C44" s="61">
        <v>0</v>
      </c>
      <c r="D44" s="61">
        <v>0</v>
      </c>
      <c r="E44" s="61">
        <f t="shared" si="2"/>
        <v>0</v>
      </c>
      <c r="F44" s="62">
        <f t="shared" si="3"/>
        <v>0</v>
      </c>
      <c r="H44" s="178"/>
    </row>
    <row r="45" spans="1:13" ht="15" customHeight="1" x14ac:dyDescent="0.25">
      <c r="A45" s="74" t="s">
        <v>36</v>
      </c>
      <c r="B45" s="61">
        <v>0</v>
      </c>
      <c r="C45" s="61">
        <v>0</v>
      </c>
      <c r="D45" s="61">
        <v>0</v>
      </c>
      <c r="E45" s="61">
        <f t="shared" si="2"/>
        <v>0</v>
      </c>
      <c r="F45" s="62">
        <f t="shared" si="3"/>
        <v>0</v>
      </c>
      <c r="H45" s="178"/>
    </row>
    <row r="46" spans="1:13" s="103" customFormat="1" ht="15" customHeight="1" x14ac:dyDescent="0.25">
      <c r="A46" s="67" t="s">
        <v>37</v>
      </c>
      <c r="B46" s="75">
        <v>0</v>
      </c>
      <c r="C46" s="75">
        <v>0</v>
      </c>
      <c r="D46" s="75">
        <v>0</v>
      </c>
      <c r="E46" s="77">
        <f t="shared" si="2"/>
        <v>0</v>
      </c>
      <c r="F46" s="71">
        <f t="shared" si="3"/>
        <v>0</v>
      </c>
      <c r="H46" s="179"/>
      <c r="M46" s="103" t="s">
        <v>38</v>
      </c>
    </row>
    <row r="47" spans="1:13" ht="15" customHeight="1" x14ac:dyDescent="0.25">
      <c r="A47" s="66" t="s">
        <v>38</v>
      </c>
      <c r="B47" s="65"/>
      <c r="C47" s="65"/>
      <c r="D47" s="65"/>
      <c r="E47" s="65"/>
      <c r="F47" s="58"/>
      <c r="H47" s="178"/>
    </row>
    <row r="48" spans="1:13" s="103" customFormat="1" ht="15" customHeight="1" x14ac:dyDescent="0.25">
      <c r="A48" s="76" t="s">
        <v>39</v>
      </c>
      <c r="B48" s="77">
        <v>0</v>
      </c>
      <c r="C48" s="77">
        <v>0</v>
      </c>
      <c r="D48" s="77">
        <v>0</v>
      </c>
      <c r="E48" s="77">
        <f>D48-C48</f>
        <v>0</v>
      </c>
      <c r="F48" s="71">
        <f>IF(ISBLANK(E48),"  ",IF(C48&gt;0,E48/C48,IF(E48&gt;0,1,0)))</f>
        <v>0</v>
      </c>
      <c r="H48" s="179"/>
    </row>
    <row r="49" spans="1:8" ht="15" customHeight="1" x14ac:dyDescent="0.25">
      <c r="A49" s="64"/>
      <c r="B49" s="57"/>
      <c r="C49" s="57"/>
      <c r="D49" s="57"/>
      <c r="E49" s="57"/>
      <c r="F49" s="59"/>
      <c r="H49" s="178"/>
    </row>
    <row r="50" spans="1:8" s="103" customFormat="1" ht="15" customHeight="1" x14ac:dyDescent="0.25">
      <c r="A50" s="76" t="s">
        <v>40</v>
      </c>
      <c r="B50" s="77">
        <v>0</v>
      </c>
      <c r="C50" s="77">
        <v>0</v>
      </c>
      <c r="D50" s="77">
        <v>0</v>
      </c>
      <c r="E50" s="77">
        <f>D50-C50</f>
        <v>0</v>
      </c>
      <c r="F50" s="71">
        <f>IF(ISBLANK(E50),"  ",IF(C50&gt;0,E50/C50,IF(E50&gt;0,1,0)))</f>
        <v>0</v>
      </c>
      <c r="H50" s="179"/>
    </row>
    <row r="51" spans="1:8" ht="15" customHeight="1" x14ac:dyDescent="0.25">
      <c r="A51" s="66" t="s">
        <v>38</v>
      </c>
      <c r="B51" s="65"/>
      <c r="C51" s="65"/>
      <c r="D51" s="65"/>
      <c r="E51" s="65"/>
      <c r="F51" s="58"/>
      <c r="H51" s="178"/>
    </row>
    <row r="52" spans="1:8" s="103" customFormat="1" ht="15" customHeight="1" x14ac:dyDescent="0.25">
      <c r="A52" s="67" t="s">
        <v>41</v>
      </c>
      <c r="B52" s="75">
        <v>10787954</v>
      </c>
      <c r="C52" s="75">
        <v>10970000</v>
      </c>
      <c r="D52" s="75">
        <v>10970000</v>
      </c>
      <c r="E52" s="75">
        <f>D52-C52</f>
        <v>0</v>
      </c>
      <c r="F52" s="71">
        <f>IF(ISBLANK(E52),"  ",IF(C52&gt;0,E52/C52,IF(E52&gt;0,1,0)))</f>
        <v>0</v>
      </c>
      <c r="H52" s="179"/>
    </row>
    <row r="53" spans="1:8" ht="15" customHeight="1" x14ac:dyDescent="0.25">
      <c r="A53" s="66" t="s">
        <v>38</v>
      </c>
      <c r="B53" s="65"/>
      <c r="C53" s="65"/>
      <c r="D53" s="65"/>
      <c r="E53" s="65"/>
      <c r="F53" s="58"/>
      <c r="H53" s="178"/>
    </row>
    <row r="54" spans="1:8" s="103" customFormat="1" ht="15" customHeight="1" x14ac:dyDescent="0.25">
      <c r="A54" s="78" t="s">
        <v>42</v>
      </c>
      <c r="B54" s="79">
        <v>0</v>
      </c>
      <c r="C54" s="79">
        <v>0</v>
      </c>
      <c r="D54" s="79">
        <v>0</v>
      </c>
      <c r="E54" s="79">
        <f>D54-C54</f>
        <v>0</v>
      </c>
      <c r="F54" s="71">
        <f>IF(ISBLANK(E54),"  ",IF(C54&gt;0,E54/C54,IF(E54&gt;0,1,0)))</f>
        <v>0</v>
      </c>
      <c r="H54" s="179"/>
    </row>
    <row r="55" spans="1:8" ht="15" customHeight="1" x14ac:dyDescent="0.25">
      <c r="A55" s="67"/>
      <c r="B55" s="57"/>
      <c r="C55" s="57"/>
      <c r="D55" s="57"/>
      <c r="E55" s="57"/>
      <c r="F55" s="80"/>
      <c r="H55" s="178"/>
    </row>
    <row r="56" spans="1:8" s="103" customFormat="1" ht="15" customHeight="1" x14ac:dyDescent="0.25">
      <c r="A56" s="67" t="s">
        <v>43</v>
      </c>
      <c r="B56" s="75">
        <v>0</v>
      </c>
      <c r="C56" s="75">
        <v>0</v>
      </c>
      <c r="D56" s="75">
        <v>0</v>
      </c>
      <c r="E56" s="79">
        <f>D56-C56</f>
        <v>0</v>
      </c>
      <c r="F56" s="71">
        <f>IF(ISBLANK(E56),"  ",IF(C56&gt;0,E56/C56,IF(E56&gt;0,1,0)))</f>
        <v>0</v>
      </c>
      <c r="H56" s="179"/>
    </row>
    <row r="57" spans="1:8" ht="15" customHeight="1" x14ac:dyDescent="0.25">
      <c r="A57" s="66"/>
      <c r="B57" s="65"/>
      <c r="C57" s="65"/>
      <c r="D57" s="65"/>
      <c r="E57" s="65"/>
      <c r="F57" s="58"/>
      <c r="H57" s="178"/>
    </row>
    <row r="58" spans="1:8" s="103" customFormat="1" ht="15" customHeight="1" x14ac:dyDescent="0.25">
      <c r="A58" s="81" t="s">
        <v>44</v>
      </c>
      <c r="B58" s="75">
        <v>20968961</v>
      </c>
      <c r="C58" s="75">
        <v>21152940</v>
      </c>
      <c r="D58" s="75">
        <v>22260674</v>
      </c>
      <c r="E58" s="75">
        <f>D58-C58</f>
        <v>1107734</v>
      </c>
      <c r="F58" s="71">
        <f>IF(ISBLANK(E58),"  ",IF(C58&gt;0,E58/C58,IF(E58&gt;0,1,0)))</f>
        <v>5.2367850521015044E-2</v>
      </c>
      <c r="H58" s="179"/>
    </row>
    <row r="59" spans="1:8" ht="15" customHeight="1" x14ac:dyDescent="0.25">
      <c r="A59" s="82"/>
      <c r="B59" s="65"/>
      <c r="C59" s="65"/>
      <c r="D59" s="65"/>
      <c r="E59" s="65"/>
      <c r="F59" s="58" t="s">
        <v>38</v>
      </c>
      <c r="H59" s="178"/>
    </row>
    <row r="60" spans="1:8" ht="15" customHeight="1" x14ac:dyDescent="0.25">
      <c r="A60" s="83"/>
      <c r="B60" s="57"/>
      <c r="C60" s="57"/>
      <c r="D60" s="57"/>
      <c r="E60" s="57"/>
      <c r="F60" s="59" t="s">
        <v>38</v>
      </c>
      <c r="H60" s="178"/>
    </row>
    <row r="61" spans="1:8" ht="15" customHeight="1" x14ac:dyDescent="0.25">
      <c r="A61" s="81" t="s">
        <v>45</v>
      </c>
      <c r="B61" s="57"/>
      <c r="C61" s="57"/>
      <c r="D61" s="57"/>
      <c r="E61" s="57"/>
      <c r="F61" s="59"/>
      <c r="H61" s="178"/>
    </row>
    <row r="62" spans="1:8" ht="15" customHeight="1" x14ac:dyDescent="0.25">
      <c r="A62" s="64" t="s">
        <v>46</v>
      </c>
      <c r="B62" s="57">
        <v>9942329</v>
      </c>
      <c r="C62" s="57">
        <v>9614622</v>
      </c>
      <c r="D62" s="57">
        <v>9445841</v>
      </c>
      <c r="E62" s="183">
        <f t="shared" ref="E62:E75" si="4">D62-C62</f>
        <v>-168781</v>
      </c>
      <c r="F62" s="62">
        <f t="shared" ref="F62:F75" si="5">IF(ISBLANK(E62),"  ",IF(C62&gt;0,E62/C62,IF(E62&gt;0,1,0)))</f>
        <v>-1.7554616291727328E-2</v>
      </c>
      <c r="H62" s="178"/>
    </row>
    <row r="63" spans="1:8" ht="15" customHeight="1" x14ac:dyDescent="0.25">
      <c r="A63" s="66" t="s">
        <v>47</v>
      </c>
      <c r="B63" s="65">
        <v>0</v>
      </c>
      <c r="C63" s="65">
        <v>0</v>
      </c>
      <c r="D63" s="65">
        <v>0</v>
      </c>
      <c r="E63" s="183">
        <f t="shared" si="4"/>
        <v>0</v>
      </c>
      <c r="F63" s="62">
        <f t="shared" si="5"/>
        <v>0</v>
      </c>
      <c r="H63" s="178"/>
    </row>
    <row r="64" spans="1:8" ht="15" customHeight="1" x14ac:dyDescent="0.25">
      <c r="A64" s="66" t="s">
        <v>48</v>
      </c>
      <c r="B64" s="65">
        <v>0</v>
      </c>
      <c r="C64" s="65">
        <v>0</v>
      </c>
      <c r="D64" s="65">
        <v>0</v>
      </c>
      <c r="E64" s="183">
        <f t="shared" si="4"/>
        <v>0</v>
      </c>
      <c r="F64" s="62">
        <f t="shared" si="5"/>
        <v>0</v>
      </c>
      <c r="H64" s="178"/>
    </row>
    <row r="65" spans="1:8" ht="15" customHeight="1" x14ac:dyDescent="0.25">
      <c r="A65" s="66" t="s">
        <v>49</v>
      </c>
      <c r="B65" s="65">
        <v>863797</v>
      </c>
      <c r="C65" s="65">
        <v>650435</v>
      </c>
      <c r="D65" s="65">
        <v>941252</v>
      </c>
      <c r="E65" s="183">
        <f t="shared" si="4"/>
        <v>290817</v>
      </c>
      <c r="F65" s="62">
        <f t="shared" si="5"/>
        <v>0.44711154842528461</v>
      </c>
      <c r="H65" s="178"/>
    </row>
    <row r="66" spans="1:8" ht="15" customHeight="1" x14ac:dyDescent="0.25">
      <c r="A66" s="66" t="s">
        <v>50</v>
      </c>
      <c r="B66" s="65">
        <v>1749719</v>
      </c>
      <c r="C66" s="65">
        <v>1842137</v>
      </c>
      <c r="D66" s="65">
        <v>1711418</v>
      </c>
      <c r="E66" s="183">
        <f t="shared" si="4"/>
        <v>-130719</v>
      </c>
      <c r="F66" s="62">
        <f t="shared" si="5"/>
        <v>-7.0960520308750108E-2</v>
      </c>
      <c r="H66" s="178"/>
    </row>
    <row r="67" spans="1:8" ht="15" customHeight="1" x14ac:dyDescent="0.25">
      <c r="A67" s="66" t="s">
        <v>51</v>
      </c>
      <c r="B67" s="65">
        <v>5121924</v>
      </c>
      <c r="C67" s="65">
        <v>5597902</v>
      </c>
      <c r="D67" s="65">
        <v>6348984</v>
      </c>
      <c r="E67" s="183">
        <f t="shared" si="4"/>
        <v>751082</v>
      </c>
      <c r="F67" s="62">
        <f t="shared" si="5"/>
        <v>0.13417205231531384</v>
      </c>
      <c r="H67" s="178"/>
    </row>
    <row r="68" spans="1:8" ht="15" customHeight="1" x14ac:dyDescent="0.25">
      <c r="A68" s="66" t="s">
        <v>52</v>
      </c>
      <c r="B68" s="65">
        <v>9914</v>
      </c>
      <c r="C68" s="65">
        <v>85000</v>
      </c>
      <c r="D68" s="65">
        <v>53997</v>
      </c>
      <c r="E68" s="183">
        <f t="shared" si="4"/>
        <v>-31003</v>
      </c>
      <c r="F68" s="62">
        <f t="shared" si="5"/>
        <v>-0.36474117647058824</v>
      </c>
      <c r="H68" s="178"/>
    </row>
    <row r="69" spans="1:8" ht="15" customHeight="1" x14ac:dyDescent="0.25">
      <c r="A69" s="66" t="s">
        <v>53</v>
      </c>
      <c r="B69" s="65">
        <v>2695741</v>
      </c>
      <c r="C69" s="65">
        <v>2645919</v>
      </c>
      <c r="D69" s="65">
        <v>3122293</v>
      </c>
      <c r="E69" s="183">
        <f t="shared" si="4"/>
        <v>476374</v>
      </c>
      <c r="F69" s="62">
        <f t="shared" si="5"/>
        <v>0.18004103678154926</v>
      </c>
      <c r="H69" s="178"/>
    </row>
    <row r="70" spans="1:8" s="103" customFormat="1" ht="15" customHeight="1" x14ac:dyDescent="0.25">
      <c r="A70" s="84" t="s">
        <v>54</v>
      </c>
      <c r="B70" s="70">
        <v>20383424</v>
      </c>
      <c r="C70" s="70">
        <v>20436015</v>
      </c>
      <c r="D70" s="70">
        <v>21623785</v>
      </c>
      <c r="E70" s="79">
        <f t="shared" si="4"/>
        <v>1187770</v>
      </c>
      <c r="F70" s="71">
        <f t="shared" si="5"/>
        <v>5.8121409677963143E-2</v>
      </c>
      <c r="H70" s="179"/>
    </row>
    <row r="71" spans="1:8" ht="15" customHeight="1" x14ac:dyDescent="0.25">
      <c r="A71" s="66" t="s">
        <v>55</v>
      </c>
      <c r="B71" s="65">
        <v>0</v>
      </c>
      <c r="C71" s="65">
        <v>0</v>
      </c>
      <c r="D71" s="65">
        <v>0</v>
      </c>
      <c r="E71" s="183">
        <f t="shared" si="4"/>
        <v>0</v>
      </c>
      <c r="F71" s="62">
        <f t="shared" si="5"/>
        <v>0</v>
      </c>
      <c r="H71" s="178"/>
    </row>
    <row r="72" spans="1:8" ht="15" customHeight="1" x14ac:dyDescent="0.25">
      <c r="A72" s="66" t="s">
        <v>56</v>
      </c>
      <c r="B72" s="65">
        <v>585537</v>
      </c>
      <c r="C72" s="65">
        <v>716925</v>
      </c>
      <c r="D72" s="65">
        <v>636889</v>
      </c>
      <c r="E72" s="183">
        <f t="shared" si="4"/>
        <v>-80036</v>
      </c>
      <c r="F72" s="62">
        <f t="shared" si="5"/>
        <v>-0.11163789796701189</v>
      </c>
      <c r="H72" s="178"/>
    </row>
    <row r="73" spans="1:8" ht="15" customHeight="1" x14ac:dyDescent="0.25">
      <c r="A73" s="66" t="s">
        <v>57</v>
      </c>
      <c r="B73" s="65">
        <v>0</v>
      </c>
      <c r="C73" s="65">
        <v>0</v>
      </c>
      <c r="D73" s="65">
        <v>0</v>
      </c>
      <c r="E73" s="183">
        <f t="shared" si="4"/>
        <v>0</v>
      </c>
      <c r="F73" s="62">
        <f t="shared" si="5"/>
        <v>0</v>
      </c>
      <c r="H73" s="178"/>
    </row>
    <row r="74" spans="1:8" ht="15" customHeight="1" x14ac:dyDescent="0.25">
      <c r="A74" s="66" t="s">
        <v>58</v>
      </c>
      <c r="B74" s="65">
        <v>0</v>
      </c>
      <c r="C74" s="65">
        <v>0</v>
      </c>
      <c r="D74" s="65">
        <v>0</v>
      </c>
      <c r="E74" s="183">
        <f t="shared" si="4"/>
        <v>0</v>
      </c>
      <c r="F74" s="62">
        <f t="shared" si="5"/>
        <v>0</v>
      </c>
      <c r="H74" s="178"/>
    </row>
    <row r="75" spans="1:8" s="103" customFormat="1" ht="15" customHeight="1" x14ac:dyDescent="0.25">
      <c r="A75" s="85" t="s">
        <v>59</v>
      </c>
      <c r="B75" s="86">
        <v>20968961</v>
      </c>
      <c r="C75" s="86">
        <v>21152940</v>
      </c>
      <c r="D75" s="86">
        <v>22260674</v>
      </c>
      <c r="E75" s="79">
        <f t="shared" si="4"/>
        <v>1107734</v>
      </c>
      <c r="F75" s="71">
        <f t="shared" si="5"/>
        <v>5.2367850521015044E-2</v>
      </c>
      <c r="H75" s="179"/>
    </row>
    <row r="76" spans="1:8" ht="15" customHeight="1" x14ac:dyDescent="0.25">
      <c r="A76" s="83"/>
      <c r="B76" s="57"/>
      <c r="C76" s="57"/>
      <c r="D76" s="57"/>
      <c r="E76" s="57"/>
      <c r="F76" s="59"/>
      <c r="H76" s="178"/>
    </row>
    <row r="77" spans="1:8" ht="15" customHeight="1" x14ac:dyDescent="0.25">
      <c r="A77" s="81" t="s">
        <v>60</v>
      </c>
      <c r="B77" s="57"/>
      <c r="C77" s="57"/>
      <c r="D77" s="57"/>
      <c r="E77" s="57"/>
      <c r="F77" s="59"/>
      <c r="H77" s="178"/>
    </row>
    <row r="78" spans="1:8" ht="15" customHeight="1" x14ac:dyDescent="0.25">
      <c r="A78" s="64" t="s">
        <v>61</v>
      </c>
      <c r="B78" s="61">
        <v>11298745</v>
      </c>
      <c r="C78" s="61">
        <v>11075879</v>
      </c>
      <c r="D78" s="61">
        <v>11351810</v>
      </c>
      <c r="E78" s="57">
        <f t="shared" ref="E78:E96" si="6">D78-C78</f>
        <v>275931</v>
      </c>
      <c r="F78" s="62">
        <f t="shared" ref="F78:F96" si="7">IF(ISBLANK(E78),"  ",IF(C78&gt;0,E78/C78,IF(E78&gt;0,1,0)))</f>
        <v>2.4912785703057969E-2</v>
      </c>
      <c r="H78" s="178"/>
    </row>
    <row r="79" spans="1:8" ht="15" customHeight="1" x14ac:dyDescent="0.25">
      <c r="A79" s="66" t="s">
        <v>62</v>
      </c>
      <c r="B79" s="63">
        <v>0</v>
      </c>
      <c r="C79" s="63">
        <v>0</v>
      </c>
      <c r="D79" s="63">
        <v>0</v>
      </c>
      <c r="E79" s="65">
        <f t="shared" si="6"/>
        <v>0</v>
      </c>
      <c r="F79" s="62">
        <f t="shared" si="7"/>
        <v>0</v>
      </c>
      <c r="H79" s="178"/>
    </row>
    <row r="80" spans="1:8" ht="15" customHeight="1" x14ac:dyDescent="0.25">
      <c r="A80" s="66" t="s">
        <v>63</v>
      </c>
      <c r="B80" s="57">
        <v>4794286</v>
      </c>
      <c r="C80" s="57">
        <v>4716310</v>
      </c>
      <c r="D80" s="57">
        <v>4778720</v>
      </c>
      <c r="E80" s="65">
        <f t="shared" si="6"/>
        <v>62410</v>
      </c>
      <c r="F80" s="62">
        <f t="shared" si="7"/>
        <v>1.3232802763177145E-2</v>
      </c>
      <c r="H80" s="178"/>
    </row>
    <row r="81" spans="1:8" s="103" customFormat="1" ht="15" customHeight="1" x14ac:dyDescent="0.25">
      <c r="A81" s="84" t="s">
        <v>64</v>
      </c>
      <c r="B81" s="86">
        <v>16093031</v>
      </c>
      <c r="C81" s="86">
        <v>15792189</v>
      </c>
      <c r="D81" s="86">
        <v>16130530</v>
      </c>
      <c r="E81" s="70">
        <f t="shared" si="6"/>
        <v>338341</v>
      </c>
      <c r="F81" s="71">
        <f t="shared" si="7"/>
        <v>2.1424578948491563E-2</v>
      </c>
      <c r="H81" s="179"/>
    </row>
    <row r="82" spans="1:8" ht="15" customHeight="1" x14ac:dyDescent="0.25">
      <c r="A82" s="66" t="s">
        <v>65</v>
      </c>
      <c r="B82" s="63">
        <v>54146</v>
      </c>
      <c r="C82" s="63">
        <v>35000</v>
      </c>
      <c r="D82" s="63">
        <v>73973</v>
      </c>
      <c r="E82" s="65">
        <f t="shared" si="6"/>
        <v>38973</v>
      </c>
      <c r="F82" s="62">
        <f t="shared" si="7"/>
        <v>1.1135142857142857</v>
      </c>
      <c r="H82" s="178"/>
    </row>
    <row r="83" spans="1:8" ht="15" customHeight="1" x14ac:dyDescent="0.25">
      <c r="A83" s="66" t="s">
        <v>66</v>
      </c>
      <c r="B83" s="61">
        <v>3026644</v>
      </c>
      <c r="C83" s="61">
        <v>2957603</v>
      </c>
      <c r="D83" s="61">
        <v>3524137</v>
      </c>
      <c r="E83" s="65">
        <f t="shared" si="6"/>
        <v>566534</v>
      </c>
      <c r="F83" s="62">
        <f t="shared" si="7"/>
        <v>0.19155173970272549</v>
      </c>
      <c r="H83" s="178"/>
    </row>
    <row r="84" spans="1:8" ht="15" customHeight="1" x14ac:dyDescent="0.25">
      <c r="A84" s="66" t="s">
        <v>67</v>
      </c>
      <c r="B84" s="57">
        <v>241578</v>
      </c>
      <c r="C84" s="57">
        <v>251620</v>
      </c>
      <c r="D84" s="57">
        <v>292125</v>
      </c>
      <c r="E84" s="65">
        <f t="shared" si="6"/>
        <v>40505</v>
      </c>
      <c r="F84" s="62">
        <f t="shared" si="7"/>
        <v>0.16097686988315715</v>
      </c>
      <c r="H84" s="178"/>
    </row>
    <row r="85" spans="1:8" s="103" customFormat="1" ht="15" customHeight="1" x14ac:dyDescent="0.25">
      <c r="A85" s="68" t="s">
        <v>68</v>
      </c>
      <c r="B85" s="86">
        <v>3322368</v>
      </c>
      <c r="C85" s="86">
        <v>3244223</v>
      </c>
      <c r="D85" s="86">
        <v>3890235</v>
      </c>
      <c r="E85" s="65">
        <f t="shared" si="6"/>
        <v>646012</v>
      </c>
      <c r="F85" s="71">
        <f t="shared" si="7"/>
        <v>0.19912687876264978</v>
      </c>
      <c r="H85" s="179"/>
    </row>
    <row r="86" spans="1:8" ht="15" customHeight="1" x14ac:dyDescent="0.25">
      <c r="A86" s="66" t="s">
        <v>69</v>
      </c>
      <c r="B86" s="57">
        <v>185620</v>
      </c>
      <c r="C86" s="57">
        <v>52830</v>
      </c>
      <c r="D86" s="57">
        <v>276981</v>
      </c>
      <c r="E86" s="65">
        <f t="shared" si="6"/>
        <v>224151</v>
      </c>
      <c r="F86" s="62">
        <f t="shared" si="7"/>
        <v>4.2428733674048837</v>
      </c>
      <c r="H86" s="178"/>
    </row>
    <row r="87" spans="1:8" ht="15" customHeight="1" x14ac:dyDescent="0.25">
      <c r="A87" s="66" t="s">
        <v>70</v>
      </c>
      <c r="B87" s="65">
        <v>337234</v>
      </c>
      <c r="C87" s="65">
        <v>1136773</v>
      </c>
      <c r="D87" s="65">
        <v>1012839</v>
      </c>
      <c r="E87" s="65">
        <f t="shared" si="6"/>
        <v>-123934</v>
      </c>
      <c r="F87" s="62">
        <f t="shared" si="7"/>
        <v>-0.10902264568211947</v>
      </c>
      <c r="H87" s="178"/>
    </row>
    <row r="88" spans="1:8" ht="15" customHeight="1" x14ac:dyDescent="0.25">
      <c r="A88" s="66" t="s">
        <v>71</v>
      </c>
      <c r="B88" s="65">
        <v>0</v>
      </c>
      <c r="C88" s="65">
        <v>0</v>
      </c>
      <c r="D88" s="65">
        <v>0</v>
      </c>
      <c r="E88" s="65">
        <f t="shared" si="6"/>
        <v>0</v>
      </c>
      <c r="F88" s="62">
        <f t="shared" si="7"/>
        <v>0</v>
      </c>
      <c r="H88" s="178"/>
    </row>
    <row r="89" spans="1:8" ht="15" customHeight="1" x14ac:dyDescent="0.25">
      <c r="A89" s="66" t="s">
        <v>72</v>
      </c>
      <c r="B89" s="65">
        <v>585537</v>
      </c>
      <c r="C89" s="65">
        <v>716925</v>
      </c>
      <c r="D89" s="65">
        <v>636889</v>
      </c>
      <c r="E89" s="65">
        <f t="shared" si="6"/>
        <v>-80036</v>
      </c>
      <c r="F89" s="62">
        <f t="shared" si="7"/>
        <v>-0.11163789796701189</v>
      </c>
      <c r="H89" s="178"/>
    </row>
    <row r="90" spans="1:8" s="103" customFormat="1" ht="15" customHeight="1" x14ac:dyDescent="0.25">
      <c r="A90" s="68" t="s">
        <v>73</v>
      </c>
      <c r="B90" s="70">
        <v>1108391</v>
      </c>
      <c r="C90" s="70">
        <v>1906528</v>
      </c>
      <c r="D90" s="70">
        <v>1926709</v>
      </c>
      <c r="E90" s="70">
        <f t="shared" si="6"/>
        <v>20181</v>
      </c>
      <c r="F90" s="71">
        <f t="shared" si="7"/>
        <v>1.0585210392923681E-2</v>
      </c>
      <c r="H90" s="179"/>
    </row>
    <row r="91" spans="1:8" ht="15" customHeight="1" x14ac:dyDescent="0.25">
      <c r="A91" s="66" t="s">
        <v>74</v>
      </c>
      <c r="B91" s="65">
        <v>445171</v>
      </c>
      <c r="C91" s="65">
        <v>210000</v>
      </c>
      <c r="D91" s="65">
        <v>313200</v>
      </c>
      <c r="E91" s="65">
        <f t="shared" si="6"/>
        <v>103200</v>
      </c>
      <c r="F91" s="62">
        <f t="shared" si="7"/>
        <v>0.49142857142857144</v>
      </c>
      <c r="H91" s="178"/>
    </row>
    <row r="92" spans="1:8" ht="15" customHeight="1" x14ac:dyDescent="0.25">
      <c r="A92" s="66" t="s">
        <v>75</v>
      </c>
      <c r="B92" s="65">
        <v>0</v>
      </c>
      <c r="C92" s="65">
        <v>0</v>
      </c>
      <c r="D92" s="65">
        <v>0</v>
      </c>
      <c r="E92" s="65">
        <f t="shared" si="6"/>
        <v>0</v>
      </c>
      <c r="F92" s="62">
        <f t="shared" si="7"/>
        <v>0</v>
      </c>
      <c r="H92" s="178"/>
    </row>
    <row r="93" spans="1:8" ht="15" customHeight="1" x14ac:dyDescent="0.25">
      <c r="A93" s="73" t="s">
        <v>76</v>
      </c>
      <c r="B93" s="65">
        <v>0</v>
      </c>
      <c r="C93" s="65">
        <v>0</v>
      </c>
      <c r="D93" s="65">
        <v>0</v>
      </c>
      <c r="E93" s="65">
        <f t="shared" si="6"/>
        <v>0</v>
      </c>
      <c r="F93" s="62">
        <f t="shared" si="7"/>
        <v>0</v>
      </c>
      <c r="H93" s="178"/>
    </row>
    <row r="94" spans="1:8" s="103" customFormat="1" ht="15" customHeight="1" x14ac:dyDescent="0.25">
      <c r="A94" s="87" t="s">
        <v>77</v>
      </c>
      <c r="B94" s="86">
        <v>445171</v>
      </c>
      <c r="C94" s="86">
        <v>210000</v>
      </c>
      <c r="D94" s="86">
        <v>313200</v>
      </c>
      <c r="E94" s="65">
        <f t="shared" si="6"/>
        <v>103200</v>
      </c>
      <c r="F94" s="71">
        <f t="shared" si="7"/>
        <v>0.49142857142857144</v>
      </c>
      <c r="H94" s="179"/>
    </row>
    <row r="95" spans="1:8" ht="15" customHeight="1" x14ac:dyDescent="0.25">
      <c r="A95" s="73" t="s">
        <v>78</v>
      </c>
      <c r="B95" s="65">
        <v>0</v>
      </c>
      <c r="C95" s="65">
        <v>0</v>
      </c>
      <c r="D95" s="65">
        <v>0</v>
      </c>
      <c r="E95" s="65">
        <f t="shared" si="6"/>
        <v>0</v>
      </c>
      <c r="F95" s="62">
        <f t="shared" si="7"/>
        <v>0</v>
      </c>
      <c r="H95" s="178"/>
    </row>
    <row r="96" spans="1:8" s="103" customFormat="1" ht="15" customHeight="1" thickBot="1" x14ac:dyDescent="0.3">
      <c r="A96" s="159" t="s">
        <v>59</v>
      </c>
      <c r="B96" s="160">
        <v>20968961</v>
      </c>
      <c r="C96" s="160">
        <v>21152940</v>
      </c>
      <c r="D96" s="160">
        <v>22260674</v>
      </c>
      <c r="E96" s="160">
        <f t="shared" si="6"/>
        <v>1107734</v>
      </c>
      <c r="F96" s="162">
        <f t="shared" si="7"/>
        <v>5.2367850521015044E-2</v>
      </c>
      <c r="H96" s="179"/>
    </row>
    <row r="97" spans="1:6" ht="15" customHeight="1" thickTop="1" x14ac:dyDescent="0.4">
      <c r="A97" s="4"/>
      <c r="B97" s="5"/>
      <c r="C97" s="11"/>
      <c r="D97" s="11"/>
      <c r="E97" s="5"/>
      <c r="F97" s="6" t="s">
        <v>38</v>
      </c>
    </row>
    <row r="98" spans="1:6" x14ac:dyDescent="0.25">
      <c r="A98" s="1" t="s">
        <v>203</v>
      </c>
    </row>
    <row r="99" spans="1:6" x14ac:dyDescent="0.25">
      <c r="A99" s="1" t="s">
        <v>181</v>
      </c>
    </row>
  </sheetData>
  <hyperlinks>
    <hyperlink ref="I2" location="Home!A1" tooltip="Home" display="Home" xr:uid="{00000000-0004-0000-2E00-000000000000}"/>
  </hyperlinks>
  <printOptions horizontalCentered="1" verticalCentered="1"/>
  <pageMargins left="0.25" right="0.25" top="0.75" bottom="0.75" header="0.3" footer="0.3"/>
  <pageSetup scale="46" fitToWidth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M99"/>
  <sheetViews>
    <sheetView workbookViewId="0">
      <pane xSplit="1" ySplit="5" topLeftCell="B6" activePane="bottomRight" state="frozen"/>
      <selection activeCell="A33" sqref="A33"/>
      <selection pane="topRight" activeCell="A33" sqref="A33"/>
      <selection pane="bottomLeft" activeCell="A33" sqref="A33"/>
      <selection pane="bottomRight" activeCell="A33" sqref="A33"/>
    </sheetView>
  </sheetViews>
  <sheetFormatPr defaultColWidth="9.140625" defaultRowHeight="15.75" x14ac:dyDescent="0.25"/>
  <cols>
    <col min="1" max="1" width="66.5703125" style="1" customWidth="1"/>
    <col min="2" max="5" width="23.7109375" style="2" customWidth="1"/>
    <col min="6" max="6" width="23.7109375" style="3" customWidth="1"/>
    <col min="8" max="8" width="7.7109375" customWidth="1"/>
    <col min="9" max="9" width="11.5703125" customWidth="1"/>
  </cols>
  <sheetData>
    <row r="1" spans="1:9" ht="19.5" customHeight="1" thickBot="1" x14ac:dyDescent="0.35">
      <c r="A1" s="27" t="s">
        <v>0</v>
      </c>
      <c r="B1" s="31"/>
      <c r="D1" s="29" t="s">
        <v>1</v>
      </c>
      <c r="E1" s="26" t="s">
        <v>87</v>
      </c>
      <c r="F1" s="36"/>
    </row>
    <row r="2" spans="1:9" ht="19.5" customHeight="1" thickBot="1" x14ac:dyDescent="0.35">
      <c r="A2" s="27" t="s">
        <v>2</v>
      </c>
      <c r="B2" s="28"/>
      <c r="C2" s="32"/>
      <c r="D2" s="32"/>
      <c r="E2" s="31"/>
      <c r="F2" s="31"/>
      <c r="I2" s="170" t="s">
        <v>178</v>
      </c>
    </row>
    <row r="3" spans="1:9" ht="19.5" customHeight="1" thickBot="1" x14ac:dyDescent="0.35">
      <c r="A3" s="33" t="s">
        <v>3</v>
      </c>
      <c r="B3" s="34"/>
      <c r="C3" s="35"/>
      <c r="D3" s="32"/>
      <c r="E3" s="31"/>
      <c r="F3" s="31"/>
    </row>
    <row r="4" spans="1:9" ht="15" customHeight="1" thickTop="1" x14ac:dyDescent="0.25">
      <c r="A4" s="49" t="s">
        <v>4</v>
      </c>
      <c r="B4" s="50" t="s">
        <v>5</v>
      </c>
      <c r="C4" s="51" t="s">
        <v>6</v>
      </c>
      <c r="D4" s="51" t="s">
        <v>6</v>
      </c>
      <c r="E4" s="51" t="s">
        <v>7</v>
      </c>
      <c r="F4" s="52" t="s">
        <v>8</v>
      </c>
      <c r="H4" s="177"/>
    </row>
    <row r="5" spans="1:9" s="107" customFormat="1" ht="15" customHeight="1" x14ac:dyDescent="0.25">
      <c r="A5" s="53"/>
      <c r="B5" s="54" t="s">
        <v>192</v>
      </c>
      <c r="C5" s="54" t="s">
        <v>201</v>
      </c>
      <c r="D5" s="54" t="s">
        <v>202</v>
      </c>
      <c r="E5" s="54" t="s">
        <v>192</v>
      </c>
      <c r="F5" s="55" t="s">
        <v>9</v>
      </c>
      <c r="H5" s="177"/>
    </row>
    <row r="6" spans="1:9" ht="15" customHeight="1" x14ac:dyDescent="0.25">
      <c r="A6" s="56" t="s">
        <v>10</v>
      </c>
      <c r="B6" s="57"/>
      <c r="C6" s="57"/>
      <c r="D6" s="57"/>
      <c r="E6" s="57"/>
      <c r="F6" s="58"/>
      <c r="H6" s="178"/>
    </row>
    <row r="7" spans="1:9" ht="15" customHeight="1" x14ac:dyDescent="0.25">
      <c r="A7" s="56" t="s">
        <v>11</v>
      </c>
      <c r="B7" s="57"/>
      <c r="C7" s="57"/>
      <c r="D7" s="57"/>
      <c r="E7" s="57"/>
      <c r="F7" s="59"/>
      <c r="H7" s="178"/>
    </row>
    <row r="8" spans="1:9" ht="15" customHeight="1" x14ac:dyDescent="0.25">
      <c r="A8" s="60" t="s">
        <v>12</v>
      </c>
      <c r="B8" s="61">
        <f>'2Year'!B8+'4Year'!B8</f>
        <v>609645632.35000002</v>
      </c>
      <c r="C8" s="61">
        <f>'2Year'!C8+'4Year'!C8</f>
        <v>609670633</v>
      </c>
      <c r="D8" s="61">
        <f>'2Year'!D8+'4Year'!D8</f>
        <v>711158475</v>
      </c>
      <c r="E8" s="61">
        <f t="shared" ref="E8:E33" si="0">D8-C8</f>
        <v>101487842</v>
      </c>
      <c r="F8" s="62">
        <f t="shared" ref="F8:F33" si="1">IF(ISBLANK(E8),"  ",IF(C8&gt;0,E8/C8,IF(E8&gt;0,1,0)))</f>
        <v>0.1664633927020723</v>
      </c>
      <c r="H8" s="178"/>
    </row>
    <row r="9" spans="1:9" ht="15" customHeight="1" x14ac:dyDescent="0.25">
      <c r="A9" s="60" t="s">
        <v>13</v>
      </c>
      <c r="B9" s="61">
        <f>'2Year'!B9+'4Year'!B9</f>
        <v>0</v>
      </c>
      <c r="C9" s="61">
        <f>'2Year'!C9+'4Year'!C9</f>
        <v>0</v>
      </c>
      <c r="D9" s="61">
        <f>'2Year'!D9+'4Year'!D9</f>
        <v>0</v>
      </c>
      <c r="E9" s="61">
        <f t="shared" si="0"/>
        <v>0</v>
      </c>
      <c r="F9" s="62">
        <f t="shared" si="1"/>
        <v>0</v>
      </c>
      <c r="H9" s="178"/>
    </row>
    <row r="10" spans="1:9" ht="15" customHeight="1" x14ac:dyDescent="0.25">
      <c r="A10" s="187" t="s">
        <v>14</v>
      </c>
      <c r="B10" s="61">
        <f>'2Year'!B10+'4Year'!B10</f>
        <v>41426368.06000001</v>
      </c>
      <c r="C10" s="61">
        <f>'2Year'!C10+'4Year'!C10</f>
        <v>41449087</v>
      </c>
      <c r="D10" s="61">
        <f>'2Year'!D10+'4Year'!D10</f>
        <v>36124732</v>
      </c>
      <c r="E10" s="61">
        <f t="shared" si="0"/>
        <v>-5324355</v>
      </c>
      <c r="F10" s="62">
        <f t="shared" si="1"/>
        <v>-0.12845530228446286</v>
      </c>
      <c r="H10" s="178"/>
    </row>
    <row r="11" spans="1:9" ht="15" customHeight="1" x14ac:dyDescent="0.25">
      <c r="A11" s="189" t="s">
        <v>15</v>
      </c>
      <c r="B11" s="61">
        <f>'2Year'!B11+'4Year'!B11</f>
        <v>2255946.23</v>
      </c>
      <c r="C11" s="61">
        <f>'2Year'!C11+'4Year'!C11</f>
        <v>2265809</v>
      </c>
      <c r="D11" s="61">
        <f>'2Year'!D11+'4Year'!D11</f>
        <v>1960187</v>
      </c>
      <c r="E11" s="61">
        <f t="shared" si="0"/>
        <v>-305622</v>
      </c>
      <c r="F11" s="62">
        <f t="shared" si="1"/>
        <v>-0.13488427312275661</v>
      </c>
      <c r="H11" s="178"/>
    </row>
    <row r="12" spans="1:9" ht="15" customHeight="1" x14ac:dyDescent="0.25">
      <c r="A12" s="190" t="s">
        <v>16</v>
      </c>
      <c r="B12" s="61">
        <f>'2Year'!B12+'4Year'!B12</f>
        <v>34265892.829999998</v>
      </c>
      <c r="C12" s="61">
        <f>'2Year'!C12+'4Year'!C12</f>
        <v>34277094</v>
      </c>
      <c r="D12" s="61">
        <f>'2Year'!D12+'4Year'!D12</f>
        <v>30078215</v>
      </c>
      <c r="E12" s="61">
        <f t="shared" si="0"/>
        <v>-4198879</v>
      </c>
      <c r="F12" s="62">
        <f t="shared" si="1"/>
        <v>-0.12249810325227688</v>
      </c>
      <c r="H12" s="178"/>
    </row>
    <row r="13" spans="1:9" ht="15" customHeight="1" x14ac:dyDescent="0.25">
      <c r="A13" s="190" t="s">
        <v>17</v>
      </c>
      <c r="B13" s="61">
        <f>'2Year'!B13+'4Year'!B13</f>
        <v>0</v>
      </c>
      <c r="C13" s="61">
        <f>'2Year'!C13+'4Year'!C13</f>
        <v>0</v>
      </c>
      <c r="D13" s="61">
        <f>'2Year'!D13+'4Year'!D13</f>
        <v>0</v>
      </c>
      <c r="E13" s="61">
        <f t="shared" si="0"/>
        <v>0</v>
      </c>
      <c r="F13" s="62">
        <f t="shared" si="1"/>
        <v>0</v>
      </c>
      <c r="H13" s="178"/>
    </row>
    <row r="14" spans="1:9" ht="15" customHeight="1" x14ac:dyDescent="0.25">
      <c r="A14" s="190" t="s">
        <v>18</v>
      </c>
      <c r="B14" s="61">
        <f>'2Year'!B14+'4Year'!B14</f>
        <v>1027230</v>
      </c>
      <c r="C14" s="61">
        <f>'2Year'!C14+'4Year'!C14</f>
        <v>1027230</v>
      </c>
      <c r="D14" s="61">
        <f>'2Year'!D14+'4Year'!D14</f>
        <v>458160</v>
      </c>
      <c r="E14" s="61">
        <f t="shared" si="0"/>
        <v>-569070</v>
      </c>
      <c r="F14" s="62">
        <f t="shared" si="1"/>
        <v>-0.55398498875616953</v>
      </c>
      <c r="H14" s="178"/>
    </row>
    <row r="15" spans="1:9" ht="15" customHeight="1" x14ac:dyDescent="0.25">
      <c r="A15" s="190" t="s">
        <v>19</v>
      </c>
      <c r="B15" s="61">
        <f>'2Year'!B15+'4Year'!B15</f>
        <v>2507064</v>
      </c>
      <c r="C15" s="61">
        <f>'2Year'!C15+'4Year'!C15</f>
        <v>2507064</v>
      </c>
      <c r="D15" s="61">
        <f>'2Year'!D15+'4Year'!D15</f>
        <v>2494651</v>
      </c>
      <c r="E15" s="61">
        <f t="shared" si="0"/>
        <v>-12413</v>
      </c>
      <c r="F15" s="62">
        <f t="shared" si="1"/>
        <v>-4.9512098614155845E-3</v>
      </c>
      <c r="H15" s="178"/>
    </row>
    <row r="16" spans="1:9" ht="15" customHeight="1" x14ac:dyDescent="0.25">
      <c r="A16" s="190" t="s">
        <v>204</v>
      </c>
      <c r="B16" s="61">
        <f>'2Year'!B16+'4Year'!B16</f>
        <v>48345</v>
      </c>
      <c r="C16" s="61">
        <f>'2Year'!C16+'4Year'!C16</f>
        <v>50000</v>
      </c>
      <c r="D16" s="61">
        <f>'2Year'!D16+'4Year'!D16</f>
        <v>50000</v>
      </c>
      <c r="E16" s="61">
        <f t="shared" si="0"/>
        <v>0</v>
      </c>
      <c r="F16" s="62">
        <f t="shared" si="1"/>
        <v>0</v>
      </c>
      <c r="H16" s="178"/>
    </row>
    <row r="17" spans="1:8" ht="15" customHeight="1" x14ac:dyDescent="0.25">
      <c r="A17" s="190" t="s">
        <v>20</v>
      </c>
      <c r="B17" s="61">
        <f>'2Year'!B17+'4Year'!B17</f>
        <v>0</v>
      </c>
      <c r="C17" s="61">
        <f>'2Year'!C17+'4Year'!C17</f>
        <v>0</v>
      </c>
      <c r="D17" s="61">
        <f>'2Year'!D17+'4Year'!D17</f>
        <v>0</v>
      </c>
      <c r="E17" s="61">
        <f t="shared" si="0"/>
        <v>0</v>
      </c>
      <c r="F17" s="62">
        <f t="shared" si="1"/>
        <v>0</v>
      </c>
      <c r="H17" s="178"/>
    </row>
    <row r="18" spans="1:8" ht="15" customHeight="1" x14ac:dyDescent="0.25">
      <c r="A18" s="190" t="s">
        <v>193</v>
      </c>
      <c r="B18" s="61">
        <f>'2Year'!B18+'4Year'!B18</f>
        <v>750000</v>
      </c>
      <c r="C18" s="61">
        <f>'2Year'!C18+'4Year'!C18</f>
        <v>750000</v>
      </c>
      <c r="D18" s="61">
        <f>'2Year'!D18+'4Year'!D18</f>
        <v>750000</v>
      </c>
      <c r="E18" s="61">
        <f t="shared" si="0"/>
        <v>0</v>
      </c>
      <c r="F18" s="62">
        <f t="shared" si="1"/>
        <v>0</v>
      </c>
      <c r="H18" s="178"/>
    </row>
    <row r="19" spans="1:8" ht="15" customHeight="1" x14ac:dyDescent="0.25">
      <c r="A19" s="190" t="s">
        <v>21</v>
      </c>
      <c r="B19" s="61">
        <f>'2Year'!B19+'4Year'!B19</f>
        <v>0</v>
      </c>
      <c r="C19" s="61">
        <f>'2Year'!C19+'4Year'!C19</f>
        <v>0</v>
      </c>
      <c r="D19" s="61">
        <f>'2Year'!D19+'4Year'!D19</f>
        <v>0</v>
      </c>
      <c r="E19" s="61">
        <f t="shared" si="0"/>
        <v>0</v>
      </c>
      <c r="F19" s="62">
        <f t="shared" si="1"/>
        <v>0</v>
      </c>
      <c r="H19" s="178"/>
    </row>
    <row r="20" spans="1:8" ht="15" customHeight="1" x14ac:dyDescent="0.25">
      <c r="A20" s="190" t="s">
        <v>22</v>
      </c>
      <c r="B20" s="61">
        <f>'2Year'!B20+'4Year'!B20</f>
        <v>0</v>
      </c>
      <c r="C20" s="61">
        <f>'2Year'!C20+'4Year'!C20</f>
        <v>0</v>
      </c>
      <c r="D20" s="61">
        <f>'2Year'!D20+'4Year'!D20</f>
        <v>0</v>
      </c>
      <c r="E20" s="61">
        <f t="shared" si="0"/>
        <v>0</v>
      </c>
      <c r="F20" s="62">
        <f t="shared" si="1"/>
        <v>0</v>
      </c>
      <c r="H20" s="178"/>
    </row>
    <row r="21" spans="1:8" ht="15" customHeight="1" x14ac:dyDescent="0.25">
      <c r="A21" s="190" t="s">
        <v>194</v>
      </c>
      <c r="B21" s="61">
        <f>'2Year'!B21+'4Year'!B21</f>
        <v>0</v>
      </c>
      <c r="C21" s="61">
        <f>'2Year'!C21+'4Year'!C21</f>
        <v>0</v>
      </c>
      <c r="D21" s="61">
        <f>'2Year'!D21+'4Year'!D21</f>
        <v>0</v>
      </c>
      <c r="E21" s="61">
        <f t="shared" si="0"/>
        <v>0</v>
      </c>
      <c r="F21" s="62">
        <f t="shared" si="1"/>
        <v>0</v>
      </c>
      <c r="H21" s="178"/>
    </row>
    <row r="22" spans="1:8" ht="15" customHeight="1" x14ac:dyDescent="0.25">
      <c r="A22" s="190" t="s">
        <v>23</v>
      </c>
      <c r="B22" s="61">
        <f>'2Year'!B22+'4Year'!B22</f>
        <v>0</v>
      </c>
      <c r="C22" s="61">
        <f>'2Year'!C22+'4Year'!C22</f>
        <v>0</v>
      </c>
      <c r="D22" s="61">
        <f>'2Year'!D22+'4Year'!D22</f>
        <v>0</v>
      </c>
      <c r="E22" s="61">
        <f t="shared" si="0"/>
        <v>0</v>
      </c>
      <c r="F22" s="62">
        <f t="shared" si="1"/>
        <v>0</v>
      </c>
      <c r="H22" s="178"/>
    </row>
    <row r="23" spans="1:8" ht="15" customHeight="1" x14ac:dyDescent="0.25">
      <c r="A23" s="191" t="s">
        <v>195</v>
      </c>
      <c r="B23" s="61">
        <f>'2Year'!B23+'4Year'!B23</f>
        <v>503150</v>
      </c>
      <c r="C23" s="61">
        <f>'2Year'!C23+'4Year'!C23</f>
        <v>503150</v>
      </c>
      <c r="D23" s="61">
        <f>'2Year'!D23+'4Year'!D23</f>
        <v>288717</v>
      </c>
      <c r="E23" s="61">
        <f t="shared" si="0"/>
        <v>-214433</v>
      </c>
      <c r="F23" s="62">
        <f t="shared" si="1"/>
        <v>-0.42618105932624467</v>
      </c>
      <c r="H23" s="178"/>
    </row>
    <row r="24" spans="1:8" ht="15" customHeight="1" x14ac:dyDescent="0.25">
      <c r="A24" s="191" t="s">
        <v>24</v>
      </c>
      <c r="B24" s="61">
        <f>'2Year'!B24+'4Year'!B24</f>
        <v>0</v>
      </c>
      <c r="C24" s="61">
        <f>'2Year'!C24+'4Year'!C24</f>
        <v>0</v>
      </c>
      <c r="D24" s="61">
        <f>'2Year'!D24+'4Year'!D24</f>
        <v>0</v>
      </c>
      <c r="E24" s="61">
        <f t="shared" si="0"/>
        <v>0</v>
      </c>
      <c r="F24" s="62">
        <f t="shared" si="1"/>
        <v>0</v>
      </c>
      <c r="H24" s="178"/>
    </row>
    <row r="25" spans="1:8" ht="15" customHeight="1" x14ac:dyDescent="0.25">
      <c r="A25" s="191" t="s">
        <v>79</v>
      </c>
      <c r="B25" s="61">
        <f>'2Year'!B25+'4Year'!B25</f>
        <v>0</v>
      </c>
      <c r="C25" s="61">
        <f>'2Year'!C25+'4Year'!C25</f>
        <v>0</v>
      </c>
      <c r="D25" s="61">
        <f>'2Year'!D25+'4Year'!D25</f>
        <v>0</v>
      </c>
      <c r="E25" s="61">
        <f t="shared" si="0"/>
        <v>0</v>
      </c>
      <c r="F25" s="62">
        <f t="shared" si="1"/>
        <v>0</v>
      </c>
      <c r="H25" s="178"/>
    </row>
    <row r="26" spans="1:8" ht="15" customHeight="1" x14ac:dyDescent="0.25">
      <c r="A26" s="191" t="s">
        <v>196</v>
      </c>
      <c r="B26" s="61">
        <f>'2Year'!B26+'4Year'!B26</f>
        <v>0</v>
      </c>
      <c r="C26" s="61">
        <f>'2Year'!C26+'4Year'!C26</f>
        <v>0</v>
      </c>
      <c r="D26" s="61">
        <f>'2Year'!D26+'4Year'!D26</f>
        <v>0</v>
      </c>
      <c r="E26" s="61">
        <f t="shared" si="0"/>
        <v>0</v>
      </c>
      <c r="F26" s="62">
        <f t="shared" si="1"/>
        <v>0</v>
      </c>
      <c r="H26" s="178"/>
    </row>
    <row r="27" spans="1:8" ht="15" customHeight="1" x14ac:dyDescent="0.25">
      <c r="A27" s="191" t="s">
        <v>197</v>
      </c>
      <c r="B27" s="61">
        <f>'2Year'!B27+'4Year'!B27</f>
        <v>0</v>
      </c>
      <c r="C27" s="61">
        <f>'2Year'!C27+'4Year'!C27</f>
        <v>0</v>
      </c>
      <c r="D27" s="61">
        <f>'2Year'!D27+'4Year'!D27</f>
        <v>0</v>
      </c>
      <c r="E27" s="61">
        <f t="shared" si="0"/>
        <v>0</v>
      </c>
      <c r="F27" s="62">
        <f t="shared" si="1"/>
        <v>0</v>
      </c>
      <c r="H27" s="178"/>
    </row>
    <row r="28" spans="1:8" ht="15" customHeight="1" x14ac:dyDescent="0.25">
      <c r="A28" s="191" t="s">
        <v>185</v>
      </c>
      <c r="B28" s="61">
        <f>'2Year'!B28+'4Year'!B28</f>
        <v>68740</v>
      </c>
      <c r="C28" s="61">
        <f>'2Year'!C28+'4Year'!C28</f>
        <v>68740</v>
      </c>
      <c r="D28" s="61">
        <f>'2Year'!D28+'4Year'!D28</f>
        <v>44802</v>
      </c>
      <c r="E28" s="61">
        <f t="shared" si="0"/>
        <v>-23938</v>
      </c>
      <c r="F28" s="62">
        <f t="shared" si="1"/>
        <v>-0.3482397439627582</v>
      </c>
      <c r="H28" s="178"/>
    </row>
    <row r="29" spans="1:8" ht="15" customHeight="1" x14ac:dyDescent="0.25">
      <c r="A29" s="191" t="s">
        <v>198</v>
      </c>
      <c r="B29" s="61">
        <f>'2Year'!B29+'4Year'!B29</f>
        <v>0</v>
      </c>
      <c r="C29" s="61">
        <f>'2Year'!C29+'4Year'!C29</f>
        <v>0</v>
      </c>
      <c r="D29" s="61">
        <f>'2Year'!D29+'4Year'!D29</f>
        <v>0</v>
      </c>
      <c r="E29" s="61">
        <f t="shared" si="0"/>
        <v>0</v>
      </c>
      <c r="F29" s="62">
        <f t="shared" si="1"/>
        <v>0</v>
      </c>
      <c r="H29" s="178"/>
    </row>
    <row r="30" spans="1:8" ht="15" customHeight="1" x14ac:dyDescent="0.25">
      <c r="A30" s="192" t="s">
        <v>199</v>
      </c>
      <c r="B30" s="61">
        <f>'2Year'!B30+'4Year'!B30</f>
        <v>0</v>
      </c>
      <c r="C30" s="61">
        <f>'2Year'!C30+'4Year'!C30</f>
        <v>0</v>
      </c>
      <c r="D30" s="61">
        <f>'2Year'!D30+'4Year'!D30</f>
        <v>0</v>
      </c>
      <c r="E30" s="61">
        <f t="shared" si="0"/>
        <v>0</v>
      </c>
      <c r="F30" s="62">
        <f t="shared" si="1"/>
        <v>0</v>
      </c>
      <c r="H30" s="178"/>
    </row>
    <row r="31" spans="1:8" ht="15" customHeight="1" x14ac:dyDescent="0.25">
      <c r="A31" s="191" t="s">
        <v>205</v>
      </c>
      <c r="B31" s="61">
        <f>'2Year'!B31+'4Year'!B31</f>
        <v>0</v>
      </c>
      <c r="C31" s="61">
        <f>'2Year'!C31+'4Year'!C31</f>
        <v>0</v>
      </c>
      <c r="D31" s="61">
        <f>'2Year'!D31+'4Year'!D31</f>
        <v>0</v>
      </c>
      <c r="E31" s="61">
        <f t="shared" si="0"/>
        <v>0</v>
      </c>
      <c r="F31" s="62">
        <f t="shared" si="1"/>
        <v>0</v>
      </c>
      <c r="H31" s="178"/>
    </row>
    <row r="32" spans="1:8" ht="15" customHeight="1" x14ac:dyDescent="0.25">
      <c r="A32" s="193" t="s">
        <v>206</v>
      </c>
      <c r="B32" s="61">
        <f>'2Year'!B32+'4Year'!B32</f>
        <v>0</v>
      </c>
      <c r="C32" s="61">
        <f>'2Year'!C32+'4Year'!C32</f>
        <v>0</v>
      </c>
      <c r="D32" s="61">
        <f>'2Year'!D32+'4Year'!D32</f>
        <v>0</v>
      </c>
      <c r="E32" s="61">
        <f t="shared" si="0"/>
        <v>0</v>
      </c>
      <c r="F32" s="62">
        <f t="shared" si="1"/>
        <v>0</v>
      </c>
      <c r="H32" s="178"/>
    </row>
    <row r="33" spans="1:13" ht="15" customHeight="1" x14ac:dyDescent="0.25">
      <c r="A33" s="193" t="s">
        <v>207</v>
      </c>
      <c r="B33" s="61">
        <f>'2Year'!B33+'4Year'!B33</f>
        <v>0</v>
      </c>
      <c r="C33" s="61">
        <f>'2Year'!C33+'4Year'!C33</f>
        <v>0</v>
      </c>
      <c r="D33" s="61">
        <f>'2Year'!D33+'4Year'!D33</f>
        <v>0</v>
      </c>
      <c r="E33" s="61">
        <f t="shared" si="0"/>
        <v>0</v>
      </c>
      <c r="F33" s="62">
        <f t="shared" si="1"/>
        <v>0</v>
      </c>
      <c r="H33" s="178"/>
    </row>
    <row r="34" spans="1:13" ht="15" customHeight="1" x14ac:dyDescent="0.25">
      <c r="A34" s="67" t="s">
        <v>25</v>
      </c>
      <c r="B34" s="65"/>
      <c r="C34" s="65"/>
      <c r="D34" s="65"/>
      <c r="E34" s="65"/>
      <c r="F34" s="58"/>
      <c r="H34" s="178"/>
    </row>
    <row r="35" spans="1:13" ht="15" customHeight="1" x14ac:dyDescent="0.25">
      <c r="A35" s="64" t="s">
        <v>26</v>
      </c>
      <c r="B35" s="61">
        <f>'2Year'!B35+'4Year'!B35</f>
        <v>0</v>
      </c>
      <c r="C35" s="61">
        <f>'2Year'!C35+'4Year'!C35</f>
        <v>0</v>
      </c>
      <c r="D35" s="61">
        <f>'2Year'!D35+'4Year'!D35</f>
        <v>0</v>
      </c>
      <c r="E35" s="61">
        <f>D35-C35</f>
        <v>0</v>
      </c>
      <c r="F35" s="62">
        <f>IF(ISBLANK(E35),"  ",IF(C35&gt;0,E35/C35,IF(E35&gt;0,1,0)))</f>
        <v>0</v>
      </c>
      <c r="H35" s="178"/>
    </row>
    <row r="36" spans="1:13" ht="15" customHeight="1" x14ac:dyDescent="0.25">
      <c r="A36" s="68" t="s">
        <v>27</v>
      </c>
      <c r="B36" s="65"/>
      <c r="C36" s="65"/>
      <c r="D36" s="65"/>
      <c r="E36" s="65"/>
      <c r="F36" s="58"/>
      <c r="H36" s="178"/>
    </row>
    <row r="37" spans="1:13" ht="15" customHeight="1" x14ac:dyDescent="0.25">
      <c r="A37" s="64" t="s">
        <v>26</v>
      </c>
      <c r="B37" s="61">
        <f>'2Year'!B37+'4Year'!B37</f>
        <v>0</v>
      </c>
      <c r="C37" s="61">
        <f>'2Year'!C37+'4Year'!C37</f>
        <v>0</v>
      </c>
      <c r="D37" s="61">
        <f>'2Year'!D37+'4Year'!D37</f>
        <v>0</v>
      </c>
      <c r="E37" s="61">
        <f>D37-C37</f>
        <v>0</v>
      </c>
      <c r="F37" s="62">
        <f>IF(ISBLANK(E37),"  ",IF(C37&gt;0,E37/C37,IF(E37&gt;0,1,0)))</f>
        <v>0</v>
      </c>
      <c r="H37" s="178"/>
    </row>
    <row r="38" spans="1:13" ht="15" customHeight="1" x14ac:dyDescent="0.25">
      <c r="A38" s="66" t="s">
        <v>28</v>
      </c>
      <c r="B38" s="101"/>
      <c r="C38" s="101"/>
      <c r="D38" s="101"/>
      <c r="E38" s="63"/>
      <c r="F38" s="62" t="s">
        <v>29</v>
      </c>
      <c r="H38" s="178"/>
    </row>
    <row r="39" spans="1:13" s="103" customFormat="1" ht="15" customHeight="1" x14ac:dyDescent="0.25">
      <c r="A39" s="69" t="s">
        <v>30</v>
      </c>
      <c r="B39" s="102">
        <f>B37+B35+B10+B9+B8</f>
        <v>651072000.41000009</v>
      </c>
      <c r="C39" s="102">
        <f>C37+C35+C10+C9+C8</f>
        <v>651119720</v>
      </c>
      <c r="D39" s="102">
        <f>D37+D35+D10+D9+D8</f>
        <v>747283207</v>
      </c>
      <c r="E39" s="77">
        <f>D39-C39</f>
        <v>96163487</v>
      </c>
      <c r="F39" s="71">
        <f>IF(ISBLANK(E39),"  ",IF(C39&gt;0,E39/C39,IF(E39&gt;0,1,0)))</f>
        <v>0.14768940956050294</v>
      </c>
      <c r="H39" s="179"/>
    </row>
    <row r="40" spans="1:13" ht="15" customHeight="1" x14ac:dyDescent="0.25">
      <c r="A40" s="67" t="s">
        <v>31</v>
      </c>
      <c r="B40" s="65"/>
      <c r="C40" s="65"/>
      <c r="D40" s="65"/>
      <c r="E40" s="65"/>
      <c r="F40" s="58"/>
      <c r="H40" s="178"/>
    </row>
    <row r="41" spans="1:13" ht="15" customHeight="1" x14ac:dyDescent="0.25">
      <c r="A41" s="72" t="s">
        <v>32</v>
      </c>
      <c r="B41" s="61">
        <f>'2Year'!B41+'4Year'!B41</f>
        <v>300000</v>
      </c>
      <c r="C41" s="61">
        <f>'2Year'!C41+'4Year'!C41</f>
        <v>0</v>
      </c>
      <c r="D41" s="61">
        <f>'2Year'!D41+'4Year'!D41</f>
        <v>0</v>
      </c>
      <c r="E41" s="61">
        <f t="shared" ref="E41:E46" si="2">D41-C41</f>
        <v>0</v>
      </c>
      <c r="F41" s="62">
        <f t="shared" ref="F41:F46" si="3">IF(ISBLANK(E41),"  ",IF(C41&gt;0,E41/C41,IF(E41&gt;0,1,0)))</f>
        <v>0</v>
      </c>
      <c r="H41" s="178"/>
    </row>
    <row r="42" spans="1:13" ht="15" customHeight="1" x14ac:dyDescent="0.25">
      <c r="A42" s="73" t="s">
        <v>33</v>
      </c>
      <c r="B42" s="61">
        <f>'2Year'!B42+'4Year'!B42</f>
        <v>0</v>
      </c>
      <c r="C42" s="61">
        <f>'2Year'!C42+'4Year'!C42</f>
        <v>0</v>
      </c>
      <c r="D42" s="61">
        <f>'2Year'!D42+'4Year'!D42</f>
        <v>0</v>
      </c>
      <c r="E42" s="61">
        <f t="shared" si="2"/>
        <v>0</v>
      </c>
      <c r="F42" s="62">
        <f t="shared" si="3"/>
        <v>0</v>
      </c>
      <c r="H42" s="178"/>
    </row>
    <row r="43" spans="1:13" ht="15" customHeight="1" x14ac:dyDescent="0.25">
      <c r="A43" s="73" t="s">
        <v>34</v>
      </c>
      <c r="B43" s="61">
        <f>'2Year'!B43+'4Year'!B43</f>
        <v>523066</v>
      </c>
      <c r="C43" s="61">
        <f>'2Year'!C43+'4Year'!C43</f>
        <v>0</v>
      </c>
      <c r="D43" s="61">
        <f>'2Year'!D43+'4Year'!D43</f>
        <v>0</v>
      </c>
      <c r="E43" s="61">
        <f t="shared" si="2"/>
        <v>0</v>
      </c>
      <c r="F43" s="62">
        <f t="shared" si="3"/>
        <v>0</v>
      </c>
      <c r="H43" s="178"/>
    </row>
    <row r="44" spans="1:13" ht="15" customHeight="1" x14ac:dyDescent="0.25">
      <c r="A44" s="73" t="s">
        <v>35</v>
      </c>
      <c r="B44" s="61">
        <f>'2Year'!B44+'4Year'!B44</f>
        <v>0</v>
      </c>
      <c r="C44" s="61">
        <f>'2Year'!C44+'4Year'!C44</f>
        <v>0</v>
      </c>
      <c r="D44" s="61">
        <f>'2Year'!D44+'4Year'!D44</f>
        <v>0</v>
      </c>
      <c r="E44" s="61">
        <f t="shared" si="2"/>
        <v>0</v>
      </c>
      <c r="F44" s="62">
        <f t="shared" si="3"/>
        <v>0</v>
      </c>
      <c r="H44" s="178"/>
    </row>
    <row r="45" spans="1:13" ht="15" customHeight="1" x14ac:dyDescent="0.25">
      <c r="A45" s="74" t="s">
        <v>36</v>
      </c>
      <c r="B45" s="61">
        <f>'2Year'!B45+'4Year'!B45</f>
        <v>0</v>
      </c>
      <c r="C45" s="61">
        <f>'2Year'!C45+'4Year'!C45</f>
        <v>0</v>
      </c>
      <c r="D45" s="61">
        <f>'2Year'!D45+'4Year'!D45</f>
        <v>0</v>
      </c>
      <c r="E45" s="61">
        <f t="shared" si="2"/>
        <v>0</v>
      </c>
      <c r="F45" s="62">
        <f t="shared" si="3"/>
        <v>0</v>
      </c>
      <c r="H45" s="178"/>
    </row>
    <row r="46" spans="1:13" s="103" customFormat="1" ht="15" customHeight="1" x14ac:dyDescent="0.25">
      <c r="A46" s="67" t="s">
        <v>37</v>
      </c>
      <c r="B46" s="77">
        <f>SUM(B41:B45)</f>
        <v>823066</v>
      </c>
      <c r="C46" s="77">
        <f>'2Year'!C46+'4Year'!C46</f>
        <v>0</v>
      </c>
      <c r="D46" s="77">
        <f>'2Year'!D46+'4Year'!D46</f>
        <v>0</v>
      </c>
      <c r="E46" s="77">
        <f t="shared" si="2"/>
        <v>0</v>
      </c>
      <c r="F46" s="71">
        <f t="shared" si="3"/>
        <v>0</v>
      </c>
      <c r="H46" s="179"/>
      <c r="M46" s="103" t="s">
        <v>38</v>
      </c>
    </row>
    <row r="47" spans="1:13" ht="15" customHeight="1" x14ac:dyDescent="0.25">
      <c r="A47" s="66" t="s">
        <v>38</v>
      </c>
      <c r="B47" s="65"/>
      <c r="C47" s="65"/>
      <c r="D47" s="65"/>
      <c r="E47" s="65"/>
      <c r="F47" s="58"/>
      <c r="H47" s="178"/>
    </row>
    <row r="48" spans="1:13" s="103" customFormat="1" ht="15" customHeight="1" x14ac:dyDescent="0.25">
      <c r="A48" s="76" t="s">
        <v>39</v>
      </c>
      <c r="B48" s="77">
        <f>'2Year'!B48+'4Year'!B48</f>
        <v>13158121</v>
      </c>
      <c r="C48" s="77">
        <f>'2Year'!C48+'4Year'!C48</f>
        <v>13221898</v>
      </c>
      <c r="D48" s="77">
        <f>'2Year'!D48+'4Year'!D48</f>
        <v>13221898</v>
      </c>
      <c r="E48" s="77">
        <f>D48-C48</f>
        <v>0</v>
      </c>
      <c r="F48" s="71">
        <f>IF(ISBLANK(E48),"  ",IF(C48&gt;0,E48/C48,IF(E48&gt;0,1,0)))</f>
        <v>0</v>
      </c>
      <c r="H48" s="179"/>
    </row>
    <row r="49" spans="1:9" ht="15" customHeight="1" x14ac:dyDescent="0.25">
      <c r="A49" s="64"/>
      <c r="B49" s="57"/>
      <c r="C49" s="57"/>
      <c r="D49" s="57"/>
      <c r="E49" s="57"/>
      <c r="F49" s="59"/>
      <c r="H49" s="178"/>
    </row>
    <row r="50" spans="1:9" s="103" customFormat="1" ht="15" customHeight="1" x14ac:dyDescent="0.25">
      <c r="A50" s="76" t="s">
        <v>40</v>
      </c>
      <c r="B50" s="77">
        <f>'2Year'!B50+'4Year'!B50</f>
        <v>513353</v>
      </c>
      <c r="C50" s="77">
        <f>'2Year'!C50+'4Year'!C50</f>
        <v>0</v>
      </c>
      <c r="D50" s="77">
        <f>'2Year'!D50+'4Year'!D50</f>
        <v>0</v>
      </c>
      <c r="E50" s="77">
        <f>D50-C50</f>
        <v>0</v>
      </c>
      <c r="F50" s="71">
        <f>IF(ISBLANK(E50),"  ",IF(C50&gt;0,E50/C50,IF(E50&gt;0,1,0)))</f>
        <v>0</v>
      </c>
      <c r="H50" s="179"/>
    </row>
    <row r="51" spans="1:9" ht="15" customHeight="1" x14ac:dyDescent="0.25">
      <c r="A51" s="66" t="s">
        <v>38</v>
      </c>
      <c r="B51" s="65"/>
      <c r="C51" s="65"/>
      <c r="D51" s="65"/>
      <c r="E51" s="65"/>
      <c r="F51" s="58"/>
      <c r="H51" s="178"/>
    </row>
    <row r="52" spans="1:9" s="103" customFormat="1" ht="15" customHeight="1" x14ac:dyDescent="0.25">
      <c r="A52" s="67" t="s">
        <v>41</v>
      </c>
      <c r="B52" s="77">
        <f>'2Year'!B52+'4Year'!B52</f>
        <v>1442271671.3599999</v>
      </c>
      <c r="C52" s="77">
        <f>'2Year'!C52+'4Year'!C52</f>
        <v>1560251667</v>
      </c>
      <c r="D52" s="77">
        <f>'2Year'!D52+'4Year'!D52</f>
        <v>1592374189</v>
      </c>
      <c r="E52" s="77">
        <f>D52-C52</f>
        <v>32122522</v>
      </c>
      <c r="F52" s="71">
        <f>IF(ISBLANK(E52),"  ",IF(C52&gt;0,E52/C52,IF(E52&gt;0,1,0)))</f>
        <v>2.0588038891036161E-2</v>
      </c>
      <c r="H52" s="179"/>
      <c r="I52" s="153"/>
    </row>
    <row r="53" spans="1:9" ht="15" customHeight="1" x14ac:dyDescent="0.25">
      <c r="A53" s="66" t="s">
        <v>38</v>
      </c>
      <c r="B53" s="65"/>
      <c r="C53" s="65"/>
      <c r="D53" s="65"/>
      <c r="E53" s="65"/>
      <c r="F53" s="58"/>
      <c r="H53" s="178"/>
    </row>
    <row r="54" spans="1:9" s="103" customFormat="1" ht="15" customHeight="1" x14ac:dyDescent="0.25">
      <c r="A54" s="78" t="s">
        <v>42</v>
      </c>
      <c r="B54" s="77">
        <f>'2Year'!B54+'4Year'!B54</f>
        <v>0</v>
      </c>
      <c r="C54" s="77">
        <f>'2Year'!C54+'4Year'!C54</f>
        <v>0</v>
      </c>
      <c r="D54" s="77">
        <f>'2Year'!D54+'4Year'!D54</f>
        <v>0</v>
      </c>
      <c r="E54" s="77">
        <f>D54-C54</f>
        <v>0</v>
      </c>
      <c r="F54" s="71">
        <f>IF(ISBLANK(E54),"  ",IF(C54&gt;0,E54/C54,IF(E54&gt;0,1,0)))</f>
        <v>0</v>
      </c>
      <c r="H54" s="179"/>
    </row>
    <row r="55" spans="1:9" ht="15" customHeight="1" x14ac:dyDescent="0.25">
      <c r="A55" s="67"/>
      <c r="B55" s="57"/>
      <c r="C55" s="57"/>
      <c r="D55" s="57"/>
      <c r="E55" s="57"/>
      <c r="F55" s="80"/>
      <c r="H55" s="178"/>
    </row>
    <row r="56" spans="1:9" s="103" customFormat="1" ht="15" customHeight="1" x14ac:dyDescent="0.25">
      <c r="A56" s="67" t="s">
        <v>43</v>
      </c>
      <c r="B56" s="77">
        <f>'2Year'!B56+'4Year'!B56</f>
        <v>0</v>
      </c>
      <c r="C56" s="77">
        <f>'2Year'!C56+'4Year'!C56</f>
        <v>0</v>
      </c>
      <c r="D56" s="77">
        <f>'2Year'!D56+'4Year'!D56</f>
        <v>0</v>
      </c>
      <c r="E56" s="77">
        <f>D56-C56</f>
        <v>0</v>
      </c>
      <c r="F56" s="71">
        <f>IF(ISBLANK(E56),"  ",IF(C56&gt;0,E56/C56,IF(E56&gt;0,1,0)))</f>
        <v>0</v>
      </c>
      <c r="H56" s="179"/>
    </row>
    <row r="57" spans="1:9" ht="15" customHeight="1" x14ac:dyDescent="0.25">
      <c r="A57" s="66"/>
      <c r="B57" s="65"/>
      <c r="C57" s="65"/>
      <c r="D57" s="65"/>
      <c r="E57" s="65"/>
      <c r="F57" s="58"/>
      <c r="H57" s="178"/>
    </row>
    <row r="58" spans="1:9" s="103" customFormat="1" ht="15" customHeight="1" x14ac:dyDescent="0.25">
      <c r="A58" s="81" t="s">
        <v>44</v>
      </c>
      <c r="B58" s="77">
        <f>'2Year'!B58+'4Year'!B58</f>
        <v>2106192079.7699997</v>
      </c>
      <c r="C58" s="77">
        <f>'2Year'!C58+'4Year'!C58</f>
        <v>2224593285</v>
      </c>
      <c r="D58" s="77">
        <f>'2Year'!D58+'4Year'!D58</f>
        <v>2352879294</v>
      </c>
      <c r="E58" s="77">
        <f>D58-C58</f>
        <v>128286009</v>
      </c>
      <c r="F58" s="71">
        <f>IF(ISBLANK(E58),"  ",IF(C58&gt;0,E58/C58,IF(E58&gt;0,1,0)))</f>
        <v>5.7667174429145145E-2</v>
      </c>
      <c r="H58" s="179"/>
    </row>
    <row r="59" spans="1:9" ht="15" customHeight="1" x14ac:dyDescent="0.25">
      <c r="A59" s="82"/>
      <c r="B59" s="65"/>
      <c r="C59" s="65"/>
      <c r="D59" s="65"/>
      <c r="E59" s="65"/>
      <c r="F59" s="58" t="s">
        <v>38</v>
      </c>
      <c r="H59" s="178"/>
    </row>
    <row r="60" spans="1:9" ht="15" customHeight="1" x14ac:dyDescent="0.25">
      <c r="A60" s="83"/>
      <c r="B60" s="57"/>
      <c r="C60" s="57"/>
      <c r="D60" s="57"/>
      <c r="E60" s="57"/>
      <c r="F60" s="59" t="s">
        <v>38</v>
      </c>
      <c r="H60" s="178"/>
    </row>
    <row r="61" spans="1:9" ht="15" customHeight="1" x14ac:dyDescent="0.25">
      <c r="A61" s="81" t="s">
        <v>45</v>
      </c>
      <c r="B61" s="57"/>
      <c r="C61" s="57"/>
      <c r="D61" s="57"/>
      <c r="E61" s="57"/>
      <c r="F61" s="59"/>
      <c r="H61" s="178"/>
    </row>
    <row r="62" spans="1:9" ht="15" customHeight="1" x14ac:dyDescent="0.25">
      <c r="A62" s="64" t="s">
        <v>46</v>
      </c>
      <c r="B62" s="61">
        <f>'2Year'!B62+'4Year'!B62</f>
        <v>843311574.28999996</v>
      </c>
      <c r="C62" s="61">
        <f>'2Year'!C62+'4Year'!C62</f>
        <v>896292343.37100005</v>
      </c>
      <c r="D62" s="61">
        <f>'2Year'!D62+'4Year'!D62</f>
        <v>922436805.03999996</v>
      </c>
      <c r="E62" s="61">
        <f t="shared" ref="E62:E75" si="4">D62-C62</f>
        <v>26144461.66899991</v>
      </c>
      <c r="F62" s="62">
        <f t="shared" ref="F62:F75" si="5">IF(ISBLANK(E62),"  ",IF(C62&gt;0,E62/C62,IF(E62&gt;0,1,0)))</f>
        <v>2.916956935130037E-2</v>
      </c>
      <c r="H62" s="178"/>
    </row>
    <row r="63" spans="1:9" ht="15" customHeight="1" x14ac:dyDescent="0.25">
      <c r="A63" s="66" t="s">
        <v>47</v>
      </c>
      <c r="B63" s="61">
        <f>'2Year'!B63+'4Year'!B63</f>
        <v>108791758.47</v>
      </c>
      <c r="C63" s="61">
        <f>'2Year'!C63+'4Year'!C63</f>
        <v>111573115</v>
      </c>
      <c r="D63" s="61">
        <f>'2Year'!D63+'4Year'!D63</f>
        <v>153571783</v>
      </c>
      <c r="E63" s="61">
        <f t="shared" si="4"/>
        <v>41998668</v>
      </c>
      <c r="F63" s="62">
        <f t="shared" si="5"/>
        <v>0.37642283268688875</v>
      </c>
      <c r="H63" s="178"/>
    </row>
    <row r="64" spans="1:9" ht="15" customHeight="1" x14ac:dyDescent="0.25">
      <c r="A64" s="66" t="s">
        <v>48</v>
      </c>
      <c r="B64" s="61">
        <f>'2Year'!B64+'4Year'!B64</f>
        <v>8993561.1099999994</v>
      </c>
      <c r="C64" s="61">
        <f>'2Year'!C64+'4Year'!C64</f>
        <v>7107029.5599999996</v>
      </c>
      <c r="D64" s="61">
        <f>'2Year'!D64+'4Year'!D64</f>
        <v>7347373.54</v>
      </c>
      <c r="E64" s="61">
        <f t="shared" si="4"/>
        <v>240343.98000000045</v>
      </c>
      <c r="F64" s="62">
        <f t="shared" si="5"/>
        <v>3.3817782516722843E-2</v>
      </c>
      <c r="H64" s="178"/>
    </row>
    <row r="65" spans="1:8" ht="15" customHeight="1" x14ac:dyDescent="0.25">
      <c r="A65" s="66" t="s">
        <v>49</v>
      </c>
      <c r="B65" s="61">
        <f>'2Year'!B65+'4Year'!B65</f>
        <v>211886735.61000001</v>
      </c>
      <c r="C65" s="61">
        <f>'2Year'!C65+'4Year'!C65</f>
        <v>215007192.40000004</v>
      </c>
      <c r="D65" s="61">
        <f>'2Year'!D65+'4Year'!D65</f>
        <v>234622078.66</v>
      </c>
      <c r="E65" s="61">
        <f t="shared" si="4"/>
        <v>19614886.259999961</v>
      </c>
      <c r="F65" s="62">
        <f t="shared" si="5"/>
        <v>9.1228977231181951E-2</v>
      </c>
      <c r="H65" s="178"/>
    </row>
    <row r="66" spans="1:8" ht="15" customHeight="1" x14ac:dyDescent="0.25">
      <c r="A66" s="66" t="s">
        <v>50</v>
      </c>
      <c r="B66" s="61">
        <f>'2Year'!B66+'4Year'!B66</f>
        <v>109262307.90000002</v>
      </c>
      <c r="C66" s="61">
        <f>'2Year'!C66+'4Year'!C66</f>
        <v>115546314.39000002</v>
      </c>
      <c r="D66" s="61">
        <f>'2Year'!D66+'4Year'!D66</f>
        <v>117873926.86</v>
      </c>
      <c r="E66" s="61">
        <f t="shared" si="4"/>
        <v>2327612.4699999839</v>
      </c>
      <c r="F66" s="62">
        <f t="shared" si="5"/>
        <v>2.0144411202452233E-2</v>
      </c>
      <c r="H66" s="178"/>
    </row>
    <row r="67" spans="1:8" ht="15" customHeight="1" x14ac:dyDescent="0.25">
      <c r="A67" s="66" t="s">
        <v>51</v>
      </c>
      <c r="B67" s="61">
        <f>'2Year'!B67+'4Year'!B67</f>
        <v>291738542.28000003</v>
      </c>
      <c r="C67" s="61">
        <f>'2Year'!C67+'4Year'!C67</f>
        <v>312793850.15999997</v>
      </c>
      <c r="D67" s="61">
        <f>'2Year'!D67+'4Year'!D67</f>
        <v>330163317.03999996</v>
      </c>
      <c r="E67" s="61">
        <f t="shared" si="4"/>
        <v>17369466.879999995</v>
      </c>
      <c r="F67" s="62">
        <f t="shared" si="5"/>
        <v>5.5530077944675654E-2</v>
      </c>
      <c r="H67" s="178"/>
    </row>
    <row r="68" spans="1:8" ht="15" customHeight="1" x14ac:dyDescent="0.25">
      <c r="A68" s="66" t="s">
        <v>52</v>
      </c>
      <c r="B68" s="61">
        <f>'2Year'!B68+'4Year'!B68</f>
        <v>253371611.94</v>
      </c>
      <c r="C68" s="61">
        <f>'2Year'!C68+'4Year'!C68</f>
        <v>273947509.10000002</v>
      </c>
      <c r="D68" s="61">
        <f>'2Year'!D68+'4Year'!D68</f>
        <v>274999187</v>
      </c>
      <c r="E68" s="61">
        <f t="shared" si="4"/>
        <v>1051677.8999999762</v>
      </c>
      <c r="F68" s="62">
        <f t="shared" si="5"/>
        <v>3.8389759536600803E-3</v>
      </c>
      <c r="H68" s="178"/>
    </row>
    <row r="69" spans="1:8" ht="15" customHeight="1" x14ac:dyDescent="0.25">
      <c r="A69" s="66" t="s">
        <v>53</v>
      </c>
      <c r="B69" s="61">
        <f>'2Year'!B69+'4Year'!B69</f>
        <v>234208999.80000001</v>
      </c>
      <c r="C69" s="61">
        <f>'2Year'!C69+'4Year'!C69</f>
        <v>243865790.81999999</v>
      </c>
      <c r="D69" s="61">
        <f>'2Year'!D69+'4Year'!D69</f>
        <v>264858350.01000002</v>
      </c>
      <c r="E69" s="61">
        <f t="shared" si="4"/>
        <v>20992559.190000027</v>
      </c>
      <c r="F69" s="62">
        <f t="shared" si="5"/>
        <v>8.6082427221187682E-2</v>
      </c>
      <c r="H69" s="178"/>
    </row>
    <row r="70" spans="1:8" s="103" customFormat="1" ht="15" customHeight="1" x14ac:dyDescent="0.25">
      <c r="A70" s="84" t="s">
        <v>54</v>
      </c>
      <c r="B70" s="77">
        <f>'2Year'!B70+'4Year'!B70</f>
        <v>2061565092.3999999</v>
      </c>
      <c r="C70" s="77">
        <f>'2Year'!C70+'4Year'!C70</f>
        <v>2176133144.8010001</v>
      </c>
      <c r="D70" s="77">
        <f>'2Year'!D70+'4Year'!D70</f>
        <v>2305872821.1500001</v>
      </c>
      <c r="E70" s="77">
        <f t="shared" si="4"/>
        <v>129739676.34899998</v>
      </c>
      <c r="F70" s="71">
        <f t="shared" si="5"/>
        <v>5.9619365046188026E-2</v>
      </c>
      <c r="H70" s="179"/>
    </row>
    <row r="71" spans="1:8" ht="15" customHeight="1" x14ac:dyDescent="0.25">
      <c r="A71" s="66" t="s">
        <v>55</v>
      </c>
      <c r="B71" s="61">
        <f>'2Year'!B71+'4Year'!B71</f>
        <v>0</v>
      </c>
      <c r="C71" s="61">
        <f>'2Year'!C71+'4Year'!C71</f>
        <v>0</v>
      </c>
      <c r="D71" s="61">
        <f>'2Year'!D71+'4Year'!D71</f>
        <v>0</v>
      </c>
      <c r="E71" s="61">
        <f t="shared" si="4"/>
        <v>0</v>
      </c>
      <c r="F71" s="62">
        <f t="shared" si="5"/>
        <v>0</v>
      </c>
      <c r="H71" s="178"/>
    </row>
    <row r="72" spans="1:8" ht="15" customHeight="1" x14ac:dyDescent="0.25">
      <c r="A72" s="66" t="s">
        <v>56</v>
      </c>
      <c r="B72" s="61">
        <f>'2Year'!B72+'4Year'!B72</f>
        <v>15822414.960000001</v>
      </c>
      <c r="C72" s="61">
        <f>'2Year'!C72+'4Year'!C72</f>
        <v>16676162</v>
      </c>
      <c r="D72" s="61">
        <f>'2Year'!D72+'4Year'!D72</f>
        <v>13617316</v>
      </c>
      <c r="E72" s="61">
        <f t="shared" si="4"/>
        <v>-3058846</v>
      </c>
      <c r="F72" s="62">
        <f t="shared" si="5"/>
        <v>-0.18342625839206886</v>
      </c>
      <c r="H72" s="178"/>
    </row>
    <row r="73" spans="1:8" ht="15" customHeight="1" x14ac:dyDescent="0.25">
      <c r="A73" s="66" t="s">
        <v>57</v>
      </c>
      <c r="B73" s="61">
        <f>'2Year'!B73+'4Year'!B73</f>
        <v>25890153.890000001</v>
      </c>
      <c r="C73" s="61">
        <f>'2Year'!C73+'4Year'!C73</f>
        <v>26844364</v>
      </c>
      <c r="D73" s="61">
        <f>'2Year'!D73+'4Year'!D73</f>
        <v>28203927</v>
      </c>
      <c r="E73" s="61">
        <f t="shared" si="4"/>
        <v>1359563</v>
      </c>
      <c r="F73" s="62">
        <f t="shared" si="5"/>
        <v>5.0646124452790167E-2</v>
      </c>
      <c r="H73" s="178"/>
    </row>
    <row r="74" spans="1:8" ht="15" customHeight="1" x14ac:dyDescent="0.25">
      <c r="A74" s="66" t="s">
        <v>58</v>
      </c>
      <c r="B74" s="61">
        <f>'2Year'!B74+'4Year'!B74</f>
        <v>2914418.2600000002</v>
      </c>
      <c r="C74" s="61">
        <f>'2Year'!C74+'4Year'!C74</f>
        <v>4939614</v>
      </c>
      <c r="D74" s="61">
        <f>'2Year'!D74+'4Year'!D74</f>
        <v>5185229</v>
      </c>
      <c r="E74" s="61">
        <f t="shared" si="4"/>
        <v>245615</v>
      </c>
      <c r="F74" s="62">
        <f t="shared" si="5"/>
        <v>4.9723520906694331E-2</v>
      </c>
      <c r="H74" s="178"/>
    </row>
    <row r="75" spans="1:8" s="103" customFormat="1" ht="15" customHeight="1" x14ac:dyDescent="0.25">
      <c r="A75" s="85" t="s">
        <v>59</v>
      </c>
      <c r="B75" s="77">
        <f>'2Year'!B75+'4Year'!B75+1</f>
        <v>2106192079.5099998</v>
      </c>
      <c r="C75" s="77">
        <f>'2Year'!C75+'4Year'!C75</f>
        <v>2224593284.8010001</v>
      </c>
      <c r="D75" s="77">
        <f>'2Year'!D75+'4Year'!D75-1</f>
        <v>2352879292.1500001</v>
      </c>
      <c r="E75" s="77">
        <f t="shared" si="4"/>
        <v>128286007.34899998</v>
      </c>
      <c r="F75" s="71">
        <f t="shared" si="5"/>
        <v>5.7667173692145593E-2</v>
      </c>
      <c r="H75" s="179"/>
    </row>
    <row r="76" spans="1:8" ht="15" customHeight="1" x14ac:dyDescent="0.25">
      <c r="A76" s="83"/>
      <c r="B76" s="57"/>
      <c r="C76" s="57"/>
      <c r="D76" s="57"/>
      <c r="E76" s="57"/>
      <c r="F76" s="59"/>
      <c r="H76" s="178"/>
    </row>
    <row r="77" spans="1:8" ht="15" customHeight="1" x14ac:dyDescent="0.25">
      <c r="A77" s="81" t="s">
        <v>60</v>
      </c>
      <c r="B77" s="57"/>
      <c r="C77" s="57"/>
      <c r="D77" s="57"/>
      <c r="E77" s="57"/>
      <c r="F77" s="59"/>
      <c r="H77" s="178"/>
    </row>
    <row r="78" spans="1:8" ht="15" customHeight="1" x14ac:dyDescent="0.25">
      <c r="A78" s="64" t="s">
        <v>61</v>
      </c>
      <c r="B78" s="61">
        <f>'2Year'!B78+'4Year'!B78</f>
        <v>1000556030.27</v>
      </c>
      <c r="C78" s="61">
        <f>'2Year'!C78+'4Year'!C78</f>
        <v>1047584450.891</v>
      </c>
      <c r="D78" s="61">
        <f>'2Year'!D78+'4Year'!D78</f>
        <v>1092765604.54</v>
      </c>
      <c r="E78" s="61">
        <f t="shared" ref="E78:E96" si="6">D78-C78</f>
        <v>45181153.648999929</v>
      </c>
      <c r="F78" s="62">
        <f t="shared" ref="F78:F96" si="7">IF(ISBLANK(E78),"  ",IF(C78&gt;0,E78/C78,IF(E78&gt;0,1,0)))</f>
        <v>4.3128889141655441E-2</v>
      </c>
      <c r="H78" s="178"/>
    </row>
    <row r="79" spans="1:8" ht="15" customHeight="1" x14ac:dyDescent="0.25">
      <c r="A79" s="66" t="s">
        <v>62</v>
      </c>
      <c r="B79" s="61">
        <f>'2Year'!B79+'4Year'!B79</f>
        <v>49136639.900000006</v>
      </c>
      <c r="C79" s="61">
        <f>'2Year'!C79+'4Year'!C79</f>
        <v>48421639.340000004</v>
      </c>
      <c r="D79" s="61">
        <f>'2Year'!D79+'4Year'!D79</f>
        <v>57373088</v>
      </c>
      <c r="E79" s="61">
        <f t="shared" si="6"/>
        <v>8951448.6599999964</v>
      </c>
      <c r="F79" s="62">
        <f t="shared" si="7"/>
        <v>0.18486463453139246</v>
      </c>
      <c r="H79" s="178"/>
    </row>
    <row r="80" spans="1:8" ht="15" customHeight="1" x14ac:dyDescent="0.25">
      <c r="A80" s="66" t="s">
        <v>63</v>
      </c>
      <c r="B80" s="61">
        <f>'2Year'!B80+'4Year'!B80</f>
        <v>427542354.50000006</v>
      </c>
      <c r="C80" s="61">
        <f>'2Year'!C80+'4Year'!C80</f>
        <v>449186128.16999996</v>
      </c>
      <c r="D80" s="61">
        <f>'2Year'!D80+'4Year'!D80</f>
        <v>465817811.41000003</v>
      </c>
      <c r="E80" s="61">
        <f t="shared" si="6"/>
        <v>16631683.240000069</v>
      </c>
      <c r="F80" s="62">
        <f t="shared" si="7"/>
        <v>3.7026261936801412E-2</v>
      </c>
      <c r="H80" s="178"/>
    </row>
    <row r="81" spans="1:8" s="103" customFormat="1" ht="15" customHeight="1" x14ac:dyDescent="0.25">
      <c r="A81" s="84" t="s">
        <v>64</v>
      </c>
      <c r="B81" s="77">
        <f>'2Year'!B81+'4Year'!B81</f>
        <v>1477235024.6699998</v>
      </c>
      <c r="C81" s="77">
        <f>'2Year'!C81+'4Year'!C81</f>
        <v>1545192218.401</v>
      </c>
      <c r="D81" s="77">
        <f>'2Year'!D81+'4Year'!D81</f>
        <v>1615956503.95</v>
      </c>
      <c r="E81" s="77">
        <f t="shared" si="6"/>
        <v>70764285.549000025</v>
      </c>
      <c r="F81" s="71">
        <f t="shared" si="7"/>
        <v>4.5796428888457974E-2</v>
      </c>
      <c r="H81" s="179"/>
    </row>
    <row r="82" spans="1:8" ht="15" customHeight="1" x14ac:dyDescent="0.25">
      <c r="A82" s="66" t="s">
        <v>65</v>
      </c>
      <c r="B82" s="61">
        <f>'2Year'!B82+'4Year'!B82</f>
        <v>8753598.2399999984</v>
      </c>
      <c r="C82" s="61">
        <f>'2Year'!C82+'4Year'!C82</f>
        <v>8247181.1099999994</v>
      </c>
      <c r="D82" s="61">
        <f>'2Year'!D82+'4Year'!D82</f>
        <v>8698951.3599999994</v>
      </c>
      <c r="E82" s="61">
        <f t="shared" si="6"/>
        <v>451770.25</v>
      </c>
      <c r="F82" s="62">
        <f t="shared" si="7"/>
        <v>5.4778747304604788E-2</v>
      </c>
      <c r="H82" s="178"/>
    </row>
    <row r="83" spans="1:8" ht="15" customHeight="1" x14ac:dyDescent="0.25">
      <c r="A83" s="66" t="s">
        <v>66</v>
      </c>
      <c r="B83" s="61">
        <f>'2Year'!B83+'4Year'!B83</f>
        <v>177418430.09</v>
      </c>
      <c r="C83" s="61">
        <f>'2Year'!C83+'4Year'!C83</f>
        <v>191992064.57999998</v>
      </c>
      <c r="D83" s="61">
        <f>'2Year'!D83+'4Year'!D83</f>
        <v>223809551.78</v>
      </c>
      <c r="E83" s="61">
        <f t="shared" si="6"/>
        <v>31817487.200000018</v>
      </c>
      <c r="F83" s="62">
        <f t="shared" si="7"/>
        <v>0.16572292854709203</v>
      </c>
      <c r="H83" s="178"/>
    </row>
    <row r="84" spans="1:8" ht="15" customHeight="1" x14ac:dyDescent="0.25">
      <c r="A84" s="66" t="s">
        <v>67</v>
      </c>
      <c r="B84" s="61">
        <f>'2Year'!B84+'4Year'!B84</f>
        <v>49023204.689999998</v>
      </c>
      <c r="C84" s="61">
        <f>'2Year'!C84+'4Year'!C84</f>
        <v>43668186.149999999</v>
      </c>
      <c r="D84" s="61">
        <f>'2Year'!D84+'4Year'!D84</f>
        <v>49155767.572999999</v>
      </c>
      <c r="E84" s="61">
        <f t="shared" si="6"/>
        <v>5487581.4230000004</v>
      </c>
      <c r="F84" s="62">
        <f t="shared" si="7"/>
        <v>0.1256654307589096</v>
      </c>
      <c r="H84" s="178"/>
    </row>
    <row r="85" spans="1:8" s="103" customFormat="1" ht="15" customHeight="1" x14ac:dyDescent="0.25">
      <c r="A85" s="68" t="s">
        <v>68</v>
      </c>
      <c r="B85" s="77">
        <f>'2Year'!B85+'4Year'!B85</f>
        <v>235195233.02000001</v>
      </c>
      <c r="C85" s="77">
        <f>'2Year'!C85+'4Year'!C85</f>
        <v>243907431.83999997</v>
      </c>
      <c r="D85" s="77">
        <f>'2Year'!D85+'4Year'!D85</f>
        <v>281664270.713</v>
      </c>
      <c r="E85" s="77">
        <f t="shared" si="6"/>
        <v>37756838.873000026</v>
      </c>
      <c r="F85" s="71">
        <f t="shared" si="7"/>
        <v>0.15479987054173899</v>
      </c>
      <c r="H85" s="179"/>
    </row>
    <row r="86" spans="1:8" ht="15" customHeight="1" x14ac:dyDescent="0.25">
      <c r="A86" s="66" t="s">
        <v>69</v>
      </c>
      <c r="B86" s="61">
        <f>'2Year'!B86+'4Year'!B86</f>
        <v>45326486.640000015</v>
      </c>
      <c r="C86" s="61">
        <f>'2Year'!C86+'4Year'!C86</f>
        <v>44720832.769999996</v>
      </c>
      <c r="D86" s="61">
        <f>'2Year'!D86+'4Year'!D86</f>
        <v>52443194.350000001</v>
      </c>
      <c r="E86" s="61">
        <f t="shared" si="6"/>
        <v>7722361.5800000057</v>
      </c>
      <c r="F86" s="62">
        <f t="shared" si="7"/>
        <v>0.17267928841388627</v>
      </c>
      <c r="H86" s="178"/>
    </row>
    <row r="87" spans="1:8" ht="15" customHeight="1" x14ac:dyDescent="0.25">
      <c r="A87" s="66" t="s">
        <v>70</v>
      </c>
      <c r="B87" s="61">
        <f>'2Year'!B87+'4Year'!B87</f>
        <v>299898003.68999994</v>
      </c>
      <c r="C87" s="61">
        <f>'2Year'!C87+'4Year'!C87</f>
        <v>331754980.88</v>
      </c>
      <c r="D87" s="61">
        <f>'2Year'!D87+'4Year'!D87</f>
        <v>340458709.69999999</v>
      </c>
      <c r="E87" s="61">
        <f t="shared" si="6"/>
        <v>8703728.8199999928</v>
      </c>
      <c r="F87" s="62">
        <f t="shared" si="7"/>
        <v>2.6235412643731314E-2</v>
      </c>
      <c r="H87" s="178"/>
    </row>
    <row r="88" spans="1:8" ht="15" customHeight="1" x14ac:dyDescent="0.25">
      <c r="A88" s="66" t="s">
        <v>71</v>
      </c>
      <c r="B88" s="61">
        <f>'2Year'!B88+'4Year'!B88</f>
        <v>769113</v>
      </c>
      <c r="C88" s="61">
        <f>'2Year'!C88+'4Year'!C88</f>
        <v>0</v>
      </c>
      <c r="D88" s="61">
        <f>'2Year'!D88+'4Year'!D88</f>
        <v>0</v>
      </c>
      <c r="E88" s="61">
        <f t="shared" si="6"/>
        <v>0</v>
      </c>
      <c r="F88" s="62">
        <f t="shared" si="7"/>
        <v>0</v>
      </c>
      <c r="H88" s="178"/>
    </row>
    <row r="89" spans="1:8" ht="15" customHeight="1" x14ac:dyDescent="0.25">
      <c r="A89" s="66" t="s">
        <v>72</v>
      </c>
      <c r="B89" s="61">
        <f>'2Year'!B89+'4Year'!B89</f>
        <v>25748554.059999999</v>
      </c>
      <c r="C89" s="61">
        <f>'2Year'!C89+'4Year'!C89</f>
        <v>29007039.870000001</v>
      </c>
      <c r="D89" s="61">
        <f>'2Year'!D89+'4Year'!D89</f>
        <v>33163614.75</v>
      </c>
      <c r="E89" s="61">
        <f t="shared" si="6"/>
        <v>4156574.879999999</v>
      </c>
      <c r="F89" s="62">
        <f t="shared" si="7"/>
        <v>0.14329538272875822</v>
      </c>
      <c r="H89" s="178"/>
    </row>
    <row r="90" spans="1:8" s="103" customFormat="1" ht="15" customHeight="1" x14ac:dyDescent="0.25">
      <c r="A90" s="68" t="s">
        <v>73</v>
      </c>
      <c r="B90" s="77">
        <f>'2Year'!B90+'4Year'!B90</f>
        <v>371742157.39000005</v>
      </c>
      <c r="C90" s="77">
        <f>'2Year'!C90+'4Year'!C90</f>
        <v>405482853.51999998</v>
      </c>
      <c r="D90" s="77">
        <f>'2Year'!D90+'4Year'!D90</f>
        <v>426065518.80000001</v>
      </c>
      <c r="E90" s="77">
        <f t="shared" si="6"/>
        <v>20582665.280000031</v>
      </c>
      <c r="F90" s="71">
        <f t="shared" si="7"/>
        <v>5.076087706624767E-2</v>
      </c>
      <c r="H90" s="179"/>
    </row>
    <row r="91" spans="1:8" ht="15" customHeight="1" x14ac:dyDescent="0.25">
      <c r="A91" s="66" t="s">
        <v>74</v>
      </c>
      <c r="B91" s="61">
        <f>'2Year'!B91+'4Year'!B91</f>
        <v>17251053.439999998</v>
      </c>
      <c r="C91" s="61">
        <f>'2Year'!C91+'4Year'!C91</f>
        <v>22721875.390000001</v>
      </c>
      <c r="D91" s="61">
        <f>'2Year'!D91+'4Year'!D91</f>
        <v>22616362.960000001</v>
      </c>
      <c r="E91" s="61">
        <f t="shared" si="6"/>
        <v>-105512.4299999997</v>
      </c>
      <c r="F91" s="62">
        <f t="shared" si="7"/>
        <v>-4.6436497071203993E-3</v>
      </c>
      <c r="H91" s="178"/>
    </row>
    <row r="92" spans="1:8" ht="15" customHeight="1" x14ac:dyDescent="0.25">
      <c r="A92" s="66" t="s">
        <v>75</v>
      </c>
      <c r="B92" s="61">
        <f>'2Year'!B92+'4Year'!B92</f>
        <v>4051000.8</v>
      </c>
      <c r="C92" s="61">
        <f>'2Year'!C92+'4Year'!C92</f>
        <v>4794793</v>
      </c>
      <c r="D92" s="61">
        <f>'2Year'!D92+'4Year'!D92</f>
        <v>5496276</v>
      </c>
      <c r="E92" s="61">
        <f t="shared" si="6"/>
        <v>701483</v>
      </c>
      <c r="F92" s="62">
        <f t="shared" si="7"/>
        <v>0.14630099776987243</v>
      </c>
      <c r="H92" s="178"/>
    </row>
    <row r="93" spans="1:8" ht="15" customHeight="1" x14ac:dyDescent="0.25">
      <c r="A93" s="73" t="s">
        <v>76</v>
      </c>
      <c r="B93" s="61">
        <f>'2Year'!B93+'4Year'!B93</f>
        <v>717610.19</v>
      </c>
      <c r="C93" s="61">
        <f>'2Year'!C93+'4Year'!C93</f>
        <v>2494113.65</v>
      </c>
      <c r="D93" s="61">
        <f>'2Year'!D93+'4Year'!D93</f>
        <v>1080360</v>
      </c>
      <c r="E93" s="61">
        <f t="shared" si="6"/>
        <v>-1413753.65</v>
      </c>
      <c r="F93" s="62">
        <f t="shared" si="7"/>
        <v>-0.56683609826681314</v>
      </c>
      <c r="H93" s="178"/>
    </row>
    <row r="94" spans="1:8" s="103" customFormat="1" ht="15" customHeight="1" x14ac:dyDescent="0.25">
      <c r="A94" s="87" t="s">
        <v>77</v>
      </c>
      <c r="B94" s="77">
        <f>'2Year'!B94+'4Year'!B94</f>
        <v>22019664.43</v>
      </c>
      <c r="C94" s="77">
        <f>'2Year'!C94+'4Year'!C94</f>
        <v>30010782.039999999</v>
      </c>
      <c r="D94" s="77">
        <f>'2Year'!D94+'4Year'!D94</f>
        <v>29192998.960000001</v>
      </c>
      <c r="E94" s="77">
        <f t="shared" si="6"/>
        <v>-817783.07999999821</v>
      </c>
      <c r="F94" s="71">
        <f t="shared" si="7"/>
        <v>-2.7249642442173368E-2</v>
      </c>
      <c r="H94" s="179"/>
    </row>
    <row r="95" spans="1:8" ht="15" customHeight="1" x14ac:dyDescent="0.25">
      <c r="A95" s="73" t="s">
        <v>78</v>
      </c>
      <c r="B95" s="61">
        <f>'2Year'!B95+'4Year'!B95</f>
        <v>0</v>
      </c>
      <c r="C95" s="61">
        <f>'2Year'!C95+'4Year'!C95</f>
        <v>0</v>
      </c>
      <c r="D95" s="61">
        <f>'2Year'!D95+'4Year'!D95</f>
        <v>0</v>
      </c>
      <c r="E95" s="61">
        <f t="shared" si="6"/>
        <v>0</v>
      </c>
      <c r="F95" s="62">
        <f t="shared" si="7"/>
        <v>0</v>
      </c>
      <c r="H95" s="178"/>
    </row>
    <row r="96" spans="1:8" s="103" customFormat="1" ht="15" customHeight="1" thickBot="1" x14ac:dyDescent="0.3">
      <c r="A96" s="159" t="s">
        <v>59</v>
      </c>
      <c r="B96" s="160">
        <f>'2Year'!B96+'4Year'!B96+1</f>
        <v>2106192079.5099998</v>
      </c>
      <c r="C96" s="160">
        <f>'2Year'!C96+'4Year'!C96</f>
        <v>2224593285.8010001</v>
      </c>
      <c r="D96" s="160">
        <f>'2Year'!D96+'4Year'!D96-1</f>
        <v>2352879292.4229999</v>
      </c>
      <c r="E96" s="161">
        <f t="shared" si="6"/>
        <v>128286006.62199974</v>
      </c>
      <c r="F96" s="162">
        <f t="shared" si="7"/>
        <v>5.7667173339421604E-2</v>
      </c>
      <c r="H96" s="179"/>
    </row>
    <row r="97" spans="1:6" ht="15" customHeight="1" thickTop="1" x14ac:dyDescent="0.4">
      <c r="A97" s="4"/>
      <c r="B97" s="5"/>
      <c r="C97" s="5"/>
      <c r="D97" s="5"/>
      <c r="E97" s="5"/>
      <c r="F97" s="6" t="s">
        <v>38</v>
      </c>
    </row>
    <row r="98" spans="1:6" x14ac:dyDescent="0.25">
      <c r="A98" s="1" t="s">
        <v>203</v>
      </c>
    </row>
    <row r="99" spans="1:6" x14ac:dyDescent="0.25">
      <c r="A99" s="1" t="s">
        <v>181</v>
      </c>
    </row>
  </sheetData>
  <hyperlinks>
    <hyperlink ref="I2" location="Home!A1" tooltip="Home" display="Home" xr:uid="{00000000-0004-0000-0400-000000000000}"/>
  </hyperlinks>
  <printOptions horizontalCentered="1" verticalCentered="1"/>
  <pageMargins left="0.25" right="0.25" top="0.75" bottom="0.75" header="0.3" footer="0.3"/>
  <pageSetup scale="46" fitToWidth="0" orientation="portrait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 codeName="Sheet48">
    <pageSetUpPr fitToPage="1"/>
  </sheetPr>
  <dimension ref="A1:M99"/>
  <sheetViews>
    <sheetView workbookViewId="0">
      <pane xSplit="1" ySplit="5" topLeftCell="B6" activePane="bottomRight" state="frozen"/>
      <selection activeCell="A33" sqref="A33"/>
      <selection pane="topRight" activeCell="A33" sqref="A33"/>
      <selection pane="bottomLeft" activeCell="A33" sqref="A33"/>
      <selection pane="bottomRight" activeCell="B8" sqref="B8:D96"/>
    </sheetView>
  </sheetViews>
  <sheetFormatPr defaultColWidth="9.140625" defaultRowHeight="15.75" x14ac:dyDescent="0.25"/>
  <cols>
    <col min="1" max="1" width="66.5703125" style="7" customWidth="1"/>
    <col min="2" max="2" width="23.7109375" style="2" customWidth="1"/>
    <col min="3" max="5" width="23.7109375" style="8" customWidth="1"/>
    <col min="6" max="6" width="23.7109375" style="9" customWidth="1"/>
    <col min="8" max="8" width="7.7109375" style="172" customWidth="1"/>
    <col min="9" max="9" width="11.5703125" style="172" customWidth="1"/>
    <col min="10" max="16384" width="9.140625" style="172"/>
  </cols>
  <sheetData>
    <row r="1" spans="1:9" ht="19.5" customHeight="1" thickBot="1" x14ac:dyDescent="0.3">
      <c r="A1" s="27" t="s">
        <v>0</v>
      </c>
      <c r="B1" s="28"/>
      <c r="D1" s="29" t="s">
        <v>1</v>
      </c>
      <c r="E1" s="26" t="s">
        <v>104</v>
      </c>
      <c r="F1" s="26"/>
      <c r="H1" s="171"/>
    </row>
    <row r="2" spans="1:9" ht="19.5" customHeight="1" thickBot="1" x14ac:dyDescent="0.3">
      <c r="A2" s="27" t="s">
        <v>2</v>
      </c>
      <c r="B2" s="28"/>
      <c r="C2" s="28"/>
      <c r="D2" s="28"/>
      <c r="E2" s="28"/>
      <c r="F2" s="32"/>
      <c r="I2" s="170" t="s">
        <v>178</v>
      </c>
    </row>
    <row r="3" spans="1:9" ht="19.5" customHeight="1" thickBot="1" x14ac:dyDescent="0.3">
      <c r="A3" s="33" t="s">
        <v>3</v>
      </c>
      <c r="B3" s="34"/>
      <c r="C3" s="34"/>
      <c r="D3" s="34"/>
      <c r="E3" s="34"/>
      <c r="F3" s="35"/>
    </row>
    <row r="4" spans="1:9" customFormat="1" ht="15" customHeight="1" thickTop="1" x14ac:dyDescent="0.25">
      <c r="A4" s="49" t="s">
        <v>4</v>
      </c>
      <c r="B4" s="50" t="s">
        <v>5</v>
      </c>
      <c r="C4" s="51" t="s">
        <v>6</v>
      </c>
      <c r="D4" s="51" t="s">
        <v>6</v>
      </c>
      <c r="E4" s="51" t="s">
        <v>7</v>
      </c>
      <c r="F4" s="52" t="s">
        <v>8</v>
      </c>
      <c r="H4" s="177"/>
    </row>
    <row r="5" spans="1:9" s="107" customFormat="1" ht="15" customHeight="1" x14ac:dyDescent="0.25">
      <c r="A5" s="53"/>
      <c r="B5" s="54" t="s">
        <v>192</v>
      </c>
      <c r="C5" s="54" t="s">
        <v>201</v>
      </c>
      <c r="D5" s="54" t="s">
        <v>202</v>
      </c>
      <c r="E5" s="54" t="s">
        <v>192</v>
      </c>
      <c r="F5" s="55" t="s">
        <v>9</v>
      </c>
      <c r="H5" s="177"/>
    </row>
    <row r="6" spans="1:9" ht="15" customHeight="1" x14ac:dyDescent="0.25">
      <c r="A6" s="56" t="s">
        <v>10</v>
      </c>
      <c r="B6" s="57"/>
      <c r="C6" s="57"/>
      <c r="D6" s="57"/>
      <c r="E6" s="57"/>
      <c r="F6" s="58"/>
      <c r="H6" s="178"/>
    </row>
    <row r="7" spans="1:9" ht="15" customHeight="1" x14ac:dyDescent="0.25">
      <c r="A7" s="56" t="s">
        <v>11</v>
      </c>
      <c r="B7" s="57"/>
      <c r="C7" s="57"/>
      <c r="D7" s="57"/>
      <c r="E7" s="57"/>
      <c r="F7" s="59"/>
      <c r="H7" s="178"/>
    </row>
    <row r="8" spans="1:9" ht="15" customHeight="1" x14ac:dyDescent="0.25">
      <c r="A8" s="60" t="s">
        <v>12</v>
      </c>
      <c r="B8" s="61">
        <v>9171730</v>
      </c>
      <c r="C8" s="61">
        <v>9171730</v>
      </c>
      <c r="D8" s="61">
        <v>9894255</v>
      </c>
      <c r="E8" s="61">
        <f t="shared" ref="E8:E33" si="0">D8-C8</f>
        <v>722525</v>
      </c>
      <c r="F8" s="62">
        <f t="shared" ref="F8:F33" si="1">IF(ISBLANK(E8),"  ",IF(C8&gt;0,E8/C8,IF(E8&gt;0,1,0)))</f>
        <v>7.8777395322365579E-2</v>
      </c>
      <c r="H8" s="178"/>
    </row>
    <row r="9" spans="1:9" ht="15" customHeight="1" x14ac:dyDescent="0.25">
      <c r="A9" s="60" t="s">
        <v>13</v>
      </c>
      <c r="B9" s="61">
        <v>0</v>
      </c>
      <c r="C9" s="61">
        <v>0</v>
      </c>
      <c r="D9" s="61">
        <v>0</v>
      </c>
      <c r="E9" s="61">
        <f t="shared" si="0"/>
        <v>0</v>
      </c>
      <c r="F9" s="62">
        <f t="shared" si="1"/>
        <v>0</v>
      </c>
      <c r="H9" s="178"/>
    </row>
    <row r="10" spans="1:9" ht="15" customHeight="1" x14ac:dyDescent="0.25">
      <c r="A10" s="187" t="s">
        <v>14</v>
      </c>
      <c r="B10" s="63">
        <v>244946</v>
      </c>
      <c r="C10" s="63">
        <v>246022</v>
      </c>
      <c r="D10" s="63">
        <v>212838</v>
      </c>
      <c r="E10" s="61">
        <f t="shared" si="0"/>
        <v>-33184</v>
      </c>
      <c r="F10" s="62">
        <f t="shared" si="1"/>
        <v>-0.13488224630317613</v>
      </c>
      <c r="H10" s="178"/>
    </row>
    <row r="11" spans="1:9" ht="15" customHeight="1" x14ac:dyDescent="0.25">
      <c r="A11" s="189" t="s">
        <v>15</v>
      </c>
      <c r="B11" s="65">
        <v>0</v>
      </c>
      <c r="C11" s="65">
        <v>0</v>
      </c>
      <c r="D11" s="65">
        <v>0</v>
      </c>
      <c r="E11" s="61">
        <f t="shared" si="0"/>
        <v>0</v>
      </c>
      <c r="F11" s="62">
        <f t="shared" si="1"/>
        <v>0</v>
      </c>
      <c r="H11" s="178"/>
    </row>
    <row r="12" spans="1:9" ht="15" customHeight="1" x14ac:dyDescent="0.25">
      <c r="A12" s="190" t="s">
        <v>16</v>
      </c>
      <c r="B12" s="65">
        <v>244946</v>
      </c>
      <c r="C12" s="65">
        <v>246022</v>
      </c>
      <c r="D12" s="65">
        <v>212838</v>
      </c>
      <c r="E12" s="61">
        <f t="shared" si="0"/>
        <v>-33184</v>
      </c>
      <c r="F12" s="62">
        <f t="shared" si="1"/>
        <v>-0.13488224630317613</v>
      </c>
      <c r="H12" s="178"/>
    </row>
    <row r="13" spans="1:9" ht="15" customHeight="1" x14ac:dyDescent="0.25">
      <c r="A13" s="190" t="s">
        <v>17</v>
      </c>
      <c r="B13" s="65">
        <v>0</v>
      </c>
      <c r="C13" s="65">
        <v>0</v>
      </c>
      <c r="D13" s="65">
        <v>0</v>
      </c>
      <c r="E13" s="61">
        <f t="shared" si="0"/>
        <v>0</v>
      </c>
      <c r="F13" s="62">
        <f t="shared" si="1"/>
        <v>0</v>
      </c>
      <c r="H13" s="178"/>
    </row>
    <row r="14" spans="1:9" ht="15" customHeight="1" x14ac:dyDescent="0.25">
      <c r="A14" s="190" t="s">
        <v>18</v>
      </c>
      <c r="B14" s="65">
        <v>0</v>
      </c>
      <c r="C14" s="65">
        <v>0</v>
      </c>
      <c r="D14" s="65">
        <v>0</v>
      </c>
      <c r="E14" s="61">
        <f t="shared" si="0"/>
        <v>0</v>
      </c>
      <c r="F14" s="62">
        <f t="shared" si="1"/>
        <v>0</v>
      </c>
      <c r="H14" s="178"/>
    </row>
    <row r="15" spans="1:9" ht="15" customHeight="1" x14ac:dyDescent="0.25">
      <c r="A15" s="190" t="s">
        <v>19</v>
      </c>
      <c r="B15" s="65">
        <v>0</v>
      </c>
      <c r="C15" s="65">
        <v>0</v>
      </c>
      <c r="D15" s="65">
        <v>0</v>
      </c>
      <c r="E15" s="61">
        <f t="shared" si="0"/>
        <v>0</v>
      </c>
      <c r="F15" s="62">
        <f t="shared" si="1"/>
        <v>0</v>
      </c>
      <c r="H15" s="178"/>
    </row>
    <row r="16" spans="1:9" ht="15" customHeight="1" x14ac:dyDescent="0.25">
      <c r="A16" s="190" t="s">
        <v>204</v>
      </c>
      <c r="B16" s="65">
        <v>0</v>
      </c>
      <c r="C16" s="65">
        <v>0</v>
      </c>
      <c r="D16" s="65">
        <v>0</v>
      </c>
      <c r="E16" s="61">
        <f t="shared" si="0"/>
        <v>0</v>
      </c>
      <c r="F16" s="62">
        <f t="shared" si="1"/>
        <v>0</v>
      </c>
      <c r="H16" s="178"/>
    </row>
    <row r="17" spans="1:8" ht="15" customHeight="1" x14ac:dyDescent="0.25">
      <c r="A17" s="190" t="s">
        <v>20</v>
      </c>
      <c r="B17" s="65">
        <v>0</v>
      </c>
      <c r="C17" s="65">
        <v>0</v>
      </c>
      <c r="D17" s="65">
        <v>0</v>
      </c>
      <c r="E17" s="61">
        <f t="shared" si="0"/>
        <v>0</v>
      </c>
      <c r="F17" s="62">
        <f t="shared" si="1"/>
        <v>0</v>
      </c>
      <c r="H17" s="178"/>
    </row>
    <row r="18" spans="1:8" ht="15" customHeight="1" x14ac:dyDescent="0.25">
      <c r="A18" s="190" t="s">
        <v>193</v>
      </c>
      <c r="B18" s="65">
        <v>0</v>
      </c>
      <c r="C18" s="65">
        <v>0</v>
      </c>
      <c r="D18" s="65">
        <v>0</v>
      </c>
      <c r="E18" s="61">
        <f t="shared" si="0"/>
        <v>0</v>
      </c>
      <c r="F18" s="62">
        <f t="shared" si="1"/>
        <v>0</v>
      </c>
      <c r="H18" s="178"/>
    </row>
    <row r="19" spans="1:8" ht="15" customHeight="1" x14ac:dyDescent="0.25">
      <c r="A19" s="190" t="s">
        <v>21</v>
      </c>
      <c r="B19" s="65">
        <v>0</v>
      </c>
      <c r="C19" s="65">
        <v>0</v>
      </c>
      <c r="D19" s="65">
        <v>0</v>
      </c>
      <c r="E19" s="61">
        <f t="shared" si="0"/>
        <v>0</v>
      </c>
      <c r="F19" s="62">
        <f t="shared" si="1"/>
        <v>0</v>
      </c>
      <c r="H19" s="178"/>
    </row>
    <row r="20" spans="1:8" ht="15" customHeight="1" x14ac:dyDescent="0.25">
      <c r="A20" s="190" t="s">
        <v>22</v>
      </c>
      <c r="B20" s="65">
        <v>0</v>
      </c>
      <c r="C20" s="65">
        <v>0</v>
      </c>
      <c r="D20" s="65">
        <v>0</v>
      </c>
      <c r="E20" s="61">
        <f t="shared" si="0"/>
        <v>0</v>
      </c>
      <c r="F20" s="62">
        <f t="shared" si="1"/>
        <v>0</v>
      </c>
      <c r="H20" s="178"/>
    </row>
    <row r="21" spans="1:8" ht="15" customHeight="1" x14ac:dyDescent="0.25">
      <c r="A21" s="190" t="s">
        <v>194</v>
      </c>
      <c r="B21" s="65">
        <v>0</v>
      </c>
      <c r="C21" s="65">
        <v>0</v>
      </c>
      <c r="D21" s="65">
        <v>0</v>
      </c>
      <c r="E21" s="61">
        <f t="shared" si="0"/>
        <v>0</v>
      </c>
      <c r="F21" s="62">
        <f t="shared" si="1"/>
        <v>0</v>
      </c>
      <c r="H21" s="178"/>
    </row>
    <row r="22" spans="1:8" ht="15" customHeight="1" x14ac:dyDescent="0.25">
      <c r="A22" s="190" t="s">
        <v>23</v>
      </c>
      <c r="B22" s="65">
        <v>0</v>
      </c>
      <c r="C22" s="65">
        <v>0</v>
      </c>
      <c r="D22" s="65">
        <v>0</v>
      </c>
      <c r="E22" s="61">
        <f t="shared" si="0"/>
        <v>0</v>
      </c>
      <c r="F22" s="62">
        <f t="shared" si="1"/>
        <v>0</v>
      </c>
      <c r="H22" s="178"/>
    </row>
    <row r="23" spans="1:8" ht="15" customHeight="1" x14ac:dyDescent="0.25">
      <c r="A23" s="191" t="s">
        <v>195</v>
      </c>
      <c r="B23" s="65">
        <v>0</v>
      </c>
      <c r="C23" s="65">
        <v>0</v>
      </c>
      <c r="D23" s="65">
        <v>0</v>
      </c>
      <c r="E23" s="61">
        <f t="shared" si="0"/>
        <v>0</v>
      </c>
      <c r="F23" s="62">
        <f t="shared" si="1"/>
        <v>0</v>
      </c>
      <c r="H23" s="178"/>
    </row>
    <row r="24" spans="1:8" ht="15" customHeight="1" x14ac:dyDescent="0.25">
      <c r="A24" s="191" t="s">
        <v>24</v>
      </c>
      <c r="B24" s="65">
        <v>0</v>
      </c>
      <c r="C24" s="65">
        <v>0</v>
      </c>
      <c r="D24" s="65">
        <v>0</v>
      </c>
      <c r="E24" s="61">
        <f t="shared" si="0"/>
        <v>0</v>
      </c>
      <c r="F24" s="62">
        <f t="shared" si="1"/>
        <v>0</v>
      </c>
      <c r="H24" s="178"/>
    </row>
    <row r="25" spans="1:8" ht="15" customHeight="1" x14ac:dyDescent="0.25">
      <c r="A25" s="191" t="s">
        <v>79</v>
      </c>
      <c r="B25" s="65">
        <v>0</v>
      </c>
      <c r="C25" s="65">
        <v>0</v>
      </c>
      <c r="D25" s="65">
        <v>0</v>
      </c>
      <c r="E25" s="61">
        <f t="shared" si="0"/>
        <v>0</v>
      </c>
      <c r="F25" s="62">
        <f t="shared" si="1"/>
        <v>0</v>
      </c>
      <c r="H25" s="178"/>
    </row>
    <row r="26" spans="1:8" ht="15" customHeight="1" x14ac:dyDescent="0.25">
      <c r="A26" s="191" t="s">
        <v>196</v>
      </c>
      <c r="B26" s="65">
        <v>0</v>
      </c>
      <c r="C26" s="65">
        <v>0</v>
      </c>
      <c r="D26" s="65">
        <v>0</v>
      </c>
      <c r="E26" s="61">
        <f t="shared" si="0"/>
        <v>0</v>
      </c>
      <c r="F26" s="62">
        <f t="shared" si="1"/>
        <v>0</v>
      </c>
      <c r="H26" s="178"/>
    </row>
    <row r="27" spans="1:8" ht="15" customHeight="1" x14ac:dyDescent="0.25">
      <c r="A27" s="191" t="s">
        <v>197</v>
      </c>
      <c r="B27" s="65">
        <v>0</v>
      </c>
      <c r="C27" s="65">
        <v>0</v>
      </c>
      <c r="D27" s="65">
        <v>0</v>
      </c>
      <c r="E27" s="61">
        <f t="shared" si="0"/>
        <v>0</v>
      </c>
      <c r="F27" s="62">
        <f t="shared" si="1"/>
        <v>0</v>
      </c>
      <c r="H27" s="178"/>
    </row>
    <row r="28" spans="1:8" ht="15" customHeight="1" x14ac:dyDescent="0.25">
      <c r="A28" s="191" t="s">
        <v>185</v>
      </c>
      <c r="B28" s="65">
        <v>0</v>
      </c>
      <c r="C28" s="65">
        <v>0</v>
      </c>
      <c r="D28" s="65">
        <v>0</v>
      </c>
      <c r="E28" s="61">
        <f t="shared" si="0"/>
        <v>0</v>
      </c>
      <c r="F28" s="62">
        <f t="shared" si="1"/>
        <v>0</v>
      </c>
      <c r="H28" s="178"/>
    </row>
    <row r="29" spans="1:8" ht="15" customHeight="1" x14ac:dyDescent="0.25">
      <c r="A29" s="191" t="s">
        <v>198</v>
      </c>
      <c r="B29" s="65">
        <v>0</v>
      </c>
      <c r="C29" s="65">
        <v>0</v>
      </c>
      <c r="D29" s="65">
        <v>0</v>
      </c>
      <c r="E29" s="61">
        <f t="shared" si="0"/>
        <v>0</v>
      </c>
      <c r="F29" s="62">
        <f t="shared" si="1"/>
        <v>0</v>
      </c>
      <c r="H29" s="178"/>
    </row>
    <row r="30" spans="1:8" ht="15" customHeight="1" x14ac:dyDescent="0.25">
      <c r="A30" s="192" t="s">
        <v>199</v>
      </c>
      <c r="B30" s="65">
        <v>0</v>
      </c>
      <c r="C30" s="65">
        <v>0</v>
      </c>
      <c r="D30" s="65">
        <v>0</v>
      </c>
      <c r="E30" s="61">
        <f t="shared" si="0"/>
        <v>0</v>
      </c>
      <c r="F30" s="62">
        <f t="shared" si="1"/>
        <v>0</v>
      </c>
      <c r="H30" s="178"/>
    </row>
    <row r="31" spans="1:8" ht="15" customHeight="1" x14ac:dyDescent="0.25">
      <c r="A31" s="191" t="s">
        <v>205</v>
      </c>
      <c r="B31" s="65">
        <v>0</v>
      </c>
      <c r="C31" s="65">
        <v>0</v>
      </c>
      <c r="D31" s="65">
        <v>0</v>
      </c>
      <c r="E31" s="61">
        <f t="shared" si="0"/>
        <v>0</v>
      </c>
      <c r="F31" s="62">
        <f t="shared" si="1"/>
        <v>0</v>
      </c>
      <c r="H31" s="178"/>
    </row>
    <row r="32" spans="1:8" ht="15" customHeight="1" x14ac:dyDescent="0.25">
      <c r="A32" s="193" t="s">
        <v>206</v>
      </c>
      <c r="B32" s="65">
        <v>0</v>
      </c>
      <c r="C32" s="65">
        <v>0</v>
      </c>
      <c r="D32" s="65">
        <v>0</v>
      </c>
      <c r="E32" s="61">
        <f t="shared" si="0"/>
        <v>0</v>
      </c>
      <c r="F32" s="62">
        <f t="shared" si="1"/>
        <v>0</v>
      </c>
      <c r="H32" s="178"/>
    </row>
    <row r="33" spans="1:13" ht="15" customHeight="1" x14ac:dyDescent="0.25">
      <c r="A33" s="193" t="s">
        <v>207</v>
      </c>
      <c r="B33" s="65">
        <v>0</v>
      </c>
      <c r="C33" s="65">
        <v>0</v>
      </c>
      <c r="D33" s="65">
        <v>0</v>
      </c>
      <c r="E33" s="61">
        <f t="shared" si="0"/>
        <v>0</v>
      </c>
      <c r="F33" s="62">
        <f t="shared" si="1"/>
        <v>0</v>
      </c>
      <c r="H33" s="178"/>
    </row>
    <row r="34" spans="1:13" ht="15" customHeight="1" x14ac:dyDescent="0.25">
      <c r="A34" s="67" t="s">
        <v>25</v>
      </c>
      <c r="B34" s="65"/>
      <c r="C34" s="65"/>
      <c r="D34" s="65"/>
      <c r="E34" s="65"/>
      <c r="F34" s="58"/>
      <c r="H34" s="178"/>
    </row>
    <row r="35" spans="1:13" ht="15" customHeight="1" x14ac:dyDescent="0.25">
      <c r="A35" s="64" t="s">
        <v>26</v>
      </c>
      <c r="B35" s="61">
        <v>0</v>
      </c>
      <c r="C35" s="61">
        <v>0</v>
      </c>
      <c r="D35" s="61">
        <v>0</v>
      </c>
      <c r="E35" s="61">
        <f>D35-C35</f>
        <v>0</v>
      </c>
      <c r="F35" s="62">
        <f>IF(ISBLANK(E35),"  ",IF(C35&gt;0,E35/C35,IF(E35&gt;0,1,0)))</f>
        <v>0</v>
      </c>
      <c r="H35" s="178"/>
    </row>
    <row r="36" spans="1:13" ht="15" customHeight="1" x14ac:dyDescent="0.25">
      <c r="A36" s="68" t="s">
        <v>27</v>
      </c>
      <c r="B36" s="65"/>
      <c r="C36" s="65"/>
      <c r="D36" s="65"/>
      <c r="E36" s="65"/>
      <c r="F36" s="58"/>
      <c r="H36" s="178"/>
    </row>
    <row r="37" spans="1:13" ht="15" customHeight="1" x14ac:dyDescent="0.25">
      <c r="A37" s="64" t="s">
        <v>26</v>
      </c>
      <c r="B37" s="57">
        <v>0</v>
      </c>
      <c r="C37" s="57">
        <v>0</v>
      </c>
      <c r="D37" s="57">
        <v>0</v>
      </c>
      <c r="E37" s="61">
        <f>D37-C37</f>
        <v>0</v>
      </c>
      <c r="F37" s="62">
        <f>IF(ISBLANK(E37),"  ",IF(C37&gt;0,E37/C37,IF(E37&gt;0,1,0)))</f>
        <v>0</v>
      </c>
      <c r="H37" s="178"/>
    </row>
    <row r="38" spans="1:13" ht="15" customHeight="1" x14ac:dyDescent="0.25">
      <c r="A38" s="66" t="s">
        <v>28</v>
      </c>
      <c r="B38" s="65"/>
      <c r="C38" s="65"/>
      <c r="D38" s="65"/>
      <c r="E38" s="63"/>
      <c r="F38" s="62" t="str">
        <f>IF(ISBLANK(E38),"  ",IF(C38&gt;0,E38/C38,IF(E38&gt;0,1,0)))</f>
        <v xml:space="preserve">  </v>
      </c>
      <c r="H38" s="178"/>
    </row>
    <row r="39" spans="1:13" s="173" customFormat="1" ht="15" customHeight="1" x14ac:dyDescent="0.25">
      <c r="A39" s="69" t="s">
        <v>30</v>
      </c>
      <c r="B39" s="70">
        <v>9416676</v>
      </c>
      <c r="C39" s="70">
        <v>9417752</v>
      </c>
      <c r="D39" s="70">
        <v>10107093</v>
      </c>
      <c r="E39" s="70">
        <f>D39-C39</f>
        <v>689341</v>
      </c>
      <c r="F39" s="71">
        <f>IF(ISBLANK(E39),"  ",IF(C39&gt;0,E39/C39,IF(E39&gt;0,1,0)))</f>
        <v>7.3195917666976154E-2</v>
      </c>
      <c r="H39" s="179"/>
    </row>
    <row r="40" spans="1:13" ht="15" customHeight="1" x14ac:dyDescent="0.25">
      <c r="A40" s="67" t="s">
        <v>31</v>
      </c>
      <c r="B40" s="65"/>
      <c r="C40" s="65"/>
      <c r="D40" s="65"/>
      <c r="E40" s="65"/>
      <c r="F40" s="58"/>
      <c r="H40" s="178"/>
    </row>
    <row r="41" spans="1:13" ht="15" customHeight="1" x14ac:dyDescent="0.25">
      <c r="A41" s="72" t="s">
        <v>32</v>
      </c>
      <c r="B41" s="61">
        <v>300000</v>
      </c>
      <c r="C41" s="61">
        <v>0</v>
      </c>
      <c r="D41" s="61">
        <v>0</v>
      </c>
      <c r="E41" s="61">
        <f t="shared" ref="E41:E46" si="2">D41-C41</f>
        <v>0</v>
      </c>
      <c r="F41" s="62">
        <f t="shared" ref="F41:F46" si="3">IF(ISBLANK(E41),"  ",IF(C41&gt;0,E41/C41,IF(E41&gt;0,1,0)))</f>
        <v>0</v>
      </c>
      <c r="H41" s="178"/>
    </row>
    <row r="42" spans="1:13" ht="15" customHeight="1" x14ac:dyDescent="0.25">
      <c r="A42" s="73" t="s">
        <v>33</v>
      </c>
      <c r="B42" s="61">
        <v>0</v>
      </c>
      <c r="C42" s="61">
        <v>0</v>
      </c>
      <c r="D42" s="61">
        <v>0</v>
      </c>
      <c r="E42" s="61">
        <f t="shared" si="2"/>
        <v>0</v>
      </c>
      <c r="F42" s="62">
        <f t="shared" si="3"/>
        <v>0</v>
      </c>
      <c r="H42" s="178"/>
    </row>
    <row r="43" spans="1:13" ht="15" customHeight="1" x14ac:dyDescent="0.25">
      <c r="A43" s="73" t="s">
        <v>34</v>
      </c>
      <c r="B43" s="61">
        <v>0</v>
      </c>
      <c r="C43" s="61">
        <v>0</v>
      </c>
      <c r="D43" s="61">
        <v>0</v>
      </c>
      <c r="E43" s="61">
        <f t="shared" si="2"/>
        <v>0</v>
      </c>
      <c r="F43" s="62">
        <f t="shared" si="3"/>
        <v>0</v>
      </c>
      <c r="H43" s="178"/>
    </row>
    <row r="44" spans="1:13" ht="15" customHeight="1" x14ac:dyDescent="0.25">
      <c r="A44" s="73" t="s">
        <v>35</v>
      </c>
      <c r="B44" s="61">
        <v>0</v>
      </c>
      <c r="C44" s="61">
        <v>0</v>
      </c>
      <c r="D44" s="61">
        <v>0</v>
      </c>
      <c r="E44" s="61">
        <f t="shared" si="2"/>
        <v>0</v>
      </c>
      <c r="F44" s="62">
        <f t="shared" si="3"/>
        <v>0</v>
      </c>
      <c r="H44" s="178"/>
    </row>
    <row r="45" spans="1:13" ht="15" customHeight="1" x14ac:dyDescent="0.25">
      <c r="A45" s="74" t="s">
        <v>36</v>
      </c>
      <c r="B45" s="61">
        <v>0</v>
      </c>
      <c r="C45" s="61">
        <v>0</v>
      </c>
      <c r="D45" s="61">
        <v>0</v>
      </c>
      <c r="E45" s="61">
        <f t="shared" si="2"/>
        <v>0</v>
      </c>
      <c r="F45" s="62">
        <f t="shared" si="3"/>
        <v>0</v>
      </c>
      <c r="H45" s="178"/>
    </row>
    <row r="46" spans="1:13" s="173" customFormat="1" ht="15" customHeight="1" x14ac:dyDescent="0.25">
      <c r="A46" s="67" t="s">
        <v>37</v>
      </c>
      <c r="B46" s="75">
        <v>300000</v>
      </c>
      <c r="C46" s="75">
        <v>0</v>
      </c>
      <c r="D46" s="75">
        <v>0</v>
      </c>
      <c r="E46" s="77">
        <f t="shared" si="2"/>
        <v>0</v>
      </c>
      <c r="F46" s="71">
        <f t="shared" si="3"/>
        <v>0</v>
      </c>
      <c r="H46" s="179"/>
      <c r="M46" s="173" t="s">
        <v>38</v>
      </c>
    </row>
    <row r="47" spans="1:13" ht="15" customHeight="1" x14ac:dyDescent="0.25">
      <c r="A47" s="66" t="s">
        <v>38</v>
      </c>
      <c r="B47" s="65"/>
      <c r="C47" s="65"/>
      <c r="D47" s="65"/>
      <c r="E47" s="65"/>
      <c r="F47" s="58"/>
      <c r="H47" s="178"/>
    </row>
    <row r="48" spans="1:13" s="173" customFormat="1" ht="15" customHeight="1" x14ac:dyDescent="0.25">
      <c r="A48" s="76" t="s">
        <v>39</v>
      </c>
      <c r="B48" s="77">
        <v>0</v>
      </c>
      <c r="C48" s="77">
        <v>0</v>
      </c>
      <c r="D48" s="77">
        <v>0</v>
      </c>
      <c r="E48" s="77">
        <f>D48-C48</f>
        <v>0</v>
      </c>
      <c r="F48" s="71">
        <f>IF(ISBLANK(E48),"  ",IF(C48&gt;0,E48/C48,IF(E48&gt;0,1,0)))</f>
        <v>0</v>
      </c>
      <c r="H48" s="179"/>
    </row>
    <row r="49" spans="1:8" ht="15" customHeight="1" x14ac:dyDescent="0.25">
      <c r="A49" s="64"/>
      <c r="B49" s="57"/>
      <c r="C49" s="57"/>
      <c r="D49" s="57"/>
      <c r="E49" s="57"/>
      <c r="F49" s="59"/>
      <c r="H49" s="178"/>
    </row>
    <row r="50" spans="1:8" s="173" customFormat="1" ht="15" customHeight="1" x14ac:dyDescent="0.25">
      <c r="A50" s="76" t="s">
        <v>40</v>
      </c>
      <c r="B50" s="77">
        <v>0</v>
      </c>
      <c r="C50" s="77">
        <v>0</v>
      </c>
      <c r="D50" s="77">
        <v>0</v>
      </c>
      <c r="E50" s="77">
        <f>D50-C50</f>
        <v>0</v>
      </c>
      <c r="F50" s="71">
        <f>IF(ISBLANK(E50),"  ",IF(C50&gt;0,E50/C50,IF(E50&gt;0,1,0)))</f>
        <v>0</v>
      </c>
      <c r="H50" s="179"/>
    </row>
    <row r="51" spans="1:8" ht="15" customHeight="1" x14ac:dyDescent="0.25">
      <c r="A51" s="66" t="s">
        <v>38</v>
      </c>
      <c r="B51" s="65"/>
      <c r="C51" s="65"/>
      <c r="D51" s="65"/>
      <c r="E51" s="65"/>
      <c r="F51" s="58"/>
      <c r="H51" s="178"/>
    </row>
    <row r="52" spans="1:8" s="173" customFormat="1" ht="15" customHeight="1" x14ac:dyDescent="0.25">
      <c r="A52" s="67" t="s">
        <v>41</v>
      </c>
      <c r="B52" s="75">
        <v>7063185</v>
      </c>
      <c r="C52" s="75">
        <v>9790000</v>
      </c>
      <c r="D52" s="75">
        <v>9790000</v>
      </c>
      <c r="E52" s="75">
        <f>D52-C52</f>
        <v>0</v>
      </c>
      <c r="F52" s="71">
        <f>IF(ISBLANK(E52),"  ",IF(C52&gt;0,E52/C52,IF(E52&gt;0,1,0)))</f>
        <v>0</v>
      </c>
      <c r="H52" s="179"/>
    </row>
    <row r="53" spans="1:8" ht="15" customHeight="1" x14ac:dyDescent="0.25">
      <c r="A53" s="66" t="s">
        <v>38</v>
      </c>
      <c r="B53" s="65"/>
      <c r="C53" s="65"/>
      <c r="D53" s="65"/>
      <c r="E53" s="65"/>
      <c r="F53" s="58"/>
      <c r="H53" s="178"/>
    </row>
    <row r="54" spans="1:8" s="173" customFormat="1" ht="15" customHeight="1" x14ac:dyDescent="0.25">
      <c r="A54" s="78" t="s">
        <v>42</v>
      </c>
      <c r="B54" s="79">
        <v>0</v>
      </c>
      <c r="C54" s="79">
        <v>0</v>
      </c>
      <c r="D54" s="79">
        <v>0</v>
      </c>
      <c r="E54" s="79">
        <f>D54-C54</f>
        <v>0</v>
      </c>
      <c r="F54" s="71">
        <f>IF(ISBLANK(E54),"  ",IF(C54&gt;0,E54/C54,IF(E54&gt;0,1,0)))</f>
        <v>0</v>
      </c>
      <c r="H54" s="179"/>
    </row>
    <row r="55" spans="1:8" ht="15" customHeight="1" x14ac:dyDescent="0.25">
      <c r="A55" s="67"/>
      <c r="B55" s="57"/>
      <c r="C55" s="57"/>
      <c r="D55" s="57"/>
      <c r="E55" s="57"/>
      <c r="F55" s="80"/>
      <c r="H55" s="178"/>
    </row>
    <row r="56" spans="1:8" s="173" customFormat="1" ht="15" customHeight="1" x14ac:dyDescent="0.25">
      <c r="A56" s="67" t="s">
        <v>43</v>
      </c>
      <c r="B56" s="75">
        <v>0</v>
      </c>
      <c r="C56" s="75">
        <v>0</v>
      </c>
      <c r="D56" s="75">
        <v>0</v>
      </c>
      <c r="E56" s="79">
        <f>D56-C56</f>
        <v>0</v>
      </c>
      <c r="F56" s="71">
        <f>IF(ISBLANK(E56),"  ",IF(C56&gt;0,E56/C56,IF(E56&gt;0,1,0)))</f>
        <v>0</v>
      </c>
      <c r="H56" s="179"/>
    </row>
    <row r="57" spans="1:8" ht="15" customHeight="1" x14ac:dyDescent="0.25">
      <c r="A57" s="66"/>
      <c r="B57" s="65"/>
      <c r="C57" s="65"/>
      <c r="D57" s="65"/>
      <c r="E57" s="65"/>
      <c r="F57" s="58"/>
      <c r="H57" s="178"/>
    </row>
    <row r="58" spans="1:8" s="173" customFormat="1" ht="15" customHeight="1" x14ac:dyDescent="0.25">
      <c r="A58" s="81" t="s">
        <v>44</v>
      </c>
      <c r="B58" s="75">
        <v>16179861</v>
      </c>
      <c r="C58" s="75">
        <v>19207752</v>
      </c>
      <c r="D58" s="75">
        <v>19897093</v>
      </c>
      <c r="E58" s="75">
        <f>D58-C58</f>
        <v>689341</v>
      </c>
      <c r="F58" s="71">
        <f>IF(ISBLANK(E58),"  ",IF(C58&gt;0,E58/C58,IF(E58&gt;0,1,0)))</f>
        <v>3.5888687025946608E-2</v>
      </c>
      <c r="H58" s="179"/>
    </row>
    <row r="59" spans="1:8" ht="15" customHeight="1" x14ac:dyDescent="0.25">
      <c r="A59" s="82"/>
      <c r="B59" s="65"/>
      <c r="C59" s="65"/>
      <c r="D59" s="65"/>
      <c r="E59" s="65"/>
      <c r="F59" s="58" t="s">
        <v>38</v>
      </c>
      <c r="H59" s="178"/>
    </row>
    <row r="60" spans="1:8" ht="15" customHeight="1" x14ac:dyDescent="0.25">
      <c r="A60" s="83"/>
      <c r="B60" s="57"/>
      <c r="C60" s="57"/>
      <c r="D60" s="57"/>
      <c r="E60" s="57"/>
      <c r="F60" s="59" t="s">
        <v>38</v>
      </c>
      <c r="H60" s="178"/>
    </row>
    <row r="61" spans="1:8" ht="15" customHeight="1" x14ac:dyDescent="0.25">
      <c r="A61" s="81" t="s">
        <v>45</v>
      </c>
      <c r="B61" s="57"/>
      <c r="C61" s="57"/>
      <c r="D61" s="57"/>
      <c r="E61" s="57"/>
      <c r="F61" s="59"/>
      <c r="H61" s="178"/>
    </row>
    <row r="62" spans="1:8" ht="15" customHeight="1" x14ac:dyDescent="0.25">
      <c r="A62" s="64" t="s">
        <v>46</v>
      </c>
      <c r="B62" s="57">
        <v>8570047</v>
      </c>
      <c r="C62" s="57">
        <v>10251083</v>
      </c>
      <c r="D62" s="57">
        <v>10089186</v>
      </c>
      <c r="E62" s="183">
        <f t="shared" ref="E62:E75" si="4">D62-C62</f>
        <v>-161897</v>
      </c>
      <c r="F62" s="62">
        <f t="shared" ref="F62:F75" si="5">IF(ISBLANK(E62),"  ",IF(C62&gt;0,E62/C62,IF(E62&gt;0,1,0)))</f>
        <v>-1.5793160586057103E-2</v>
      </c>
      <c r="H62" s="178"/>
    </row>
    <row r="63" spans="1:8" ht="15" customHeight="1" x14ac:dyDescent="0.25">
      <c r="A63" s="66" t="s">
        <v>47</v>
      </c>
      <c r="B63" s="65">
        <v>0</v>
      </c>
      <c r="C63" s="65">
        <v>0</v>
      </c>
      <c r="D63" s="65">
        <v>0</v>
      </c>
      <c r="E63" s="183">
        <f t="shared" si="4"/>
        <v>0</v>
      </c>
      <c r="F63" s="62">
        <f t="shared" si="5"/>
        <v>0</v>
      </c>
      <c r="H63" s="178"/>
    </row>
    <row r="64" spans="1:8" ht="15" customHeight="1" x14ac:dyDescent="0.25">
      <c r="A64" s="66" t="s">
        <v>48</v>
      </c>
      <c r="B64" s="65">
        <v>0</v>
      </c>
      <c r="C64" s="65">
        <v>0</v>
      </c>
      <c r="D64" s="65">
        <v>0</v>
      </c>
      <c r="E64" s="183">
        <f t="shared" si="4"/>
        <v>0</v>
      </c>
      <c r="F64" s="62">
        <f t="shared" si="5"/>
        <v>0</v>
      </c>
      <c r="H64" s="178"/>
    </row>
    <row r="65" spans="1:8" ht="15" customHeight="1" x14ac:dyDescent="0.25">
      <c r="A65" s="66" t="s">
        <v>49</v>
      </c>
      <c r="B65" s="65">
        <v>1017194</v>
      </c>
      <c r="C65" s="65">
        <v>1379396</v>
      </c>
      <c r="D65" s="65">
        <v>1137784</v>
      </c>
      <c r="E65" s="183">
        <f t="shared" si="4"/>
        <v>-241612</v>
      </c>
      <c r="F65" s="62">
        <f t="shared" si="5"/>
        <v>-0.17515782269921037</v>
      </c>
      <c r="H65" s="178"/>
    </row>
    <row r="66" spans="1:8" ht="15" customHeight="1" x14ac:dyDescent="0.25">
      <c r="A66" s="66" t="s">
        <v>50</v>
      </c>
      <c r="B66" s="65">
        <v>1410672</v>
      </c>
      <c r="C66" s="65">
        <v>1624382</v>
      </c>
      <c r="D66" s="65">
        <v>2014978</v>
      </c>
      <c r="E66" s="183">
        <f t="shared" si="4"/>
        <v>390596</v>
      </c>
      <c r="F66" s="62">
        <f t="shared" si="5"/>
        <v>0.24045821734050241</v>
      </c>
      <c r="H66" s="178"/>
    </row>
    <row r="67" spans="1:8" ht="15" customHeight="1" x14ac:dyDescent="0.25">
      <c r="A67" s="66" t="s">
        <v>51</v>
      </c>
      <c r="B67" s="65">
        <v>3065498</v>
      </c>
      <c r="C67" s="65">
        <v>3385971</v>
      </c>
      <c r="D67" s="65">
        <v>3817965</v>
      </c>
      <c r="E67" s="183">
        <f t="shared" si="4"/>
        <v>431994</v>
      </c>
      <c r="F67" s="62">
        <f t="shared" si="5"/>
        <v>0.12758349082139214</v>
      </c>
      <c r="H67" s="178"/>
    </row>
    <row r="68" spans="1:8" ht="15" customHeight="1" x14ac:dyDescent="0.25">
      <c r="A68" s="66" t="s">
        <v>52</v>
      </c>
      <c r="B68" s="65">
        <v>13821</v>
      </c>
      <c r="C68" s="65">
        <v>18821</v>
      </c>
      <c r="D68" s="65">
        <v>13821</v>
      </c>
      <c r="E68" s="183">
        <f t="shared" si="4"/>
        <v>-5000</v>
      </c>
      <c r="F68" s="62">
        <f t="shared" si="5"/>
        <v>-0.26566069815631477</v>
      </c>
      <c r="H68" s="178"/>
    </row>
    <row r="69" spans="1:8" ht="15" customHeight="1" x14ac:dyDescent="0.25">
      <c r="A69" s="66" t="s">
        <v>53</v>
      </c>
      <c r="B69" s="65">
        <v>1665241</v>
      </c>
      <c r="C69" s="65">
        <v>2102082</v>
      </c>
      <c r="D69" s="65">
        <v>2360821</v>
      </c>
      <c r="E69" s="183">
        <f t="shared" si="4"/>
        <v>258739</v>
      </c>
      <c r="F69" s="62">
        <f t="shared" si="5"/>
        <v>0.12308701563497523</v>
      </c>
      <c r="H69" s="178"/>
    </row>
    <row r="70" spans="1:8" s="173" customFormat="1" ht="15" customHeight="1" x14ac:dyDescent="0.25">
      <c r="A70" s="84" t="s">
        <v>54</v>
      </c>
      <c r="B70" s="70">
        <v>15742473</v>
      </c>
      <c r="C70" s="70">
        <v>18761735</v>
      </c>
      <c r="D70" s="70">
        <v>19434555</v>
      </c>
      <c r="E70" s="79">
        <f t="shared" si="4"/>
        <v>672820</v>
      </c>
      <c r="F70" s="71">
        <f t="shared" si="5"/>
        <v>3.5861288947957107E-2</v>
      </c>
      <c r="H70" s="179"/>
    </row>
    <row r="71" spans="1:8" ht="15" customHeight="1" x14ac:dyDescent="0.25">
      <c r="A71" s="66" t="s">
        <v>55</v>
      </c>
      <c r="B71" s="65">
        <v>0</v>
      </c>
      <c r="C71" s="65">
        <v>0</v>
      </c>
      <c r="D71" s="65">
        <v>0</v>
      </c>
      <c r="E71" s="183">
        <f t="shared" si="4"/>
        <v>0</v>
      </c>
      <c r="F71" s="62">
        <f t="shared" si="5"/>
        <v>0</v>
      </c>
      <c r="H71" s="178"/>
    </row>
    <row r="72" spans="1:8" ht="15" customHeight="1" x14ac:dyDescent="0.25">
      <c r="A72" s="66" t="s">
        <v>56</v>
      </c>
      <c r="B72" s="65">
        <v>437388</v>
      </c>
      <c r="C72" s="65">
        <v>446017</v>
      </c>
      <c r="D72" s="65">
        <v>462538</v>
      </c>
      <c r="E72" s="183">
        <f t="shared" si="4"/>
        <v>16521</v>
      </c>
      <c r="F72" s="62">
        <f t="shared" si="5"/>
        <v>3.7041189012974839E-2</v>
      </c>
      <c r="H72" s="178"/>
    </row>
    <row r="73" spans="1:8" ht="15" customHeight="1" x14ac:dyDescent="0.25">
      <c r="A73" s="66" t="s">
        <v>57</v>
      </c>
      <c r="B73" s="65">
        <v>0</v>
      </c>
      <c r="C73" s="65">
        <v>0</v>
      </c>
      <c r="D73" s="65">
        <v>0</v>
      </c>
      <c r="E73" s="183">
        <f t="shared" si="4"/>
        <v>0</v>
      </c>
      <c r="F73" s="62">
        <f t="shared" si="5"/>
        <v>0</v>
      </c>
      <c r="H73" s="178"/>
    </row>
    <row r="74" spans="1:8" ht="15" customHeight="1" x14ac:dyDescent="0.25">
      <c r="A74" s="66" t="s">
        <v>58</v>
      </c>
      <c r="B74" s="65">
        <v>0</v>
      </c>
      <c r="C74" s="65">
        <v>0</v>
      </c>
      <c r="D74" s="65">
        <v>0</v>
      </c>
      <c r="E74" s="183">
        <f t="shared" si="4"/>
        <v>0</v>
      </c>
      <c r="F74" s="62">
        <f t="shared" si="5"/>
        <v>0</v>
      </c>
      <c r="H74" s="178"/>
    </row>
    <row r="75" spans="1:8" s="173" customFormat="1" ht="15" customHeight="1" x14ac:dyDescent="0.25">
      <c r="A75" s="85" t="s">
        <v>59</v>
      </c>
      <c r="B75" s="86">
        <v>16179861</v>
      </c>
      <c r="C75" s="86">
        <v>19207752</v>
      </c>
      <c r="D75" s="86">
        <v>19897093</v>
      </c>
      <c r="E75" s="79">
        <f t="shared" si="4"/>
        <v>689341</v>
      </c>
      <c r="F75" s="71">
        <f t="shared" si="5"/>
        <v>3.5888687025946608E-2</v>
      </c>
      <c r="H75" s="179"/>
    </row>
    <row r="76" spans="1:8" ht="15" customHeight="1" x14ac:dyDescent="0.25">
      <c r="A76" s="83"/>
      <c r="B76" s="57"/>
      <c r="C76" s="57"/>
      <c r="D76" s="57"/>
      <c r="E76" s="57"/>
      <c r="F76" s="59"/>
      <c r="H76" s="178"/>
    </row>
    <row r="77" spans="1:8" ht="15" customHeight="1" x14ac:dyDescent="0.25">
      <c r="A77" s="81" t="s">
        <v>60</v>
      </c>
      <c r="B77" s="57"/>
      <c r="C77" s="57"/>
      <c r="D77" s="57"/>
      <c r="E77" s="57"/>
      <c r="F77" s="59"/>
      <c r="H77" s="178"/>
    </row>
    <row r="78" spans="1:8" ht="15" customHeight="1" x14ac:dyDescent="0.25">
      <c r="A78" s="64" t="s">
        <v>61</v>
      </c>
      <c r="B78" s="61">
        <v>9453037</v>
      </c>
      <c r="C78" s="61">
        <v>10489928</v>
      </c>
      <c r="D78" s="61">
        <v>11030181</v>
      </c>
      <c r="E78" s="57">
        <f t="shared" ref="E78:E96" si="6">D78-C78</f>
        <v>540253</v>
      </c>
      <c r="F78" s="62">
        <f t="shared" ref="F78:F96" si="7">IF(ISBLANK(E78),"  ",IF(C78&gt;0,E78/C78,IF(E78&gt;0,1,0)))</f>
        <v>5.1502069413631821E-2</v>
      </c>
      <c r="H78" s="178"/>
    </row>
    <row r="79" spans="1:8" ht="15" customHeight="1" x14ac:dyDescent="0.25">
      <c r="A79" s="66" t="s">
        <v>62</v>
      </c>
      <c r="B79" s="63">
        <v>0</v>
      </c>
      <c r="C79" s="63">
        <v>0</v>
      </c>
      <c r="D79" s="63">
        <v>0</v>
      </c>
      <c r="E79" s="65">
        <f t="shared" si="6"/>
        <v>0</v>
      </c>
      <c r="F79" s="62">
        <f t="shared" si="7"/>
        <v>0</v>
      </c>
      <c r="H79" s="178"/>
    </row>
    <row r="80" spans="1:8" ht="15" customHeight="1" x14ac:dyDescent="0.25">
      <c r="A80" s="66" t="s">
        <v>63</v>
      </c>
      <c r="B80" s="57">
        <v>3741412</v>
      </c>
      <c r="C80" s="57">
        <v>4255356</v>
      </c>
      <c r="D80" s="57">
        <v>4219870</v>
      </c>
      <c r="E80" s="65">
        <f t="shared" si="6"/>
        <v>-35486</v>
      </c>
      <c r="F80" s="62">
        <f t="shared" si="7"/>
        <v>-8.3391377830667988E-3</v>
      </c>
      <c r="H80" s="178"/>
    </row>
    <row r="81" spans="1:8" s="173" customFormat="1" ht="15" customHeight="1" x14ac:dyDescent="0.25">
      <c r="A81" s="84" t="s">
        <v>64</v>
      </c>
      <c r="B81" s="86">
        <v>13194449</v>
      </c>
      <c r="C81" s="86">
        <v>14745284</v>
      </c>
      <c r="D81" s="86">
        <v>15250051</v>
      </c>
      <c r="E81" s="70">
        <f t="shared" si="6"/>
        <v>504767</v>
      </c>
      <c r="F81" s="71">
        <f t="shared" si="7"/>
        <v>3.423243662177005E-2</v>
      </c>
      <c r="H81" s="179"/>
    </row>
    <row r="82" spans="1:8" ht="15" customHeight="1" x14ac:dyDescent="0.25">
      <c r="A82" s="66" t="s">
        <v>65</v>
      </c>
      <c r="B82" s="63">
        <v>96024</v>
      </c>
      <c r="C82" s="63">
        <v>107686</v>
      </c>
      <c r="D82" s="63">
        <v>96024</v>
      </c>
      <c r="E82" s="65">
        <f t="shared" si="6"/>
        <v>-11662</v>
      </c>
      <c r="F82" s="62">
        <f t="shared" si="7"/>
        <v>-0.10829634307152276</v>
      </c>
      <c r="H82" s="178"/>
    </row>
    <row r="83" spans="1:8" ht="15" customHeight="1" x14ac:dyDescent="0.25">
      <c r="A83" s="66" t="s">
        <v>66</v>
      </c>
      <c r="B83" s="61">
        <v>1585227</v>
      </c>
      <c r="C83" s="61">
        <v>2232956</v>
      </c>
      <c r="D83" s="61">
        <v>2388185</v>
      </c>
      <c r="E83" s="65">
        <f t="shared" si="6"/>
        <v>155229</v>
      </c>
      <c r="F83" s="62">
        <f t="shared" si="7"/>
        <v>6.9517267693586432E-2</v>
      </c>
      <c r="H83" s="178"/>
    </row>
    <row r="84" spans="1:8" ht="15" customHeight="1" x14ac:dyDescent="0.25">
      <c r="A84" s="66" t="s">
        <v>67</v>
      </c>
      <c r="B84" s="57">
        <v>495045</v>
      </c>
      <c r="C84" s="57">
        <v>974402</v>
      </c>
      <c r="D84" s="57">
        <v>1243626</v>
      </c>
      <c r="E84" s="65">
        <f t="shared" si="6"/>
        <v>269224</v>
      </c>
      <c r="F84" s="62">
        <f t="shared" si="7"/>
        <v>0.27629664142725485</v>
      </c>
      <c r="H84" s="178"/>
    </row>
    <row r="85" spans="1:8" s="173" customFormat="1" ht="15" customHeight="1" x14ac:dyDescent="0.25">
      <c r="A85" s="68" t="s">
        <v>68</v>
      </c>
      <c r="B85" s="86">
        <v>2176296</v>
      </c>
      <c r="C85" s="86">
        <v>3315044</v>
      </c>
      <c r="D85" s="86">
        <v>3727835</v>
      </c>
      <c r="E85" s="65">
        <f t="shared" si="6"/>
        <v>412791</v>
      </c>
      <c r="F85" s="71">
        <f t="shared" si="7"/>
        <v>0.12452051918466241</v>
      </c>
      <c r="H85" s="179"/>
    </row>
    <row r="86" spans="1:8" ht="15" customHeight="1" x14ac:dyDescent="0.25">
      <c r="A86" s="66" t="s">
        <v>69</v>
      </c>
      <c r="B86" s="57">
        <v>50349</v>
      </c>
      <c r="C86" s="57">
        <v>50790</v>
      </c>
      <c r="D86" s="57">
        <v>112668</v>
      </c>
      <c r="E86" s="65">
        <f t="shared" si="6"/>
        <v>61878</v>
      </c>
      <c r="F86" s="62">
        <f t="shared" si="7"/>
        <v>1.2183106910809214</v>
      </c>
      <c r="H86" s="178"/>
    </row>
    <row r="87" spans="1:8" ht="15" customHeight="1" x14ac:dyDescent="0.25">
      <c r="A87" s="66" t="s">
        <v>70</v>
      </c>
      <c r="B87" s="65">
        <v>229221</v>
      </c>
      <c r="C87" s="65">
        <v>253931</v>
      </c>
      <c r="D87" s="65">
        <v>247039</v>
      </c>
      <c r="E87" s="65">
        <f t="shared" si="6"/>
        <v>-6892</v>
      </c>
      <c r="F87" s="62">
        <f t="shared" si="7"/>
        <v>-2.7141231279363291E-2</v>
      </c>
      <c r="H87" s="178"/>
    </row>
    <row r="88" spans="1:8" ht="15" customHeight="1" x14ac:dyDescent="0.25">
      <c r="A88" s="66" t="s">
        <v>71</v>
      </c>
      <c r="B88" s="65">
        <v>0</v>
      </c>
      <c r="C88" s="65">
        <v>0</v>
      </c>
      <c r="D88" s="65">
        <v>0</v>
      </c>
      <c r="E88" s="65">
        <f t="shared" si="6"/>
        <v>0</v>
      </c>
      <c r="F88" s="62">
        <f t="shared" si="7"/>
        <v>0</v>
      </c>
      <c r="H88" s="178"/>
    </row>
    <row r="89" spans="1:8" ht="15" customHeight="1" x14ac:dyDescent="0.25">
      <c r="A89" s="66" t="s">
        <v>72</v>
      </c>
      <c r="B89" s="65">
        <v>437388</v>
      </c>
      <c r="C89" s="65">
        <v>446017</v>
      </c>
      <c r="D89" s="65">
        <v>462538</v>
      </c>
      <c r="E89" s="65">
        <f t="shared" si="6"/>
        <v>16521</v>
      </c>
      <c r="F89" s="62">
        <f t="shared" si="7"/>
        <v>3.7041189012974839E-2</v>
      </c>
      <c r="H89" s="178"/>
    </row>
    <row r="90" spans="1:8" s="173" customFormat="1" ht="15" customHeight="1" x14ac:dyDescent="0.25">
      <c r="A90" s="68" t="s">
        <v>73</v>
      </c>
      <c r="B90" s="70">
        <v>716958</v>
      </c>
      <c r="C90" s="70">
        <v>750738</v>
      </c>
      <c r="D90" s="70">
        <v>822245</v>
      </c>
      <c r="E90" s="70">
        <f t="shared" si="6"/>
        <v>71507</v>
      </c>
      <c r="F90" s="71">
        <f t="shared" si="7"/>
        <v>9.5248941708025975E-2</v>
      </c>
      <c r="H90" s="179"/>
    </row>
    <row r="91" spans="1:8" ht="15" customHeight="1" x14ac:dyDescent="0.25">
      <c r="A91" s="66" t="s">
        <v>74</v>
      </c>
      <c r="B91" s="65">
        <v>91911</v>
      </c>
      <c r="C91" s="65">
        <v>396439</v>
      </c>
      <c r="D91" s="65">
        <v>96715</v>
      </c>
      <c r="E91" s="65">
        <f t="shared" si="6"/>
        <v>-299724</v>
      </c>
      <c r="F91" s="62">
        <f t="shared" si="7"/>
        <v>-0.7560406519035715</v>
      </c>
      <c r="H91" s="178"/>
    </row>
    <row r="92" spans="1:8" ht="15" customHeight="1" x14ac:dyDescent="0.25">
      <c r="A92" s="66" t="s">
        <v>75</v>
      </c>
      <c r="B92" s="65">
        <v>247</v>
      </c>
      <c r="C92" s="65">
        <v>247</v>
      </c>
      <c r="D92" s="65">
        <v>247</v>
      </c>
      <c r="E92" s="65">
        <f t="shared" si="6"/>
        <v>0</v>
      </c>
      <c r="F92" s="62">
        <f t="shared" si="7"/>
        <v>0</v>
      </c>
      <c r="H92" s="178"/>
    </row>
    <row r="93" spans="1:8" ht="15" customHeight="1" x14ac:dyDescent="0.25">
      <c r="A93" s="73" t="s">
        <v>76</v>
      </c>
      <c r="B93" s="65">
        <v>0</v>
      </c>
      <c r="C93" s="65">
        <v>0</v>
      </c>
      <c r="D93" s="65">
        <v>0</v>
      </c>
      <c r="E93" s="65">
        <f t="shared" si="6"/>
        <v>0</v>
      </c>
      <c r="F93" s="62">
        <f t="shared" si="7"/>
        <v>0</v>
      </c>
      <c r="H93" s="178"/>
    </row>
    <row r="94" spans="1:8" s="173" customFormat="1" ht="15" customHeight="1" x14ac:dyDescent="0.25">
      <c r="A94" s="87" t="s">
        <v>77</v>
      </c>
      <c r="B94" s="86">
        <v>92158</v>
      </c>
      <c r="C94" s="86">
        <v>396686</v>
      </c>
      <c r="D94" s="86">
        <v>96962</v>
      </c>
      <c r="E94" s="65">
        <f t="shared" si="6"/>
        <v>-299724</v>
      </c>
      <c r="F94" s="71">
        <f t="shared" si="7"/>
        <v>-0.75556989659327534</v>
      </c>
      <c r="H94" s="179"/>
    </row>
    <row r="95" spans="1:8" ht="15" customHeight="1" x14ac:dyDescent="0.25">
      <c r="A95" s="73" t="s">
        <v>78</v>
      </c>
      <c r="B95" s="65">
        <v>0</v>
      </c>
      <c r="C95" s="65">
        <v>0</v>
      </c>
      <c r="D95" s="65">
        <v>0</v>
      </c>
      <c r="E95" s="65">
        <f t="shared" si="6"/>
        <v>0</v>
      </c>
      <c r="F95" s="62">
        <f t="shared" si="7"/>
        <v>0</v>
      </c>
      <c r="H95" s="178"/>
    </row>
    <row r="96" spans="1:8" s="173" customFormat="1" ht="15" customHeight="1" thickBot="1" x14ac:dyDescent="0.3">
      <c r="A96" s="159" t="s">
        <v>59</v>
      </c>
      <c r="B96" s="160">
        <v>16179861</v>
      </c>
      <c r="C96" s="160">
        <v>19207752</v>
      </c>
      <c r="D96" s="160">
        <v>19897093</v>
      </c>
      <c r="E96" s="160">
        <f t="shared" si="6"/>
        <v>689341</v>
      </c>
      <c r="F96" s="162">
        <f t="shared" si="7"/>
        <v>3.5888687025946608E-2</v>
      </c>
      <c r="H96" s="179"/>
    </row>
    <row r="97" spans="1:6" ht="15" customHeight="1" thickTop="1" x14ac:dyDescent="0.4">
      <c r="A97" s="4"/>
      <c r="B97" s="5"/>
      <c r="C97" s="5"/>
      <c r="D97" s="5"/>
      <c r="E97" s="5"/>
      <c r="F97" s="6" t="s">
        <v>38</v>
      </c>
    </row>
    <row r="98" spans="1:6" x14ac:dyDescent="0.25">
      <c r="A98" s="7" t="s">
        <v>203</v>
      </c>
    </row>
    <row r="99" spans="1:6" x14ac:dyDescent="0.25">
      <c r="A99" s="7" t="s">
        <v>181</v>
      </c>
    </row>
  </sheetData>
  <hyperlinks>
    <hyperlink ref="I2" location="Home!A1" tooltip="Home" display="Home" xr:uid="{00000000-0004-0000-2F00-000000000000}"/>
  </hyperlinks>
  <printOptions horizontalCentered="1" verticalCentered="1"/>
  <pageMargins left="0.25" right="0.25" top="0.75" bottom="0.75" header="0.3" footer="0.3"/>
  <pageSetup scale="46" fitToWidth="0" orientation="portrait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 codeName="Sheet49">
    <pageSetUpPr fitToPage="1"/>
  </sheetPr>
  <dimension ref="A1:M99"/>
  <sheetViews>
    <sheetView workbookViewId="0">
      <pane xSplit="1" ySplit="5" topLeftCell="B6" activePane="bottomRight" state="frozen"/>
      <selection activeCell="A33" sqref="A33"/>
      <selection pane="topRight" activeCell="A33" sqref="A33"/>
      <selection pane="bottomLeft" activeCell="A33" sqref="A33"/>
      <selection pane="bottomRight" activeCell="B8" sqref="B8:D96"/>
    </sheetView>
  </sheetViews>
  <sheetFormatPr defaultColWidth="9.140625" defaultRowHeight="15.75" x14ac:dyDescent="0.25"/>
  <cols>
    <col min="1" max="1" width="66.5703125" style="1" customWidth="1"/>
    <col min="2" max="5" width="23.7109375" style="2" customWidth="1"/>
    <col min="6" max="6" width="23.7109375" style="3" customWidth="1"/>
    <col min="8" max="8" width="7.7109375" customWidth="1"/>
    <col min="9" max="9" width="11.5703125" customWidth="1"/>
  </cols>
  <sheetData>
    <row r="1" spans="1:9" ht="19.5" customHeight="1" thickBot="1" x14ac:dyDescent="0.3">
      <c r="A1" s="27" t="s">
        <v>0</v>
      </c>
      <c r="B1" s="28"/>
      <c r="D1" s="29" t="s">
        <v>1</v>
      </c>
      <c r="E1" s="168" t="s">
        <v>103</v>
      </c>
      <c r="F1" s="30"/>
      <c r="H1" s="152"/>
    </row>
    <row r="2" spans="1:9" ht="19.5" customHeight="1" thickBot="1" x14ac:dyDescent="0.3">
      <c r="A2" s="27" t="s">
        <v>2</v>
      </c>
      <c r="B2" s="28"/>
      <c r="C2" s="28"/>
      <c r="D2" s="28"/>
      <c r="E2" s="28"/>
      <c r="F2" s="32"/>
      <c r="I2" s="170" t="s">
        <v>178</v>
      </c>
    </row>
    <row r="3" spans="1:9" ht="19.5" customHeight="1" thickBot="1" x14ac:dyDescent="0.3">
      <c r="A3" s="33" t="s">
        <v>3</v>
      </c>
      <c r="B3" s="34"/>
      <c r="C3" s="34"/>
      <c r="D3" s="34"/>
      <c r="E3" s="34"/>
      <c r="F3" s="35"/>
    </row>
    <row r="4" spans="1:9" ht="15" customHeight="1" thickTop="1" x14ac:dyDescent="0.25">
      <c r="A4" s="49" t="s">
        <v>4</v>
      </c>
      <c r="B4" s="50" t="s">
        <v>5</v>
      </c>
      <c r="C4" s="51" t="s">
        <v>6</v>
      </c>
      <c r="D4" s="51" t="s">
        <v>6</v>
      </c>
      <c r="E4" s="51" t="s">
        <v>7</v>
      </c>
      <c r="F4" s="52" t="s">
        <v>8</v>
      </c>
      <c r="H4" s="177"/>
    </row>
    <row r="5" spans="1:9" s="107" customFormat="1" ht="15" customHeight="1" x14ac:dyDescent="0.25">
      <c r="A5" s="53"/>
      <c r="B5" s="54" t="s">
        <v>192</v>
      </c>
      <c r="C5" s="54" t="s">
        <v>201</v>
      </c>
      <c r="D5" s="54" t="s">
        <v>202</v>
      </c>
      <c r="E5" s="54" t="s">
        <v>192</v>
      </c>
      <c r="F5" s="55" t="s">
        <v>9</v>
      </c>
      <c r="H5" s="177"/>
    </row>
    <row r="6" spans="1:9" ht="15" customHeight="1" x14ac:dyDescent="0.25">
      <c r="A6" s="56" t="s">
        <v>10</v>
      </c>
      <c r="B6" s="57"/>
      <c r="C6" s="57"/>
      <c r="D6" s="57"/>
      <c r="E6" s="57"/>
      <c r="F6" s="58"/>
      <c r="H6" s="178"/>
    </row>
    <row r="7" spans="1:9" ht="15" customHeight="1" x14ac:dyDescent="0.25">
      <c r="A7" s="56" t="s">
        <v>11</v>
      </c>
      <c r="B7" s="57"/>
      <c r="C7" s="57"/>
      <c r="D7" s="57"/>
      <c r="E7" s="57"/>
      <c r="F7" s="59"/>
      <c r="H7" s="178"/>
    </row>
    <row r="8" spans="1:9" ht="15" customHeight="1" x14ac:dyDescent="0.25">
      <c r="A8" s="60" t="s">
        <v>12</v>
      </c>
      <c r="B8" s="61">
        <v>5454681</v>
      </c>
      <c r="C8" s="61">
        <v>5454681</v>
      </c>
      <c r="D8" s="61">
        <v>5599214</v>
      </c>
      <c r="E8" s="61">
        <f t="shared" ref="E8:E33" si="0">D8-C8</f>
        <v>144533</v>
      </c>
      <c r="F8" s="62">
        <f t="shared" ref="F8:F33" si="1">IF(ISBLANK(E8),"  ",IF(C8&gt;0,E8/C8,IF(E8&gt;0,1,0)))</f>
        <v>2.6497058214770029E-2</v>
      </c>
      <c r="H8" s="178"/>
    </row>
    <row r="9" spans="1:9" ht="15" customHeight="1" x14ac:dyDescent="0.25">
      <c r="A9" s="60" t="s">
        <v>13</v>
      </c>
      <c r="B9" s="61">
        <v>0</v>
      </c>
      <c r="C9" s="61">
        <v>0</v>
      </c>
      <c r="D9" s="61">
        <v>0</v>
      </c>
      <c r="E9" s="61">
        <f t="shared" si="0"/>
        <v>0</v>
      </c>
      <c r="F9" s="62">
        <f t="shared" si="1"/>
        <v>0</v>
      </c>
      <c r="H9" s="178"/>
    </row>
    <row r="10" spans="1:9" ht="15" customHeight="1" x14ac:dyDescent="0.25">
      <c r="A10" s="187" t="s">
        <v>14</v>
      </c>
      <c r="B10" s="63">
        <v>159747</v>
      </c>
      <c r="C10" s="63">
        <v>160449</v>
      </c>
      <c r="D10" s="63">
        <v>138807</v>
      </c>
      <c r="E10" s="61">
        <f t="shared" si="0"/>
        <v>-21642</v>
      </c>
      <c r="F10" s="62">
        <f t="shared" si="1"/>
        <v>-0.13488398182600078</v>
      </c>
      <c r="H10" s="178"/>
    </row>
    <row r="11" spans="1:9" ht="15" customHeight="1" x14ac:dyDescent="0.25">
      <c r="A11" s="189" t="s">
        <v>15</v>
      </c>
      <c r="B11" s="65">
        <v>0</v>
      </c>
      <c r="C11" s="65">
        <v>0</v>
      </c>
      <c r="D11" s="65">
        <v>0</v>
      </c>
      <c r="E11" s="61">
        <f t="shared" si="0"/>
        <v>0</v>
      </c>
      <c r="F11" s="62">
        <f t="shared" si="1"/>
        <v>0</v>
      </c>
      <c r="H11" s="178"/>
    </row>
    <row r="12" spans="1:9" ht="15" customHeight="1" x14ac:dyDescent="0.25">
      <c r="A12" s="190" t="s">
        <v>16</v>
      </c>
      <c r="B12" s="65">
        <v>159747</v>
      </c>
      <c r="C12" s="65">
        <v>160449</v>
      </c>
      <c r="D12" s="65">
        <v>138807</v>
      </c>
      <c r="E12" s="61">
        <f t="shared" si="0"/>
        <v>-21642</v>
      </c>
      <c r="F12" s="62">
        <f t="shared" si="1"/>
        <v>-0.13488398182600078</v>
      </c>
      <c r="H12" s="178"/>
    </row>
    <row r="13" spans="1:9" ht="15" customHeight="1" x14ac:dyDescent="0.25">
      <c r="A13" s="190" t="s">
        <v>17</v>
      </c>
      <c r="B13" s="65">
        <v>0</v>
      </c>
      <c r="C13" s="65">
        <v>0</v>
      </c>
      <c r="D13" s="65">
        <v>0</v>
      </c>
      <c r="E13" s="61">
        <f t="shared" si="0"/>
        <v>0</v>
      </c>
      <c r="F13" s="62">
        <f t="shared" si="1"/>
        <v>0</v>
      </c>
      <c r="H13" s="178"/>
    </row>
    <row r="14" spans="1:9" ht="15" customHeight="1" x14ac:dyDescent="0.25">
      <c r="A14" s="190" t="s">
        <v>18</v>
      </c>
      <c r="B14" s="65">
        <v>0</v>
      </c>
      <c r="C14" s="65">
        <v>0</v>
      </c>
      <c r="D14" s="65">
        <v>0</v>
      </c>
      <c r="E14" s="61">
        <f t="shared" si="0"/>
        <v>0</v>
      </c>
      <c r="F14" s="62">
        <f t="shared" si="1"/>
        <v>0</v>
      </c>
      <c r="H14" s="178"/>
    </row>
    <row r="15" spans="1:9" ht="15" customHeight="1" x14ac:dyDescent="0.25">
      <c r="A15" s="190" t="s">
        <v>19</v>
      </c>
      <c r="B15" s="65">
        <v>0</v>
      </c>
      <c r="C15" s="65">
        <v>0</v>
      </c>
      <c r="D15" s="65">
        <v>0</v>
      </c>
      <c r="E15" s="61">
        <f t="shared" si="0"/>
        <v>0</v>
      </c>
      <c r="F15" s="62">
        <f t="shared" si="1"/>
        <v>0</v>
      </c>
      <c r="H15" s="178"/>
    </row>
    <row r="16" spans="1:9" ht="15" customHeight="1" x14ac:dyDescent="0.25">
      <c r="A16" s="190" t="s">
        <v>204</v>
      </c>
      <c r="B16" s="65">
        <v>0</v>
      </c>
      <c r="C16" s="65">
        <v>0</v>
      </c>
      <c r="D16" s="65">
        <v>0</v>
      </c>
      <c r="E16" s="61">
        <f t="shared" si="0"/>
        <v>0</v>
      </c>
      <c r="F16" s="62">
        <f t="shared" si="1"/>
        <v>0</v>
      </c>
      <c r="H16" s="178"/>
    </row>
    <row r="17" spans="1:8" ht="15" customHeight="1" x14ac:dyDescent="0.25">
      <c r="A17" s="190" t="s">
        <v>20</v>
      </c>
      <c r="B17" s="65">
        <v>0</v>
      </c>
      <c r="C17" s="65">
        <v>0</v>
      </c>
      <c r="D17" s="65">
        <v>0</v>
      </c>
      <c r="E17" s="61">
        <f t="shared" si="0"/>
        <v>0</v>
      </c>
      <c r="F17" s="62">
        <f t="shared" si="1"/>
        <v>0</v>
      </c>
      <c r="H17" s="178"/>
    </row>
    <row r="18" spans="1:8" ht="15" customHeight="1" x14ac:dyDescent="0.25">
      <c r="A18" s="190" t="s">
        <v>193</v>
      </c>
      <c r="B18" s="65">
        <v>0</v>
      </c>
      <c r="C18" s="65">
        <v>0</v>
      </c>
      <c r="D18" s="65">
        <v>0</v>
      </c>
      <c r="E18" s="61">
        <f t="shared" si="0"/>
        <v>0</v>
      </c>
      <c r="F18" s="62">
        <f t="shared" si="1"/>
        <v>0</v>
      </c>
      <c r="H18" s="178"/>
    </row>
    <row r="19" spans="1:8" ht="15" customHeight="1" x14ac:dyDescent="0.25">
      <c r="A19" s="190" t="s">
        <v>21</v>
      </c>
      <c r="B19" s="65">
        <v>0</v>
      </c>
      <c r="C19" s="65">
        <v>0</v>
      </c>
      <c r="D19" s="65">
        <v>0</v>
      </c>
      <c r="E19" s="61">
        <f t="shared" si="0"/>
        <v>0</v>
      </c>
      <c r="F19" s="62">
        <f t="shared" si="1"/>
        <v>0</v>
      </c>
      <c r="H19" s="178"/>
    </row>
    <row r="20" spans="1:8" ht="15" customHeight="1" x14ac:dyDescent="0.25">
      <c r="A20" s="190" t="s">
        <v>22</v>
      </c>
      <c r="B20" s="65">
        <v>0</v>
      </c>
      <c r="C20" s="65">
        <v>0</v>
      </c>
      <c r="D20" s="65">
        <v>0</v>
      </c>
      <c r="E20" s="61">
        <f t="shared" si="0"/>
        <v>0</v>
      </c>
      <c r="F20" s="62">
        <f t="shared" si="1"/>
        <v>0</v>
      </c>
      <c r="H20" s="178"/>
    </row>
    <row r="21" spans="1:8" ht="15" customHeight="1" x14ac:dyDescent="0.25">
      <c r="A21" s="190" t="s">
        <v>194</v>
      </c>
      <c r="B21" s="65">
        <v>0</v>
      </c>
      <c r="C21" s="65">
        <v>0</v>
      </c>
      <c r="D21" s="65">
        <v>0</v>
      </c>
      <c r="E21" s="61">
        <f t="shared" si="0"/>
        <v>0</v>
      </c>
      <c r="F21" s="62">
        <f t="shared" si="1"/>
        <v>0</v>
      </c>
      <c r="H21" s="178"/>
    </row>
    <row r="22" spans="1:8" ht="15" customHeight="1" x14ac:dyDescent="0.25">
      <c r="A22" s="190" t="s">
        <v>23</v>
      </c>
      <c r="B22" s="65">
        <v>0</v>
      </c>
      <c r="C22" s="65">
        <v>0</v>
      </c>
      <c r="D22" s="65">
        <v>0</v>
      </c>
      <c r="E22" s="61">
        <f t="shared" si="0"/>
        <v>0</v>
      </c>
      <c r="F22" s="62">
        <f t="shared" si="1"/>
        <v>0</v>
      </c>
      <c r="H22" s="178"/>
    </row>
    <row r="23" spans="1:8" ht="15" customHeight="1" x14ac:dyDescent="0.25">
      <c r="A23" s="191" t="s">
        <v>195</v>
      </c>
      <c r="B23" s="65">
        <v>0</v>
      </c>
      <c r="C23" s="65">
        <v>0</v>
      </c>
      <c r="D23" s="65">
        <v>0</v>
      </c>
      <c r="E23" s="61">
        <f t="shared" si="0"/>
        <v>0</v>
      </c>
      <c r="F23" s="62">
        <f t="shared" si="1"/>
        <v>0</v>
      </c>
      <c r="H23" s="178"/>
    </row>
    <row r="24" spans="1:8" ht="15" customHeight="1" x14ac:dyDescent="0.25">
      <c r="A24" s="191" t="s">
        <v>24</v>
      </c>
      <c r="B24" s="65">
        <v>0</v>
      </c>
      <c r="C24" s="65">
        <v>0</v>
      </c>
      <c r="D24" s="65">
        <v>0</v>
      </c>
      <c r="E24" s="61">
        <f t="shared" si="0"/>
        <v>0</v>
      </c>
      <c r="F24" s="62">
        <f t="shared" si="1"/>
        <v>0</v>
      </c>
      <c r="H24" s="178"/>
    </row>
    <row r="25" spans="1:8" ht="15" customHeight="1" x14ac:dyDescent="0.25">
      <c r="A25" s="191" t="s">
        <v>79</v>
      </c>
      <c r="B25" s="65">
        <v>0</v>
      </c>
      <c r="C25" s="65">
        <v>0</v>
      </c>
      <c r="D25" s="65">
        <v>0</v>
      </c>
      <c r="E25" s="61">
        <f t="shared" si="0"/>
        <v>0</v>
      </c>
      <c r="F25" s="62">
        <f t="shared" si="1"/>
        <v>0</v>
      </c>
      <c r="H25" s="178"/>
    </row>
    <row r="26" spans="1:8" ht="15" customHeight="1" x14ac:dyDescent="0.25">
      <c r="A26" s="191" t="s">
        <v>196</v>
      </c>
      <c r="B26" s="65">
        <v>0</v>
      </c>
      <c r="C26" s="65">
        <v>0</v>
      </c>
      <c r="D26" s="65">
        <v>0</v>
      </c>
      <c r="E26" s="61">
        <f t="shared" si="0"/>
        <v>0</v>
      </c>
      <c r="F26" s="62">
        <f t="shared" si="1"/>
        <v>0</v>
      </c>
      <c r="H26" s="178"/>
    </row>
    <row r="27" spans="1:8" ht="15" customHeight="1" x14ac:dyDescent="0.25">
      <c r="A27" s="191" t="s">
        <v>197</v>
      </c>
      <c r="B27" s="65">
        <v>0</v>
      </c>
      <c r="C27" s="65">
        <v>0</v>
      </c>
      <c r="D27" s="65">
        <v>0</v>
      </c>
      <c r="E27" s="61">
        <f t="shared" si="0"/>
        <v>0</v>
      </c>
      <c r="F27" s="62">
        <f t="shared" si="1"/>
        <v>0</v>
      </c>
      <c r="H27" s="178"/>
    </row>
    <row r="28" spans="1:8" ht="15" customHeight="1" x14ac:dyDescent="0.25">
      <c r="A28" s="191" t="s">
        <v>185</v>
      </c>
      <c r="B28" s="65">
        <v>0</v>
      </c>
      <c r="C28" s="65">
        <v>0</v>
      </c>
      <c r="D28" s="65">
        <v>0</v>
      </c>
      <c r="E28" s="61">
        <f t="shared" si="0"/>
        <v>0</v>
      </c>
      <c r="F28" s="62">
        <f t="shared" si="1"/>
        <v>0</v>
      </c>
      <c r="H28" s="178"/>
    </row>
    <row r="29" spans="1:8" ht="15" customHeight="1" x14ac:dyDescent="0.25">
      <c r="A29" s="191" t="s">
        <v>198</v>
      </c>
      <c r="B29" s="65">
        <v>0</v>
      </c>
      <c r="C29" s="65">
        <v>0</v>
      </c>
      <c r="D29" s="65">
        <v>0</v>
      </c>
      <c r="E29" s="61">
        <f t="shared" si="0"/>
        <v>0</v>
      </c>
      <c r="F29" s="62">
        <f t="shared" si="1"/>
        <v>0</v>
      </c>
      <c r="H29" s="178"/>
    </row>
    <row r="30" spans="1:8" ht="15" customHeight="1" x14ac:dyDescent="0.25">
      <c r="A30" s="192" t="s">
        <v>199</v>
      </c>
      <c r="B30" s="65">
        <v>0</v>
      </c>
      <c r="C30" s="65">
        <v>0</v>
      </c>
      <c r="D30" s="65">
        <v>0</v>
      </c>
      <c r="E30" s="61">
        <f t="shared" si="0"/>
        <v>0</v>
      </c>
      <c r="F30" s="62">
        <f t="shared" si="1"/>
        <v>0</v>
      </c>
      <c r="H30" s="178"/>
    </row>
    <row r="31" spans="1:8" ht="15" customHeight="1" x14ac:dyDescent="0.25">
      <c r="A31" s="191" t="s">
        <v>205</v>
      </c>
      <c r="B31" s="65">
        <v>0</v>
      </c>
      <c r="C31" s="65">
        <v>0</v>
      </c>
      <c r="D31" s="65">
        <v>0</v>
      </c>
      <c r="E31" s="61">
        <f t="shared" si="0"/>
        <v>0</v>
      </c>
      <c r="F31" s="62">
        <f t="shared" si="1"/>
        <v>0</v>
      </c>
      <c r="H31" s="178"/>
    </row>
    <row r="32" spans="1:8" ht="15" customHeight="1" x14ac:dyDescent="0.25">
      <c r="A32" s="193" t="s">
        <v>206</v>
      </c>
      <c r="B32" s="65">
        <v>0</v>
      </c>
      <c r="C32" s="65">
        <v>0</v>
      </c>
      <c r="D32" s="65">
        <v>0</v>
      </c>
      <c r="E32" s="61">
        <f t="shared" si="0"/>
        <v>0</v>
      </c>
      <c r="F32" s="62">
        <f t="shared" si="1"/>
        <v>0</v>
      </c>
      <c r="H32" s="178"/>
    </row>
    <row r="33" spans="1:13" ht="15" customHeight="1" x14ac:dyDescent="0.25">
      <c r="A33" s="193" t="s">
        <v>207</v>
      </c>
      <c r="B33" s="65">
        <v>0</v>
      </c>
      <c r="C33" s="65">
        <v>0</v>
      </c>
      <c r="D33" s="65">
        <v>0</v>
      </c>
      <c r="E33" s="61">
        <f t="shared" si="0"/>
        <v>0</v>
      </c>
      <c r="F33" s="62">
        <f t="shared" si="1"/>
        <v>0</v>
      </c>
      <c r="H33" s="178"/>
    </row>
    <row r="34" spans="1:13" ht="15" customHeight="1" x14ac:dyDescent="0.25">
      <c r="A34" s="67" t="s">
        <v>25</v>
      </c>
      <c r="B34" s="65"/>
      <c r="C34" s="65"/>
      <c r="D34" s="65"/>
      <c r="E34" s="65"/>
      <c r="F34" s="58"/>
      <c r="H34" s="178"/>
    </row>
    <row r="35" spans="1:13" ht="15" customHeight="1" x14ac:dyDescent="0.25">
      <c r="A35" s="64" t="s">
        <v>26</v>
      </c>
      <c r="B35" s="61">
        <v>0</v>
      </c>
      <c r="C35" s="61">
        <v>0</v>
      </c>
      <c r="D35" s="61">
        <v>0</v>
      </c>
      <c r="E35" s="61">
        <f>D35-C35</f>
        <v>0</v>
      </c>
      <c r="F35" s="62">
        <f>IF(ISBLANK(E35),"  ",IF(C35&gt;0,E35/C35,IF(E35&gt;0,1,0)))</f>
        <v>0</v>
      </c>
      <c r="H35" s="178"/>
    </row>
    <row r="36" spans="1:13" ht="15" customHeight="1" x14ac:dyDescent="0.25">
      <c r="A36" s="68" t="s">
        <v>27</v>
      </c>
      <c r="B36" s="65"/>
      <c r="C36" s="65"/>
      <c r="D36" s="65"/>
      <c r="E36" s="65"/>
      <c r="F36" s="58"/>
      <c r="H36" s="178"/>
    </row>
    <row r="37" spans="1:13" ht="15" customHeight="1" x14ac:dyDescent="0.25">
      <c r="A37" s="64" t="s">
        <v>26</v>
      </c>
      <c r="B37" s="57">
        <v>0</v>
      </c>
      <c r="C37" s="57">
        <v>0</v>
      </c>
      <c r="D37" s="57">
        <v>0</v>
      </c>
      <c r="E37" s="61">
        <f>D37-C37</f>
        <v>0</v>
      </c>
      <c r="F37" s="62">
        <f>IF(ISBLANK(E37),"  ",IF(C37&gt;0,E37/C37,IF(E37&gt;0,1,0)))</f>
        <v>0</v>
      </c>
      <c r="H37" s="178"/>
    </row>
    <row r="38" spans="1:13" ht="15" customHeight="1" x14ac:dyDescent="0.25">
      <c r="A38" s="66" t="s">
        <v>28</v>
      </c>
      <c r="B38" s="65"/>
      <c r="C38" s="65"/>
      <c r="D38" s="65"/>
      <c r="E38" s="63"/>
      <c r="F38" s="62" t="str">
        <f>IF(ISBLANK(E38),"  ",IF(C38&gt;0,E38/C38,IF(E38&gt;0,1,0)))</f>
        <v xml:space="preserve">  </v>
      </c>
      <c r="H38" s="178"/>
    </row>
    <row r="39" spans="1:13" s="103" customFormat="1" ht="15" customHeight="1" x14ac:dyDescent="0.25">
      <c r="A39" s="69" t="s">
        <v>30</v>
      </c>
      <c r="B39" s="70">
        <v>5614428</v>
      </c>
      <c r="C39" s="70">
        <v>5615130</v>
      </c>
      <c r="D39" s="70">
        <v>5738021</v>
      </c>
      <c r="E39" s="70">
        <f>D39-C39</f>
        <v>122891</v>
      </c>
      <c r="F39" s="71">
        <f>IF(ISBLANK(E39),"  ",IF(C39&gt;0,E39/C39,IF(E39&gt;0,1,0)))</f>
        <v>2.1885690981330797E-2</v>
      </c>
      <c r="H39" s="179"/>
    </row>
    <row r="40" spans="1:13" ht="15" customHeight="1" x14ac:dyDescent="0.25">
      <c r="A40" s="67" t="s">
        <v>31</v>
      </c>
      <c r="B40" s="65"/>
      <c r="C40" s="65"/>
      <c r="D40" s="65"/>
      <c r="E40" s="65"/>
      <c r="F40" s="58"/>
      <c r="H40" s="178"/>
    </row>
    <row r="41" spans="1:13" ht="15" customHeight="1" x14ac:dyDescent="0.25">
      <c r="A41" s="72" t="s">
        <v>32</v>
      </c>
      <c r="B41" s="61">
        <v>0</v>
      </c>
      <c r="C41" s="61">
        <v>0</v>
      </c>
      <c r="D41" s="61">
        <v>0</v>
      </c>
      <c r="E41" s="61">
        <f t="shared" ref="E41:E46" si="2">D41-C41</f>
        <v>0</v>
      </c>
      <c r="F41" s="62">
        <f t="shared" ref="F41:F46" si="3">IF(ISBLANK(E41),"  ",IF(C41&gt;0,E41/C41,IF(E41&gt;0,1,0)))</f>
        <v>0</v>
      </c>
      <c r="H41" s="178"/>
    </row>
    <row r="42" spans="1:13" ht="15" customHeight="1" x14ac:dyDescent="0.25">
      <c r="A42" s="73" t="s">
        <v>33</v>
      </c>
      <c r="B42" s="61">
        <v>0</v>
      </c>
      <c r="C42" s="61">
        <v>0</v>
      </c>
      <c r="D42" s="61">
        <v>0</v>
      </c>
      <c r="E42" s="61">
        <f t="shared" si="2"/>
        <v>0</v>
      </c>
      <c r="F42" s="62">
        <f t="shared" si="3"/>
        <v>0</v>
      </c>
      <c r="H42" s="178"/>
    </row>
    <row r="43" spans="1:13" ht="15" customHeight="1" x14ac:dyDescent="0.25">
      <c r="A43" s="73" t="s">
        <v>34</v>
      </c>
      <c r="B43" s="61">
        <v>0</v>
      </c>
      <c r="C43" s="61">
        <v>0</v>
      </c>
      <c r="D43" s="61">
        <v>0</v>
      </c>
      <c r="E43" s="61">
        <f t="shared" si="2"/>
        <v>0</v>
      </c>
      <c r="F43" s="62">
        <f t="shared" si="3"/>
        <v>0</v>
      </c>
      <c r="H43" s="178"/>
    </row>
    <row r="44" spans="1:13" ht="15" customHeight="1" x14ac:dyDescent="0.25">
      <c r="A44" s="73" t="s">
        <v>35</v>
      </c>
      <c r="B44" s="61">
        <v>0</v>
      </c>
      <c r="C44" s="61">
        <v>0</v>
      </c>
      <c r="D44" s="61">
        <v>0</v>
      </c>
      <c r="E44" s="61">
        <f t="shared" si="2"/>
        <v>0</v>
      </c>
      <c r="F44" s="62">
        <f t="shared" si="3"/>
        <v>0</v>
      </c>
      <c r="H44" s="178"/>
    </row>
    <row r="45" spans="1:13" ht="15" customHeight="1" x14ac:dyDescent="0.25">
      <c r="A45" s="74" t="s">
        <v>36</v>
      </c>
      <c r="B45" s="61">
        <v>0</v>
      </c>
      <c r="C45" s="61">
        <v>0</v>
      </c>
      <c r="D45" s="61">
        <v>0</v>
      </c>
      <c r="E45" s="61">
        <f t="shared" si="2"/>
        <v>0</v>
      </c>
      <c r="F45" s="62">
        <f t="shared" si="3"/>
        <v>0</v>
      </c>
      <c r="H45" s="178"/>
    </row>
    <row r="46" spans="1:13" s="103" customFormat="1" ht="15" customHeight="1" x14ac:dyDescent="0.25">
      <c r="A46" s="67" t="s">
        <v>37</v>
      </c>
      <c r="B46" s="75">
        <v>0</v>
      </c>
      <c r="C46" s="75">
        <v>0</v>
      </c>
      <c r="D46" s="75">
        <v>0</v>
      </c>
      <c r="E46" s="77">
        <f t="shared" si="2"/>
        <v>0</v>
      </c>
      <c r="F46" s="71">
        <f t="shared" si="3"/>
        <v>0</v>
      </c>
      <c r="H46" s="179"/>
      <c r="M46" s="103" t="s">
        <v>38</v>
      </c>
    </row>
    <row r="47" spans="1:13" ht="15" customHeight="1" x14ac:dyDescent="0.25">
      <c r="A47" s="66" t="s">
        <v>38</v>
      </c>
      <c r="B47" s="65"/>
      <c r="C47" s="65"/>
      <c r="D47" s="65"/>
      <c r="E47" s="65"/>
      <c r="F47" s="58"/>
      <c r="H47" s="178"/>
    </row>
    <row r="48" spans="1:13" s="103" customFormat="1" ht="15" customHeight="1" x14ac:dyDescent="0.25">
      <c r="A48" s="76" t="s">
        <v>39</v>
      </c>
      <c r="B48" s="77">
        <v>0</v>
      </c>
      <c r="C48" s="77">
        <v>0</v>
      </c>
      <c r="D48" s="77">
        <v>0</v>
      </c>
      <c r="E48" s="77">
        <f>D48-C48</f>
        <v>0</v>
      </c>
      <c r="F48" s="71">
        <f>IF(ISBLANK(E48),"  ",IF(C48&gt;0,E48/C48,IF(E48&gt;0,1,0)))</f>
        <v>0</v>
      </c>
      <c r="H48" s="179"/>
    </row>
    <row r="49" spans="1:8" ht="15" customHeight="1" x14ac:dyDescent="0.25">
      <c r="A49" s="64"/>
      <c r="B49" s="57"/>
      <c r="C49" s="57"/>
      <c r="D49" s="57"/>
      <c r="E49" s="57"/>
      <c r="F49" s="59"/>
      <c r="H49" s="178"/>
    </row>
    <row r="50" spans="1:8" s="103" customFormat="1" ht="15" customHeight="1" x14ac:dyDescent="0.25">
      <c r="A50" s="76" t="s">
        <v>40</v>
      </c>
      <c r="B50" s="77">
        <v>0</v>
      </c>
      <c r="C50" s="77">
        <v>0</v>
      </c>
      <c r="D50" s="77">
        <v>0</v>
      </c>
      <c r="E50" s="77">
        <f>D50-C50</f>
        <v>0</v>
      </c>
      <c r="F50" s="71">
        <f>IF(ISBLANK(E50),"  ",IF(C50&gt;0,E50/C50,IF(E50&gt;0,1,0)))</f>
        <v>0</v>
      </c>
      <c r="H50" s="179"/>
    </row>
    <row r="51" spans="1:8" ht="15" customHeight="1" x14ac:dyDescent="0.25">
      <c r="A51" s="66" t="s">
        <v>38</v>
      </c>
      <c r="B51" s="65"/>
      <c r="C51" s="65"/>
      <c r="D51" s="65"/>
      <c r="E51" s="65"/>
      <c r="F51" s="58"/>
      <c r="H51" s="178"/>
    </row>
    <row r="52" spans="1:8" s="103" customFormat="1" ht="15" customHeight="1" x14ac:dyDescent="0.25">
      <c r="A52" s="67" t="s">
        <v>41</v>
      </c>
      <c r="B52" s="75">
        <v>5698501</v>
      </c>
      <c r="C52" s="75">
        <v>6200000</v>
      </c>
      <c r="D52" s="75">
        <v>6200000</v>
      </c>
      <c r="E52" s="75">
        <f>D52-C52</f>
        <v>0</v>
      </c>
      <c r="F52" s="71">
        <f>IF(ISBLANK(E52),"  ",IF(C52&gt;0,E52/C52,IF(E52&gt;0,1,0)))</f>
        <v>0</v>
      </c>
      <c r="H52" s="179"/>
    </row>
    <row r="53" spans="1:8" ht="15" customHeight="1" x14ac:dyDescent="0.25">
      <c r="A53" s="66" t="s">
        <v>38</v>
      </c>
      <c r="B53" s="65"/>
      <c r="C53" s="65"/>
      <c r="D53" s="65"/>
      <c r="E53" s="65"/>
      <c r="F53" s="58"/>
      <c r="H53" s="178"/>
    </row>
    <row r="54" spans="1:8" s="103" customFormat="1" ht="15" customHeight="1" x14ac:dyDescent="0.25">
      <c r="A54" s="78" t="s">
        <v>42</v>
      </c>
      <c r="B54" s="79">
        <v>0</v>
      </c>
      <c r="C54" s="79">
        <v>0</v>
      </c>
      <c r="D54" s="79">
        <v>0</v>
      </c>
      <c r="E54" s="79">
        <f>D54-C54</f>
        <v>0</v>
      </c>
      <c r="F54" s="71">
        <f>IF(ISBLANK(E54),"  ",IF(C54&gt;0,E54/C54,IF(E54&gt;0,1,0)))</f>
        <v>0</v>
      </c>
      <c r="H54" s="179"/>
    </row>
    <row r="55" spans="1:8" ht="15" customHeight="1" x14ac:dyDescent="0.25">
      <c r="A55" s="67"/>
      <c r="B55" s="57"/>
      <c r="C55" s="57"/>
      <c r="D55" s="57"/>
      <c r="E55" s="57"/>
      <c r="F55" s="80"/>
      <c r="H55" s="178"/>
    </row>
    <row r="56" spans="1:8" s="103" customFormat="1" ht="15" customHeight="1" x14ac:dyDescent="0.25">
      <c r="A56" s="67" t="s">
        <v>43</v>
      </c>
      <c r="B56" s="75">
        <v>0</v>
      </c>
      <c r="C56" s="75">
        <v>0</v>
      </c>
      <c r="D56" s="75">
        <v>0</v>
      </c>
      <c r="E56" s="79">
        <f>D56-C56</f>
        <v>0</v>
      </c>
      <c r="F56" s="71">
        <f>IF(ISBLANK(E56),"  ",IF(C56&gt;0,E56/C56,IF(E56&gt;0,1,0)))</f>
        <v>0</v>
      </c>
      <c r="H56" s="179"/>
    </row>
    <row r="57" spans="1:8" ht="15" customHeight="1" x14ac:dyDescent="0.25">
      <c r="A57" s="66"/>
      <c r="B57" s="65"/>
      <c r="C57" s="65"/>
      <c r="D57" s="65"/>
      <c r="E57" s="65"/>
      <c r="F57" s="58"/>
      <c r="H57" s="178"/>
    </row>
    <row r="58" spans="1:8" s="103" customFormat="1" ht="15" customHeight="1" x14ac:dyDescent="0.25">
      <c r="A58" s="81" t="s">
        <v>44</v>
      </c>
      <c r="B58" s="75">
        <v>11312929</v>
      </c>
      <c r="C58" s="75">
        <v>11815130</v>
      </c>
      <c r="D58" s="75">
        <v>11938021</v>
      </c>
      <c r="E58" s="75">
        <f>D58-C58</f>
        <v>122891</v>
      </c>
      <c r="F58" s="71">
        <f>IF(ISBLANK(E58),"  ",IF(C58&gt;0,E58/C58,IF(E58&gt;0,1,0)))</f>
        <v>1.0401155129059095E-2</v>
      </c>
      <c r="H58" s="179"/>
    </row>
    <row r="59" spans="1:8" ht="15" customHeight="1" x14ac:dyDescent="0.25">
      <c r="A59" s="82"/>
      <c r="B59" s="65"/>
      <c r="C59" s="65"/>
      <c r="D59" s="65"/>
      <c r="E59" s="65"/>
      <c r="F59" s="58" t="s">
        <v>38</v>
      </c>
      <c r="H59" s="178"/>
    </row>
    <row r="60" spans="1:8" ht="15" customHeight="1" x14ac:dyDescent="0.25">
      <c r="A60" s="83"/>
      <c r="B60" s="57"/>
      <c r="C60" s="57"/>
      <c r="D60" s="57"/>
      <c r="E60" s="57"/>
      <c r="F60" s="59" t="s">
        <v>38</v>
      </c>
      <c r="H60" s="178"/>
    </row>
    <row r="61" spans="1:8" ht="15" customHeight="1" x14ac:dyDescent="0.25">
      <c r="A61" s="81" t="s">
        <v>45</v>
      </c>
      <c r="B61" s="57"/>
      <c r="C61" s="57"/>
      <c r="D61" s="57"/>
      <c r="E61" s="57"/>
      <c r="F61" s="59"/>
      <c r="H61" s="178"/>
    </row>
    <row r="62" spans="1:8" ht="15" customHeight="1" x14ac:dyDescent="0.25">
      <c r="A62" s="64" t="s">
        <v>46</v>
      </c>
      <c r="B62" s="57">
        <v>4774814</v>
      </c>
      <c r="C62" s="57">
        <v>4700426</v>
      </c>
      <c r="D62" s="57">
        <v>4883677</v>
      </c>
      <c r="E62" s="183">
        <f t="shared" ref="E62:E75" si="4">D62-C62</f>
        <v>183251</v>
      </c>
      <c r="F62" s="62">
        <f t="shared" ref="F62:F75" si="5">IF(ISBLANK(E62),"  ",IF(C62&gt;0,E62/C62,IF(E62&gt;0,1,0)))</f>
        <v>3.8986040839702613E-2</v>
      </c>
      <c r="H62" s="178"/>
    </row>
    <row r="63" spans="1:8" ht="15" customHeight="1" x14ac:dyDescent="0.25">
      <c r="A63" s="66" t="s">
        <v>47</v>
      </c>
      <c r="B63" s="65">
        <v>0</v>
      </c>
      <c r="C63" s="65">
        <v>0</v>
      </c>
      <c r="D63" s="65">
        <v>0</v>
      </c>
      <c r="E63" s="183">
        <f t="shared" si="4"/>
        <v>0</v>
      </c>
      <c r="F63" s="62">
        <f t="shared" si="5"/>
        <v>0</v>
      </c>
      <c r="H63" s="178"/>
    </row>
    <row r="64" spans="1:8" ht="15" customHeight="1" x14ac:dyDescent="0.25">
      <c r="A64" s="66" t="s">
        <v>48</v>
      </c>
      <c r="B64" s="65">
        <v>0</v>
      </c>
      <c r="C64" s="65">
        <v>0</v>
      </c>
      <c r="D64" s="65">
        <v>0</v>
      </c>
      <c r="E64" s="183">
        <f t="shared" si="4"/>
        <v>0</v>
      </c>
      <c r="F64" s="62">
        <f t="shared" si="5"/>
        <v>0</v>
      </c>
      <c r="H64" s="178"/>
    </row>
    <row r="65" spans="1:8" ht="15" customHeight="1" x14ac:dyDescent="0.25">
      <c r="A65" s="66" t="s">
        <v>49</v>
      </c>
      <c r="B65" s="65">
        <v>1081623</v>
      </c>
      <c r="C65" s="65">
        <v>1388724</v>
      </c>
      <c r="D65" s="65">
        <v>1086550</v>
      </c>
      <c r="E65" s="183">
        <f t="shared" si="4"/>
        <v>-302174</v>
      </c>
      <c r="F65" s="62">
        <f t="shared" si="5"/>
        <v>-0.21759111241686613</v>
      </c>
      <c r="H65" s="178"/>
    </row>
    <row r="66" spans="1:8" ht="15" customHeight="1" x14ac:dyDescent="0.25">
      <c r="A66" s="66" t="s">
        <v>50</v>
      </c>
      <c r="B66" s="65">
        <v>925710</v>
      </c>
      <c r="C66" s="65">
        <v>1061875</v>
      </c>
      <c r="D66" s="65">
        <v>1040690</v>
      </c>
      <c r="E66" s="183">
        <f t="shared" si="4"/>
        <v>-21185</v>
      </c>
      <c r="F66" s="62">
        <f t="shared" si="5"/>
        <v>-1.9950559152442614E-2</v>
      </c>
      <c r="H66" s="178"/>
    </row>
    <row r="67" spans="1:8" ht="15" customHeight="1" x14ac:dyDescent="0.25">
      <c r="A67" s="66" t="s">
        <v>51</v>
      </c>
      <c r="B67" s="65">
        <v>2637490</v>
      </c>
      <c r="C67" s="65">
        <v>2545889</v>
      </c>
      <c r="D67" s="65">
        <v>2836038</v>
      </c>
      <c r="E67" s="183">
        <f t="shared" si="4"/>
        <v>290149</v>
      </c>
      <c r="F67" s="62">
        <f t="shared" si="5"/>
        <v>0.11396765530626041</v>
      </c>
      <c r="H67" s="178"/>
    </row>
    <row r="68" spans="1:8" ht="15" customHeight="1" x14ac:dyDescent="0.25">
      <c r="A68" s="66" t="s">
        <v>52</v>
      </c>
      <c r="B68" s="65">
        <v>6500</v>
      </c>
      <c r="C68" s="65">
        <v>12476</v>
      </c>
      <c r="D68" s="65">
        <v>6500</v>
      </c>
      <c r="E68" s="183">
        <f t="shared" si="4"/>
        <v>-5976</v>
      </c>
      <c r="F68" s="62">
        <f t="shared" si="5"/>
        <v>-0.47899967938441806</v>
      </c>
      <c r="H68" s="178"/>
    </row>
    <row r="69" spans="1:8" ht="15" customHeight="1" x14ac:dyDescent="0.25">
      <c r="A69" s="66" t="s">
        <v>53</v>
      </c>
      <c r="B69" s="65">
        <v>1135821</v>
      </c>
      <c r="C69" s="65">
        <v>1362965</v>
      </c>
      <c r="D69" s="65">
        <v>1322159</v>
      </c>
      <c r="E69" s="183">
        <f t="shared" si="4"/>
        <v>-40806</v>
      </c>
      <c r="F69" s="62">
        <f t="shared" si="5"/>
        <v>-2.9939140036611359E-2</v>
      </c>
      <c r="H69" s="178"/>
    </row>
    <row r="70" spans="1:8" s="103" customFormat="1" ht="15" customHeight="1" x14ac:dyDescent="0.25">
      <c r="A70" s="84" t="s">
        <v>54</v>
      </c>
      <c r="B70" s="70">
        <v>10561958</v>
      </c>
      <c r="C70" s="70">
        <v>11072355</v>
      </c>
      <c r="D70" s="70">
        <v>11175614</v>
      </c>
      <c r="E70" s="79">
        <f t="shared" si="4"/>
        <v>103259</v>
      </c>
      <c r="F70" s="71">
        <f t="shared" si="5"/>
        <v>9.3258389926984819E-3</v>
      </c>
      <c r="H70" s="179"/>
    </row>
    <row r="71" spans="1:8" ht="15" customHeight="1" x14ac:dyDescent="0.25">
      <c r="A71" s="66" t="s">
        <v>55</v>
      </c>
      <c r="B71" s="65">
        <v>0</v>
      </c>
      <c r="C71" s="65">
        <v>0</v>
      </c>
      <c r="D71" s="65">
        <v>0</v>
      </c>
      <c r="E71" s="183">
        <f t="shared" si="4"/>
        <v>0</v>
      </c>
      <c r="F71" s="62">
        <f t="shared" si="5"/>
        <v>0</v>
      </c>
      <c r="H71" s="178"/>
    </row>
    <row r="72" spans="1:8" ht="15" customHeight="1" x14ac:dyDescent="0.25">
      <c r="A72" s="66" t="s">
        <v>56</v>
      </c>
      <c r="B72" s="65">
        <v>653354</v>
      </c>
      <c r="C72" s="65">
        <v>639295</v>
      </c>
      <c r="D72" s="65">
        <v>652221</v>
      </c>
      <c r="E72" s="183">
        <f t="shared" si="4"/>
        <v>12926</v>
      </c>
      <c r="F72" s="62">
        <f t="shared" si="5"/>
        <v>2.0219147654838534E-2</v>
      </c>
      <c r="H72" s="178"/>
    </row>
    <row r="73" spans="1:8" ht="15" customHeight="1" x14ac:dyDescent="0.25">
      <c r="A73" s="66" t="s">
        <v>57</v>
      </c>
      <c r="B73" s="65">
        <v>97617</v>
      </c>
      <c r="C73" s="65">
        <v>103480</v>
      </c>
      <c r="D73" s="65">
        <v>110186</v>
      </c>
      <c r="E73" s="183">
        <f t="shared" si="4"/>
        <v>6706</v>
      </c>
      <c r="F73" s="62">
        <f t="shared" si="5"/>
        <v>6.4804793196753002E-2</v>
      </c>
      <c r="H73" s="178"/>
    </row>
    <row r="74" spans="1:8" ht="15" customHeight="1" x14ac:dyDescent="0.25">
      <c r="A74" s="66" t="s">
        <v>58</v>
      </c>
      <c r="B74" s="65">
        <v>0</v>
      </c>
      <c r="C74" s="65">
        <v>0</v>
      </c>
      <c r="D74" s="65">
        <v>0</v>
      </c>
      <c r="E74" s="183">
        <f t="shared" si="4"/>
        <v>0</v>
      </c>
      <c r="F74" s="62">
        <f t="shared" si="5"/>
        <v>0</v>
      </c>
      <c r="H74" s="178"/>
    </row>
    <row r="75" spans="1:8" s="103" customFormat="1" ht="15" customHeight="1" x14ac:dyDescent="0.25">
      <c r="A75" s="85" t="s">
        <v>59</v>
      </c>
      <c r="B75" s="86">
        <v>11312929</v>
      </c>
      <c r="C75" s="86">
        <v>11815130</v>
      </c>
      <c r="D75" s="86">
        <v>11938021</v>
      </c>
      <c r="E75" s="79">
        <f t="shared" si="4"/>
        <v>122891</v>
      </c>
      <c r="F75" s="71">
        <f t="shared" si="5"/>
        <v>1.0401155129059095E-2</v>
      </c>
      <c r="H75" s="179"/>
    </row>
    <row r="76" spans="1:8" ht="15" customHeight="1" x14ac:dyDescent="0.25">
      <c r="A76" s="83"/>
      <c r="B76" s="57"/>
      <c r="C76" s="57"/>
      <c r="D76" s="57"/>
      <c r="E76" s="57"/>
      <c r="F76" s="59"/>
      <c r="H76" s="178"/>
    </row>
    <row r="77" spans="1:8" ht="15" customHeight="1" x14ac:dyDescent="0.25">
      <c r="A77" s="81" t="s">
        <v>60</v>
      </c>
      <c r="B77" s="57"/>
      <c r="C77" s="57"/>
      <c r="D77" s="57"/>
      <c r="E77" s="57"/>
      <c r="F77" s="59"/>
      <c r="H77" s="178"/>
    </row>
    <row r="78" spans="1:8" ht="15" customHeight="1" x14ac:dyDescent="0.25">
      <c r="A78" s="64" t="s">
        <v>61</v>
      </c>
      <c r="B78" s="61">
        <v>6655357</v>
      </c>
      <c r="C78" s="61">
        <v>7205446</v>
      </c>
      <c r="D78" s="61">
        <v>7164469</v>
      </c>
      <c r="E78" s="57">
        <f t="shared" ref="E78:E96" si="6">D78-C78</f>
        <v>-40977</v>
      </c>
      <c r="F78" s="62">
        <f t="shared" ref="F78:F96" si="7">IF(ISBLANK(E78),"  ",IF(C78&gt;0,E78/C78,IF(E78&gt;0,1,0)))</f>
        <v>-5.6869484553766694E-3</v>
      </c>
      <c r="H78" s="178"/>
    </row>
    <row r="79" spans="1:8" ht="15" customHeight="1" x14ac:dyDescent="0.25">
      <c r="A79" s="66" t="s">
        <v>62</v>
      </c>
      <c r="B79" s="63">
        <v>0</v>
      </c>
      <c r="C79" s="63">
        <v>0</v>
      </c>
      <c r="D79" s="63">
        <v>0</v>
      </c>
      <c r="E79" s="65">
        <f t="shared" si="6"/>
        <v>0</v>
      </c>
      <c r="F79" s="62">
        <f t="shared" si="7"/>
        <v>0</v>
      </c>
      <c r="H79" s="178"/>
    </row>
    <row r="80" spans="1:8" ht="15" customHeight="1" x14ac:dyDescent="0.25">
      <c r="A80" s="66" t="s">
        <v>63</v>
      </c>
      <c r="B80" s="57">
        <v>2646344</v>
      </c>
      <c r="C80" s="57">
        <v>3112800</v>
      </c>
      <c r="D80" s="57">
        <v>3131842</v>
      </c>
      <c r="E80" s="65">
        <f t="shared" si="6"/>
        <v>19042</v>
      </c>
      <c r="F80" s="62">
        <f t="shared" si="7"/>
        <v>6.1173220251863275E-3</v>
      </c>
      <c r="H80" s="178"/>
    </row>
    <row r="81" spans="1:8" s="103" customFormat="1" ht="15" customHeight="1" x14ac:dyDescent="0.25">
      <c r="A81" s="84" t="s">
        <v>64</v>
      </c>
      <c r="B81" s="86">
        <v>9301701</v>
      </c>
      <c r="C81" s="86">
        <v>10318246</v>
      </c>
      <c r="D81" s="86">
        <v>10296311</v>
      </c>
      <c r="E81" s="70">
        <f t="shared" si="6"/>
        <v>-21935</v>
      </c>
      <c r="F81" s="71">
        <f t="shared" si="7"/>
        <v>-2.1258458075141839E-3</v>
      </c>
      <c r="H81" s="179"/>
    </row>
    <row r="82" spans="1:8" ht="15" customHeight="1" x14ac:dyDescent="0.25">
      <c r="A82" s="66" t="s">
        <v>65</v>
      </c>
      <c r="B82" s="63">
        <v>78101</v>
      </c>
      <c r="C82" s="63">
        <v>9121</v>
      </c>
      <c r="D82" s="63">
        <v>58101</v>
      </c>
      <c r="E82" s="65">
        <f t="shared" si="6"/>
        <v>48980</v>
      </c>
      <c r="F82" s="62">
        <f t="shared" si="7"/>
        <v>5.3700252165332749</v>
      </c>
      <c r="H82" s="178"/>
    </row>
    <row r="83" spans="1:8" ht="15" customHeight="1" x14ac:dyDescent="0.25">
      <c r="A83" s="66" t="s">
        <v>66</v>
      </c>
      <c r="B83" s="61">
        <v>702579</v>
      </c>
      <c r="C83" s="61">
        <v>588000</v>
      </c>
      <c r="D83" s="61">
        <v>537579</v>
      </c>
      <c r="E83" s="65">
        <f t="shared" si="6"/>
        <v>-50421</v>
      </c>
      <c r="F83" s="62">
        <f t="shared" si="7"/>
        <v>-8.5750000000000007E-2</v>
      </c>
      <c r="H83" s="178"/>
    </row>
    <row r="84" spans="1:8" ht="15" customHeight="1" x14ac:dyDescent="0.25">
      <c r="A84" s="66" t="s">
        <v>67</v>
      </c>
      <c r="B84" s="57">
        <v>167411</v>
      </c>
      <c r="C84" s="57">
        <v>43000</v>
      </c>
      <c r="D84" s="57">
        <v>131411</v>
      </c>
      <c r="E84" s="65">
        <f t="shared" si="6"/>
        <v>88411</v>
      </c>
      <c r="F84" s="62">
        <f t="shared" si="7"/>
        <v>2.0560697674418607</v>
      </c>
      <c r="H84" s="178"/>
    </row>
    <row r="85" spans="1:8" s="103" customFormat="1" ht="15" customHeight="1" x14ac:dyDescent="0.25">
      <c r="A85" s="68" t="s">
        <v>68</v>
      </c>
      <c r="B85" s="86">
        <v>948091</v>
      </c>
      <c r="C85" s="86">
        <v>640121</v>
      </c>
      <c r="D85" s="86">
        <v>727091</v>
      </c>
      <c r="E85" s="65">
        <f t="shared" si="6"/>
        <v>86970</v>
      </c>
      <c r="F85" s="71">
        <f t="shared" si="7"/>
        <v>0.13586493803515273</v>
      </c>
      <c r="H85" s="179"/>
    </row>
    <row r="86" spans="1:8" ht="15" customHeight="1" x14ac:dyDescent="0.25">
      <c r="A86" s="66" t="s">
        <v>69</v>
      </c>
      <c r="B86" s="57">
        <v>126099</v>
      </c>
      <c r="C86" s="57">
        <v>101512</v>
      </c>
      <c r="D86" s="57">
        <v>96102</v>
      </c>
      <c r="E86" s="65">
        <f t="shared" si="6"/>
        <v>-5410</v>
      </c>
      <c r="F86" s="62">
        <f t="shared" si="7"/>
        <v>-5.3294191819686344E-2</v>
      </c>
      <c r="H86" s="178"/>
    </row>
    <row r="87" spans="1:8" ht="15" customHeight="1" x14ac:dyDescent="0.25">
      <c r="A87" s="66" t="s">
        <v>70</v>
      </c>
      <c r="B87" s="65">
        <v>111625</v>
      </c>
      <c r="C87" s="65">
        <v>115956</v>
      </c>
      <c r="D87" s="65">
        <v>124194</v>
      </c>
      <c r="E87" s="65">
        <f t="shared" si="6"/>
        <v>8238</v>
      </c>
      <c r="F87" s="62">
        <f t="shared" si="7"/>
        <v>7.1044189175204386E-2</v>
      </c>
      <c r="H87" s="178"/>
    </row>
    <row r="88" spans="1:8" ht="15" customHeight="1" x14ac:dyDescent="0.25">
      <c r="A88" s="66" t="s">
        <v>71</v>
      </c>
      <c r="B88" s="65">
        <v>0</v>
      </c>
      <c r="C88" s="65">
        <v>0</v>
      </c>
      <c r="D88" s="65">
        <v>0</v>
      </c>
      <c r="E88" s="65">
        <f t="shared" si="6"/>
        <v>0</v>
      </c>
      <c r="F88" s="62">
        <f t="shared" si="7"/>
        <v>0</v>
      </c>
      <c r="H88" s="178"/>
    </row>
    <row r="89" spans="1:8" ht="15" customHeight="1" x14ac:dyDescent="0.25">
      <c r="A89" s="66" t="s">
        <v>72</v>
      </c>
      <c r="B89" s="65">
        <v>653354</v>
      </c>
      <c r="C89" s="65">
        <v>639295</v>
      </c>
      <c r="D89" s="65">
        <v>652221</v>
      </c>
      <c r="E89" s="65">
        <f t="shared" si="6"/>
        <v>12926</v>
      </c>
      <c r="F89" s="62">
        <f t="shared" si="7"/>
        <v>2.0219147654838534E-2</v>
      </c>
      <c r="H89" s="178"/>
    </row>
    <row r="90" spans="1:8" s="103" customFormat="1" ht="15" customHeight="1" x14ac:dyDescent="0.25">
      <c r="A90" s="68" t="s">
        <v>73</v>
      </c>
      <c r="B90" s="70">
        <v>891078</v>
      </c>
      <c r="C90" s="70">
        <v>856763</v>
      </c>
      <c r="D90" s="70">
        <v>872517</v>
      </c>
      <c r="E90" s="70">
        <f t="shared" si="6"/>
        <v>15754</v>
      </c>
      <c r="F90" s="71">
        <f t="shared" si="7"/>
        <v>1.8387815533583967E-2</v>
      </c>
      <c r="H90" s="179"/>
    </row>
    <row r="91" spans="1:8" ht="15" customHeight="1" x14ac:dyDescent="0.25">
      <c r="A91" s="66" t="s">
        <v>74</v>
      </c>
      <c r="B91" s="65">
        <v>172059</v>
      </c>
      <c r="C91" s="65">
        <v>0</v>
      </c>
      <c r="D91" s="65">
        <v>42102</v>
      </c>
      <c r="E91" s="65">
        <f t="shared" si="6"/>
        <v>42102</v>
      </c>
      <c r="F91" s="62">
        <f t="shared" si="7"/>
        <v>1</v>
      </c>
      <c r="H91" s="178"/>
    </row>
    <row r="92" spans="1:8" ht="15" customHeight="1" x14ac:dyDescent="0.25">
      <c r="A92" s="66" t="s">
        <v>75</v>
      </c>
      <c r="B92" s="65">
        <v>0</v>
      </c>
      <c r="C92" s="65">
        <v>0</v>
      </c>
      <c r="D92" s="65">
        <v>0</v>
      </c>
      <c r="E92" s="65">
        <f t="shared" si="6"/>
        <v>0</v>
      </c>
      <c r="F92" s="62">
        <f t="shared" si="7"/>
        <v>0</v>
      </c>
      <c r="H92" s="178"/>
    </row>
    <row r="93" spans="1:8" ht="15" customHeight="1" x14ac:dyDescent="0.25">
      <c r="A93" s="73" t="s">
        <v>76</v>
      </c>
      <c r="B93" s="65">
        <v>0</v>
      </c>
      <c r="C93" s="65">
        <v>0</v>
      </c>
      <c r="D93" s="65">
        <v>0</v>
      </c>
      <c r="E93" s="65">
        <f t="shared" si="6"/>
        <v>0</v>
      </c>
      <c r="F93" s="62">
        <f t="shared" si="7"/>
        <v>0</v>
      </c>
      <c r="H93" s="178"/>
    </row>
    <row r="94" spans="1:8" s="103" customFormat="1" ht="15" customHeight="1" x14ac:dyDescent="0.25">
      <c r="A94" s="87" t="s">
        <v>77</v>
      </c>
      <c r="B94" s="86">
        <v>172059</v>
      </c>
      <c r="C94" s="86">
        <v>0</v>
      </c>
      <c r="D94" s="86">
        <v>42102</v>
      </c>
      <c r="E94" s="65">
        <f t="shared" si="6"/>
        <v>42102</v>
      </c>
      <c r="F94" s="71">
        <f t="shared" si="7"/>
        <v>1</v>
      </c>
      <c r="H94" s="179"/>
    </row>
    <row r="95" spans="1:8" ht="15" customHeight="1" x14ac:dyDescent="0.25">
      <c r="A95" s="73" t="s">
        <v>78</v>
      </c>
      <c r="B95" s="65">
        <v>0</v>
      </c>
      <c r="C95" s="65">
        <v>0</v>
      </c>
      <c r="D95" s="65">
        <v>0</v>
      </c>
      <c r="E95" s="65">
        <f t="shared" si="6"/>
        <v>0</v>
      </c>
      <c r="F95" s="62">
        <f t="shared" si="7"/>
        <v>0</v>
      </c>
      <c r="H95" s="178"/>
    </row>
    <row r="96" spans="1:8" s="103" customFormat="1" ht="15" customHeight="1" thickBot="1" x14ac:dyDescent="0.3">
      <c r="A96" s="159" t="s">
        <v>59</v>
      </c>
      <c r="B96" s="160">
        <v>11312929</v>
      </c>
      <c r="C96" s="160">
        <v>11815130</v>
      </c>
      <c r="D96" s="160">
        <v>11938021</v>
      </c>
      <c r="E96" s="160">
        <f t="shared" si="6"/>
        <v>122891</v>
      </c>
      <c r="F96" s="162">
        <f t="shared" si="7"/>
        <v>1.0401155129059095E-2</v>
      </c>
      <c r="H96" s="179"/>
    </row>
    <row r="97" spans="1:6" ht="15" customHeight="1" thickTop="1" x14ac:dyDescent="0.4">
      <c r="A97" s="4"/>
      <c r="B97" s="5"/>
      <c r="C97" s="5"/>
      <c r="D97" s="5"/>
      <c r="E97" s="5"/>
      <c r="F97" s="6" t="s">
        <v>38</v>
      </c>
    </row>
    <row r="98" spans="1:6" x14ac:dyDescent="0.25">
      <c r="A98" s="1" t="s">
        <v>203</v>
      </c>
    </row>
    <row r="99" spans="1:6" x14ac:dyDescent="0.25">
      <c r="A99" s="1" t="s">
        <v>181</v>
      </c>
    </row>
  </sheetData>
  <hyperlinks>
    <hyperlink ref="I2" location="Home!A1" tooltip="Home" display="Home" xr:uid="{00000000-0004-0000-3000-000000000000}"/>
  </hyperlinks>
  <printOptions horizontalCentered="1" verticalCentered="1"/>
  <pageMargins left="0.25" right="0.25" top="0.75" bottom="0.75" header="0.3" footer="0.3"/>
  <pageSetup scale="46" fitToWidth="0" orientation="portrait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sheetPr codeName="Sheet50">
    <pageSetUpPr fitToPage="1"/>
  </sheetPr>
  <dimension ref="A1:M99"/>
  <sheetViews>
    <sheetView workbookViewId="0">
      <pane xSplit="1" ySplit="5" topLeftCell="B6" activePane="bottomRight" state="frozen"/>
      <selection activeCell="A33" sqref="A33"/>
      <selection pane="topRight" activeCell="A33" sqref="A33"/>
      <selection pane="bottomLeft" activeCell="A33" sqref="A33"/>
      <selection pane="bottomRight" activeCell="B8" sqref="B8:D96"/>
    </sheetView>
  </sheetViews>
  <sheetFormatPr defaultColWidth="9.140625" defaultRowHeight="15.75" x14ac:dyDescent="0.25"/>
  <cols>
    <col min="1" max="1" width="66.5703125" style="1" customWidth="1"/>
    <col min="2" max="5" width="23.7109375" style="2" customWidth="1"/>
    <col min="6" max="6" width="23.7109375" style="3" customWidth="1"/>
    <col min="8" max="8" width="7.7109375" customWidth="1"/>
    <col min="9" max="9" width="11.5703125" customWidth="1"/>
  </cols>
  <sheetData>
    <row r="1" spans="1:9" ht="19.5" customHeight="1" thickBot="1" x14ac:dyDescent="0.3">
      <c r="A1" s="27" t="s">
        <v>0</v>
      </c>
      <c r="B1" s="28"/>
      <c r="D1" s="29" t="s">
        <v>1</v>
      </c>
      <c r="E1" s="168" t="s">
        <v>105</v>
      </c>
      <c r="F1" s="30"/>
      <c r="H1" s="152"/>
    </row>
    <row r="2" spans="1:9" ht="19.5" customHeight="1" thickBot="1" x14ac:dyDescent="0.3">
      <c r="A2" s="27" t="s">
        <v>2</v>
      </c>
      <c r="B2" s="28"/>
      <c r="C2" s="28"/>
      <c r="D2" s="28"/>
      <c r="E2" s="28"/>
      <c r="F2" s="32"/>
      <c r="I2" s="170" t="s">
        <v>178</v>
      </c>
    </row>
    <row r="3" spans="1:9" ht="19.5" customHeight="1" thickBot="1" x14ac:dyDescent="0.3">
      <c r="A3" s="33" t="s">
        <v>3</v>
      </c>
      <c r="B3" s="34"/>
      <c r="C3" s="34"/>
      <c r="D3" s="34"/>
      <c r="E3" s="34"/>
      <c r="F3" s="35"/>
    </row>
    <row r="4" spans="1:9" ht="15" customHeight="1" thickTop="1" x14ac:dyDescent="0.25">
      <c r="A4" s="49" t="s">
        <v>4</v>
      </c>
      <c r="B4" s="50" t="s">
        <v>5</v>
      </c>
      <c r="C4" s="51" t="s">
        <v>6</v>
      </c>
      <c r="D4" s="51" t="s">
        <v>6</v>
      </c>
      <c r="E4" s="51" t="s">
        <v>7</v>
      </c>
      <c r="F4" s="52" t="s">
        <v>8</v>
      </c>
      <c r="H4" s="177"/>
    </row>
    <row r="5" spans="1:9" s="107" customFormat="1" ht="15" customHeight="1" x14ac:dyDescent="0.25">
      <c r="A5" s="53"/>
      <c r="B5" s="54" t="s">
        <v>192</v>
      </c>
      <c r="C5" s="54" t="s">
        <v>201</v>
      </c>
      <c r="D5" s="54" t="s">
        <v>202</v>
      </c>
      <c r="E5" s="54" t="s">
        <v>192</v>
      </c>
      <c r="F5" s="55" t="s">
        <v>9</v>
      </c>
      <c r="H5" s="177"/>
    </row>
    <row r="6" spans="1:9" ht="15" customHeight="1" x14ac:dyDescent="0.25">
      <c r="A6" s="56" t="s">
        <v>10</v>
      </c>
      <c r="B6" s="57"/>
      <c r="C6" s="57"/>
      <c r="D6" s="57"/>
      <c r="E6" s="57"/>
      <c r="F6" s="58"/>
      <c r="H6" s="178"/>
    </row>
    <row r="7" spans="1:9" ht="15" customHeight="1" x14ac:dyDescent="0.25">
      <c r="A7" s="56" t="s">
        <v>11</v>
      </c>
      <c r="B7" s="57"/>
      <c r="C7" s="57"/>
      <c r="D7" s="57"/>
      <c r="E7" s="57"/>
      <c r="F7" s="59"/>
      <c r="H7" s="178"/>
    </row>
    <row r="8" spans="1:9" ht="15" customHeight="1" x14ac:dyDescent="0.25">
      <c r="A8" s="60" t="s">
        <v>12</v>
      </c>
      <c r="B8" s="61">
        <v>6491861</v>
      </c>
      <c r="C8" s="61">
        <v>6491861</v>
      </c>
      <c r="D8" s="61">
        <v>6602552</v>
      </c>
      <c r="E8" s="61">
        <f t="shared" ref="E8:E33" si="0">D8-C8</f>
        <v>110691</v>
      </c>
      <c r="F8" s="62">
        <f t="shared" ref="F8:F33" si="1">IF(ISBLANK(E8),"  ",IF(C8&gt;0,E8/C8,IF(E8&gt;0,1,0)))</f>
        <v>1.7050734758492211E-2</v>
      </c>
      <c r="H8" s="178"/>
    </row>
    <row r="9" spans="1:9" ht="15" customHeight="1" x14ac:dyDescent="0.25">
      <c r="A9" s="60" t="s">
        <v>13</v>
      </c>
      <c r="B9" s="61">
        <v>0</v>
      </c>
      <c r="C9" s="61">
        <v>0</v>
      </c>
      <c r="D9" s="61">
        <v>0</v>
      </c>
      <c r="E9" s="61">
        <f t="shared" si="0"/>
        <v>0</v>
      </c>
      <c r="F9" s="62">
        <f t="shared" si="1"/>
        <v>0</v>
      </c>
      <c r="H9" s="178"/>
    </row>
    <row r="10" spans="1:9" ht="15" customHeight="1" x14ac:dyDescent="0.25">
      <c r="A10" s="187" t="s">
        <v>14</v>
      </c>
      <c r="B10" s="63">
        <v>263582</v>
      </c>
      <c r="C10" s="63">
        <v>264740</v>
      </c>
      <c r="D10" s="63">
        <v>229031</v>
      </c>
      <c r="E10" s="61">
        <f t="shared" si="0"/>
        <v>-35709</v>
      </c>
      <c r="F10" s="62">
        <f t="shared" si="1"/>
        <v>-0.13488328171035732</v>
      </c>
      <c r="H10" s="178"/>
    </row>
    <row r="11" spans="1:9" ht="15" customHeight="1" x14ac:dyDescent="0.25">
      <c r="A11" s="189" t="s">
        <v>15</v>
      </c>
      <c r="B11" s="65">
        <v>0</v>
      </c>
      <c r="C11" s="65">
        <v>0</v>
      </c>
      <c r="D11" s="65">
        <v>0</v>
      </c>
      <c r="E11" s="61">
        <f t="shared" si="0"/>
        <v>0</v>
      </c>
      <c r="F11" s="62">
        <f t="shared" si="1"/>
        <v>0</v>
      </c>
      <c r="H11" s="178"/>
    </row>
    <row r="12" spans="1:9" ht="15" customHeight="1" x14ac:dyDescent="0.25">
      <c r="A12" s="190" t="s">
        <v>16</v>
      </c>
      <c r="B12" s="65">
        <v>263582</v>
      </c>
      <c r="C12" s="65">
        <v>264740</v>
      </c>
      <c r="D12" s="65">
        <v>229031</v>
      </c>
      <c r="E12" s="61">
        <f t="shared" si="0"/>
        <v>-35709</v>
      </c>
      <c r="F12" s="62">
        <f t="shared" si="1"/>
        <v>-0.13488328171035732</v>
      </c>
      <c r="H12" s="178"/>
    </row>
    <row r="13" spans="1:9" ht="15" customHeight="1" x14ac:dyDescent="0.25">
      <c r="A13" s="190" t="s">
        <v>17</v>
      </c>
      <c r="B13" s="65">
        <v>0</v>
      </c>
      <c r="C13" s="65">
        <v>0</v>
      </c>
      <c r="D13" s="65">
        <v>0</v>
      </c>
      <c r="E13" s="61">
        <f t="shared" si="0"/>
        <v>0</v>
      </c>
      <c r="F13" s="62">
        <f t="shared" si="1"/>
        <v>0</v>
      </c>
      <c r="H13" s="178"/>
    </row>
    <row r="14" spans="1:9" ht="15" customHeight="1" x14ac:dyDescent="0.25">
      <c r="A14" s="190" t="s">
        <v>18</v>
      </c>
      <c r="B14" s="65">
        <v>0</v>
      </c>
      <c r="C14" s="65">
        <v>0</v>
      </c>
      <c r="D14" s="65">
        <v>0</v>
      </c>
      <c r="E14" s="61">
        <f t="shared" si="0"/>
        <v>0</v>
      </c>
      <c r="F14" s="62">
        <f t="shared" si="1"/>
        <v>0</v>
      </c>
      <c r="H14" s="178"/>
    </row>
    <row r="15" spans="1:9" ht="15" customHeight="1" x14ac:dyDescent="0.25">
      <c r="A15" s="190" t="s">
        <v>19</v>
      </c>
      <c r="B15" s="65">
        <v>0</v>
      </c>
      <c r="C15" s="65">
        <v>0</v>
      </c>
      <c r="D15" s="65">
        <v>0</v>
      </c>
      <c r="E15" s="61">
        <f t="shared" si="0"/>
        <v>0</v>
      </c>
      <c r="F15" s="62">
        <f t="shared" si="1"/>
        <v>0</v>
      </c>
      <c r="H15" s="178"/>
    </row>
    <row r="16" spans="1:9" ht="15" customHeight="1" x14ac:dyDescent="0.25">
      <c r="A16" s="190" t="s">
        <v>204</v>
      </c>
      <c r="B16" s="65">
        <v>0</v>
      </c>
      <c r="C16" s="65">
        <v>0</v>
      </c>
      <c r="D16" s="65">
        <v>0</v>
      </c>
      <c r="E16" s="61">
        <f t="shared" si="0"/>
        <v>0</v>
      </c>
      <c r="F16" s="62">
        <f t="shared" si="1"/>
        <v>0</v>
      </c>
      <c r="H16" s="178"/>
    </row>
    <row r="17" spans="1:8" ht="15" customHeight="1" x14ac:dyDescent="0.25">
      <c r="A17" s="190" t="s">
        <v>20</v>
      </c>
      <c r="B17" s="65">
        <v>0</v>
      </c>
      <c r="C17" s="65">
        <v>0</v>
      </c>
      <c r="D17" s="65">
        <v>0</v>
      </c>
      <c r="E17" s="61">
        <f t="shared" si="0"/>
        <v>0</v>
      </c>
      <c r="F17" s="62">
        <f t="shared" si="1"/>
        <v>0</v>
      </c>
      <c r="H17" s="178"/>
    </row>
    <row r="18" spans="1:8" ht="15" customHeight="1" x14ac:dyDescent="0.25">
      <c r="A18" s="190" t="s">
        <v>193</v>
      </c>
      <c r="B18" s="65">
        <v>0</v>
      </c>
      <c r="C18" s="65">
        <v>0</v>
      </c>
      <c r="D18" s="65">
        <v>0</v>
      </c>
      <c r="E18" s="61">
        <f t="shared" si="0"/>
        <v>0</v>
      </c>
      <c r="F18" s="62">
        <f t="shared" si="1"/>
        <v>0</v>
      </c>
      <c r="H18" s="178"/>
    </row>
    <row r="19" spans="1:8" ht="15" customHeight="1" x14ac:dyDescent="0.25">
      <c r="A19" s="190" t="s">
        <v>21</v>
      </c>
      <c r="B19" s="65">
        <v>0</v>
      </c>
      <c r="C19" s="65">
        <v>0</v>
      </c>
      <c r="D19" s="65">
        <v>0</v>
      </c>
      <c r="E19" s="61">
        <f t="shared" si="0"/>
        <v>0</v>
      </c>
      <c r="F19" s="62">
        <f t="shared" si="1"/>
        <v>0</v>
      </c>
      <c r="H19" s="178"/>
    </row>
    <row r="20" spans="1:8" ht="15" customHeight="1" x14ac:dyDescent="0.25">
      <c r="A20" s="190" t="s">
        <v>22</v>
      </c>
      <c r="B20" s="65">
        <v>0</v>
      </c>
      <c r="C20" s="65">
        <v>0</v>
      </c>
      <c r="D20" s="65">
        <v>0</v>
      </c>
      <c r="E20" s="61">
        <f t="shared" si="0"/>
        <v>0</v>
      </c>
      <c r="F20" s="62">
        <f t="shared" si="1"/>
        <v>0</v>
      </c>
      <c r="H20" s="178"/>
    </row>
    <row r="21" spans="1:8" ht="15" customHeight="1" x14ac:dyDescent="0.25">
      <c r="A21" s="190" t="s">
        <v>194</v>
      </c>
      <c r="B21" s="65">
        <v>0</v>
      </c>
      <c r="C21" s="65">
        <v>0</v>
      </c>
      <c r="D21" s="65">
        <v>0</v>
      </c>
      <c r="E21" s="61">
        <f t="shared" si="0"/>
        <v>0</v>
      </c>
      <c r="F21" s="62">
        <f t="shared" si="1"/>
        <v>0</v>
      </c>
      <c r="H21" s="178"/>
    </row>
    <row r="22" spans="1:8" ht="15" customHeight="1" x14ac:dyDescent="0.25">
      <c r="A22" s="190" t="s">
        <v>23</v>
      </c>
      <c r="B22" s="65">
        <v>0</v>
      </c>
      <c r="C22" s="65">
        <v>0</v>
      </c>
      <c r="D22" s="65">
        <v>0</v>
      </c>
      <c r="E22" s="61">
        <f t="shared" si="0"/>
        <v>0</v>
      </c>
      <c r="F22" s="62">
        <f t="shared" si="1"/>
        <v>0</v>
      </c>
      <c r="H22" s="178"/>
    </row>
    <row r="23" spans="1:8" ht="15" customHeight="1" x14ac:dyDescent="0.25">
      <c r="A23" s="191" t="s">
        <v>195</v>
      </c>
      <c r="B23" s="65">
        <v>0</v>
      </c>
      <c r="C23" s="65">
        <v>0</v>
      </c>
      <c r="D23" s="65">
        <v>0</v>
      </c>
      <c r="E23" s="61">
        <f t="shared" si="0"/>
        <v>0</v>
      </c>
      <c r="F23" s="62">
        <f t="shared" si="1"/>
        <v>0</v>
      </c>
      <c r="H23" s="178"/>
    </row>
    <row r="24" spans="1:8" ht="15" customHeight="1" x14ac:dyDescent="0.25">
      <c r="A24" s="191" t="s">
        <v>24</v>
      </c>
      <c r="B24" s="65">
        <v>0</v>
      </c>
      <c r="C24" s="65">
        <v>0</v>
      </c>
      <c r="D24" s="65">
        <v>0</v>
      </c>
      <c r="E24" s="61">
        <f t="shared" si="0"/>
        <v>0</v>
      </c>
      <c r="F24" s="62">
        <f t="shared" si="1"/>
        <v>0</v>
      </c>
      <c r="H24" s="178"/>
    </row>
    <row r="25" spans="1:8" ht="15" customHeight="1" x14ac:dyDescent="0.25">
      <c r="A25" s="191" t="s">
        <v>79</v>
      </c>
      <c r="B25" s="65">
        <v>0</v>
      </c>
      <c r="C25" s="65">
        <v>0</v>
      </c>
      <c r="D25" s="65">
        <v>0</v>
      </c>
      <c r="E25" s="61">
        <f t="shared" si="0"/>
        <v>0</v>
      </c>
      <c r="F25" s="62">
        <f t="shared" si="1"/>
        <v>0</v>
      </c>
      <c r="H25" s="178"/>
    </row>
    <row r="26" spans="1:8" ht="15" customHeight="1" x14ac:dyDescent="0.25">
      <c r="A26" s="191" t="s">
        <v>196</v>
      </c>
      <c r="B26" s="65">
        <v>0</v>
      </c>
      <c r="C26" s="65">
        <v>0</v>
      </c>
      <c r="D26" s="65">
        <v>0</v>
      </c>
      <c r="E26" s="61">
        <f t="shared" si="0"/>
        <v>0</v>
      </c>
      <c r="F26" s="62">
        <f t="shared" si="1"/>
        <v>0</v>
      </c>
      <c r="H26" s="178"/>
    </row>
    <row r="27" spans="1:8" ht="15" customHeight="1" x14ac:dyDescent="0.25">
      <c r="A27" s="191" t="s">
        <v>197</v>
      </c>
      <c r="B27" s="65">
        <v>0</v>
      </c>
      <c r="C27" s="65">
        <v>0</v>
      </c>
      <c r="D27" s="65">
        <v>0</v>
      </c>
      <c r="E27" s="61">
        <f t="shared" si="0"/>
        <v>0</v>
      </c>
      <c r="F27" s="62">
        <f t="shared" si="1"/>
        <v>0</v>
      </c>
      <c r="H27" s="178"/>
    </row>
    <row r="28" spans="1:8" ht="15" customHeight="1" x14ac:dyDescent="0.25">
      <c r="A28" s="191" t="s">
        <v>185</v>
      </c>
      <c r="B28" s="65">
        <v>0</v>
      </c>
      <c r="C28" s="65">
        <v>0</v>
      </c>
      <c r="D28" s="65">
        <v>0</v>
      </c>
      <c r="E28" s="61">
        <f t="shared" si="0"/>
        <v>0</v>
      </c>
      <c r="F28" s="62">
        <f t="shared" si="1"/>
        <v>0</v>
      </c>
      <c r="H28" s="178"/>
    </row>
    <row r="29" spans="1:8" ht="15" customHeight="1" x14ac:dyDescent="0.25">
      <c r="A29" s="191" t="s">
        <v>198</v>
      </c>
      <c r="B29" s="65">
        <v>0</v>
      </c>
      <c r="C29" s="65">
        <v>0</v>
      </c>
      <c r="D29" s="65">
        <v>0</v>
      </c>
      <c r="E29" s="61">
        <f t="shared" si="0"/>
        <v>0</v>
      </c>
      <c r="F29" s="62">
        <f t="shared" si="1"/>
        <v>0</v>
      </c>
      <c r="H29" s="178"/>
    </row>
    <row r="30" spans="1:8" ht="15" customHeight="1" x14ac:dyDescent="0.25">
      <c r="A30" s="192" t="s">
        <v>199</v>
      </c>
      <c r="B30" s="65">
        <v>0</v>
      </c>
      <c r="C30" s="65">
        <v>0</v>
      </c>
      <c r="D30" s="65">
        <v>0</v>
      </c>
      <c r="E30" s="61">
        <f t="shared" si="0"/>
        <v>0</v>
      </c>
      <c r="F30" s="62">
        <f t="shared" si="1"/>
        <v>0</v>
      </c>
      <c r="H30" s="178"/>
    </row>
    <row r="31" spans="1:8" ht="15" customHeight="1" x14ac:dyDescent="0.25">
      <c r="A31" s="191" t="s">
        <v>205</v>
      </c>
      <c r="B31" s="65">
        <v>0</v>
      </c>
      <c r="C31" s="65">
        <v>0</v>
      </c>
      <c r="D31" s="65">
        <v>0</v>
      </c>
      <c r="E31" s="61">
        <f t="shared" si="0"/>
        <v>0</v>
      </c>
      <c r="F31" s="62">
        <f t="shared" si="1"/>
        <v>0</v>
      </c>
      <c r="H31" s="178"/>
    </row>
    <row r="32" spans="1:8" ht="15" customHeight="1" x14ac:dyDescent="0.25">
      <c r="A32" s="193" t="s">
        <v>206</v>
      </c>
      <c r="B32" s="65">
        <v>0</v>
      </c>
      <c r="C32" s="65">
        <v>0</v>
      </c>
      <c r="D32" s="65">
        <v>0</v>
      </c>
      <c r="E32" s="61">
        <f t="shared" si="0"/>
        <v>0</v>
      </c>
      <c r="F32" s="62">
        <f t="shared" si="1"/>
        <v>0</v>
      </c>
      <c r="H32" s="178"/>
    </row>
    <row r="33" spans="1:13" ht="15" customHeight="1" x14ac:dyDescent="0.25">
      <c r="A33" s="193" t="s">
        <v>207</v>
      </c>
      <c r="B33" s="65">
        <v>0</v>
      </c>
      <c r="C33" s="65">
        <v>0</v>
      </c>
      <c r="D33" s="65">
        <v>0</v>
      </c>
      <c r="E33" s="61">
        <f t="shared" si="0"/>
        <v>0</v>
      </c>
      <c r="F33" s="62">
        <f t="shared" si="1"/>
        <v>0</v>
      </c>
      <c r="H33" s="178"/>
    </row>
    <row r="34" spans="1:13" ht="15" customHeight="1" x14ac:dyDescent="0.25">
      <c r="A34" s="67" t="s">
        <v>25</v>
      </c>
      <c r="B34" s="65"/>
      <c r="C34" s="65"/>
      <c r="D34" s="65"/>
      <c r="E34" s="65"/>
      <c r="F34" s="58"/>
      <c r="H34" s="178"/>
    </row>
    <row r="35" spans="1:13" ht="15" customHeight="1" x14ac:dyDescent="0.25">
      <c r="A35" s="64" t="s">
        <v>26</v>
      </c>
      <c r="B35" s="61">
        <v>0</v>
      </c>
      <c r="C35" s="61">
        <v>0</v>
      </c>
      <c r="D35" s="61">
        <v>0</v>
      </c>
      <c r="E35" s="61">
        <f>D35-C35</f>
        <v>0</v>
      </c>
      <c r="F35" s="62">
        <f>IF(ISBLANK(E35),"  ",IF(C35&gt;0,E35/C35,IF(E35&gt;0,1,0)))</f>
        <v>0</v>
      </c>
      <c r="H35" s="178"/>
    </row>
    <row r="36" spans="1:13" ht="15" customHeight="1" x14ac:dyDescent="0.25">
      <c r="A36" s="68" t="s">
        <v>27</v>
      </c>
      <c r="B36" s="65"/>
      <c r="C36" s="65"/>
      <c r="D36" s="65"/>
      <c r="E36" s="65"/>
      <c r="F36" s="58"/>
      <c r="H36" s="178"/>
    </row>
    <row r="37" spans="1:13" ht="15" customHeight="1" x14ac:dyDescent="0.25">
      <c r="A37" s="64" t="s">
        <v>26</v>
      </c>
      <c r="B37" s="57">
        <v>0</v>
      </c>
      <c r="C37" s="57">
        <v>0</v>
      </c>
      <c r="D37" s="57">
        <v>0</v>
      </c>
      <c r="E37" s="61">
        <f>D37-C37</f>
        <v>0</v>
      </c>
      <c r="F37" s="62">
        <f>IF(ISBLANK(E37),"  ",IF(C37&gt;0,E37/C37,IF(E37&gt;0,1,0)))</f>
        <v>0</v>
      </c>
      <c r="H37" s="178"/>
    </row>
    <row r="38" spans="1:13" ht="15" customHeight="1" x14ac:dyDescent="0.25">
      <c r="A38" s="66" t="s">
        <v>28</v>
      </c>
      <c r="B38" s="65"/>
      <c r="C38" s="65"/>
      <c r="D38" s="65"/>
      <c r="E38" s="63"/>
      <c r="F38" s="62" t="str">
        <f>IF(ISBLANK(E38),"  ",IF(C38&gt;0,E38/C38,IF(E38&gt;0,1,0)))</f>
        <v xml:space="preserve">  </v>
      </c>
      <c r="H38" s="178"/>
    </row>
    <row r="39" spans="1:13" s="103" customFormat="1" ht="15" customHeight="1" x14ac:dyDescent="0.25">
      <c r="A39" s="69" t="s">
        <v>30</v>
      </c>
      <c r="B39" s="70">
        <v>6755443</v>
      </c>
      <c r="C39" s="70">
        <v>6756601</v>
      </c>
      <c r="D39" s="70">
        <v>6831583</v>
      </c>
      <c r="E39" s="70">
        <f>D39-C39</f>
        <v>74982</v>
      </c>
      <c r="F39" s="71">
        <f>IF(ISBLANK(E39),"  ",IF(C39&gt;0,E39/C39,IF(E39&gt;0,1,0)))</f>
        <v>1.1097591821686674E-2</v>
      </c>
      <c r="H39" s="179"/>
    </row>
    <row r="40" spans="1:13" ht="15" customHeight="1" x14ac:dyDescent="0.25">
      <c r="A40" s="67" t="s">
        <v>31</v>
      </c>
      <c r="B40" s="65"/>
      <c r="C40" s="65"/>
      <c r="D40" s="65"/>
      <c r="E40" s="65"/>
      <c r="F40" s="58"/>
      <c r="H40" s="178"/>
    </row>
    <row r="41" spans="1:13" ht="15" customHeight="1" x14ac:dyDescent="0.25">
      <c r="A41" s="72" t="s">
        <v>32</v>
      </c>
      <c r="B41" s="61">
        <v>0</v>
      </c>
      <c r="C41" s="61">
        <v>0</v>
      </c>
      <c r="D41" s="61">
        <v>0</v>
      </c>
      <c r="E41" s="61">
        <f t="shared" ref="E41:E46" si="2">D41-C41</f>
        <v>0</v>
      </c>
      <c r="F41" s="62">
        <f t="shared" ref="F41:F46" si="3">IF(ISBLANK(E41),"  ",IF(C41&gt;0,E41/C41,IF(E41&gt;0,1,0)))</f>
        <v>0</v>
      </c>
      <c r="H41" s="178"/>
    </row>
    <row r="42" spans="1:13" ht="15" customHeight="1" x14ac:dyDescent="0.25">
      <c r="A42" s="73" t="s">
        <v>33</v>
      </c>
      <c r="B42" s="61">
        <v>0</v>
      </c>
      <c r="C42" s="61">
        <v>0</v>
      </c>
      <c r="D42" s="61">
        <v>0</v>
      </c>
      <c r="E42" s="61">
        <f t="shared" si="2"/>
        <v>0</v>
      </c>
      <c r="F42" s="62">
        <f t="shared" si="3"/>
        <v>0</v>
      </c>
      <c r="H42" s="178"/>
    </row>
    <row r="43" spans="1:13" ht="15" customHeight="1" x14ac:dyDescent="0.25">
      <c r="A43" s="73" t="s">
        <v>34</v>
      </c>
      <c r="B43" s="61">
        <v>0</v>
      </c>
      <c r="C43" s="61">
        <v>0</v>
      </c>
      <c r="D43" s="61">
        <v>0</v>
      </c>
      <c r="E43" s="61">
        <f t="shared" si="2"/>
        <v>0</v>
      </c>
      <c r="F43" s="62">
        <f t="shared" si="3"/>
        <v>0</v>
      </c>
      <c r="H43" s="178"/>
    </row>
    <row r="44" spans="1:13" ht="15" customHeight="1" x14ac:dyDescent="0.25">
      <c r="A44" s="73" t="s">
        <v>35</v>
      </c>
      <c r="B44" s="61">
        <v>0</v>
      </c>
      <c r="C44" s="61">
        <v>0</v>
      </c>
      <c r="D44" s="61">
        <v>0</v>
      </c>
      <c r="E44" s="61">
        <f t="shared" si="2"/>
        <v>0</v>
      </c>
      <c r="F44" s="62">
        <f t="shared" si="3"/>
        <v>0</v>
      </c>
      <c r="H44" s="178"/>
    </row>
    <row r="45" spans="1:13" ht="15" customHeight="1" x14ac:dyDescent="0.25">
      <c r="A45" s="74" t="s">
        <v>36</v>
      </c>
      <c r="B45" s="61">
        <v>0</v>
      </c>
      <c r="C45" s="61">
        <v>0</v>
      </c>
      <c r="D45" s="61">
        <v>0</v>
      </c>
      <c r="E45" s="61">
        <f t="shared" si="2"/>
        <v>0</v>
      </c>
      <c r="F45" s="62">
        <f t="shared" si="3"/>
        <v>0</v>
      </c>
      <c r="H45" s="178"/>
    </row>
    <row r="46" spans="1:13" s="103" customFormat="1" ht="15" customHeight="1" x14ac:dyDescent="0.25">
      <c r="A46" s="67" t="s">
        <v>37</v>
      </c>
      <c r="B46" s="75">
        <v>0</v>
      </c>
      <c r="C46" s="75">
        <v>0</v>
      </c>
      <c r="D46" s="75">
        <v>0</v>
      </c>
      <c r="E46" s="77">
        <f t="shared" si="2"/>
        <v>0</v>
      </c>
      <c r="F46" s="71">
        <f t="shared" si="3"/>
        <v>0</v>
      </c>
      <c r="H46" s="179"/>
      <c r="M46" s="103" t="s">
        <v>38</v>
      </c>
    </row>
    <row r="47" spans="1:13" ht="15" customHeight="1" x14ac:dyDescent="0.25">
      <c r="A47" s="66" t="s">
        <v>38</v>
      </c>
      <c r="B47" s="65"/>
      <c r="C47" s="65"/>
      <c r="D47" s="65"/>
      <c r="E47" s="65"/>
      <c r="F47" s="58"/>
      <c r="H47" s="178"/>
    </row>
    <row r="48" spans="1:13" s="103" customFormat="1" ht="15" customHeight="1" x14ac:dyDescent="0.25">
      <c r="A48" s="76" t="s">
        <v>39</v>
      </c>
      <c r="B48" s="77">
        <v>0</v>
      </c>
      <c r="C48" s="77">
        <v>0</v>
      </c>
      <c r="D48" s="77">
        <v>0</v>
      </c>
      <c r="E48" s="77">
        <f>D48-C48</f>
        <v>0</v>
      </c>
      <c r="F48" s="71">
        <f>IF(ISBLANK(E48),"  ",IF(C48&gt;0,E48/C48,IF(E48&gt;0,1,0)))</f>
        <v>0</v>
      </c>
      <c r="H48" s="179"/>
    </row>
    <row r="49" spans="1:8" ht="15" customHeight="1" x14ac:dyDescent="0.25">
      <c r="A49" s="64"/>
      <c r="B49" s="57"/>
      <c r="C49" s="57"/>
      <c r="D49" s="57"/>
      <c r="E49" s="57"/>
      <c r="F49" s="59"/>
      <c r="H49" s="178"/>
    </row>
    <row r="50" spans="1:8" s="103" customFormat="1" ht="15" customHeight="1" x14ac:dyDescent="0.25">
      <c r="A50" s="76" t="s">
        <v>40</v>
      </c>
      <c r="B50" s="77">
        <v>503059</v>
      </c>
      <c r="C50" s="77">
        <v>0</v>
      </c>
      <c r="D50" s="77">
        <v>0</v>
      </c>
      <c r="E50" s="77">
        <f>D50-C50</f>
        <v>0</v>
      </c>
      <c r="F50" s="71">
        <f>IF(ISBLANK(E50),"  ",IF(C50&gt;0,E50/C50,IF(E50&gt;0,1,0)))</f>
        <v>0</v>
      </c>
      <c r="H50" s="179"/>
    </row>
    <row r="51" spans="1:8" ht="15" customHeight="1" x14ac:dyDescent="0.25">
      <c r="A51" s="66" t="s">
        <v>38</v>
      </c>
      <c r="B51" s="65"/>
      <c r="C51" s="65"/>
      <c r="D51" s="65"/>
      <c r="E51" s="65"/>
      <c r="F51" s="58"/>
      <c r="H51" s="178"/>
    </row>
    <row r="52" spans="1:8" s="103" customFormat="1" ht="15" customHeight="1" x14ac:dyDescent="0.25">
      <c r="A52" s="67" t="s">
        <v>41</v>
      </c>
      <c r="B52" s="75">
        <v>6917813</v>
      </c>
      <c r="C52" s="75">
        <v>9595000</v>
      </c>
      <c r="D52" s="75">
        <v>9595000</v>
      </c>
      <c r="E52" s="75">
        <f>D52-C52</f>
        <v>0</v>
      </c>
      <c r="F52" s="71">
        <f>IF(ISBLANK(E52),"  ",IF(C52&gt;0,E52/C52,IF(E52&gt;0,1,0)))</f>
        <v>0</v>
      </c>
      <c r="H52" s="179"/>
    </row>
    <row r="53" spans="1:8" ht="15" customHeight="1" x14ac:dyDescent="0.25">
      <c r="A53" s="66" t="s">
        <v>38</v>
      </c>
      <c r="B53" s="65"/>
      <c r="C53" s="65"/>
      <c r="D53" s="65"/>
      <c r="E53" s="65"/>
      <c r="F53" s="58"/>
      <c r="H53" s="178"/>
    </row>
    <row r="54" spans="1:8" s="103" customFormat="1" ht="15" customHeight="1" x14ac:dyDescent="0.25">
      <c r="A54" s="78" t="s">
        <v>42</v>
      </c>
      <c r="B54" s="79">
        <v>0</v>
      </c>
      <c r="C54" s="79">
        <v>0</v>
      </c>
      <c r="D54" s="79">
        <v>0</v>
      </c>
      <c r="E54" s="79">
        <f>D54-C54</f>
        <v>0</v>
      </c>
      <c r="F54" s="71">
        <f>IF(ISBLANK(E54),"  ",IF(C54&gt;0,E54/C54,IF(E54&gt;0,1,0)))</f>
        <v>0</v>
      </c>
      <c r="H54" s="179"/>
    </row>
    <row r="55" spans="1:8" ht="15" customHeight="1" x14ac:dyDescent="0.25">
      <c r="A55" s="67"/>
      <c r="B55" s="57"/>
      <c r="C55" s="57"/>
      <c r="D55" s="57"/>
      <c r="E55" s="57"/>
      <c r="F55" s="80"/>
      <c r="H55" s="178"/>
    </row>
    <row r="56" spans="1:8" s="103" customFormat="1" ht="15" customHeight="1" x14ac:dyDescent="0.25">
      <c r="A56" s="67" t="s">
        <v>43</v>
      </c>
      <c r="B56" s="75">
        <v>0</v>
      </c>
      <c r="C56" s="75">
        <v>0</v>
      </c>
      <c r="D56" s="75">
        <v>0</v>
      </c>
      <c r="E56" s="79">
        <f>D56-C56</f>
        <v>0</v>
      </c>
      <c r="F56" s="71">
        <f>IF(ISBLANK(E56),"  ",IF(C56&gt;0,E56/C56,IF(E56&gt;0,1,0)))</f>
        <v>0</v>
      </c>
      <c r="H56" s="179"/>
    </row>
    <row r="57" spans="1:8" ht="15" customHeight="1" x14ac:dyDescent="0.25">
      <c r="A57" s="66"/>
      <c r="B57" s="65"/>
      <c r="C57" s="65"/>
      <c r="D57" s="65"/>
      <c r="E57" s="65"/>
      <c r="F57" s="58"/>
      <c r="H57" s="178"/>
    </row>
    <row r="58" spans="1:8" s="103" customFormat="1" ht="15" customHeight="1" x14ac:dyDescent="0.25">
      <c r="A58" s="81" t="s">
        <v>44</v>
      </c>
      <c r="B58" s="75">
        <v>14176315</v>
      </c>
      <c r="C58" s="75">
        <v>16351601</v>
      </c>
      <c r="D58" s="75">
        <v>16426583</v>
      </c>
      <c r="E58" s="75">
        <f>D58-C58</f>
        <v>74982</v>
      </c>
      <c r="F58" s="71">
        <f>IF(ISBLANK(E58),"  ",IF(C58&gt;0,E58/C58,IF(E58&gt;0,1,0)))</f>
        <v>4.5856060210862533E-3</v>
      </c>
      <c r="H58" s="179"/>
    </row>
    <row r="59" spans="1:8" ht="15" customHeight="1" x14ac:dyDescent="0.25">
      <c r="A59" s="82"/>
      <c r="B59" s="65"/>
      <c r="C59" s="65"/>
      <c r="D59" s="65"/>
      <c r="E59" s="65"/>
      <c r="F59" s="58" t="s">
        <v>38</v>
      </c>
      <c r="H59" s="178"/>
    </row>
    <row r="60" spans="1:8" ht="15" customHeight="1" x14ac:dyDescent="0.25">
      <c r="A60" s="83"/>
      <c r="B60" s="57"/>
      <c r="C60" s="57"/>
      <c r="D60" s="57"/>
      <c r="E60" s="57"/>
      <c r="F60" s="59" t="s">
        <v>38</v>
      </c>
      <c r="H60" s="178"/>
    </row>
    <row r="61" spans="1:8" ht="15" customHeight="1" x14ac:dyDescent="0.25">
      <c r="A61" s="81" t="s">
        <v>45</v>
      </c>
      <c r="B61" s="57"/>
      <c r="C61" s="57"/>
      <c r="D61" s="57"/>
      <c r="E61" s="57"/>
      <c r="F61" s="59"/>
      <c r="H61" s="178"/>
    </row>
    <row r="62" spans="1:8" ht="15" customHeight="1" x14ac:dyDescent="0.25">
      <c r="A62" s="64" t="s">
        <v>46</v>
      </c>
      <c r="B62" s="57">
        <v>4567619</v>
      </c>
      <c r="C62" s="57">
        <v>6108020</v>
      </c>
      <c r="D62" s="57">
        <v>5756593</v>
      </c>
      <c r="E62" s="183">
        <f t="shared" ref="E62:E75" si="4">D62-C62</f>
        <v>-351427</v>
      </c>
      <c r="F62" s="62">
        <f t="shared" ref="F62:F75" si="5">IF(ISBLANK(E62),"  ",IF(C62&gt;0,E62/C62,IF(E62&gt;0,1,0)))</f>
        <v>-5.7535338784090423E-2</v>
      </c>
      <c r="H62" s="178"/>
    </row>
    <row r="63" spans="1:8" ht="15" customHeight="1" x14ac:dyDescent="0.25">
      <c r="A63" s="66" t="s">
        <v>47</v>
      </c>
      <c r="B63" s="65">
        <v>0</v>
      </c>
      <c r="C63" s="65">
        <v>0</v>
      </c>
      <c r="D63" s="65">
        <v>0</v>
      </c>
      <c r="E63" s="183">
        <f t="shared" si="4"/>
        <v>0</v>
      </c>
      <c r="F63" s="62">
        <f t="shared" si="5"/>
        <v>0</v>
      </c>
      <c r="H63" s="178"/>
    </row>
    <row r="64" spans="1:8" ht="15" customHeight="1" x14ac:dyDescent="0.25">
      <c r="A64" s="66" t="s">
        <v>48</v>
      </c>
      <c r="B64" s="65">
        <v>0</v>
      </c>
      <c r="C64" s="65">
        <v>0</v>
      </c>
      <c r="D64" s="65">
        <v>0</v>
      </c>
      <c r="E64" s="183">
        <f t="shared" si="4"/>
        <v>0</v>
      </c>
      <c r="F64" s="62">
        <f t="shared" si="5"/>
        <v>0</v>
      </c>
      <c r="H64" s="178"/>
    </row>
    <row r="65" spans="1:8" ht="15" customHeight="1" x14ac:dyDescent="0.25">
      <c r="A65" s="66" t="s">
        <v>49</v>
      </c>
      <c r="B65" s="65">
        <v>1012773</v>
      </c>
      <c r="C65" s="65">
        <v>1230000</v>
      </c>
      <c r="D65" s="65">
        <v>1262773</v>
      </c>
      <c r="E65" s="183">
        <f t="shared" si="4"/>
        <v>32773</v>
      </c>
      <c r="F65" s="62">
        <f t="shared" si="5"/>
        <v>2.6644715447154473E-2</v>
      </c>
      <c r="H65" s="178"/>
    </row>
    <row r="66" spans="1:8" ht="15" customHeight="1" x14ac:dyDescent="0.25">
      <c r="A66" s="66" t="s">
        <v>50</v>
      </c>
      <c r="B66" s="65">
        <v>1879233</v>
      </c>
      <c r="C66" s="65">
        <v>2230000</v>
      </c>
      <c r="D66" s="65">
        <v>2379233</v>
      </c>
      <c r="E66" s="183">
        <f t="shared" si="4"/>
        <v>149233</v>
      </c>
      <c r="F66" s="62">
        <f t="shared" si="5"/>
        <v>6.6920627802690577E-2</v>
      </c>
      <c r="H66" s="178"/>
    </row>
    <row r="67" spans="1:8" ht="15" customHeight="1" x14ac:dyDescent="0.25">
      <c r="A67" s="66" t="s">
        <v>51</v>
      </c>
      <c r="B67" s="65">
        <v>2768924</v>
      </c>
      <c r="C67" s="65">
        <v>2633581</v>
      </c>
      <c r="D67" s="65">
        <v>2872356</v>
      </c>
      <c r="E67" s="183">
        <f t="shared" si="4"/>
        <v>238775</v>
      </c>
      <c r="F67" s="62">
        <f t="shared" si="5"/>
        <v>9.0665523483044574E-2</v>
      </c>
      <c r="H67" s="178"/>
    </row>
    <row r="68" spans="1:8" ht="15" customHeight="1" x14ac:dyDescent="0.25">
      <c r="A68" s="66" t="s">
        <v>52</v>
      </c>
      <c r="B68" s="65">
        <v>82981</v>
      </c>
      <c r="C68" s="65">
        <v>0</v>
      </c>
      <c r="D68" s="65">
        <v>82981</v>
      </c>
      <c r="E68" s="183">
        <f t="shared" si="4"/>
        <v>82981</v>
      </c>
      <c r="F68" s="62">
        <f t="shared" si="5"/>
        <v>1</v>
      </c>
      <c r="H68" s="178"/>
    </row>
    <row r="69" spans="1:8" ht="15" customHeight="1" x14ac:dyDescent="0.25">
      <c r="A69" s="66" t="s">
        <v>53</v>
      </c>
      <c r="B69" s="65">
        <v>3461768</v>
      </c>
      <c r="C69" s="65">
        <v>3735825</v>
      </c>
      <c r="D69" s="65">
        <v>3661768</v>
      </c>
      <c r="E69" s="183">
        <f t="shared" si="4"/>
        <v>-74057</v>
      </c>
      <c r="F69" s="62">
        <f t="shared" si="5"/>
        <v>-1.9823466034945426E-2</v>
      </c>
      <c r="H69" s="178"/>
    </row>
    <row r="70" spans="1:8" s="103" customFormat="1" ht="15" customHeight="1" x14ac:dyDescent="0.25">
      <c r="A70" s="84" t="s">
        <v>54</v>
      </c>
      <c r="B70" s="70">
        <v>13773298</v>
      </c>
      <c r="C70" s="70">
        <v>15937426</v>
      </c>
      <c r="D70" s="70">
        <v>16015704</v>
      </c>
      <c r="E70" s="79">
        <f t="shared" si="4"/>
        <v>78278</v>
      </c>
      <c r="F70" s="71">
        <f t="shared" si="5"/>
        <v>4.9115835894704704E-3</v>
      </c>
      <c r="H70" s="179"/>
    </row>
    <row r="71" spans="1:8" ht="15" customHeight="1" x14ac:dyDescent="0.25">
      <c r="A71" s="66" t="s">
        <v>55</v>
      </c>
      <c r="B71" s="65">
        <v>0</v>
      </c>
      <c r="C71" s="65">
        <v>0</v>
      </c>
      <c r="D71" s="65">
        <v>0</v>
      </c>
      <c r="E71" s="183">
        <f t="shared" si="4"/>
        <v>0</v>
      </c>
      <c r="F71" s="62">
        <f t="shared" si="5"/>
        <v>0</v>
      </c>
      <c r="H71" s="178"/>
    </row>
    <row r="72" spans="1:8" ht="15" customHeight="1" x14ac:dyDescent="0.25">
      <c r="A72" s="66" t="s">
        <v>56</v>
      </c>
      <c r="B72" s="65">
        <v>403017</v>
      </c>
      <c r="C72" s="65">
        <v>414175</v>
      </c>
      <c r="D72" s="65">
        <v>410879</v>
      </c>
      <c r="E72" s="183">
        <f t="shared" si="4"/>
        <v>-3296</v>
      </c>
      <c r="F72" s="62">
        <f t="shared" si="5"/>
        <v>-7.957988772861713E-3</v>
      </c>
      <c r="H72" s="178"/>
    </row>
    <row r="73" spans="1:8" ht="15" customHeight="1" x14ac:dyDescent="0.25">
      <c r="A73" s="66" t="s">
        <v>57</v>
      </c>
      <c r="B73" s="65">
        <v>0</v>
      </c>
      <c r="C73" s="65">
        <v>0</v>
      </c>
      <c r="D73" s="65">
        <v>0</v>
      </c>
      <c r="E73" s="183">
        <f t="shared" si="4"/>
        <v>0</v>
      </c>
      <c r="F73" s="62">
        <f t="shared" si="5"/>
        <v>0</v>
      </c>
      <c r="H73" s="178"/>
    </row>
    <row r="74" spans="1:8" ht="15" customHeight="1" x14ac:dyDescent="0.25">
      <c r="A74" s="66" t="s">
        <v>58</v>
      </c>
      <c r="B74" s="65">
        <v>0</v>
      </c>
      <c r="C74" s="65">
        <v>0</v>
      </c>
      <c r="D74" s="65">
        <v>0</v>
      </c>
      <c r="E74" s="183">
        <f t="shared" si="4"/>
        <v>0</v>
      </c>
      <c r="F74" s="62">
        <f t="shared" si="5"/>
        <v>0</v>
      </c>
      <c r="H74" s="178"/>
    </row>
    <row r="75" spans="1:8" s="103" customFormat="1" ht="15" customHeight="1" x14ac:dyDescent="0.25">
      <c r="A75" s="85" t="s">
        <v>59</v>
      </c>
      <c r="B75" s="86">
        <v>14176315</v>
      </c>
      <c r="C75" s="86">
        <v>16351601</v>
      </c>
      <c r="D75" s="86">
        <v>16426583</v>
      </c>
      <c r="E75" s="79">
        <f t="shared" si="4"/>
        <v>74982</v>
      </c>
      <c r="F75" s="71">
        <f t="shared" si="5"/>
        <v>4.5856060210862533E-3</v>
      </c>
      <c r="H75" s="179"/>
    </row>
    <row r="76" spans="1:8" ht="15" customHeight="1" x14ac:dyDescent="0.25">
      <c r="A76" s="83"/>
      <c r="B76" s="57"/>
      <c r="C76" s="57"/>
      <c r="D76" s="57"/>
      <c r="E76" s="57"/>
      <c r="F76" s="59"/>
      <c r="H76" s="178"/>
    </row>
    <row r="77" spans="1:8" ht="15" customHeight="1" x14ac:dyDescent="0.25">
      <c r="A77" s="81" t="s">
        <v>60</v>
      </c>
      <c r="B77" s="57"/>
      <c r="C77" s="57"/>
      <c r="D77" s="57"/>
      <c r="E77" s="57"/>
      <c r="F77" s="59"/>
      <c r="H77" s="178"/>
    </row>
    <row r="78" spans="1:8" ht="15" customHeight="1" x14ac:dyDescent="0.25">
      <c r="A78" s="64" t="s">
        <v>61</v>
      </c>
      <c r="B78" s="61">
        <v>6540037</v>
      </c>
      <c r="C78" s="61">
        <v>8383020</v>
      </c>
      <c r="D78" s="61">
        <v>7772475</v>
      </c>
      <c r="E78" s="57">
        <f t="shared" ref="E78:E96" si="6">D78-C78</f>
        <v>-610545</v>
      </c>
      <c r="F78" s="62">
        <f t="shared" ref="F78:F96" si="7">IF(ISBLANK(E78),"  ",IF(C78&gt;0,E78/C78,IF(E78&gt;0,1,0)))</f>
        <v>-7.2831151542045711E-2</v>
      </c>
      <c r="H78" s="178"/>
    </row>
    <row r="79" spans="1:8" ht="15" customHeight="1" x14ac:dyDescent="0.25">
      <c r="A79" s="66" t="s">
        <v>62</v>
      </c>
      <c r="B79" s="63">
        <v>0</v>
      </c>
      <c r="C79" s="63">
        <v>0</v>
      </c>
      <c r="D79" s="63">
        <v>0</v>
      </c>
      <c r="E79" s="65">
        <f t="shared" si="6"/>
        <v>0</v>
      </c>
      <c r="F79" s="62">
        <f t="shared" si="7"/>
        <v>0</v>
      </c>
      <c r="H79" s="178"/>
    </row>
    <row r="80" spans="1:8" ht="15" customHeight="1" x14ac:dyDescent="0.25">
      <c r="A80" s="66" t="s">
        <v>63</v>
      </c>
      <c r="B80" s="57">
        <v>2487647</v>
      </c>
      <c r="C80" s="57">
        <v>3050000</v>
      </c>
      <c r="D80" s="57">
        <v>3018122</v>
      </c>
      <c r="E80" s="65">
        <f t="shared" si="6"/>
        <v>-31878</v>
      </c>
      <c r="F80" s="62">
        <f t="shared" si="7"/>
        <v>-1.0451803278688524E-2</v>
      </c>
      <c r="H80" s="178"/>
    </row>
    <row r="81" spans="1:8" s="103" customFormat="1" ht="15" customHeight="1" x14ac:dyDescent="0.25">
      <c r="A81" s="84" t="s">
        <v>64</v>
      </c>
      <c r="B81" s="86">
        <v>9027684</v>
      </c>
      <c r="C81" s="86">
        <v>11433020</v>
      </c>
      <c r="D81" s="86">
        <v>10790597</v>
      </c>
      <c r="E81" s="70">
        <f t="shared" si="6"/>
        <v>-642423</v>
      </c>
      <c r="F81" s="71">
        <f t="shared" si="7"/>
        <v>-5.6190140487815121E-2</v>
      </c>
      <c r="H81" s="179"/>
    </row>
    <row r="82" spans="1:8" ht="15" customHeight="1" x14ac:dyDescent="0.25">
      <c r="A82" s="66" t="s">
        <v>65</v>
      </c>
      <c r="B82" s="63">
        <v>37290</v>
      </c>
      <c r="C82" s="63">
        <v>90000</v>
      </c>
      <c r="D82" s="63">
        <v>69160</v>
      </c>
      <c r="E82" s="65">
        <f t="shared" si="6"/>
        <v>-20840</v>
      </c>
      <c r="F82" s="62">
        <f t="shared" si="7"/>
        <v>-0.23155555555555554</v>
      </c>
      <c r="H82" s="178"/>
    </row>
    <row r="83" spans="1:8" ht="15" customHeight="1" x14ac:dyDescent="0.25">
      <c r="A83" s="66" t="s">
        <v>66</v>
      </c>
      <c r="B83" s="61">
        <v>2492616</v>
      </c>
      <c r="C83" s="61">
        <v>1990825</v>
      </c>
      <c r="D83" s="61">
        <v>2736067</v>
      </c>
      <c r="E83" s="65">
        <f t="shared" si="6"/>
        <v>745242</v>
      </c>
      <c r="F83" s="62">
        <f t="shared" si="7"/>
        <v>0.37433827684502657</v>
      </c>
      <c r="H83" s="178"/>
    </row>
    <row r="84" spans="1:8" ht="15" customHeight="1" x14ac:dyDescent="0.25">
      <c r="A84" s="66" t="s">
        <v>67</v>
      </c>
      <c r="B84" s="57">
        <v>384712</v>
      </c>
      <c r="C84" s="57">
        <v>555000</v>
      </c>
      <c r="D84" s="57">
        <v>534042</v>
      </c>
      <c r="E84" s="65">
        <f t="shared" si="6"/>
        <v>-20958</v>
      </c>
      <c r="F84" s="62">
        <f t="shared" si="7"/>
        <v>-3.7762162162162161E-2</v>
      </c>
      <c r="H84" s="178"/>
    </row>
    <row r="85" spans="1:8" s="103" customFormat="1" ht="15" customHeight="1" x14ac:dyDescent="0.25">
      <c r="A85" s="68" t="s">
        <v>68</v>
      </c>
      <c r="B85" s="86">
        <v>2914618</v>
      </c>
      <c r="C85" s="86">
        <v>2635825</v>
      </c>
      <c r="D85" s="86">
        <v>3339269</v>
      </c>
      <c r="E85" s="65">
        <f t="shared" si="6"/>
        <v>703444</v>
      </c>
      <c r="F85" s="71">
        <f t="shared" si="7"/>
        <v>0.26687811216602014</v>
      </c>
      <c r="H85" s="179"/>
    </row>
    <row r="86" spans="1:8" ht="15" customHeight="1" x14ac:dyDescent="0.25">
      <c r="A86" s="66" t="s">
        <v>69</v>
      </c>
      <c r="B86" s="57">
        <v>227825</v>
      </c>
      <c r="C86" s="57">
        <v>543581</v>
      </c>
      <c r="D86" s="57">
        <v>245822</v>
      </c>
      <c r="E86" s="65">
        <f t="shared" si="6"/>
        <v>-297759</v>
      </c>
      <c r="F86" s="62">
        <f t="shared" si="7"/>
        <v>-0.54777300899038051</v>
      </c>
      <c r="H86" s="178"/>
    </row>
    <row r="87" spans="1:8" ht="15" customHeight="1" x14ac:dyDescent="0.25">
      <c r="A87" s="66" t="s">
        <v>70</v>
      </c>
      <c r="B87" s="65">
        <v>84721</v>
      </c>
      <c r="C87" s="65">
        <v>25000</v>
      </c>
      <c r="D87" s="65">
        <v>82981</v>
      </c>
      <c r="E87" s="65">
        <f t="shared" si="6"/>
        <v>57981</v>
      </c>
      <c r="F87" s="62">
        <f t="shared" si="7"/>
        <v>2.3192400000000002</v>
      </c>
      <c r="H87" s="178"/>
    </row>
    <row r="88" spans="1:8" ht="15" customHeight="1" x14ac:dyDescent="0.25">
      <c r="A88" s="66" t="s">
        <v>71</v>
      </c>
      <c r="B88" s="65">
        <v>0</v>
      </c>
      <c r="C88" s="65">
        <v>0</v>
      </c>
      <c r="D88" s="65">
        <v>0</v>
      </c>
      <c r="E88" s="65">
        <f t="shared" si="6"/>
        <v>0</v>
      </c>
      <c r="F88" s="62">
        <f t="shared" si="7"/>
        <v>0</v>
      </c>
      <c r="H88" s="178"/>
    </row>
    <row r="89" spans="1:8" ht="15" customHeight="1" x14ac:dyDescent="0.25">
      <c r="A89" s="66" t="s">
        <v>72</v>
      </c>
      <c r="B89" s="65">
        <v>958123</v>
      </c>
      <c r="C89" s="65">
        <v>414175</v>
      </c>
      <c r="D89" s="65">
        <v>968682</v>
      </c>
      <c r="E89" s="65">
        <f t="shared" si="6"/>
        <v>554507</v>
      </c>
      <c r="F89" s="62">
        <f t="shared" si="7"/>
        <v>1.3388229613086255</v>
      </c>
      <c r="H89" s="178"/>
    </row>
    <row r="90" spans="1:8" s="103" customFormat="1" ht="15" customHeight="1" x14ac:dyDescent="0.25">
      <c r="A90" s="68" t="s">
        <v>73</v>
      </c>
      <c r="B90" s="70">
        <v>1270669</v>
      </c>
      <c r="C90" s="70">
        <v>982756</v>
      </c>
      <c r="D90" s="70">
        <v>1297485</v>
      </c>
      <c r="E90" s="70">
        <f t="shared" si="6"/>
        <v>314729</v>
      </c>
      <c r="F90" s="71">
        <f t="shared" si="7"/>
        <v>0.32025141540728319</v>
      </c>
      <c r="H90" s="179"/>
    </row>
    <row r="91" spans="1:8" ht="15" customHeight="1" x14ac:dyDescent="0.25">
      <c r="A91" s="66" t="s">
        <v>74</v>
      </c>
      <c r="B91" s="65">
        <v>963344</v>
      </c>
      <c r="C91" s="65">
        <v>1300000</v>
      </c>
      <c r="D91" s="65">
        <v>999232</v>
      </c>
      <c r="E91" s="65">
        <f t="shared" si="6"/>
        <v>-300768</v>
      </c>
      <c r="F91" s="62">
        <f t="shared" si="7"/>
        <v>-0.23136000000000001</v>
      </c>
      <c r="H91" s="178"/>
    </row>
    <row r="92" spans="1:8" ht="15" customHeight="1" x14ac:dyDescent="0.25">
      <c r="A92" s="66" t="s">
        <v>75</v>
      </c>
      <c r="B92" s="65">
        <v>0</v>
      </c>
      <c r="C92" s="65">
        <v>0</v>
      </c>
      <c r="D92" s="65">
        <v>0</v>
      </c>
      <c r="E92" s="65">
        <f t="shared" si="6"/>
        <v>0</v>
      </c>
      <c r="F92" s="62">
        <f t="shared" si="7"/>
        <v>0</v>
      </c>
      <c r="H92" s="178"/>
    </row>
    <row r="93" spans="1:8" ht="15" customHeight="1" x14ac:dyDescent="0.25">
      <c r="A93" s="73" t="s">
        <v>76</v>
      </c>
      <c r="B93" s="65">
        <v>0</v>
      </c>
      <c r="C93" s="65">
        <v>0</v>
      </c>
      <c r="D93" s="65">
        <v>0</v>
      </c>
      <c r="E93" s="65">
        <f t="shared" si="6"/>
        <v>0</v>
      </c>
      <c r="F93" s="62">
        <f t="shared" si="7"/>
        <v>0</v>
      </c>
      <c r="H93" s="178"/>
    </row>
    <row r="94" spans="1:8" s="103" customFormat="1" ht="15" customHeight="1" x14ac:dyDescent="0.25">
      <c r="A94" s="87" t="s">
        <v>77</v>
      </c>
      <c r="B94" s="86">
        <v>963344</v>
      </c>
      <c r="C94" s="86">
        <v>1300000</v>
      </c>
      <c r="D94" s="86">
        <v>999232</v>
      </c>
      <c r="E94" s="65">
        <f t="shared" si="6"/>
        <v>-300768</v>
      </c>
      <c r="F94" s="71">
        <f t="shared" si="7"/>
        <v>-0.23136000000000001</v>
      </c>
      <c r="H94" s="179"/>
    </row>
    <row r="95" spans="1:8" ht="15" customHeight="1" x14ac:dyDescent="0.25">
      <c r="A95" s="73" t="s">
        <v>78</v>
      </c>
      <c r="B95" s="65">
        <v>0</v>
      </c>
      <c r="C95" s="65">
        <v>0</v>
      </c>
      <c r="D95" s="65">
        <v>0</v>
      </c>
      <c r="E95" s="65">
        <f t="shared" si="6"/>
        <v>0</v>
      </c>
      <c r="F95" s="62">
        <f t="shared" si="7"/>
        <v>0</v>
      </c>
      <c r="H95" s="178"/>
    </row>
    <row r="96" spans="1:8" s="103" customFormat="1" ht="15" customHeight="1" thickBot="1" x14ac:dyDescent="0.3">
      <c r="A96" s="159" t="s">
        <v>59</v>
      </c>
      <c r="B96" s="160">
        <v>14176315</v>
      </c>
      <c r="C96" s="160">
        <v>16351601</v>
      </c>
      <c r="D96" s="160">
        <v>16426583</v>
      </c>
      <c r="E96" s="160">
        <f t="shared" si="6"/>
        <v>74982</v>
      </c>
      <c r="F96" s="162">
        <f t="shared" si="7"/>
        <v>4.5856060210862533E-3</v>
      </c>
      <c r="H96" s="179"/>
    </row>
    <row r="97" spans="1:6" ht="15" customHeight="1" thickTop="1" x14ac:dyDescent="0.4">
      <c r="A97" s="4"/>
      <c r="B97" s="5"/>
      <c r="C97" s="5"/>
      <c r="D97" s="5"/>
      <c r="E97" s="5"/>
      <c r="F97" s="6" t="s">
        <v>38</v>
      </c>
    </row>
    <row r="98" spans="1:6" x14ac:dyDescent="0.25">
      <c r="A98" s="1" t="s">
        <v>203</v>
      </c>
    </row>
    <row r="99" spans="1:6" x14ac:dyDescent="0.25">
      <c r="A99" s="1" t="s">
        <v>181</v>
      </c>
    </row>
  </sheetData>
  <hyperlinks>
    <hyperlink ref="I2" location="Home!A1" tooltip="Home" display="Home" xr:uid="{00000000-0004-0000-3100-000000000000}"/>
  </hyperlinks>
  <printOptions horizontalCentered="1" verticalCentered="1"/>
  <pageMargins left="0.25" right="0.25" top="0.75" bottom="0.75" header="0.3" footer="0.3"/>
  <pageSetup scale="46" fitToWidth="0" orientation="portrait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sheetPr codeName="Sheet51">
    <pageSetUpPr fitToPage="1"/>
  </sheetPr>
  <dimension ref="A1:M99"/>
  <sheetViews>
    <sheetView workbookViewId="0">
      <pane xSplit="1" ySplit="5" topLeftCell="B6" activePane="bottomRight" state="frozen"/>
      <selection activeCell="A33" sqref="A33"/>
      <selection pane="topRight" activeCell="A33" sqref="A33"/>
      <selection pane="bottomLeft" activeCell="A33" sqref="A33"/>
      <selection pane="bottomRight" activeCell="B8" sqref="B8:D96"/>
    </sheetView>
  </sheetViews>
  <sheetFormatPr defaultColWidth="9.140625" defaultRowHeight="15.75" x14ac:dyDescent="0.25"/>
  <cols>
    <col min="1" max="1" width="66.5703125" style="1" customWidth="1"/>
    <col min="2" max="5" width="23.7109375" style="2" customWidth="1"/>
    <col min="6" max="6" width="23.7109375" style="3" customWidth="1"/>
    <col min="8" max="8" width="7.7109375" customWidth="1"/>
    <col min="9" max="9" width="11.5703125" customWidth="1"/>
  </cols>
  <sheetData>
    <row r="1" spans="1:9" ht="19.5" customHeight="1" thickBot="1" x14ac:dyDescent="0.3">
      <c r="A1" s="27" t="s">
        <v>0</v>
      </c>
      <c r="B1" s="28"/>
      <c r="D1" s="29" t="s">
        <v>1</v>
      </c>
      <c r="E1" s="168" t="s">
        <v>106</v>
      </c>
      <c r="F1" s="30"/>
      <c r="H1" s="152"/>
    </row>
    <row r="2" spans="1:9" ht="19.5" customHeight="1" thickBot="1" x14ac:dyDescent="0.3">
      <c r="A2" s="27" t="s">
        <v>2</v>
      </c>
      <c r="B2" s="28"/>
      <c r="C2" s="28"/>
      <c r="D2" s="28"/>
      <c r="E2" s="28"/>
      <c r="F2" s="32"/>
      <c r="I2" s="170" t="s">
        <v>178</v>
      </c>
    </row>
    <row r="3" spans="1:9" ht="19.5" customHeight="1" thickBot="1" x14ac:dyDescent="0.3">
      <c r="A3" s="33" t="s">
        <v>3</v>
      </c>
      <c r="B3" s="34"/>
      <c r="C3" s="34"/>
      <c r="D3" s="34"/>
      <c r="E3" s="34"/>
      <c r="F3" s="35"/>
    </row>
    <row r="4" spans="1:9" ht="15" customHeight="1" thickTop="1" x14ac:dyDescent="0.25">
      <c r="A4" s="49" t="s">
        <v>4</v>
      </c>
      <c r="B4" s="50" t="s">
        <v>5</v>
      </c>
      <c r="C4" s="51" t="s">
        <v>6</v>
      </c>
      <c r="D4" s="51" t="s">
        <v>6</v>
      </c>
      <c r="E4" s="51" t="s">
        <v>7</v>
      </c>
      <c r="F4" s="52" t="s">
        <v>8</v>
      </c>
      <c r="H4" s="177"/>
    </row>
    <row r="5" spans="1:9" s="107" customFormat="1" ht="15" customHeight="1" x14ac:dyDescent="0.25">
      <c r="A5" s="53"/>
      <c r="B5" s="54" t="s">
        <v>192</v>
      </c>
      <c r="C5" s="54" t="s">
        <v>201</v>
      </c>
      <c r="D5" s="54" t="s">
        <v>202</v>
      </c>
      <c r="E5" s="54" t="s">
        <v>192</v>
      </c>
      <c r="F5" s="55" t="s">
        <v>9</v>
      </c>
      <c r="H5" s="177"/>
    </row>
    <row r="6" spans="1:9" ht="15" customHeight="1" x14ac:dyDescent="0.25">
      <c r="A6" s="56" t="s">
        <v>10</v>
      </c>
      <c r="B6" s="57"/>
      <c r="C6" s="57"/>
      <c r="D6" s="57"/>
      <c r="E6" s="57"/>
      <c r="F6" s="58"/>
      <c r="H6" s="178"/>
    </row>
    <row r="7" spans="1:9" ht="15" customHeight="1" x14ac:dyDescent="0.25">
      <c r="A7" s="56" t="s">
        <v>11</v>
      </c>
      <c r="B7" s="57"/>
      <c r="C7" s="57"/>
      <c r="D7" s="57"/>
      <c r="E7" s="57"/>
      <c r="F7" s="59"/>
      <c r="H7" s="178"/>
    </row>
    <row r="8" spans="1:9" ht="15" customHeight="1" x14ac:dyDescent="0.25">
      <c r="A8" s="60" t="s">
        <v>12</v>
      </c>
      <c r="B8" s="61">
        <v>16721292</v>
      </c>
      <c r="C8" s="61">
        <v>16721292</v>
      </c>
      <c r="D8" s="61">
        <v>17375428</v>
      </c>
      <c r="E8" s="61">
        <f t="shared" ref="E8:E33" si="0">D8-C8</f>
        <v>654136</v>
      </c>
      <c r="F8" s="62">
        <f t="shared" ref="F8:F33" si="1">IF(ISBLANK(E8),"  ",IF(C8&gt;0,E8/C8,IF(E8&gt;0,1,0)))</f>
        <v>3.911994360244412E-2</v>
      </c>
      <c r="H8" s="178"/>
    </row>
    <row r="9" spans="1:9" ht="15" customHeight="1" x14ac:dyDescent="0.25">
      <c r="A9" s="60" t="s">
        <v>13</v>
      </c>
      <c r="B9" s="61">
        <v>0</v>
      </c>
      <c r="C9" s="61">
        <v>0</v>
      </c>
      <c r="D9" s="61">
        <v>0</v>
      </c>
      <c r="E9" s="61">
        <f t="shared" si="0"/>
        <v>0</v>
      </c>
      <c r="F9" s="62">
        <f t="shared" si="1"/>
        <v>0</v>
      </c>
      <c r="H9" s="178"/>
    </row>
    <row r="10" spans="1:9" ht="15" customHeight="1" x14ac:dyDescent="0.25">
      <c r="A10" s="187" t="s">
        <v>14</v>
      </c>
      <c r="B10" s="63">
        <v>816088</v>
      </c>
      <c r="C10" s="63">
        <v>819672</v>
      </c>
      <c r="D10" s="63">
        <v>709111</v>
      </c>
      <c r="E10" s="61">
        <f t="shared" si="0"/>
        <v>-110561</v>
      </c>
      <c r="F10" s="62">
        <f t="shared" si="1"/>
        <v>-0.13488444158151067</v>
      </c>
      <c r="H10" s="178"/>
    </row>
    <row r="11" spans="1:9" ht="15" customHeight="1" x14ac:dyDescent="0.25">
      <c r="A11" s="189" t="s">
        <v>15</v>
      </c>
      <c r="B11" s="65">
        <v>0</v>
      </c>
      <c r="C11" s="65">
        <v>0</v>
      </c>
      <c r="D11" s="65">
        <v>0</v>
      </c>
      <c r="E11" s="61">
        <f t="shared" si="0"/>
        <v>0</v>
      </c>
      <c r="F11" s="62">
        <f t="shared" si="1"/>
        <v>0</v>
      </c>
      <c r="H11" s="178"/>
    </row>
    <row r="12" spans="1:9" ht="15" customHeight="1" x14ac:dyDescent="0.25">
      <c r="A12" s="190" t="s">
        <v>16</v>
      </c>
      <c r="B12" s="65">
        <v>816088</v>
      </c>
      <c r="C12" s="65">
        <v>819672</v>
      </c>
      <c r="D12" s="65">
        <v>709111</v>
      </c>
      <c r="E12" s="61">
        <f t="shared" si="0"/>
        <v>-110561</v>
      </c>
      <c r="F12" s="62">
        <f t="shared" si="1"/>
        <v>-0.13488444158151067</v>
      </c>
      <c r="H12" s="178"/>
    </row>
    <row r="13" spans="1:9" ht="15" customHeight="1" x14ac:dyDescent="0.25">
      <c r="A13" s="190" t="s">
        <v>17</v>
      </c>
      <c r="B13" s="65">
        <v>0</v>
      </c>
      <c r="C13" s="65">
        <v>0</v>
      </c>
      <c r="D13" s="65">
        <v>0</v>
      </c>
      <c r="E13" s="61">
        <f t="shared" si="0"/>
        <v>0</v>
      </c>
      <c r="F13" s="62">
        <f t="shared" si="1"/>
        <v>0</v>
      </c>
      <c r="H13" s="178"/>
    </row>
    <row r="14" spans="1:9" ht="15" customHeight="1" x14ac:dyDescent="0.25">
      <c r="A14" s="190" t="s">
        <v>18</v>
      </c>
      <c r="B14" s="65">
        <v>0</v>
      </c>
      <c r="C14" s="65">
        <v>0</v>
      </c>
      <c r="D14" s="65">
        <v>0</v>
      </c>
      <c r="E14" s="61">
        <f t="shared" si="0"/>
        <v>0</v>
      </c>
      <c r="F14" s="62">
        <f t="shared" si="1"/>
        <v>0</v>
      </c>
      <c r="H14" s="178"/>
    </row>
    <row r="15" spans="1:9" ht="15" customHeight="1" x14ac:dyDescent="0.25">
      <c r="A15" s="190" t="s">
        <v>19</v>
      </c>
      <c r="B15" s="65">
        <v>0</v>
      </c>
      <c r="C15" s="65">
        <v>0</v>
      </c>
      <c r="D15" s="65">
        <v>0</v>
      </c>
      <c r="E15" s="61">
        <f t="shared" si="0"/>
        <v>0</v>
      </c>
      <c r="F15" s="62">
        <f t="shared" si="1"/>
        <v>0</v>
      </c>
      <c r="H15" s="178"/>
    </row>
    <row r="16" spans="1:9" ht="15" customHeight="1" x14ac:dyDescent="0.25">
      <c r="A16" s="190" t="s">
        <v>204</v>
      </c>
      <c r="B16" s="65">
        <v>0</v>
      </c>
      <c r="C16" s="65">
        <v>0</v>
      </c>
      <c r="D16" s="65">
        <v>0</v>
      </c>
      <c r="E16" s="61">
        <f t="shared" si="0"/>
        <v>0</v>
      </c>
      <c r="F16" s="62">
        <f t="shared" si="1"/>
        <v>0</v>
      </c>
      <c r="H16" s="178"/>
    </row>
    <row r="17" spans="1:8" ht="15" customHeight="1" x14ac:dyDescent="0.25">
      <c r="A17" s="190" t="s">
        <v>20</v>
      </c>
      <c r="B17" s="65">
        <v>0</v>
      </c>
      <c r="C17" s="65">
        <v>0</v>
      </c>
      <c r="D17" s="65">
        <v>0</v>
      </c>
      <c r="E17" s="61">
        <f t="shared" si="0"/>
        <v>0</v>
      </c>
      <c r="F17" s="62">
        <f t="shared" si="1"/>
        <v>0</v>
      </c>
      <c r="H17" s="178"/>
    </row>
    <row r="18" spans="1:8" ht="15" customHeight="1" x14ac:dyDescent="0.25">
      <c r="A18" s="190" t="s">
        <v>193</v>
      </c>
      <c r="B18" s="65">
        <v>0</v>
      </c>
      <c r="C18" s="65">
        <v>0</v>
      </c>
      <c r="D18" s="65">
        <v>0</v>
      </c>
      <c r="E18" s="61">
        <f t="shared" si="0"/>
        <v>0</v>
      </c>
      <c r="F18" s="62">
        <f t="shared" si="1"/>
        <v>0</v>
      </c>
      <c r="H18" s="178"/>
    </row>
    <row r="19" spans="1:8" ht="15" customHeight="1" x14ac:dyDescent="0.25">
      <c r="A19" s="190" t="s">
        <v>21</v>
      </c>
      <c r="B19" s="65">
        <v>0</v>
      </c>
      <c r="C19" s="65">
        <v>0</v>
      </c>
      <c r="D19" s="65">
        <v>0</v>
      </c>
      <c r="E19" s="61">
        <f t="shared" si="0"/>
        <v>0</v>
      </c>
      <c r="F19" s="62">
        <f t="shared" si="1"/>
        <v>0</v>
      </c>
      <c r="H19" s="178"/>
    </row>
    <row r="20" spans="1:8" ht="15" customHeight="1" x14ac:dyDescent="0.25">
      <c r="A20" s="190" t="s">
        <v>22</v>
      </c>
      <c r="B20" s="65">
        <v>0</v>
      </c>
      <c r="C20" s="65">
        <v>0</v>
      </c>
      <c r="D20" s="65">
        <v>0</v>
      </c>
      <c r="E20" s="61">
        <f t="shared" si="0"/>
        <v>0</v>
      </c>
      <c r="F20" s="62">
        <f t="shared" si="1"/>
        <v>0</v>
      </c>
      <c r="H20" s="178"/>
    </row>
    <row r="21" spans="1:8" ht="15" customHeight="1" x14ac:dyDescent="0.25">
      <c r="A21" s="190" t="s">
        <v>194</v>
      </c>
      <c r="B21" s="65">
        <v>0</v>
      </c>
      <c r="C21" s="65">
        <v>0</v>
      </c>
      <c r="D21" s="65">
        <v>0</v>
      </c>
      <c r="E21" s="61">
        <f t="shared" si="0"/>
        <v>0</v>
      </c>
      <c r="F21" s="62">
        <f t="shared" si="1"/>
        <v>0</v>
      </c>
      <c r="H21" s="178"/>
    </row>
    <row r="22" spans="1:8" ht="15" customHeight="1" x14ac:dyDescent="0.25">
      <c r="A22" s="190" t="s">
        <v>23</v>
      </c>
      <c r="B22" s="65">
        <v>0</v>
      </c>
      <c r="C22" s="65">
        <v>0</v>
      </c>
      <c r="D22" s="65">
        <v>0</v>
      </c>
      <c r="E22" s="61">
        <f t="shared" si="0"/>
        <v>0</v>
      </c>
      <c r="F22" s="62">
        <f t="shared" si="1"/>
        <v>0</v>
      </c>
      <c r="H22" s="178"/>
    </row>
    <row r="23" spans="1:8" ht="15" customHeight="1" x14ac:dyDescent="0.25">
      <c r="A23" s="191" t="s">
        <v>195</v>
      </c>
      <c r="B23" s="65">
        <v>0</v>
      </c>
      <c r="C23" s="65">
        <v>0</v>
      </c>
      <c r="D23" s="65">
        <v>0</v>
      </c>
      <c r="E23" s="61">
        <f t="shared" si="0"/>
        <v>0</v>
      </c>
      <c r="F23" s="62">
        <f t="shared" si="1"/>
        <v>0</v>
      </c>
      <c r="H23" s="178"/>
    </row>
    <row r="24" spans="1:8" ht="15" customHeight="1" x14ac:dyDescent="0.25">
      <c r="A24" s="191" t="s">
        <v>24</v>
      </c>
      <c r="B24" s="65">
        <v>0</v>
      </c>
      <c r="C24" s="65">
        <v>0</v>
      </c>
      <c r="D24" s="65">
        <v>0</v>
      </c>
      <c r="E24" s="61">
        <f t="shared" si="0"/>
        <v>0</v>
      </c>
      <c r="F24" s="62">
        <f t="shared" si="1"/>
        <v>0</v>
      </c>
      <c r="H24" s="178"/>
    </row>
    <row r="25" spans="1:8" ht="15" customHeight="1" x14ac:dyDescent="0.25">
      <c r="A25" s="191" t="s">
        <v>79</v>
      </c>
      <c r="B25" s="65">
        <v>0</v>
      </c>
      <c r="C25" s="65">
        <v>0</v>
      </c>
      <c r="D25" s="65">
        <v>0</v>
      </c>
      <c r="E25" s="61">
        <f t="shared" si="0"/>
        <v>0</v>
      </c>
      <c r="F25" s="62">
        <f t="shared" si="1"/>
        <v>0</v>
      </c>
      <c r="H25" s="178"/>
    </row>
    <row r="26" spans="1:8" ht="15" customHeight="1" x14ac:dyDescent="0.25">
      <c r="A26" s="191" t="s">
        <v>196</v>
      </c>
      <c r="B26" s="65">
        <v>0</v>
      </c>
      <c r="C26" s="65">
        <v>0</v>
      </c>
      <c r="D26" s="65">
        <v>0</v>
      </c>
      <c r="E26" s="61">
        <f t="shared" si="0"/>
        <v>0</v>
      </c>
      <c r="F26" s="62">
        <f t="shared" si="1"/>
        <v>0</v>
      </c>
      <c r="H26" s="178"/>
    </row>
    <row r="27" spans="1:8" ht="15" customHeight="1" x14ac:dyDescent="0.25">
      <c r="A27" s="191" t="s">
        <v>197</v>
      </c>
      <c r="B27" s="65">
        <v>0</v>
      </c>
      <c r="C27" s="65">
        <v>0</v>
      </c>
      <c r="D27" s="65">
        <v>0</v>
      </c>
      <c r="E27" s="61">
        <f t="shared" si="0"/>
        <v>0</v>
      </c>
      <c r="F27" s="62">
        <f t="shared" si="1"/>
        <v>0</v>
      </c>
      <c r="H27" s="178"/>
    </row>
    <row r="28" spans="1:8" ht="15" customHeight="1" x14ac:dyDescent="0.25">
      <c r="A28" s="191" t="s">
        <v>185</v>
      </c>
      <c r="B28" s="65">
        <v>0</v>
      </c>
      <c r="C28" s="65">
        <v>0</v>
      </c>
      <c r="D28" s="65">
        <v>0</v>
      </c>
      <c r="E28" s="61">
        <f t="shared" si="0"/>
        <v>0</v>
      </c>
      <c r="F28" s="62">
        <f t="shared" si="1"/>
        <v>0</v>
      </c>
      <c r="H28" s="178"/>
    </row>
    <row r="29" spans="1:8" ht="15" customHeight="1" x14ac:dyDescent="0.25">
      <c r="A29" s="191" t="s">
        <v>198</v>
      </c>
      <c r="B29" s="65">
        <v>0</v>
      </c>
      <c r="C29" s="65">
        <v>0</v>
      </c>
      <c r="D29" s="65">
        <v>0</v>
      </c>
      <c r="E29" s="61">
        <f t="shared" si="0"/>
        <v>0</v>
      </c>
      <c r="F29" s="62">
        <f t="shared" si="1"/>
        <v>0</v>
      </c>
      <c r="H29" s="178"/>
    </row>
    <row r="30" spans="1:8" ht="15" customHeight="1" x14ac:dyDescent="0.25">
      <c r="A30" s="192" t="s">
        <v>199</v>
      </c>
      <c r="B30" s="65">
        <v>0</v>
      </c>
      <c r="C30" s="65">
        <v>0</v>
      </c>
      <c r="D30" s="65">
        <v>0</v>
      </c>
      <c r="E30" s="61">
        <f t="shared" si="0"/>
        <v>0</v>
      </c>
      <c r="F30" s="62">
        <f t="shared" si="1"/>
        <v>0</v>
      </c>
      <c r="H30" s="178"/>
    </row>
    <row r="31" spans="1:8" ht="15" customHeight="1" x14ac:dyDescent="0.25">
      <c r="A31" s="191" t="s">
        <v>205</v>
      </c>
      <c r="B31" s="65">
        <v>0</v>
      </c>
      <c r="C31" s="65">
        <v>0</v>
      </c>
      <c r="D31" s="65">
        <v>0</v>
      </c>
      <c r="E31" s="61">
        <f t="shared" si="0"/>
        <v>0</v>
      </c>
      <c r="F31" s="62">
        <f t="shared" si="1"/>
        <v>0</v>
      </c>
      <c r="H31" s="178"/>
    </row>
    <row r="32" spans="1:8" ht="15" customHeight="1" x14ac:dyDescent="0.25">
      <c r="A32" s="193" t="s">
        <v>206</v>
      </c>
      <c r="B32" s="65">
        <v>0</v>
      </c>
      <c r="C32" s="65">
        <v>0</v>
      </c>
      <c r="D32" s="65">
        <v>0</v>
      </c>
      <c r="E32" s="61">
        <f t="shared" si="0"/>
        <v>0</v>
      </c>
      <c r="F32" s="62">
        <f t="shared" si="1"/>
        <v>0</v>
      </c>
      <c r="H32" s="178"/>
    </row>
    <row r="33" spans="1:13" ht="15" customHeight="1" x14ac:dyDescent="0.25">
      <c r="A33" s="193" t="s">
        <v>207</v>
      </c>
      <c r="B33" s="65">
        <v>0</v>
      </c>
      <c r="C33" s="65">
        <v>0</v>
      </c>
      <c r="D33" s="65">
        <v>0</v>
      </c>
      <c r="E33" s="61">
        <f t="shared" si="0"/>
        <v>0</v>
      </c>
      <c r="F33" s="62">
        <f t="shared" si="1"/>
        <v>0</v>
      </c>
      <c r="H33" s="178"/>
    </row>
    <row r="34" spans="1:13" ht="15" customHeight="1" x14ac:dyDescent="0.25">
      <c r="A34" s="67" t="s">
        <v>25</v>
      </c>
      <c r="B34" s="65"/>
      <c r="C34" s="65"/>
      <c r="D34" s="65"/>
      <c r="E34" s="65"/>
      <c r="F34" s="58"/>
      <c r="H34" s="178"/>
    </row>
    <row r="35" spans="1:13" ht="15" customHeight="1" x14ac:dyDescent="0.25">
      <c r="A35" s="64" t="s">
        <v>26</v>
      </c>
      <c r="B35" s="61">
        <v>0</v>
      </c>
      <c r="C35" s="61">
        <v>0</v>
      </c>
      <c r="D35" s="61">
        <v>0</v>
      </c>
      <c r="E35" s="61">
        <f>D35-C35</f>
        <v>0</v>
      </c>
      <c r="F35" s="62">
        <f>IF(ISBLANK(E35),"  ",IF(C35&gt;0,E35/C35,IF(E35&gt;0,1,0)))</f>
        <v>0</v>
      </c>
      <c r="H35" s="178"/>
    </row>
    <row r="36" spans="1:13" ht="15" customHeight="1" x14ac:dyDescent="0.25">
      <c r="A36" s="68" t="s">
        <v>27</v>
      </c>
      <c r="B36" s="65"/>
      <c r="C36" s="65"/>
      <c r="D36" s="65"/>
      <c r="E36" s="65"/>
      <c r="F36" s="58"/>
      <c r="H36" s="178"/>
    </row>
    <row r="37" spans="1:13" ht="15" customHeight="1" x14ac:dyDescent="0.25">
      <c r="A37" s="64" t="s">
        <v>26</v>
      </c>
      <c r="B37" s="57">
        <v>0</v>
      </c>
      <c r="C37" s="57">
        <v>0</v>
      </c>
      <c r="D37" s="57">
        <v>0</v>
      </c>
      <c r="E37" s="61">
        <f>D37-C37</f>
        <v>0</v>
      </c>
      <c r="F37" s="62">
        <f>IF(ISBLANK(E37),"  ",IF(C37&gt;0,E37/C37,IF(E37&gt;0,1,0)))</f>
        <v>0</v>
      </c>
      <c r="H37" s="178"/>
    </row>
    <row r="38" spans="1:13" ht="15" customHeight="1" x14ac:dyDescent="0.25">
      <c r="A38" s="66" t="s">
        <v>28</v>
      </c>
      <c r="B38" s="65"/>
      <c r="C38" s="65"/>
      <c r="D38" s="65"/>
      <c r="E38" s="63"/>
      <c r="F38" s="62" t="str">
        <f>IF(ISBLANK(E38),"  ",IF(C38&gt;0,E38/C38,IF(E38&gt;0,1,0)))</f>
        <v xml:space="preserve">  </v>
      </c>
      <c r="H38" s="178"/>
    </row>
    <row r="39" spans="1:13" s="103" customFormat="1" ht="15" customHeight="1" x14ac:dyDescent="0.25">
      <c r="A39" s="69" t="s">
        <v>30</v>
      </c>
      <c r="B39" s="70">
        <v>17537380</v>
      </c>
      <c r="C39" s="70">
        <v>17540964</v>
      </c>
      <c r="D39" s="70">
        <v>18084539</v>
      </c>
      <c r="E39" s="70">
        <f>D39-C39</f>
        <v>543575</v>
      </c>
      <c r="F39" s="71">
        <f>IF(ISBLANK(E39),"  ",IF(C39&gt;0,E39/C39,IF(E39&gt;0,1,0)))</f>
        <v>3.0988889778235676E-2</v>
      </c>
      <c r="H39" s="179"/>
    </row>
    <row r="40" spans="1:13" ht="15" customHeight="1" x14ac:dyDescent="0.25">
      <c r="A40" s="67" t="s">
        <v>31</v>
      </c>
      <c r="B40" s="65"/>
      <c r="C40" s="65"/>
      <c r="D40" s="65"/>
      <c r="E40" s="65"/>
      <c r="F40" s="58"/>
      <c r="H40" s="178"/>
    </row>
    <row r="41" spans="1:13" ht="15" customHeight="1" x14ac:dyDescent="0.25">
      <c r="A41" s="72" t="s">
        <v>32</v>
      </c>
      <c r="B41" s="61">
        <v>0</v>
      </c>
      <c r="C41" s="61">
        <v>0</v>
      </c>
      <c r="D41" s="61">
        <v>0</v>
      </c>
      <c r="E41" s="61">
        <f t="shared" ref="E41:E46" si="2">D41-C41</f>
        <v>0</v>
      </c>
      <c r="F41" s="62">
        <f t="shared" ref="F41:F46" si="3">IF(ISBLANK(E41),"  ",IF(C41&gt;0,E41/C41,IF(E41&gt;0,1,0)))</f>
        <v>0</v>
      </c>
      <c r="H41" s="178"/>
    </row>
    <row r="42" spans="1:13" ht="15" customHeight="1" x14ac:dyDescent="0.25">
      <c r="A42" s="73" t="s">
        <v>33</v>
      </c>
      <c r="B42" s="61">
        <v>0</v>
      </c>
      <c r="C42" s="61">
        <v>0</v>
      </c>
      <c r="D42" s="61">
        <v>0</v>
      </c>
      <c r="E42" s="61">
        <f t="shared" si="2"/>
        <v>0</v>
      </c>
      <c r="F42" s="62">
        <f t="shared" si="3"/>
        <v>0</v>
      </c>
      <c r="H42" s="178"/>
    </row>
    <row r="43" spans="1:13" ht="15" customHeight="1" x14ac:dyDescent="0.25">
      <c r="A43" s="73" t="s">
        <v>34</v>
      </c>
      <c r="B43" s="61">
        <v>0</v>
      </c>
      <c r="C43" s="61">
        <v>0</v>
      </c>
      <c r="D43" s="61">
        <v>0</v>
      </c>
      <c r="E43" s="61">
        <f t="shared" si="2"/>
        <v>0</v>
      </c>
      <c r="F43" s="62">
        <f t="shared" si="3"/>
        <v>0</v>
      </c>
      <c r="H43" s="178"/>
    </row>
    <row r="44" spans="1:13" ht="15" customHeight="1" x14ac:dyDescent="0.25">
      <c r="A44" s="73" t="s">
        <v>35</v>
      </c>
      <c r="B44" s="61">
        <v>0</v>
      </c>
      <c r="C44" s="61">
        <v>0</v>
      </c>
      <c r="D44" s="61">
        <v>0</v>
      </c>
      <c r="E44" s="61">
        <f t="shared" si="2"/>
        <v>0</v>
      </c>
      <c r="F44" s="62">
        <f t="shared" si="3"/>
        <v>0</v>
      </c>
      <c r="H44" s="178"/>
    </row>
    <row r="45" spans="1:13" ht="15" customHeight="1" x14ac:dyDescent="0.25">
      <c r="A45" s="74" t="s">
        <v>36</v>
      </c>
      <c r="B45" s="61">
        <v>0</v>
      </c>
      <c r="C45" s="61">
        <v>0</v>
      </c>
      <c r="D45" s="61">
        <v>0</v>
      </c>
      <c r="E45" s="61">
        <f t="shared" si="2"/>
        <v>0</v>
      </c>
      <c r="F45" s="62">
        <f t="shared" si="3"/>
        <v>0</v>
      </c>
      <c r="H45" s="178"/>
    </row>
    <row r="46" spans="1:13" s="103" customFormat="1" ht="15" customHeight="1" x14ac:dyDescent="0.25">
      <c r="A46" s="67" t="s">
        <v>37</v>
      </c>
      <c r="B46" s="75">
        <v>0</v>
      </c>
      <c r="C46" s="75">
        <v>0</v>
      </c>
      <c r="D46" s="75">
        <v>0</v>
      </c>
      <c r="E46" s="77">
        <f t="shared" si="2"/>
        <v>0</v>
      </c>
      <c r="F46" s="71">
        <f t="shared" si="3"/>
        <v>0</v>
      </c>
      <c r="H46" s="179"/>
      <c r="M46" s="103" t="s">
        <v>38</v>
      </c>
    </row>
    <row r="47" spans="1:13" ht="15" customHeight="1" x14ac:dyDescent="0.25">
      <c r="A47" s="66" t="s">
        <v>38</v>
      </c>
      <c r="B47" s="65"/>
      <c r="C47" s="65"/>
      <c r="D47" s="65"/>
      <c r="E47" s="65"/>
      <c r="F47" s="58"/>
      <c r="H47" s="178"/>
    </row>
    <row r="48" spans="1:13" s="103" customFormat="1" ht="15" customHeight="1" x14ac:dyDescent="0.25">
      <c r="A48" s="76" t="s">
        <v>39</v>
      </c>
      <c r="B48" s="77">
        <v>0</v>
      </c>
      <c r="C48" s="77">
        <v>0</v>
      </c>
      <c r="D48" s="77">
        <v>0</v>
      </c>
      <c r="E48" s="77">
        <f>D48-C48</f>
        <v>0</v>
      </c>
      <c r="F48" s="71">
        <f>IF(ISBLANK(E48),"  ",IF(C48&gt;0,E48/C48,IF(E48&gt;0,1,0)))</f>
        <v>0</v>
      </c>
      <c r="H48" s="179"/>
    </row>
    <row r="49" spans="1:9" ht="15" customHeight="1" x14ac:dyDescent="0.25">
      <c r="A49" s="64"/>
      <c r="B49" s="57"/>
      <c r="C49" s="57"/>
      <c r="D49" s="57"/>
      <c r="E49" s="57"/>
      <c r="F49" s="59"/>
      <c r="H49" s="178"/>
    </row>
    <row r="50" spans="1:9" s="103" customFormat="1" ht="15" customHeight="1" x14ac:dyDescent="0.25">
      <c r="A50" s="76" t="s">
        <v>40</v>
      </c>
      <c r="B50" s="77">
        <v>0</v>
      </c>
      <c r="C50" s="77">
        <v>0</v>
      </c>
      <c r="D50" s="77">
        <v>0</v>
      </c>
      <c r="E50" s="77">
        <f>D50-C50</f>
        <v>0</v>
      </c>
      <c r="F50" s="71">
        <f>IF(ISBLANK(E50),"  ",IF(C50&gt;0,E50/C50,IF(E50&gt;0,1,0)))</f>
        <v>0</v>
      </c>
      <c r="H50" s="179"/>
    </row>
    <row r="51" spans="1:9" ht="15" customHeight="1" x14ac:dyDescent="0.25">
      <c r="A51" s="66" t="s">
        <v>38</v>
      </c>
      <c r="B51" s="65"/>
      <c r="C51" s="65"/>
      <c r="D51" s="65"/>
      <c r="E51" s="65"/>
      <c r="F51" s="58"/>
      <c r="H51" s="178"/>
    </row>
    <row r="52" spans="1:9" s="103" customFormat="1" ht="15" customHeight="1" x14ac:dyDescent="0.25">
      <c r="A52" s="67" t="s">
        <v>41</v>
      </c>
      <c r="B52" s="75">
        <v>15986475</v>
      </c>
      <c r="C52" s="75">
        <v>16750000</v>
      </c>
      <c r="D52" s="75">
        <v>16750000</v>
      </c>
      <c r="E52" s="75">
        <f>D52-C52</f>
        <v>0</v>
      </c>
      <c r="F52" s="71">
        <f>IF(ISBLANK(E52),"  ",IF(C52&gt;0,E52/C52,IF(E52&gt;0,1,0)))</f>
        <v>0</v>
      </c>
      <c r="H52" s="179"/>
    </row>
    <row r="53" spans="1:9" ht="15" customHeight="1" x14ac:dyDescent="0.25">
      <c r="A53" s="66" t="s">
        <v>38</v>
      </c>
      <c r="B53" s="65"/>
      <c r="C53" s="65"/>
      <c r="D53" s="65"/>
      <c r="E53" s="65"/>
      <c r="F53" s="58"/>
      <c r="H53" s="178"/>
    </row>
    <row r="54" spans="1:9" s="103" customFormat="1" ht="15" customHeight="1" x14ac:dyDescent="0.25">
      <c r="A54" s="78" t="s">
        <v>42</v>
      </c>
      <c r="B54" s="79">
        <v>0</v>
      </c>
      <c r="C54" s="79">
        <v>0</v>
      </c>
      <c r="D54" s="79">
        <v>0</v>
      </c>
      <c r="E54" s="79">
        <f>D54-C54</f>
        <v>0</v>
      </c>
      <c r="F54" s="71">
        <f>IF(ISBLANK(E54),"  ",IF(C54&gt;0,E54/C54,IF(E54&gt;0,1,0)))</f>
        <v>0</v>
      </c>
      <c r="H54" s="179"/>
    </row>
    <row r="55" spans="1:9" ht="15" customHeight="1" x14ac:dyDescent="0.25">
      <c r="A55" s="67"/>
      <c r="B55" s="57"/>
      <c r="C55" s="57"/>
      <c r="D55" s="57"/>
      <c r="E55" s="57"/>
      <c r="F55" s="80"/>
      <c r="H55" s="178"/>
    </row>
    <row r="56" spans="1:9" s="103" customFormat="1" ht="15" customHeight="1" x14ac:dyDescent="0.25">
      <c r="A56" s="67" t="s">
        <v>43</v>
      </c>
      <c r="B56" s="75">
        <v>0</v>
      </c>
      <c r="C56" s="75">
        <v>0</v>
      </c>
      <c r="D56" s="75">
        <v>0</v>
      </c>
      <c r="E56" s="79">
        <f>D56-C56</f>
        <v>0</v>
      </c>
      <c r="F56" s="71">
        <f>IF(ISBLANK(E56),"  ",IF(C56&gt;0,E56/C56,IF(E56&gt;0,1,0)))</f>
        <v>0</v>
      </c>
      <c r="H56" s="179"/>
    </row>
    <row r="57" spans="1:9" ht="15" customHeight="1" x14ac:dyDescent="0.25">
      <c r="A57" s="66"/>
      <c r="B57" s="65"/>
      <c r="C57" s="65"/>
      <c r="D57" s="65"/>
      <c r="E57" s="65"/>
      <c r="F57" s="58"/>
      <c r="H57" s="178"/>
    </row>
    <row r="58" spans="1:9" s="103" customFormat="1" ht="15" customHeight="1" x14ac:dyDescent="0.25">
      <c r="A58" s="81" t="s">
        <v>44</v>
      </c>
      <c r="B58" s="75">
        <v>33523855</v>
      </c>
      <c r="C58" s="75">
        <v>34290964</v>
      </c>
      <c r="D58" s="75">
        <v>34834539</v>
      </c>
      <c r="E58" s="75">
        <f>D58-C58</f>
        <v>543575</v>
      </c>
      <c r="F58" s="71">
        <f>IF(ISBLANK(E58),"  ",IF(C58&gt;0,E58/C58,IF(E58&gt;0,1,0)))</f>
        <v>1.5851843651872838E-2</v>
      </c>
      <c r="H58" s="179"/>
    </row>
    <row r="59" spans="1:9" ht="15" customHeight="1" x14ac:dyDescent="0.25">
      <c r="A59" s="82"/>
      <c r="B59" s="65"/>
      <c r="C59" s="65"/>
      <c r="D59" s="65"/>
      <c r="E59" s="65"/>
      <c r="F59" s="58" t="s">
        <v>38</v>
      </c>
      <c r="H59" s="178"/>
    </row>
    <row r="60" spans="1:9" ht="15" customHeight="1" x14ac:dyDescent="0.25">
      <c r="A60" s="83"/>
      <c r="B60" s="57"/>
      <c r="C60" s="57"/>
      <c r="D60" s="57"/>
      <c r="E60" s="57"/>
      <c r="F60" s="59" t="s">
        <v>38</v>
      </c>
      <c r="H60" s="178"/>
    </row>
    <row r="61" spans="1:9" ht="15" customHeight="1" x14ac:dyDescent="0.25">
      <c r="A61" s="81" t="s">
        <v>45</v>
      </c>
      <c r="B61" s="57"/>
      <c r="C61" s="57"/>
      <c r="D61" s="57"/>
      <c r="E61" s="57"/>
      <c r="F61" s="59"/>
      <c r="H61" s="178"/>
    </row>
    <row r="62" spans="1:9" ht="15" customHeight="1" x14ac:dyDescent="0.25">
      <c r="A62" s="64" t="s">
        <v>46</v>
      </c>
      <c r="B62" s="57">
        <v>16895951</v>
      </c>
      <c r="C62" s="57">
        <v>17289505</v>
      </c>
      <c r="D62" s="57">
        <v>17682481</v>
      </c>
      <c r="E62" s="183">
        <f t="shared" ref="E62:E75" si="4">D62-C62</f>
        <v>392976</v>
      </c>
      <c r="F62" s="62">
        <f t="shared" ref="F62:F75" si="5">IF(ISBLANK(E62),"  ",IF(C62&gt;0,E62/C62,IF(E62&gt;0,1,0)))</f>
        <v>2.2729164310950487E-2</v>
      </c>
      <c r="H62" s="178"/>
      <c r="I62" s="151"/>
    </row>
    <row r="63" spans="1:9" ht="15" customHeight="1" x14ac:dyDescent="0.25">
      <c r="A63" s="66" t="s">
        <v>47</v>
      </c>
      <c r="B63" s="65">
        <v>0</v>
      </c>
      <c r="C63" s="65">
        <v>0</v>
      </c>
      <c r="D63" s="65">
        <v>0</v>
      </c>
      <c r="E63" s="183">
        <f t="shared" si="4"/>
        <v>0</v>
      </c>
      <c r="F63" s="62">
        <f t="shared" si="5"/>
        <v>0</v>
      </c>
      <c r="H63" s="178"/>
      <c r="I63" s="151"/>
    </row>
    <row r="64" spans="1:9" ht="15" customHeight="1" x14ac:dyDescent="0.25">
      <c r="A64" s="66" t="s">
        <v>48</v>
      </c>
      <c r="B64" s="65">
        <v>0</v>
      </c>
      <c r="C64" s="65">
        <v>0</v>
      </c>
      <c r="D64" s="65">
        <v>0</v>
      </c>
      <c r="E64" s="183">
        <f t="shared" si="4"/>
        <v>0</v>
      </c>
      <c r="F64" s="62">
        <f t="shared" si="5"/>
        <v>0</v>
      </c>
      <c r="H64" s="178"/>
      <c r="I64" s="151"/>
    </row>
    <row r="65" spans="1:9" ht="15" customHeight="1" x14ac:dyDescent="0.25">
      <c r="A65" s="66" t="s">
        <v>49</v>
      </c>
      <c r="B65" s="65">
        <v>2866884</v>
      </c>
      <c r="C65" s="65">
        <v>2931878</v>
      </c>
      <c r="D65" s="65">
        <v>3005611</v>
      </c>
      <c r="E65" s="183">
        <f t="shared" si="4"/>
        <v>73733</v>
      </c>
      <c r="F65" s="62">
        <f t="shared" si="5"/>
        <v>2.5148727198062128E-2</v>
      </c>
      <c r="H65" s="178"/>
      <c r="I65" s="151"/>
    </row>
    <row r="66" spans="1:9" ht="15" customHeight="1" x14ac:dyDescent="0.25">
      <c r="A66" s="66" t="s">
        <v>50</v>
      </c>
      <c r="B66" s="65">
        <v>3806440</v>
      </c>
      <c r="C66" s="65">
        <v>3892024</v>
      </c>
      <c r="D66" s="65">
        <v>4001443</v>
      </c>
      <c r="E66" s="183">
        <f t="shared" si="4"/>
        <v>109419</v>
      </c>
      <c r="F66" s="62">
        <f t="shared" si="5"/>
        <v>2.8113649864440711E-2</v>
      </c>
      <c r="H66" s="178"/>
      <c r="I66" s="151"/>
    </row>
    <row r="67" spans="1:9" ht="15" customHeight="1" x14ac:dyDescent="0.25">
      <c r="A67" s="66" t="s">
        <v>51</v>
      </c>
      <c r="B67" s="65">
        <v>5676885</v>
      </c>
      <c r="C67" s="65">
        <v>5799923</v>
      </c>
      <c r="D67" s="65">
        <v>5938473</v>
      </c>
      <c r="E67" s="183">
        <f t="shared" si="4"/>
        <v>138550</v>
      </c>
      <c r="F67" s="62">
        <f t="shared" si="5"/>
        <v>2.3888248171570554E-2</v>
      </c>
      <c r="H67" s="178"/>
      <c r="I67" s="151"/>
    </row>
    <row r="68" spans="1:9" ht="15" customHeight="1" x14ac:dyDescent="0.25">
      <c r="A68" s="66" t="s">
        <v>52</v>
      </c>
      <c r="B68" s="65">
        <v>3214</v>
      </c>
      <c r="C68" s="65">
        <v>3429</v>
      </c>
      <c r="D68" s="65">
        <v>15000</v>
      </c>
      <c r="E68" s="183">
        <f t="shared" si="4"/>
        <v>11571</v>
      </c>
      <c r="F68" s="62">
        <f t="shared" si="5"/>
        <v>3.3744531933508313</v>
      </c>
      <c r="H68" s="178"/>
      <c r="I68" s="151"/>
    </row>
    <row r="69" spans="1:9" ht="15" customHeight="1" x14ac:dyDescent="0.25">
      <c r="A69" s="66" t="s">
        <v>53</v>
      </c>
      <c r="B69" s="65">
        <v>2879392</v>
      </c>
      <c r="C69" s="65">
        <v>2979116</v>
      </c>
      <c r="D69" s="65">
        <v>2569744</v>
      </c>
      <c r="E69" s="183">
        <f t="shared" si="4"/>
        <v>-409372</v>
      </c>
      <c r="F69" s="62">
        <f t="shared" si="5"/>
        <v>-0.13741391741711301</v>
      </c>
      <c r="H69" s="178"/>
      <c r="I69" s="151"/>
    </row>
    <row r="70" spans="1:9" s="103" customFormat="1" ht="15" customHeight="1" x14ac:dyDescent="0.25">
      <c r="A70" s="84" t="s">
        <v>54</v>
      </c>
      <c r="B70" s="70">
        <v>32128766</v>
      </c>
      <c r="C70" s="70">
        <v>32895875</v>
      </c>
      <c r="D70" s="70">
        <v>33212752</v>
      </c>
      <c r="E70" s="79">
        <f t="shared" si="4"/>
        <v>316877</v>
      </c>
      <c r="F70" s="71">
        <f t="shared" si="5"/>
        <v>9.6327275076282352E-3</v>
      </c>
      <c r="H70" s="179"/>
      <c r="I70" s="151"/>
    </row>
    <row r="71" spans="1:9" ht="15" customHeight="1" x14ac:dyDescent="0.25">
      <c r="A71" s="66" t="s">
        <v>55</v>
      </c>
      <c r="B71" s="65">
        <v>0</v>
      </c>
      <c r="C71" s="65">
        <v>0</v>
      </c>
      <c r="D71" s="65">
        <v>0</v>
      </c>
      <c r="E71" s="183">
        <f t="shared" si="4"/>
        <v>0</v>
      </c>
      <c r="F71" s="62">
        <f t="shared" si="5"/>
        <v>0</v>
      </c>
      <c r="H71" s="178"/>
      <c r="I71" s="151"/>
    </row>
    <row r="72" spans="1:9" ht="15" customHeight="1" x14ac:dyDescent="0.25">
      <c r="A72" s="66" t="s">
        <v>56</v>
      </c>
      <c r="B72" s="65">
        <v>1395089</v>
      </c>
      <c r="C72" s="65">
        <v>1395089</v>
      </c>
      <c r="D72" s="65">
        <v>1621787</v>
      </c>
      <c r="E72" s="183">
        <f t="shared" si="4"/>
        <v>226698</v>
      </c>
      <c r="F72" s="62">
        <f t="shared" si="5"/>
        <v>0.1624971596794183</v>
      </c>
      <c r="H72" s="178"/>
      <c r="I72" s="151"/>
    </row>
    <row r="73" spans="1:9" ht="15" customHeight="1" x14ac:dyDescent="0.25">
      <c r="A73" s="66" t="s">
        <v>57</v>
      </c>
      <c r="B73" s="65">
        <v>0</v>
      </c>
      <c r="C73" s="65">
        <v>0</v>
      </c>
      <c r="D73" s="65">
        <v>0</v>
      </c>
      <c r="E73" s="183">
        <f t="shared" si="4"/>
        <v>0</v>
      </c>
      <c r="F73" s="62">
        <f t="shared" si="5"/>
        <v>0</v>
      </c>
      <c r="H73" s="178"/>
      <c r="I73" s="151"/>
    </row>
    <row r="74" spans="1:9" ht="15" customHeight="1" x14ac:dyDescent="0.25">
      <c r="A74" s="66" t="s">
        <v>58</v>
      </c>
      <c r="B74" s="65">
        <v>0</v>
      </c>
      <c r="C74" s="65">
        <v>0</v>
      </c>
      <c r="D74" s="65">
        <v>0</v>
      </c>
      <c r="E74" s="183">
        <f t="shared" si="4"/>
        <v>0</v>
      </c>
      <c r="F74" s="62">
        <f t="shared" si="5"/>
        <v>0</v>
      </c>
      <c r="H74" s="178"/>
      <c r="I74" s="151"/>
    </row>
    <row r="75" spans="1:9" s="103" customFormat="1" ht="15" customHeight="1" x14ac:dyDescent="0.25">
      <c r="A75" s="85" t="s">
        <v>59</v>
      </c>
      <c r="B75" s="86">
        <v>33523855</v>
      </c>
      <c r="C75" s="86">
        <v>34290964</v>
      </c>
      <c r="D75" s="86">
        <v>34834539</v>
      </c>
      <c r="E75" s="79">
        <f t="shared" si="4"/>
        <v>543575</v>
      </c>
      <c r="F75" s="71">
        <f t="shared" si="5"/>
        <v>1.5851843651872838E-2</v>
      </c>
      <c r="H75" s="179"/>
      <c r="I75" s="151"/>
    </row>
    <row r="76" spans="1:9" ht="15" customHeight="1" x14ac:dyDescent="0.25">
      <c r="A76" s="83"/>
      <c r="B76" s="57"/>
      <c r="C76" s="57"/>
      <c r="D76" s="57"/>
      <c r="E76" s="57"/>
      <c r="F76" s="59"/>
      <c r="H76" s="178"/>
      <c r="I76" s="151"/>
    </row>
    <row r="77" spans="1:9" ht="15" customHeight="1" x14ac:dyDescent="0.25">
      <c r="A77" s="81" t="s">
        <v>60</v>
      </c>
      <c r="B77" s="57"/>
      <c r="C77" s="57"/>
      <c r="D77" s="57"/>
      <c r="E77" s="57"/>
      <c r="F77" s="59"/>
      <c r="H77" s="178"/>
      <c r="I77" s="151"/>
    </row>
    <row r="78" spans="1:9" ht="15" customHeight="1" x14ac:dyDescent="0.25">
      <c r="A78" s="64" t="s">
        <v>61</v>
      </c>
      <c r="B78" s="61">
        <v>16806153</v>
      </c>
      <c r="C78" s="61">
        <v>17220153</v>
      </c>
      <c r="D78" s="61">
        <v>18204151</v>
      </c>
      <c r="E78" s="57">
        <f t="shared" ref="E78:E96" si="6">D78-C78</f>
        <v>983998</v>
      </c>
      <c r="F78" s="62">
        <f t="shared" ref="F78:F96" si="7">IF(ISBLANK(E78),"  ",IF(C78&gt;0,E78/C78,IF(E78&gt;0,1,0)))</f>
        <v>5.7142233289100279E-2</v>
      </c>
      <c r="H78" s="178"/>
      <c r="I78" s="151"/>
    </row>
    <row r="79" spans="1:9" ht="15" customHeight="1" x14ac:dyDescent="0.25">
      <c r="A79" s="66" t="s">
        <v>62</v>
      </c>
      <c r="B79" s="63">
        <v>218791</v>
      </c>
      <c r="C79" s="63">
        <v>222891</v>
      </c>
      <c r="D79" s="63">
        <v>223000</v>
      </c>
      <c r="E79" s="65">
        <f t="shared" si="6"/>
        <v>109</v>
      </c>
      <c r="F79" s="62">
        <f t="shared" si="7"/>
        <v>4.8902826942317091E-4</v>
      </c>
      <c r="H79" s="178"/>
      <c r="I79" s="151"/>
    </row>
    <row r="80" spans="1:9" ht="15" customHeight="1" x14ac:dyDescent="0.25">
      <c r="A80" s="66" t="s">
        <v>63</v>
      </c>
      <c r="B80" s="57">
        <v>8104906</v>
      </c>
      <c r="C80" s="57">
        <v>8291556</v>
      </c>
      <c r="D80" s="57">
        <v>8320205</v>
      </c>
      <c r="E80" s="65">
        <f t="shared" si="6"/>
        <v>28649</v>
      </c>
      <c r="F80" s="62">
        <f t="shared" si="7"/>
        <v>3.4552018945539294E-3</v>
      </c>
      <c r="H80" s="178"/>
      <c r="I80" s="151"/>
    </row>
    <row r="81" spans="1:9" s="103" customFormat="1" ht="15" customHeight="1" x14ac:dyDescent="0.25">
      <c r="A81" s="84" t="s">
        <v>64</v>
      </c>
      <c r="B81" s="86">
        <v>25129850</v>
      </c>
      <c r="C81" s="86">
        <v>25734600</v>
      </c>
      <c r="D81" s="86">
        <v>26747356</v>
      </c>
      <c r="E81" s="70">
        <f t="shared" si="6"/>
        <v>1012756</v>
      </c>
      <c r="F81" s="71">
        <f t="shared" si="7"/>
        <v>3.9353866001414439E-2</v>
      </c>
      <c r="H81" s="179"/>
      <c r="I81" s="151"/>
    </row>
    <row r="82" spans="1:9" ht="15" customHeight="1" x14ac:dyDescent="0.25">
      <c r="A82" s="66" t="s">
        <v>65</v>
      </c>
      <c r="B82" s="63">
        <v>179542</v>
      </c>
      <c r="C82" s="63">
        <v>181742</v>
      </c>
      <c r="D82" s="63">
        <v>360250</v>
      </c>
      <c r="E82" s="65">
        <f t="shared" si="6"/>
        <v>178508</v>
      </c>
      <c r="F82" s="62">
        <f t="shared" si="7"/>
        <v>0.98220554412298755</v>
      </c>
      <c r="H82" s="178"/>
      <c r="I82" s="151"/>
    </row>
    <row r="83" spans="1:9" ht="15" customHeight="1" x14ac:dyDescent="0.25">
      <c r="A83" s="66" t="s">
        <v>66</v>
      </c>
      <c r="B83" s="61">
        <v>4632630</v>
      </c>
      <c r="C83" s="61">
        <v>4739012</v>
      </c>
      <c r="D83" s="61">
        <v>4400062</v>
      </c>
      <c r="E83" s="65">
        <f t="shared" si="6"/>
        <v>-338950</v>
      </c>
      <c r="F83" s="62">
        <f t="shared" si="7"/>
        <v>-7.1523347060526543E-2</v>
      </c>
      <c r="H83" s="178"/>
      <c r="I83" s="151"/>
    </row>
    <row r="84" spans="1:9" ht="15" customHeight="1" x14ac:dyDescent="0.25">
      <c r="A84" s="66" t="s">
        <v>67</v>
      </c>
      <c r="B84" s="57">
        <v>416444</v>
      </c>
      <c r="C84" s="57">
        <v>432066</v>
      </c>
      <c r="D84" s="57">
        <v>77510</v>
      </c>
      <c r="E84" s="65">
        <f t="shared" si="6"/>
        <v>-354556</v>
      </c>
      <c r="F84" s="62">
        <f t="shared" si="7"/>
        <v>-0.82060611110339621</v>
      </c>
      <c r="H84" s="178"/>
      <c r="I84" s="151"/>
    </row>
    <row r="85" spans="1:9" s="103" customFormat="1" ht="15" customHeight="1" x14ac:dyDescent="0.25">
      <c r="A85" s="68" t="s">
        <v>68</v>
      </c>
      <c r="B85" s="86">
        <v>5228616</v>
      </c>
      <c r="C85" s="86">
        <v>5352820</v>
      </c>
      <c r="D85" s="86">
        <v>4837822</v>
      </c>
      <c r="E85" s="65">
        <f t="shared" si="6"/>
        <v>-514998</v>
      </c>
      <c r="F85" s="71">
        <f t="shared" si="7"/>
        <v>-9.6210595536558294E-2</v>
      </c>
      <c r="H85" s="179"/>
      <c r="I85" s="151"/>
    </row>
    <row r="86" spans="1:9" ht="15" customHeight="1" x14ac:dyDescent="0.25">
      <c r="A86" s="66" t="s">
        <v>69</v>
      </c>
      <c r="B86" s="57">
        <v>1296790</v>
      </c>
      <c r="C86" s="57">
        <v>1330489</v>
      </c>
      <c r="D86" s="57">
        <v>1211384</v>
      </c>
      <c r="E86" s="65">
        <f t="shared" si="6"/>
        <v>-119105</v>
      </c>
      <c r="F86" s="62">
        <f t="shared" si="7"/>
        <v>-8.951971793829186E-2</v>
      </c>
      <c r="H86" s="178"/>
      <c r="I86" s="151"/>
    </row>
    <row r="87" spans="1:9" ht="15" customHeight="1" x14ac:dyDescent="0.25">
      <c r="A87" s="66" t="s">
        <v>70</v>
      </c>
      <c r="B87" s="65">
        <v>410509</v>
      </c>
      <c r="C87" s="65">
        <v>412813</v>
      </c>
      <c r="D87" s="65">
        <v>404190</v>
      </c>
      <c r="E87" s="65">
        <f t="shared" si="6"/>
        <v>-8623</v>
      </c>
      <c r="F87" s="62">
        <f t="shared" si="7"/>
        <v>-2.0888392565156622E-2</v>
      </c>
      <c r="H87" s="178"/>
      <c r="I87" s="151"/>
    </row>
    <row r="88" spans="1:9" ht="15" customHeight="1" x14ac:dyDescent="0.25">
      <c r="A88" s="66" t="s">
        <v>71</v>
      </c>
      <c r="B88" s="65">
        <v>0</v>
      </c>
      <c r="C88" s="65">
        <v>0</v>
      </c>
      <c r="D88" s="65">
        <v>0</v>
      </c>
      <c r="E88" s="65">
        <f t="shared" si="6"/>
        <v>0</v>
      </c>
      <c r="F88" s="62">
        <f t="shared" si="7"/>
        <v>0</v>
      </c>
      <c r="H88" s="178"/>
      <c r="I88" s="151"/>
    </row>
    <row r="89" spans="1:9" ht="15" customHeight="1" x14ac:dyDescent="0.25">
      <c r="A89" s="66" t="s">
        <v>72</v>
      </c>
      <c r="B89" s="65">
        <v>1395089</v>
      </c>
      <c r="C89" s="65">
        <v>1395089</v>
      </c>
      <c r="D89" s="65">
        <v>1621787</v>
      </c>
      <c r="E89" s="65">
        <f t="shared" si="6"/>
        <v>226698</v>
      </c>
      <c r="F89" s="62">
        <f t="shared" si="7"/>
        <v>0.1624971596794183</v>
      </c>
      <c r="H89" s="178"/>
      <c r="I89" s="151"/>
    </row>
    <row r="90" spans="1:9" s="103" customFormat="1" ht="15" customHeight="1" x14ac:dyDescent="0.25">
      <c r="A90" s="68" t="s">
        <v>73</v>
      </c>
      <c r="B90" s="70">
        <v>3102388</v>
      </c>
      <c r="C90" s="70">
        <v>3138391</v>
      </c>
      <c r="D90" s="70">
        <v>3237361</v>
      </c>
      <c r="E90" s="70">
        <f t="shared" si="6"/>
        <v>98970</v>
      </c>
      <c r="F90" s="71">
        <f t="shared" si="7"/>
        <v>3.1535267594127052E-2</v>
      </c>
      <c r="H90" s="179"/>
      <c r="I90" s="151"/>
    </row>
    <row r="91" spans="1:9" ht="15" customHeight="1" x14ac:dyDescent="0.25">
      <c r="A91" s="66" t="s">
        <v>74</v>
      </c>
      <c r="B91" s="65">
        <v>61737</v>
      </c>
      <c r="C91" s="65">
        <v>65153</v>
      </c>
      <c r="D91" s="65">
        <v>12000</v>
      </c>
      <c r="E91" s="65">
        <f t="shared" si="6"/>
        <v>-53153</v>
      </c>
      <c r="F91" s="62">
        <f t="shared" si="7"/>
        <v>-0.81581815112120704</v>
      </c>
      <c r="H91" s="178"/>
      <c r="I91" s="151"/>
    </row>
    <row r="92" spans="1:9" ht="15" customHeight="1" x14ac:dyDescent="0.25">
      <c r="A92" s="66" t="s">
        <v>75</v>
      </c>
      <c r="B92" s="65">
        <v>1264</v>
      </c>
      <c r="C92" s="65">
        <v>0</v>
      </c>
      <c r="D92" s="65">
        <v>0</v>
      </c>
      <c r="E92" s="65">
        <f t="shared" si="6"/>
        <v>0</v>
      </c>
      <c r="F92" s="62">
        <f t="shared" si="7"/>
        <v>0</v>
      </c>
      <c r="H92" s="178"/>
      <c r="I92" s="151"/>
    </row>
    <row r="93" spans="1:9" ht="15" customHeight="1" x14ac:dyDescent="0.25">
      <c r="A93" s="73" t="s">
        <v>76</v>
      </c>
      <c r="B93" s="65">
        <v>0</v>
      </c>
      <c r="C93" s="65">
        <v>0</v>
      </c>
      <c r="D93" s="65">
        <v>0</v>
      </c>
      <c r="E93" s="65">
        <f t="shared" si="6"/>
        <v>0</v>
      </c>
      <c r="F93" s="62">
        <f t="shared" si="7"/>
        <v>0</v>
      </c>
      <c r="H93" s="178"/>
      <c r="I93" s="151"/>
    </row>
    <row r="94" spans="1:9" s="103" customFormat="1" ht="15" customHeight="1" x14ac:dyDescent="0.25">
      <c r="A94" s="87" t="s">
        <v>77</v>
      </c>
      <c r="B94" s="86">
        <v>63001</v>
      </c>
      <c r="C94" s="86">
        <v>65153</v>
      </c>
      <c r="D94" s="86">
        <v>12000</v>
      </c>
      <c r="E94" s="65">
        <f t="shared" si="6"/>
        <v>-53153</v>
      </c>
      <c r="F94" s="71">
        <f t="shared" si="7"/>
        <v>-0.81581815112120704</v>
      </c>
      <c r="H94" s="179"/>
      <c r="I94" s="151"/>
    </row>
    <row r="95" spans="1:9" ht="15" customHeight="1" x14ac:dyDescent="0.25">
      <c r="A95" s="73" t="s">
        <v>78</v>
      </c>
      <c r="B95" s="65">
        <v>0</v>
      </c>
      <c r="C95" s="65">
        <v>0</v>
      </c>
      <c r="D95" s="65">
        <v>0</v>
      </c>
      <c r="E95" s="65">
        <f t="shared" si="6"/>
        <v>0</v>
      </c>
      <c r="F95" s="62">
        <f t="shared" si="7"/>
        <v>0</v>
      </c>
      <c r="H95" s="178"/>
      <c r="I95" s="151"/>
    </row>
    <row r="96" spans="1:9" s="103" customFormat="1" ht="15" customHeight="1" thickBot="1" x14ac:dyDescent="0.3">
      <c r="A96" s="159" t="s">
        <v>59</v>
      </c>
      <c r="B96" s="160">
        <v>33523855</v>
      </c>
      <c r="C96" s="160">
        <v>34290964</v>
      </c>
      <c r="D96" s="160">
        <v>34834539</v>
      </c>
      <c r="E96" s="160">
        <f t="shared" si="6"/>
        <v>543575</v>
      </c>
      <c r="F96" s="162">
        <f t="shared" si="7"/>
        <v>1.5851843651872838E-2</v>
      </c>
      <c r="H96" s="179"/>
      <c r="I96" s="151"/>
    </row>
    <row r="97" spans="1:6" ht="15" customHeight="1" thickTop="1" x14ac:dyDescent="0.4">
      <c r="A97" s="4"/>
      <c r="B97" s="5"/>
      <c r="C97" s="5"/>
      <c r="D97" s="5"/>
      <c r="E97" s="5"/>
      <c r="F97" s="6" t="s">
        <v>38</v>
      </c>
    </row>
    <row r="98" spans="1:6" x14ac:dyDescent="0.25">
      <c r="A98" s="1" t="s">
        <v>203</v>
      </c>
    </row>
    <row r="99" spans="1:6" x14ac:dyDescent="0.25">
      <c r="A99" s="1" t="s">
        <v>181</v>
      </c>
    </row>
  </sheetData>
  <hyperlinks>
    <hyperlink ref="I2" location="Home!A1" tooltip="Home" display="Home" xr:uid="{00000000-0004-0000-3200-000000000000}"/>
  </hyperlinks>
  <printOptions horizontalCentered="1" verticalCentered="1"/>
  <pageMargins left="0.25" right="0.25" top="0.75" bottom="0.75" header="0.3" footer="0.3"/>
  <pageSetup scale="46" fitToWidth="0" orientation="portrait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sheetPr codeName="Sheet52">
    <pageSetUpPr fitToPage="1"/>
  </sheetPr>
  <dimension ref="A1:M99"/>
  <sheetViews>
    <sheetView workbookViewId="0">
      <pane xSplit="1" ySplit="5" topLeftCell="B6" activePane="bottomRight" state="frozen"/>
      <selection activeCell="A33" sqref="A33"/>
      <selection pane="topRight" activeCell="A33" sqref="A33"/>
      <selection pane="bottomLeft" activeCell="A33" sqref="A33"/>
      <selection pane="bottomRight" activeCell="J14" sqref="J14"/>
    </sheetView>
  </sheetViews>
  <sheetFormatPr defaultColWidth="9.140625" defaultRowHeight="15.75" x14ac:dyDescent="0.25"/>
  <cols>
    <col min="1" max="1" width="66.5703125" style="1" customWidth="1"/>
    <col min="2" max="5" width="23.7109375" style="2" customWidth="1"/>
    <col min="6" max="6" width="23.7109375" style="3" customWidth="1"/>
    <col min="8" max="8" width="7.7109375" customWidth="1"/>
    <col min="9" max="9" width="11.5703125" customWidth="1"/>
  </cols>
  <sheetData>
    <row r="1" spans="1:9" ht="19.5" customHeight="1" thickBot="1" x14ac:dyDescent="0.3">
      <c r="A1" s="27" t="s">
        <v>0</v>
      </c>
      <c r="B1" s="28"/>
      <c r="D1" s="29" t="s">
        <v>1</v>
      </c>
      <c r="E1" s="168" t="s">
        <v>190</v>
      </c>
      <c r="F1" s="30"/>
      <c r="H1" s="152"/>
    </row>
    <row r="2" spans="1:9" ht="19.5" customHeight="1" thickBot="1" x14ac:dyDescent="0.3">
      <c r="A2" s="27" t="s">
        <v>2</v>
      </c>
      <c r="B2" s="28"/>
      <c r="C2" s="28"/>
      <c r="D2" s="28"/>
      <c r="E2" s="28"/>
      <c r="F2" s="32"/>
      <c r="I2" s="170" t="s">
        <v>178</v>
      </c>
    </row>
    <row r="3" spans="1:9" ht="19.5" customHeight="1" thickBot="1" x14ac:dyDescent="0.3">
      <c r="A3" s="33" t="s">
        <v>3</v>
      </c>
      <c r="B3" s="34"/>
      <c r="C3" s="34"/>
      <c r="D3" s="34"/>
      <c r="E3" s="34"/>
      <c r="F3" s="35"/>
    </row>
    <row r="4" spans="1:9" ht="15" customHeight="1" thickTop="1" x14ac:dyDescent="0.25">
      <c r="A4" s="49" t="s">
        <v>4</v>
      </c>
      <c r="B4" s="50" t="s">
        <v>5</v>
      </c>
      <c r="C4" s="51" t="s">
        <v>6</v>
      </c>
      <c r="D4" s="51" t="s">
        <v>6</v>
      </c>
      <c r="E4" s="51" t="s">
        <v>7</v>
      </c>
      <c r="F4" s="52" t="s">
        <v>8</v>
      </c>
      <c r="H4" s="177"/>
    </row>
    <row r="5" spans="1:9" s="107" customFormat="1" ht="15" customHeight="1" x14ac:dyDescent="0.25">
      <c r="A5" s="53"/>
      <c r="B5" s="54" t="s">
        <v>192</v>
      </c>
      <c r="C5" s="54" t="s">
        <v>201</v>
      </c>
      <c r="D5" s="54" t="s">
        <v>202</v>
      </c>
      <c r="E5" s="54" t="s">
        <v>192</v>
      </c>
      <c r="F5" s="55" t="s">
        <v>9</v>
      </c>
      <c r="H5" s="177"/>
    </row>
    <row r="6" spans="1:9" ht="15" customHeight="1" x14ac:dyDescent="0.25">
      <c r="A6" s="56" t="s">
        <v>10</v>
      </c>
      <c r="B6" s="57"/>
      <c r="C6" s="57"/>
      <c r="D6" s="57"/>
      <c r="E6" s="57"/>
      <c r="F6" s="58"/>
      <c r="H6" s="178"/>
    </row>
    <row r="7" spans="1:9" ht="15" customHeight="1" x14ac:dyDescent="0.25">
      <c r="A7" s="56" t="s">
        <v>11</v>
      </c>
      <c r="B7" s="57"/>
      <c r="C7" s="57"/>
      <c r="D7" s="57"/>
      <c r="E7" s="57"/>
      <c r="F7" s="59"/>
      <c r="H7" s="178"/>
    </row>
    <row r="8" spans="1:9" ht="15" customHeight="1" x14ac:dyDescent="0.25">
      <c r="A8" s="60" t="s">
        <v>12</v>
      </c>
      <c r="B8" s="61">
        <v>10326306</v>
      </c>
      <c r="C8" s="61">
        <v>10326306</v>
      </c>
      <c r="D8" s="61">
        <v>11920007</v>
      </c>
      <c r="E8" s="61">
        <f t="shared" ref="E8:E33" si="0">D8-C8</f>
        <v>1593701</v>
      </c>
      <c r="F8" s="62">
        <f t="shared" ref="F8:F33" si="1">IF(ISBLANK(E8),"  ",IF(C8&gt;0,E8/C8,IF(E8&gt;0,1,0)))</f>
        <v>0.15433408616789004</v>
      </c>
      <c r="H8" s="178"/>
    </row>
    <row r="9" spans="1:9" ht="15" customHeight="1" x14ac:dyDescent="0.25">
      <c r="A9" s="60" t="s">
        <v>13</v>
      </c>
      <c r="B9" s="61">
        <v>0</v>
      </c>
      <c r="C9" s="61">
        <v>0</v>
      </c>
      <c r="D9" s="61">
        <v>0</v>
      </c>
      <c r="E9" s="61">
        <f t="shared" si="0"/>
        <v>0</v>
      </c>
      <c r="F9" s="62">
        <f t="shared" si="1"/>
        <v>0</v>
      </c>
      <c r="H9" s="178"/>
    </row>
    <row r="10" spans="1:9" ht="15" customHeight="1" x14ac:dyDescent="0.25">
      <c r="A10" s="187" t="s">
        <v>14</v>
      </c>
      <c r="B10" s="63">
        <v>1213291.8500000001</v>
      </c>
      <c r="C10" s="63">
        <v>1214759</v>
      </c>
      <c r="D10" s="63">
        <v>1028510</v>
      </c>
      <c r="E10" s="61">
        <f t="shared" si="0"/>
        <v>-186249</v>
      </c>
      <c r="F10" s="62">
        <f t="shared" si="1"/>
        <v>-0.15332176999717639</v>
      </c>
      <c r="H10" s="178"/>
    </row>
    <row r="11" spans="1:9" ht="15" customHeight="1" x14ac:dyDescent="0.25">
      <c r="A11" s="189" t="s">
        <v>15</v>
      </c>
      <c r="B11" s="65">
        <v>0</v>
      </c>
      <c r="C11" s="65">
        <v>0</v>
      </c>
      <c r="D11" s="65">
        <v>0</v>
      </c>
      <c r="E11" s="61">
        <f t="shared" si="0"/>
        <v>0</v>
      </c>
      <c r="F11" s="62">
        <f t="shared" si="1"/>
        <v>0</v>
      </c>
      <c r="H11" s="178"/>
    </row>
    <row r="12" spans="1:9" ht="15" customHeight="1" x14ac:dyDescent="0.25">
      <c r="A12" s="190" t="s">
        <v>16</v>
      </c>
      <c r="B12" s="65">
        <v>334102.84999999998</v>
      </c>
      <c r="C12" s="65">
        <v>335570</v>
      </c>
      <c r="D12" s="65">
        <v>290307</v>
      </c>
      <c r="E12" s="61">
        <f t="shared" si="0"/>
        <v>-45263</v>
      </c>
      <c r="F12" s="62">
        <f t="shared" si="1"/>
        <v>-0.13488392883750036</v>
      </c>
      <c r="H12" s="178"/>
    </row>
    <row r="13" spans="1:9" ht="15" customHeight="1" x14ac:dyDescent="0.25">
      <c r="A13" s="190" t="s">
        <v>17</v>
      </c>
      <c r="B13" s="65">
        <v>0</v>
      </c>
      <c r="C13" s="65">
        <v>0</v>
      </c>
      <c r="D13" s="65">
        <v>0</v>
      </c>
      <c r="E13" s="61">
        <f t="shared" si="0"/>
        <v>0</v>
      </c>
      <c r="F13" s="62">
        <f t="shared" si="1"/>
        <v>0</v>
      </c>
      <c r="H13" s="178"/>
    </row>
    <row r="14" spans="1:9" ht="15" customHeight="1" x14ac:dyDescent="0.25">
      <c r="A14" s="190" t="s">
        <v>18</v>
      </c>
      <c r="B14" s="65">
        <v>252423</v>
      </c>
      <c r="C14" s="65">
        <v>252423</v>
      </c>
      <c r="D14" s="65">
        <v>114540</v>
      </c>
      <c r="E14" s="61">
        <f t="shared" si="0"/>
        <v>-137883</v>
      </c>
      <c r="F14" s="62">
        <f t="shared" si="1"/>
        <v>-0.54623786263533836</v>
      </c>
      <c r="H14" s="178"/>
    </row>
    <row r="15" spans="1:9" ht="15" customHeight="1" x14ac:dyDescent="0.25">
      <c r="A15" s="190" t="s">
        <v>19</v>
      </c>
      <c r="B15" s="65">
        <v>626766</v>
      </c>
      <c r="C15" s="65">
        <v>626766</v>
      </c>
      <c r="D15" s="65">
        <v>623663</v>
      </c>
      <c r="E15" s="61">
        <f t="shared" si="0"/>
        <v>-3103</v>
      </c>
      <c r="F15" s="62">
        <f t="shared" si="1"/>
        <v>-4.950810988470976E-3</v>
      </c>
      <c r="H15" s="178"/>
    </row>
    <row r="16" spans="1:9" ht="15" customHeight="1" x14ac:dyDescent="0.25">
      <c r="A16" s="190" t="s">
        <v>204</v>
      </c>
      <c r="B16" s="65">
        <v>0</v>
      </c>
      <c r="C16" s="65">
        <v>0</v>
      </c>
      <c r="D16" s="65">
        <v>0</v>
      </c>
      <c r="E16" s="61">
        <f t="shared" si="0"/>
        <v>0</v>
      </c>
      <c r="F16" s="62">
        <f t="shared" si="1"/>
        <v>0</v>
      </c>
      <c r="H16" s="178"/>
    </row>
    <row r="17" spans="1:8" ht="15" customHeight="1" x14ac:dyDescent="0.25">
      <c r="A17" s="190" t="s">
        <v>20</v>
      </c>
      <c r="B17" s="65">
        <v>0</v>
      </c>
      <c r="C17" s="65">
        <v>0</v>
      </c>
      <c r="D17" s="65">
        <v>0</v>
      </c>
      <c r="E17" s="61">
        <f t="shared" si="0"/>
        <v>0</v>
      </c>
      <c r="F17" s="62">
        <f t="shared" si="1"/>
        <v>0</v>
      </c>
      <c r="H17" s="178"/>
    </row>
    <row r="18" spans="1:8" ht="15" customHeight="1" x14ac:dyDescent="0.25">
      <c r="A18" s="190" t="s">
        <v>193</v>
      </c>
      <c r="B18" s="65">
        <v>0</v>
      </c>
      <c r="C18" s="65">
        <v>0</v>
      </c>
      <c r="D18" s="65">
        <v>0</v>
      </c>
      <c r="E18" s="61">
        <f t="shared" si="0"/>
        <v>0</v>
      </c>
      <c r="F18" s="62">
        <f t="shared" si="1"/>
        <v>0</v>
      </c>
      <c r="H18" s="178"/>
    </row>
    <row r="19" spans="1:8" ht="15" customHeight="1" x14ac:dyDescent="0.25">
      <c r="A19" s="190" t="s">
        <v>21</v>
      </c>
      <c r="B19" s="65">
        <v>0</v>
      </c>
      <c r="C19" s="65">
        <v>0</v>
      </c>
      <c r="D19" s="65">
        <v>0</v>
      </c>
      <c r="E19" s="61">
        <f t="shared" si="0"/>
        <v>0</v>
      </c>
      <c r="F19" s="62">
        <f t="shared" si="1"/>
        <v>0</v>
      </c>
      <c r="H19" s="178"/>
    </row>
    <row r="20" spans="1:8" ht="15" customHeight="1" x14ac:dyDescent="0.25">
      <c r="A20" s="190" t="s">
        <v>22</v>
      </c>
      <c r="B20" s="65">
        <v>0</v>
      </c>
      <c r="C20" s="65">
        <v>0</v>
      </c>
      <c r="D20" s="65">
        <v>0</v>
      </c>
      <c r="E20" s="61">
        <f t="shared" si="0"/>
        <v>0</v>
      </c>
      <c r="F20" s="62">
        <f t="shared" si="1"/>
        <v>0</v>
      </c>
      <c r="H20" s="178"/>
    </row>
    <row r="21" spans="1:8" ht="15" customHeight="1" x14ac:dyDescent="0.25">
      <c r="A21" s="190" t="s">
        <v>194</v>
      </c>
      <c r="B21" s="65">
        <v>0</v>
      </c>
      <c r="C21" s="65">
        <v>0</v>
      </c>
      <c r="D21" s="65">
        <v>0</v>
      </c>
      <c r="E21" s="61">
        <f t="shared" si="0"/>
        <v>0</v>
      </c>
      <c r="F21" s="62">
        <f t="shared" si="1"/>
        <v>0</v>
      </c>
      <c r="H21" s="178"/>
    </row>
    <row r="22" spans="1:8" ht="15" customHeight="1" x14ac:dyDescent="0.25">
      <c r="A22" s="190" t="s">
        <v>23</v>
      </c>
      <c r="B22" s="65">
        <v>0</v>
      </c>
      <c r="C22" s="65">
        <v>0</v>
      </c>
      <c r="D22" s="65">
        <v>0</v>
      </c>
      <c r="E22" s="61">
        <f t="shared" si="0"/>
        <v>0</v>
      </c>
      <c r="F22" s="62">
        <f t="shared" si="1"/>
        <v>0</v>
      </c>
      <c r="H22" s="178"/>
    </row>
    <row r="23" spans="1:8" ht="15" customHeight="1" x14ac:dyDescent="0.25">
      <c r="A23" s="191" t="s">
        <v>195</v>
      </c>
      <c r="B23" s="65">
        <v>0</v>
      </c>
      <c r="C23" s="65">
        <v>0</v>
      </c>
      <c r="D23" s="65">
        <v>0</v>
      </c>
      <c r="E23" s="61">
        <f t="shared" si="0"/>
        <v>0</v>
      </c>
      <c r="F23" s="62">
        <f t="shared" si="1"/>
        <v>0</v>
      </c>
      <c r="H23" s="178"/>
    </row>
    <row r="24" spans="1:8" ht="15" customHeight="1" x14ac:dyDescent="0.25">
      <c r="A24" s="191" t="s">
        <v>24</v>
      </c>
      <c r="B24" s="65">
        <v>0</v>
      </c>
      <c r="C24" s="65">
        <v>0</v>
      </c>
      <c r="D24" s="65">
        <v>0</v>
      </c>
      <c r="E24" s="61">
        <f t="shared" si="0"/>
        <v>0</v>
      </c>
      <c r="F24" s="62">
        <f t="shared" si="1"/>
        <v>0</v>
      </c>
      <c r="H24" s="178"/>
    </row>
    <row r="25" spans="1:8" ht="15" customHeight="1" x14ac:dyDescent="0.25">
      <c r="A25" s="191" t="s">
        <v>79</v>
      </c>
      <c r="B25" s="65">
        <v>0</v>
      </c>
      <c r="C25" s="65">
        <v>0</v>
      </c>
      <c r="D25" s="65">
        <v>0</v>
      </c>
      <c r="E25" s="61">
        <f t="shared" si="0"/>
        <v>0</v>
      </c>
      <c r="F25" s="62">
        <f t="shared" si="1"/>
        <v>0</v>
      </c>
      <c r="H25" s="178"/>
    </row>
    <row r="26" spans="1:8" ht="15" customHeight="1" x14ac:dyDescent="0.25">
      <c r="A26" s="191" t="s">
        <v>196</v>
      </c>
      <c r="B26" s="65">
        <v>0</v>
      </c>
      <c r="C26" s="65">
        <v>0</v>
      </c>
      <c r="D26" s="65">
        <v>0</v>
      </c>
      <c r="E26" s="61">
        <f t="shared" si="0"/>
        <v>0</v>
      </c>
      <c r="F26" s="62">
        <f t="shared" si="1"/>
        <v>0</v>
      </c>
      <c r="H26" s="178"/>
    </row>
    <row r="27" spans="1:8" ht="15" customHeight="1" x14ac:dyDescent="0.25">
      <c r="A27" s="191" t="s">
        <v>197</v>
      </c>
      <c r="B27" s="65">
        <v>0</v>
      </c>
      <c r="C27" s="65">
        <v>0</v>
      </c>
      <c r="D27" s="65">
        <v>0</v>
      </c>
      <c r="E27" s="61">
        <f t="shared" si="0"/>
        <v>0</v>
      </c>
      <c r="F27" s="62">
        <f t="shared" si="1"/>
        <v>0</v>
      </c>
      <c r="H27" s="178"/>
    </row>
    <row r="28" spans="1:8" ht="15" customHeight="1" x14ac:dyDescent="0.25">
      <c r="A28" s="191" t="s">
        <v>185</v>
      </c>
      <c r="B28" s="65">
        <v>0</v>
      </c>
      <c r="C28" s="65">
        <v>0</v>
      </c>
      <c r="D28" s="65">
        <v>0</v>
      </c>
      <c r="E28" s="61">
        <f t="shared" si="0"/>
        <v>0</v>
      </c>
      <c r="F28" s="62">
        <f t="shared" si="1"/>
        <v>0</v>
      </c>
      <c r="H28" s="178"/>
    </row>
    <row r="29" spans="1:8" ht="15" customHeight="1" x14ac:dyDescent="0.25">
      <c r="A29" s="191" t="s">
        <v>198</v>
      </c>
      <c r="B29" s="65">
        <v>0</v>
      </c>
      <c r="C29" s="65">
        <v>0</v>
      </c>
      <c r="D29" s="65">
        <v>0</v>
      </c>
      <c r="E29" s="61">
        <f t="shared" si="0"/>
        <v>0</v>
      </c>
      <c r="F29" s="62">
        <f t="shared" si="1"/>
        <v>0</v>
      </c>
      <c r="H29" s="178"/>
    </row>
    <row r="30" spans="1:8" ht="15" customHeight="1" x14ac:dyDescent="0.25">
      <c r="A30" s="192" t="s">
        <v>199</v>
      </c>
      <c r="B30" s="65">
        <v>0</v>
      </c>
      <c r="C30" s="65">
        <v>0</v>
      </c>
      <c r="D30" s="65">
        <v>0</v>
      </c>
      <c r="E30" s="61">
        <f t="shared" si="0"/>
        <v>0</v>
      </c>
      <c r="F30" s="62">
        <f t="shared" si="1"/>
        <v>0</v>
      </c>
      <c r="H30" s="178"/>
    </row>
    <row r="31" spans="1:8" ht="15" customHeight="1" x14ac:dyDescent="0.25">
      <c r="A31" s="191" t="s">
        <v>205</v>
      </c>
      <c r="B31" s="65">
        <v>0</v>
      </c>
      <c r="C31" s="65">
        <v>0</v>
      </c>
      <c r="D31" s="65">
        <v>0</v>
      </c>
      <c r="E31" s="61">
        <f t="shared" si="0"/>
        <v>0</v>
      </c>
      <c r="F31" s="62">
        <f t="shared" si="1"/>
        <v>0</v>
      </c>
      <c r="H31" s="178"/>
    </row>
    <row r="32" spans="1:8" ht="15" customHeight="1" x14ac:dyDescent="0.25">
      <c r="A32" s="193" t="s">
        <v>206</v>
      </c>
      <c r="B32" s="65">
        <v>0</v>
      </c>
      <c r="C32" s="65">
        <v>0</v>
      </c>
      <c r="D32" s="65">
        <v>0</v>
      </c>
      <c r="E32" s="61">
        <f t="shared" si="0"/>
        <v>0</v>
      </c>
      <c r="F32" s="62">
        <f t="shared" si="1"/>
        <v>0</v>
      </c>
      <c r="H32" s="178"/>
    </row>
    <row r="33" spans="1:13" ht="15" customHeight="1" x14ac:dyDescent="0.25">
      <c r="A33" s="193" t="s">
        <v>207</v>
      </c>
      <c r="B33" s="65">
        <v>0</v>
      </c>
      <c r="C33" s="65">
        <v>0</v>
      </c>
      <c r="D33" s="65">
        <v>0</v>
      </c>
      <c r="E33" s="61">
        <f t="shared" si="0"/>
        <v>0</v>
      </c>
      <c r="F33" s="62">
        <f t="shared" si="1"/>
        <v>0</v>
      </c>
      <c r="H33" s="178"/>
    </row>
    <row r="34" spans="1:13" ht="15" customHeight="1" x14ac:dyDescent="0.25">
      <c r="A34" s="67" t="s">
        <v>25</v>
      </c>
      <c r="B34" s="65"/>
      <c r="C34" s="65"/>
      <c r="D34" s="65"/>
      <c r="E34" s="65"/>
      <c r="F34" s="58"/>
      <c r="H34" s="178"/>
    </row>
    <row r="35" spans="1:13" ht="15" customHeight="1" x14ac:dyDescent="0.25">
      <c r="A35" s="64" t="s">
        <v>26</v>
      </c>
      <c r="B35" s="61">
        <v>0</v>
      </c>
      <c r="C35" s="61">
        <v>0</v>
      </c>
      <c r="D35" s="61">
        <v>0</v>
      </c>
      <c r="E35" s="61">
        <f>D35-C35</f>
        <v>0</v>
      </c>
      <c r="F35" s="62">
        <f>IF(ISBLANK(E35),"  ",IF(C35&gt;0,E35/C35,IF(E35&gt;0,1,0)))</f>
        <v>0</v>
      </c>
      <c r="H35" s="178"/>
    </row>
    <row r="36" spans="1:13" ht="15" customHeight="1" x14ac:dyDescent="0.25">
      <c r="A36" s="68" t="s">
        <v>27</v>
      </c>
      <c r="B36" s="65"/>
      <c r="C36" s="65"/>
      <c r="D36" s="65"/>
      <c r="E36" s="65"/>
      <c r="F36" s="58"/>
      <c r="H36" s="178"/>
    </row>
    <row r="37" spans="1:13" ht="15" customHeight="1" x14ac:dyDescent="0.25">
      <c r="A37" s="64" t="s">
        <v>26</v>
      </c>
      <c r="B37" s="57">
        <v>0</v>
      </c>
      <c r="C37" s="57">
        <v>0</v>
      </c>
      <c r="D37" s="57">
        <v>0</v>
      </c>
      <c r="E37" s="61">
        <f>D37-C37</f>
        <v>0</v>
      </c>
      <c r="F37" s="62">
        <f>IF(ISBLANK(E37),"  ",IF(C37&gt;0,E37/C37,IF(E37&gt;0,1,0)))</f>
        <v>0</v>
      </c>
      <c r="H37" s="178"/>
    </row>
    <row r="38" spans="1:13" ht="15" customHeight="1" x14ac:dyDescent="0.25">
      <c r="A38" s="66" t="s">
        <v>28</v>
      </c>
      <c r="B38" s="65"/>
      <c r="C38" s="65"/>
      <c r="D38" s="65"/>
      <c r="E38" s="63"/>
      <c r="F38" s="62" t="str">
        <f>IF(ISBLANK(E38),"  ",IF(C38&gt;0,E38/C38,IF(E38&gt;0,1,0)))</f>
        <v xml:space="preserve">  </v>
      </c>
      <c r="H38" s="178"/>
    </row>
    <row r="39" spans="1:13" s="103" customFormat="1" ht="15" customHeight="1" x14ac:dyDescent="0.25">
      <c r="A39" s="69" t="s">
        <v>30</v>
      </c>
      <c r="B39" s="70">
        <v>11539597.85</v>
      </c>
      <c r="C39" s="70">
        <v>11541065</v>
      </c>
      <c r="D39" s="70">
        <v>12948517</v>
      </c>
      <c r="E39" s="70">
        <f>D39-C39</f>
        <v>1407452</v>
      </c>
      <c r="F39" s="71">
        <f>IF(ISBLANK(E39),"  ",IF(C39&gt;0,E39/C39,IF(E39&gt;0,1,0)))</f>
        <v>0.12195165697446467</v>
      </c>
      <c r="H39" s="179"/>
    </row>
    <row r="40" spans="1:13" ht="15" customHeight="1" x14ac:dyDescent="0.25">
      <c r="A40" s="67" t="s">
        <v>31</v>
      </c>
      <c r="B40" s="65"/>
      <c r="C40" s="65"/>
      <c r="D40" s="65"/>
      <c r="E40" s="65"/>
      <c r="F40" s="58"/>
      <c r="H40" s="178"/>
    </row>
    <row r="41" spans="1:13" ht="15" customHeight="1" x14ac:dyDescent="0.25">
      <c r="A41" s="72" t="s">
        <v>32</v>
      </c>
      <c r="B41" s="61">
        <v>0</v>
      </c>
      <c r="C41" s="61">
        <v>0</v>
      </c>
      <c r="D41" s="61">
        <v>0</v>
      </c>
      <c r="E41" s="61">
        <f t="shared" ref="E41:E46" si="2">D41-C41</f>
        <v>0</v>
      </c>
      <c r="F41" s="62">
        <f t="shared" ref="F41:F46" si="3">IF(ISBLANK(E41),"  ",IF(C41&gt;0,E41/C41,IF(E41&gt;0,1,0)))</f>
        <v>0</v>
      </c>
      <c r="H41" s="178"/>
    </row>
    <row r="42" spans="1:13" ht="15" customHeight="1" x14ac:dyDescent="0.25">
      <c r="A42" s="73" t="s">
        <v>33</v>
      </c>
      <c r="B42" s="61">
        <v>0</v>
      </c>
      <c r="C42" s="61">
        <v>0</v>
      </c>
      <c r="D42" s="61">
        <v>0</v>
      </c>
      <c r="E42" s="61">
        <f t="shared" si="2"/>
        <v>0</v>
      </c>
      <c r="F42" s="62">
        <f t="shared" si="3"/>
        <v>0</v>
      </c>
      <c r="H42" s="178"/>
    </row>
    <row r="43" spans="1:13" ht="15" customHeight="1" x14ac:dyDescent="0.25">
      <c r="A43" s="73" t="s">
        <v>34</v>
      </c>
      <c r="B43" s="61">
        <v>0</v>
      </c>
      <c r="C43" s="61">
        <v>0</v>
      </c>
      <c r="D43" s="61">
        <v>0</v>
      </c>
      <c r="E43" s="61">
        <f t="shared" si="2"/>
        <v>0</v>
      </c>
      <c r="F43" s="62">
        <f t="shared" si="3"/>
        <v>0</v>
      </c>
      <c r="H43" s="178"/>
    </row>
    <row r="44" spans="1:13" ht="15" customHeight="1" x14ac:dyDescent="0.25">
      <c r="A44" s="73" t="s">
        <v>35</v>
      </c>
      <c r="B44" s="61">
        <v>0</v>
      </c>
      <c r="C44" s="61">
        <v>0</v>
      </c>
      <c r="D44" s="61">
        <v>0</v>
      </c>
      <c r="E44" s="61">
        <f t="shared" si="2"/>
        <v>0</v>
      </c>
      <c r="F44" s="62">
        <f t="shared" si="3"/>
        <v>0</v>
      </c>
      <c r="H44" s="178"/>
    </row>
    <row r="45" spans="1:13" ht="15" customHeight="1" x14ac:dyDescent="0.25">
      <c r="A45" s="74" t="s">
        <v>36</v>
      </c>
      <c r="B45" s="61">
        <v>0</v>
      </c>
      <c r="C45" s="61">
        <v>0</v>
      </c>
      <c r="D45" s="61">
        <v>0</v>
      </c>
      <c r="E45" s="61">
        <f t="shared" si="2"/>
        <v>0</v>
      </c>
      <c r="F45" s="62">
        <f t="shared" si="3"/>
        <v>0</v>
      </c>
      <c r="H45" s="178"/>
    </row>
    <row r="46" spans="1:13" s="103" customFormat="1" ht="15" customHeight="1" x14ac:dyDescent="0.25">
      <c r="A46" s="67" t="s">
        <v>37</v>
      </c>
      <c r="B46" s="75">
        <v>0</v>
      </c>
      <c r="C46" s="75">
        <v>0</v>
      </c>
      <c r="D46" s="75">
        <v>0</v>
      </c>
      <c r="E46" s="77">
        <f t="shared" si="2"/>
        <v>0</v>
      </c>
      <c r="F46" s="71">
        <f t="shared" si="3"/>
        <v>0</v>
      </c>
      <c r="H46" s="179"/>
      <c r="M46" s="103" t="s">
        <v>38</v>
      </c>
    </row>
    <row r="47" spans="1:13" ht="15" customHeight="1" x14ac:dyDescent="0.25">
      <c r="A47" s="66" t="s">
        <v>38</v>
      </c>
      <c r="B47" s="65"/>
      <c r="C47" s="65"/>
      <c r="D47" s="65"/>
      <c r="E47" s="65"/>
      <c r="F47" s="58"/>
      <c r="H47" s="178"/>
    </row>
    <row r="48" spans="1:13" s="103" customFormat="1" ht="15" customHeight="1" x14ac:dyDescent="0.25">
      <c r="A48" s="76" t="s">
        <v>39</v>
      </c>
      <c r="B48" s="77">
        <v>0</v>
      </c>
      <c r="C48" s="77">
        <v>0</v>
      </c>
      <c r="D48" s="77">
        <v>0</v>
      </c>
      <c r="E48" s="77">
        <f>D48-C48</f>
        <v>0</v>
      </c>
      <c r="F48" s="71">
        <f>IF(ISBLANK(E48),"  ",IF(C48&gt;0,E48/C48,IF(E48&gt;0,1,0)))</f>
        <v>0</v>
      </c>
      <c r="H48" s="179"/>
    </row>
    <row r="49" spans="1:8" ht="15" customHeight="1" x14ac:dyDescent="0.25">
      <c r="A49" s="64"/>
      <c r="B49" s="57"/>
      <c r="C49" s="57"/>
      <c r="D49" s="57"/>
      <c r="E49" s="57"/>
      <c r="F49" s="59"/>
      <c r="H49" s="178"/>
    </row>
    <row r="50" spans="1:8" s="103" customFormat="1" ht="15" customHeight="1" x14ac:dyDescent="0.25">
      <c r="A50" s="76" t="s">
        <v>40</v>
      </c>
      <c r="B50" s="77">
        <v>0</v>
      </c>
      <c r="C50" s="77">
        <v>0</v>
      </c>
      <c r="D50" s="77">
        <v>0</v>
      </c>
      <c r="E50" s="77">
        <f>D50-C50</f>
        <v>0</v>
      </c>
      <c r="F50" s="71">
        <f>IF(ISBLANK(E50),"  ",IF(C50&gt;0,E50/C50,IF(E50&gt;0,1,0)))</f>
        <v>0</v>
      </c>
      <c r="H50" s="179"/>
    </row>
    <row r="51" spans="1:8" ht="15" customHeight="1" x14ac:dyDescent="0.25">
      <c r="A51" s="66" t="s">
        <v>38</v>
      </c>
      <c r="B51" s="65"/>
      <c r="C51" s="65"/>
      <c r="D51" s="65"/>
      <c r="E51" s="65"/>
      <c r="F51" s="58"/>
      <c r="H51" s="178"/>
    </row>
    <row r="52" spans="1:8" s="103" customFormat="1" ht="15" customHeight="1" x14ac:dyDescent="0.25">
      <c r="A52" s="67" t="s">
        <v>41</v>
      </c>
      <c r="B52" s="75">
        <v>10362970.620000001</v>
      </c>
      <c r="C52" s="75">
        <v>10972976</v>
      </c>
      <c r="D52" s="75">
        <v>10972976</v>
      </c>
      <c r="E52" s="75">
        <f>D52-C52</f>
        <v>0</v>
      </c>
      <c r="F52" s="71">
        <f>IF(ISBLANK(E52),"  ",IF(C52&gt;0,E52/C52,IF(E52&gt;0,1,0)))</f>
        <v>0</v>
      </c>
      <c r="H52" s="179"/>
    </row>
    <row r="53" spans="1:8" ht="15" customHeight="1" x14ac:dyDescent="0.25">
      <c r="A53" s="66" t="s">
        <v>38</v>
      </c>
      <c r="B53" s="65"/>
      <c r="C53" s="65"/>
      <c r="D53" s="65"/>
      <c r="E53" s="65"/>
      <c r="F53" s="58"/>
      <c r="H53" s="178"/>
    </row>
    <row r="54" spans="1:8" s="103" customFormat="1" ht="15" customHeight="1" x14ac:dyDescent="0.25">
      <c r="A54" s="78" t="s">
        <v>42</v>
      </c>
      <c r="B54" s="79">
        <v>0</v>
      </c>
      <c r="C54" s="79">
        <v>0</v>
      </c>
      <c r="D54" s="79">
        <v>0</v>
      </c>
      <c r="E54" s="79">
        <f>D54-C54</f>
        <v>0</v>
      </c>
      <c r="F54" s="71">
        <f>IF(ISBLANK(E54),"  ",IF(C54&gt;0,E54/C54,IF(E54&gt;0,1,0)))</f>
        <v>0</v>
      </c>
      <c r="H54" s="179"/>
    </row>
    <row r="55" spans="1:8" ht="15" customHeight="1" x14ac:dyDescent="0.25">
      <c r="A55" s="67"/>
      <c r="B55" s="57"/>
      <c r="C55" s="57"/>
      <c r="D55" s="57"/>
      <c r="E55" s="57"/>
      <c r="F55" s="80"/>
      <c r="H55" s="178"/>
    </row>
    <row r="56" spans="1:8" s="103" customFormat="1" ht="15" customHeight="1" x14ac:dyDescent="0.25">
      <c r="A56" s="67" t="s">
        <v>43</v>
      </c>
      <c r="B56" s="75">
        <v>0</v>
      </c>
      <c r="C56" s="75">
        <v>0</v>
      </c>
      <c r="D56" s="75">
        <v>0</v>
      </c>
      <c r="E56" s="79">
        <f>D56-C56</f>
        <v>0</v>
      </c>
      <c r="F56" s="71">
        <f>IF(ISBLANK(E56),"  ",IF(C56&gt;0,E56/C56,IF(E56&gt;0,1,0)))</f>
        <v>0</v>
      </c>
      <c r="H56" s="179"/>
    </row>
    <row r="57" spans="1:8" ht="15" customHeight="1" x14ac:dyDescent="0.25">
      <c r="A57" s="66"/>
      <c r="B57" s="65"/>
      <c r="C57" s="65"/>
      <c r="D57" s="65"/>
      <c r="E57" s="65"/>
      <c r="F57" s="58"/>
      <c r="H57" s="178"/>
    </row>
    <row r="58" spans="1:8" s="103" customFormat="1" ht="15" customHeight="1" x14ac:dyDescent="0.25">
      <c r="A58" s="81" t="s">
        <v>44</v>
      </c>
      <c r="B58" s="75">
        <v>21902568.469999999</v>
      </c>
      <c r="C58" s="75">
        <v>22514041</v>
      </c>
      <c r="D58" s="75">
        <v>23921493</v>
      </c>
      <c r="E58" s="75">
        <f>D58-C58</f>
        <v>1407452</v>
      </c>
      <c r="F58" s="71">
        <f>IF(ISBLANK(E58),"  ",IF(C58&gt;0,E58/C58,IF(E58&gt;0,1,0)))</f>
        <v>6.2514410451682129E-2</v>
      </c>
      <c r="H58" s="179"/>
    </row>
    <row r="59" spans="1:8" ht="15" customHeight="1" x14ac:dyDescent="0.25">
      <c r="A59" s="82"/>
      <c r="B59" s="65"/>
      <c r="C59" s="65"/>
      <c r="D59" s="65"/>
      <c r="E59" s="65"/>
      <c r="F59" s="58" t="s">
        <v>38</v>
      </c>
      <c r="H59" s="178"/>
    </row>
    <row r="60" spans="1:8" ht="15" customHeight="1" x14ac:dyDescent="0.25">
      <c r="A60" s="83"/>
      <c r="B60" s="57"/>
      <c r="C60" s="57"/>
      <c r="D60" s="57"/>
      <c r="E60" s="57"/>
      <c r="F60" s="59" t="s">
        <v>38</v>
      </c>
      <c r="H60" s="178"/>
    </row>
    <row r="61" spans="1:8" ht="15" customHeight="1" x14ac:dyDescent="0.25">
      <c r="A61" s="81" t="s">
        <v>45</v>
      </c>
      <c r="B61" s="57"/>
      <c r="C61" s="57"/>
      <c r="D61" s="57"/>
      <c r="E61" s="57"/>
      <c r="F61" s="59"/>
      <c r="H61" s="178"/>
    </row>
    <row r="62" spans="1:8" ht="15" customHeight="1" x14ac:dyDescent="0.25">
      <c r="A62" s="64" t="s">
        <v>46</v>
      </c>
      <c r="B62" s="57">
        <v>8598528</v>
      </c>
      <c r="C62" s="57">
        <v>8786803</v>
      </c>
      <c r="D62" s="57">
        <v>9548670</v>
      </c>
      <c r="E62" s="183">
        <f t="shared" ref="E62:E75" si="4">D62-C62</f>
        <v>761867</v>
      </c>
      <c r="F62" s="62">
        <f t="shared" ref="F62:F75" si="5">IF(ISBLANK(E62),"  ",IF(C62&gt;0,E62/C62,IF(E62&gt;0,1,0)))</f>
        <v>8.6705824632690637E-2</v>
      </c>
      <c r="H62" s="178"/>
    </row>
    <row r="63" spans="1:8" ht="15" customHeight="1" x14ac:dyDescent="0.25">
      <c r="A63" s="66" t="s">
        <v>47</v>
      </c>
      <c r="B63" s="65">
        <v>0</v>
      </c>
      <c r="C63" s="65">
        <v>0</v>
      </c>
      <c r="D63" s="65">
        <v>0</v>
      </c>
      <c r="E63" s="183">
        <f t="shared" si="4"/>
        <v>0</v>
      </c>
      <c r="F63" s="62">
        <f t="shared" si="5"/>
        <v>0</v>
      </c>
      <c r="H63" s="178"/>
    </row>
    <row r="64" spans="1:8" ht="15" customHeight="1" x14ac:dyDescent="0.25">
      <c r="A64" s="66" t="s">
        <v>48</v>
      </c>
      <c r="B64" s="65">
        <v>0</v>
      </c>
      <c r="C64" s="65">
        <v>0</v>
      </c>
      <c r="D64" s="65">
        <v>0</v>
      </c>
      <c r="E64" s="183">
        <f t="shared" si="4"/>
        <v>0</v>
      </c>
      <c r="F64" s="62">
        <f t="shared" si="5"/>
        <v>0</v>
      </c>
      <c r="H64" s="178"/>
    </row>
    <row r="65" spans="1:8" ht="15" customHeight="1" x14ac:dyDescent="0.25">
      <c r="A65" s="66" t="s">
        <v>49</v>
      </c>
      <c r="B65" s="65">
        <v>2242730</v>
      </c>
      <c r="C65" s="65">
        <v>2353232</v>
      </c>
      <c r="D65" s="65">
        <v>2698097</v>
      </c>
      <c r="E65" s="183">
        <f t="shared" si="4"/>
        <v>344865</v>
      </c>
      <c r="F65" s="62">
        <f t="shared" si="5"/>
        <v>0.14654951148038103</v>
      </c>
      <c r="H65" s="178"/>
    </row>
    <row r="66" spans="1:8" ht="15" customHeight="1" x14ac:dyDescent="0.25">
      <c r="A66" s="66" t="s">
        <v>50</v>
      </c>
      <c r="B66" s="65">
        <v>2327616</v>
      </c>
      <c r="C66" s="65">
        <v>2462350</v>
      </c>
      <c r="D66" s="65">
        <v>2310145</v>
      </c>
      <c r="E66" s="183">
        <f t="shared" si="4"/>
        <v>-152205</v>
      </c>
      <c r="F66" s="62">
        <f t="shared" si="5"/>
        <v>-6.1812902308770075E-2</v>
      </c>
      <c r="H66" s="178"/>
    </row>
    <row r="67" spans="1:8" ht="15" customHeight="1" x14ac:dyDescent="0.25">
      <c r="A67" s="66" t="s">
        <v>51</v>
      </c>
      <c r="B67" s="65">
        <v>4966948.32</v>
      </c>
      <c r="C67" s="65">
        <v>5040054</v>
      </c>
      <c r="D67" s="65">
        <v>5155976</v>
      </c>
      <c r="E67" s="183">
        <f t="shared" si="4"/>
        <v>115922</v>
      </c>
      <c r="F67" s="62">
        <f t="shared" si="5"/>
        <v>2.3000150395214018E-2</v>
      </c>
      <c r="H67" s="178"/>
    </row>
    <row r="68" spans="1:8" ht="15" customHeight="1" x14ac:dyDescent="0.25">
      <c r="A68" s="66" t="s">
        <v>52</v>
      </c>
      <c r="B68" s="65">
        <v>22530</v>
      </c>
      <c r="C68" s="65">
        <v>22530</v>
      </c>
      <c r="D68" s="65">
        <v>11500</v>
      </c>
      <c r="E68" s="183">
        <f t="shared" si="4"/>
        <v>-11030</v>
      </c>
      <c r="F68" s="62">
        <f t="shared" si="5"/>
        <v>-0.4895694629383045</v>
      </c>
      <c r="H68" s="178"/>
    </row>
    <row r="69" spans="1:8" ht="15" customHeight="1" x14ac:dyDescent="0.25">
      <c r="A69" s="66" t="s">
        <v>53</v>
      </c>
      <c r="B69" s="65">
        <v>2776221</v>
      </c>
      <c r="C69" s="65">
        <v>2881074</v>
      </c>
      <c r="D69" s="65">
        <v>2890763</v>
      </c>
      <c r="E69" s="183">
        <f t="shared" si="4"/>
        <v>9689</v>
      </c>
      <c r="F69" s="62">
        <f t="shared" si="5"/>
        <v>3.3629819990739565E-3</v>
      </c>
      <c r="H69" s="178"/>
    </row>
    <row r="70" spans="1:8" s="103" customFormat="1" ht="15" customHeight="1" x14ac:dyDescent="0.25">
      <c r="A70" s="84" t="s">
        <v>54</v>
      </c>
      <c r="B70" s="70">
        <v>20934573.32</v>
      </c>
      <c r="C70" s="70">
        <v>21546043</v>
      </c>
      <c r="D70" s="70">
        <v>22615151</v>
      </c>
      <c r="E70" s="79">
        <f t="shared" si="4"/>
        <v>1069108</v>
      </c>
      <c r="F70" s="71">
        <f t="shared" si="5"/>
        <v>4.9619691188771881E-2</v>
      </c>
      <c r="H70" s="179"/>
    </row>
    <row r="71" spans="1:8" ht="15" customHeight="1" x14ac:dyDescent="0.25">
      <c r="A71" s="66" t="s">
        <v>55</v>
      </c>
      <c r="B71" s="65">
        <v>0</v>
      </c>
      <c r="C71" s="65">
        <v>0</v>
      </c>
      <c r="D71" s="65">
        <v>0</v>
      </c>
      <c r="E71" s="183">
        <f t="shared" si="4"/>
        <v>0</v>
      </c>
      <c r="F71" s="62">
        <f t="shared" si="5"/>
        <v>0</v>
      </c>
      <c r="H71" s="178"/>
    </row>
    <row r="72" spans="1:8" ht="15" customHeight="1" x14ac:dyDescent="0.25">
      <c r="A72" s="66" t="s">
        <v>56</v>
      </c>
      <c r="B72" s="65">
        <v>967995</v>
      </c>
      <c r="C72" s="65">
        <v>967998</v>
      </c>
      <c r="D72" s="65">
        <v>1306342</v>
      </c>
      <c r="E72" s="183">
        <f t="shared" si="4"/>
        <v>338344</v>
      </c>
      <c r="F72" s="62">
        <f t="shared" si="5"/>
        <v>0.34952964778852846</v>
      </c>
      <c r="H72" s="178"/>
    </row>
    <row r="73" spans="1:8" ht="15" customHeight="1" x14ac:dyDescent="0.25">
      <c r="A73" s="66" t="s">
        <v>57</v>
      </c>
      <c r="B73" s="65">
        <v>0</v>
      </c>
      <c r="C73" s="65">
        <v>0</v>
      </c>
      <c r="D73" s="65">
        <v>0</v>
      </c>
      <c r="E73" s="183">
        <f t="shared" si="4"/>
        <v>0</v>
      </c>
      <c r="F73" s="62">
        <f t="shared" si="5"/>
        <v>0</v>
      </c>
      <c r="H73" s="178"/>
    </row>
    <row r="74" spans="1:8" ht="15" customHeight="1" x14ac:dyDescent="0.25">
      <c r="A74" s="66" t="s">
        <v>58</v>
      </c>
      <c r="B74" s="65">
        <v>0</v>
      </c>
      <c r="C74" s="65">
        <v>0</v>
      </c>
      <c r="D74" s="65">
        <v>0</v>
      </c>
      <c r="E74" s="183">
        <f t="shared" si="4"/>
        <v>0</v>
      </c>
      <c r="F74" s="62">
        <f t="shared" si="5"/>
        <v>0</v>
      </c>
      <c r="H74" s="178"/>
    </row>
    <row r="75" spans="1:8" s="103" customFormat="1" ht="15" customHeight="1" x14ac:dyDescent="0.25">
      <c r="A75" s="85" t="s">
        <v>59</v>
      </c>
      <c r="B75" s="86">
        <v>21902568.32</v>
      </c>
      <c r="C75" s="86">
        <v>22514041</v>
      </c>
      <c r="D75" s="86">
        <v>23921493</v>
      </c>
      <c r="E75" s="79">
        <f t="shared" si="4"/>
        <v>1407452</v>
      </c>
      <c r="F75" s="71">
        <f t="shared" si="5"/>
        <v>6.2514410451682129E-2</v>
      </c>
      <c r="H75" s="179"/>
    </row>
    <row r="76" spans="1:8" ht="15" customHeight="1" x14ac:dyDescent="0.25">
      <c r="A76" s="83"/>
      <c r="B76" s="57"/>
      <c r="C76" s="57"/>
      <c r="D76" s="57"/>
      <c r="E76" s="57"/>
      <c r="F76" s="59"/>
      <c r="H76" s="178"/>
    </row>
    <row r="77" spans="1:8" ht="15" customHeight="1" x14ac:dyDescent="0.25">
      <c r="A77" s="81" t="s">
        <v>60</v>
      </c>
      <c r="B77" s="57"/>
      <c r="C77" s="57"/>
      <c r="D77" s="57"/>
      <c r="E77" s="57"/>
      <c r="F77" s="59"/>
      <c r="H77" s="178"/>
    </row>
    <row r="78" spans="1:8" ht="15" customHeight="1" x14ac:dyDescent="0.25">
      <c r="A78" s="64" t="s">
        <v>61</v>
      </c>
      <c r="B78" s="61">
        <v>11193339</v>
      </c>
      <c r="C78" s="61">
        <v>11526789</v>
      </c>
      <c r="D78" s="61">
        <v>12605605</v>
      </c>
      <c r="E78" s="57">
        <f t="shared" ref="E78:E96" si="6">D78-C78</f>
        <v>1078816</v>
      </c>
      <c r="F78" s="62">
        <f t="shared" ref="F78:F96" si="7">IF(ISBLANK(E78),"  ",IF(C78&gt;0,E78/C78,IF(E78&gt;0,1,0)))</f>
        <v>9.3592066272749505E-2</v>
      </c>
      <c r="H78" s="178"/>
    </row>
    <row r="79" spans="1:8" ht="15" customHeight="1" x14ac:dyDescent="0.25">
      <c r="A79" s="66" t="s">
        <v>62</v>
      </c>
      <c r="B79" s="63">
        <v>0</v>
      </c>
      <c r="C79" s="63">
        <v>0</v>
      </c>
      <c r="D79" s="63">
        <v>0</v>
      </c>
      <c r="E79" s="65">
        <f t="shared" si="6"/>
        <v>0</v>
      </c>
      <c r="F79" s="62">
        <f t="shared" si="7"/>
        <v>0</v>
      </c>
      <c r="H79" s="178"/>
    </row>
    <row r="80" spans="1:8" ht="15" customHeight="1" x14ac:dyDescent="0.25">
      <c r="A80" s="66" t="s">
        <v>63</v>
      </c>
      <c r="B80" s="57">
        <v>5162835</v>
      </c>
      <c r="C80" s="57">
        <v>5295615</v>
      </c>
      <c r="D80" s="57">
        <v>5537505</v>
      </c>
      <c r="E80" s="65">
        <f t="shared" si="6"/>
        <v>241890</v>
      </c>
      <c r="F80" s="62">
        <f t="shared" si="7"/>
        <v>4.567741423800635E-2</v>
      </c>
      <c r="H80" s="178"/>
    </row>
    <row r="81" spans="1:8" s="103" customFormat="1" ht="15" customHeight="1" x14ac:dyDescent="0.25">
      <c r="A81" s="84" t="s">
        <v>64</v>
      </c>
      <c r="B81" s="86">
        <v>16356174</v>
      </c>
      <c r="C81" s="86">
        <v>16822404</v>
      </c>
      <c r="D81" s="86">
        <v>18143110</v>
      </c>
      <c r="E81" s="70">
        <f t="shared" si="6"/>
        <v>1320706</v>
      </c>
      <c r="F81" s="71">
        <f t="shared" si="7"/>
        <v>7.8508755347927686E-2</v>
      </c>
      <c r="H81" s="179"/>
    </row>
    <row r="82" spans="1:8" ht="15" customHeight="1" x14ac:dyDescent="0.25">
      <c r="A82" s="66" t="s">
        <v>65</v>
      </c>
      <c r="B82" s="63">
        <v>132535</v>
      </c>
      <c r="C82" s="63">
        <v>150027</v>
      </c>
      <c r="D82" s="63">
        <v>171770</v>
      </c>
      <c r="E82" s="65">
        <f t="shared" si="6"/>
        <v>21743</v>
      </c>
      <c r="F82" s="62">
        <f t="shared" si="7"/>
        <v>0.14492724642897611</v>
      </c>
      <c r="H82" s="178"/>
    </row>
    <row r="83" spans="1:8" ht="15" customHeight="1" x14ac:dyDescent="0.25">
      <c r="A83" s="66" t="s">
        <v>66</v>
      </c>
      <c r="B83" s="61">
        <v>2561099</v>
      </c>
      <c r="C83" s="61">
        <v>2621586</v>
      </c>
      <c r="D83" s="61">
        <v>2768954</v>
      </c>
      <c r="E83" s="65">
        <f t="shared" si="6"/>
        <v>147368</v>
      </c>
      <c r="F83" s="62">
        <f t="shared" si="7"/>
        <v>5.6213299887930439E-2</v>
      </c>
      <c r="H83" s="178"/>
    </row>
    <row r="84" spans="1:8" ht="15" customHeight="1" x14ac:dyDescent="0.25">
      <c r="A84" s="66" t="s">
        <v>67</v>
      </c>
      <c r="B84" s="57">
        <v>355419</v>
      </c>
      <c r="C84" s="57">
        <v>389480</v>
      </c>
      <c r="D84" s="57">
        <v>296292</v>
      </c>
      <c r="E84" s="65">
        <f t="shared" si="6"/>
        <v>-93188</v>
      </c>
      <c r="F84" s="62">
        <f t="shared" si="7"/>
        <v>-0.23926260655232617</v>
      </c>
      <c r="H84" s="178"/>
    </row>
    <row r="85" spans="1:8" s="103" customFormat="1" ht="15" customHeight="1" x14ac:dyDescent="0.25">
      <c r="A85" s="68" t="s">
        <v>68</v>
      </c>
      <c r="B85" s="86">
        <v>3049053</v>
      </c>
      <c r="C85" s="86">
        <v>3161093</v>
      </c>
      <c r="D85" s="86">
        <v>3237016</v>
      </c>
      <c r="E85" s="65">
        <f t="shared" si="6"/>
        <v>75923</v>
      </c>
      <c r="F85" s="71">
        <f t="shared" si="7"/>
        <v>2.4017958345420396E-2</v>
      </c>
      <c r="H85" s="179"/>
    </row>
    <row r="86" spans="1:8" ht="15" customHeight="1" x14ac:dyDescent="0.25">
      <c r="A86" s="66" t="s">
        <v>69</v>
      </c>
      <c r="B86" s="57">
        <v>230227.32</v>
      </c>
      <c r="C86" s="57">
        <v>235039</v>
      </c>
      <c r="D86" s="57">
        <v>189737</v>
      </c>
      <c r="E86" s="65">
        <f t="shared" si="6"/>
        <v>-45302</v>
      </c>
      <c r="F86" s="62">
        <f t="shared" si="7"/>
        <v>-0.19274248103506228</v>
      </c>
      <c r="H86" s="178"/>
    </row>
    <row r="87" spans="1:8" ht="15" customHeight="1" x14ac:dyDescent="0.25">
      <c r="A87" s="66" t="s">
        <v>70</v>
      </c>
      <c r="B87" s="65">
        <v>703652</v>
      </c>
      <c r="C87" s="65">
        <v>703997</v>
      </c>
      <c r="D87" s="65">
        <v>578949</v>
      </c>
      <c r="E87" s="65">
        <f t="shared" si="6"/>
        <v>-125048</v>
      </c>
      <c r="F87" s="62">
        <f t="shared" si="7"/>
        <v>-0.17762575692794144</v>
      </c>
      <c r="H87" s="178"/>
    </row>
    <row r="88" spans="1:8" ht="15" customHeight="1" x14ac:dyDescent="0.25">
      <c r="A88" s="66" t="s">
        <v>71</v>
      </c>
      <c r="B88" s="65">
        <v>0</v>
      </c>
      <c r="C88" s="65">
        <v>0</v>
      </c>
      <c r="D88" s="65">
        <v>0</v>
      </c>
      <c r="E88" s="65">
        <f t="shared" si="6"/>
        <v>0</v>
      </c>
      <c r="F88" s="62">
        <f t="shared" si="7"/>
        <v>0</v>
      </c>
      <c r="H88" s="178"/>
    </row>
    <row r="89" spans="1:8" ht="15" customHeight="1" x14ac:dyDescent="0.25">
      <c r="A89" s="66" t="s">
        <v>72</v>
      </c>
      <c r="B89" s="65">
        <v>967995</v>
      </c>
      <c r="C89" s="65">
        <v>967998</v>
      </c>
      <c r="D89" s="65">
        <v>1306342</v>
      </c>
      <c r="E89" s="65">
        <f t="shared" si="6"/>
        <v>338344</v>
      </c>
      <c r="F89" s="62">
        <f t="shared" si="7"/>
        <v>0.34952964778852846</v>
      </c>
      <c r="H89" s="178"/>
    </row>
    <row r="90" spans="1:8" s="103" customFormat="1" ht="15" customHeight="1" x14ac:dyDescent="0.25">
      <c r="A90" s="68" t="s">
        <v>73</v>
      </c>
      <c r="B90" s="70">
        <v>1901874.32</v>
      </c>
      <c r="C90" s="70">
        <v>1907034</v>
      </c>
      <c r="D90" s="70">
        <v>2075028</v>
      </c>
      <c r="E90" s="70">
        <f t="shared" si="6"/>
        <v>167994</v>
      </c>
      <c r="F90" s="71">
        <f t="shared" si="7"/>
        <v>8.8091769732474623E-2</v>
      </c>
      <c r="H90" s="179"/>
    </row>
    <row r="91" spans="1:8" ht="15" customHeight="1" x14ac:dyDescent="0.25">
      <c r="A91" s="66" t="s">
        <v>74</v>
      </c>
      <c r="B91" s="65">
        <v>595467</v>
      </c>
      <c r="C91" s="65">
        <v>623510</v>
      </c>
      <c r="D91" s="65">
        <v>466339</v>
      </c>
      <c r="E91" s="65">
        <f t="shared" si="6"/>
        <v>-157171</v>
      </c>
      <c r="F91" s="62">
        <f t="shared" si="7"/>
        <v>-0.25207454571698928</v>
      </c>
      <c r="H91" s="178"/>
    </row>
    <row r="92" spans="1:8" ht="15" customHeight="1" x14ac:dyDescent="0.25">
      <c r="A92" s="66" t="s">
        <v>75</v>
      </c>
      <c r="B92" s="65">
        <v>0</v>
      </c>
      <c r="C92" s="65">
        <v>0</v>
      </c>
      <c r="D92" s="65">
        <v>0</v>
      </c>
      <c r="E92" s="65">
        <f t="shared" si="6"/>
        <v>0</v>
      </c>
      <c r="F92" s="62">
        <f t="shared" si="7"/>
        <v>0</v>
      </c>
      <c r="H92" s="178"/>
    </row>
    <row r="93" spans="1:8" ht="15" customHeight="1" x14ac:dyDescent="0.25">
      <c r="A93" s="73" t="s">
        <v>76</v>
      </c>
      <c r="B93" s="65">
        <v>0</v>
      </c>
      <c r="C93" s="65">
        <v>0</v>
      </c>
      <c r="D93" s="65">
        <v>0</v>
      </c>
      <c r="E93" s="65">
        <f t="shared" si="6"/>
        <v>0</v>
      </c>
      <c r="F93" s="62">
        <f t="shared" si="7"/>
        <v>0</v>
      </c>
      <c r="H93" s="178"/>
    </row>
    <row r="94" spans="1:8" s="103" customFormat="1" ht="15" customHeight="1" x14ac:dyDescent="0.25">
      <c r="A94" s="87" t="s">
        <v>77</v>
      </c>
      <c r="B94" s="86">
        <v>595467</v>
      </c>
      <c r="C94" s="86">
        <v>623510</v>
      </c>
      <c r="D94" s="86">
        <v>466339</v>
      </c>
      <c r="E94" s="65">
        <f t="shared" si="6"/>
        <v>-157171</v>
      </c>
      <c r="F94" s="71">
        <f t="shared" si="7"/>
        <v>-0.25207454571698928</v>
      </c>
      <c r="H94" s="179"/>
    </row>
    <row r="95" spans="1:8" ht="15" customHeight="1" x14ac:dyDescent="0.25">
      <c r="A95" s="73" t="s">
        <v>78</v>
      </c>
      <c r="B95" s="65">
        <v>0</v>
      </c>
      <c r="C95" s="65">
        <v>0</v>
      </c>
      <c r="D95" s="65">
        <v>0</v>
      </c>
      <c r="E95" s="65">
        <f t="shared" si="6"/>
        <v>0</v>
      </c>
      <c r="F95" s="62">
        <f t="shared" si="7"/>
        <v>0</v>
      </c>
      <c r="H95" s="178"/>
    </row>
    <row r="96" spans="1:8" s="103" customFormat="1" ht="15" customHeight="1" thickBot="1" x14ac:dyDescent="0.3">
      <c r="A96" s="159" t="s">
        <v>59</v>
      </c>
      <c r="B96" s="160">
        <v>21902568.32</v>
      </c>
      <c r="C96" s="160">
        <v>22514041</v>
      </c>
      <c r="D96" s="160">
        <v>23921493</v>
      </c>
      <c r="E96" s="160">
        <f t="shared" si="6"/>
        <v>1407452</v>
      </c>
      <c r="F96" s="162">
        <f t="shared" si="7"/>
        <v>6.2514410451682129E-2</v>
      </c>
      <c r="H96" s="179"/>
    </row>
    <row r="97" spans="1:6" ht="15" customHeight="1" thickTop="1" x14ac:dyDescent="0.4">
      <c r="A97" s="4"/>
      <c r="B97" s="5"/>
      <c r="C97" s="11"/>
      <c r="D97" s="11"/>
      <c r="E97" s="5"/>
      <c r="F97" s="6" t="s">
        <v>38</v>
      </c>
    </row>
    <row r="98" spans="1:6" x14ac:dyDescent="0.25">
      <c r="A98" s="1" t="s">
        <v>203</v>
      </c>
    </row>
    <row r="99" spans="1:6" x14ac:dyDescent="0.25">
      <c r="A99" s="1" t="s">
        <v>181</v>
      </c>
    </row>
  </sheetData>
  <hyperlinks>
    <hyperlink ref="I2" location="Home!A1" tooltip="Home" display="Home" xr:uid="{00000000-0004-0000-3300-000000000000}"/>
  </hyperlinks>
  <printOptions horizontalCentered="1" verticalCentered="1"/>
  <pageMargins left="0.25" right="0.25" top="0.75" bottom="0.75" header="0.3" footer="0.3"/>
  <pageSetup scale="46" fitToWidth="0" orientation="portrait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sheetPr codeName="Sheet53">
    <pageSetUpPr fitToPage="1"/>
  </sheetPr>
  <dimension ref="A1:M99"/>
  <sheetViews>
    <sheetView workbookViewId="0">
      <pane xSplit="1" ySplit="5" topLeftCell="B6" activePane="bottomRight" state="frozen"/>
      <selection activeCell="A33" sqref="A33"/>
      <selection pane="topRight" activeCell="A33" sqref="A33"/>
      <selection pane="bottomLeft" activeCell="A33" sqref="A33"/>
      <selection pane="bottomRight" activeCell="K24" sqref="K24"/>
    </sheetView>
  </sheetViews>
  <sheetFormatPr defaultColWidth="9.140625" defaultRowHeight="15.75" x14ac:dyDescent="0.25"/>
  <cols>
    <col min="1" max="1" width="66.5703125" style="1" customWidth="1"/>
    <col min="2" max="5" width="23.7109375" style="2" customWidth="1"/>
    <col min="6" max="6" width="23.7109375" style="3" customWidth="1"/>
    <col min="8" max="8" width="7.7109375" customWidth="1"/>
    <col min="9" max="9" width="11.5703125" customWidth="1"/>
  </cols>
  <sheetData>
    <row r="1" spans="1:9" ht="19.5" customHeight="1" thickBot="1" x14ac:dyDescent="0.3">
      <c r="A1" s="27" t="s">
        <v>0</v>
      </c>
      <c r="B1" s="28"/>
      <c r="D1" s="29" t="s">
        <v>1</v>
      </c>
      <c r="E1" s="168" t="s">
        <v>184</v>
      </c>
      <c r="F1" s="30"/>
      <c r="H1" s="152"/>
    </row>
    <row r="2" spans="1:9" ht="19.5" customHeight="1" thickBot="1" x14ac:dyDescent="0.3">
      <c r="A2" s="27" t="s">
        <v>2</v>
      </c>
      <c r="B2" s="28"/>
      <c r="C2" s="28"/>
      <c r="D2" s="28"/>
      <c r="E2" s="28"/>
      <c r="F2" s="32"/>
      <c r="I2" s="170" t="s">
        <v>178</v>
      </c>
    </row>
    <row r="3" spans="1:9" ht="19.5" customHeight="1" thickBot="1" x14ac:dyDescent="0.3">
      <c r="A3" s="33" t="s">
        <v>3</v>
      </c>
      <c r="B3" s="34"/>
      <c r="C3" s="34"/>
      <c r="D3" s="34"/>
      <c r="E3" s="34"/>
      <c r="F3" s="35"/>
    </row>
    <row r="4" spans="1:9" ht="15" customHeight="1" thickTop="1" x14ac:dyDescent="0.25">
      <c r="A4" s="49" t="s">
        <v>4</v>
      </c>
      <c r="B4" s="50" t="s">
        <v>5</v>
      </c>
      <c r="C4" s="51" t="s">
        <v>6</v>
      </c>
      <c r="D4" s="51" t="s">
        <v>6</v>
      </c>
      <c r="E4" s="51" t="s">
        <v>7</v>
      </c>
      <c r="F4" s="52" t="s">
        <v>8</v>
      </c>
      <c r="H4" s="177"/>
    </row>
    <row r="5" spans="1:9" s="107" customFormat="1" ht="15" customHeight="1" x14ac:dyDescent="0.25">
      <c r="A5" s="53"/>
      <c r="B5" s="54" t="s">
        <v>192</v>
      </c>
      <c r="C5" s="54" t="s">
        <v>201</v>
      </c>
      <c r="D5" s="54" t="s">
        <v>202</v>
      </c>
      <c r="E5" s="54" t="s">
        <v>192</v>
      </c>
      <c r="F5" s="55" t="s">
        <v>9</v>
      </c>
      <c r="H5" s="177"/>
    </row>
    <row r="6" spans="1:9" ht="15" customHeight="1" x14ac:dyDescent="0.25">
      <c r="A6" s="56" t="s">
        <v>10</v>
      </c>
      <c r="B6" s="57"/>
      <c r="C6" s="57"/>
      <c r="D6" s="57"/>
      <c r="E6" s="57"/>
      <c r="F6" s="58"/>
      <c r="H6" s="178"/>
    </row>
    <row r="7" spans="1:9" ht="15" customHeight="1" x14ac:dyDescent="0.25">
      <c r="A7" s="56" t="s">
        <v>11</v>
      </c>
      <c r="B7" s="57"/>
      <c r="C7" s="57"/>
      <c r="D7" s="57"/>
      <c r="E7" s="57"/>
      <c r="F7" s="59"/>
      <c r="H7" s="178"/>
    </row>
    <row r="8" spans="1:9" ht="15" customHeight="1" x14ac:dyDescent="0.25">
      <c r="A8" s="60" t="s">
        <v>12</v>
      </c>
      <c r="B8" s="61">
        <v>5233370</v>
      </c>
      <c r="C8" s="61">
        <v>5233370</v>
      </c>
      <c r="D8" s="61">
        <v>5486317</v>
      </c>
      <c r="E8" s="61">
        <f t="shared" ref="E8:E33" si="0">D8-C8</f>
        <v>252947</v>
      </c>
      <c r="F8" s="62">
        <f t="shared" ref="F8:F33" si="1">IF(ISBLANK(E8),"  ",IF(C8&gt;0,E8/C8,IF(E8&gt;0,1,0)))</f>
        <v>4.833348301381328E-2</v>
      </c>
      <c r="H8" s="178"/>
    </row>
    <row r="9" spans="1:9" ht="15" customHeight="1" x14ac:dyDescent="0.25">
      <c r="A9" s="60" t="s">
        <v>13</v>
      </c>
      <c r="B9" s="61">
        <v>0</v>
      </c>
      <c r="C9" s="61">
        <v>0</v>
      </c>
      <c r="D9" s="61">
        <v>0</v>
      </c>
      <c r="E9" s="61">
        <f t="shared" si="0"/>
        <v>0</v>
      </c>
      <c r="F9" s="62">
        <f t="shared" si="1"/>
        <v>0</v>
      </c>
      <c r="H9" s="178"/>
    </row>
    <row r="10" spans="1:9" ht="15" customHeight="1" x14ac:dyDescent="0.25">
      <c r="A10" s="187" t="s">
        <v>14</v>
      </c>
      <c r="B10" s="63">
        <v>238344.35</v>
      </c>
      <c r="C10" s="63">
        <v>239391</v>
      </c>
      <c r="D10" s="63">
        <v>207101</v>
      </c>
      <c r="E10" s="61">
        <f t="shared" si="0"/>
        <v>-32290</v>
      </c>
      <c r="F10" s="62">
        <f t="shared" si="1"/>
        <v>-0.13488393465084317</v>
      </c>
      <c r="H10" s="178"/>
    </row>
    <row r="11" spans="1:9" ht="15" customHeight="1" x14ac:dyDescent="0.25">
      <c r="A11" s="189" t="s">
        <v>15</v>
      </c>
      <c r="B11" s="65">
        <v>0</v>
      </c>
      <c r="C11" s="65">
        <v>0</v>
      </c>
      <c r="D11" s="65">
        <v>0</v>
      </c>
      <c r="E11" s="61">
        <f t="shared" si="0"/>
        <v>0</v>
      </c>
      <c r="F11" s="62">
        <f t="shared" si="1"/>
        <v>0</v>
      </c>
      <c r="H11" s="178"/>
    </row>
    <row r="12" spans="1:9" ht="15" customHeight="1" x14ac:dyDescent="0.25">
      <c r="A12" s="190" t="s">
        <v>16</v>
      </c>
      <c r="B12" s="65">
        <v>238344.35</v>
      </c>
      <c r="C12" s="65">
        <v>239391</v>
      </c>
      <c r="D12" s="65">
        <v>207101</v>
      </c>
      <c r="E12" s="61">
        <f t="shared" si="0"/>
        <v>-32290</v>
      </c>
      <c r="F12" s="62">
        <f t="shared" si="1"/>
        <v>-0.13488393465084317</v>
      </c>
      <c r="H12" s="178"/>
    </row>
    <row r="13" spans="1:9" ht="15" customHeight="1" x14ac:dyDescent="0.25">
      <c r="A13" s="190" t="s">
        <v>17</v>
      </c>
      <c r="B13" s="65">
        <v>0</v>
      </c>
      <c r="C13" s="65">
        <v>0</v>
      </c>
      <c r="D13" s="65">
        <v>0</v>
      </c>
      <c r="E13" s="61">
        <f t="shared" si="0"/>
        <v>0</v>
      </c>
      <c r="F13" s="62">
        <f t="shared" si="1"/>
        <v>0</v>
      </c>
      <c r="H13" s="178"/>
    </row>
    <row r="14" spans="1:9" ht="15" customHeight="1" x14ac:dyDescent="0.25">
      <c r="A14" s="190" t="s">
        <v>18</v>
      </c>
      <c r="B14" s="65">
        <v>0</v>
      </c>
      <c r="C14" s="65">
        <v>0</v>
      </c>
      <c r="D14" s="65">
        <v>0</v>
      </c>
      <c r="E14" s="61">
        <f t="shared" si="0"/>
        <v>0</v>
      </c>
      <c r="F14" s="62">
        <f t="shared" si="1"/>
        <v>0</v>
      </c>
      <c r="H14" s="178"/>
    </row>
    <row r="15" spans="1:9" ht="15" customHeight="1" x14ac:dyDescent="0.25">
      <c r="A15" s="190" t="s">
        <v>19</v>
      </c>
      <c r="B15" s="65">
        <v>0</v>
      </c>
      <c r="C15" s="65">
        <v>0</v>
      </c>
      <c r="D15" s="65">
        <v>0</v>
      </c>
      <c r="E15" s="61">
        <f t="shared" si="0"/>
        <v>0</v>
      </c>
      <c r="F15" s="62">
        <f t="shared" si="1"/>
        <v>0</v>
      </c>
      <c r="H15" s="178"/>
    </row>
    <row r="16" spans="1:9" ht="15" customHeight="1" x14ac:dyDescent="0.25">
      <c r="A16" s="190" t="s">
        <v>204</v>
      </c>
      <c r="B16" s="65">
        <v>0</v>
      </c>
      <c r="C16" s="65">
        <v>0</v>
      </c>
      <c r="D16" s="65">
        <v>0</v>
      </c>
      <c r="E16" s="61">
        <f t="shared" si="0"/>
        <v>0</v>
      </c>
      <c r="F16" s="62">
        <f t="shared" si="1"/>
        <v>0</v>
      </c>
      <c r="H16" s="178"/>
    </row>
    <row r="17" spans="1:8" ht="15" customHeight="1" x14ac:dyDescent="0.25">
      <c r="A17" s="190" t="s">
        <v>20</v>
      </c>
      <c r="B17" s="65">
        <v>0</v>
      </c>
      <c r="C17" s="65">
        <v>0</v>
      </c>
      <c r="D17" s="65">
        <v>0</v>
      </c>
      <c r="E17" s="61">
        <f t="shared" si="0"/>
        <v>0</v>
      </c>
      <c r="F17" s="62">
        <f t="shared" si="1"/>
        <v>0</v>
      </c>
      <c r="H17" s="178"/>
    </row>
    <row r="18" spans="1:8" ht="15" customHeight="1" x14ac:dyDescent="0.25">
      <c r="A18" s="190" t="s">
        <v>193</v>
      </c>
      <c r="B18" s="65">
        <v>0</v>
      </c>
      <c r="C18" s="65">
        <v>0</v>
      </c>
      <c r="D18" s="65">
        <v>0</v>
      </c>
      <c r="E18" s="61">
        <f t="shared" si="0"/>
        <v>0</v>
      </c>
      <c r="F18" s="62">
        <f t="shared" si="1"/>
        <v>0</v>
      </c>
      <c r="H18" s="178"/>
    </row>
    <row r="19" spans="1:8" ht="15" customHeight="1" x14ac:dyDescent="0.25">
      <c r="A19" s="190" t="s">
        <v>21</v>
      </c>
      <c r="B19" s="65">
        <v>0</v>
      </c>
      <c r="C19" s="65">
        <v>0</v>
      </c>
      <c r="D19" s="65">
        <v>0</v>
      </c>
      <c r="E19" s="61">
        <f t="shared" si="0"/>
        <v>0</v>
      </c>
      <c r="F19" s="62">
        <f t="shared" si="1"/>
        <v>0</v>
      </c>
      <c r="H19" s="178"/>
    </row>
    <row r="20" spans="1:8" ht="15" customHeight="1" x14ac:dyDescent="0.25">
      <c r="A20" s="190" t="s">
        <v>22</v>
      </c>
      <c r="B20" s="65">
        <v>0</v>
      </c>
      <c r="C20" s="65">
        <v>0</v>
      </c>
      <c r="D20" s="65">
        <v>0</v>
      </c>
      <c r="E20" s="61">
        <f t="shared" si="0"/>
        <v>0</v>
      </c>
      <c r="F20" s="62">
        <f t="shared" si="1"/>
        <v>0</v>
      </c>
      <c r="H20" s="178"/>
    </row>
    <row r="21" spans="1:8" ht="15" customHeight="1" x14ac:dyDescent="0.25">
      <c r="A21" s="190" t="s">
        <v>194</v>
      </c>
      <c r="B21" s="65">
        <v>0</v>
      </c>
      <c r="C21" s="65">
        <v>0</v>
      </c>
      <c r="D21" s="65">
        <v>0</v>
      </c>
      <c r="E21" s="61">
        <f t="shared" si="0"/>
        <v>0</v>
      </c>
      <c r="F21" s="62">
        <f t="shared" si="1"/>
        <v>0</v>
      </c>
      <c r="H21" s="178"/>
    </row>
    <row r="22" spans="1:8" ht="15" customHeight="1" x14ac:dyDescent="0.25">
      <c r="A22" s="190" t="s">
        <v>23</v>
      </c>
      <c r="B22" s="65">
        <v>0</v>
      </c>
      <c r="C22" s="65">
        <v>0</v>
      </c>
      <c r="D22" s="65">
        <v>0</v>
      </c>
      <c r="E22" s="61">
        <f t="shared" si="0"/>
        <v>0</v>
      </c>
      <c r="F22" s="62">
        <f t="shared" si="1"/>
        <v>0</v>
      </c>
      <c r="H22" s="178"/>
    </row>
    <row r="23" spans="1:8" ht="15" customHeight="1" x14ac:dyDescent="0.25">
      <c r="A23" s="191" t="s">
        <v>195</v>
      </c>
      <c r="B23" s="65">
        <v>0</v>
      </c>
      <c r="C23" s="65">
        <v>0</v>
      </c>
      <c r="D23" s="65">
        <v>0</v>
      </c>
      <c r="E23" s="61">
        <f t="shared" si="0"/>
        <v>0</v>
      </c>
      <c r="F23" s="62">
        <f t="shared" si="1"/>
        <v>0</v>
      </c>
      <c r="H23" s="178"/>
    </row>
    <row r="24" spans="1:8" ht="15" customHeight="1" x14ac:dyDescent="0.25">
      <c r="A24" s="191" t="s">
        <v>24</v>
      </c>
      <c r="B24" s="65">
        <v>0</v>
      </c>
      <c r="C24" s="65">
        <v>0</v>
      </c>
      <c r="D24" s="65">
        <v>0</v>
      </c>
      <c r="E24" s="61">
        <f t="shared" si="0"/>
        <v>0</v>
      </c>
      <c r="F24" s="62">
        <f t="shared" si="1"/>
        <v>0</v>
      </c>
      <c r="H24" s="178"/>
    </row>
    <row r="25" spans="1:8" ht="15" customHeight="1" x14ac:dyDescent="0.25">
      <c r="A25" s="191" t="s">
        <v>79</v>
      </c>
      <c r="B25" s="65">
        <v>0</v>
      </c>
      <c r="C25" s="65">
        <v>0</v>
      </c>
      <c r="D25" s="65">
        <v>0</v>
      </c>
      <c r="E25" s="61">
        <f t="shared" si="0"/>
        <v>0</v>
      </c>
      <c r="F25" s="62">
        <f t="shared" si="1"/>
        <v>0</v>
      </c>
      <c r="H25" s="178"/>
    </row>
    <row r="26" spans="1:8" ht="15" customHeight="1" x14ac:dyDescent="0.25">
      <c r="A26" s="191" t="s">
        <v>196</v>
      </c>
      <c r="B26" s="65">
        <v>0</v>
      </c>
      <c r="C26" s="65">
        <v>0</v>
      </c>
      <c r="D26" s="65">
        <v>0</v>
      </c>
      <c r="E26" s="61">
        <f t="shared" si="0"/>
        <v>0</v>
      </c>
      <c r="F26" s="62">
        <f t="shared" si="1"/>
        <v>0</v>
      </c>
      <c r="H26" s="178"/>
    </row>
    <row r="27" spans="1:8" ht="15" customHeight="1" x14ac:dyDescent="0.25">
      <c r="A27" s="191" t="s">
        <v>197</v>
      </c>
      <c r="B27" s="65">
        <v>0</v>
      </c>
      <c r="C27" s="65">
        <v>0</v>
      </c>
      <c r="D27" s="65">
        <v>0</v>
      </c>
      <c r="E27" s="61">
        <f t="shared" si="0"/>
        <v>0</v>
      </c>
      <c r="F27" s="62">
        <f t="shared" si="1"/>
        <v>0</v>
      </c>
      <c r="H27" s="178"/>
    </row>
    <row r="28" spans="1:8" ht="15" customHeight="1" x14ac:dyDescent="0.25">
      <c r="A28" s="191" t="s">
        <v>185</v>
      </c>
      <c r="B28" s="65">
        <v>0</v>
      </c>
      <c r="C28" s="65">
        <v>0</v>
      </c>
      <c r="D28" s="65">
        <v>0</v>
      </c>
      <c r="E28" s="61">
        <f t="shared" si="0"/>
        <v>0</v>
      </c>
      <c r="F28" s="62">
        <f t="shared" si="1"/>
        <v>0</v>
      </c>
      <c r="H28" s="178"/>
    </row>
    <row r="29" spans="1:8" ht="15" customHeight="1" x14ac:dyDescent="0.25">
      <c r="A29" s="191" t="s">
        <v>198</v>
      </c>
      <c r="B29" s="65">
        <v>0</v>
      </c>
      <c r="C29" s="65">
        <v>0</v>
      </c>
      <c r="D29" s="65">
        <v>0</v>
      </c>
      <c r="E29" s="61">
        <f t="shared" si="0"/>
        <v>0</v>
      </c>
      <c r="F29" s="62">
        <f t="shared" si="1"/>
        <v>0</v>
      </c>
      <c r="H29" s="178"/>
    </row>
    <row r="30" spans="1:8" ht="15" customHeight="1" x14ac:dyDescent="0.25">
      <c r="A30" s="192" t="s">
        <v>199</v>
      </c>
      <c r="B30" s="65">
        <v>0</v>
      </c>
      <c r="C30" s="65">
        <v>0</v>
      </c>
      <c r="D30" s="65">
        <v>0</v>
      </c>
      <c r="E30" s="61">
        <f t="shared" si="0"/>
        <v>0</v>
      </c>
      <c r="F30" s="62">
        <f t="shared" si="1"/>
        <v>0</v>
      </c>
      <c r="H30" s="178"/>
    </row>
    <row r="31" spans="1:8" ht="15" customHeight="1" x14ac:dyDescent="0.25">
      <c r="A31" s="191" t="s">
        <v>205</v>
      </c>
      <c r="B31" s="65">
        <v>0</v>
      </c>
      <c r="C31" s="65">
        <v>0</v>
      </c>
      <c r="D31" s="65">
        <v>0</v>
      </c>
      <c r="E31" s="61">
        <f t="shared" si="0"/>
        <v>0</v>
      </c>
      <c r="F31" s="62">
        <f t="shared" si="1"/>
        <v>0</v>
      </c>
      <c r="H31" s="178"/>
    </row>
    <row r="32" spans="1:8" ht="15" customHeight="1" x14ac:dyDescent="0.25">
      <c r="A32" s="193" t="s">
        <v>206</v>
      </c>
      <c r="B32" s="65">
        <v>0</v>
      </c>
      <c r="C32" s="65">
        <v>0</v>
      </c>
      <c r="D32" s="65">
        <v>0</v>
      </c>
      <c r="E32" s="61">
        <f t="shared" si="0"/>
        <v>0</v>
      </c>
      <c r="F32" s="62">
        <f t="shared" si="1"/>
        <v>0</v>
      </c>
      <c r="H32" s="178"/>
    </row>
    <row r="33" spans="1:13" ht="15" customHeight="1" x14ac:dyDescent="0.25">
      <c r="A33" s="193" t="s">
        <v>207</v>
      </c>
      <c r="B33" s="65">
        <v>0</v>
      </c>
      <c r="C33" s="65">
        <v>0</v>
      </c>
      <c r="D33" s="65">
        <v>0</v>
      </c>
      <c r="E33" s="61">
        <f t="shared" si="0"/>
        <v>0</v>
      </c>
      <c r="F33" s="62">
        <f t="shared" si="1"/>
        <v>0</v>
      </c>
      <c r="H33" s="178"/>
    </row>
    <row r="34" spans="1:13" ht="15" customHeight="1" x14ac:dyDescent="0.25">
      <c r="A34" s="67" t="s">
        <v>25</v>
      </c>
      <c r="B34" s="65"/>
      <c r="C34" s="65"/>
      <c r="D34" s="65"/>
      <c r="E34" s="65"/>
      <c r="F34" s="58"/>
      <c r="H34" s="178"/>
    </row>
    <row r="35" spans="1:13" ht="15" customHeight="1" x14ac:dyDescent="0.25">
      <c r="A35" s="64" t="s">
        <v>26</v>
      </c>
      <c r="B35" s="61">
        <v>0</v>
      </c>
      <c r="C35" s="61">
        <v>0</v>
      </c>
      <c r="D35" s="61">
        <v>0</v>
      </c>
      <c r="E35" s="61">
        <f>D35-C35</f>
        <v>0</v>
      </c>
      <c r="F35" s="62">
        <f>IF(ISBLANK(E35),"  ",IF(C35&gt;0,E35/C35,IF(E35&gt;0,1,0)))</f>
        <v>0</v>
      </c>
      <c r="H35" s="178"/>
    </row>
    <row r="36" spans="1:13" ht="15" customHeight="1" x14ac:dyDescent="0.25">
      <c r="A36" s="68" t="s">
        <v>27</v>
      </c>
      <c r="B36" s="65"/>
      <c r="C36" s="65"/>
      <c r="D36" s="65"/>
      <c r="E36" s="65"/>
      <c r="F36" s="58"/>
      <c r="H36" s="178"/>
    </row>
    <row r="37" spans="1:13" ht="15" customHeight="1" x14ac:dyDescent="0.25">
      <c r="A37" s="64" t="s">
        <v>26</v>
      </c>
      <c r="B37" s="57">
        <v>0</v>
      </c>
      <c r="C37" s="57">
        <v>0</v>
      </c>
      <c r="D37" s="57">
        <v>0</v>
      </c>
      <c r="E37" s="61">
        <f>D37-C37</f>
        <v>0</v>
      </c>
      <c r="F37" s="62">
        <f>IF(ISBLANK(E37),"  ",IF(C37&gt;0,E37/C37,IF(E37&gt;0,1,0)))</f>
        <v>0</v>
      </c>
      <c r="H37" s="178"/>
    </row>
    <row r="38" spans="1:13" ht="15" customHeight="1" x14ac:dyDescent="0.25">
      <c r="A38" s="66" t="s">
        <v>28</v>
      </c>
      <c r="B38" s="65"/>
      <c r="C38" s="65"/>
      <c r="D38" s="65"/>
      <c r="E38" s="63"/>
      <c r="F38" s="62" t="str">
        <f>IF(ISBLANK(E38),"  ",IF(C38&gt;0,E38/C38,IF(E38&gt;0,1,0)))</f>
        <v xml:space="preserve">  </v>
      </c>
      <c r="H38" s="178"/>
    </row>
    <row r="39" spans="1:13" s="103" customFormat="1" ht="15" customHeight="1" x14ac:dyDescent="0.25">
      <c r="A39" s="69" t="s">
        <v>30</v>
      </c>
      <c r="B39" s="70">
        <v>5471714.3499999996</v>
      </c>
      <c r="C39" s="70">
        <v>5472761</v>
      </c>
      <c r="D39" s="70">
        <v>5693418</v>
      </c>
      <c r="E39" s="70">
        <f>D39-C39</f>
        <v>220657</v>
      </c>
      <c r="F39" s="71">
        <f>IF(ISBLANK(E39),"  ",IF(C39&gt;0,E39/C39,IF(E39&gt;0,1,0)))</f>
        <v>4.0319136903657952E-2</v>
      </c>
      <c r="H39" s="179"/>
    </row>
    <row r="40" spans="1:13" ht="15" customHeight="1" x14ac:dyDescent="0.25">
      <c r="A40" s="67" t="s">
        <v>31</v>
      </c>
      <c r="B40" s="65"/>
      <c r="C40" s="65"/>
      <c r="D40" s="65"/>
      <c r="E40" s="65"/>
      <c r="F40" s="58"/>
      <c r="H40" s="178"/>
    </row>
    <row r="41" spans="1:13" ht="15" customHeight="1" x14ac:dyDescent="0.25">
      <c r="A41" s="72" t="s">
        <v>32</v>
      </c>
      <c r="B41" s="61">
        <v>0</v>
      </c>
      <c r="C41" s="61">
        <v>0</v>
      </c>
      <c r="D41" s="61">
        <v>0</v>
      </c>
      <c r="E41" s="61">
        <f t="shared" ref="E41:E46" si="2">D41-C41</f>
        <v>0</v>
      </c>
      <c r="F41" s="62">
        <f t="shared" ref="F41:F46" si="3">IF(ISBLANK(E41),"  ",IF(C41&gt;0,E41/C41,IF(E41&gt;0,1,0)))</f>
        <v>0</v>
      </c>
      <c r="H41" s="178"/>
    </row>
    <row r="42" spans="1:13" ht="15" customHeight="1" x14ac:dyDescent="0.25">
      <c r="A42" s="73" t="s">
        <v>33</v>
      </c>
      <c r="B42" s="61">
        <v>0</v>
      </c>
      <c r="C42" s="61">
        <v>0</v>
      </c>
      <c r="D42" s="61">
        <v>0</v>
      </c>
      <c r="E42" s="61">
        <f t="shared" si="2"/>
        <v>0</v>
      </c>
      <c r="F42" s="62">
        <f t="shared" si="3"/>
        <v>0</v>
      </c>
      <c r="H42" s="178"/>
    </row>
    <row r="43" spans="1:13" ht="15" customHeight="1" x14ac:dyDescent="0.25">
      <c r="A43" s="73" t="s">
        <v>34</v>
      </c>
      <c r="B43" s="61">
        <v>0</v>
      </c>
      <c r="C43" s="61">
        <v>0</v>
      </c>
      <c r="D43" s="61">
        <v>0</v>
      </c>
      <c r="E43" s="61">
        <f t="shared" si="2"/>
        <v>0</v>
      </c>
      <c r="F43" s="62">
        <f t="shared" si="3"/>
        <v>0</v>
      </c>
      <c r="H43" s="178"/>
    </row>
    <row r="44" spans="1:13" ht="15" customHeight="1" x14ac:dyDescent="0.25">
      <c r="A44" s="73" t="s">
        <v>35</v>
      </c>
      <c r="B44" s="61">
        <v>0</v>
      </c>
      <c r="C44" s="61">
        <v>0</v>
      </c>
      <c r="D44" s="61">
        <v>0</v>
      </c>
      <c r="E44" s="61">
        <f t="shared" si="2"/>
        <v>0</v>
      </c>
      <c r="F44" s="62">
        <f t="shared" si="3"/>
        <v>0</v>
      </c>
      <c r="H44" s="178"/>
    </row>
    <row r="45" spans="1:13" ht="15" customHeight="1" x14ac:dyDescent="0.25">
      <c r="A45" s="74" t="s">
        <v>36</v>
      </c>
      <c r="B45" s="61">
        <v>0</v>
      </c>
      <c r="C45" s="61">
        <v>0</v>
      </c>
      <c r="D45" s="61">
        <v>0</v>
      </c>
      <c r="E45" s="61">
        <f t="shared" si="2"/>
        <v>0</v>
      </c>
      <c r="F45" s="62">
        <f t="shared" si="3"/>
        <v>0</v>
      </c>
      <c r="H45" s="178"/>
    </row>
    <row r="46" spans="1:13" s="103" customFormat="1" ht="15" customHeight="1" x14ac:dyDescent="0.25">
      <c r="A46" s="67" t="s">
        <v>37</v>
      </c>
      <c r="B46" s="75">
        <v>0</v>
      </c>
      <c r="C46" s="75">
        <v>0</v>
      </c>
      <c r="D46" s="75">
        <v>0</v>
      </c>
      <c r="E46" s="77">
        <f t="shared" si="2"/>
        <v>0</v>
      </c>
      <c r="F46" s="71">
        <f t="shared" si="3"/>
        <v>0</v>
      </c>
      <c r="H46" s="179"/>
      <c r="M46" s="103" t="s">
        <v>38</v>
      </c>
    </row>
    <row r="47" spans="1:13" ht="15" customHeight="1" x14ac:dyDescent="0.25">
      <c r="A47" s="66" t="s">
        <v>38</v>
      </c>
      <c r="B47" s="65"/>
      <c r="C47" s="65"/>
      <c r="D47" s="65"/>
      <c r="E47" s="65"/>
      <c r="F47" s="58"/>
      <c r="H47" s="178"/>
    </row>
    <row r="48" spans="1:13" s="103" customFormat="1" ht="15" customHeight="1" x14ac:dyDescent="0.25">
      <c r="A48" s="76" t="s">
        <v>39</v>
      </c>
      <c r="B48" s="77">
        <v>0</v>
      </c>
      <c r="C48" s="77">
        <v>0</v>
      </c>
      <c r="D48" s="77">
        <v>0</v>
      </c>
      <c r="E48" s="77">
        <f>D48-C48</f>
        <v>0</v>
      </c>
      <c r="F48" s="71">
        <f>IF(ISBLANK(E48),"  ",IF(C48&gt;0,E48/C48,IF(E48&gt;0,1,0)))</f>
        <v>0</v>
      </c>
      <c r="H48" s="179"/>
    </row>
    <row r="49" spans="1:8" ht="15" customHeight="1" x14ac:dyDescent="0.25">
      <c r="A49" s="64"/>
      <c r="B49" s="57"/>
      <c r="C49" s="57"/>
      <c r="D49" s="57"/>
      <c r="E49" s="57"/>
      <c r="F49" s="59"/>
      <c r="H49" s="178"/>
    </row>
    <row r="50" spans="1:8" s="103" customFormat="1" ht="15" customHeight="1" x14ac:dyDescent="0.25">
      <c r="A50" s="76" t="s">
        <v>40</v>
      </c>
      <c r="B50" s="77">
        <v>0</v>
      </c>
      <c r="C50" s="77">
        <v>0</v>
      </c>
      <c r="D50" s="77">
        <v>0</v>
      </c>
      <c r="E50" s="77">
        <f>D50-C50</f>
        <v>0</v>
      </c>
      <c r="F50" s="71">
        <f>IF(ISBLANK(E50),"  ",IF(C50&gt;0,E50/C50,IF(E50&gt;0,1,0)))</f>
        <v>0</v>
      </c>
      <c r="H50" s="179"/>
    </row>
    <row r="51" spans="1:8" ht="15" customHeight="1" x14ac:dyDescent="0.25">
      <c r="A51" s="66" t="s">
        <v>38</v>
      </c>
      <c r="B51" s="65"/>
      <c r="C51" s="65"/>
      <c r="D51" s="65"/>
      <c r="E51" s="65"/>
      <c r="F51" s="58"/>
      <c r="H51" s="178"/>
    </row>
    <row r="52" spans="1:8" s="103" customFormat="1" ht="15" customHeight="1" x14ac:dyDescent="0.25">
      <c r="A52" s="67" t="s">
        <v>41</v>
      </c>
      <c r="B52" s="75">
        <v>2933610.7199999997</v>
      </c>
      <c r="C52" s="75">
        <v>3550000</v>
      </c>
      <c r="D52" s="75">
        <v>3550000</v>
      </c>
      <c r="E52" s="75">
        <f>D52-C52</f>
        <v>0</v>
      </c>
      <c r="F52" s="71">
        <f>IF(ISBLANK(E52),"  ",IF(C52&gt;0,E52/C52,IF(E52&gt;0,1,0)))</f>
        <v>0</v>
      </c>
      <c r="H52" s="179"/>
    </row>
    <row r="53" spans="1:8" ht="15" customHeight="1" x14ac:dyDescent="0.25">
      <c r="A53" s="66" t="s">
        <v>38</v>
      </c>
      <c r="B53" s="65"/>
      <c r="C53" s="65"/>
      <c r="D53" s="65"/>
      <c r="E53" s="65"/>
      <c r="F53" s="58"/>
      <c r="H53" s="178"/>
    </row>
    <row r="54" spans="1:8" s="103" customFormat="1" ht="15" customHeight="1" x14ac:dyDescent="0.25">
      <c r="A54" s="78" t="s">
        <v>42</v>
      </c>
      <c r="B54" s="79">
        <v>0</v>
      </c>
      <c r="C54" s="79">
        <v>0</v>
      </c>
      <c r="D54" s="79">
        <v>0</v>
      </c>
      <c r="E54" s="79">
        <f>D54-C54</f>
        <v>0</v>
      </c>
      <c r="F54" s="71">
        <f>IF(ISBLANK(E54),"  ",IF(C54&gt;0,E54/C54,IF(E54&gt;0,1,0)))</f>
        <v>0</v>
      </c>
      <c r="H54" s="179"/>
    </row>
    <row r="55" spans="1:8" ht="15" customHeight="1" x14ac:dyDescent="0.25">
      <c r="A55" s="67"/>
      <c r="B55" s="57"/>
      <c r="C55" s="57"/>
      <c r="D55" s="57"/>
      <c r="E55" s="57"/>
      <c r="F55" s="80"/>
      <c r="H55" s="178"/>
    </row>
    <row r="56" spans="1:8" s="103" customFormat="1" ht="15" customHeight="1" x14ac:dyDescent="0.25">
      <c r="A56" s="67" t="s">
        <v>43</v>
      </c>
      <c r="B56" s="75">
        <v>0</v>
      </c>
      <c r="C56" s="75">
        <v>0</v>
      </c>
      <c r="D56" s="75">
        <v>0</v>
      </c>
      <c r="E56" s="79">
        <f>D56-C56</f>
        <v>0</v>
      </c>
      <c r="F56" s="71">
        <f>IF(ISBLANK(E56),"  ",IF(C56&gt;0,E56/C56,IF(E56&gt;0,1,0)))</f>
        <v>0</v>
      </c>
      <c r="H56" s="179"/>
    </row>
    <row r="57" spans="1:8" ht="15" customHeight="1" x14ac:dyDescent="0.25">
      <c r="A57" s="66"/>
      <c r="B57" s="65"/>
      <c r="C57" s="65"/>
      <c r="D57" s="65"/>
      <c r="E57" s="65"/>
      <c r="F57" s="58"/>
      <c r="H57" s="178"/>
    </row>
    <row r="58" spans="1:8" s="103" customFormat="1" ht="15" customHeight="1" x14ac:dyDescent="0.25">
      <c r="A58" s="81" t="s">
        <v>44</v>
      </c>
      <c r="B58" s="75">
        <v>8405325.0700000003</v>
      </c>
      <c r="C58" s="75">
        <v>9022761</v>
      </c>
      <c r="D58" s="75">
        <v>9243418</v>
      </c>
      <c r="E58" s="75">
        <f>D58-C58</f>
        <v>220657</v>
      </c>
      <c r="F58" s="71">
        <f>IF(ISBLANK(E58),"  ",IF(C58&gt;0,E58/C58,IF(E58&gt;0,1,0)))</f>
        <v>2.4455596241549565E-2</v>
      </c>
      <c r="H58" s="179"/>
    </row>
    <row r="59" spans="1:8" ht="15" customHeight="1" x14ac:dyDescent="0.25">
      <c r="A59" s="82"/>
      <c r="B59" s="65"/>
      <c r="C59" s="65"/>
      <c r="D59" s="65"/>
      <c r="E59" s="65"/>
      <c r="F59" s="58" t="s">
        <v>38</v>
      </c>
      <c r="H59" s="178"/>
    </row>
    <row r="60" spans="1:8" ht="15" customHeight="1" x14ac:dyDescent="0.25">
      <c r="A60" s="83"/>
      <c r="B60" s="57"/>
      <c r="C60" s="57"/>
      <c r="D60" s="57"/>
      <c r="E60" s="57"/>
      <c r="F60" s="59" t="s">
        <v>38</v>
      </c>
      <c r="H60" s="178"/>
    </row>
    <row r="61" spans="1:8" ht="15" customHeight="1" x14ac:dyDescent="0.25">
      <c r="A61" s="81" t="s">
        <v>45</v>
      </c>
      <c r="B61" s="57"/>
      <c r="C61" s="57"/>
      <c r="D61" s="57"/>
      <c r="E61" s="57"/>
      <c r="F61" s="59"/>
      <c r="H61" s="178"/>
    </row>
    <row r="62" spans="1:8" ht="15" customHeight="1" x14ac:dyDescent="0.25">
      <c r="A62" s="64" t="s">
        <v>46</v>
      </c>
      <c r="B62" s="57">
        <v>3770799.88</v>
      </c>
      <c r="C62" s="57">
        <v>4407969</v>
      </c>
      <c r="D62" s="57">
        <v>4146785.1</v>
      </c>
      <c r="E62" s="183">
        <f t="shared" ref="E62:E75" si="4">D62-C62</f>
        <v>-261183.89999999991</v>
      </c>
      <c r="F62" s="62">
        <f t="shared" ref="F62:F75" si="5">IF(ISBLANK(E62),"  ",IF(C62&gt;0,E62/C62,IF(E62&gt;0,1,0)))</f>
        <v>-5.925266262081242E-2</v>
      </c>
      <c r="H62" s="178"/>
    </row>
    <row r="63" spans="1:8" ht="15" customHeight="1" x14ac:dyDescent="0.25">
      <c r="A63" s="66" t="s">
        <v>47</v>
      </c>
      <c r="B63" s="65">
        <v>0</v>
      </c>
      <c r="C63" s="65">
        <v>0</v>
      </c>
      <c r="D63" s="65">
        <v>0</v>
      </c>
      <c r="E63" s="183">
        <f t="shared" si="4"/>
        <v>0</v>
      </c>
      <c r="F63" s="62">
        <f t="shared" si="5"/>
        <v>0</v>
      </c>
      <c r="H63" s="178"/>
    </row>
    <row r="64" spans="1:8" ht="15" customHeight="1" x14ac:dyDescent="0.25">
      <c r="A64" s="66" t="s">
        <v>48</v>
      </c>
      <c r="B64" s="65">
        <v>0</v>
      </c>
      <c r="C64" s="65">
        <v>0</v>
      </c>
      <c r="D64" s="65">
        <v>0</v>
      </c>
      <c r="E64" s="183">
        <f t="shared" si="4"/>
        <v>0</v>
      </c>
      <c r="F64" s="62">
        <f t="shared" si="5"/>
        <v>0</v>
      </c>
      <c r="H64" s="178"/>
    </row>
    <row r="65" spans="1:8" ht="15" customHeight="1" x14ac:dyDescent="0.25">
      <c r="A65" s="66" t="s">
        <v>49</v>
      </c>
      <c r="B65" s="65">
        <v>576697.63</v>
      </c>
      <c r="C65" s="65">
        <v>377997</v>
      </c>
      <c r="D65" s="65">
        <v>634750.19999999995</v>
      </c>
      <c r="E65" s="183">
        <f t="shared" si="4"/>
        <v>256753.19999999995</v>
      </c>
      <c r="F65" s="62">
        <f t="shared" si="5"/>
        <v>0.67924666068778317</v>
      </c>
      <c r="H65" s="178"/>
    </row>
    <row r="66" spans="1:8" ht="15" customHeight="1" x14ac:dyDescent="0.25">
      <c r="A66" s="66" t="s">
        <v>50</v>
      </c>
      <c r="B66" s="65">
        <v>778780.17999999993</v>
      </c>
      <c r="C66" s="65">
        <v>810152</v>
      </c>
      <c r="D66" s="65">
        <v>856431.87</v>
      </c>
      <c r="E66" s="183">
        <f t="shared" si="4"/>
        <v>46279.869999999995</v>
      </c>
      <c r="F66" s="62">
        <f t="shared" si="5"/>
        <v>5.7124922236814812E-2</v>
      </c>
      <c r="H66" s="178"/>
    </row>
    <row r="67" spans="1:8" ht="15" customHeight="1" x14ac:dyDescent="0.25">
      <c r="A67" s="66" t="s">
        <v>51</v>
      </c>
      <c r="B67" s="65">
        <v>2274069.7599999998</v>
      </c>
      <c r="C67" s="65">
        <v>2682681</v>
      </c>
      <c r="D67" s="65">
        <v>2500816.69</v>
      </c>
      <c r="E67" s="183">
        <f t="shared" si="4"/>
        <v>-181864.31000000006</v>
      </c>
      <c r="F67" s="62">
        <f t="shared" si="5"/>
        <v>-6.7791999868787992E-2</v>
      </c>
      <c r="H67" s="178"/>
    </row>
    <row r="68" spans="1:8" ht="15" customHeight="1" x14ac:dyDescent="0.25">
      <c r="A68" s="66" t="s">
        <v>52</v>
      </c>
      <c r="B68" s="65">
        <v>500</v>
      </c>
      <c r="C68" s="65">
        <v>0</v>
      </c>
      <c r="D68" s="65">
        <v>0</v>
      </c>
      <c r="E68" s="183">
        <f t="shared" si="4"/>
        <v>0</v>
      </c>
      <c r="F68" s="62">
        <f t="shared" si="5"/>
        <v>0</v>
      </c>
      <c r="H68" s="178"/>
    </row>
    <row r="69" spans="1:8" ht="15" customHeight="1" x14ac:dyDescent="0.25">
      <c r="A69" s="66" t="s">
        <v>53</v>
      </c>
      <c r="B69" s="65">
        <v>1004477.6300000001</v>
      </c>
      <c r="C69" s="65">
        <v>743962</v>
      </c>
      <c r="D69" s="65">
        <v>1104634.1399999999</v>
      </c>
      <c r="E69" s="183">
        <f t="shared" si="4"/>
        <v>360672.1399999999</v>
      </c>
      <c r="F69" s="62">
        <f t="shared" si="5"/>
        <v>0.48479914296697935</v>
      </c>
      <c r="H69" s="178"/>
    </row>
    <row r="70" spans="1:8" s="103" customFormat="1" ht="15" customHeight="1" x14ac:dyDescent="0.25">
      <c r="A70" s="84" t="s">
        <v>54</v>
      </c>
      <c r="B70" s="70">
        <v>8405325.0800000001</v>
      </c>
      <c r="C70" s="70">
        <v>9022761</v>
      </c>
      <c r="D70" s="70">
        <v>9243418</v>
      </c>
      <c r="E70" s="79">
        <f t="shared" si="4"/>
        <v>220657</v>
      </c>
      <c r="F70" s="71">
        <f t="shared" si="5"/>
        <v>2.4455596241549565E-2</v>
      </c>
      <c r="H70" s="179"/>
    </row>
    <row r="71" spans="1:8" ht="15" customHeight="1" x14ac:dyDescent="0.25">
      <c r="A71" s="66" t="s">
        <v>55</v>
      </c>
      <c r="B71" s="65">
        <v>0</v>
      </c>
      <c r="C71" s="65">
        <v>0</v>
      </c>
      <c r="D71" s="65">
        <v>0</v>
      </c>
      <c r="E71" s="183">
        <f t="shared" si="4"/>
        <v>0</v>
      </c>
      <c r="F71" s="62">
        <f t="shared" si="5"/>
        <v>0</v>
      </c>
      <c r="H71" s="178"/>
    </row>
    <row r="72" spans="1:8" ht="15" customHeight="1" x14ac:dyDescent="0.25">
      <c r="A72" s="66" t="s">
        <v>56</v>
      </c>
      <c r="B72" s="65">
        <v>0</v>
      </c>
      <c r="C72" s="65">
        <v>0</v>
      </c>
      <c r="D72" s="65">
        <v>0</v>
      </c>
      <c r="E72" s="183">
        <f t="shared" si="4"/>
        <v>0</v>
      </c>
      <c r="F72" s="62">
        <f t="shared" si="5"/>
        <v>0</v>
      </c>
      <c r="H72" s="178"/>
    </row>
    <row r="73" spans="1:8" ht="15" customHeight="1" x14ac:dyDescent="0.25">
      <c r="A73" s="66" t="s">
        <v>57</v>
      </c>
      <c r="B73" s="65">
        <v>0</v>
      </c>
      <c r="C73" s="65">
        <v>0</v>
      </c>
      <c r="D73" s="65">
        <v>0</v>
      </c>
      <c r="E73" s="183">
        <f t="shared" si="4"/>
        <v>0</v>
      </c>
      <c r="F73" s="62">
        <f t="shared" si="5"/>
        <v>0</v>
      </c>
      <c r="H73" s="178"/>
    </row>
    <row r="74" spans="1:8" ht="15" customHeight="1" x14ac:dyDescent="0.25">
      <c r="A74" s="66" t="s">
        <v>58</v>
      </c>
      <c r="B74" s="65">
        <v>0</v>
      </c>
      <c r="C74" s="65">
        <v>0</v>
      </c>
      <c r="D74" s="65">
        <v>0</v>
      </c>
      <c r="E74" s="183">
        <f t="shared" si="4"/>
        <v>0</v>
      </c>
      <c r="F74" s="62">
        <f t="shared" si="5"/>
        <v>0</v>
      </c>
      <c r="H74" s="178"/>
    </row>
    <row r="75" spans="1:8" s="103" customFormat="1" ht="15" customHeight="1" x14ac:dyDescent="0.25">
      <c r="A75" s="85" t="s">
        <v>59</v>
      </c>
      <c r="B75" s="86">
        <v>8405325.0800000001</v>
      </c>
      <c r="C75" s="86">
        <v>9022761</v>
      </c>
      <c r="D75" s="86">
        <v>9243418</v>
      </c>
      <c r="E75" s="79">
        <f t="shared" si="4"/>
        <v>220657</v>
      </c>
      <c r="F75" s="71">
        <f t="shared" si="5"/>
        <v>2.4455596241549565E-2</v>
      </c>
      <c r="H75" s="179"/>
    </row>
    <row r="76" spans="1:8" ht="15" customHeight="1" x14ac:dyDescent="0.25">
      <c r="A76" s="83"/>
      <c r="B76" s="57"/>
      <c r="C76" s="57"/>
      <c r="D76" s="57"/>
      <c r="E76" s="57"/>
      <c r="F76" s="59"/>
      <c r="H76" s="178"/>
    </row>
    <row r="77" spans="1:8" ht="15" customHeight="1" x14ac:dyDescent="0.25">
      <c r="A77" s="81" t="s">
        <v>60</v>
      </c>
      <c r="B77" s="57"/>
      <c r="C77" s="57"/>
      <c r="D77" s="57"/>
      <c r="E77" s="57"/>
      <c r="F77" s="59"/>
      <c r="H77" s="178"/>
    </row>
    <row r="78" spans="1:8" ht="15" customHeight="1" x14ac:dyDescent="0.25">
      <c r="A78" s="64" t="s">
        <v>61</v>
      </c>
      <c r="B78" s="61">
        <v>4552598.95</v>
      </c>
      <c r="C78" s="61">
        <v>5025634</v>
      </c>
      <c r="D78" s="61">
        <v>5006944.82</v>
      </c>
      <c r="E78" s="57">
        <f t="shared" ref="E78:E96" si="6">D78-C78</f>
        <v>-18689.179999999702</v>
      </c>
      <c r="F78" s="62">
        <f t="shared" ref="F78:F96" si="7">IF(ISBLANK(E78),"  ",IF(C78&gt;0,E78/C78,IF(E78&gt;0,1,0)))</f>
        <v>-3.7187706068527279E-3</v>
      </c>
      <c r="H78" s="178"/>
    </row>
    <row r="79" spans="1:8" ht="15" customHeight="1" x14ac:dyDescent="0.25">
      <c r="A79" s="66" t="s">
        <v>62</v>
      </c>
      <c r="B79" s="63">
        <v>0</v>
      </c>
      <c r="C79" s="61">
        <v>0</v>
      </c>
      <c r="D79" s="61">
        <v>0</v>
      </c>
      <c r="E79" s="65">
        <f t="shared" si="6"/>
        <v>0</v>
      </c>
      <c r="F79" s="62">
        <f t="shared" si="7"/>
        <v>0</v>
      </c>
      <c r="H79" s="178"/>
    </row>
    <row r="80" spans="1:8" ht="15" customHeight="1" x14ac:dyDescent="0.25">
      <c r="A80" s="66" t="s">
        <v>63</v>
      </c>
      <c r="B80" s="57">
        <v>2222377.0100000002</v>
      </c>
      <c r="C80" s="61">
        <v>2637689</v>
      </c>
      <c r="D80" s="61">
        <v>2444110.17</v>
      </c>
      <c r="E80" s="65">
        <f t="shared" si="6"/>
        <v>-193578.83000000007</v>
      </c>
      <c r="F80" s="62">
        <f t="shared" si="7"/>
        <v>-7.3389558056313711E-2</v>
      </c>
      <c r="H80" s="178"/>
    </row>
    <row r="81" spans="1:8" s="103" customFormat="1" ht="15" customHeight="1" x14ac:dyDescent="0.25">
      <c r="A81" s="84" t="s">
        <v>64</v>
      </c>
      <c r="B81" s="86">
        <v>6774975.9600000009</v>
      </c>
      <c r="C81" s="86">
        <v>7663323</v>
      </c>
      <c r="D81" s="86">
        <v>7451054.9900000002</v>
      </c>
      <c r="E81" s="70">
        <f t="shared" si="6"/>
        <v>-212268.00999999978</v>
      </c>
      <c r="F81" s="71">
        <f t="shared" si="7"/>
        <v>-2.7699212208594077E-2</v>
      </c>
      <c r="H81" s="179"/>
    </row>
    <row r="82" spans="1:8" ht="15" customHeight="1" x14ac:dyDescent="0.25">
      <c r="A82" s="66" t="s">
        <v>65</v>
      </c>
      <c r="B82" s="63">
        <v>18165.29</v>
      </c>
      <c r="C82" s="63">
        <v>12498</v>
      </c>
      <c r="D82" s="63">
        <v>19977.59</v>
      </c>
      <c r="E82" s="65">
        <f t="shared" si="6"/>
        <v>7479.59</v>
      </c>
      <c r="F82" s="62">
        <f t="shared" si="7"/>
        <v>0.5984629540726516</v>
      </c>
      <c r="H82" s="178"/>
    </row>
    <row r="83" spans="1:8" ht="15" customHeight="1" x14ac:dyDescent="0.25">
      <c r="A83" s="66" t="s">
        <v>66</v>
      </c>
      <c r="B83" s="61">
        <v>860728.8600000001</v>
      </c>
      <c r="C83" s="61">
        <v>774236</v>
      </c>
      <c r="D83" s="61">
        <v>946551.92999999993</v>
      </c>
      <c r="E83" s="65">
        <f t="shared" si="6"/>
        <v>172315.92999999993</v>
      </c>
      <c r="F83" s="62">
        <f t="shared" si="7"/>
        <v>0.2225625390707742</v>
      </c>
      <c r="H83" s="178"/>
    </row>
    <row r="84" spans="1:8" ht="15" customHeight="1" x14ac:dyDescent="0.25">
      <c r="A84" s="66" t="s">
        <v>67</v>
      </c>
      <c r="B84" s="57">
        <v>78553.929999999993</v>
      </c>
      <c r="C84" s="57">
        <v>55584</v>
      </c>
      <c r="D84" s="57">
        <v>86386.742999999988</v>
      </c>
      <c r="E84" s="65">
        <f t="shared" si="6"/>
        <v>30802.742999999988</v>
      </c>
      <c r="F84" s="62">
        <f t="shared" si="7"/>
        <v>0.55416564119170963</v>
      </c>
      <c r="H84" s="178"/>
    </row>
    <row r="85" spans="1:8" s="103" customFormat="1" ht="15" customHeight="1" x14ac:dyDescent="0.25">
      <c r="A85" s="68" t="s">
        <v>68</v>
      </c>
      <c r="B85" s="86">
        <v>957448.08000000007</v>
      </c>
      <c r="C85" s="86">
        <v>842318</v>
      </c>
      <c r="D85" s="86">
        <v>1052916.2629999998</v>
      </c>
      <c r="E85" s="65">
        <f t="shared" si="6"/>
        <v>210598.2629999998</v>
      </c>
      <c r="F85" s="71">
        <f t="shared" si="7"/>
        <v>0.25002227543516797</v>
      </c>
      <c r="H85" s="179"/>
    </row>
    <row r="86" spans="1:8" ht="15" customHeight="1" x14ac:dyDescent="0.25">
      <c r="A86" s="66" t="s">
        <v>69</v>
      </c>
      <c r="B86" s="57">
        <v>48179.8</v>
      </c>
      <c r="C86" s="57">
        <v>17441</v>
      </c>
      <c r="D86" s="57">
        <v>52983.8</v>
      </c>
      <c r="E86" s="65">
        <f t="shared" si="6"/>
        <v>35542.800000000003</v>
      </c>
      <c r="F86" s="62">
        <f t="shared" si="7"/>
        <v>2.0378877357949658</v>
      </c>
      <c r="H86" s="178"/>
    </row>
    <row r="87" spans="1:8" ht="15" customHeight="1" x14ac:dyDescent="0.25">
      <c r="A87" s="66" t="s">
        <v>70</v>
      </c>
      <c r="B87" s="65">
        <v>492344</v>
      </c>
      <c r="C87" s="65">
        <v>0</v>
      </c>
      <c r="D87" s="65">
        <v>540885.69999999995</v>
      </c>
      <c r="E87" s="65">
        <f t="shared" si="6"/>
        <v>540885.69999999995</v>
      </c>
      <c r="F87" s="62">
        <f t="shared" si="7"/>
        <v>1</v>
      </c>
      <c r="H87" s="178"/>
    </row>
    <row r="88" spans="1:8" ht="15" customHeight="1" x14ac:dyDescent="0.25">
      <c r="A88" s="66" t="s">
        <v>71</v>
      </c>
      <c r="B88" s="65">
        <v>0</v>
      </c>
      <c r="C88" s="65">
        <v>0</v>
      </c>
      <c r="D88" s="65">
        <v>0</v>
      </c>
      <c r="E88" s="65">
        <f t="shared" si="6"/>
        <v>0</v>
      </c>
      <c r="F88" s="62">
        <f t="shared" si="7"/>
        <v>0</v>
      </c>
      <c r="H88" s="178"/>
    </row>
    <row r="89" spans="1:8" ht="15" customHeight="1" x14ac:dyDescent="0.25">
      <c r="A89" s="66" t="s">
        <v>72</v>
      </c>
      <c r="B89" s="65">
        <v>122541.17</v>
      </c>
      <c r="C89" s="65">
        <v>499679</v>
      </c>
      <c r="D89" s="65">
        <v>134759.70000000001</v>
      </c>
      <c r="E89" s="65">
        <f t="shared" si="6"/>
        <v>-364919.3</v>
      </c>
      <c r="F89" s="62">
        <f t="shared" si="7"/>
        <v>-0.7303074573876428</v>
      </c>
      <c r="H89" s="178"/>
    </row>
    <row r="90" spans="1:8" s="103" customFormat="1" ht="15" customHeight="1" x14ac:dyDescent="0.25">
      <c r="A90" s="68" t="s">
        <v>73</v>
      </c>
      <c r="B90" s="70">
        <v>663064.97000000009</v>
      </c>
      <c r="C90" s="70">
        <v>517120</v>
      </c>
      <c r="D90" s="70">
        <v>728629.2</v>
      </c>
      <c r="E90" s="70">
        <f t="shared" si="6"/>
        <v>211509.19999999995</v>
      </c>
      <c r="F90" s="71">
        <f t="shared" si="7"/>
        <v>0.40901376856435634</v>
      </c>
      <c r="H90" s="179"/>
    </row>
    <row r="91" spans="1:8" ht="15" customHeight="1" x14ac:dyDescent="0.25">
      <c r="A91" s="66" t="s">
        <v>74</v>
      </c>
      <c r="B91" s="65">
        <v>9836.07</v>
      </c>
      <c r="C91" s="65">
        <v>0</v>
      </c>
      <c r="D91" s="65">
        <v>10816.82</v>
      </c>
      <c r="E91" s="65">
        <f t="shared" si="6"/>
        <v>10816.82</v>
      </c>
      <c r="F91" s="62">
        <f t="shared" si="7"/>
        <v>1</v>
      </c>
      <c r="H91" s="178"/>
    </row>
    <row r="92" spans="1:8" ht="15" customHeight="1" x14ac:dyDescent="0.25">
      <c r="A92" s="66" t="s">
        <v>75</v>
      </c>
      <c r="B92" s="65">
        <v>0</v>
      </c>
      <c r="C92" s="65">
        <v>0</v>
      </c>
      <c r="D92" s="65">
        <v>0</v>
      </c>
      <c r="E92" s="65">
        <f t="shared" si="6"/>
        <v>0</v>
      </c>
      <c r="F92" s="62">
        <f t="shared" si="7"/>
        <v>0</v>
      </c>
      <c r="H92" s="178"/>
    </row>
    <row r="93" spans="1:8" ht="15" customHeight="1" x14ac:dyDescent="0.25">
      <c r="A93" s="73" t="s">
        <v>76</v>
      </c>
      <c r="B93" s="65">
        <v>0</v>
      </c>
      <c r="C93" s="65">
        <v>0</v>
      </c>
      <c r="D93" s="65">
        <v>0</v>
      </c>
      <c r="E93" s="65">
        <f t="shared" si="6"/>
        <v>0</v>
      </c>
      <c r="F93" s="62">
        <f t="shared" si="7"/>
        <v>0</v>
      </c>
      <c r="H93" s="178"/>
    </row>
    <row r="94" spans="1:8" s="103" customFormat="1" ht="15" customHeight="1" x14ac:dyDescent="0.25">
      <c r="A94" s="87" t="s">
        <v>77</v>
      </c>
      <c r="B94" s="86">
        <v>9836.07</v>
      </c>
      <c r="C94" s="86">
        <v>0</v>
      </c>
      <c r="D94" s="86">
        <v>10816.82</v>
      </c>
      <c r="E94" s="65">
        <f t="shared" si="6"/>
        <v>10816.82</v>
      </c>
      <c r="F94" s="71">
        <f t="shared" si="7"/>
        <v>1</v>
      </c>
      <c r="H94" s="179"/>
    </row>
    <row r="95" spans="1:8" ht="15" customHeight="1" x14ac:dyDescent="0.25">
      <c r="A95" s="73" t="s">
        <v>78</v>
      </c>
      <c r="B95" s="65">
        <v>0</v>
      </c>
      <c r="C95" s="65">
        <v>0</v>
      </c>
      <c r="D95" s="91">
        <v>0</v>
      </c>
      <c r="E95" s="65">
        <f t="shared" si="6"/>
        <v>0</v>
      </c>
      <c r="F95" s="62">
        <f t="shared" si="7"/>
        <v>0</v>
      </c>
      <c r="H95" s="178"/>
    </row>
    <row r="96" spans="1:8" s="103" customFormat="1" ht="15" customHeight="1" thickBot="1" x14ac:dyDescent="0.3">
      <c r="A96" s="159" t="s">
        <v>59</v>
      </c>
      <c r="B96" s="160">
        <v>8405325.0800000019</v>
      </c>
      <c r="C96" s="160">
        <v>9022761</v>
      </c>
      <c r="D96" s="160">
        <v>9243418.273</v>
      </c>
      <c r="E96" s="160">
        <f t="shared" si="6"/>
        <v>220657.27300000004</v>
      </c>
      <c r="F96" s="162">
        <f t="shared" si="7"/>
        <v>2.4455626498363421E-2</v>
      </c>
      <c r="H96" s="179"/>
    </row>
    <row r="97" spans="1:6" ht="15" customHeight="1" thickTop="1" x14ac:dyDescent="0.4">
      <c r="A97" s="4"/>
      <c r="B97" s="11"/>
      <c r="C97" s="11"/>
      <c r="D97" s="11"/>
      <c r="E97" s="5"/>
      <c r="F97" s="6" t="s">
        <v>38</v>
      </c>
    </row>
    <row r="98" spans="1:6" x14ac:dyDescent="0.25">
      <c r="A98" s="1" t="s">
        <v>203</v>
      </c>
    </row>
    <row r="99" spans="1:6" x14ac:dyDescent="0.25">
      <c r="A99" s="1" t="s">
        <v>181</v>
      </c>
    </row>
  </sheetData>
  <hyperlinks>
    <hyperlink ref="I2" location="Home!A1" tooltip="Home" display="Home" xr:uid="{00000000-0004-0000-3400-000000000000}"/>
  </hyperlinks>
  <printOptions horizontalCentered="1" verticalCentered="1"/>
  <pageMargins left="0.25" right="0.25" top="0.75" bottom="0.75" header="0.3" footer="0.3"/>
  <pageSetup scale="46" fitToWidth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pageSetUpPr fitToPage="1"/>
  </sheetPr>
  <dimension ref="A1:M99"/>
  <sheetViews>
    <sheetView workbookViewId="0">
      <pane xSplit="1" ySplit="5" topLeftCell="B12" activePane="bottomRight" state="frozen"/>
      <selection activeCell="A33" sqref="A33"/>
      <selection pane="topRight" activeCell="A33" sqref="A33"/>
      <selection pane="bottomLeft" activeCell="A33" sqref="A33"/>
      <selection pane="bottomRight" activeCell="A33" sqref="A33"/>
    </sheetView>
  </sheetViews>
  <sheetFormatPr defaultColWidth="9.140625" defaultRowHeight="15.75" x14ac:dyDescent="0.25"/>
  <cols>
    <col min="1" max="1" width="66.5703125" style="1" customWidth="1"/>
    <col min="2" max="5" width="23.7109375" style="2" customWidth="1"/>
    <col min="6" max="6" width="23.7109375" style="3" customWidth="1"/>
    <col min="8" max="8" width="7.7109375" customWidth="1"/>
    <col min="9" max="9" width="11.5703125" customWidth="1"/>
  </cols>
  <sheetData>
    <row r="1" spans="1:9" ht="19.5" customHeight="1" thickBot="1" x14ac:dyDescent="0.35">
      <c r="A1" s="27" t="s">
        <v>0</v>
      </c>
      <c r="B1" s="31"/>
      <c r="D1" s="29" t="s">
        <v>1</v>
      </c>
      <c r="E1" s="26" t="s">
        <v>123</v>
      </c>
      <c r="F1" s="36"/>
    </row>
    <row r="2" spans="1:9" ht="19.5" customHeight="1" thickBot="1" x14ac:dyDescent="0.35">
      <c r="A2" s="27" t="s">
        <v>2</v>
      </c>
      <c r="B2" s="28"/>
      <c r="C2" s="32"/>
      <c r="D2" s="32"/>
      <c r="E2" s="31"/>
      <c r="F2" s="31"/>
      <c r="I2" s="170" t="s">
        <v>178</v>
      </c>
    </row>
    <row r="3" spans="1:9" ht="19.5" customHeight="1" thickBot="1" x14ac:dyDescent="0.35">
      <c r="A3" s="33" t="s">
        <v>3</v>
      </c>
      <c r="B3" s="34"/>
      <c r="C3" s="35"/>
      <c r="D3" s="32"/>
      <c r="E3" s="31"/>
      <c r="F3" s="31"/>
    </row>
    <row r="4" spans="1:9" ht="15" customHeight="1" thickTop="1" x14ac:dyDescent="0.25">
      <c r="A4" s="49" t="s">
        <v>4</v>
      </c>
      <c r="B4" s="50" t="s">
        <v>5</v>
      </c>
      <c r="C4" s="51" t="s">
        <v>6</v>
      </c>
      <c r="D4" s="51" t="s">
        <v>6</v>
      </c>
      <c r="E4" s="51" t="s">
        <v>7</v>
      </c>
      <c r="F4" s="52" t="s">
        <v>8</v>
      </c>
      <c r="H4" s="177"/>
    </row>
    <row r="5" spans="1:9" s="107" customFormat="1" ht="15" customHeight="1" x14ac:dyDescent="0.25">
      <c r="A5" s="53"/>
      <c r="B5" s="54" t="s">
        <v>192</v>
      </c>
      <c r="C5" s="54" t="s">
        <v>201</v>
      </c>
      <c r="D5" s="54" t="s">
        <v>202</v>
      </c>
      <c r="E5" s="54" t="s">
        <v>192</v>
      </c>
      <c r="F5" s="55" t="s">
        <v>9</v>
      </c>
      <c r="H5" s="177"/>
    </row>
    <row r="6" spans="1:9" ht="15" customHeight="1" x14ac:dyDescent="0.25">
      <c r="A6" s="56" t="s">
        <v>10</v>
      </c>
      <c r="B6" s="57"/>
      <c r="C6" s="57"/>
      <c r="D6" s="57"/>
      <c r="E6" s="57"/>
      <c r="F6" s="58"/>
      <c r="H6" s="178"/>
    </row>
    <row r="7" spans="1:9" ht="15" customHeight="1" x14ac:dyDescent="0.25">
      <c r="A7" s="56" t="s">
        <v>11</v>
      </c>
      <c r="B7" s="57"/>
      <c r="C7" s="57"/>
      <c r="D7" s="57"/>
      <c r="E7" s="57"/>
      <c r="F7" s="59"/>
      <c r="H7" s="178"/>
    </row>
    <row r="8" spans="1:9" ht="15" customHeight="1" x14ac:dyDescent="0.25">
      <c r="A8" s="60" t="s">
        <v>12</v>
      </c>
      <c r="B8" s="61">
        <f>BOR!B8+ULBoard!B8+SUBoard!B8+LCTCBoard!B8+Online!B8+AE!B8+RR!B8</f>
        <v>38682718</v>
      </c>
      <c r="C8" s="61">
        <f>BOR!C8+ULBoard!C8+SUBoard!C8+LCTCBoard!C8+Online!C8+AE!C8+RR!C8</f>
        <v>39682718</v>
      </c>
      <c r="D8" s="61">
        <f>BOR!D8+ULBoard!D8+SUBoard!D8+LCTCBoard!D8+Online!D8+AE!D8+RR!D8</f>
        <v>49687806</v>
      </c>
      <c r="E8" s="61">
        <f t="shared" ref="E8:E33" si="0">D8-C8</f>
        <v>10005088</v>
      </c>
      <c r="F8" s="62">
        <f t="shared" ref="F8:F33" si="1">IF(ISBLANK(E8),"  ",IF(C8&gt;0,E8/C8,IF(E8&gt;0,1,0)))</f>
        <v>0.25212708464173245</v>
      </c>
      <c r="H8" s="178"/>
    </row>
    <row r="9" spans="1:9" ht="15" customHeight="1" x14ac:dyDescent="0.25">
      <c r="A9" s="60" t="s">
        <v>13</v>
      </c>
      <c r="B9" s="61">
        <f>BOR!B9+ULBoard!B9+SUBoard!B9+LCTCBoard!B9+Online!B9+AE!B9+RR!B9</f>
        <v>0</v>
      </c>
      <c r="C9" s="61">
        <f>BOR!C9+ULBoard!C9+SUBoard!C9+LCTCBoard!C9+Online!C9+AE!C9+RR!C9</f>
        <v>0</v>
      </c>
      <c r="D9" s="61">
        <f>BOR!D9+ULBoard!D9+SUBoard!D9+LCTCBoard!D9+Online!D9+AE!D9+RR!D9</f>
        <v>0</v>
      </c>
      <c r="E9" s="61">
        <f t="shared" si="0"/>
        <v>0</v>
      </c>
      <c r="F9" s="62">
        <f t="shared" si="1"/>
        <v>0</v>
      </c>
      <c r="H9" s="178"/>
    </row>
    <row r="10" spans="1:9" ht="15" customHeight="1" x14ac:dyDescent="0.25">
      <c r="A10" s="187" t="s">
        <v>14</v>
      </c>
      <c r="B10" s="61">
        <f>BOR!B10+ULBoard!B10+SUBoard!B10+LCTCBoard!B10+Online!B10+AE!B10+RR!B10</f>
        <v>56695992</v>
      </c>
      <c r="C10" s="61">
        <f>BOR!C10+ULBoard!C10+SUBoard!C10+LCTCBoard!C10+Online!C10+AE!C10+RR!C10</f>
        <v>85996667</v>
      </c>
      <c r="D10" s="61">
        <f>BOR!D10+ULBoard!D10+SUBoard!D10+LCTCBoard!D10+Online!D10+AE!D10+RR!D10</f>
        <v>95178877</v>
      </c>
      <c r="E10" s="61">
        <f t="shared" si="0"/>
        <v>9182210</v>
      </c>
      <c r="F10" s="62">
        <f t="shared" si="1"/>
        <v>0.10677402183505554</v>
      </c>
      <c r="H10" s="178"/>
    </row>
    <row r="11" spans="1:9" ht="15" customHeight="1" x14ac:dyDescent="0.25">
      <c r="A11" s="189" t="s">
        <v>15</v>
      </c>
      <c r="B11" s="61">
        <f>BOR!B11+ULBoard!B11+SUBoard!B11+LCTCBoard!B11+Online!B11+AE!B11+RR!B11</f>
        <v>24175743</v>
      </c>
      <c r="C11" s="61">
        <f>BOR!C11+ULBoard!C11+SUBoard!C11+LCTCBoard!C11+Online!C11+AE!C11+RR!C11</f>
        <v>27566667</v>
      </c>
      <c r="D11" s="61">
        <f>BOR!D11+ULBoard!D11+SUBoard!D11+LCTCBoard!D11+Online!D11+AE!D11+RR!D11</f>
        <v>29316667</v>
      </c>
      <c r="E11" s="61">
        <f t="shared" si="0"/>
        <v>1750000</v>
      </c>
      <c r="F11" s="62">
        <f t="shared" si="1"/>
        <v>6.3482465979655789E-2</v>
      </c>
      <c r="H11" s="178"/>
    </row>
    <row r="12" spans="1:9" ht="15" customHeight="1" x14ac:dyDescent="0.25">
      <c r="A12" s="190" t="s">
        <v>16</v>
      </c>
      <c r="B12" s="61">
        <f>BOR!B12+ULBoard!B12+SUBoard!B12+LCTCBoard!B12+Online!B12+AE!B12+RR!B12</f>
        <v>0</v>
      </c>
      <c r="C12" s="61">
        <f>BOR!C12+ULBoard!C12+SUBoard!C12+LCTCBoard!C12+Online!C12+AE!C12+RR!C12</f>
        <v>0</v>
      </c>
      <c r="D12" s="61">
        <f>BOR!D12+ULBoard!D12+SUBoard!D12+LCTCBoard!D12+Online!D12+AE!D12+RR!D12</f>
        <v>0</v>
      </c>
      <c r="E12" s="61">
        <f t="shared" si="0"/>
        <v>0</v>
      </c>
      <c r="F12" s="62">
        <f t="shared" si="1"/>
        <v>0</v>
      </c>
      <c r="H12" s="178"/>
    </row>
    <row r="13" spans="1:9" ht="15" customHeight="1" x14ac:dyDescent="0.25">
      <c r="A13" s="190" t="s">
        <v>17</v>
      </c>
      <c r="B13" s="61">
        <f>BOR!B13+ULBoard!B13+SUBoard!B13+LCTCBoard!B13+Online!B13+AE!B13+RR!B13</f>
        <v>0</v>
      </c>
      <c r="C13" s="61">
        <f>BOR!C13+ULBoard!C13+SUBoard!C13+LCTCBoard!C13+Online!C13+AE!C13+RR!C13</f>
        <v>0</v>
      </c>
      <c r="D13" s="61">
        <f>BOR!D13+ULBoard!D13+SUBoard!D13+LCTCBoard!D13+Online!D13+AE!D13+RR!D13</f>
        <v>0</v>
      </c>
      <c r="E13" s="61">
        <f t="shared" si="0"/>
        <v>0</v>
      </c>
      <c r="F13" s="62">
        <f t="shared" si="1"/>
        <v>0</v>
      </c>
      <c r="H13" s="178"/>
    </row>
    <row r="14" spans="1:9" ht="15" customHeight="1" x14ac:dyDescent="0.25">
      <c r="A14" s="190" t="s">
        <v>18</v>
      </c>
      <c r="B14" s="61">
        <f>BOR!B14+ULBoard!B14+SUBoard!B14+LCTCBoard!B14+Online!B14+AE!B14+RR!B14</f>
        <v>0</v>
      </c>
      <c r="C14" s="61">
        <f>BOR!C14+ULBoard!C14+SUBoard!C14+LCTCBoard!C14+Online!C14+AE!C14+RR!C14</f>
        <v>0</v>
      </c>
      <c r="D14" s="61">
        <f>BOR!D14+ULBoard!D14+SUBoard!D14+LCTCBoard!D14+Online!D14+AE!D14+RR!D14</f>
        <v>0</v>
      </c>
      <c r="E14" s="61">
        <f t="shared" si="0"/>
        <v>0</v>
      </c>
      <c r="F14" s="62">
        <f t="shared" si="1"/>
        <v>0</v>
      </c>
      <c r="H14" s="178"/>
    </row>
    <row r="15" spans="1:9" ht="15" customHeight="1" x14ac:dyDescent="0.25">
      <c r="A15" s="190" t="s">
        <v>19</v>
      </c>
      <c r="B15" s="61">
        <f>BOR!B15+ULBoard!B15+SUBoard!B15+LCTCBoard!B15+Online!B15+AE!B15+RR!B15</f>
        <v>0</v>
      </c>
      <c r="C15" s="61">
        <f>BOR!C15+ULBoard!C15+SUBoard!C15+LCTCBoard!C15+Online!C15+AE!C15+RR!C15</f>
        <v>0</v>
      </c>
      <c r="D15" s="61">
        <f>BOR!D15+ULBoard!D15+SUBoard!D15+LCTCBoard!D15+Online!D15+AE!D15+RR!D15</f>
        <v>0</v>
      </c>
      <c r="E15" s="61">
        <f t="shared" si="0"/>
        <v>0</v>
      </c>
      <c r="F15" s="62">
        <f t="shared" si="1"/>
        <v>0</v>
      </c>
      <c r="H15" s="178"/>
    </row>
    <row r="16" spans="1:9" ht="15" customHeight="1" x14ac:dyDescent="0.25">
      <c r="A16" s="190" t="s">
        <v>204</v>
      </c>
      <c r="B16" s="61">
        <f>BOR!B16+ULBoard!B16+SUBoard!B16+LCTCBoard!B16+Online!B16+AE!B16+RR!B16</f>
        <v>0</v>
      </c>
      <c r="C16" s="61">
        <f>BOR!C16+ULBoard!C16+SUBoard!C16+LCTCBoard!C16+Online!C16+AE!C16+RR!C16</f>
        <v>0</v>
      </c>
      <c r="D16" s="61">
        <f>BOR!D16+ULBoard!D16+SUBoard!D16+LCTCBoard!D16+Online!D16+AE!D16+RR!D16</f>
        <v>0</v>
      </c>
      <c r="E16" s="61">
        <f t="shared" si="0"/>
        <v>0</v>
      </c>
      <c r="F16" s="62">
        <f t="shared" si="1"/>
        <v>0</v>
      </c>
      <c r="H16" s="178"/>
    </row>
    <row r="17" spans="1:8" ht="15" customHeight="1" x14ac:dyDescent="0.25">
      <c r="A17" s="190" t="s">
        <v>20</v>
      </c>
      <c r="B17" s="61">
        <f>BOR!B17+ULBoard!B17+SUBoard!B17+LCTCBoard!B17+Online!B17+AE!B17+RR!B17</f>
        <v>0</v>
      </c>
      <c r="C17" s="61">
        <f>BOR!C17+ULBoard!C17+SUBoard!C17+LCTCBoard!C17+Online!C17+AE!C17+RR!C17</f>
        <v>0</v>
      </c>
      <c r="D17" s="61">
        <f>BOR!D17+ULBoard!D17+SUBoard!D17+LCTCBoard!D17+Online!D17+AE!D17+RR!D17</f>
        <v>0</v>
      </c>
      <c r="E17" s="61">
        <f t="shared" si="0"/>
        <v>0</v>
      </c>
      <c r="F17" s="62">
        <f t="shared" si="1"/>
        <v>0</v>
      </c>
      <c r="H17" s="178"/>
    </row>
    <row r="18" spans="1:8" ht="15" customHeight="1" x14ac:dyDescent="0.25">
      <c r="A18" s="190" t="s">
        <v>193</v>
      </c>
      <c r="B18" s="61">
        <f>BOR!B18+ULBoard!B18+SUBoard!B18+LCTCBoard!B18+Online!B18+AE!B18+RR!B18</f>
        <v>0</v>
      </c>
      <c r="C18" s="61">
        <f>BOR!C18+ULBoard!C18+SUBoard!C18+LCTCBoard!C18+Online!C18+AE!C18+RR!C18</f>
        <v>0</v>
      </c>
      <c r="D18" s="61">
        <f>BOR!D18+ULBoard!D18+SUBoard!D18+LCTCBoard!D18+Online!D18+AE!D18+RR!D18</f>
        <v>0</v>
      </c>
      <c r="E18" s="61">
        <f t="shared" si="0"/>
        <v>0</v>
      </c>
      <c r="F18" s="62">
        <f t="shared" si="1"/>
        <v>0</v>
      </c>
      <c r="H18" s="178"/>
    </row>
    <row r="19" spans="1:8" ht="15" customHeight="1" x14ac:dyDescent="0.25">
      <c r="A19" s="190" t="s">
        <v>21</v>
      </c>
      <c r="B19" s="61">
        <f>BOR!B19+ULBoard!B19+SUBoard!B19+LCTCBoard!B19+Online!B19+AE!B19+RR!B19</f>
        <v>0</v>
      </c>
      <c r="C19" s="61">
        <f>BOR!C19+ULBoard!C19+SUBoard!C19+LCTCBoard!C19+Online!C19+AE!C19+RR!C19</f>
        <v>0</v>
      </c>
      <c r="D19" s="61">
        <f>BOR!D19+ULBoard!D19+SUBoard!D19+LCTCBoard!D19+Online!D19+AE!D19+RR!D19</f>
        <v>0</v>
      </c>
      <c r="E19" s="61">
        <f t="shared" si="0"/>
        <v>0</v>
      </c>
      <c r="F19" s="62">
        <f t="shared" si="1"/>
        <v>0</v>
      </c>
      <c r="H19" s="178"/>
    </row>
    <row r="20" spans="1:8" ht="15" customHeight="1" x14ac:dyDescent="0.25">
      <c r="A20" s="190" t="s">
        <v>22</v>
      </c>
      <c r="B20" s="61">
        <f>BOR!B20+ULBoard!B20+SUBoard!B20+LCTCBoard!B20+Online!B20+AE!B20+RR!B20</f>
        <v>19324249</v>
      </c>
      <c r="C20" s="61">
        <f>BOR!C20+ULBoard!C20+SUBoard!C20+LCTCBoard!C20+Online!C20+AE!C20+RR!C20</f>
        <v>22230000</v>
      </c>
      <c r="D20" s="61">
        <f>BOR!D20+ULBoard!D20+SUBoard!D20+LCTCBoard!D20+Online!D20+AE!D20+RR!D20</f>
        <v>22230000</v>
      </c>
      <c r="E20" s="61">
        <f t="shared" si="0"/>
        <v>0</v>
      </c>
      <c r="F20" s="62">
        <f t="shared" si="1"/>
        <v>0</v>
      </c>
      <c r="H20" s="178"/>
    </row>
    <row r="21" spans="1:8" ht="15" customHeight="1" x14ac:dyDescent="0.25">
      <c r="A21" s="190" t="s">
        <v>194</v>
      </c>
      <c r="B21" s="61">
        <f>BOR!B21+ULBoard!B21+SUBoard!B21+LCTCBoard!B21+Online!B21+AE!B21+RR!B21</f>
        <v>11996000</v>
      </c>
      <c r="C21" s="61">
        <f>BOR!C21+ULBoard!C21+SUBoard!C21+LCTCBoard!C21+Online!C21+AE!C21+RR!C21</f>
        <v>35000000</v>
      </c>
      <c r="D21" s="61">
        <f>BOR!D21+ULBoard!D21+SUBoard!D21+LCTCBoard!D21+Online!D21+AE!D21+RR!D21</f>
        <v>25000000</v>
      </c>
      <c r="E21" s="61">
        <f t="shared" si="0"/>
        <v>-10000000</v>
      </c>
      <c r="F21" s="62">
        <f t="shared" si="1"/>
        <v>-0.2857142857142857</v>
      </c>
      <c r="H21" s="178"/>
    </row>
    <row r="22" spans="1:8" ht="15" customHeight="1" x14ac:dyDescent="0.25">
      <c r="A22" s="190" t="s">
        <v>23</v>
      </c>
      <c r="B22" s="61">
        <f>BOR!B22+ULBoard!B22+SUBoard!B22+LCTCBoard!B22+Online!B22+AE!B22+RR!B22</f>
        <v>0</v>
      </c>
      <c r="C22" s="61">
        <f>BOR!C22+ULBoard!C22+SUBoard!C22+LCTCBoard!C22+Online!C22+AE!C22+RR!C22</f>
        <v>0</v>
      </c>
      <c r="D22" s="61">
        <f>BOR!D22+ULBoard!D22+SUBoard!D22+LCTCBoard!D22+Online!D22+AE!D22+RR!D22</f>
        <v>0</v>
      </c>
      <c r="E22" s="61">
        <f t="shared" si="0"/>
        <v>0</v>
      </c>
      <c r="F22" s="62">
        <f t="shared" si="1"/>
        <v>0</v>
      </c>
      <c r="H22" s="178"/>
    </row>
    <row r="23" spans="1:8" ht="15" customHeight="1" x14ac:dyDescent="0.25">
      <c r="A23" s="191" t="s">
        <v>195</v>
      </c>
      <c r="B23" s="61">
        <f>BOR!B23+ULBoard!B23+SUBoard!B23+LCTCBoard!B23+Online!B23+AE!B23+RR!B23</f>
        <v>0</v>
      </c>
      <c r="C23" s="61">
        <f>BOR!C23+ULBoard!C23+SUBoard!C23+LCTCBoard!C23+Online!C23+AE!C23+RR!C23</f>
        <v>0</v>
      </c>
      <c r="D23" s="61">
        <f>BOR!D23+ULBoard!D23+SUBoard!D23+LCTCBoard!D23+Online!D23+AE!D23+RR!D23</f>
        <v>0</v>
      </c>
      <c r="E23" s="61">
        <f t="shared" si="0"/>
        <v>0</v>
      </c>
      <c r="F23" s="62">
        <f t="shared" si="1"/>
        <v>0</v>
      </c>
      <c r="H23" s="178"/>
    </row>
    <row r="24" spans="1:8" ht="15" customHeight="1" x14ac:dyDescent="0.25">
      <c r="A24" s="191" t="s">
        <v>24</v>
      </c>
      <c r="B24" s="61">
        <f>BOR!B24+ULBoard!B24+SUBoard!B24+LCTCBoard!B24+Online!B24+AE!B24+RR!B24</f>
        <v>0</v>
      </c>
      <c r="C24" s="61">
        <f>BOR!C24+ULBoard!C24+SUBoard!C24+LCTCBoard!C24+Online!C24+AE!C24+RR!C24</f>
        <v>0</v>
      </c>
      <c r="D24" s="61">
        <f>BOR!D24+ULBoard!D24+SUBoard!D24+LCTCBoard!D24+Online!D24+AE!D24+RR!D24</f>
        <v>0</v>
      </c>
      <c r="E24" s="61">
        <f t="shared" si="0"/>
        <v>0</v>
      </c>
      <c r="F24" s="62">
        <f t="shared" si="1"/>
        <v>0</v>
      </c>
      <c r="H24" s="178"/>
    </row>
    <row r="25" spans="1:8" ht="15" customHeight="1" x14ac:dyDescent="0.25">
      <c r="A25" s="191" t="s">
        <v>79</v>
      </c>
      <c r="B25" s="61">
        <f>BOR!B25+ULBoard!B25+SUBoard!B25+LCTCBoard!B25+Online!B25+AE!B25+RR!B25</f>
        <v>200000</v>
      </c>
      <c r="C25" s="61">
        <f>BOR!C25+ULBoard!C25+SUBoard!C25+LCTCBoard!C25+Online!C25+AE!C25+RR!C25</f>
        <v>200000</v>
      </c>
      <c r="D25" s="61">
        <f>BOR!D25+ULBoard!D25+SUBoard!D25+LCTCBoard!D25+Online!D25+AE!D25+RR!D25</f>
        <v>200000</v>
      </c>
      <c r="E25" s="61">
        <f t="shared" si="0"/>
        <v>0</v>
      </c>
      <c r="F25" s="62">
        <f t="shared" si="1"/>
        <v>0</v>
      </c>
      <c r="H25" s="178"/>
    </row>
    <row r="26" spans="1:8" ht="15" customHeight="1" x14ac:dyDescent="0.25">
      <c r="A26" s="191" t="s">
        <v>196</v>
      </c>
      <c r="B26" s="61">
        <f>BOR!B26+ULBoard!B26+SUBoard!B26+LCTCBoard!B26+Online!B26+AE!B26+RR!B26</f>
        <v>1000000</v>
      </c>
      <c r="C26" s="61">
        <f>BOR!C26+ULBoard!C26+SUBoard!C26+LCTCBoard!C26+Online!C26+AE!C26+RR!C26</f>
        <v>1000000</v>
      </c>
      <c r="D26" s="61">
        <f>BOR!D26+ULBoard!D26+SUBoard!D26+LCTCBoard!D26+Online!D26+AE!D26+RR!D26</f>
        <v>1000000</v>
      </c>
      <c r="E26" s="61">
        <f t="shared" si="0"/>
        <v>0</v>
      </c>
      <c r="F26" s="62">
        <f t="shared" si="1"/>
        <v>0</v>
      </c>
      <c r="H26" s="178"/>
    </row>
    <row r="27" spans="1:8" ht="15" customHeight="1" x14ac:dyDescent="0.25">
      <c r="A27" s="191" t="s">
        <v>197</v>
      </c>
      <c r="B27" s="61">
        <f>BOR!B27+ULBoard!B27+SUBoard!B27+LCTCBoard!B27+Online!B27+AE!B27+RR!B27</f>
        <v>0</v>
      </c>
      <c r="C27" s="61">
        <f>BOR!C27+ULBoard!C27+SUBoard!C27+LCTCBoard!C27+Online!C27+AE!C27+RR!C27</f>
        <v>0</v>
      </c>
      <c r="D27" s="61">
        <f>BOR!D27+ULBoard!D27+SUBoard!D27+LCTCBoard!D27+Online!D27+AE!D27+RR!D27</f>
        <v>5182210</v>
      </c>
      <c r="E27" s="61">
        <f t="shared" si="0"/>
        <v>5182210</v>
      </c>
      <c r="F27" s="62">
        <f t="shared" si="1"/>
        <v>1</v>
      </c>
      <c r="H27" s="178"/>
    </row>
    <row r="28" spans="1:8" ht="15" customHeight="1" x14ac:dyDescent="0.25">
      <c r="A28" s="191" t="s">
        <v>185</v>
      </c>
      <c r="B28" s="61">
        <f>BOR!B28+ULBoard!B28+SUBoard!B28+LCTCBoard!B28+Online!B28+AE!B28+RR!B28</f>
        <v>0</v>
      </c>
      <c r="C28" s="61">
        <f>BOR!C28+ULBoard!C28+SUBoard!C28+LCTCBoard!C28+Online!C28+AE!C28+RR!C28</f>
        <v>0</v>
      </c>
      <c r="D28" s="61">
        <f>BOR!D28+ULBoard!D28+SUBoard!D28+LCTCBoard!D28+Online!D28+AE!D28+RR!D28</f>
        <v>0</v>
      </c>
      <c r="E28" s="61">
        <f t="shared" si="0"/>
        <v>0</v>
      </c>
      <c r="F28" s="62">
        <f t="shared" si="1"/>
        <v>0</v>
      </c>
      <c r="H28" s="178"/>
    </row>
    <row r="29" spans="1:8" ht="15" customHeight="1" x14ac:dyDescent="0.25">
      <c r="A29" s="191" t="s">
        <v>198</v>
      </c>
      <c r="B29" s="61">
        <f>BOR!B29+ULBoard!B29+SUBoard!B29+LCTCBoard!B29+Online!B29+AE!B29+RR!B29</f>
        <v>0</v>
      </c>
      <c r="C29" s="61">
        <f>BOR!C29+ULBoard!C29+SUBoard!C29+LCTCBoard!C29+Online!C29+AE!C29+RR!C29</f>
        <v>0</v>
      </c>
      <c r="D29" s="61">
        <f>BOR!D29+ULBoard!D29+SUBoard!D29+LCTCBoard!D29+Online!D29+AE!D29+RR!D29</f>
        <v>0</v>
      </c>
      <c r="E29" s="61">
        <f t="shared" si="0"/>
        <v>0</v>
      </c>
      <c r="F29" s="62">
        <f t="shared" si="1"/>
        <v>0</v>
      </c>
      <c r="H29" s="178"/>
    </row>
    <row r="30" spans="1:8" ht="15" customHeight="1" x14ac:dyDescent="0.25">
      <c r="A30" s="192" t="s">
        <v>199</v>
      </c>
      <c r="B30" s="61">
        <f>BOR!B30+ULBoard!B30+SUBoard!B30+LCTCBoard!B30+Online!B30+AE!B30+RR!B30</f>
        <v>0</v>
      </c>
      <c r="C30" s="61">
        <f>BOR!C30+ULBoard!C30+SUBoard!C30+LCTCBoard!C30+Online!C30+AE!C30+RR!C30</f>
        <v>0</v>
      </c>
      <c r="D30" s="61">
        <f>BOR!D30+ULBoard!D30+SUBoard!D30+LCTCBoard!D30+Online!D30+AE!D30+RR!D30</f>
        <v>0</v>
      </c>
      <c r="E30" s="61">
        <f t="shared" si="0"/>
        <v>0</v>
      </c>
      <c r="F30" s="62">
        <f t="shared" si="1"/>
        <v>0</v>
      </c>
      <c r="H30" s="178"/>
    </row>
    <row r="31" spans="1:8" ht="15" customHeight="1" x14ac:dyDescent="0.25">
      <c r="A31" s="191" t="s">
        <v>205</v>
      </c>
      <c r="B31" s="61">
        <f>BOR!B31+ULBoard!B31+SUBoard!B31+LCTCBoard!B31+Online!B31+AE!B31+RR!B31</f>
        <v>0</v>
      </c>
      <c r="C31" s="61">
        <f>BOR!C31+ULBoard!C31+SUBoard!C31+LCTCBoard!C31+Online!C31+AE!C31+RR!C31</f>
        <v>0</v>
      </c>
      <c r="D31" s="61">
        <f>BOR!D31+ULBoard!D31+SUBoard!D31+LCTCBoard!D31+Online!D31+AE!D31+RR!D31</f>
        <v>1250000</v>
      </c>
      <c r="E31" s="61">
        <f t="shared" si="0"/>
        <v>1250000</v>
      </c>
      <c r="F31" s="62">
        <f t="shared" si="1"/>
        <v>1</v>
      </c>
      <c r="H31" s="178"/>
    </row>
    <row r="32" spans="1:8" ht="15" customHeight="1" x14ac:dyDescent="0.25">
      <c r="A32" s="193" t="s">
        <v>206</v>
      </c>
      <c r="B32" s="61">
        <f>BOR!B32+ULBoard!B32+SUBoard!B32+LCTCBoard!B32+Online!B32+AE!B32+RR!B32</f>
        <v>0</v>
      </c>
      <c r="C32" s="61">
        <f>BOR!C32+ULBoard!C32+SUBoard!C32+LCTCBoard!C32+Online!C32+AE!C32+RR!C32</f>
        <v>0</v>
      </c>
      <c r="D32" s="61">
        <f>BOR!D32+ULBoard!D32+SUBoard!D32+LCTCBoard!D32+Online!D32+AE!D32+RR!D32</f>
        <v>10000000</v>
      </c>
      <c r="E32" s="61">
        <f t="shared" si="0"/>
        <v>10000000</v>
      </c>
      <c r="F32" s="62">
        <f t="shared" si="1"/>
        <v>1</v>
      </c>
      <c r="H32" s="178"/>
    </row>
    <row r="33" spans="1:13" ht="15" customHeight="1" x14ac:dyDescent="0.25">
      <c r="A33" s="193" t="s">
        <v>207</v>
      </c>
      <c r="B33" s="61">
        <f>BOR!B33+ULBoard!B33+SUBoard!B33+LCTCBoard!B33+Online!B33+AE!B33+RR!B33</f>
        <v>0</v>
      </c>
      <c r="C33" s="61">
        <f>BOR!C33+ULBoard!C33+SUBoard!C33+LCTCBoard!C33+Online!C33+AE!C33+RR!C33</f>
        <v>0</v>
      </c>
      <c r="D33" s="61">
        <f>BOR!D33+ULBoard!D33+SUBoard!D33+LCTCBoard!D33+Online!D33+AE!D33+RR!D33</f>
        <v>1000000</v>
      </c>
      <c r="E33" s="61">
        <f t="shared" si="0"/>
        <v>1000000</v>
      </c>
      <c r="F33" s="62">
        <f t="shared" si="1"/>
        <v>1</v>
      </c>
      <c r="H33" s="178"/>
    </row>
    <row r="34" spans="1:13" ht="15" customHeight="1" x14ac:dyDescent="0.25">
      <c r="A34" s="67" t="s">
        <v>25</v>
      </c>
      <c r="B34" s="65"/>
      <c r="C34" s="65"/>
      <c r="D34" s="65"/>
      <c r="E34" s="65"/>
      <c r="F34" s="58"/>
      <c r="H34" s="178"/>
    </row>
    <row r="35" spans="1:13" ht="15" customHeight="1" x14ac:dyDescent="0.25">
      <c r="A35" s="64" t="s">
        <v>26</v>
      </c>
      <c r="B35" s="61">
        <f>BOR!B35+ULBoard!B35+SUBoard!B35+LCTCBoard!B35+Online!B35+AE!B35+RR!B35</f>
        <v>0</v>
      </c>
      <c r="C35" s="61">
        <f>BOR!C35+ULBoard!C35+SUBoard!C35+LCTCBoard!C35+Online!C35+AE!C35+RR!C35</f>
        <v>0</v>
      </c>
      <c r="D35" s="61">
        <f>BOR!D35+ULBoard!D35+SUBoard!D35+LCTCBoard!D35+Online!D35+AE!D35+RR!D35</f>
        <v>0</v>
      </c>
      <c r="E35" s="61">
        <f>D35-C35</f>
        <v>0</v>
      </c>
      <c r="F35" s="62">
        <f>IF(ISBLANK(E35),"  ",IF(C35&gt;0,E35/C35,IF(E35&gt;0,1,0)))</f>
        <v>0</v>
      </c>
      <c r="H35" s="178"/>
    </row>
    <row r="36" spans="1:13" ht="15" customHeight="1" x14ac:dyDescent="0.25">
      <c r="A36" s="68" t="s">
        <v>27</v>
      </c>
      <c r="B36" s="65"/>
      <c r="C36" s="65"/>
      <c r="D36" s="65"/>
      <c r="E36" s="65"/>
      <c r="F36" s="58"/>
      <c r="H36" s="178"/>
    </row>
    <row r="37" spans="1:13" ht="15" customHeight="1" x14ac:dyDescent="0.25">
      <c r="A37" s="64" t="s">
        <v>26</v>
      </c>
      <c r="B37" s="61">
        <f>BOR!B37+ULBoard!B37+SUBoard!B37+LCTCBoard!B37+Online!B37+AE!B37+RR!B37</f>
        <v>0</v>
      </c>
      <c r="C37" s="61">
        <f>BOR!C37+ULBoard!C37+SUBoard!C37+LCTCBoard!C37+Online!C37+AE!C37+RR!C37</f>
        <v>0</v>
      </c>
      <c r="D37" s="61">
        <f>BOR!D37+ULBoard!D37+SUBoard!D37+LCTCBoard!D37+Online!D37+AE!D37+RR!D37</f>
        <v>0</v>
      </c>
      <c r="E37" s="61">
        <f>D37-C37</f>
        <v>0</v>
      </c>
      <c r="F37" s="62">
        <f>IF(ISBLANK(E37),"  ",IF(C37&gt;0,E37/C37,IF(E37&gt;0,1,0)))</f>
        <v>0</v>
      </c>
      <c r="H37" s="178"/>
    </row>
    <row r="38" spans="1:13" ht="15" customHeight="1" x14ac:dyDescent="0.25">
      <c r="A38" s="66" t="s">
        <v>28</v>
      </c>
      <c r="B38" s="63"/>
      <c r="C38" s="63"/>
      <c r="D38" s="63"/>
      <c r="E38" s="63"/>
      <c r="F38" s="62" t="s">
        <v>29</v>
      </c>
      <c r="H38" s="178"/>
    </row>
    <row r="39" spans="1:13" s="103" customFormat="1" ht="15" customHeight="1" x14ac:dyDescent="0.25">
      <c r="A39" s="69" t="s">
        <v>30</v>
      </c>
      <c r="B39" s="77">
        <f>BOR!B39+ULBoard!B39+SUBoard!B39+LCTCBoard!B39+Online!B39+AE!B39+RR!B39</f>
        <v>95378710</v>
      </c>
      <c r="C39" s="77">
        <f>BOR!C39+ULBoard!C39+SUBoard!C39+LCTCBoard!C39+Online!C39+AE!C39+RR!C39</f>
        <v>125679385</v>
      </c>
      <c r="D39" s="77">
        <f>BOR!D39+ULBoard!D39+SUBoard!D39+LCTCBoard!D39+Online!D39+AE!D39+RR!D39</f>
        <v>144866683</v>
      </c>
      <c r="E39" s="77">
        <f>D39-C39</f>
        <v>19187298</v>
      </c>
      <c r="F39" s="71">
        <f>IF(ISBLANK(E39),"  ",IF(C39&gt;0,E39/C39,IF(E39&gt;0,1,0)))</f>
        <v>0.15266861784850394</v>
      </c>
      <c r="H39" s="179"/>
    </row>
    <row r="40" spans="1:13" ht="15" customHeight="1" x14ac:dyDescent="0.25">
      <c r="A40" s="67" t="s">
        <v>31</v>
      </c>
      <c r="B40" s="65"/>
      <c r="C40" s="65"/>
      <c r="D40" s="65"/>
      <c r="E40" s="65"/>
      <c r="F40" s="58"/>
      <c r="H40" s="178"/>
    </row>
    <row r="41" spans="1:13" ht="15" customHeight="1" x14ac:dyDescent="0.25">
      <c r="A41" s="72" t="s">
        <v>32</v>
      </c>
      <c r="B41" s="61">
        <f>BOR!B41+ULBoard!B41+SUBoard!B41+LCTCBoard!B41+Online!B41+AE!B41+RR!B41</f>
        <v>0</v>
      </c>
      <c r="C41" s="61">
        <f>BOR!C41+ULBoard!C41+SUBoard!C41+LCTCBoard!C41+Online!C41+AE!C41+RR!C41</f>
        <v>0</v>
      </c>
      <c r="D41" s="61">
        <f>BOR!D41+ULBoard!D41+SUBoard!D41+LCTCBoard!D41+Online!D41+AE!D41+RR!D41</f>
        <v>0</v>
      </c>
      <c r="E41" s="61">
        <f t="shared" ref="E41:E46" si="2">D41-C41</f>
        <v>0</v>
      </c>
      <c r="F41" s="62">
        <f t="shared" ref="F41:F46" si="3">IF(ISBLANK(E41),"  ",IF(C41&gt;0,E41/C41,IF(E41&gt;0,1,0)))</f>
        <v>0</v>
      </c>
      <c r="H41" s="178"/>
    </row>
    <row r="42" spans="1:13" ht="15" customHeight="1" x14ac:dyDescent="0.25">
      <c r="A42" s="73" t="s">
        <v>33</v>
      </c>
      <c r="B42" s="61">
        <f>BOR!B42+ULBoard!B42+SUBoard!B42+LCTCBoard!B42+Online!B42+AE!B42+RR!B42</f>
        <v>0</v>
      </c>
      <c r="C42" s="61">
        <f>BOR!C42+ULBoard!C42+SUBoard!C42+LCTCBoard!C42+Online!C42+AE!C42+RR!C42</f>
        <v>0</v>
      </c>
      <c r="D42" s="61">
        <f>BOR!D42+ULBoard!D42+SUBoard!D42+LCTCBoard!D42+Online!D42+AE!D42+RR!D42</f>
        <v>0</v>
      </c>
      <c r="E42" s="61">
        <f t="shared" si="2"/>
        <v>0</v>
      </c>
      <c r="F42" s="62">
        <f t="shared" si="3"/>
        <v>0</v>
      </c>
      <c r="H42" s="178"/>
    </row>
    <row r="43" spans="1:13" ht="15" customHeight="1" x14ac:dyDescent="0.25">
      <c r="A43" s="73" t="s">
        <v>34</v>
      </c>
      <c r="B43" s="61">
        <f>BOR!B43+ULBoard!B43+SUBoard!B43+LCTCBoard!B43+Online!B43+AE!B43+RR!B43</f>
        <v>0</v>
      </c>
      <c r="C43" s="61">
        <f>BOR!C43+ULBoard!C43+SUBoard!C43+LCTCBoard!C43+Online!C43+AE!C43+RR!C43</f>
        <v>0</v>
      </c>
      <c r="D43" s="61">
        <f>BOR!D43+ULBoard!D43+SUBoard!D43+LCTCBoard!D43+Online!D43+AE!D43+RR!D43</f>
        <v>0</v>
      </c>
      <c r="E43" s="61">
        <f t="shared" si="2"/>
        <v>0</v>
      </c>
      <c r="F43" s="62">
        <f t="shared" si="3"/>
        <v>0</v>
      </c>
      <c r="H43" s="178"/>
    </row>
    <row r="44" spans="1:13" ht="15" customHeight="1" x14ac:dyDescent="0.25">
      <c r="A44" s="73" t="s">
        <v>35</v>
      </c>
      <c r="B44" s="61">
        <f>BOR!B44+ULBoard!B44+SUBoard!B44+LCTCBoard!B44+Online!B44+AE!B44+RR!B44</f>
        <v>0</v>
      </c>
      <c r="C44" s="61">
        <f>BOR!C44+ULBoard!C44+SUBoard!C44+LCTCBoard!C44+Online!C44+AE!C44+RR!C44</f>
        <v>0</v>
      </c>
      <c r="D44" s="61">
        <f>BOR!D44+ULBoard!D44+SUBoard!D44+LCTCBoard!D44+Online!D44+AE!D44+RR!D44</f>
        <v>0</v>
      </c>
      <c r="E44" s="61">
        <f t="shared" si="2"/>
        <v>0</v>
      </c>
      <c r="F44" s="62">
        <f t="shared" si="3"/>
        <v>0</v>
      </c>
      <c r="H44" s="178"/>
    </row>
    <row r="45" spans="1:13" ht="15" customHeight="1" x14ac:dyDescent="0.25">
      <c r="A45" s="74" t="s">
        <v>36</v>
      </c>
      <c r="B45" s="61">
        <f>BOR!B45+ULBoard!B45+SUBoard!B45+LCTCBoard!B45+Online!B45+AE!B45+RR!B45</f>
        <v>0</v>
      </c>
      <c r="C45" s="61">
        <f>BOR!C45+ULBoard!C45+SUBoard!C45+LCTCBoard!C45+Online!C45+AE!C45+RR!C45</f>
        <v>0</v>
      </c>
      <c r="D45" s="61">
        <f>BOR!D45+ULBoard!D45+SUBoard!D45+LCTCBoard!D45+Online!D45+AE!D45+RR!D45</f>
        <v>0</v>
      </c>
      <c r="E45" s="61">
        <f t="shared" si="2"/>
        <v>0</v>
      </c>
      <c r="F45" s="62">
        <f t="shared" si="3"/>
        <v>0</v>
      </c>
      <c r="H45" s="178"/>
    </row>
    <row r="46" spans="1:13" s="103" customFormat="1" ht="15" customHeight="1" x14ac:dyDescent="0.25">
      <c r="A46" s="67" t="s">
        <v>37</v>
      </c>
      <c r="B46" s="77">
        <f>BOR!B46+ULBoard!B46+SUBoard!B46+LCTCBoard!B46+Online!B46+AE!B46+RR!B46</f>
        <v>0</v>
      </c>
      <c r="C46" s="77">
        <f>BOR!C46+ULBoard!C46+SUBoard!C46+LCTCBoard!C46+Online!C46+AE!C46+RR!C46</f>
        <v>0</v>
      </c>
      <c r="D46" s="77">
        <f>BOR!D46+ULBoard!D46+SUBoard!D46+LCTCBoard!D46+Online!D46+AE!D46+RR!D46</f>
        <v>0</v>
      </c>
      <c r="E46" s="77">
        <f t="shared" si="2"/>
        <v>0</v>
      </c>
      <c r="F46" s="71">
        <f t="shared" si="3"/>
        <v>0</v>
      </c>
      <c r="H46" s="179"/>
      <c r="M46" s="103" t="s">
        <v>38</v>
      </c>
    </row>
    <row r="47" spans="1:13" ht="15" customHeight="1" x14ac:dyDescent="0.25">
      <c r="A47" s="66" t="s">
        <v>38</v>
      </c>
      <c r="B47" s="65"/>
      <c r="C47" s="65"/>
      <c r="D47" s="65"/>
      <c r="E47" s="65"/>
      <c r="F47" s="58"/>
      <c r="H47" s="178"/>
    </row>
    <row r="48" spans="1:13" s="103" customFormat="1" ht="15" customHeight="1" x14ac:dyDescent="0.25">
      <c r="A48" s="76" t="s">
        <v>39</v>
      </c>
      <c r="B48" s="77">
        <f>BOR!B48+ULBoard!B48+SUBoard!B48+LCTCBoard!B48+Online!B48+AE!B48+RR!B48</f>
        <v>5378782</v>
      </c>
      <c r="C48" s="77">
        <f>BOR!C48+ULBoard!C48+SUBoard!C48+LCTCBoard!C48+Online!C48+AE!C48+RR!C48</f>
        <v>10896365</v>
      </c>
      <c r="D48" s="77">
        <f>BOR!D48+ULBoard!D48+SUBoard!D48+LCTCBoard!D48+Online!D48+AE!D48+RR!D48</f>
        <v>11178365</v>
      </c>
      <c r="E48" s="77">
        <f>D48-C48</f>
        <v>282000</v>
      </c>
      <c r="F48" s="71">
        <f>IF(ISBLANK(E48),"  ",IF(C48&gt;0,E48/C48,IF(E48&gt;0,1,0)))</f>
        <v>2.5880190320349952E-2</v>
      </c>
      <c r="H48" s="179"/>
    </row>
    <row r="49" spans="1:8" ht="15" customHeight="1" x14ac:dyDescent="0.25">
      <c r="A49" s="64"/>
      <c r="B49" s="57"/>
      <c r="C49" s="57"/>
      <c r="D49" s="57"/>
      <c r="E49" s="57"/>
      <c r="F49" s="59"/>
      <c r="H49" s="178"/>
    </row>
    <row r="50" spans="1:8" s="103" customFormat="1" ht="15" customHeight="1" x14ac:dyDescent="0.25">
      <c r="A50" s="76" t="s">
        <v>40</v>
      </c>
      <c r="B50" s="77">
        <f>BOR!B50+ULBoard!B50+SUBoard!B50+LCTCBoard!B50+Online!B50</f>
        <v>0</v>
      </c>
      <c r="C50" s="77">
        <f>BOR!C50+ULBoard!C50+SUBoard!C50+LCTCBoard!C50+Online!C50</f>
        <v>0</v>
      </c>
      <c r="D50" s="77">
        <f>BOR!D50+ULBoard!D50+SUBoard!D50+LCTCBoard!D50+Online!D50</f>
        <v>0</v>
      </c>
      <c r="E50" s="77">
        <f>D50-C50</f>
        <v>0</v>
      </c>
      <c r="F50" s="71">
        <f>IF(ISBLANK(E50),"  ",IF(C50&gt;0,E50/C50,IF(E50&gt;0,1,0)))</f>
        <v>0</v>
      </c>
      <c r="H50" s="179"/>
    </row>
    <row r="51" spans="1:8" ht="15" customHeight="1" x14ac:dyDescent="0.25">
      <c r="A51" s="66" t="s">
        <v>38</v>
      </c>
      <c r="B51" s="65"/>
      <c r="C51" s="65"/>
      <c r="D51" s="65"/>
      <c r="E51" s="65"/>
      <c r="F51" s="58"/>
      <c r="H51" s="178"/>
    </row>
    <row r="52" spans="1:8" s="103" customFormat="1" ht="15" customHeight="1" x14ac:dyDescent="0.25">
      <c r="A52" s="67" t="s">
        <v>41</v>
      </c>
      <c r="B52" s="77">
        <f>BOR!B52+ULBoard!B52+SUBoard!B52+LCTCBoard!B52+Online!B52+AE!B52+RR!B52</f>
        <v>4176664</v>
      </c>
      <c r="C52" s="77">
        <f>BOR!C52+ULBoard!C52+SUBoard!C52+LCTCBoard!C52+Online!C52+AE!C52+RR!C52</f>
        <v>6352799</v>
      </c>
      <c r="D52" s="77">
        <f>BOR!D52+ULBoard!D52+SUBoard!D52+LCTCBoard!D52+Online!D52+AE!D52+RR!D52</f>
        <v>6352799</v>
      </c>
      <c r="E52" s="77">
        <f>D52-C52</f>
        <v>0</v>
      </c>
      <c r="F52" s="71">
        <f>IF(ISBLANK(E52),"  ",IF(C52&gt;0,E52/C52,IF(E52&gt;0,1,0)))</f>
        <v>0</v>
      </c>
      <c r="H52" s="179"/>
    </row>
    <row r="53" spans="1:8" ht="15" customHeight="1" x14ac:dyDescent="0.25">
      <c r="A53" s="66" t="s">
        <v>38</v>
      </c>
      <c r="B53" s="65"/>
      <c r="C53" s="65"/>
      <c r="D53" s="65"/>
      <c r="E53" s="65"/>
      <c r="F53" s="58"/>
      <c r="H53" s="178"/>
    </row>
    <row r="54" spans="1:8" s="103" customFormat="1" ht="15" customHeight="1" x14ac:dyDescent="0.25">
      <c r="A54" s="78" t="s">
        <v>42</v>
      </c>
      <c r="B54" s="77">
        <f>BOR!B54+ULBoard!B54+SUBoard!B54+LCTCBoard!B54+Online!B54+AE!B54+RR!B54</f>
        <v>6872891</v>
      </c>
      <c r="C54" s="77">
        <f>BOR!C54+ULBoard!C54+SUBoard!C54+LCTCBoard!C54+Online!C54+AE!C54+RR!C54</f>
        <v>21505647</v>
      </c>
      <c r="D54" s="77">
        <f>BOR!D54+ULBoard!D54+SUBoard!D54+LCTCBoard!D54+Online!D54+AE!D54+RR!D54</f>
        <v>13172314</v>
      </c>
      <c r="E54" s="77">
        <f>D54-C54</f>
        <v>-8333333</v>
      </c>
      <c r="F54" s="71">
        <f>IF(ISBLANK(E54),"  ",IF(C54&gt;0,E54/C54,IF(E54&gt;0,1,0)))</f>
        <v>-0.3874951076803223</v>
      </c>
      <c r="H54" s="179"/>
    </row>
    <row r="55" spans="1:8" ht="15" customHeight="1" x14ac:dyDescent="0.25">
      <c r="A55" s="67"/>
      <c r="B55" s="57"/>
      <c r="C55" s="57"/>
      <c r="D55" s="57"/>
      <c r="E55" s="57"/>
      <c r="F55" s="80"/>
      <c r="H55" s="178"/>
    </row>
    <row r="56" spans="1:8" s="103" customFormat="1" ht="15" customHeight="1" x14ac:dyDescent="0.25">
      <c r="A56" s="67" t="s">
        <v>43</v>
      </c>
      <c r="B56" s="77">
        <f>BOR!B56+ULBoard!B56+SUBoard!B56+LCTCBoard!B56+Online!B56+AE!B56+RR!B56</f>
        <v>0</v>
      </c>
      <c r="C56" s="77">
        <f>BOR!C56+ULBoard!C56+SUBoard!C56+LCTCBoard!C56+Online!C56+AE!C56+RR!C56</f>
        <v>0</v>
      </c>
      <c r="D56" s="77">
        <f>BOR!D56+ULBoard!D56+SUBoard!D56+LCTCBoard!D56+Online!D56+AE!D56+RR!D56</f>
        <v>0</v>
      </c>
      <c r="E56" s="77">
        <f>D56-C56</f>
        <v>0</v>
      </c>
      <c r="F56" s="71">
        <f>IF(ISBLANK(E56),"  ",IF(C56&gt;0,E56/C56,IF(E56&gt;0,1,0)))</f>
        <v>0</v>
      </c>
      <c r="H56" s="179"/>
    </row>
    <row r="57" spans="1:8" ht="15" customHeight="1" x14ac:dyDescent="0.25">
      <c r="A57" s="66"/>
      <c r="B57" s="65"/>
      <c r="C57" s="65"/>
      <c r="D57" s="65"/>
      <c r="E57" s="65"/>
      <c r="F57" s="58"/>
      <c r="H57" s="178"/>
    </row>
    <row r="58" spans="1:8" s="103" customFormat="1" ht="15" customHeight="1" x14ac:dyDescent="0.25">
      <c r="A58" s="81" t="s">
        <v>44</v>
      </c>
      <c r="B58" s="77">
        <f>B56+B54+B52+B50+B48+-B46+B39</f>
        <v>111807047</v>
      </c>
      <c r="C58" s="77">
        <f>C56+C54+C52+C50+C48+-C46+C39</f>
        <v>164434196</v>
      </c>
      <c r="D58" s="77">
        <f>D56+D54+D52+D50+D48+-D46+D39</f>
        <v>175570161</v>
      </c>
      <c r="E58" s="77">
        <f>D58-C58</f>
        <v>11135965</v>
      </c>
      <c r="F58" s="71">
        <f>IF(ISBLANK(E58),"  ",IF(C58&gt;0,E58/C58,IF(E58&gt;0,1,0)))</f>
        <v>6.7722926683692966E-2</v>
      </c>
      <c r="H58" s="179"/>
    </row>
    <row r="59" spans="1:8" ht="15" customHeight="1" x14ac:dyDescent="0.25">
      <c r="A59" s="82"/>
      <c r="B59" s="65"/>
      <c r="C59" s="65"/>
      <c r="D59" s="65"/>
      <c r="E59" s="65"/>
      <c r="F59" s="58" t="s">
        <v>38</v>
      </c>
      <c r="H59" s="178"/>
    </row>
    <row r="60" spans="1:8" ht="15" customHeight="1" x14ac:dyDescent="0.25">
      <c r="A60" s="83"/>
      <c r="B60" s="57"/>
      <c r="C60" s="57"/>
      <c r="D60" s="57"/>
      <c r="E60" s="57"/>
      <c r="F60" s="59" t="s">
        <v>38</v>
      </c>
      <c r="H60" s="178"/>
    </row>
    <row r="61" spans="1:8" ht="15" customHeight="1" x14ac:dyDescent="0.25">
      <c r="A61" s="81" t="s">
        <v>45</v>
      </c>
      <c r="B61" s="57"/>
      <c r="C61" s="57"/>
      <c r="D61" s="57"/>
      <c r="E61" s="57"/>
      <c r="F61" s="59"/>
      <c r="H61" s="178"/>
    </row>
    <row r="62" spans="1:8" ht="15" customHeight="1" x14ac:dyDescent="0.25">
      <c r="A62" s="64" t="s">
        <v>46</v>
      </c>
      <c r="B62" s="61">
        <f>BOR!B62+ULBoard!B62+SUBoard!B62+LCTCBoard!B62+Online!B62+AE!B62+RR!B62</f>
        <v>0</v>
      </c>
      <c r="C62" s="61">
        <f>BOR!C62+ULBoard!C62+SUBoard!C62+LCTCBoard!C62+Online!C62+AE!C62+RR!C62</f>
        <v>0</v>
      </c>
      <c r="D62" s="61">
        <f>BOR!D62+ULBoard!D62+SUBoard!D62+LCTCBoard!D62+Online!D62+AE!D62+RR!D62</f>
        <v>0</v>
      </c>
      <c r="E62" s="61">
        <f t="shared" ref="E62:E75" si="4">D62-C62</f>
        <v>0</v>
      </c>
      <c r="F62" s="62">
        <f t="shared" ref="F62:F75" si="5">IF(ISBLANK(E62),"  ",IF(C62&gt;0,E62/C62,IF(E62&gt;0,1,0)))</f>
        <v>0</v>
      </c>
      <c r="H62" s="178"/>
    </row>
    <row r="63" spans="1:8" ht="15" customHeight="1" x14ac:dyDescent="0.25">
      <c r="A63" s="66" t="s">
        <v>47</v>
      </c>
      <c r="B63" s="61">
        <f>BOR!B63+ULBoard!B63+SUBoard!B63+LCTCBoard!B63+Online!B63+AE!B63+RR!B63</f>
        <v>0</v>
      </c>
      <c r="C63" s="61">
        <f>BOR!C63+ULBoard!C63+SUBoard!C63+LCTCBoard!C63+Online!C63+AE!C63+RR!C63</f>
        <v>0</v>
      </c>
      <c r="D63" s="61">
        <f>BOR!D63+ULBoard!D63+SUBoard!D63+LCTCBoard!D63+Online!D63+AE!D63+RR!D63</f>
        <v>0</v>
      </c>
      <c r="E63" s="61">
        <f t="shared" si="4"/>
        <v>0</v>
      </c>
      <c r="F63" s="62">
        <f t="shared" si="5"/>
        <v>0</v>
      </c>
      <c r="H63" s="178"/>
    </row>
    <row r="64" spans="1:8" ht="15" customHeight="1" x14ac:dyDescent="0.25">
      <c r="A64" s="66" t="s">
        <v>48</v>
      </c>
      <c r="B64" s="61">
        <f>BOR!B64+ULBoard!B64+SUBoard!B64+LCTCBoard!B64+Online!B64+AE!B64+RR!B64</f>
        <v>0</v>
      </c>
      <c r="C64" s="61">
        <f>BOR!C64+ULBoard!C64+SUBoard!C64+LCTCBoard!C64+Online!C64+AE!C64+RR!C64</f>
        <v>0</v>
      </c>
      <c r="D64" s="61">
        <f>BOR!D64+ULBoard!D64+SUBoard!D64+LCTCBoard!D64+Online!D64+AE!D64+RR!D64</f>
        <v>0</v>
      </c>
      <c r="E64" s="61">
        <f t="shared" si="4"/>
        <v>0</v>
      </c>
      <c r="F64" s="62">
        <f t="shared" si="5"/>
        <v>0</v>
      </c>
      <c r="H64" s="178"/>
    </row>
    <row r="65" spans="1:8" ht="15" customHeight="1" x14ac:dyDescent="0.25">
      <c r="A65" s="66" t="s">
        <v>49</v>
      </c>
      <c r="B65" s="61">
        <f>BOR!B65+ULBoard!B65+SUBoard!B65+LCTCBoard!B65+Online!B65+AE!B65+RR!B65</f>
        <v>16196794.08</v>
      </c>
      <c r="C65" s="61">
        <f>BOR!C65+ULBoard!C65+SUBoard!C65+LCTCBoard!C65+Online!C65+AE!C65+RR!C65</f>
        <v>39202007.079999998</v>
      </c>
      <c r="D65" s="61">
        <f>BOR!D65+ULBoard!D65+SUBoard!D65+LCTCBoard!D65+Online!D65+AE!D65+RR!D65</f>
        <v>29198550.120000001</v>
      </c>
      <c r="E65" s="61">
        <f t="shared" si="4"/>
        <v>-10003456.959999997</v>
      </c>
      <c r="F65" s="62">
        <f t="shared" si="5"/>
        <v>-0.25517716324028572</v>
      </c>
      <c r="H65" s="178"/>
    </row>
    <row r="66" spans="1:8" ht="15" customHeight="1" x14ac:dyDescent="0.25">
      <c r="A66" s="66" t="s">
        <v>50</v>
      </c>
      <c r="B66" s="61">
        <f>BOR!B66+ULBoard!B66+SUBoard!B66+LCTCBoard!B66+Online!B66+AE!B66+RR!B66</f>
        <v>0</v>
      </c>
      <c r="C66" s="61">
        <f>BOR!C66+ULBoard!C66+SUBoard!C66+LCTCBoard!C66+Online!C66+AE!C66+RR!C66</f>
        <v>0</v>
      </c>
      <c r="D66" s="61">
        <f>BOR!D66+ULBoard!D66+SUBoard!D66+LCTCBoard!D66+Online!D66+AE!D66+RR!D66</f>
        <v>0</v>
      </c>
      <c r="E66" s="61">
        <f t="shared" si="4"/>
        <v>0</v>
      </c>
      <c r="F66" s="62">
        <f t="shared" si="5"/>
        <v>0</v>
      </c>
      <c r="H66" s="178"/>
    </row>
    <row r="67" spans="1:8" ht="15" customHeight="1" x14ac:dyDescent="0.25">
      <c r="A67" s="66" t="s">
        <v>51</v>
      </c>
      <c r="B67" s="61">
        <f>BOR!B67+ULBoard!B67+SUBoard!B67+LCTCBoard!B67+Online!B67+AE!B67+RR!B67</f>
        <v>75011068.920000002</v>
      </c>
      <c r="C67" s="61">
        <f>BOR!C67+ULBoard!C67+SUBoard!C67+LCTCBoard!C67+Online!C67+AE!C67+RR!C67</f>
        <v>104470323.92</v>
      </c>
      <c r="D67" s="61">
        <f>BOR!D67+ULBoard!D67+SUBoard!D67+LCTCBoard!D67+Online!D67+AE!D67+RR!D67</f>
        <v>145604538</v>
      </c>
      <c r="E67" s="61">
        <f t="shared" si="4"/>
        <v>41134214.079999998</v>
      </c>
      <c r="F67" s="62">
        <f t="shared" si="5"/>
        <v>0.39374065798340252</v>
      </c>
      <c r="H67" s="178"/>
    </row>
    <row r="68" spans="1:8" ht="15" customHeight="1" x14ac:dyDescent="0.25">
      <c r="A68" s="66" t="s">
        <v>52</v>
      </c>
      <c r="B68" s="61">
        <f>BOR!B68+ULBoard!B68+SUBoard!B68+LCTCBoard!B68+Online!B68+AE!B68+RR!B68</f>
        <v>0</v>
      </c>
      <c r="C68" s="61">
        <f>BOR!C68+ULBoard!C68+SUBoard!C68+LCTCBoard!C68+Online!C68+AE!C68+RR!C68</f>
        <v>0</v>
      </c>
      <c r="D68" s="61">
        <f>BOR!D68+ULBoard!D68+SUBoard!D68+LCTCBoard!D68+Online!D68+AE!D68+RR!D68</f>
        <v>0</v>
      </c>
      <c r="E68" s="61">
        <f t="shared" si="4"/>
        <v>0</v>
      </c>
      <c r="F68" s="62">
        <f t="shared" si="5"/>
        <v>0</v>
      </c>
      <c r="H68" s="178"/>
    </row>
    <row r="69" spans="1:8" ht="15" customHeight="1" x14ac:dyDescent="0.25">
      <c r="A69" s="66" t="s">
        <v>53</v>
      </c>
      <c r="B69" s="61">
        <f>BOR!B69+ULBoard!B69+SUBoard!B69+LCTCBoard!B69+Online!B69+AE!B69+RR!B69</f>
        <v>0</v>
      </c>
      <c r="C69" s="61">
        <f>BOR!C69+ULBoard!C69+SUBoard!C69+LCTCBoard!C69+Online!C69+AE!C69+RR!C69</f>
        <v>0</v>
      </c>
      <c r="D69" s="61">
        <f>BOR!D69+ULBoard!D69+SUBoard!D69+LCTCBoard!D69+Online!D69+AE!D69+RR!D69</f>
        <v>0</v>
      </c>
      <c r="E69" s="61">
        <f t="shared" si="4"/>
        <v>0</v>
      </c>
      <c r="F69" s="62">
        <f t="shared" si="5"/>
        <v>0</v>
      </c>
      <c r="H69" s="178"/>
    </row>
    <row r="70" spans="1:8" s="103" customFormat="1" ht="15" customHeight="1" x14ac:dyDescent="0.25">
      <c r="A70" s="84" t="s">
        <v>54</v>
      </c>
      <c r="B70" s="77">
        <f>BOR!B70+ULBoard!B70+SUBoard!B70+LCTCBoard!B70+Online!B70+AE!B70+RR!B70</f>
        <v>91207863</v>
      </c>
      <c r="C70" s="77">
        <f>BOR!C70+ULBoard!C70+SUBoard!C70+LCTCBoard!C70+Online!C70+AE!C70+RR!C70</f>
        <v>143672331</v>
      </c>
      <c r="D70" s="77">
        <f>BOR!D70+ULBoard!D70+SUBoard!D70+LCTCBoard!D70+Online!D70+AE!D70+RR!D70</f>
        <v>174803088.12</v>
      </c>
      <c r="E70" s="77">
        <f t="shared" si="4"/>
        <v>31130757.120000005</v>
      </c>
      <c r="F70" s="71">
        <f t="shared" si="5"/>
        <v>0.21667886156868998</v>
      </c>
      <c r="H70" s="179"/>
    </row>
    <row r="71" spans="1:8" ht="15" customHeight="1" x14ac:dyDescent="0.25">
      <c r="A71" s="66" t="s">
        <v>55</v>
      </c>
      <c r="B71" s="61">
        <f>BOR!B71+ULBoard!B71+SUBoard!B71+LCTCBoard!B71+Online!B71+AE!B71+RR!B71</f>
        <v>0</v>
      </c>
      <c r="C71" s="61">
        <f>BOR!C71+ULBoard!C71+SUBoard!C71+LCTCBoard!C71+Online!C71+AE!C71+RR!C71</f>
        <v>0</v>
      </c>
      <c r="D71" s="61">
        <f>BOR!D71+ULBoard!D71+SUBoard!D71+LCTCBoard!D71+Online!D71+AE!D71+RR!D71</f>
        <v>0</v>
      </c>
      <c r="E71" s="61">
        <f t="shared" si="4"/>
        <v>0</v>
      </c>
      <c r="F71" s="62">
        <f t="shared" si="5"/>
        <v>0</v>
      </c>
      <c r="H71" s="178"/>
    </row>
    <row r="72" spans="1:8" ht="15" customHeight="1" x14ac:dyDescent="0.25">
      <c r="A72" s="66" t="s">
        <v>56</v>
      </c>
      <c r="B72" s="61">
        <f>BOR!B72+ULBoard!B72+SUBoard!B72+LCTCBoard!B72+Online!B72+AE!B72+RR!B72</f>
        <v>20599184</v>
      </c>
      <c r="C72" s="61">
        <f>BOR!C72+ULBoard!C72+SUBoard!C72+LCTCBoard!C72+Online!C72+AE!C72+RR!C72</f>
        <v>20761865</v>
      </c>
      <c r="D72" s="61">
        <f>BOR!D72+ULBoard!D72+SUBoard!D72+LCTCBoard!D72+Online!D72+AE!D72+RR!D72</f>
        <v>767073</v>
      </c>
      <c r="E72" s="61">
        <f t="shared" si="4"/>
        <v>-19994792</v>
      </c>
      <c r="F72" s="62">
        <f t="shared" si="5"/>
        <v>-0.96305375263734738</v>
      </c>
      <c r="H72" s="178"/>
    </row>
    <row r="73" spans="1:8" ht="15" customHeight="1" x14ac:dyDescent="0.25">
      <c r="A73" s="66" t="s">
        <v>57</v>
      </c>
      <c r="B73" s="61">
        <f>BOR!B73+ULBoard!B73+SUBoard!B73+LCTCBoard!B73+Online!B73+AE!B73+RR!B73</f>
        <v>0</v>
      </c>
      <c r="C73" s="61">
        <f>BOR!C73+ULBoard!C73+SUBoard!C73+LCTCBoard!C73+Online!C73+AE!C73+RR!C73</f>
        <v>0</v>
      </c>
      <c r="D73" s="61">
        <f>BOR!D73+ULBoard!D73+SUBoard!D73+LCTCBoard!D73+Online!D73+AE!D73+RR!D73</f>
        <v>0</v>
      </c>
      <c r="E73" s="61">
        <f t="shared" si="4"/>
        <v>0</v>
      </c>
      <c r="F73" s="62">
        <f t="shared" si="5"/>
        <v>0</v>
      </c>
      <c r="H73" s="178"/>
    </row>
    <row r="74" spans="1:8" ht="15" customHeight="1" x14ac:dyDescent="0.25">
      <c r="A74" s="66" t="s">
        <v>58</v>
      </c>
      <c r="B74" s="61">
        <f>BOR!B74+ULBoard!B74+SUBoard!B74+LCTCBoard!B74+Online!B74+AE!B74+RR!B74</f>
        <v>0</v>
      </c>
      <c r="C74" s="61">
        <f>BOR!C74+ULBoard!C74+SUBoard!C74+LCTCBoard!C74+Online!C74+AE!C74+RR!C74</f>
        <v>0</v>
      </c>
      <c r="D74" s="61">
        <f>BOR!D74+ULBoard!D74+SUBoard!D74+LCTCBoard!D74+Online!D74+AE!D74+RR!D74</f>
        <v>0</v>
      </c>
      <c r="E74" s="61">
        <f t="shared" si="4"/>
        <v>0</v>
      </c>
      <c r="F74" s="62">
        <f t="shared" si="5"/>
        <v>0</v>
      </c>
      <c r="H74" s="178"/>
    </row>
    <row r="75" spans="1:8" s="103" customFormat="1" ht="15" customHeight="1" x14ac:dyDescent="0.25">
      <c r="A75" s="85" t="s">
        <v>59</v>
      </c>
      <c r="B75" s="77">
        <f>BOR!B75+ULBoard!B75+SUBoard!B75+LCTCBoard!B75+Online!B75+AE!B75+RR!B75</f>
        <v>111807047</v>
      </c>
      <c r="C75" s="77">
        <f>BOR!C75+ULBoard!C75+SUBoard!C75+LCTCBoard!C75+Online!C75+AE!C75+RR!C75</f>
        <v>164434196</v>
      </c>
      <c r="D75" s="77">
        <f>BOR!D75+ULBoard!D75+SUBoard!D75+LCTCBoard!D75+Online!D75+AE!D75+RR!D75</f>
        <v>175570161.12</v>
      </c>
      <c r="E75" s="77">
        <f t="shared" si="4"/>
        <v>11135965.120000005</v>
      </c>
      <c r="F75" s="71">
        <f t="shared" si="5"/>
        <v>6.7722927413468206E-2</v>
      </c>
      <c r="H75" s="179"/>
    </row>
    <row r="76" spans="1:8" ht="15" customHeight="1" x14ac:dyDescent="0.25">
      <c r="A76" s="83"/>
      <c r="B76" s="57"/>
      <c r="C76" s="57"/>
      <c r="D76" s="57"/>
      <c r="E76" s="57"/>
      <c r="F76" s="59"/>
      <c r="H76" s="178"/>
    </row>
    <row r="77" spans="1:8" ht="15" customHeight="1" x14ac:dyDescent="0.25">
      <c r="A77" s="81" t="s">
        <v>60</v>
      </c>
      <c r="B77" s="57"/>
      <c r="C77" s="57"/>
      <c r="D77" s="57"/>
      <c r="E77" s="57"/>
      <c r="F77" s="59"/>
      <c r="H77" s="178"/>
    </row>
    <row r="78" spans="1:8" ht="15" customHeight="1" x14ac:dyDescent="0.25">
      <c r="A78" s="64" t="s">
        <v>61</v>
      </c>
      <c r="B78" s="61">
        <f>BOR!B78+ULBoard!B78+SUBoard!B78+LCTCBoard!B78+Online!B78+AE!B78+RR!B78</f>
        <v>14296099.753015939</v>
      </c>
      <c r="C78" s="61">
        <f>BOR!C78+ULBoard!C78+SUBoard!C78+LCTCBoard!C78+Online!C78+AE!C78+RR!C78</f>
        <v>14721111.753015939</v>
      </c>
      <c r="D78" s="61">
        <f>BOR!D78+ULBoard!D78+SUBoard!D78+LCTCBoard!D78+Online!D78+AE!D78+RR!D78</f>
        <v>15228853.315559655</v>
      </c>
      <c r="E78" s="61">
        <f t="shared" ref="E78:E96" si="6">D78-C78</f>
        <v>507741.56254371628</v>
      </c>
      <c r="F78" s="62">
        <f t="shared" ref="F78:F96" si="7">IF(ISBLANK(E78),"  ",IF(C78&gt;0,E78/C78,IF(E78&gt;0,1,0)))</f>
        <v>3.4490707703492191E-2</v>
      </c>
      <c r="H78" s="178"/>
    </row>
    <row r="79" spans="1:8" ht="15" customHeight="1" x14ac:dyDescent="0.25">
      <c r="A79" s="66" t="s">
        <v>62</v>
      </c>
      <c r="B79" s="61">
        <f>BOR!B79+ULBoard!B79+SUBoard!B79+LCTCBoard!B79+Online!B79+AE!B79+RR!B79</f>
        <v>474356</v>
      </c>
      <c r="C79" s="61">
        <f>BOR!C79+ULBoard!C79+SUBoard!C79+LCTCBoard!C79+Online!C79+AE!C79+RR!C79</f>
        <v>430552</v>
      </c>
      <c r="D79" s="61">
        <f>BOR!D79+ULBoard!D79+SUBoard!D79+LCTCBoard!D79+Online!D79+AE!D79+RR!D79</f>
        <v>771792</v>
      </c>
      <c r="E79" s="61">
        <f t="shared" si="6"/>
        <v>341240</v>
      </c>
      <c r="F79" s="62">
        <f t="shared" si="7"/>
        <v>0.79256396439918986</v>
      </c>
      <c r="H79" s="178"/>
    </row>
    <row r="80" spans="1:8" ht="15" customHeight="1" x14ac:dyDescent="0.25">
      <c r="A80" s="66" t="s">
        <v>63</v>
      </c>
      <c r="B80" s="61">
        <f>BOR!B80+ULBoard!B80+SUBoard!B80+LCTCBoard!B80+Online!B80+AE!B80+RR!B80</f>
        <v>5966727.3769840598</v>
      </c>
      <c r="C80" s="61">
        <f>BOR!C80+ULBoard!C80+SUBoard!C80+LCTCBoard!C80+Online!C80+AE!C80+RR!C80</f>
        <v>5930728.3769840598</v>
      </c>
      <c r="D80" s="61">
        <f>BOR!D80+ULBoard!D80+SUBoard!D80+LCTCBoard!D80+Online!D80+AE!D80+RR!D80</f>
        <v>6595522.8144403435</v>
      </c>
      <c r="E80" s="61">
        <f t="shared" si="6"/>
        <v>664794.43745628372</v>
      </c>
      <c r="F80" s="62">
        <f t="shared" si="7"/>
        <v>0.11209321944943804</v>
      </c>
      <c r="H80" s="178"/>
    </row>
    <row r="81" spans="1:8" s="103" customFormat="1" ht="15" customHeight="1" x14ac:dyDescent="0.25">
      <c r="A81" s="84" t="s">
        <v>64</v>
      </c>
      <c r="B81" s="77">
        <f>BOR!B81+ULBoard!B81+SUBoard!B81+LCTCBoard!B81+Online!B81+AE!B81+RR!B81</f>
        <v>20737183.129999999</v>
      </c>
      <c r="C81" s="77">
        <f>BOR!C81+ULBoard!C81+SUBoard!C81+LCTCBoard!C81+Online!C81+AE!C81+RR!C81</f>
        <v>21082392.129999999</v>
      </c>
      <c r="D81" s="77">
        <f>BOR!D81+ULBoard!D81+SUBoard!D81+LCTCBoard!D81+Online!D81+AE!D81+RR!D81</f>
        <v>22596168.129999999</v>
      </c>
      <c r="E81" s="77">
        <f t="shared" si="6"/>
        <v>1513776</v>
      </c>
      <c r="F81" s="71">
        <f t="shared" si="7"/>
        <v>7.1802857601055356E-2</v>
      </c>
      <c r="H81" s="179"/>
    </row>
    <row r="82" spans="1:8" ht="15" customHeight="1" x14ac:dyDescent="0.25">
      <c r="A82" s="66" t="s">
        <v>65</v>
      </c>
      <c r="B82" s="61">
        <f>BOR!B82+ULBoard!B82+SUBoard!B82+LCTCBoard!B82+Online!B82+AE!B82+RR!B82</f>
        <v>510562.42</v>
      </c>
      <c r="C82" s="61">
        <f>BOR!C82+ULBoard!C82+SUBoard!C82+LCTCBoard!C82+Online!C82+AE!C82+RR!C82</f>
        <v>660313.42000000004</v>
      </c>
      <c r="D82" s="61">
        <f>BOR!D82+ULBoard!D82+SUBoard!D82+LCTCBoard!D82+Online!D82+AE!D82+RR!D82</f>
        <v>793450</v>
      </c>
      <c r="E82" s="61">
        <f t="shared" si="6"/>
        <v>133136.57999999996</v>
      </c>
      <c r="F82" s="62">
        <f t="shared" si="7"/>
        <v>0.20162634283580053</v>
      </c>
      <c r="H82" s="178"/>
    </row>
    <row r="83" spans="1:8" ht="15" customHeight="1" x14ac:dyDescent="0.25">
      <c r="A83" s="66" t="s">
        <v>66</v>
      </c>
      <c r="B83" s="61">
        <f>BOR!B83+ULBoard!B83+SUBoard!B83+LCTCBoard!B83+Online!B83+AE!B83+RR!B83</f>
        <v>9304532.9900000002</v>
      </c>
      <c r="C83" s="61">
        <f>BOR!C83+ULBoard!C83+SUBoard!C83+LCTCBoard!C83+Online!C83+AE!C83+RR!C83</f>
        <v>12488305.99</v>
      </c>
      <c r="D83" s="61">
        <f>BOR!D83+ULBoard!D83+SUBoard!D83+LCTCBoard!D83+Online!D83+AE!D83+RR!D83</f>
        <v>13902887.99</v>
      </c>
      <c r="E83" s="61">
        <f t="shared" si="6"/>
        <v>1414582</v>
      </c>
      <c r="F83" s="62">
        <f t="shared" si="7"/>
        <v>0.11327252880676733</v>
      </c>
      <c r="H83" s="178"/>
    </row>
    <row r="84" spans="1:8" ht="15" customHeight="1" x14ac:dyDescent="0.25">
      <c r="A84" s="66" t="s">
        <v>67</v>
      </c>
      <c r="B84" s="61">
        <f>BOR!B84+ULBoard!B84+SUBoard!B84+LCTCBoard!B84+Online!B84+AE!B84+RR!B84</f>
        <v>222302</v>
      </c>
      <c r="C84" s="61">
        <f>BOR!C84+ULBoard!C84+SUBoard!C84+LCTCBoard!C84+Online!C84+AE!C84+RR!C84</f>
        <v>256856</v>
      </c>
      <c r="D84" s="61">
        <f>BOR!D84+ULBoard!D84+SUBoard!D84+LCTCBoard!D84+Online!D84+AE!D84+RR!D84</f>
        <v>458355</v>
      </c>
      <c r="E84" s="61">
        <f t="shared" si="6"/>
        <v>201499</v>
      </c>
      <c r="F84" s="62">
        <f t="shared" si="7"/>
        <v>0.78448235587255111</v>
      </c>
      <c r="H84" s="178"/>
    </row>
    <row r="85" spans="1:8" s="103" customFormat="1" ht="15" customHeight="1" x14ac:dyDescent="0.25">
      <c r="A85" s="68" t="s">
        <v>68</v>
      </c>
      <c r="B85" s="77">
        <f>BOR!B85+ULBoard!B85+SUBoard!B85+LCTCBoard!B85+Online!B85+AE!B85+RR!B85</f>
        <v>10037397.41</v>
      </c>
      <c r="C85" s="77">
        <f>BOR!C85+ULBoard!C85+SUBoard!C85+LCTCBoard!C85+Online!C85+AE!C85+RR!C85</f>
        <v>13405475.41</v>
      </c>
      <c r="D85" s="77">
        <f>BOR!D85+ULBoard!D85+SUBoard!D85+LCTCBoard!D85+Online!D85+AE!D85+RR!D85</f>
        <v>15154692.99</v>
      </c>
      <c r="E85" s="77">
        <f t="shared" si="6"/>
        <v>1749217.58</v>
      </c>
      <c r="F85" s="71">
        <f t="shared" si="7"/>
        <v>0.13048530742111145</v>
      </c>
      <c r="H85" s="179"/>
    </row>
    <row r="86" spans="1:8" ht="15" customHeight="1" x14ac:dyDescent="0.25">
      <c r="A86" s="66" t="s">
        <v>69</v>
      </c>
      <c r="B86" s="61">
        <f>BOR!B86+ULBoard!B86+SUBoard!B86+LCTCBoard!B86+Online!B86+AE!B86+RR!B86</f>
        <v>3039332.92</v>
      </c>
      <c r="C86" s="61">
        <f>BOR!C86+ULBoard!C86+SUBoard!C86+LCTCBoard!C86+Online!C86+AE!C86+RR!C86</f>
        <v>6125092.9199999999</v>
      </c>
      <c r="D86" s="61">
        <f>BOR!D86+ULBoard!D86+SUBoard!D86+LCTCBoard!D86+Online!D86+AE!D86+RR!D86</f>
        <v>8027915</v>
      </c>
      <c r="E86" s="61">
        <f t="shared" si="6"/>
        <v>1902822.08</v>
      </c>
      <c r="F86" s="62">
        <f t="shared" si="7"/>
        <v>0.31066011648358799</v>
      </c>
      <c r="H86" s="178"/>
    </row>
    <row r="87" spans="1:8" ht="15" customHeight="1" x14ac:dyDescent="0.25">
      <c r="A87" s="66" t="s">
        <v>70</v>
      </c>
      <c r="B87" s="61">
        <f>BOR!B87+ULBoard!B87+SUBoard!B87+LCTCBoard!B87+Online!B87+AE!B87+RR!B87</f>
        <v>71396908.539999992</v>
      </c>
      <c r="C87" s="61">
        <f>BOR!C87+ULBoard!C87+SUBoard!C87+LCTCBoard!C87+Online!C87+AE!C87+RR!C87</f>
        <v>116694749.54000001</v>
      </c>
      <c r="D87" s="61">
        <f>BOR!D87+ULBoard!D87+SUBoard!D87+LCTCBoard!D87+Online!D87+AE!D87+RR!D87</f>
        <v>125778779</v>
      </c>
      <c r="E87" s="61">
        <f t="shared" si="6"/>
        <v>9084029.4599999934</v>
      </c>
      <c r="F87" s="62">
        <f t="shared" si="7"/>
        <v>7.7844371711738566E-2</v>
      </c>
      <c r="H87" s="178"/>
    </row>
    <row r="88" spans="1:8" ht="15" customHeight="1" x14ac:dyDescent="0.25">
      <c r="A88" s="66" t="s">
        <v>71</v>
      </c>
      <c r="B88" s="61">
        <f>BOR!B88+ULBoard!B88+SUBoard!B88+LCTCBoard!B88+Online!B88+AE!B88+RR!B88</f>
        <v>0</v>
      </c>
      <c r="C88" s="61">
        <f>BOR!C88+ULBoard!C88+SUBoard!C88+LCTCBoard!C88+Online!C88+AE!C88+RR!C88</f>
        <v>0</v>
      </c>
      <c r="D88" s="61">
        <f>BOR!D88+ULBoard!D88+SUBoard!D88+LCTCBoard!D88+Online!D88+AE!D88+RR!D88</f>
        <v>0</v>
      </c>
      <c r="E88" s="61">
        <f t="shared" si="6"/>
        <v>0</v>
      </c>
      <c r="F88" s="62">
        <f t="shared" si="7"/>
        <v>0</v>
      </c>
      <c r="H88" s="178"/>
    </row>
    <row r="89" spans="1:8" ht="15" customHeight="1" x14ac:dyDescent="0.25">
      <c r="A89" s="66" t="s">
        <v>72</v>
      </c>
      <c r="B89" s="61">
        <f>BOR!B89+ULBoard!B89+SUBoard!B89+LCTCBoard!B89+Online!B89+AE!B89+RR!B89</f>
        <v>6292086</v>
      </c>
      <c r="C89" s="61">
        <f>BOR!C89+ULBoard!C89+SUBoard!C89+LCTCBoard!C89+Online!C89+AE!C89+RR!C89</f>
        <v>6736486</v>
      </c>
      <c r="D89" s="61">
        <f>BOR!D89+ULBoard!D89+SUBoard!D89+LCTCBoard!D89+Online!D89+AE!D89+RR!D89</f>
        <v>3513606</v>
      </c>
      <c r="E89" s="61">
        <f t="shared" si="6"/>
        <v>-3222880</v>
      </c>
      <c r="F89" s="62">
        <f t="shared" si="7"/>
        <v>-0.47842153906354146</v>
      </c>
      <c r="H89" s="178"/>
    </row>
    <row r="90" spans="1:8" s="103" customFormat="1" ht="15" customHeight="1" x14ac:dyDescent="0.25">
      <c r="A90" s="68" t="s">
        <v>73</v>
      </c>
      <c r="B90" s="77">
        <f>BOR!B90+ULBoard!B90+SUBoard!B90+LCTCBoard!B90+Online!B90+AE!B90+RR!B90</f>
        <v>80728327.460000008</v>
      </c>
      <c r="C90" s="77">
        <f>BOR!C90+ULBoard!C90+SUBoard!C90+LCTCBoard!C90+Online!C90+AE!C90+RR!C90</f>
        <v>129556328.45999999</v>
      </c>
      <c r="D90" s="77">
        <f>BOR!D90+ULBoard!D90+SUBoard!D90+LCTCBoard!D90+Online!D90+AE!D90+RR!D90</f>
        <v>137320300</v>
      </c>
      <c r="E90" s="77">
        <f t="shared" si="6"/>
        <v>7763971.5400000066</v>
      </c>
      <c r="F90" s="71">
        <f t="shared" si="7"/>
        <v>5.9927381643862361E-2</v>
      </c>
      <c r="H90" s="179"/>
    </row>
    <row r="91" spans="1:8" ht="15" customHeight="1" x14ac:dyDescent="0.25">
      <c r="A91" s="66" t="s">
        <v>74</v>
      </c>
      <c r="B91" s="61">
        <f>BOR!B91+ULBoard!B91+SUBoard!B91+LCTCBoard!B91+Online!B91+AE!B91+RR!B91</f>
        <v>304139</v>
      </c>
      <c r="C91" s="61">
        <f>BOR!C91+ULBoard!C91+SUBoard!C91+LCTCBoard!C91+Online!C91+AE!C91+RR!C91</f>
        <v>390000</v>
      </c>
      <c r="D91" s="61">
        <f>BOR!D91+ULBoard!D91+SUBoard!D91+LCTCBoard!D91+Online!D91+AE!D91+RR!D91</f>
        <v>499000</v>
      </c>
      <c r="E91" s="61">
        <f t="shared" si="6"/>
        <v>109000</v>
      </c>
      <c r="F91" s="62">
        <f t="shared" si="7"/>
        <v>0.27948717948717949</v>
      </c>
      <c r="H91" s="178"/>
    </row>
    <row r="92" spans="1:8" ht="15" customHeight="1" x14ac:dyDescent="0.25">
      <c r="A92" s="66" t="s">
        <v>75</v>
      </c>
      <c r="B92" s="61">
        <f>BOR!B92+ULBoard!B92+SUBoard!B92+LCTCBoard!B92+Online!B92+AE!B92+RR!B92</f>
        <v>0</v>
      </c>
      <c r="C92" s="61">
        <f>BOR!C92+ULBoard!C92+SUBoard!C92+LCTCBoard!C92+Online!C92+AE!C92+RR!C92</f>
        <v>0</v>
      </c>
      <c r="D92" s="61">
        <f>BOR!D92+ULBoard!D92+SUBoard!D92+LCTCBoard!D92+Online!D92+AE!D92+RR!D92</f>
        <v>0</v>
      </c>
      <c r="E92" s="61">
        <f t="shared" si="6"/>
        <v>0</v>
      </c>
      <c r="F92" s="62">
        <f t="shared" si="7"/>
        <v>0</v>
      </c>
      <c r="H92" s="178"/>
    </row>
    <row r="93" spans="1:8" ht="15" customHeight="1" x14ac:dyDescent="0.25">
      <c r="A93" s="73" t="s">
        <v>76</v>
      </c>
      <c r="B93" s="61">
        <f>BOR!B93+ULBoard!B93+SUBoard!B93+LCTCBoard!B93+Online!B93+AE!B93+RR!B93</f>
        <v>0</v>
      </c>
      <c r="C93" s="61">
        <f>BOR!C93+ULBoard!C93+SUBoard!C93+LCTCBoard!C93+Online!C93+AE!C93+RR!C93</f>
        <v>0</v>
      </c>
      <c r="D93" s="61">
        <f>BOR!D93+ULBoard!D93+SUBoard!D93+LCTCBoard!D93+Online!D93+AE!D93+RR!D93</f>
        <v>0</v>
      </c>
      <c r="E93" s="61">
        <f t="shared" si="6"/>
        <v>0</v>
      </c>
      <c r="F93" s="62">
        <f t="shared" si="7"/>
        <v>0</v>
      </c>
      <c r="H93" s="178"/>
    </row>
    <row r="94" spans="1:8" s="103" customFormat="1" ht="15" customHeight="1" x14ac:dyDescent="0.25">
      <c r="A94" s="87" t="s">
        <v>77</v>
      </c>
      <c r="B94" s="77">
        <f>BOR!B94+ULBoard!B94+SUBoard!B94+LCTCBoard!B94+Online!B94+AE!B94+RR!B94</f>
        <v>304139</v>
      </c>
      <c r="C94" s="77">
        <f>BOR!C94+ULBoard!C94+SUBoard!C94+LCTCBoard!C94+Online!C94+AE!C94+RR!C94</f>
        <v>390000</v>
      </c>
      <c r="D94" s="77">
        <f>BOR!D94+ULBoard!D94+SUBoard!D94+LCTCBoard!D94+Online!D94+AE!D94+RR!D94</f>
        <v>499000</v>
      </c>
      <c r="E94" s="77">
        <f t="shared" si="6"/>
        <v>109000</v>
      </c>
      <c r="F94" s="71">
        <f t="shared" si="7"/>
        <v>0.27948717948717949</v>
      </c>
      <c r="H94" s="179"/>
    </row>
    <row r="95" spans="1:8" ht="15" customHeight="1" x14ac:dyDescent="0.25">
      <c r="A95" s="73" t="s">
        <v>78</v>
      </c>
      <c r="B95" s="61">
        <f>BOR!B95+ULBoard!B95+SUBoard!B95+LCTCBoard!B95+Online!B95+AE!B95+RR!B95</f>
        <v>0</v>
      </c>
      <c r="C95" s="61">
        <f>BOR!C95+ULBoard!C95+SUBoard!C95+LCTCBoard!C95+Online!C95+AE!C95+RR!C95</f>
        <v>0</v>
      </c>
      <c r="D95" s="61">
        <f>BOR!D95+ULBoard!D95+SUBoard!D95+LCTCBoard!D95+Online!D95+AE!D95+RR!D95</f>
        <v>0</v>
      </c>
      <c r="E95" s="61">
        <f t="shared" si="6"/>
        <v>0</v>
      </c>
      <c r="F95" s="62">
        <f t="shared" si="7"/>
        <v>0</v>
      </c>
      <c r="H95" s="178"/>
    </row>
    <row r="96" spans="1:8" s="103" customFormat="1" ht="15" customHeight="1" thickBot="1" x14ac:dyDescent="0.3">
      <c r="A96" s="159" t="s">
        <v>59</v>
      </c>
      <c r="B96" s="161">
        <f>BOR!B96+ULBoard!B96+SUBoard!B96+LCTCBoard!B96+Online!B96+AE!B96+RR!B96</f>
        <v>111807047</v>
      </c>
      <c r="C96" s="161">
        <f>BOR!C96+ULBoard!C96+SUBoard!C96+LCTCBoard!C96+Online!C96+AE!C96+RR!C96</f>
        <v>164434196</v>
      </c>
      <c r="D96" s="161">
        <f>BOR!D96+ULBoard!D96+SUBoard!D96+LCTCBoard!D96+Online!D96+AE!D96+RR!D96</f>
        <v>175570161.12</v>
      </c>
      <c r="E96" s="161">
        <f t="shared" si="6"/>
        <v>11135965.120000005</v>
      </c>
      <c r="F96" s="162">
        <f t="shared" si="7"/>
        <v>6.7722927413468206E-2</v>
      </c>
      <c r="H96" s="179"/>
    </row>
    <row r="97" spans="1:6" ht="15" customHeight="1" thickTop="1" x14ac:dyDescent="0.4">
      <c r="A97" s="4"/>
      <c r="B97" s="5"/>
      <c r="C97" s="5"/>
      <c r="D97" s="5"/>
      <c r="E97" s="5"/>
      <c r="F97" s="6" t="s">
        <v>38</v>
      </c>
    </row>
    <row r="98" spans="1:6" x14ac:dyDescent="0.25">
      <c r="A98" s="1" t="s">
        <v>203</v>
      </c>
    </row>
    <row r="99" spans="1:6" x14ac:dyDescent="0.25">
      <c r="A99" s="1" t="s">
        <v>181</v>
      </c>
    </row>
  </sheetData>
  <hyperlinks>
    <hyperlink ref="I2" location="Home!A1" tooltip="Home" display="Home" xr:uid="{00000000-0004-0000-0500-000000000000}"/>
  </hyperlinks>
  <printOptions horizontalCentered="1" verticalCentered="1"/>
  <pageMargins left="0.25" right="0.25" top="0.75" bottom="0.75" header="0.3" footer="0.3"/>
  <pageSetup scale="46" fitToWidth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pageSetUpPr fitToPage="1"/>
  </sheetPr>
  <dimension ref="A1:M99"/>
  <sheetViews>
    <sheetView workbookViewId="0">
      <pane xSplit="1" ySplit="5" topLeftCell="B6" activePane="bottomRight" state="frozen"/>
      <selection activeCell="A33" sqref="A33"/>
      <selection pane="topRight" activeCell="A33" sqref="A33"/>
      <selection pane="bottomLeft" activeCell="A33" sqref="A33"/>
      <selection pane="bottomRight" activeCell="B10" sqref="B10"/>
    </sheetView>
  </sheetViews>
  <sheetFormatPr defaultColWidth="9.140625" defaultRowHeight="15.75" x14ac:dyDescent="0.25"/>
  <cols>
    <col min="1" max="1" width="66.5703125" style="1" customWidth="1"/>
    <col min="2" max="5" width="23.7109375" style="2" customWidth="1"/>
    <col min="6" max="6" width="23.7109375" style="3" customWidth="1"/>
    <col min="8" max="8" width="7.7109375" customWidth="1"/>
    <col min="9" max="9" width="11.5703125" customWidth="1"/>
    <col min="11" max="11" width="10.85546875" bestFit="1" customWidth="1"/>
  </cols>
  <sheetData>
    <row r="1" spans="1:9" ht="19.5" customHeight="1" thickBot="1" x14ac:dyDescent="0.35">
      <c r="A1" s="27" t="s">
        <v>0</v>
      </c>
      <c r="B1" s="31"/>
      <c r="D1" s="29" t="s">
        <v>1</v>
      </c>
      <c r="E1" s="26" t="s">
        <v>124</v>
      </c>
      <c r="F1" s="36"/>
    </row>
    <row r="2" spans="1:9" ht="19.5" customHeight="1" thickBot="1" x14ac:dyDescent="0.35">
      <c r="A2" s="27" t="s">
        <v>2</v>
      </c>
      <c r="B2" s="28"/>
      <c r="C2" s="32"/>
      <c r="D2" s="32"/>
      <c r="E2" s="31"/>
      <c r="F2" s="31"/>
      <c r="I2" s="170" t="s">
        <v>178</v>
      </c>
    </row>
    <row r="3" spans="1:9" ht="19.5" customHeight="1" thickBot="1" x14ac:dyDescent="0.35">
      <c r="A3" s="33" t="s">
        <v>3</v>
      </c>
      <c r="B3" s="34"/>
      <c r="C3" s="35"/>
      <c r="D3" s="32"/>
      <c r="E3" s="31"/>
      <c r="F3" s="31"/>
    </row>
    <row r="4" spans="1:9" ht="15" customHeight="1" thickTop="1" x14ac:dyDescent="0.25">
      <c r="A4" s="49" t="s">
        <v>4</v>
      </c>
      <c r="B4" s="50" t="s">
        <v>5</v>
      </c>
      <c r="C4" s="51" t="s">
        <v>6</v>
      </c>
      <c r="D4" s="51" t="s">
        <v>6</v>
      </c>
      <c r="E4" s="51" t="s">
        <v>7</v>
      </c>
      <c r="F4" s="52" t="s">
        <v>8</v>
      </c>
      <c r="H4" s="177"/>
    </row>
    <row r="5" spans="1:9" s="107" customFormat="1" ht="15" customHeight="1" x14ac:dyDescent="0.25">
      <c r="A5" s="53"/>
      <c r="B5" s="54" t="s">
        <v>192</v>
      </c>
      <c r="C5" s="54" t="s">
        <v>201</v>
      </c>
      <c r="D5" s="54" t="s">
        <v>202</v>
      </c>
      <c r="E5" s="54" t="s">
        <v>192</v>
      </c>
      <c r="F5" s="55" t="s">
        <v>9</v>
      </c>
      <c r="H5" s="177"/>
    </row>
    <row r="6" spans="1:9" ht="15" customHeight="1" x14ac:dyDescent="0.25">
      <c r="A6" s="56" t="s">
        <v>10</v>
      </c>
      <c r="B6" s="57"/>
      <c r="C6" s="57"/>
      <c r="D6" s="57"/>
      <c r="E6" s="57"/>
      <c r="F6" s="58"/>
      <c r="H6" s="178"/>
    </row>
    <row r="7" spans="1:9" ht="15" customHeight="1" x14ac:dyDescent="0.25">
      <c r="A7" s="56" t="s">
        <v>11</v>
      </c>
      <c r="B7" s="57"/>
      <c r="C7" s="57"/>
      <c r="D7" s="57"/>
      <c r="E7" s="57"/>
      <c r="F7" s="59"/>
      <c r="H7" s="178"/>
    </row>
    <row r="8" spans="1:9" ht="15" customHeight="1" x14ac:dyDescent="0.25">
      <c r="A8" s="60" t="s">
        <v>12</v>
      </c>
      <c r="B8" s="61">
        <f>LSUHSCS!B8+LSUHSCNO!B8+LSUAg!B8+PBRC!B8+SULaw!B8+SUAg!B8</f>
        <v>296157294</v>
      </c>
      <c r="C8" s="61">
        <f>LSUHSCS!C8+LSUHSCNO!C8+LSUAg!C8+PBRC!C8+SULaw!C8+SUAg!C8</f>
        <v>296157294</v>
      </c>
      <c r="D8" s="61">
        <f>LSUHSCS!D8+LSUHSCNO!D8+LSUAg!D8+PBRC!D8+SULaw!D8+SUAg!D8</f>
        <v>322082755</v>
      </c>
      <c r="E8" s="61">
        <f t="shared" ref="E8:E33" si="0">D8-C8</f>
        <v>25925461</v>
      </c>
      <c r="F8" s="62">
        <f t="shared" ref="F8:F33" si="1">IF(ISBLANK(E8),"  ",IF(C8&gt;0,E8/C8,IF(E8&gt;0,1,0)))</f>
        <v>8.7539498520674622E-2</v>
      </c>
      <c r="H8" s="178"/>
    </row>
    <row r="9" spans="1:9" ht="15" customHeight="1" x14ac:dyDescent="0.25">
      <c r="A9" s="60" t="s">
        <v>13</v>
      </c>
      <c r="B9" s="61">
        <f>LSUHSCS!B9+LSUHSCNO!B9+LSUAg!B9+PBRC!B9+SULaw!B9+SUAg!B9</f>
        <v>0</v>
      </c>
      <c r="C9" s="61">
        <f>LSUHSCS!C9+LSUHSCNO!C9+LSUAg!C9+PBRC!C9+SULaw!C9+SUAg!C9</f>
        <v>0</v>
      </c>
      <c r="D9" s="61">
        <f>LSUHSCS!D9+LSUHSCNO!D9+LSUAg!D9+PBRC!D9+SULaw!D9+SUAg!D9</f>
        <v>0</v>
      </c>
      <c r="E9" s="61">
        <f t="shared" si="0"/>
        <v>0</v>
      </c>
      <c r="F9" s="62">
        <f t="shared" si="1"/>
        <v>0</v>
      </c>
      <c r="H9" s="178"/>
    </row>
    <row r="10" spans="1:9" ht="15" customHeight="1" x14ac:dyDescent="0.25">
      <c r="A10" s="187" t="s">
        <v>14</v>
      </c>
      <c r="B10" s="61">
        <f>LSUHSCS!B10+LSUHSCNO!B10+LSUAg!B10+PBRC!B10+SULaw!B10+SUAg!B10</f>
        <v>17305246.27</v>
      </c>
      <c r="C10" s="61">
        <f>LSUHSCS!C10+LSUHSCNO!C10+LSUAg!C10+PBRC!C10+SULaw!C10+SUAg!C10</f>
        <v>17835244</v>
      </c>
      <c r="D10" s="61">
        <f>LSUHSCS!D10+LSUHSCNO!D10+LSUAg!D10+PBRC!D10+SULaw!D10+SUAg!D10</f>
        <v>16271193</v>
      </c>
      <c r="E10" s="61">
        <f t="shared" si="0"/>
        <v>-1564051</v>
      </c>
      <c r="F10" s="62">
        <f t="shared" si="1"/>
        <v>-8.7694398798244644E-2</v>
      </c>
      <c r="H10" s="178"/>
    </row>
    <row r="11" spans="1:9" ht="15" customHeight="1" x14ac:dyDescent="0.25">
      <c r="A11" s="189" t="s">
        <v>15</v>
      </c>
      <c r="B11" s="61">
        <f>LSUHSCS!B11+LSUHSCNO!B11+LSUAg!B11+PBRC!B11+SULaw!B11+SUAg!B11</f>
        <v>221302.38</v>
      </c>
      <c r="C11" s="61">
        <f>LSUHSCS!C11+LSUHSCNO!C11+LSUAg!C11+PBRC!C11+SULaw!C11+SUAg!C11</f>
        <v>221912</v>
      </c>
      <c r="D11" s="61">
        <f>LSUHSCS!D11+LSUHSCNO!D11+LSUAg!D11+PBRC!D11+SULaw!D11+SUAg!D11</f>
        <v>191980</v>
      </c>
      <c r="E11" s="61">
        <f t="shared" si="0"/>
        <v>-29932</v>
      </c>
      <c r="F11" s="62">
        <f t="shared" si="1"/>
        <v>-0.13488229568477594</v>
      </c>
      <c r="H11" s="178"/>
    </row>
    <row r="12" spans="1:9" ht="15" customHeight="1" x14ac:dyDescent="0.25">
      <c r="A12" s="190" t="s">
        <v>16</v>
      </c>
      <c r="B12" s="61">
        <f>LSUHSCS!B12+LSUHSCNO!B12+LSUAg!B12+PBRC!B12+SULaw!B12+SUAg!B12</f>
        <v>10786687.299999999</v>
      </c>
      <c r="C12" s="61">
        <f>LSUHSCS!C12+LSUHSCNO!C12+LSUAg!C12+PBRC!C12+SULaw!C12+SUAg!C12</f>
        <v>10817044</v>
      </c>
      <c r="D12" s="61">
        <f>LSUHSCS!D12+LSUHSCNO!D12+LSUAg!D12+PBRC!D12+SULaw!D12+SUAg!D12</f>
        <v>9357994</v>
      </c>
      <c r="E12" s="61">
        <f t="shared" si="0"/>
        <v>-1459050</v>
      </c>
      <c r="F12" s="62">
        <f t="shared" si="1"/>
        <v>-0.13488435472759472</v>
      </c>
      <c r="H12" s="178"/>
    </row>
    <row r="13" spans="1:9" ht="15" customHeight="1" x14ac:dyDescent="0.25">
      <c r="A13" s="190" t="s">
        <v>17</v>
      </c>
      <c r="B13" s="61">
        <f>LSUHSCS!B13+LSUHSCNO!B13+LSUAg!B13+PBRC!B13+SULaw!B13+SUAg!B13</f>
        <v>5147256.59</v>
      </c>
      <c r="C13" s="61">
        <f>LSUHSCS!C13+LSUHSCNO!C13+LSUAg!C13+PBRC!C13+SULaw!C13+SUAg!C13</f>
        <v>5646288</v>
      </c>
      <c r="D13" s="61">
        <f>LSUHSCS!D13+LSUHSCNO!D13+LSUAg!D13+PBRC!D13+SULaw!D13+SUAg!D13</f>
        <v>5421219</v>
      </c>
      <c r="E13" s="61">
        <f t="shared" si="0"/>
        <v>-225069</v>
      </c>
      <c r="F13" s="62">
        <f t="shared" si="1"/>
        <v>-3.986140983244213E-2</v>
      </c>
      <c r="H13" s="178"/>
    </row>
    <row r="14" spans="1:9" ht="15" customHeight="1" x14ac:dyDescent="0.25">
      <c r="A14" s="190" t="s">
        <v>18</v>
      </c>
      <c r="B14" s="61">
        <f>LSUHSCS!B14+LSUHSCNO!B14+LSUAg!B14+PBRC!B14+SULaw!B14+SUAg!B14</f>
        <v>0</v>
      </c>
      <c r="C14" s="61">
        <f>LSUHSCS!C14+LSUHSCNO!C14+LSUAg!C14+PBRC!C14+SULaw!C14+SUAg!C14</f>
        <v>0</v>
      </c>
      <c r="D14" s="61">
        <f>LSUHSCS!D14+LSUHSCNO!D14+LSUAg!D14+PBRC!D14+SULaw!D14+SUAg!D14</f>
        <v>0</v>
      </c>
      <c r="E14" s="61">
        <f t="shared" si="0"/>
        <v>0</v>
      </c>
      <c r="F14" s="62">
        <f t="shared" si="1"/>
        <v>0</v>
      </c>
      <c r="H14" s="178"/>
    </row>
    <row r="15" spans="1:9" ht="15" customHeight="1" x14ac:dyDescent="0.25">
      <c r="A15" s="190" t="s">
        <v>19</v>
      </c>
      <c r="B15" s="61">
        <f>LSUHSCS!B15+LSUHSCNO!B15+LSUAg!B15+PBRC!B15+SULaw!B15+SUAg!B15</f>
        <v>0</v>
      </c>
      <c r="C15" s="61">
        <f>LSUHSCS!C15+LSUHSCNO!C15+LSUAg!C15+PBRC!C15+SULaw!C15+SUAg!C15</f>
        <v>0</v>
      </c>
      <c r="D15" s="61">
        <f>LSUHSCS!D15+LSUHSCNO!D15+LSUAg!D15+PBRC!D15+SULaw!D15+SUAg!D15</f>
        <v>0</v>
      </c>
      <c r="E15" s="61">
        <f t="shared" si="0"/>
        <v>0</v>
      </c>
      <c r="F15" s="62">
        <f t="shared" si="1"/>
        <v>0</v>
      </c>
      <c r="H15" s="178"/>
    </row>
    <row r="16" spans="1:9" ht="15" customHeight="1" x14ac:dyDescent="0.25">
      <c r="A16" s="190" t="s">
        <v>204</v>
      </c>
      <c r="B16" s="61">
        <f>LSUHSCS!B16+LSUHSCNO!B16+LSUAg!B16+PBRC!B16+SULaw!B16+SUAg!B16</f>
        <v>0</v>
      </c>
      <c r="C16" s="61">
        <f>LSUHSCS!C16+LSUHSCNO!C16+LSUAg!C16+PBRC!C16+SULaw!C16+SUAg!C16</f>
        <v>0</v>
      </c>
      <c r="D16" s="61">
        <f>LSUHSCS!D16+LSUHSCNO!D16+LSUAg!D16+PBRC!D16+SULaw!D16+SUAg!D16</f>
        <v>0</v>
      </c>
      <c r="E16" s="61">
        <f t="shared" si="0"/>
        <v>0</v>
      </c>
      <c r="F16" s="62">
        <f t="shared" si="1"/>
        <v>0</v>
      </c>
      <c r="H16" s="178"/>
    </row>
    <row r="17" spans="1:8" ht="15" customHeight="1" x14ac:dyDescent="0.25">
      <c r="A17" s="190" t="s">
        <v>20</v>
      </c>
      <c r="B17" s="61">
        <f>LSUHSCS!B17+LSUHSCNO!B17+LSUAg!B17+PBRC!B17+SULaw!B17+SUAg!B17</f>
        <v>750000</v>
      </c>
      <c r="C17" s="61">
        <f>LSUHSCS!C17+LSUHSCNO!C17+LSUAg!C17+PBRC!C17+SULaw!C17+SUAg!C17</f>
        <v>750000</v>
      </c>
      <c r="D17" s="61">
        <f>LSUHSCS!D17+LSUHSCNO!D17+LSUAg!D17+PBRC!D17+SULaw!D17+SUAg!D17</f>
        <v>750000</v>
      </c>
      <c r="E17" s="61">
        <f t="shared" si="0"/>
        <v>0</v>
      </c>
      <c r="F17" s="62">
        <f t="shared" si="1"/>
        <v>0</v>
      </c>
      <c r="H17" s="178"/>
    </row>
    <row r="18" spans="1:8" ht="15" customHeight="1" x14ac:dyDescent="0.25">
      <c r="A18" s="190" t="s">
        <v>193</v>
      </c>
      <c r="B18" s="61">
        <f>LSUHSCS!B18+LSUHSCNO!B18+LSUAg!B18+PBRC!B18+SULaw!B18+SUAg!B18</f>
        <v>0</v>
      </c>
      <c r="C18" s="61">
        <f>LSUHSCS!C18+LSUHSCNO!C18+LSUAg!C18+PBRC!C18+SULaw!C18+SUAg!C18</f>
        <v>0</v>
      </c>
      <c r="D18" s="61">
        <f>LSUHSCS!D18+LSUHSCNO!D18+LSUAg!D18+PBRC!D18+SULaw!D18+SUAg!D18</f>
        <v>0</v>
      </c>
      <c r="E18" s="61">
        <f t="shared" si="0"/>
        <v>0</v>
      </c>
      <c r="F18" s="62">
        <f t="shared" si="1"/>
        <v>0</v>
      </c>
      <c r="H18" s="178"/>
    </row>
    <row r="19" spans="1:8" ht="15" customHeight="1" x14ac:dyDescent="0.25">
      <c r="A19" s="190" t="s">
        <v>21</v>
      </c>
      <c r="B19" s="61">
        <f>LSUHSCS!B19+LSUHSCNO!B19+LSUAg!B19+PBRC!B19+SULaw!B19+SUAg!B19</f>
        <v>0</v>
      </c>
      <c r="C19" s="61">
        <f>LSUHSCS!C19+LSUHSCNO!C19+LSUAg!C19+PBRC!C19+SULaw!C19+SUAg!C19</f>
        <v>0</v>
      </c>
      <c r="D19" s="61">
        <f>LSUHSCS!D19+LSUHSCNO!D19+LSUAg!D19+PBRC!D19+SULaw!D19+SUAg!D19</f>
        <v>0</v>
      </c>
      <c r="E19" s="61">
        <f t="shared" si="0"/>
        <v>0</v>
      </c>
      <c r="F19" s="62">
        <f t="shared" si="1"/>
        <v>0</v>
      </c>
      <c r="H19" s="178"/>
    </row>
    <row r="20" spans="1:8" ht="15" customHeight="1" x14ac:dyDescent="0.25">
      <c r="A20" s="190" t="s">
        <v>22</v>
      </c>
      <c r="B20" s="61">
        <f>LSUHSCS!B20+LSUHSCNO!B20+LSUAg!B20+PBRC!B20+SULaw!B20+SUAg!B20</f>
        <v>0</v>
      </c>
      <c r="C20" s="61">
        <f>LSUHSCS!C20+LSUHSCNO!C20+LSUAg!C20+PBRC!C20+SULaw!C20+SUAg!C20</f>
        <v>0</v>
      </c>
      <c r="D20" s="61">
        <f>LSUHSCS!D20+LSUHSCNO!D20+LSUAg!D20+PBRC!D20+SULaw!D20+SUAg!D20</f>
        <v>0</v>
      </c>
      <c r="E20" s="61">
        <f t="shared" si="0"/>
        <v>0</v>
      </c>
      <c r="F20" s="62">
        <f t="shared" si="1"/>
        <v>0</v>
      </c>
      <c r="H20" s="178"/>
    </row>
    <row r="21" spans="1:8" ht="15" customHeight="1" x14ac:dyDescent="0.25">
      <c r="A21" s="190" t="s">
        <v>194</v>
      </c>
      <c r="B21" s="61">
        <f>LSUHSCS!B21+LSUHSCNO!B21+LSUAg!B21+PBRC!B21+SULaw!B21+SUAg!B21</f>
        <v>0</v>
      </c>
      <c r="C21" s="61">
        <f>LSUHSCS!C21+LSUHSCNO!C21+LSUAg!C21+PBRC!C21+SULaw!C21+SUAg!C21</f>
        <v>0</v>
      </c>
      <c r="D21" s="61">
        <f>LSUHSCS!D21+LSUHSCNO!D21+LSUAg!D21+PBRC!D21+SULaw!D21+SUAg!D21</f>
        <v>0</v>
      </c>
      <c r="E21" s="61">
        <f t="shared" si="0"/>
        <v>0</v>
      </c>
      <c r="F21" s="62">
        <f t="shared" si="1"/>
        <v>0</v>
      </c>
      <c r="H21" s="178"/>
    </row>
    <row r="22" spans="1:8" ht="15" customHeight="1" x14ac:dyDescent="0.25">
      <c r="A22" s="190" t="s">
        <v>23</v>
      </c>
      <c r="B22" s="61">
        <f>LSUHSCS!B22+LSUHSCNO!B22+LSUAg!B22+PBRC!B22+SULaw!B22+SUAg!B22</f>
        <v>0</v>
      </c>
      <c r="C22" s="61">
        <f>LSUHSCS!C22+LSUHSCNO!C22+LSUAg!C22+PBRC!C22+SULaw!C22+SUAg!C22</f>
        <v>0</v>
      </c>
      <c r="D22" s="61">
        <f>LSUHSCS!D22+LSUHSCNO!D22+LSUAg!D22+PBRC!D22+SULaw!D22+SUAg!D22</f>
        <v>0</v>
      </c>
      <c r="E22" s="61">
        <f t="shared" si="0"/>
        <v>0</v>
      </c>
      <c r="F22" s="62">
        <f t="shared" si="1"/>
        <v>0</v>
      </c>
      <c r="H22" s="178"/>
    </row>
    <row r="23" spans="1:8" ht="15" customHeight="1" x14ac:dyDescent="0.25">
      <c r="A23" s="191" t="s">
        <v>195</v>
      </c>
      <c r="B23" s="61">
        <f>LSUHSCS!B23+LSUHSCNO!B23+LSUAg!B23+PBRC!B23+SULaw!B23+SUAg!B23</f>
        <v>0</v>
      </c>
      <c r="C23" s="61">
        <f>LSUHSCS!C23+LSUHSCNO!C23+LSUAg!C23+PBRC!C23+SULaw!C23+SUAg!C23</f>
        <v>0</v>
      </c>
      <c r="D23" s="61">
        <f>LSUHSCS!D23+LSUHSCNO!D23+LSUAg!D23+PBRC!D23+SULaw!D23+SUAg!D23</f>
        <v>0</v>
      </c>
      <c r="E23" s="61">
        <f t="shared" si="0"/>
        <v>0</v>
      </c>
      <c r="F23" s="62">
        <f t="shared" si="1"/>
        <v>0</v>
      </c>
      <c r="H23" s="178"/>
    </row>
    <row r="24" spans="1:8" ht="15" customHeight="1" x14ac:dyDescent="0.25">
      <c r="A24" s="191" t="s">
        <v>24</v>
      </c>
      <c r="B24" s="61">
        <f>LSUHSCS!B24+LSUHSCNO!B24+LSUAg!B24+PBRC!B24+SULaw!B24+SUAg!B24</f>
        <v>0</v>
      </c>
      <c r="C24" s="61">
        <f>LSUHSCS!C24+LSUHSCNO!C24+LSUAg!C24+PBRC!C24+SULaw!C24+SUAg!C24</f>
        <v>0</v>
      </c>
      <c r="D24" s="61">
        <f>LSUHSCS!D24+LSUHSCNO!D24+LSUAg!D24+PBRC!D24+SULaw!D24+SUAg!D24</f>
        <v>0</v>
      </c>
      <c r="E24" s="61">
        <f t="shared" si="0"/>
        <v>0</v>
      </c>
      <c r="F24" s="62">
        <f t="shared" si="1"/>
        <v>0</v>
      </c>
      <c r="H24" s="178"/>
    </row>
    <row r="25" spans="1:8" ht="15" customHeight="1" x14ac:dyDescent="0.25">
      <c r="A25" s="191" t="s">
        <v>79</v>
      </c>
      <c r="B25" s="61">
        <f>LSUHSCS!B25+LSUHSCNO!B25+LSUAg!B25+PBRC!B25+SULaw!B25+SUAg!B25</f>
        <v>0</v>
      </c>
      <c r="C25" s="61">
        <f>LSUHSCS!C25+LSUHSCNO!C25+LSUAg!C25+PBRC!C25+SULaw!C25+SUAg!C25</f>
        <v>0</v>
      </c>
      <c r="D25" s="61">
        <f>LSUHSCS!D25+LSUHSCNO!D25+LSUAg!D25+PBRC!D25+SULaw!D25+SUAg!D25</f>
        <v>0</v>
      </c>
      <c r="E25" s="61">
        <f t="shared" si="0"/>
        <v>0</v>
      </c>
      <c r="F25" s="62">
        <f t="shared" si="1"/>
        <v>0</v>
      </c>
      <c r="H25" s="178"/>
    </row>
    <row r="26" spans="1:8" ht="15" customHeight="1" x14ac:dyDescent="0.25">
      <c r="A26" s="191" t="s">
        <v>196</v>
      </c>
      <c r="B26" s="61">
        <f>LSUHSCS!B26+LSUHSCNO!B26+LSUAg!B26+PBRC!B26+SULaw!B26+SUAg!B26</f>
        <v>0</v>
      </c>
      <c r="C26" s="61">
        <f>LSUHSCS!C26+LSUHSCNO!C26+LSUAg!C26+PBRC!C26+SULaw!C26+SUAg!C26</f>
        <v>0</v>
      </c>
      <c r="D26" s="61">
        <f>LSUHSCS!D26+LSUHSCNO!D26+LSUAg!D26+PBRC!D26+SULaw!D26+SUAg!D26</f>
        <v>0</v>
      </c>
      <c r="E26" s="61">
        <f t="shared" si="0"/>
        <v>0</v>
      </c>
      <c r="F26" s="62">
        <f t="shared" si="1"/>
        <v>0</v>
      </c>
      <c r="H26" s="178"/>
    </row>
    <row r="27" spans="1:8" ht="15" customHeight="1" x14ac:dyDescent="0.25">
      <c r="A27" s="191" t="s">
        <v>197</v>
      </c>
      <c r="B27" s="61">
        <f>LSUHSCS!B27+LSUHSCNO!B27+LSUAg!B27+PBRC!B27+SULaw!B27+SUAg!B27</f>
        <v>0</v>
      </c>
      <c r="C27" s="61">
        <f>LSUHSCS!C27+LSUHSCNO!C27+LSUAg!C27+PBRC!C27+SULaw!C27+SUAg!C27</f>
        <v>0</v>
      </c>
      <c r="D27" s="61">
        <f>LSUHSCS!D27+LSUHSCNO!D27+LSUAg!D27+PBRC!D27+SULaw!D27+SUAg!D27</f>
        <v>0</v>
      </c>
      <c r="E27" s="61">
        <f t="shared" si="0"/>
        <v>0</v>
      </c>
      <c r="F27" s="62">
        <f t="shared" si="1"/>
        <v>0</v>
      </c>
      <c r="H27" s="178"/>
    </row>
    <row r="28" spans="1:8" ht="15" customHeight="1" x14ac:dyDescent="0.25">
      <c r="A28" s="191" t="s">
        <v>185</v>
      </c>
      <c r="B28" s="61">
        <f>LSUHSCS!B28+LSUHSCNO!B28+LSUAg!B28+PBRC!B28+SULaw!B28+SUAg!B28</f>
        <v>0</v>
      </c>
      <c r="C28" s="61">
        <f>LSUHSCS!C28+LSUHSCNO!C28+LSUAg!C28+PBRC!C28+SULaw!C28+SUAg!C28</f>
        <v>0</v>
      </c>
      <c r="D28" s="61">
        <f>LSUHSCS!D28+LSUHSCNO!D28+LSUAg!D28+PBRC!D28+SULaw!D28+SUAg!D28</f>
        <v>0</v>
      </c>
      <c r="E28" s="61">
        <f t="shared" si="0"/>
        <v>0</v>
      </c>
      <c r="F28" s="62">
        <f t="shared" si="1"/>
        <v>0</v>
      </c>
      <c r="H28" s="178"/>
    </row>
    <row r="29" spans="1:8" ht="15" customHeight="1" x14ac:dyDescent="0.25">
      <c r="A29" s="191" t="s">
        <v>198</v>
      </c>
      <c r="B29" s="61">
        <f>LSUHSCS!B29+LSUHSCNO!B29+LSUAg!B29+PBRC!B29+SULaw!B29+SUAg!B29</f>
        <v>400000</v>
      </c>
      <c r="C29" s="61">
        <f>LSUHSCS!C29+LSUHSCNO!C29+LSUAg!C29+PBRC!C29+SULaw!C29+SUAg!C29</f>
        <v>400000</v>
      </c>
      <c r="D29" s="61">
        <f>LSUHSCS!D29+LSUHSCNO!D29+LSUAg!D29+PBRC!D29+SULaw!D29+SUAg!D29</f>
        <v>550000</v>
      </c>
      <c r="E29" s="61">
        <f t="shared" si="0"/>
        <v>150000</v>
      </c>
      <c r="F29" s="62">
        <f t="shared" si="1"/>
        <v>0.375</v>
      </c>
      <c r="H29" s="178"/>
    </row>
    <row r="30" spans="1:8" ht="15" customHeight="1" x14ac:dyDescent="0.25">
      <c r="A30" s="192" t="s">
        <v>199</v>
      </c>
      <c r="B30" s="61">
        <f>LSUHSCS!B30+LSUHSCNO!B30+LSUAg!B30+PBRC!B30+SULaw!B30+SUAg!B30</f>
        <v>0</v>
      </c>
      <c r="C30" s="61">
        <f>LSUHSCS!C30+LSUHSCNO!C30+LSUAg!C30+PBRC!C30+SULaw!C30+SUAg!C30</f>
        <v>0</v>
      </c>
      <c r="D30" s="61">
        <f>LSUHSCS!D30+LSUHSCNO!D30+LSUAg!D30+PBRC!D30+SULaw!D30+SUAg!D30</f>
        <v>0</v>
      </c>
      <c r="E30" s="61">
        <f t="shared" si="0"/>
        <v>0</v>
      </c>
      <c r="F30" s="62">
        <f t="shared" si="1"/>
        <v>0</v>
      </c>
      <c r="H30" s="178"/>
    </row>
    <row r="31" spans="1:8" ht="15" customHeight="1" x14ac:dyDescent="0.25">
      <c r="A31" s="191" t="s">
        <v>205</v>
      </c>
      <c r="B31" s="61">
        <f>LSUHSCS!B31+LSUHSCNO!B31+LSUAg!B31+PBRC!B31+SULaw!B31+SUAg!B31</f>
        <v>0</v>
      </c>
      <c r="C31" s="61">
        <f>LSUHSCS!C31+LSUHSCNO!C31+LSUAg!C31+PBRC!C31+SULaw!C31+SUAg!C31</f>
        <v>0</v>
      </c>
      <c r="D31" s="61">
        <f>LSUHSCS!D31+LSUHSCNO!D31+LSUAg!D31+PBRC!D31+SULaw!D31+SUAg!D31</f>
        <v>0</v>
      </c>
      <c r="E31" s="61">
        <f t="shared" si="0"/>
        <v>0</v>
      </c>
      <c r="F31" s="62">
        <f t="shared" si="1"/>
        <v>0</v>
      </c>
      <c r="H31" s="178"/>
    </row>
    <row r="32" spans="1:8" ht="15" customHeight="1" x14ac:dyDescent="0.25">
      <c r="A32" s="193" t="s">
        <v>206</v>
      </c>
      <c r="B32" s="61">
        <f>LSUHSCS!B32+LSUHSCNO!B32+LSUAg!B32+PBRC!B32+SULaw!B32+SUAg!B32</f>
        <v>0</v>
      </c>
      <c r="C32" s="61">
        <f>LSUHSCS!C32+LSUHSCNO!C32+LSUAg!C32+PBRC!C32+SULaw!C32+SUAg!C32</f>
        <v>0</v>
      </c>
      <c r="D32" s="61">
        <f>LSUHSCS!D32+LSUHSCNO!D32+LSUAg!D32+PBRC!D32+SULaw!D32+SUAg!D32</f>
        <v>0</v>
      </c>
      <c r="E32" s="61">
        <f t="shared" si="0"/>
        <v>0</v>
      </c>
      <c r="F32" s="62">
        <f t="shared" si="1"/>
        <v>0</v>
      </c>
      <c r="H32" s="178"/>
    </row>
    <row r="33" spans="1:13" ht="15" customHeight="1" x14ac:dyDescent="0.25">
      <c r="A33" s="193" t="s">
        <v>207</v>
      </c>
      <c r="B33" s="61">
        <f>LSUHSCS!B33+LSUHSCNO!B33+LSUAg!B33+PBRC!B33+SULaw!B33+SUAg!B33</f>
        <v>0</v>
      </c>
      <c r="C33" s="61">
        <f>LSUHSCS!C33+LSUHSCNO!C33+LSUAg!C33+PBRC!C33+SULaw!C33+SUAg!C33</f>
        <v>0</v>
      </c>
      <c r="D33" s="61">
        <f>LSUHSCS!D33+LSUHSCNO!D33+LSUAg!D33+PBRC!D33+SULaw!D33+SUAg!D33</f>
        <v>0</v>
      </c>
      <c r="E33" s="61">
        <f t="shared" si="0"/>
        <v>0</v>
      </c>
      <c r="F33" s="62">
        <f t="shared" si="1"/>
        <v>0</v>
      </c>
      <c r="H33" s="178"/>
    </row>
    <row r="34" spans="1:13" ht="15" customHeight="1" x14ac:dyDescent="0.25">
      <c r="A34" s="67" t="s">
        <v>25</v>
      </c>
      <c r="B34" s="65"/>
      <c r="C34" s="65"/>
      <c r="D34" s="65"/>
      <c r="E34" s="65"/>
      <c r="F34" s="58"/>
      <c r="H34" s="178"/>
    </row>
    <row r="35" spans="1:13" ht="15" customHeight="1" x14ac:dyDescent="0.25">
      <c r="A35" s="64" t="s">
        <v>26</v>
      </c>
      <c r="B35" s="61">
        <f>LSUHSCS!B35+LSUHSCNO!B35+LSUAg!B35+PBRC!B35+SULaw!B35+SUAg!B35</f>
        <v>0</v>
      </c>
      <c r="C35" s="61">
        <f>LSUHSCS!C35+LSUHSCNO!C35+LSUAg!C35+PBRC!C35+SULaw!C35+SUAg!C35</f>
        <v>0</v>
      </c>
      <c r="D35" s="61">
        <f>LSUHSCS!D35+LSUHSCNO!D35+LSUAg!D35+PBRC!D35+SULaw!D35+SUAg!D35</f>
        <v>0</v>
      </c>
      <c r="E35" s="61">
        <f>D35-C35</f>
        <v>0</v>
      </c>
      <c r="F35" s="62">
        <f>IF(ISBLANK(E35),"  ",IF(C35&gt;0,E35/C35,IF(E35&gt;0,1,0)))</f>
        <v>0</v>
      </c>
      <c r="H35" s="178"/>
    </row>
    <row r="36" spans="1:13" ht="15" customHeight="1" x14ac:dyDescent="0.25">
      <c r="A36" s="68" t="s">
        <v>27</v>
      </c>
      <c r="B36" s="65"/>
      <c r="C36" s="65"/>
      <c r="D36" s="65"/>
      <c r="E36" s="65"/>
      <c r="F36" s="58"/>
      <c r="H36" s="178"/>
    </row>
    <row r="37" spans="1:13" ht="15" customHeight="1" x14ac:dyDescent="0.25">
      <c r="A37" s="64" t="s">
        <v>26</v>
      </c>
      <c r="B37" s="61">
        <f>LSUHSCS!B37+LSUHSCNO!B37+LSUAg!B37+PBRC!B37+SULaw!B37+SUAg!B37</f>
        <v>0</v>
      </c>
      <c r="C37" s="61">
        <f>LSUHSCS!C37+LSUHSCNO!C37+LSUAg!C37+PBRC!C37+SULaw!C37+SUAg!C37</f>
        <v>0</v>
      </c>
      <c r="D37" s="61">
        <f>LSUHSCS!D37+LSUHSCNO!D37+LSUAg!D37+PBRC!D37+SULaw!D37+SUAg!D37</f>
        <v>0</v>
      </c>
      <c r="E37" s="61">
        <f>D37-C37</f>
        <v>0</v>
      </c>
      <c r="F37" s="62">
        <f>IF(ISBLANK(E37),"  ",IF(C37&gt;0,E37/C37,IF(E37&gt;0,1,0)))</f>
        <v>0</v>
      </c>
      <c r="H37" s="178"/>
    </row>
    <row r="38" spans="1:13" ht="15" customHeight="1" x14ac:dyDescent="0.25">
      <c r="A38" s="66" t="s">
        <v>28</v>
      </c>
      <c r="B38" s="101"/>
      <c r="C38" s="101"/>
      <c r="D38" s="101"/>
      <c r="E38" s="63"/>
      <c r="F38" s="62" t="s">
        <v>29</v>
      </c>
      <c r="H38" s="178"/>
    </row>
    <row r="39" spans="1:13" s="103" customFormat="1" ht="15" customHeight="1" x14ac:dyDescent="0.25">
      <c r="A39" s="69" t="s">
        <v>30</v>
      </c>
      <c r="B39" s="102">
        <f>B37+B35+B10+B9+B8</f>
        <v>313462540.26999998</v>
      </c>
      <c r="C39" s="102">
        <f>C37+C35+C10+C9+C8</f>
        <v>313992538</v>
      </c>
      <c r="D39" s="102">
        <f>D37+D35+D10+D9+D8</f>
        <v>338353948</v>
      </c>
      <c r="E39" s="77">
        <f>D39-C39</f>
        <v>24361410</v>
      </c>
      <c r="F39" s="71">
        <f>IF(ISBLANK(E39),"  ",IF(C39&gt;0,E39/C39,IF(E39&gt;0,1,0)))</f>
        <v>7.7585952058516761E-2</v>
      </c>
      <c r="H39" s="179"/>
    </row>
    <row r="40" spans="1:13" ht="15" customHeight="1" x14ac:dyDescent="0.25">
      <c r="A40" s="67" t="s">
        <v>31</v>
      </c>
      <c r="B40" s="65"/>
      <c r="C40" s="65"/>
      <c r="D40" s="65"/>
      <c r="E40" s="65"/>
      <c r="F40" s="58"/>
      <c r="H40" s="178"/>
    </row>
    <row r="41" spans="1:13" ht="15" customHeight="1" x14ac:dyDescent="0.25">
      <c r="A41" s="72" t="s">
        <v>32</v>
      </c>
      <c r="B41" s="61">
        <f>LSUHSCS!B41+LSUHSCNO!B41+LSUAg!B41+PBRC!B41+SULaw!B41+SUAg!B41</f>
        <v>0</v>
      </c>
      <c r="C41" s="61">
        <f>LSUHSCS!C41+LSUHSCNO!C41+LSUAg!C41+PBRC!C41+SULaw!C41+SUAg!C41</f>
        <v>0</v>
      </c>
      <c r="D41" s="61">
        <f>LSUHSCS!D41+LSUHSCNO!D41+LSUAg!D41+PBRC!D41+SULaw!D41+SUAg!D41</f>
        <v>0</v>
      </c>
      <c r="E41" s="61">
        <f t="shared" ref="E41:E46" si="2">D41-C41</f>
        <v>0</v>
      </c>
      <c r="F41" s="62">
        <f t="shared" ref="F41:F46" si="3">IF(ISBLANK(E41),"  ",IF(C41&gt;0,E41/C41,IF(E41&gt;0,1,0)))</f>
        <v>0</v>
      </c>
      <c r="H41" s="178"/>
    </row>
    <row r="42" spans="1:13" ht="15" customHeight="1" x14ac:dyDescent="0.25">
      <c r="A42" s="73" t="s">
        <v>33</v>
      </c>
      <c r="B42" s="61">
        <f>LSUHSCS!B42+LSUHSCNO!B42+LSUAg!B42+PBRC!B42+SULaw!B42+SUAg!B42</f>
        <v>0</v>
      </c>
      <c r="C42" s="61">
        <f>LSUHSCS!C42+LSUHSCNO!C42+LSUAg!C42+PBRC!C42+SULaw!C42+SUAg!C42</f>
        <v>0</v>
      </c>
      <c r="D42" s="61">
        <f>LSUHSCS!D42+LSUHSCNO!D42+LSUAg!D42+PBRC!D42+SULaw!D42+SUAg!D42</f>
        <v>0</v>
      </c>
      <c r="E42" s="61">
        <f t="shared" si="2"/>
        <v>0</v>
      </c>
      <c r="F42" s="62">
        <f t="shared" si="3"/>
        <v>0</v>
      </c>
      <c r="H42" s="178"/>
    </row>
    <row r="43" spans="1:13" ht="15" customHeight="1" x14ac:dyDescent="0.25">
      <c r="A43" s="73" t="s">
        <v>34</v>
      </c>
      <c r="B43" s="61">
        <f>LSUHSCS!B43+LSUHSCNO!B43+LSUAg!B43+PBRC!B43+SULaw!B43+SUAg!B43</f>
        <v>0</v>
      </c>
      <c r="C43" s="61">
        <f>LSUHSCS!C43+LSUHSCNO!C43+LSUAg!C43+PBRC!C43+SULaw!C43+SUAg!C43</f>
        <v>0</v>
      </c>
      <c r="D43" s="61">
        <f>LSUHSCS!D43+LSUHSCNO!D43+LSUAg!D43+PBRC!D43+SULaw!D43+SUAg!D43</f>
        <v>0</v>
      </c>
      <c r="E43" s="61">
        <f t="shared" si="2"/>
        <v>0</v>
      </c>
      <c r="F43" s="62">
        <f t="shared" si="3"/>
        <v>0</v>
      </c>
      <c r="H43" s="178"/>
    </row>
    <row r="44" spans="1:13" ht="15" customHeight="1" x14ac:dyDescent="0.25">
      <c r="A44" s="73" t="s">
        <v>35</v>
      </c>
      <c r="B44" s="61">
        <f>LSUHSCS!B44+LSUHSCNO!B44+LSUAg!B44+PBRC!B44+SULaw!B44+SUAg!B44</f>
        <v>0</v>
      </c>
      <c r="C44" s="61">
        <f>LSUHSCS!C44+LSUHSCNO!C44+LSUAg!C44+PBRC!C44+SULaw!C44+SUAg!C44</f>
        <v>0</v>
      </c>
      <c r="D44" s="61">
        <f>LSUHSCS!D44+LSUHSCNO!D44+LSUAg!D44+PBRC!D44+SULaw!D44+SUAg!D44</f>
        <v>0</v>
      </c>
      <c r="E44" s="61">
        <f t="shared" si="2"/>
        <v>0</v>
      </c>
      <c r="F44" s="62">
        <f t="shared" si="3"/>
        <v>0</v>
      </c>
      <c r="H44" s="178"/>
    </row>
    <row r="45" spans="1:13" ht="15" customHeight="1" x14ac:dyDescent="0.25">
      <c r="A45" s="74" t="s">
        <v>36</v>
      </c>
      <c r="B45" s="61">
        <f>LSUHSCS!B45+LSUHSCNO!B45+LSUAg!B45+PBRC!B45+SULaw!B45+SUAg!B45</f>
        <v>0</v>
      </c>
      <c r="C45" s="61">
        <f>LSUHSCS!C45+LSUHSCNO!C45+LSUAg!C45+PBRC!C45+SULaw!C45+SUAg!C45</f>
        <v>0</v>
      </c>
      <c r="D45" s="61">
        <f>LSUHSCS!D45+LSUHSCNO!D45+LSUAg!D45+PBRC!D45+SULaw!D45+SUAg!D45</f>
        <v>0</v>
      </c>
      <c r="E45" s="61">
        <f t="shared" si="2"/>
        <v>0</v>
      </c>
      <c r="F45" s="62">
        <f t="shared" si="3"/>
        <v>0</v>
      </c>
      <c r="H45" s="178"/>
    </row>
    <row r="46" spans="1:13" s="103" customFormat="1" ht="15" customHeight="1" x14ac:dyDescent="0.25">
      <c r="A46" s="67" t="s">
        <v>37</v>
      </c>
      <c r="B46" s="77">
        <f>LSUHSCS!B46+LSUHSCNO!B46+LSUAg!B46+PBRC!B46+SULaw!B46+SUAg!B46</f>
        <v>0</v>
      </c>
      <c r="C46" s="77">
        <f>LSUHSCS!C46+LSUHSCNO!C46+LSUAg!C46+PBRC!C46+SULaw!C46+SUAg!C46</f>
        <v>0</v>
      </c>
      <c r="D46" s="77">
        <f>LSUHSCS!D46+LSUHSCNO!D46+LSUAg!D46+PBRC!D46+SULaw!D46+SUAg!D46</f>
        <v>0</v>
      </c>
      <c r="E46" s="77">
        <f t="shared" si="2"/>
        <v>0</v>
      </c>
      <c r="F46" s="71">
        <f t="shared" si="3"/>
        <v>0</v>
      </c>
      <c r="H46" s="179"/>
      <c r="M46" s="103" t="s">
        <v>38</v>
      </c>
    </row>
    <row r="47" spans="1:13" ht="15" customHeight="1" x14ac:dyDescent="0.25">
      <c r="A47" s="66" t="s">
        <v>38</v>
      </c>
      <c r="B47" s="65"/>
      <c r="C47" s="65"/>
      <c r="D47" s="65"/>
      <c r="E47" s="65"/>
      <c r="F47" s="58"/>
      <c r="H47" s="178"/>
    </row>
    <row r="48" spans="1:13" s="103" customFormat="1" ht="15" customHeight="1" x14ac:dyDescent="0.25">
      <c r="A48" s="76" t="s">
        <v>39</v>
      </c>
      <c r="B48" s="77">
        <f>LSUHSCS!B48+LSUHSCNO!B48+LSUAg!B48+PBRC!B48+SULaw!B48+SUAg!B48</f>
        <v>0</v>
      </c>
      <c r="C48" s="77">
        <f>LSUHSCS!C48+LSUHSCNO!C48+LSUAg!C48+PBRC!C48+SULaw!C48+SUAg!C48</f>
        <v>0</v>
      </c>
      <c r="D48" s="77">
        <f>LSUHSCS!D48+LSUHSCNO!D48+LSUAg!D48+PBRC!D48+SULaw!D48+SUAg!D48</f>
        <v>0</v>
      </c>
      <c r="E48" s="77">
        <f>D48-C48</f>
        <v>0</v>
      </c>
      <c r="F48" s="71">
        <f>IF(ISBLANK(E48),"  ",IF(C48&gt;0,E48/C48,IF(E48&gt;0,1,0)))</f>
        <v>0</v>
      </c>
      <c r="H48" s="179"/>
    </row>
    <row r="49" spans="1:8" ht="15" customHeight="1" x14ac:dyDescent="0.25">
      <c r="A49" s="64"/>
      <c r="B49" s="57"/>
      <c r="C49" s="57"/>
      <c r="D49" s="57"/>
      <c r="E49" s="57"/>
      <c r="F49" s="59"/>
      <c r="H49" s="178"/>
    </row>
    <row r="50" spans="1:8" s="103" customFormat="1" ht="15" customHeight="1" x14ac:dyDescent="0.25">
      <c r="A50" s="76" t="s">
        <v>40</v>
      </c>
      <c r="B50" s="77">
        <f>LSUHSCS!B50+LSUHSCNO!B50+LSUAg!B50+PBRC!B50+SULaw!B50+SUAg!B50</f>
        <v>0</v>
      </c>
      <c r="C50" s="77">
        <f>LSUHSCS!C50+LSUHSCNO!C50+LSUAg!C50+PBRC!C50+SULaw!C50+SUAg!C50</f>
        <v>0</v>
      </c>
      <c r="D50" s="77">
        <f>LSUHSCS!D50+LSUHSCNO!D50+LSUAg!D50+PBRC!D50+SULaw!D50+SUAg!D50</f>
        <v>0</v>
      </c>
      <c r="E50" s="77">
        <f>D50-C50</f>
        <v>0</v>
      </c>
      <c r="F50" s="71">
        <f>IF(ISBLANK(E50),"  ",IF(C50&gt;0,E50/C50,IF(E50&gt;0,1,0)))</f>
        <v>0</v>
      </c>
      <c r="H50" s="179"/>
    </row>
    <row r="51" spans="1:8" ht="15" customHeight="1" x14ac:dyDescent="0.25">
      <c r="A51" s="66" t="s">
        <v>38</v>
      </c>
      <c r="B51" s="65"/>
      <c r="C51" s="65"/>
      <c r="D51" s="65"/>
      <c r="E51" s="65"/>
      <c r="F51" s="58"/>
      <c r="H51" s="178"/>
    </row>
    <row r="52" spans="1:8" s="103" customFormat="1" ht="15" customHeight="1" x14ac:dyDescent="0.25">
      <c r="A52" s="67" t="s">
        <v>41</v>
      </c>
      <c r="B52" s="77">
        <f>LSUHSCS!B52+LSUHSCNO!B52+LSUAg!B52+PBRC!B52+SULaw!B52+SUAg!B52</f>
        <v>116671285.11000001</v>
      </c>
      <c r="C52" s="77">
        <f>LSUHSCS!C52+LSUHSCNO!C52+LSUAg!C52+PBRC!C52+SULaw!C52+SUAg!C52</f>
        <v>122240645</v>
      </c>
      <c r="D52" s="77">
        <f>LSUHSCS!D52+LSUHSCNO!D52+LSUAg!D52+PBRC!D52+SULaw!D52+SUAg!D52</f>
        <v>121631207</v>
      </c>
      <c r="E52" s="77">
        <f>D52-C52</f>
        <v>-609438</v>
      </c>
      <c r="F52" s="71">
        <f>IF(ISBLANK(E52),"  ",IF(C52&gt;0,E52/C52,IF(E52&gt;0,1,0)))</f>
        <v>-4.9855594266538759E-3</v>
      </c>
      <c r="H52" s="179"/>
    </row>
    <row r="53" spans="1:8" ht="15" customHeight="1" x14ac:dyDescent="0.25">
      <c r="A53" s="66" t="s">
        <v>38</v>
      </c>
      <c r="B53" s="65"/>
      <c r="C53" s="65"/>
      <c r="D53" s="65"/>
      <c r="E53" s="65"/>
      <c r="F53" s="58"/>
      <c r="H53" s="178"/>
    </row>
    <row r="54" spans="1:8" s="103" customFormat="1" ht="15" customHeight="1" x14ac:dyDescent="0.25">
      <c r="A54" s="78" t="s">
        <v>42</v>
      </c>
      <c r="B54" s="77">
        <f>LSUHSCS!B54+LSUHSCNO!B54+LSUAg!B54+PBRC!B54+SULaw!B54+SUAg!B54</f>
        <v>14659069.85</v>
      </c>
      <c r="C54" s="77">
        <f>LSUHSCS!C54+LSUHSCNO!C54+LSUAg!C54+PBRC!C54+SULaw!C54+SUAg!C54</f>
        <v>16672484</v>
      </c>
      <c r="D54" s="77">
        <f>LSUHSCS!D54+LSUHSCNO!D54+LSUAg!D54+PBRC!D54+SULaw!D54+SUAg!D54</f>
        <v>16672484</v>
      </c>
      <c r="E54" s="77">
        <f>D54-C54</f>
        <v>0</v>
      </c>
      <c r="F54" s="71">
        <f>IF(ISBLANK(E54),"  ",IF(C54&gt;0,E54/C54,IF(E54&gt;0,1,0)))</f>
        <v>0</v>
      </c>
      <c r="H54" s="179"/>
    </row>
    <row r="55" spans="1:8" ht="15" customHeight="1" x14ac:dyDescent="0.25">
      <c r="A55" s="67"/>
      <c r="B55" s="57"/>
      <c r="C55" s="57"/>
      <c r="D55" s="57"/>
      <c r="E55" s="57"/>
      <c r="F55" s="80"/>
      <c r="H55" s="178"/>
    </row>
    <row r="56" spans="1:8" s="103" customFormat="1" ht="15" customHeight="1" x14ac:dyDescent="0.25">
      <c r="A56" s="67" t="s">
        <v>43</v>
      </c>
      <c r="B56" s="77">
        <f>LSUHSCS!B56+LSUHSCNO!B56+LSUAg!B56+PBRC!B56+SULaw!B56+SUAg!B56</f>
        <v>0</v>
      </c>
      <c r="C56" s="77">
        <f>LSUHSCS!C56+LSUHSCNO!C56+LSUAg!C56+PBRC!C56+SULaw!C56+SUAg!C56</f>
        <v>0</v>
      </c>
      <c r="D56" s="77">
        <f>LSUHSCS!D56+LSUHSCNO!D56+LSUAg!D56+PBRC!D56+SULaw!D56+SUAg!D56</f>
        <v>0</v>
      </c>
      <c r="E56" s="77">
        <f>D56-C56</f>
        <v>0</v>
      </c>
      <c r="F56" s="71">
        <f>IF(ISBLANK(E56),"  ",IF(C56&gt;0,E56/C56,IF(E56&gt;0,1,0)))</f>
        <v>0</v>
      </c>
      <c r="H56" s="179"/>
    </row>
    <row r="57" spans="1:8" ht="15" customHeight="1" x14ac:dyDescent="0.25">
      <c r="A57" s="66"/>
      <c r="B57" s="65"/>
      <c r="C57" s="65"/>
      <c r="D57" s="65"/>
      <c r="E57" s="65"/>
      <c r="F57" s="58"/>
      <c r="H57" s="178"/>
    </row>
    <row r="58" spans="1:8" s="103" customFormat="1" ht="15" customHeight="1" x14ac:dyDescent="0.25">
      <c r="A58" s="81" t="s">
        <v>44</v>
      </c>
      <c r="B58" s="77">
        <f>B56+B54+B52+B50+B48+-B46+B39</f>
        <v>444792895.23000002</v>
      </c>
      <c r="C58" s="77">
        <f>C56+C54+C52+C50+C48+-C46+C39</f>
        <v>452905667</v>
      </c>
      <c r="D58" s="77">
        <f>D56+D54+D52+D50+D48+-D46+D39</f>
        <v>476657639</v>
      </c>
      <c r="E58" s="77">
        <f>D58-C58</f>
        <v>23751972</v>
      </c>
      <c r="F58" s="71">
        <f>IF(ISBLANK(E58),"  ",IF(C58&gt;0,E58/C58,IF(E58&gt;0,1,0)))</f>
        <v>5.2443530144655928E-2</v>
      </c>
      <c r="H58" s="179"/>
    </row>
    <row r="59" spans="1:8" ht="15" customHeight="1" x14ac:dyDescent="0.25">
      <c r="A59" s="82"/>
      <c r="B59" s="65"/>
      <c r="C59" s="65"/>
      <c r="D59" s="65"/>
      <c r="E59" s="65"/>
      <c r="F59" s="58" t="s">
        <v>38</v>
      </c>
      <c r="H59" s="178"/>
    </row>
    <row r="60" spans="1:8" ht="15" customHeight="1" x14ac:dyDescent="0.25">
      <c r="A60" s="83"/>
      <c r="B60" s="57"/>
      <c r="C60" s="57"/>
      <c r="D60" s="57"/>
      <c r="E60" s="57"/>
      <c r="F60" s="59" t="s">
        <v>38</v>
      </c>
      <c r="H60" s="178"/>
    </row>
    <row r="61" spans="1:8" ht="15" customHeight="1" x14ac:dyDescent="0.25">
      <c r="A61" s="81" t="s">
        <v>45</v>
      </c>
      <c r="B61" s="57"/>
      <c r="C61" s="57"/>
      <c r="D61" s="57"/>
      <c r="E61" s="57"/>
      <c r="F61" s="59"/>
      <c r="H61" s="178"/>
    </row>
    <row r="62" spans="1:8" ht="15" customHeight="1" x14ac:dyDescent="0.25">
      <c r="A62" s="64" t="s">
        <v>46</v>
      </c>
      <c r="B62" s="61">
        <f>LSUHSCS!B62+LSUHSCNO!B62+LSUAg!B62+PBRC!B62+SULaw!B62+SUAg!B62</f>
        <v>82360478.11999999</v>
      </c>
      <c r="C62" s="61">
        <f>LSUHSCS!C62+LSUHSCNO!C62+LSUAg!C62+PBRC!C62+SULaw!C62+SUAg!C62</f>
        <v>86834552</v>
      </c>
      <c r="D62" s="61">
        <f>LSUHSCS!D62+LSUHSCNO!D62+LSUAg!D62+PBRC!D62+SULaw!D62+SUAg!D62</f>
        <v>101664297.3</v>
      </c>
      <c r="E62" s="61">
        <f t="shared" ref="E62:E75" si="4">D62-C62</f>
        <v>14829745.299999997</v>
      </c>
      <c r="F62" s="62">
        <f t="shared" ref="F62:F75" si="5">IF(ISBLANK(E62),"  ",IF(C62&gt;0,E62/C62,IF(E62&gt;0,1,0)))</f>
        <v>0.17078161812823076</v>
      </c>
      <c r="H62" s="178"/>
    </row>
    <row r="63" spans="1:8" ht="15" customHeight="1" x14ac:dyDescent="0.25">
      <c r="A63" s="66" t="s">
        <v>47</v>
      </c>
      <c r="B63" s="61">
        <f>LSUHSCS!B63+LSUHSCNO!B63+LSUAg!B63+PBRC!B63+SULaw!B63+SUAg!B63</f>
        <v>76505211.820000008</v>
      </c>
      <c r="C63" s="61">
        <f>LSUHSCS!C63+LSUHSCNO!C63+LSUAg!C63+PBRC!C63+SULaw!C63+SUAg!C63</f>
        <v>88790020</v>
      </c>
      <c r="D63" s="61">
        <f>LSUHSCS!D63+LSUHSCNO!D63+LSUAg!D63+PBRC!D63+SULaw!D63+SUAg!D63</f>
        <v>81047333.439999998</v>
      </c>
      <c r="E63" s="61">
        <f t="shared" si="4"/>
        <v>-7742686.5600000024</v>
      </c>
      <c r="F63" s="62">
        <f t="shared" si="5"/>
        <v>-8.7202216645519429E-2</v>
      </c>
      <c r="H63" s="178"/>
    </row>
    <row r="64" spans="1:8" ht="15" customHeight="1" x14ac:dyDescent="0.25">
      <c r="A64" s="66" t="s">
        <v>48</v>
      </c>
      <c r="B64" s="61">
        <f>LSUHSCS!B64+LSUHSCNO!B64+LSUAg!B64+PBRC!B64+SULaw!B64+SUAg!B64</f>
        <v>40329635.780000001</v>
      </c>
      <c r="C64" s="61">
        <f>LSUHSCS!C64+LSUHSCNO!C64+LSUAg!C64+PBRC!C64+SULaw!C64+SUAg!C64</f>
        <v>57436992</v>
      </c>
      <c r="D64" s="61">
        <f>LSUHSCS!D64+LSUHSCNO!D64+LSUAg!D64+PBRC!D64+SULaw!D64+SUAg!D64</f>
        <v>51139327.490000002</v>
      </c>
      <c r="E64" s="61">
        <f t="shared" si="4"/>
        <v>-6297664.5099999979</v>
      </c>
      <c r="F64" s="62">
        <f t="shared" si="5"/>
        <v>-0.10964474793526788</v>
      </c>
      <c r="H64" s="178"/>
    </row>
    <row r="65" spans="1:8" ht="15" customHeight="1" x14ac:dyDescent="0.25">
      <c r="A65" s="66" t="s">
        <v>49</v>
      </c>
      <c r="B65" s="61">
        <f>LSUHSCS!B65+LSUHSCNO!B65+LSUAg!B65+PBRC!B65+SULaw!B65+SUAg!B65</f>
        <v>41733530.411455758</v>
      </c>
      <c r="C65" s="61">
        <f>LSUHSCS!C65+LSUHSCNO!C65+LSUAg!C65+PBRC!C65+SULaw!C65+SUAg!C65</f>
        <v>44581586.899999999</v>
      </c>
      <c r="D65" s="61">
        <f>LSUHSCS!D65+LSUHSCNO!D65+LSUAg!D65+PBRC!D65+SULaw!D65+SUAg!D65</f>
        <v>49806221.590000004</v>
      </c>
      <c r="E65" s="61">
        <f t="shared" si="4"/>
        <v>5224634.6900000051</v>
      </c>
      <c r="F65" s="62">
        <f t="shared" si="5"/>
        <v>0.11719265852333322</v>
      </c>
      <c r="H65" s="178"/>
    </row>
    <row r="66" spans="1:8" ht="15" customHeight="1" x14ac:dyDescent="0.25">
      <c r="A66" s="66" t="s">
        <v>50</v>
      </c>
      <c r="B66" s="61">
        <f>LSUHSCS!B66+LSUHSCNO!B66+LSUAg!B66+PBRC!B66+SULaw!B66+SUAg!B66</f>
        <v>11548806.25</v>
      </c>
      <c r="C66" s="61">
        <f>LSUHSCS!C66+LSUHSCNO!C66+LSUAg!C66+PBRC!C66+SULaw!C66+SUAg!C66</f>
        <v>11138303</v>
      </c>
      <c r="D66" s="61">
        <f>LSUHSCS!D66+LSUHSCNO!D66+LSUAg!D66+PBRC!D66+SULaw!D66+SUAg!D66</f>
        <v>11823088</v>
      </c>
      <c r="E66" s="61">
        <f t="shared" si="4"/>
        <v>684785</v>
      </c>
      <c r="F66" s="62">
        <f t="shared" si="5"/>
        <v>6.1480191372060899E-2</v>
      </c>
      <c r="H66" s="178"/>
    </row>
    <row r="67" spans="1:8" ht="15" customHeight="1" x14ac:dyDescent="0.25">
      <c r="A67" s="66" t="s">
        <v>51</v>
      </c>
      <c r="B67" s="61">
        <f>LSUHSCS!B67+LSUHSCNO!B67+LSUAg!B67+PBRC!B67+SULaw!B67+SUAg!B67</f>
        <v>120739396.07999998</v>
      </c>
      <c r="C67" s="61">
        <f>LSUHSCS!C67+LSUHSCNO!C67+LSUAg!C67+PBRC!C67+SULaw!C67+SUAg!C67</f>
        <v>98116995</v>
      </c>
      <c r="D67" s="61">
        <f>LSUHSCS!D67+LSUHSCNO!D67+LSUAg!D67+PBRC!D67+SULaw!D67+SUAg!D67</f>
        <v>110450823.86</v>
      </c>
      <c r="E67" s="61">
        <f t="shared" si="4"/>
        <v>12333828.859999999</v>
      </c>
      <c r="F67" s="62">
        <f t="shared" si="5"/>
        <v>0.12570532617718266</v>
      </c>
      <c r="H67" s="178"/>
    </row>
    <row r="68" spans="1:8" ht="15" customHeight="1" x14ac:dyDescent="0.25">
      <c r="A68" s="66" t="s">
        <v>52</v>
      </c>
      <c r="B68" s="61">
        <f>LSUHSCS!B68+LSUHSCNO!B68+LSUAg!B68+PBRC!B68+SULaw!B68+SUAg!B68</f>
        <v>8521725.8200000003</v>
      </c>
      <c r="C68" s="61">
        <f>LSUHSCS!C68+LSUHSCNO!C68+LSUAg!C68+PBRC!C68+SULaw!C68+SUAg!C68</f>
        <v>8884241</v>
      </c>
      <c r="D68" s="61">
        <f>LSUHSCS!D68+LSUHSCNO!D68+LSUAg!D68+PBRC!D68+SULaw!D68+SUAg!D68</f>
        <v>9428594</v>
      </c>
      <c r="E68" s="61">
        <f t="shared" si="4"/>
        <v>544353</v>
      </c>
      <c r="F68" s="62">
        <f t="shared" si="5"/>
        <v>6.1271750732561171E-2</v>
      </c>
      <c r="H68" s="178"/>
    </row>
    <row r="69" spans="1:8" ht="15" customHeight="1" x14ac:dyDescent="0.25">
      <c r="A69" s="66" t="s">
        <v>53</v>
      </c>
      <c r="B69" s="61">
        <f>LSUHSCS!B69+LSUHSCNO!B69+LSUAg!B69+PBRC!B69+SULaw!B69+SUAg!B69</f>
        <v>53266087.899999999</v>
      </c>
      <c r="C69" s="61">
        <f>LSUHSCS!C69+LSUHSCNO!C69+LSUAg!C69+PBRC!C69+SULaw!C69+SUAg!C69</f>
        <v>46914332</v>
      </c>
      <c r="D69" s="61">
        <f>LSUHSCS!D69+LSUHSCNO!D69+LSUAg!D69+PBRC!D69+SULaw!D69+SUAg!D69</f>
        <v>57391131</v>
      </c>
      <c r="E69" s="61">
        <f t="shared" si="4"/>
        <v>10476799</v>
      </c>
      <c r="F69" s="62">
        <f t="shared" si="5"/>
        <v>0.22331766335285344</v>
      </c>
      <c r="H69" s="178"/>
    </row>
    <row r="70" spans="1:8" s="103" customFormat="1" ht="15" customHeight="1" x14ac:dyDescent="0.25">
      <c r="A70" s="84" t="s">
        <v>54</v>
      </c>
      <c r="B70" s="77">
        <f>SUM(B62:B69)</f>
        <v>435004872.18145567</v>
      </c>
      <c r="C70" s="77">
        <f>SUM(C62:C69)</f>
        <v>442697021.89999998</v>
      </c>
      <c r="D70" s="77">
        <f>SUM(D62:D69)</f>
        <v>472750816.68000007</v>
      </c>
      <c r="E70" s="77">
        <f t="shared" si="4"/>
        <v>30053794.780000091</v>
      </c>
      <c r="F70" s="71">
        <f t="shared" si="5"/>
        <v>6.7887953370485712E-2</v>
      </c>
      <c r="H70" s="179"/>
    </row>
    <row r="71" spans="1:8" ht="15" customHeight="1" x14ac:dyDescent="0.25">
      <c r="A71" s="66" t="s">
        <v>55</v>
      </c>
      <c r="B71" s="61">
        <f>LSUHSCS!B71+LSUHSCNO!B71+LSUAg!B71+PBRC!B71+SULaw!B71+SUAg!B71</f>
        <v>3488798.4600000004</v>
      </c>
      <c r="C71" s="61">
        <f>LSUHSCS!C71+LSUHSCNO!C71+LSUAg!C71+PBRC!C71+SULaw!C71+SUAg!C71</f>
        <v>3982741</v>
      </c>
      <c r="D71" s="61">
        <f>LSUHSCS!D71+LSUHSCNO!D71+LSUAg!D71+PBRC!D71+SULaw!D71+SUAg!D71</f>
        <v>3642305</v>
      </c>
      <c r="E71" s="61">
        <f t="shared" si="4"/>
        <v>-340436</v>
      </c>
      <c r="F71" s="62">
        <f t="shared" si="5"/>
        <v>-8.5477815404014473E-2</v>
      </c>
      <c r="H71" s="178"/>
    </row>
    <row r="72" spans="1:8" ht="15" customHeight="1" x14ac:dyDescent="0.25">
      <c r="A72" s="66" t="s">
        <v>56</v>
      </c>
      <c r="B72" s="61">
        <f>LSUHSCS!B72+LSUHSCNO!B72+LSUAg!B72+PBRC!B72+SULaw!B72+SUAg!B72</f>
        <v>6299224</v>
      </c>
      <c r="C72" s="61">
        <f>LSUHSCS!C72+LSUHSCNO!C72+LSUAg!C72+PBRC!C72+SULaw!C72+SUAg!C72</f>
        <v>6225678</v>
      </c>
      <c r="D72" s="61">
        <f>LSUHSCS!D72+LSUHSCNO!D72+LSUAg!D72+PBRC!D72+SULaw!D72+SUAg!D72</f>
        <v>264517</v>
      </c>
      <c r="E72" s="61">
        <f t="shared" si="4"/>
        <v>-5961161</v>
      </c>
      <c r="F72" s="62">
        <f t="shared" si="5"/>
        <v>-0.95751193685250025</v>
      </c>
      <c r="H72" s="178"/>
    </row>
    <row r="73" spans="1:8" ht="15" customHeight="1" x14ac:dyDescent="0.25">
      <c r="A73" s="66" t="s">
        <v>57</v>
      </c>
      <c r="B73" s="61">
        <f>LSUHSCS!B73+LSUHSCNO!B73+LSUAg!B73+PBRC!B73+SULaw!B73+SUAg!B73</f>
        <v>0</v>
      </c>
      <c r="C73" s="61">
        <f>LSUHSCS!C73+LSUHSCNO!C73+LSUAg!C73+PBRC!C73+SULaw!C73+SUAg!C73</f>
        <v>0</v>
      </c>
      <c r="D73" s="61">
        <f>LSUHSCS!D73+LSUHSCNO!D73+LSUAg!D73+PBRC!D73+SULaw!D73+SUAg!D73</f>
        <v>0</v>
      </c>
      <c r="E73" s="61">
        <f t="shared" si="4"/>
        <v>0</v>
      </c>
      <c r="F73" s="62">
        <f t="shared" si="5"/>
        <v>0</v>
      </c>
      <c r="H73" s="178"/>
    </row>
    <row r="74" spans="1:8" ht="15" customHeight="1" x14ac:dyDescent="0.25">
      <c r="A74" s="66" t="s">
        <v>58</v>
      </c>
      <c r="B74" s="61">
        <f>LSUHSCS!B74+LSUHSCNO!B74+LSUAg!B74+PBRC!B74+SULaw!B74+SUAg!B74</f>
        <v>0</v>
      </c>
      <c r="C74" s="61">
        <f>LSUHSCS!C74+LSUHSCNO!C74+LSUAg!C74+PBRC!C74+SULaw!C74+SUAg!C74</f>
        <v>0</v>
      </c>
      <c r="D74" s="61">
        <f>LSUHSCS!D74+LSUHSCNO!D74+LSUAg!D74+PBRC!D74+SULaw!D74+SUAg!D74</f>
        <v>0</v>
      </c>
      <c r="E74" s="61">
        <f t="shared" si="4"/>
        <v>0</v>
      </c>
      <c r="F74" s="62">
        <f t="shared" si="5"/>
        <v>0</v>
      </c>
      <c r="H74" s="178"/>
    </row>
    <row r="75" spans="1:8" s="103" customFormat="1" ht="15" customHeight="1" x14ac:dyDescent="0.25">
      <c r="A75" s="85" t="s">
        <v>59</v>
      </c>
      <c r="B75" s="77">
        <f>SUM(B70:B74)</f>
        <v>444792894.64145565</v>
      </c>
      <c r="C75" s="77">
        <f>SUM(C70:C74)</f>
        <v>452905440.89999998</v>
      </c>
      <c r="D75" s="77">
        <f>SUM(D70:D74)</f>
        <v>476657638.68000007</v>
      </c>
      <c r="E75" s="77">
        <f t="shared" si="4"/>
        <v>23752197.780000091</v>
      </c>
      <c r="F75" s="71">
        <f t="shared" si="5"/>
        <v>5.2444054840234296E-2</v>
      </c>
      <c r="H75" s="179"/>
    </row>
    <row r="76" spans="1:8" ht="15" customHeight="1" x14ac:dyDescent="0.25">
      <c r="A76" s="83"/>
      <c r="B76" s="57"/>
      <c r="C76" s="57"/>
      <c r="D76" s="57"/>
      <c r="E76" s="57"/>
      <c r="F76" s="59"/>
      <c r="H76" s="178"/>
    </row>
    <row r="77" spans="1:8" ht="15" customHeight="1" x14ac:dyDescent="0.25">
      <c r="A77" s="81" t="s">
        <v>60</v>
      </c>
      <c r="B77" s="57"/>
      <c r="C77" s="57"/>
      <c r="D77" s="57"/>
      <c r="E77" s="57"/>
      <c r="F77" s="59"/>
      <c r="H77" s="178"/>
    </row>
    <row r="78" spans="1:8" ht="15" customHeight="1" x14ac:dyDescent="0.25">
      <c r="A78" s="64" t="s">
        <v>61</v>
      </c>
      <c r="B78" s="61">
        <f>LSUHSCS!B78+LSUHSCNO!B78+LSUAg!B78+PBRC!B78+SULaw!B78+SUAg!B78</f>
        <v>189643640.07032359</v>
      </c>
      <c r="C78" s="61">
        <f>LSUHSCS!C78+LSUHSCNO!C78+LSUAg!C78+PBRC!C78+SULaw!C78+SUAg!C78</f>
        <v>191973953.00169665</v>
      </c>
      <c r="D78" s="61">
        <f>LSUHSCS!D78+LSUHSCNO!D78+LSUAg!D78+PBRC!D78+SULaw!D78+SUAg!D78</f>
        <v>213353475.51022598</v>
      </c>
      <c r="E78" s="61">
        <f t="shared" ref="E78:E96" si="6">D78-C78</f>
        <v>21379522.508529335</v>
      </c>
      <c r="F78" s="62">
        <f t="shared" ref="F78:F96" si="7">IF(ISBLANK(E78),"  ",IF(C78&gt;0,E78/C78,IF(E78&gt;0,1,0)))</f>
        <v>0.11136678791179752</v>
      </c>
      <c r="H78" s="178"/>
    </row>
    <row r="79" spans="1:8" ht="15" customHeight="1" x14ac:dyDescent="0.25">
      <c r="A79" s="66" t="s">
        <v>62</v>
      </c>
      <c r="B79" s="61">
        <f>LSUHSCS!B79+LSUHSCNO!B79+LSUAg!B79+PBRC!B79+SULaw!B79+SUAg!B79</f>
        <v>9746164.258357415</v>
      </c>
      <c r="C79" s="61">
        <f>LSUHSCS!C79+LSUHSCNO!C79+LSUAg!C79+PBRC!C79+SULaw!C79+SUAg!C79</f>
        <v>7655564.0691899564</v>
      </c>
      <c r="D79" s="61">
        <f>LSUHSCS!D79+LSUHSCNO!D79+LSUAg!D79+PBRC!D79+SULaw!D79+SUAg!D79</f>
        <v>10232492.805638999</v>
      </c>
      <c r="E79" s="61">
        <f t="shared" si="6"/>
        <v>2576928.7364490423</v>
      </c>
      <c r="F79" s="62">
        <f t="shared" si="7"/>
        <v>0.33660860429866535</v>
      </c>
      <c r="H79" s="178"/>
    </row>
    <row r="80" spans="1:8" ht="15" customHeight="1" x14ac:dyDescent="0.25">
      <c r="A80" s="66" t="s">
        <v>63</v>
      </c>
      <c r="B80" s="61">
        <f>LSUHSCS!B80+LSUHSCNO!B80+LSUAg!B80+PBRC!B80+SULaw!B80+SUAg!B80</f>
        <v>87244447.084535435</v>
      </c>
      <c r="C80" s="61">
        <f>LSUHSCS!C80+LSUHSCNO!C80+LSUAg!C80+PBRC!C80+SULaw!C80+SUAg!C80</f>
        <v>101440844.54503171</v>
      </c>
      <c r="D80" s="61">
        <f>LSUHSCS!D80+LSUHSCNO!D80+LSUAg!D80+PBRC!D80+SULaw!D80+SUAg!D80</f>
        <v>106718071.00608517</v>
      </c>
      <c r="E80" s="61">
        <f t="shared" si="6"/>
        <v>5277226.4610534608</v>
      </c>
      <c r="F80" s="62">
        <f t="shared" si="7"/>
        <v>5.2022698398481781E-2</v>
      </c>
      <c r="H80" s="178"/>
    </row>
    <row r="81" spans="1:8" s="103" customFormat="1" ht="15" customHeight="1" x14ac:dyDescent="0.25">
      <c r="A81" s="84" t="s">
        <v>64</v>
      </c>
      <c r="B81" s="77">
        <f>SUM(B78:B80)</f>
        <v>286634251.41321641</v>
      </c>
      <c r="C81" s="77">
        <f>SUM(C78:C80)</f>
        <v>301070361.61591834</v>
      </c>
      <c r="D81" s="77">
        <f>SUM(D78:D80)</f>
        <v>330304039.32195014</v>
      </c>
      <c r="E81" s="77">
        <f t="shared" si="6"/>
        <v>29233677.706031799</v>
      </c>
      <c r="F81" s="71">
        <f t="shared" si="7"/>
        <v>9.709915499196764E-2</v>
      </c>
      <c r="H81" s="179"/>
    </row>
    <row r="82" spans="1:8" ht="15" customHeight="1" x14ac:dyDescent="0.25">
      <c r="A82" s="66" t="s">
        <v>65</v>
      </c>
      <c r="B82" s="61">
        <f>LSUHSCS!B82+LSUHSCNO!B82+LSUAg!B82+PBRC!B82+SULaw!B82+SUAg!B82</f>
        <v>3338868.4182393304</v>
      </c>
      <c r="C82" s="61">
        <f>LSUHSCS!C82+LSUHSCNO!C82+LSUAg!C82+PBRC!C82+SULaw!C82+SUAg!C82</f>
        <v>3167284.5538707953</v>
      </c>
      <c r="D82" s="61">
        <f>LSUHSCS!D82+LSUHSCNO!D82+LSUAg!D82+PBRC!D82+SULaw!D82+SUAg!D82</f>
        <v>2843936.1180929979</v>
      </c>
      <c r="E82" s="61">
        <f t="shared" si="6"/>
        <v>-323348.43577779736</v>
      </c>
      <c r="F82" s="62">
        <f t="shared" si="7"/>
        <v>-0.10209011229591843</v>
      </c>
      <c r="H82" s="178"/>
    </row>
    <row r="83" spans="1:8" ht="15" customHeight="1" x14ac:dyDescent="0.25">
      <c r="A83" s="66" t="s">
        <v>66</v>
      </c>
      <c r="B83" s="61">
        <f>LSUHSCS!B83+LSUHSCNO!B83+LSUAg!B83+PBRC!B83+SULaw!B83+SUAg!B83</f>
        <v>62573127.060000002</v>
      </c>
      <c r="C83" s="61">
        <f>LSUHSCS!C83+LSUHSCNO!C83+LSUAg!C83+PBRC!C83+SULaw!C83+SUAg!C83</f>
        <v>57299880.46208635</v>
      </c>
      <c r="D83" s="61">
        <f>LSUHSCS!D83+LSUHSCNO!D83+LSUAg!D83+PBRC!D83+SULaw!D83+SUAg!D83</f>
        <v>67489906.726026833</v>
      </c>
      <c r="E83" s="61">
        <f t="shared" si="6"/>
        <v>10190026.263940483</v>
      </c>
      <c r="F83" s="62">
        <f t="shared" si="7"/>
        <v>0.17783678049176604</v>
      </c>
      <c r="H83" s="178"/>
    </row>
    <row r="84" spans="1:8" ht="15" customHeight="1" x14ac:dyDescent="0.25">
      <c r="A84" s="66" t="s">
        <v>67</v>
      </c>
      <c r="B84" s="61">
        <f>LSUHSCS!B84+LSUHSCNO!B84+LSUAg!B84+PBRC!B84+SULaw!B84+SUAg!B84</f>
        <v>14148677.739999998</v>
      </c>
      <c r="C84" s="61">
        <f>LSUHSCS!C84+LSUHSCNO!C84+LSUAg!C84+PBRC!C84+SULaw!C84+SUAg!C84</f>
        <v>15435448.057395171</v>
      </c>
      <c r="D84" s="61">
        <f>LSUHSCS!D84+LSUHSCNO!D84+LSUAg!D84+PBRC!D84+SULaw!D84+SUAg!D84</f>
        <v>14223645.446130531</v>
      </c>
      <c r="E84" s="61">
        <f t="shared" si="6"/>
        <v>-1211802.6112646405</v>
      </c>
      <c r="F84" s="62">
        <f t="shared" si="7"/>
        <v>-7.8507770345160932E-2</v>
      </c>
      <c r="H84" s="178"/>
    </row>
    <row r="85" spans="1:8" s="103" customFormat="1" ht="15" customHeight="1" x14ac:dyDescent="0.25">
      <c r="A85" s="68" t="s">
        <v>68</v>
      </c>
      <c r="B85" s="77">
        <f>SUM(B82:B84)</f>
        <v>80060673.218239337</v>
      </c>
      <c r="C85" s="77">
        <f>SUM(C82:C84)</f>
        <v>75902613.073352322</v>
      </c>
      <c r="D85" s="77">
        <f>SUM(D82:D84)</f>
        <v>84557488.290250361</v>
      </c>
      <c r="E85" s="77">
        <f t="shared" si="6"/>
        <v>8654875.216898039</v>
      </c>
      <c r="F85" s="71">
        <f t="shared" si="7"/>
        <v>0.11402605083614135</v>
      </c>
      <c r="H85" s="179"/>
    </row>
    <row r="86" spans="1:8" ht="15" customHeight="1" x14ac:dyDescent="0.25">
      <c r="A86" s="66" t="s">
        <v>69</v>
      </c>
      <c r="B86" s="61">
        <f>LSUHSCS!B86+LSUHSCNO!B86+LSUAg!B86+PBRC!B86+SULaw!B86+SUAg!B86</f>
        <v>6029799.4199999999</v>
      </c>
      <c r="C86" s="61">
        <f>LSUHSCS!C86+LSUHSCNO!C86+LSUAg!C86+PBRC!C86+SULaw!C86+SUAg!C86</f>
        <v>5822872.3960622028</v>
      </c>
      <c r="D86" s="61">
        <f>LSUHSCS!D86+LSUHSCNO!D86+LSUAg!D86+PBRC!D86+SULaw!D86+SUAg!D86</f>
        <v>6623236.9367822008</v>
      </c>
      <c r="E86" s="61">
        <f t="shared" si="6"/>
        <v>800364.54071999807</v>
      </c>
      <c r="F86" s="62">
        <f t="shared" si="7"/>
        <v>0.13745184271275729</v>
      </c>
      <c r="H86" s="178"/>
    </row>
    <row r="87" spans="1:8" ht="15" customHeight="1" x14ac:dyDescent="0.25">
      <c r="A87" s="66" t="s">
        <v>70</v>
      </c>
      <c r="B87" s="61">
        <f>LSUHSCS!B87+LSUHSCNO!B87+LSUAg!B87+PBRC!B87+SULaw!B87+SUAg!B87</f>
        <v>33357138.34</v>
      </c>
      <c r="C87" s="61">
        <f>LSUHSCS!C87+LSUHSCNO!C87+LSUAg!C87+PBRC!C87+SULaw!C87+SUAg!C87</f>
        <v>26573511.74668761</v>
      </c>
      <c r="D87" s="61">
        <f>LSUHSCS!D87+LSUHSCNO!D87+LSUAg!D87+PBRC!D87+SULaw!D87+SUAg!D87</f>
        <v>23897379.131017286</v>
      </c>
      <c r="E87" s="61">
        <f t="shared" si="6"/>
        <v>-2676132.6156703234</v>
      </c>
      <c r="F87" s="62">
        <f t="shared" si="7"/>
        <v>-0.10070677301444374</v>
      </c>
      <c r="H87" s="178"/>
    </row>
    <row r="88" spans="1:8" ht="15" customHeight="1" x14ac:dyDescent="0.25">
      <c r="A88" s="66" t="s">
        <v>71</v>
      </c>
      <c r="B88" s="61">
        <f>LSUHSCS!B88+LSUHSCNO!B88+LSUAg!B88+PBRC!B88+SULaw!B88+SUAg!B88</f>
        <v>4277119</v>
      </c>
      <c r="C88" s="61">
        <f>LSUHSCS!C88+LSUHSCNO!C88+LSUAg!C88+PBRC!C88+SULaw!C88+SUAg!C88</f>
        <v>4263928</v>
      </c>
      <c r="D88" s="61">
        <f>LSUHSCS!D88+LSUHSCNO!D88+LSUAg!D88+PBRC!D88+SULaw!D88+SUAg!D88</f>
        <v>0</v>
      </c>
      <c r="E88" s="61">
        <f t="shared" si="6"/>
        <v>-4263928</v>
      </c>
      <c r="F88" s="62">
        <f t="shared" si="7"/>
        <v>-1</v>
      </c>
      <c r="H88" s="178"/>
    </row>
    <row r="89" spans="1:8" ht="15" customHeight="1" x14ac:dyDescent="0.25">
      <c r="A89" s="66" t="s">
        <v>72</v>
      </c>
      <c r="B89" s="61">
        <f>LSUHSCS!B89+LSUHSCNO!B89+LSUAg!B89+PBRC!B89+SULaw!B89+SUAg!B89</f>
        <v>27855627.089999996</v>
      </c>
      <c r="C89" s="61">
        <f>LSUHSCS!C89+LSUHSCNO!C89+LSUAg!C89+PBRC!C89+SULaw!C89+SUAg!C89</f>
        <v>25021118</v>
      </c>
      <c r="D89" s="61">
        <f>LSUHSCS!D89+LSUHSCNO!D89+LSUAg!D89+PBRC!D89+SULaw!D89+SUAg!D89</f>
        <v>25442570</v>
      </c>
      <c r="E89" s="61">
        <f t="shared" si="6"/>
        <v>421452</v>
      </c>
      <c r="F89" s="62">
        <f t="shared" si="7"/>
        <v>1.6843851661624394E-2</v>
      </c>
      <c r="H89" s="178"/>
    </row>
    <row r="90" spans="1:8" s="103" customFormat="1" ht="15" customHeight="1" x14ac:dyDescent="0.25">
      <c r="A90" s="68" t="s">
        <v>73</v>
      </c>
      <c r="B90" s="77">
        <f>SUM(B86:B89)</f>
        <v>71519683.849999994</v>
      </c>
      <c r="C90" s="77">
        <f>SUM(C86:C89)</f>
        <v>61681430.142749816</v>
      </c>
      <c r="D90" s="77">
        <f>SUM(D86:D89)</f>
        <v>55963186.067799486</v>
      </c>
      <c r="E90" s="77">
        <f t="shared" si="6"/>
        <v>-5718244.07495033</v>
      </c>
      <c r="F90" s="71">
        <f t="shared" si="7"/>
        <v>-9.2706087743370302E-2</v>
      </c>
      <c r="H90" s="179"/>
    </row>
    <row r="91" spans="1:8" ht="15" customHeight="1" x14ac:dyDescent="0.25">
      <c r="A91" s="66" t="s">
        <v>74</v>
      </c>
      <c r="B91" s="61">
        <f>LSUHSCS!B91+LSUHSCNO!B91+LSUAg!B91+PBRC!B91+SULaw!B91+SUAg!B91</f>
        <v>5079418.0299999993</v>
      </c>
      <c r="C91" s="61">
        <f>LSUHSCS!C91+LSUHSCNO!C91+LSUAg!C91+PBRC!C91+SULaw!C91+SUAg!C91</f>
        <v>13201042.067979544</v>
      </c>
      <c r="D91" s="61">
        <f>LSUHSCS!D91+LSUHSCNO!D91+LSUAg!D91+PBRC!D91+SULaw!D91+SUAg!D91</f>
        <v>3089611</v>
      </c>
      <c r="E91" s="61">
        <f t="shared" si="6"/>
        <v>-10111431.067979544</v>
      </c>
      <c r="F91" s="62">
        <f t="shared" si="7"/>
        <v>-0.76595703702102713</v>
      </c>
      <c r="H91" s="178"/>
    </row>
    <row r="92" spans="1:8" ht="15" customHeight="1" x14ac:dyDescent="0.25">
      <c r="A92" s="66" t="s">
        <v>75</v>
      </c>
      <c r="B92" s="61">
        <f>LSUHSCS!B92+LSUHSCNO!B92+LSUAg!B92+PBRC!B92+SULaw!B92+SUAg!B92</f>
        <v>385952.58</v>
      </c>
      <c r="C92" s="61">
        <f>LSUHSCS!C92+LSUHSCNO!C92+LSUAg!C92+PBRC!C92+SULaw!C92+SUAg!C92</f>
        <v>360000</v>
      </c>
      <c r="D92" s="61">
        <f>LSUHSCS!D92+LSUHSCNO!D92+LSUAg!D92+PBRC!D92+SULaw!D92+SUAg!D92</f>
        <v>310000</v>
      </c>
      <c r="E92" s="61">
        <f t="shared" si="6"/>
        <v>-50000</v>
      </c>
      <c r="F92" s="62">
        <f t="shared" si="7"/>
        <v>-0.1388888888888889</v>
      </c>
      <c r="H92" s="178"/>
    </row>
    <row r="93" spans="1:8" ht="15" customHeight="1" x14ac:dyDescent="0.25">
      <c r="A93" s="73" t="s">
        <v>76</v>
      </c>
      <c r="B93" s="61">
        <f>LSUHSCS!B93+LSUHSCNO!B93+LSUAg!B93+PBRC!B93+SULaw!B93+SUAg!B93</f>
        <v>1112915.55</v>
      </c>
      <c r="C93" s="61">
        <f>LSUHSCS!C93+LSUHSCNO!C93+LSUAg!C93+PBRC!C93+SULaw!C93+SUAg!C93</f>
        <v>689994</v>
      </c>
      <c r="D93" s="61">
        <f>LSUHSCS!D93+LSUHSCNO!D93+LSUAg!D93+PBRC!D93+SULaw!D93+SUAg!D93</f>
        <v>2433314</v>
      </c>
      <c r="E93" s="61">
        <f t="shared" si="6"/>
        <v>1743320</v>
      </c>
      <c r="F93" s="62">
        <f t="shared" si="7"/>
        <v>2.5265726948350276</v>
      </c>
      <c r="H93" s="178"/>
    </row>
    <row r="94" spans="1:8" s="103" customFormat="1" ht="15" customHeight="1" x14ac:dyDescent="0.25">
      <c r="A94" s="87" t="s">
        <v>77</v>
      </c>
      <c r="B94" s="77">
        <f>SUM(B91:B93)</f>
        <v>6578286.1599999992</v>
      </c>
      <c r="C94" s="77">
        <f>SUM(C91:C93)</f>
        <v>14251036.067979544</v>
      </c>
      <c r="D94" s="77">
        <f>SUM(D91:D93)</f>
        <v>5832925</v>
      </c>
      <c r="E94" s="77">
        <f t="shared" si="6"/>
        <v>-8418111.0679795444</v>
      </c>
      <c r="F94" s="71">
        <f t="shared" si="7"/>
        <v>-0.59070168848243121</v>
      </c>
      <c r="H94" s="179"/>
    </row>
    <row r="95" spans="1:8" ht="15" customHeight="1" x14ac:dyDescent="0.25">
      <c r="A95" s="73" t="s">
        <v>78</v>
      </c>
      <c r="B95" s="61">
        <f>LSUHSCS!B95+LSUHSCNO!B95+LSUAg!B95+PBRC!B95+SULaw!B95+SUAg!B95</f>
        <v>0</v>
      </c>
      <c r="C95" s="61">
        <f>LSUHSCS!C95+LSUHSCNO!C95+LSUAg!C95+PBRC!C95+SULaw!C95+SUAg!C95</f>
        <v>0</v>
      </c>
      <c r="D95" s="61">
        <f>LSUHSCS!D95+LSUHSCNO!D95+LSUAg!D95+PBRC!D95+SULaw!D95+SUAg!D95</f>
        <v>0</v>
      </c>
      <c r="E95" s="61">
        <f t="shared" si="6"/>
        <v>0</v>
      </c>
      <c r="F95" s="62">
        <f t="shared" si="7"/>
        <v>0</v>
      </c>
      <c r="H95" s="178"/>
    </row>
    <row r="96" spans="1:8" s="103" customFormat="1" ht="15" customHeight="1" thickBot="1" x14ac:dyDescent="0.3">
      <c r="A96" s="159" t="s">
        <v>59</v>
      </c>
      <c r="B96" s="160">
        <f>B95+B94+B90+B85+B81</f>
        <v>444792894.64145577</v>
      </c>
      <c r="C96" s="160">
        <f>C95+C94+C90+C85+C81</f>
        <v>452905440.90000004</v>
      </c>
      <c r="D96" s="160">
        <f>D95+D94+D90+D85+D81</f>
        <v>476657638.67999995</v>
      </c>
      <c r="E96" s="161">
        <f t="shared" si="6"/>
        <v>23752197.779999912</v>
      </c>
      <c r="F96" s="162">
        <f t="shared" si="7"/>
        <v>5.2444054840233893E-2</v>
      </c>
      <c r="H96" s="179"/>
    </row>
    <row r="97" spans="1:6" ht="15" customHeight="1" thickTop="1" x14ac:dyDescent="0.4">
      <c r="A97" s="4"/>
      <c r="B97" s="5"/>
      <c r="C97" s="5"/>
      <c r="D97" s="5"/>
      <c r="E97" s="5"/>
      <c r="F97" s="6" t="s">
        <v>38</v>
      </c>
    </row>
    <row r="98" spans="1:6" x14ac:dyDescent="0.25">
      <c r="A98" s="1" t="s">
        <v>203</v>
      </c>
    </row>
    <row r="99" spans="1:6" x14ac:dyDescent="0.25">
      <c r="A99" s="1" t="s">
        <v>181</v>
      </c>
    </row>
  </sheetData>
  <hyperlinks>
    <hyperlink ref="I2" location="Home!A1" tooltip="Home" display="Home" xr:uid="{00000000-0004-0000-0600-000000000000}"/>
  </hyperlinks>
  <printOptions horizontalCentered="1" verticalCentered="1"/>
  <pageMargins left="0.25" right="0.25" top="0.75" bottom="0.75" header="0.3" footer="0.3"/>
  <pageSetup scale="46" fitToWidth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tabColor theme="8" tint="0.79998168889431442"/>
    <pageSetUpPr fitToPage="1"/>
  </sheetPr>
  <dimension ref="A1:M99"/>
  <sheetViews>
    <sheetView workbookViewId="0">
      <pane xSplit="1" ySplit="5" topLeftCell="B6" activePane="bottomRight" state="frozen"/>
      <selection activeCell="A33" sqref="A33"/>
      <selection pane="topRight" activeCell="A33" sqref="A33"/>
      <selection pane="bottomLeft" activeCell="A33" sqref="A33"/>
      <selection pane="bottomRight" activeCell="C51" sqref="C51"/>
    </sheetView>
  </sheetViews>
  <sheetFormatPr defaultColWidth="9.140625" defaultRowHeight="15.75" x14ac:dyDescent="0.25"/>
  <cols>
    <col min="1" max="1" width="66.5703125" style="1" customWidth="1"/>
    <col min="2" max="5" width="23.7109375" style="2" customWidth="1"/>
    <col min="6" max="6" width="23.7109375" style="3" customWidth="1"/>
    <col min="8" max="8" width="7.7109375" customWidth="1"/>
    <col min="9" max="9" width="11.5703125" customWidth="1"/>
  </cols>
  <sheetData>
    <row r="1" spans="1:9" ht="19.5" customHeight="1" thickBot="1" x14ac:dyDescent="0.35">
      <c r="A1" s="27" t="s">
        <v>0</v>
      </c>
      <c r="B1" s="31"/>
      <c r="D1" s="29" t="s">
        <v>1</v>
      </c>
      <c r="E1" s="26" t="s">
        <v>125</v>
      </c>
      <c r="F1" s="36"/>
    </row>
    <row r="2" spans="1:9" ht="19.5" customHeight="1" thickBot="1" x14ac:dyDescent="0.35">
      <c r="A2" s="27" t="s">
        <v>2</v>
      </c>
      <c r="B2" s="28"/>
      <c r="C2" s="32"/>
      <c r="D2" s="28"/>
      <c r="E2" s="31"/>
      <c r="F2" s="31"/>
      <c r="I2" s="170" t="s">
        <v>178</v>
      </c>
    </row>
    <row r="3" spans="1:9" ht="19.5" customHeight="1" thickBot="1" x14ac:dyDescent="0.35">
      <c r="A3" s="33" t="s">
        <v>3</v>
      </c>
      <c r="B3" s="34"/>
      <c r="C3" s="35"/>
      <c r="D3" s="28"/>
      <c r="E3" s="31"/>
      <c r="F3" s="31"/>
    </row>
    <row r="4" spans="1:9" ht="15" customHeight="1" thickTop="1" x14ac:dyDescent="0.25">
      <c r="A4" s="49" t="s">
        <v>4</v>
      </c>
      <c r="B4" s="50" t="s">
        <v>5</v>
      </c>
      <c r="C4" s="51" t="s">
        <v>6</v>
      </c>
      <c r="D4" s="51" t="s">
        <v>6</v>
      </c>
      <c r="E4" s="51" t="s">
        <v>7</v>
      </c>
      <c r="F4" s="52" t="s">
        <v>8</v>
      </c>
      <c r="H4" s="177"/>
    </row>
    <row r="5" spans="1:9" s="107" customFormat="1" ht="15" customHeight="1" x14ac:dyDescent="0.25">
      <c r="A5" s="53"/>
      <c r="B5" s="54" t="s">
        <v>192</v>
      </c>
      <c r="C5" s="54" t="s">
        <v>201</v>
      </c>
      <c r="D5" s="54" t="s">
        <v>202</v>
      </c>
      <c r="E5" s="54" t="s">
        <v>192</v>
      </c>
      <c r="F5" s="55" t="s">
        <v>9</v>
      </c>
      <c r="H5" s="177"/>
    </row>
    <row r="6" spans="1:9" ht="15" customHeight="1" x14ac:dyDescent="0.25">
      <c r="A6" s="56" t="s">
        <v>10</v>
      </c>
      <c r="B6" s="57"/>
      <c r="C6" s="57"/>
      <c r="D6" s="57"/>
      <c r="E6" s="57"/>
      <c r="F6" s="58"/>
      <c r="H6" s="178"/>
    </row>
    <row r="7" spans="1:9" ht="15" customHeight="1" x14ac:dyDescent="0.25">
      <c r="A7" s="56" t="s">
        <v>11</v>
      </c>
      <c r="B7" s="57"/>
      <c r="C7" s="57"/>
      <c r="D7" s="57"/>
      <c r="E7" s="57"/>
      <c r="F7" s="59"/>
      <c r="H7" s="178"/>
    </row>
    <row r="8" spans="1:9" ht="15" customHeight="1" x14ac:dyDescent="0.25">
      <c r="A8" s="60" t="s">
        <v>12</v>
      </c>
      <c r="B8" s="61">
        <f>BOR!B8+LUMCON!B8+LOSFA!B8</f>
        <v>333937310</v>
      </c>
      <c r="C8" s="61">
        <f>BOR!C8+LUMCON!C8+LOSFA!C8</f>
        <v>335937310</v>
      </c>
      <c r="D8" s="61">
        <f>BOR!D8+LUMCON!D8+LOSFA!D8</f>
        <v>331629581</v>
      </c>
      <c r="E8" s="61">
        <f t="shared" ref="E8:E33" si="0">D8-C8</f>
        <v>-4307729</v>
      </c>
      <c r="F8" s="62">
        <f t="shared" ref="F8:F33" si="1">IF(ISBLANK(E8),"  ",IF(C8&gt;0,E8/C8,IF(E8&gt;0,1,0)))</f>
        <v>-1.2823014508272392E-2</v>
      </c>
      <c r="H8" s="178"/>
    </row>
    <row r="9" spans="1:9" ht="15" customHeight="1" x14ac:dyDescent="0.25">
      <c r="A9" s="60" t="s">
        <v>13</v>
      </c>
      <c r="B9" s="61">
        <f>BOR!B9+LUMCON!B9+LOSFA!B9</f>
        <v>0</v>
      </c>
      <c r="C9" s="61">
        <f>BOR!C9+LUMCON!C9+LOSFA!C9</f>
        <v>0</v>
      </c>
      <c r="D9" s="61">
        <f>SUM(BOR:LOSFA!D9)</f>
        <v>0</v>
      </c>
      <c r="E9" s="61">
        <f t="shared" si="0"/>
        <v>0</v>
      </c>
      <c r="F9" s="62">
        <f t="shared" si="1"/>
        <v>0</v>
      </c>
      <c r="H9" s="178"/>
    </row>
    <row r="10" spans="1:9" ht="15" customHeight="1" x14ac:dyDescent="0.25">
      <c r="A10" s="187" t="s">
        <v>14</v>
      </c>
      <c r="B10" s="61">
        <f>BOR!B10+LUMCON!B10+LOSFA!B10</f>
        <v>79545911.829999998</v>
      </c>
      <c r="C10" s="61">
        <f>BOR!C10+LUMCON!C10+LOSFA!C10</f>
        <v>101829563</v>
      </c>
      <c r="D10" s="61">
        <f>BOR!D10+LUMCON!D10+LOSFA!D10</f>
        <v>180778694</v>
      </c>
      <c r="E10" s="61">
        <f t="shared" si="0"/>
        <v>78949131</v>
      </c>
      <c r="F10" s="62">
        <f t="shared" si="1"/>
        <v>0.77530658753784498</v>
      </c>
      <c r="H10" s="178"/>
    </row>
    <row r="11" spans="1:9" ht="15" customHeight="1" x14ac:dyDescent="0.25">
      <c r="A11" s="189" t="s">
        <v>15</v>
      </c>
      <c r="B11" s="61">
        <f>BOR!B11+LUMCON!B11+LOSFA!B11</f>
        <v>4219943.43</v>
      </c>
      <c r="C11" s="61">
        <f>BOR!C11+LUMCON!C11+LOSFA!C11</f>
        <v>7666667</v>
      </c>
      <c r="D11" s="61">
        <f>BOR!D11+LUMCON!D11+LOSFA!D11</f>
        <v>26396667</v>
      </c>
      <c r="E11" s="61">
        <f t="shared" si="0"/>
        <v>18730000</v>
      </c>
      <c r="F11" s="62">
        <f t="shared" si="1"/>
        <v>2.4430433720415925</v>
      </c>
      <c r="H11" s="178"/>
    </row>
    <row r="12" spans="1:9" ht="15" customHeight="1" x14ac:dyDescent="0.25">
      <c r="A12" s="190" t="s">
        <v>16</v>
      </c>
      <c r="B12" s="61">
        <f>BOR!B12+LUMCON!B12+LOSFA!B12</f>
        <v>42343</v>
      </c>
      <c r="C12" s="61">
        <f>BOR!C12+LUMCON!C12+LOSFA!C12</f>
        <v>42470</v>
      </c>
      <c r="D12" s="61">
        <f>BOR!D12+LUMCON!D12+LOSFA!D12</f>
        <v>36742</v>
      </c>
      <c r="E12" s="61">
        <f t="shared" si="0"/>
        <v>-5728</v>
      </c>
      <c r="F12" s="62">
        <f t="shared" si="1"/>
        <v>-0.13487167412291029</v>
      </c>
      <c r="H12" s="178"/>
    </row>
    <row r="13" spans="1:9" ht="15" customHeight="1" x14ac:dyDescent="0.25">
      <c r="A13" s="190" t="s">
        <v>17</v>
      </c>
      <c r="B13" s="61">
        <f>BOR!B13+LUMCON!B13+LOSFA!B13</f>
        <v>0</v>
      </c>
      <c r="C13" s="61">
        <f>BOR!C13+LUMCON!C13+LOSFA!C13</f>
        <v>0</v>
      </c>
      <c r="D13" s="61">
        <f>BOR!D13+LUMCON!D13+LOSFA!D13</f>
        <v>0</v>
      </c>
      <c r="E13" s="61">
        <f t="shared" si="0"/>
        <v>0</v>
      </c>
      <c r="F13" s="62">
        <f t="shared" si="1"/>
        <v>0</v>
      </c>
      <c r="H13" s="178"/>
    </row>
    <row r="14" spans="1:9" ht="15" customHeight="1" x14ac:dyDescent="0.25">
      <c r="A14" s="190" t="s">
        <v>18</v>
      </c>
      <c r="B14" s="61">
        <f>BOR!B14+LUMCON!B14+LOSFA!B14</f>
        <v>0</v>
      </c>
      <c r="C14" s="61">
        <f>BOR!C14+LUMCON!C14+LOSFA!C14</f>
        <v>0</v>
      </c>
      <c r="D14" s="61">
        <f>BOR!D14+LUMCON!D14+LOSFA!D14</f>
        <v>0</v>
      </c>
      <c r="E14" s="61">
        <f t="shared" si="0"/>
        <v>0</v>
      </c>
      <c r="F14" s="62">
        <f t="shared" si="1"/>
        <v>0</v>
      </c>
      <c r="H14" s="178"/>
    </row>
    <row r="15" spans="1:9" ht="15" customHeight="1" x14ac:dyDescent="0.25">
      <c r="A15" s="190" t="s">
        <v>19</v>
      </c>
      <c r="B15" s="61">
        <f>BOR!B15+LUMCON!B15+LOSFA!B15</f>
        <v>0</v>
      </c>
      <c r="C15" s="61">
        <f>BOR!C15+LUMCON!C15+LOSFA!C15</f>
        <v>0</v>
      </c>
      <c r="D15" s="61">
        <f>BOR!D15+LUMCON!D15+LOSFA!D15</f>
        <v>0</v>
      </c>
      <c r="E15" s="61">
        <f t="shared" si="0"/>
        <v>0</v>
      </c>
      <c r="F15" s="62">
        <f t="shared" si="1"/>
        <v>0</v>
      </c>
      <c r="H15" s="178"/>
    </row>
    <row r="16" spans="1:9" ht="15" customHeight="1" x14ac:dyDescent="0.25">
      <c r="A16" s="190" t="s">
        <v>204</v>
      </c>
      <c r="B16" s="61">
        <f>BOR!B16+LUMCON!B16+LOSFA!B16</f>
        <v>0</v>
      </c>
      <c r="C16" s="61">
        <f>BOR!C16+LUMCON!C16+LOSFA!C16</f>
        <v>0</v>
      </c>
      <c r="D16" s="61">
        <f>BOR!D16+LUMCON!D16+LOSFA!D16</f>
        <v>0</v>
      </c>
      <c r="E16" s="61">
        <f t="shared" si="0"/>
        <v>0</v>
      </c>
      <c r="F16" s="62">
        <f t="shared" si="1"/>
        <v>0</v>
      </c>
      <c r="H16" s="178"/>
    </row>
    <row r="17" spans="1:8" ht="15" customHeight="1" x14ac:dyDescent="0.25">
      <c r="A17" s="190" t="s">
        <v>20</v>
      </c>
      <c r="B17" s="61">
        <f>BOR!B17+LUMCON!B17+LOSFA!B17</f>
        <v>0</v>
      </c>
      <c r="C17" s="61">
        <f>BOR!C17+LUMCON!C17+LOSFA!C17</f>
        <v>0</v>
      </c>
      <c r="D17" s="61">
        <f>BOR!D17+LUMCON!D17+LOSFA!D17</f>
        <v>0</v>
      </c>
      <c r="E17" s="61">
        <f t="shared" si="0"/>
        <v>0</v>
      </c>
      <c r="F17" s="62">
        <f t="shared" si="1"/>
        <v>0</v>
      </c>
      <c r="H17" s="178"/>
    </row>
    <row r="18" spans="1:8" ht="15" customHeight="1" x14ac:dyDescent="0.25">
      <c r="A18" s="190" t="s">
        <v>193</v>
      </c>
      <c r="B18" s="61">
        <f>BOR!B18+LUMCON!B18+LOSFA!B18</f>
        <v>0</v>
      </c>
      <c r="C18" s="61">
        <f>BOR!C18+LUMCON!C18+LOSFA!C18</f>
        <v>0</v>
      </c>
      <c r="D18" s="61">
        <f>BOR!D18+LUMCON!D18+LOSFA!D18</f>
        <v>0</v>
      </c>
      <c r="E18" s="61">
        <f t="shared" si="0"/>
        <v>0</v>
      </c>
      <c r="F18" s="62">
        <f t="shared" si="1"/>
        <v>0</v>
      </c>
      <c r="H18" s="178"/>
    </row>
    <row r="19" spans="1:8" ht="15" customHeight="1" x14ac:dyDescent="0.25">
      <c r="A19" s="190" t="s">
        <v>21</v>
      </c>
      <c r="B19" s="61">
        <f>BOR!B19+LUMCON!B19+LOSFA!B19</f>
        <v>0</v>
      </c>
      <c r="C19" s="61">
        <f>BOR!C19+LUMCON!C19+LOSFA!C19</f>
        <v>0</v>
      </c>
      <c r="D19" s="61">
        <f>BOR!D19+LUMCON!D19+LOSFA!D19</f>
        <v>0</v>
      </c>
      <c r="E19" s="61">
        <f t="shared" si="0"/>
        <v>0</v>
      </c>
      <c r="F19" s="62">
        <f t="shared" si="1"/>
        <v>0</v>
      </c>
      <c r="H19" s="178"/>
    </row>
    <row r="20" spans="1:8" ht="15" customHeight="1" x14ac:dyDescent="0.25">
      <c r="A20" s="190" t="s">
        <v>22</v>
      </c>
      <c r="B20" s="61">
        <f>BOR!B20+LUMCON!B20+LOSFA!B20</f>
        <v>19324249</v>
      </c>
      <c r="C20" s="61">
        <f>BOR!C20+LUMCON!C20+LOSFA!C20</f>
        <v>22230000</v>
      </c>
      <c r="D20" s="61">
        <f>BOR!D20+LUMCON!D20+LOSFA!D20</f>
        <v>22230000</v>
      </c>
      <c r="E20" s="61">
        <f t="shared" si="0"/>
        <v>0</v>
      </c>
      <c r="F20" s="62">
        <f t="shared" si="1"/>
        <v>0</v>
      </c>
      <c r="H20" s="178"/>
    </row>
    <row r="21" spans="1:8" ht="15" customHeight="1" x14ac:dyDescent="0.25">
      <c r="A21" s="190" t="s">
        <v>194</v>
      </c>
      <c r="B21" s="61">
        <f>BOR!B21+LUMCON!B21+LOSFA!B21</f>
        <v>0</v>
      </c>
      <c r="C21" s="61">
        <f>BOR!C21+LUMCON!C21+LOSFA!C21</f>
        <v>0</v>
      </c>
      <c r="D21" s="61">
        <f>BOR!D21+LUMCON!D21+LOSFA!D21</f>
        <v>0</v>
      </c>
      <c r="E21" s="61">
        <f t="shared" si="0"/>
        <v>0</v>
      </c>
      <c r="F21" s="62">
        <f t="shared" si="1"/>
        <v>0</v>
      </c>
      <c r="H21" s="178"/>
    </row>
    <row r="22" spans="1:8" ht="15" customHeight="1" x14ac:dyDescent="0.25">
      <c r="A22" s="190" t="s">
        <v>23</v>
      </c>
      <c r="B22" s="61">
        <f>BOR!B22+LUMCON!B22+LOSFA!B22</f>
        <v>60000</v>
      </c>
      <c r="C22" s="61">
        <f>BOR!C22+LUMCON!C22+LOSFA!C22</f>
        <v>60000</v>
      </c>
      <c r="D22" s="61">
        <f>BOR!D22+LUMCON!D22+LOSFA!D22</f>
        <v>60000</v>
      </c>
      <c r="E22" s="61">
        <f t="shared" si="0"/>
        <v>0</v>
      </c>
      <c r="F22" s="62">
        <f t="shared" si="1"/>
        <v>0</v>
      </c>
      <c r="H22" s="178"/>
    </row>
    <row r="23" spans="1:8" ht="15" customHeight="1" x14ac:dyDescent="0.25">
      <c r="A23" s="191" t="s">
        <v>195</v>
      </c>
      <c r="B23" s="61">
        <f>BOR!B23+LUMCON!B23+LOSFA!B23</f>
        <v>0</v>
      </c>
      <c r="C23" s="61">
        <f>BOR!C23+LUMCON!C23+LOSFA!C23</f>
        <v>0</v>
      </c>
      <c r="D23" s="61">
        <f>BOR!D23+LUMCON!D23+LOSFA!D23</f>
        <v>0</v>
      </c>
      <c r="E23" s="61">
        <f t="shared" si="0"/>
        <v>0</v>
      </c>
      <c r="F23" s="62">
        <f t="shared" si="1"/>
        <v>0</v>
      </c>
      <c r="H23" s="178"/>
    </row>
    <row r="24" spans="1:8" ht="15" customHeight="1" x14ac:dyDescent="0.25">
      <c r="A24" s="191" t="s">
        <v>24</v>
      </c>
      <c r="B24" s="61">
        <f>BOR!B24+LUMCON!B24+LOSFA!B24</f>
        <v>51659077.100000001</v>
      </c>
      <c r="C24" s="61">
        <f>BOR!C24+LUMCON!C24+LOSFA!C24</f>
        <v>60130426</v>
      </c>
      <c r="D24" s="61">
        <f>BOR!D24+LUMCON!D24+LOSFA!D24</f>
        <v>101673075</v>
      </c>
      <c r="E24" s="61">
        <f t="shared" si="0"/>
        <v>41542649</v>
      </c>
      <c r="F24" s="62">
        <f t="shared" si="1"/>
        <v>0.69087568080758321</v>
      </c>
      <c r="H24" s="178"/>
    </row>
    <row r="25" spans="1:8" ht="15" customHeight="1" x14ac:dyDescent="0.25">
      <c r="A25" s="191" t="s">
        <v>79</v>
      </c>
      <c r="B25" s="61">
        <f>BOR!B25+LUMCON!B25+LOSFA!B25</f>
        <v>200000</v>
      </c>
      <c r="C25" s="61">
        <f>BOR!C25+LUMCON!C25+LOSFA!C25</f>
        <v>200000</v>
      </c>
      <c r="D25" s="61">
        <f>BOR!D25+LUMCON!D25+LOSFA!D25</f>
        <v>200000</v>
      </c>
      <c r="E25" s="61">
        <f t="shared" si="0"/>
        <v>0</v>
      </c>
      <c r="F25" s="62">
        <f t="shared" si="1"/>
        <v>0</v>
      </c>
      <c r="H25" s="178"/>
    </row>
    <row r="26" spans="1:8" ht="15" customHeight="1" x14ac:dyDescent="0.25">
      <c r="A26" s="191" t="s">
        <v>196</v>
      </c>
      <c r="B26" s="61">
        <f>BOR!B26+LUMCON!B26+LOSFA!B26</f>
        <v>1000000</v>
      </c>
      <c r="C26" s="61">
        <f>BOR!C26+LUMCON!C26+LOSFA!C26</f>
        <v>1000000</v>
      </c>
      <c r="D26" s="61">
        <f>BOR!D26+LUMCON!D26+LOSFA!D26</f>
        <v>1000000</v>
      </c>
      <c r="E26" s="61">
        <f t="shared" si="0"/>
        <v>0</v>
      </c>
      <c r="F26" s="62">
        <f t="shared" si="1"/>
        <v>0</v>
      </c>
      <c r="H26" s="178"/>
    </row>
    <row r="27" spans="1:8" ht="15" customHeight="1" x14ac:dyDescent="0.25">
      <c r="A27" s="191" t="s">
        <v>197</v>
      </c>
      <c r="B27" s="61">
        <f>BOR!B27+LUMCON!B27+LOSFA!B27</f>
        <v>0</v>
      </c>
      <c r="C27" s="61">
        <f>BOR!C27+LUMCON!C27+LOSFA!C27</f>
        <v>0</v>
      </c>
      <c r="D27" s="61">
        <f>BOR!D27+LUMCON!D27+LOSFA!D27</f>
        <v>5182210</v>
      </c>
      <c r="E27" s="61">
        <f t="shared" si="0"/>
        <v>5182210</v>
      </c>
      <c r="F27" s="62">
        <f t="shared" si="1"/>
        <v>1</v>
      </c>
      <c r="H27" s="178"/>
    </row>
    <row r="28" spans="1:8" ht="15" customHeight="1" x14ac:dyDescent="0.25">
      <c r="A28" s="191" t="s">
        <v>185</v>
      </c>
      <c r="B28" s="61">
        <f>BOR!B28+LUMCON!B28+LOSFA!B28</f>
        <v>0</v>
      </c>
      <c r="C28" s="61">
        <f>BOR!C28+LUMCON!C28+LOSFA!C28</f>
        <v>0</v>
      </c>
      <c r="D28" s="61">
        <f>BOR!D28+LUMCON!D28+LOSFA!D28</f>
        <v>0</v>
      </c>
      <c r="E28" s="61">
        <f t="shared" si="0"/>
        <v>0</v>
      </c>
      <c r="F28" s="62">
        <f t="shared" si="1"/>
        <v>0</v>
      </c>
      <c r="H28" s="178"/>
    </row>
    <row r="29" spans="1:8" ht="15" customHeight="1" x14ac:dyDescent="0.25">
      <c r="A29" s="191" t="s">
        <v>198</v>
      </c>
      <c r="B29" s="61">
        <f>BOR!B29+LUMCON!B29+LOSFA!B29</f>
        <v>0</v>
      </c>
      <c r="C29" s="61">
        <f>BOR!C29+LUMCON!C29+LOSFA!C29</f>
        <v>0</v>
      </c>
      <c r="D29" s="61">
        <f>BOR!D29+LUMCON!D29+LOSFA!D29</f>
        <v>0</v>
      </c>
      <c r="E29" s="61">
        <f t="shared" si="0"/>
        <v>0</v>
      </c>
      <c r="F29" s="62">
        <f t="shared" si="1"/>
        <v>0</v>
      </c>
      <c r="H29" s="178"/>
    </row>
    <row r="30" spans="1:8" ht="15" customHeight="1" x14ac:dyDescent="0.25">
      <c r="A30" s="192" t="s">
        <v>199</v>
      </c>
      <c r="B30" s="61">
        <f>BOR!B30+LUMCON!B30+LOSFA!B30</f>
        <v>3040299.3</v>
      </c>
      <c r="C30" s="61">
        <f>BOR!C30+LUMCON!C30+LOSFA!C30</f>
        <v>10500000</v>
      </c>
      <c r="D30" s="61">
        <f>BOR!D30+LUMCON!D30+LOSFA!D30</f>
        <v>10500000</v>
      </c>
      <c r="E30" s="61">
        <f t="shared" si="0"/>
        <v>0</v>
      </c>
      <c r="F30" s="62">
        <f t="shared" si="1"/>
        <v>0</v>
      </c>
      <c r="H30" s="178"/>
    </row>
    <row r="31" spans="1:8" ht="15" customHeight="1" x14ac:dyDescent="0.25">
      <c r="A31" s="191" t="s">
        <v>205</v>
      </c>
      <c r="B31" s="61">
        <f>BOR!B31+LUMCON!B31+LOSFA!B31</f>
        <v>0</v>
      </c>
      <c r="C31" s="61">
        <f>BOR!C31+LUMCON!C31+LOSFA!C31</f>
        <v>0</v>
      </c>
      <c r="D31" s="61">
        <f>BOR!D31+LUMCON!D31+LOSFA!D31</f>
        <v>2500000</v>
      </c>
      <c r="E31" s="61">
        <f t="shared" si="0"/>
        <v>2500000</v>
      </c>
      <c r="F31" s="62">
        <f t="shared" si="1"/>
        <v>1</v>
      </c>
      <c r="H31" s="178"/>
    </row>
    <row r="32" spans="1:8" ht="15" customHeight="1" x14ac:dyDescent="0.25">
      <c r="A32" s="193" t="s">
        <v>206</v>
      </c>
      <c r="B32" s="61">
        <f>BOR!B32+LUMCON!B32+LOSFA!B32</f>
        <v>0</v>
      </c>
      <c r="C32" s="61">
        <f>BOR!C32+LUMCON!C32+LOSFA!C32</f>
        <v>0</v>
      </c>
      <c r="D32" s="61">
        <f>BOR!D32+LUMCON!D32+LOSFA!D32</f>
        <v>10000000</v>
      </c>
      <c r="E32" s="61">
        <f t="shared" si="0"/>
        <v>10000000</v>
      </c>
      <c r="F32" s="62">
        <f t="shared" si="1"/>
        <v>1</v>
      </c>
      <c r="H32" s="178"/>
    </row>
    <row r="33" spans="1:13" ht="15" customHeight="1" x14ac:dyDescent="0.25">
      <c r="A33" s="193" t="s">
        <v>207</v>
      </c>
      <c r="B33" s="61">
        <f>BOR!B33+LUMCON!B33+LOSFA!B33</f>
        <v>0</v>
      </c>
      <c r="C33" s="61">
        <f>BOR!C33+LUMCON!C33+LOSFA!C33</f>
        <v>0</v>
      </c>
      <c r="D33" s="61">
        <f>BOR!D33+LUMCON!D33+LOSFA!D33</f>
        <v>1000000</v>
      </c>
      <c r="E33" s="61">
        <f t="shared" si="0"/>
        <v>1000000</v>
      </c>
      <c r="F33" s="62">
        <f t="shared" si="1"/>
        <v>1</v>
      </c>
      <c r="H33" s="178"/>
    </row>
    <row r="34" spans="1:13" ht="15" customHeight="1" x14ac:dyDescent="0.25">
      <c r="A34" s="67" t="s">
        <v>25</v>
      </c>
      <c r="B34" s="65"/>
      <c r="C34" s="65"/>
      <c r="D34" s="65"/>
      <c r="E34" s="65"/>
      <c r="F34" s="58"/>
      <c r="H34" s="178"/>
    </row>
    <row r="35" spans="1:13" ht="15" customHeight="1" x14ac:dyDescent="0.25">
      <c r="A35" s="64" t="s">
        <v>26</v>
      </c>
      <c r="B35" s="61">
        <f>BOR!B35+LUMCON!B35+LOSFA!B35</f>
        <v>0</v>
      </c>
      <c r="C35" s="61">
        <f>BOR!C35+LUMCON!C35+LOSFA!C35</f>
        <v>0</v>
      </c>
      <c r="D35" s="61">
        <f>BOR!D35+LUMCON!D35+LOSFA!D35</f>
        <v>0</v>
      </c>
      <c r="E35" s="61">
        <f>D35-C35</f>
        <v>0</v>
      </c>
      <c r="F35" s="62">
        <f>IF(ISBLANK(E35),"  ",IF(C35&gt;0,E35/C35,IF(E35&gt;0,1,0)))</f>
        <v>0</v>
      </c>
      <c r="H35" s="178"/>
    </row>
    <row r="36" spans="1:13" ht="15" customHeight="1" x14ac:dyDescent="0.25">
      <c r="A36" s="68" t="s">
        <v>27</v>
      </c>
      <c r="B36" s="65"/>
      <c r="C36" s="65"/>
      <c r="D36" s="65"/>
      <c r="E36" s="65"/>
      <c r="F36" s="58"/>
      <c r="H36" s="178"/>
    </row>
    <row r="37" spans="1:13" ht="15" customHeight="1" x14ac:dyDescent="0.25">
      <c r="A37" s="64" t="s">
        <v>26</v>
      </c>
      <c r="B37" s="61">
        <f>BOR!B37+LUMCON!B37+LOSFA!B37</f>
        <v>0</v>
      </c>
      <c r="C37" s="61">
        <f>BOR!C37+LUMCON!C37+LOSFA!C37</f>
        <v>0</v>
      </c>
      <c r="D37" s="61">
        <f>BOR!D37+LUMCON!D37+LOSFA!D37</f>
        <v>0</v>
      </c>
      <c r="E37" s="61">
        <f>D37-C37</f>
        <v>0</v>
      </c>
      <c r="F37" s="62">
        <f>IF(ISBLANK(E37),"  ",IF(C37&gt;0,E37/C37,IF(E37&gt;0,1,0)))</f>
        <v>0</v>
      </c>
      <c r="H37" s="178"/>
    </row>
    <row r="38" spans="1:13" ht="15" customHeight="1" x14ac:dyDescent="0.25">
      <c r="A38" s="66" t="s">
        <v>28</v>
      </c>
      <c r="B38" s="101"/>
      <c r="C38" s="101"/>
      <c r="D38" s="101"/>
      <c r="E38" s="63"/>
      <c r="F38" s="62" t="s">
        <v>29</v>
      </c>
      <c r="H38" s="178"/>
    </row>
    <row r="39" spans="1:13" s="103" customFormat="1" ht="15" customHeight="1" x14ac:dyDescent="0.25">
      <c r="A39" s="69" t="s">
        <v>30</v>
      </c>
      <c r="B39" s="102">
        <f>B37+B35+B10+B9+B8</f>
        <v>413483221.82999998</v>
      </c>
      <c r="C39" s="102">
        <f>C37+C35+C10+C9+C8</f>
        <v>437766873</v>
      </c>
      <c r="D39" s="102">
        <f>D37+D35+D10+D9+D8</f>
        <v>512408275</v>
      </c>
      <c r="E39" s="77">
        <f>D39-C39</f>
        <v>74641402</v>
      </c>
      <c r="F39" s="71">
        <f>IF(ISBLANK(E39),"  ",IF(C39&gt;0,E39/C39,IF(E39&gt;0,1,0)))</f>
        <v>0.17050491164049317</v>
      </c>
      <c r="H39" s="179"/>
      <c r="I39" s="153"/>
    </row>
    <row r="40" spans="1:13" ht="15" customHeight="1" x14ac:dyDescent="0.25">
      <c r="A40" s="67" t="s">
        <v>31</v>
      </c>
      <c r="B40" s="65"/>
      <c r="C40" s="65"/>
      <c r="D40" s="65"/>
      <c r="E40" s="65"/>
      <c r="F40" s="58"/>
      <c r="H40" s="178"/>
    </row>
    <row r="41" spans="1:13" ht="15" customHeight="1" x14ac:dyDescent="0.25">
      <c r="A41" s="72" t="s">
        <v>32</v>
      </c>
      <c r="B41" s="61">
        <f>BOR!B41+LUMCON!B41+LOSFA!B41</f>
        <v>0</v>
      </c>
      <c r="C41" s="61">
        <f>BOR!C41+LUMCON!C41+LOSFA!C41</f>
        <v>0</v>
      </c>
      <c r="D41" s="61">
        <f>BOR!D41+LUMCON!D41+LOSFA!D41</f>
        <v>0</v>
      </c>
      <c r="E41" s="61">
        <f t="shared" ref="E41:E46" si="2">D41-C41</f>
        <v>0</v>
      </c>
      <c r="F41" s="62">
        <f t="shared" ref="F41:F46" si="3">IF(ISBLANK(E41),"  ",IF(C41&gt;0,E41/C41,IF(E41&gt;0,1,0)))</f>
        <v>0</v>
      </c>
      <c r="H41" s="178"/>
    </row>
    <row r="42" spans="1:13" ht="15" customHeight="1" x14ac:dyDescent="0.25">
      <c r="A42" s="73" t="s">
        <v>33</v>
      </c>
      <c r="B42" s="61">
        <f>BOR!B42+LUMCON!B42+LOSFA!B42</f>
        <v>0</v>
      </c>
      <c r="C42" s="61">
        <f>BOR!C42+LUMCON!C42+LOSFA!C42</f>
        <v>0</v>
      </c>
      <c r="D42" s="61">
        <f>BOR!D42+LUMCON!D42+LOSFA!D42</f>
        <v>0</v>
      </c>
      <c r="E42" s="61">
        <f t="shared" si="2"/>
        <v>0</v>
      </c>
      <c r="F42" s="62">
        <f t="shared" si="3"/>
        <v>0</v>
      </c>
      <c r="H42" s="178"/>
    </row>
    <row r="43" spans="1:13" ht="15" customHeight="1" x14ac:dyDescent="0.25">
      <c r="A43" s="73" t="s">
        <v>34</v>
      </c>
      <c r="B43" s="61">
        <f>BOR!B43+LUMCON!B43+LOSFA!B43</f>
        <v>0</v>
      </c>
      <c r="C43" s="61">
        <f>BOR!C43+LUMCON!C43+LOSFA!C43</f>
        <v>0</v>
      </c>
      <c r="D43" s="61">
        <f>BOR!D43+LUMCON!D43+LOSFA!D43</f>
        <v>0</v>
      </c>
      <c r="E43" s="61">
        <f t="shared" si="2"/>
        <v>0</v>
      </c>
      <c r="F43" s="62">
        <f t="shared" si="3"/>
        <v>0</v>
      </c>
      <c r="H43" s="178"/>
    </row>
    <row r="44" spans="1:13" ht="15" customHeight="1" x14ac:dyDescent="0.25">
      <c r="A44" s="73" t="s">
        <v>35</v>
      </c>
      <c r="B44" s="61">
        <f>BOR!B44+LUMCON!B44+LOSFA!B44</f>
        <v>0</v>
      </c>
      <c r="C44" s="61">
        <f>BOR!C44+LUMCON!C44+LOSFA!C44</f>
        <v>0</v>
      </c>
      <c r="D44" s="61">
        <f>BOR!D44+LUMCON!D44+LOSFA!D44</f>
        <v>0</v>
      </c>
      <c r="E44" s="61">
        <f t="shared" si="2"/>
        <v>0</v>
      </c>
      <c r="F44" s="62">
        <f t="shared" si="3"/>
        <v>0</v>
      </c>
      <c r="H44" s="178"/>
    </row>
    <row r="45" spans="1:13" ht="15" customHeight="1" x14ac:dyDescent="0.25">
      <c r="A45" s="74" t="s">
        <v>36</v>
      </c>
      <c r="B45" s="61">
        <f>BOR!B45+LUMCON!B45+LOSFA!B45</f>
        <v>0</v>
      </c>
      <c r="C45" s="61">
        <f>BOR!C45+LUMCON!C45+LOSFA!C45</f>
        <v>0</v>
      </c>
      <c r="D45" s="61">
        <f>BOR!D45+LUMCON!D45+LOSFA!D45</f>
        <v>0</v>
      </c>
      <c r="E45" s="61">
        <f t="shared" si="2"/>
        <v>0</v>
      </c>
      <c r="F45" s="62">
        <f t="shared" si="3"/>
        <v>0</v>
      </c>
      <c r="H45" s="178"/>
    </row>
    <row r="46" spans="1:13" s="103" customFormat="1" ht="15" customHeight="1" x14ac:dyDescent="0.25">
      <c r="A46" s="67" t="s">
        <v>37</v>
      </c>
      <c r="B46" s="77">
        <f>BOR!B46+LUMCON!B46+LOSFA!B46</f>
        <v>0</v>
      </c>
      <c r="C46" s="77">
        <f>BOR!C46+LUMCON!C46+LOSFA!C46</f>
        <v>0</v>
      </c>
      <c r="D46" s="77">
        <f>BOR!D46+LUMCON!D46+LOSFA!D46</f>
        <v>0</v>
      </c>
      <c r="E46" s="77">
        <f t="shared" si="2"/>
        <v>0</v>
      </c>
      <c r="F46" s="71">
        <f t="shared" si="3"/>
        <v>0</v>
      </c>
      <c r="H46" s="179"/>
      <c r="M46" s="103" t="s">
        <v>38</v>
      </c>
    </row>
    <row r="47" spans="1:13" ht="15" customHeight="1" x14ac:dyDescent="0.25">
      <c r="A47" s="66" t="s">
        <v>38</v>
      </c>
      <c r="B47" s="65"/>
      <c r="C47" s="65"/>
      <c r="D47" s="65"/>
      <c r="E47" s="65"/>
      <c r="F47" s="58"/>
      <c r="H47" s="178"/>
    </row>
    <row r="48" spans="1:13" s="103" customFormat="1" ht="15" customHeight="1" x14ac:dyDescent="0.25">
      <c r="A48" s="76" t="s">
        <v>39</v>
      </c>
      <c r="B48" s="77">
        <f>BOR!B48+LUMCON!B48+LOSFA!B48</f>
        <v>6160248.1500000004</v>
      </c>
      <c r="C48" s="77">
        <f>BOR!C48+LUMCON!C48+LOSFA!C48</f>
        <v>12474363</v>
      </c>
      <c r="D48" s="77">
        <f>BOR!D48+LUMCON!D48+LOSFA!D48</f>
        <v>12327107</v>
      </c>
      <c r="E48" s="77">
        <f>D48-C48</f>
        <v>-147256</v>
      </c>
      <c r="F48" s="71">
        <f>IF(ISBLANK(E48),"  ",IF(C48&gt;0,E48/C48,IF(E48&gt;0,1,0)))</f>
        <v>-1.1804690948948655E-2</v>
      </c>
      <c r="H48" s="179"/>
    </row>
    <row r="49" spans="1:9" ht="15" customHeight="1" x14ac:dyDescent="0.25">
      <c r="A49" s="64"/>
      <c r="B49" s="57"/>
      <c r="C49" s="57"/>
      <c r="D49" s="57"/>
      <c r="E49" s="57"/>
      <c r="F49" s="59"/>
      <c r="H49" s="178"/>
    </row>
    <row r="50" spans="1:9" s="103" customFormat="1" ht="15" customHeight="1" x14ac:dyDescent="0.25">
      <c r="A50" s="76" t="s">
        <v>40</v>
      </c>
      <c r="B50" s="77">
        <f>BOR!B50+LUMCON!B50+LOSFA!B50</f>
        <v>0</v>
      </c>
      <c r="C50" s="77">
        <f>BOR!C50+LUMCON!C50+LOSFA!C50</f>
        <v>0</v>
      </c>
      <c r="D50" s="77">
        <f>BOR!D50+LUMCON!D50+LOSFA!D50</f>
        <v>0</v>
      </c>
      <c r="E50" s="77">
        <f>D50-C50</f>
        <v>0</v>
      </c>
      <c r="F50" s="71">
        <f>IF(ISBLANK(E50),"  ",IF(C50&gt;0,E50/C50,IF(E50&gt;0,1,0)))</f>
        <v>0</v>
      </c>
      <c r="H50" s="179"/>
    </row>
    <row r="51" spans="1:9" ht="15" customHeight="1" x14ac:dyDescent="0.25">
      <c r="A51" s="66" t="s">
        <v>38</v>
      </c>
      <c r="B51" s="65"/>
      <c r="C51" s="65"/>
      <c r="D51" s="65"/>
      <c r="E51" s="65"/>
      <c r="F51" s="58"/>
      <c r="H51" s="178"/>
    </row>
    <row r="52" spans="1:9" s="103" customFormat="1" ht="15" customHeight="1" x14ac:dyDescent="0.25">
      <c r="A52" s="67" t="s">
        <v>41</v>
      </c>
      <c r="B52" s="77">
        <f>BOR!B52+LUMCON!B52+LOSFA!B52</f>
        <v>4504167.49</v>
      </c>
      <c r="C52" s="77">
        <f>BOR!C52+LUMCON!C52+LOSFA!C52</f>
        <v>12030299</v>
      </c>
      <c r="D52" s="77">
        <f>BOR!D52+LUMCON!D52+LOSFA!D52</f>
        <v>12030299</v>
      </c>
      <c r="E52" s="77">
        <f>D52-C52</f>
        <v>0</v>
      </c>
      <c r="F52" s="71">
        <f>IF(ISBLANK(E52),"  ",IF(C52&gt;0,E52/C52,IF(E52&gt;0,1,0)))</f>
        <v>0</v>
      </c>
      <c r="H52" s="179"/>
    </row>
    <row r="53" spans="1:9" ht="15" customHeight="1" x14ac:dyDescent="0.25">
      <c r="A53" s="66" t="s">
        <v>38</v>
      </c>
      <c r="B53" s="65"/>
      <c r="C53" s="65"/>
      <c r="D53" s="65"/>
      <c r="E53" s="65"/>
      <c r="F53" s="58"/>
      <c r="H53" s="178"/>
    </row>
    <row r="54" spans="1:9" s="103" customFormat="1" ht="15" customHeight="1" x14ac:dyDescent="0.25">
      <c r="A54" s="78" t="s">
        <v>42</v>
      </c>
      <c r="B54" s="77">
        <f>BOR!B54+LUMCON!B54+LOSFA!B54</f>
        <v>17278698.559999999</v>
      </c>
      <c r="C54" s="77">
        <f>BOR!C54+LUMCON!C54+LOSFA!C54</f>
        <v>62956132</v>
      </c>
      <c r="D54" s="77">
        <f>BOR!D54+LUMCON!D54+LOSFA!D54</f>
        <v>34512785</v>
      </c>
      <c r="E54" s="77">
        <f>D54-C54</f>
        <v>-28443347</v>
      </c>
      <c r="F54" s="71">
        <f>IF(ISBLANK(E54),"  ",IF(C54&gt;0,E54/C54,IF(E54&gt;0,1,0)))</f>
        <v>-0.45179629205936606</v>
      </c>
      <c r="H54" s="179"/>
    </row>
    <row r="55" spans="1:9" ht="15" customHeight="1" x14ac:dyDescent="0.25">
      <c r="A55" s="67"/>
      <c r="B55" s="57"/>
      <c r="C55" s="57"/>
      <c r="D55" s="57"/>
      <c r="E55" s="57"/>
      <c r="F55" s="80"/>
      <c r="H55" s="178"/>
    </row>
    <row r="56" spans="1:9" s="103" customFormat="1" ht="15" customHeight="1" x14ac:dyDescent="0.25">
      <c r="A56" s="67" t="s">
        <v>43</v>
      </c>
      <c r="B56" s="77">
        <f>BOR!B56+LUMCON!B56+LOSFA!B56</f>
        <v>0</v>
      </c>
      <c r="C56" s="77">
        <f>BOR!C56+LUMCON!C56+LOSFA!C56</f>
        <v>0</v>
      </c>
      <c r="D56" s="77">
        <f>BOR!D56+LUMCON!D56+LOSFA!D56</f>
        <v>0</v>
      </c>
      <c r="E56" s="77">
        <f>D56-C56</f>
        <v>0</v>
      </c>
      <c r="F56" s="71">
        <f>IF(ISBLANK(E56),"  ",IF(C56&gt;0,E56/C56,IF(E56&gt;0,1,0)))</f>
        <v>0</v>
      </c>
      <c r="H56" s="179"/>
    </row>
    <row r="57" spans="1:9" ht="15" customHeight="1" x14ac:dyDescent="0.25">
      <c r="A57" s="66"/>
      <c r="B57" s="65"/>
      <c r="C57" s="65"/>
      <c r="D57" s="65"/>
      <c r="E57" s="65"/>
      <c r="F57" s="58"/>
      <c r="H57" s="178"/>
    </row>
    <row r="58" spans="1:9" s="103" customFormat="1" ht="15" customHeight="1" x14ac:dyDescent="0.25">
      <c r="A58" s="81" t="s">
        <v>44</v>
      </c>
      <c r="B58" s="77">
        <f>B56+B54+B52+B50+B48+-B46+B39</f>
        <v>441426336.02999997</v>
      </c>
      <c r="C58" s="77">
        <f>C56+C54+C52+C50+C48+-C46+C39</f>
        <v>525227667</v>
      </c>
      <c r="D58" s="77">
        <f>D56+D54+D52+D50+D48+-D46+D39</f>
        <v>571278466</v>
      </c>
      <c r="E58" s="77">
        <f>D58-C58</f>
        <v>46050799</v>
      </c>
      <c r="F58" s="71">
        <f>IF(ISBLANK(E58),"  ",IF(C58&gt;0,E58/C58,IF(E58&gt;0,1,0)))</f>
        <v>8.7677786021885251E-2</v>
      </c>
      <c r="H58" s="179"/>
      <c r="I58" s="153"/>
    </row>
    <row r="59" spans="1:9" ht="15" customHeight="1" x14ac:dyDescent="0.25">
      <c r="A59" s="82"/>
      <c r="B59" s="65"/>
      <c r="C59" s="65"/>
      <c r="D59" s="65"/>
      <c r="E59" s="65"/>
      <c r="F59" s="58" t="s">
        <v>38</v>
      </c>
      <c r="H59" s="178"/>
    </row>
    <row r="60" spans="1:9" ht="15" customHeight="1" x14ac:dyDescent="0.25">
      <c r="A60" s="83"/>
      <c r="B60" s="57"/>
      <c r="C60" s="57"/>
      <c r="D60" s="57"/>
      <c r="E60" s="57"/>
      <c r="F60" s="59" t="s">
        <v>38</v>
      </c>
      <c r="H60" s="178"/>
    </row>
    <row r="61" spans="1:9" ht="15" customHeight="1" x14ac:dyDescent="0.25">
      <c r="A61" s="81" t="s">
        <v>45</v>
      </c>
      <c r="B61" s="57"/>
      <c r="C61" s="57"/>
      <c r="D61" s="57"/>
      <c r="E61" s="57"/>
      <c r="F61" s="59"/>
      <c r="H61" s="178"/>
    </row>
    <row r="62" spans="1:9" ht="15" customHeight="1" x14ac:dyDescent="0.25">
      <c r="A62" s="64" t="s">
        <v>46</v>
      </c>
      <c r="B62" s="61">
        <f>BOR!B62+LUMCON!B62+LOSFA!B62</f>
        <v>0</v>
      </c>
      <c r="C62" s="61">
        <f>BOR!C62+LUMCON!C62+LOSFA!C62</f>
        <v>0</v>
      </c>
      <c r="D62" s="61">
        <f>BOR!D62+LUMCON!D62+LOSFA!D62</f>
        <v>0</v>
      </c>
      <c r="E62" s="61">
        <f t="shared" ref="E62:E75" si="4">D62-C62</f>
        <v>0</v>
      </c>
      <c r="F62" s="62">
        <f t="shared" ref="F62:F75" si="5">IF(ISBLANK(E62),"  ",IF(C62&gt;0,E62/C62,IF(E62&gt;0,1,0)))</f>
        <v>0</v>
      </c>
      <c r="H62" s="178"/>
    </row>
    <row r="63" spans="1:9" ht="15" customHeight="1" x14ac:dyDescent="0.25">
      <c r="A63" s="66" t="s">
        <v>47</v>
      </c>
      <c r="B63" s="61">
        <f>BOR!B63+LUMCON!B63+LOSFA!B63</f>
        <v>3331154.62</v>
      </c>
      <c r="C63" s="61">
        <f>BOR!C63+LUMCON!C63+LOSFA!C63</f>
        <v>4923613</v>
      </c>
      <c r="D63" s="61">
        <f>BOR!D63+LUMCON!D63+LOSFA!D63</f>
        <v>6594593</v>
      </c>
      <c r="E63" s="61">
        <f t="shared" si="4"/>
        <v>1670980</v>
      </c>
      <c r="F63" s="62">
        <f t="shared" si="5"/>
        <v>0.33938085710635663</v>
      </c>
      <c r="H63" s="178"/>
    </row>
    <row r="64" spans="1:9" ht="15" customHeight="1" x14ac:dyDescent="0.25">
      <c r="A64" s="66" t="s">
        <v>48</v>
      </c>
      <c r="B64" s="61">
        <f>BOR!B64+LUMCON!B64+LOSFA!B64</f>
        <v>0</v>
      </c>
      <c r="C64" s="61">
        <f>BOR!C64+LUMCON!C64+LOSFA!C64</f>
        <v>0</v>
      </c>
      <c r="D64" s="61">
        <f>BOR!D64+LUMCON!D64+LOSFA!D64</f>
        <v>0</v>
      </c>
      <c r="E64" s="61">
        <f t="shared" si="4"/>
        <v>0</v>
      </c>
      <c r="F64" s="62">
        <f t="shared" si="5"/>
        <v>0</v>
      </c>
      <c r="H64" s="178"/>
    </row>
    <row r="65" spans="1:9" ht="15" customHeight="1" x14ac:dyDescent="0.25">
      <c r="A65" s="66" t="s">
        <v>49</v>
      </c>
      <c r="B65" s="61">
        <f>BOR!B65+LUMCON!B65+LOSFA!B65</f>
        <v>0</v>
      </c>
      <c r="C65" s="61">
        <f>BOR!C65+LUMCON!C65+LOSFA!C65</f>
        <v>0</v>
      </c>
      <c r="D65" s="61">
        <f>BOR!D65+LUMCON!D65+LOSFA!D65</f>
        <v>0</v>
      </c>
      <c r="E65" s="61">
        <f t="shared" si="4"/>
        <v>0</v>
      </c>
      <c r="F65" s="62">
        <f t="shared" si="5"/>
        <v>0</v>
      </c>
      <c r="H65" s="178"/>
    </row>
    <row r="66" spans="1:9" ht="15" customHeight="1" x14ac:dyDescent="0.25">
      <c r="A66" s="66" t="s">
        <v>50</v>
      </c>
      <c r="B66" s="61">
        <f>BOR!B66+LUMCON!B66+LOSFA!B66</f>
        <v>17520944.16</v>
      </c>
      <c r="C66" s="61">
        <f>BOR!C66+LUMCON!C66+LOSFA!C66</f>
        <v>18092996</v>
      </c>
      <c r="D66" s="61">
        <f>BOR!D66+LUMCON!D66+LOSFA!D66</f>
        <v>18994639</v>
      </c>
      <c r="E66" s="61">
        <f t="shared" si="4"/>
        <v>901643</v>
      </c>
      <c r="F66" s="62">
        <f t="shared" si="5"/>
        <v>4.9833814145540077E-2</v>
      </c>
      <c r="H66" s="178"/>
    </row>
    <row r="67" spans="1:9" ht="15" customHeight="1" x14ac:dyDescent="0.25">
      <c r="A67" s="66" t="s">
        <v>51</v>
      </c>
      <c r="B67" s="61">
        <f>BOR!B67+LUMCON!B67+LOSFA!B67</f>
        <v>66180058.409999996</v>
      </c>
      <c r="C67" s="61">
        <f>BOR!C67+LUMCON!C67+LOSFA!C67</f>
        <v>98800706</v>
      </c>
      <c r="D67" s="61">
        <f>BOR!D67+LUMCON!D67+LOSFA!D67</f>
        <v>130298055</v>
      </c>
      <c r="E67" s="61">
        <f t="shared" si="4"/>
        <v>31497349</v>
      </c>
      <c r="F67" s="62">
        <f t="shared" si="5"/>
        <v>0.31879680090545104</v>
      </c>
      <c r="H67" s="178"/>
    </row>
    <row r="68" spans="1:9" ht="15" customHeight="1" x14ac:dyDescent="0.25">
      <c r="A68" s="66" t="s">
        <v>52</v>
      </c>
      <c r="B68" s="61">
        <f>BOR!B68+LUMCON!B68+LOSFA!B68</f>
        <v>350038751.29999995</v>
      </c>
      <c r="C68" s="61">
        <f>BOR!C68+LUMCON!C68+LOSFA!C68</f>
        <v>397360376</v>
      </c>
      <c r="D68" s="61">
        <f>BOR!D68+LUMCON!D68+LOSFA!D68</f>
        <v>406279456</v>
      </c>
      <c r="E68" s="61">
        <f t="shared" si="4"/>
        <v>8919080</v>
      </c>
      <c r="F68" s="62">
        <f t="shared" si="5"/>
        <v>2.2445821321650853E-2</v>
      </c>
      <c r="H68" s="178"/>
    </row>
    <row r="69" spans="1:9" ht="15" customHeight="1" x14ac:dyDescent="0.25">
      <c r="A69" s="66" t="s">
        <v>53</v>
      </c>
      <c r="B69" s="61">
        <f>BOR!B69+LUMCON!B69+LOSFA!B69</f>
        <v>819963.14</v>
      </c>
      <c r="C69" s="61">
        <f>BOR!C69+LUMCON!C69+LOSFA!C69</f>
        <v>1919976</v>
      </c>
      <c r="D69" s="61">
        <f>BOR!D69+LUMCON!D69+LOSFA!D69</f>
        <v>4981723</v>
      </c>
      <c r="E69" s="61">
        <f t="shared" si="4"/>
        <v>3061747</v>
      </c>
      <c r="F69" s="62">
        <f t="shared" si="5"/>
        <v>1.5946798293311999</v>
      </c>
      <c r="H69" s="178"/>
    </row>
    <row r="70" spans="1:9" s="103" customFormat="1" ht="15" customHeight="1" x14ac:dyDescent="0.25">
      <c r="A70" s="84" t="s">
        <v>54</v>
      </c>
      <c r="B70" s="77">
        <f>SUM(B62:B69)</f>
        <v>437890871.62999994</v>
      </c>
      <c r="C70" s="77">
        <f>SUM(C62:C69)</f>
        <v>521097667</v>
      </c>
      <c r="D70" s="77">
        <f>SUM(D62:D69)</f>
        <v>567148466</v>
      </c>
      <c r="E70" s="77">
        <f t="shared" si="4"/>
        <v>46050799</v>
      </c>
      <c r="F70" s="71">
        <f t="shared" si="5"/>
        <v>8.8372683119304768E-2</v>
      </c>
      <c r="H70" s="179"/>
    </row>
    <row r="71" spans="1:9" ht="15" customHeight="1" x14ac:dyDescent="0.25">
      <c r="A71" s="66" t="s">
        <v>55</v>
      </c>
      <c r="B71" s="61">
        <f>BOR!B71+LUMCON!B71+LOSFA!B71</f>
        <v>0</v>
      </c>
      <c r="C71" s="61">
        <f>BOR!C71+LUMCON!C71+LOSFA!C71</f>
        <v>0</v>
      </c>
      <c r="D71" s="61">
        <f>BOR!D71+LUMCON!D71+LOSFA!D71</f>
        <v>0</v>
      </c>
      <c r="E71" s="61">
        <f t="shared" si="4"/>
        <v>0</v>
      </c>
      <c r="F71" s="62">
        <f t="shared" si="5"/>
        <v>0</v>
      </c>
      <c r="H71" s="178"/>
    </row>
    <row r="72" spans="1:9" ht="15" customHeight="1" x14ac:dyDescent="0.25">
      <c r="A72" s="66" t="s">
        <v>56</v>
      </c>
      <c r="B72" s="61">
        <f>BOR!B72+LUMCON!B72+LOSFA!B72</f>
        <v>0</v>
      </c>
      <c r="C72" s="61">
        <f>BOR!C72+LUMCON!C72+LOSFA!C72</f>
        <v>0</v>
      </c>
      <c r="D72" s="61">
        <f>BOR!D72+LUMCON!D72+LOSFA!D72</f>
        <v>0</v>
      </c>
      <c r="E72" s="61">
        <f t="shared" si="4"/>
        <v>0</v>
      </c>
      <c r="F72" s="62">
        <f t="shared" si="5"/>
        <v>0</v>
      </c>
      <c r="H72" s="178"/>
    </row>
    <row r="73" spans="1:9" ht="15" customHeight="1" x14ac:dyDescent="0.25">
      <c r="A73" s="66" t="s">
        <v>57</v>
      </c>
      <c r="B73" s="61">
        <f>BOR!B73+LUMCON!B73+LOSFA!B73</f>
        <v>0</v>
      </c>
      <c r="C73" s="61">
        <f>BOR!C73+LUMCON!C73+LOSFA!C73</f>
        <v>0</v>
      </c>
      <c r="D73" s="61">
        <f>BOR!D73+LUMCON!D73+LOSFA!D73</f>
        <v>0</v>
      </c>
      <c r="E73" s="61">
        <f t="shared" si="4"/>
        <v>0</v>
      </c>
      <c r="F73" s="62">
        <f t="shared" si="5"/>
        <v>0</v>
      </c>
      <c r="H73" s="178"/>
    </row>
    <row r="74" spans="1:9" ht="15" customHeight="1" x14ac:dyDescent="0.25">
      <c r="A74" s="66" t="s">
        <v>58</v>
      </c>
      <c r="B74" s="61">
        <f>BOR!B74+LUMCON!B74+LOSFA!B74</f>
        <v>3535464.78</v>
      </c>
      <c r="C74" s="61">
        <f>BOR!C74+LUMCON!C74+LOSFA!C74</f>
        <v>4130000</v>
      </c>
      <c r="D74" s="61">
        <f>BOR!D74+LUMCON!D74+LOSFA!D74</f>
        <v>4130000</v>
      </c>
      <c r="E74" s="61">
        <f t="shared" si="4"/>
        <v>0</v>
      </c>
      <c r="F74" s="62">
        <f t="shared" si="5"/>
        <v>0</v>
      </c>
      <c r="H74" s="178"/>
    </row>
    <row r="75" spans="1:9" s="103" customFormat="1" ht="15" customHeight="1" x14ac:dyDescent="0.25">
      <c r="A75" s="85" t="s">
        <v>59</v>
      </c>
      <c r="B75" s="77">
        <f>SUM(B70:B74)</f>
        <v>441426336.40999991</v>
      </c>
      <c r="C75" s="77">
        <f>SUM(C70:C74)</f>
        <v>525227667</v>
      </c>
      <c r="D75" s="77">
        <f>SUM(D70:D74)</f>
        <v>571278466</v>
      </c>
      <c r="E75" s="77">
        <f t="shared" si="4"/>
        <v>46050799</v>
      </c>
      <c r="F75" s="71">
        <f t="shared" si="5"/>
        <v>8.7677786021885251E-2</v>
      </c>
      <c r="H75" s="179"/>
      <c r="I75" s="153"/>
    </row>
    <row r="76" spans="1:9" ht="15" customHeight="1" x14ac:dyDescent="0.25">
      <c r="A76" s="83"/>
      <c r="B76" s="57"/>
      <c r="C76" s="57"/>
      <c r="D76" s="57"/>
      <c r="E76" s="57"/>
      <c r="F76" s="59"/>
      <c r="H76" s="178"/>
    </row>
    <row r="77" spans="1:9" ht="15" customHeight="1" x14ac:dyDescent="0.25">
      <c r="A77" s="81" t="s">
        <v>60</v>
      </c>
      <c r="B77" s="57"/>
      <c r="C77" s="57"/>
      <c r="D77" s="57"/>
      <c r="E77" s="57"/>
      <c r="F77" s="59"/>
      <c r="H77" s="178"/>
    </row>
    <row r="78" spans="1:9" ht="15" customHeight="1" x14ac:dyDescent="0.25">
      <c r="A78" s="64" t="s">
        <v>61</v>
      </c>
      <c r="B78" s="61">
        <f>BOR!B78+LUMCON!B78+LOSFA!B78</f>
        <v>18451639.169999998</v>
      </c>
      <c r="C78" s="61">
        <f>BOR!C78+LUMCON!C78+LOSFA!C78</f>
        <v>19723505</v>
      </c>
      <c r="D78" s="61">
        <f>BOR!D78+LUMCON!D78+LOSFA!D78</f>
        <v>22587462</v>
      </c>
      <c r="E78" s="61">
        <f t="shared" ref="E78:E96" si="6">D78-C78</f>
        <v>2863957</v>
      </c>
      <c r="F78" s="62">
        <f t="shared" ref="F78:F96" si="7">IF(ISBLANK(E78),"  ",IF(C78&gt;0,E78/C78,IF(E78&gt;0,1,0)))</f>
        <v>0.14520527664834421</v>
      </c>
      <c r="H78" s="178"/>
    </row>
    <row r="79" spans="1:9" ht="15" customHeight="1" x14ac:dyDescent="0.25">
      <c r="A79" s="66" t="s">
        <v>62</v>
      </c>
      <c r="B79" s="61">
        <f>BOR!B79+LUMCON!B79+LOSFA!B79</f>
        <v>439732.3</v>
      </c>
      <c r="C79" s="61">
        <f>BOR!C79+LUMCON!C79+LOSFA!C79</f>
        <v>710279</v>
      </c>
      <c r="D79" s="61">
        <f>BOR!D79+LUMCON!D79+LOSFA!D79</f>
        <v>850491</v>
      </c>
      <c r="E79" s="61">
        <f t="shared" si="6"/>
        <v>140212</v>
      </c>
      <c r="F79" s="62">
        <f t="shared" si="7"/>
        <v>0.19740411866322952</v>
      </c>
      <c r="H79" s="178"/>
    </row>
    <row r="80" spans="1:9" ht="15" customHeight="1" x14ac:dyDescent="0.25">
      <c r="A80" s="66" t="s">
        <v>63</v>
      </c>
      <c r="B80" s="61">
        <f>BOR!B80+LUMCON!B80+LOSFA!B80</f>
        <v>8318935.1599999992</v>
      </c>
      <c r="C80" s="61">
        <f>BOR!C80+LUMCON!C80+LOSFA!C80</f>
        <v>8329650</v>
      </c>
      <c r="D80" s="61">
        <f>BOR!D80+LUMCON!D80+LOSFA!D80</f>
        <v>9608799</v>
      </c>
      <c r="E80" s="61">
        <f t="shared" si="6"/>
        <v>1279149</v>
      </c>
      <c r="F80" s="62">
        <f t="shared" si="7"/>
        <v>0.15356575606418038</v>
      </c>
      <c r="H80" s="178"/>
    </row>
    <row r="81" spans="1:8" s="103" customFormat="1" ht="15" customHeight="1" x14ac:dyDescent="0.25">
      <c r="A81" s="84" t="s">
        <v>64</v>
      </c>
      <c r="B81" s="77">
        <f>SUM(B78:B80)</f>
        <v>27210306.629999999</v>
      </c>
      <c r="C81" s="77">
        <f>SUM(C78:C80)</f>
        <v>28763434</v>
      </c>
      <c r="D81" s="77">
        <f>SUM(D78:D80)</f>
        <v>33046752</v>
      </c>
      <c r="E81" s="77">
        <f t="shared" si="6"/>
        <v>4283318</v>
      </c>
      <c r="F81" s="71">
        <f t="shared" si="7"/>
        <v>0.14891539028337158</v>
      </c>
      <c r="H81" s="179"/>
    </row>
    <row r="82" spans="1:8" ht="15" customHeight="1" x14ac:dyDescent="0.25">
      <c r="A82" s="66" t="s">
        <v>65</v>
      </c>
      <c r="B82" s="61">
        <f>BOR!B82+LUMCON!B82+LOSFA!B82</f>
        <v>452403.12</v>
      </c>
      <c r="C82" s="61">
        <f>BOR!C82+LUMCON!C82+LOSFA!C82</f>
        <v>671549</v>
      </c>
      <c r="D82" s="61">
        <f>BOR!D82+LUMCON!D82+LOSFA!D82</f>
        <v>729739</v>
      </c>
      <c r="E82" s="61">
        <f t="shared" si="6"/>
        <v>58190</v>
      </c>
      <c r="F82" s="62">
        <f t="shared" si="7"/>
        <v>8.6650415680761941E-2</v>
      </c>
      <c r="H82" s="178"/>
    </row>
    <row r="83" spans="1:8" ht="15" customHeight="1" x14ac:dyDescent="0.25">
      <c r="A83" s="66" t="s">
        <v>66</v>
      </c>
      <c r="B83" s="61">
        <f>BOR!B83+LUMCON!B83+LOSFA!B83</f>
        <v>9732030.2999999989</v>
      </c>
      <c r="C83" s="61">
        <f>BOR!C83+LUMCON!C83+LOSFA!C83</f>
        <v>14612559</v>
      </c>
      <c r="D83" s="61">
        <f>BOR!D83+LUMCON!D83+LOSFA!D83</f>
        <v>16976363</v>
      </c>
      <c r="E83" s="61">
        <f t="shared" si="6"/>
        <v>2363804</v>
      </c>
      <c r="F83" s="62">
        <f t="shared" si="7"/>
        <v>0.16176523222250119</v>
      </c>
      <c r="H83" s="178"/>
    </row>
    <row r="84" spans="1:8" ht="15" customHeight="1" x14ac:dyDescent="0.25">
      <c r="A84" s="66" t="s">
        <v>67</v>
      </c>
      <c r="B84" s="61">
        <f>BOR!B84+LUMCON!B84+LOSFA!B84</f>
        <v>783697.04999999993</v>
      </c>
      <c r="C84" s="61">
        <f>BOR!C84+LUMCON!C84+LOSFA!C84</f>
        <v>1734831</v>
      </c>
      <c r="D84" s="61">
        <f>BOR!D84+LUMCON!D84+LOSFA!D84</f>
        <v>2873097</v>
      </c>
      <c r="E84" s="61">
        <f t="shared" si="6"/>
        <v>1138266</v>
      </c>
      <c r="F84" s="62">
        <f t="shared" si="7"/>
        <v>0.6561250058363034</v>
      </c>
      <c r="H84" s="178"/>
    </row>
    <row r="85" spans="1:8" s="103" customFormat="1" ht="15" customHeight="1" x14ac:dyDescent="0.25">
      <c r="A85" s="68" t="s">
        <v>68</v>
      </c>
      <c r="B85" s="77">
        <f>SUM(B82:B84)</f>
        <v>10968130.469999999</v>
      </c>
      <c r="C85" s="77">
        <f>SUM(C82:C84)</f>
        <v>17018939</v>
      </c>
      <c r="D85" s="77">
        <f>SUM(D82:D84)</f>
        <v>20579199</v>
      </c>
      <c r="E85" s="77">
        <f t="shared" si="6"/>
        <v>3560260</v>
      </c>
      <c r="F85" s="71">
        <f t="shared" si="7"/>
        <v>0.20919400439710137</v>
      </c>
      <c r="H85" s="179"/>
    </row>
    <row r="86" spans="1:8" ht="15" customHeight="1" x14ac:dyDescent="0.25">
      <c r="A86" s="66" t="s">
        <v>69</v>
      </c>
      <c r="B86" s="61">
        <f>BOR!B86+LUMCON!B86+LOSFA!B86</f>
        <v>5627179.3600000003</v>
      </c>
      <c r="C86" s="61">
        <f>BOR!C86+LUMCON!C86+LOSFA!C86</f>
        <v>6202114</v>
      </c>
      <c r="D86" s="61">
        <f>BOR!D86+LUMCON!D86+LOSFA!D86</f>
        <v>6631229</v>
      </c>
      <c r="E86" s="61">
        <f t="shared" si="6"/>
        <v>429115</v>
      </c>
      <c r="F86" s="62">
        <f t="shared" si="7"/>
        <v>6.9188505725628388E-2</v>
      </c>
      <c r="H86" s="178"/>
    </row>
    <row r="87" spans="1:8" ht="15" customHeight="1" x14ac:dyDescent="0.25">
      <c r="A87" s="66" t="s">
        <v>70</v>
      </c>
      <c r="B87" s="61">
        <f>BOR!B87+LUMCON!B87+LOSFA!B87</f>
        <v>390656058.53999996</v>
      </c>
      <c r="C87" s="61">
        <f>BOR!C87+LUMCON!C87+LOSFA!C87</f>
        <v>464714540</v>
      </c>
      <c r="D87" s="61">
        <f>BOR!D87+LUMCON!D87+LOSFA!D87</f>
        <v>505774986</v>
      </c>
      <c r="E87" s="61">
        <f t="shared" si="6"/>
        <v>41060446</v>
      </c>
      <c r="F87" s="62">
        <f t="shared" si="7"/>
        <v>8.8356275661183314E-2</v>
      </c>
      <c r="H87" s="178"/>
    </row>
    <row r="88" spans="1:8" ht="15" customHeight="1" x14ac:dyDescent="0.25">
      <c r="A88" s="66" t="s">
        <v>71</v>
      </c>
      <c r="B88" s="61">
        <f>BOR!B88+LUMCON!B88+LOSFA!B88</f>
        <v>0</v>
      </c>
      <c r="C88" s="61">
        <f>BOR!C88+LUMCON!C88+LOSFA!C88</f>
        <v>0</v>
      </c>
      <c r="D88" s="61">
        <f>BOR!D88+LUMCON!D88+LOSFA!D88</f>
        <v>0</v>
      </c>
      <c r="E88" s="61">
        <f t="shared" si="6"/>
        <v>0</v>
      </c>
      <c r="F88" s="62">
        <f t="shared" si="7"/>
        <v>0</v>
      </c>
      <c r="H88" s="178"/>
    </row>
    <row r="89" spans="1:8" ht="15" customHeight="1" x14ac:dyDescent="0.25">
      <c r="A89" s="66" t="s">
        <v>72</v>
      </c>
      <c r="B89" s="61">
        <f>BOR!B89+LUMCON!B89+LOSFA!B89</f>
        <v>6672576.7199999997</v>
      </c>
      <c r="C89" s="61">
        <f>BOR!C89+LUMCON!C89+LOSFA!C89</f>
        <v>7302440</v>
      </c>
      <c r="D89" s="61">
        <f>BOR!D89+LUMCON!D89+LOSFA!D89</f>
        <v>3996100</v>
      </c>
      <c r="E89" s="61">
        <f t="shared" si="6"/>
        <v>-3306340</v>
      </c>
      <c r="F89" s="62">
        <f t="shared" si="7"/>
        <v>-0.45277195019746824</v>
      </c>
      <c r="H89" s="178"/>
    </row>
    <row r="90" spans="1:8" s="103" customFormat="1" ht="15" customHeight="1" x14ac:dyDescent="0.25">
      <c r="A90" s="68" t="s">
        <v>73</v>
      </c>
      <c r="B90" s="77">
        <f>SUM(B86:B89)</f>
        <v>402955814.62</v>
      </c>
      <c r="C90" s="77">
        <f>SUM(C86:C89)</f>
        <v>478219094</v>
      </c>
      <c r="D90" s="77">
        <f>SUM(D86:D89)</f>
        <v>516402315</v>
      </c>
      <c r="E90" s="77">
        <f t="shared" si="6"/>
        <v>38183221</v>
      </c>
      <c r="F90" s="71">
        <f t="shared" si="7"/>
        <v>7.9844618249391777E-2</v>
      </c>
      <c r="H90" s="179"/>
    </row>
    <row r="91" spans="1:8" ht="15" customHeight="1" x14ac:dyDescent="0.25">
      <c r="A91" s="66" t="s">
        <v>74</v>
      </c>
      <c r="B91" s="61">
        <f>BOR!B91+LUMCON!B91+LOSFA!B91</f>
        <v>292084.69</v>
      </c>
      <c r="C91" s="61">
        <f>BOR!C91+LUMCON!C91+LOSFA!C91</f>
        <v>1226200</v>
      </c>
      <c r="D91" s="61">
        <f>BOR!D91+LUMCON!D91+LOSFA!D91</f>
        <v>1110200</v>
      </c>
      <c r="E91" s="61">
        <f t="shared" si="6"/>
        <v>-116000</v>
      </c>
      <c r="F91" s="62">
        <f t="shared" si="7"/>
        <v>-9.4601206980916647E-2</v>
      </c>
      <c r="H91" s="178"/>
    </row>
    <row r="92" spans="1:8" ht="15" customHeight="1" x14ac:dyDescent="0.25">
      <c r="A92" s="66" t="s">
        <v>75</v>
      </c>
      <c r="B92" s="61">
        <f>BOR!B92+LUMCON!B92+LOSFA!B92</f>
        <v>0</v>
      </c>
      <c r="C92" s="61">
        <f>BOR!C92+LUMCON!C92+LOSFA!C92</f>
        <v>0</v>
      </c>
      <c r="D92" s="61">
        <f>BOR!D92+LUMCON!D92+LOSFA!D92</f>
        <v>0</v>
      </c>
      <c r="E92" s="61">
        <f t="shared" si="6"/>
        <v>0</v>
      </c>
      <c r="F92" s="62">
        <f t="shared" si="7"/>
        <v>0</v>
      </c>
      <c r="H92" s="178"/>
    </row>
    <row r="93" spans="1:8" ht="15" customHeight="1" x14ac:dyDescent="0.25">
      <c r="A93" s="73" t="s">
        <v>76</v>
      </c>
      <c r="B93" s="61">
        <f>BOR!B93+LUMCON!B93+LOSFA!B93</f>
        <v>0</v>
      </c>
      <c r="C93" s="61">
        <f>BOR!C93+LUMCON!C93+LOSFA!C93</f>
        <v>0</v>
      </c>
      <c r="D93" s="61">
        <f>BOR!D93+LUMCON!D93+LOSFA!D93</f>
        <v>140000</v>
      </c>
      <c r="E93" s="61">
        <f t="shared" si="6"/>
        <v>140000</v>
      </c>
      <c r="F93" s="62">
        <f t="shared" si="7"/>
        <v>1</v>
      </c>
      <c r="H93" s="178"/>
    </row>
    <row r="94" spans="1:8" s="103" customFormat="1" ht="15" customHeight="1" x14ac:dyDescent="0.25">
      <c r="A94" s="87" t="s">
        <v>77</v>
      </c>
      <c r="B94" s="77">
        <f>SUM(B91:B93)</f>
        <v>292084.69</v>
      </c>
      <c r="C94" s="77">
        <f>SUM(C91:C93)</f>
        <v>1226200</v>
      </c>
      <c r="D94" s="77">
        <f>SUM(D91:D93)</f>
        <v>1250200</v>
      </c>
      <c r="E94" s="77">
        <f t="shared" si="6"/>
        <v>24000</v>
      </c>
      <c r="F94" s="71">
        <f t="shared" si="7"/>
        <v>1.95726635132931E-2</v>
      </c>
      <c r="H94" s="179"/>
    </row>
    <row r="95" spans="1:8" ht="15" customHeight="1" x14ac:dyDescent="0.25">
      <c r="A95" s="73" t="s">
        <v>78</v>
      </c>
      <c r="B95" s="61">
        <f>BOR!B95+LUMCON!B95+LOSFA!B95</f>
        <v>0</v>
      </c>
      <c r="C95" s="61">
        <f>BOR!C95+LUMCON!C95+LOSFA!C95</f>
        <v>0</v>
      </c>
      <c r="D95" s="61">
        <f>BOR!D95+LUMCON!D95+LOSFA!D95</f>
        <v>0</v>
      </c>
      <c r="E95" s="61">
        <f t="shared" si="6"/>
        <v>0</v>
      </c>
      <c r="F95" s="62">
        <f t="shared" si="7"/>
        <v>0</v>
      </c>
      <c r="H95" s="178"/>
    </row>
    <row r="96" spans="1:8" s="103" customFormat="1" ht="15" customHeight="1" thickBot="1" x14ac:dyDescent="0.3">
      <c r="A96" s="159" t="s">
        <v>59</v>
      </c>
      <c r="B96" s="160">
        <f>B95+B94+B90+B85+B81</f>
        <v>441426336.40999997</v>
      </c>
      <c r="C96" s="160">
        <f>C95+C94+C90+C85+C81</f>
        <v>525227667</v>
      </c>
      <c r="D96" s="160">
        <f>D95+D94+D90+D85+D81</f>
        <v>571278466</v>
      </c>
      <c r="E96" s="161">
        <f t="shared" si="6"/>
        <v>46050799</v>
      </c>
      <c r="F96" s="162">
        <f t="shared" si="7"/>
        <v>8.7677786021885251E-2</v>
      </c>
      <c r="H96" s="179"/>
    </row>
    <row r="97" spans="1:6" ht="15" customHeight="1" thickTop="1" x14ac:dyDescent="0.4">
      <c r="A97" s="4"/>
      <c r="B97" s="5"/>
      <c r="C97" s="5"/>
      <c r="D97" s="5"/>
      <c r="E97" s="5"/>
      <c r="F97" s="6" t="s">
        <v>38</v>
      </c>
    </row>
    <row r="98" spans="1:6" x14ac:dyDescent="0.25">
      <c r="A98" s="1" t="s">
        <v>203</v>
      </c>
    </row>
    <row r="99" spans="1:6" x14ac:dyDescent="0.25">
      <c r="A99" s="1" t="s">
        <v>181</v>
      </c>
    </row>
  </sheetData>
  <hyperlinks>
    <hyperlink ref="I2" location="Home!A1" tooltip="Home" display="Home" xr:uid="{00000000-0004-0000-0700-000000000000}"/>
  </hyperlinks>
  <printOptions horizontalCentered="1" verticalCentered="1"/>
  <pageMargins left="0.25" right="0.25" top="0.75" bottom="0.75" header="0.3" footer="0.3"/>
  <pageSetup scale="46" fitToWidth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>
    <pageSetUpPr fitToPage="1"/>
  </sheetPr>
  <dimension ref="A1:M99"/>
  <sheetViews>
    <sheetView workbookViewId="0">
      <pane xSplit="1" ySplit="5" topLeftCell="B6" activePane="bottomRight" state="frozen"/>
      <selection activeCell="A33" sqref="A33"/>
      <selection pane="topRight" activeCell="A33" sqref="A33"/>
      <selection pane="bottomLeft" activeCell="A33" sqref="A33"/>
      <selection pane="bottomRight" activeCell="K22" sqref="K22"/>
    </sheetView>
  </sheetViews>
  <sheetFormatPr defaultColWidth="9.140625" defaultRowHeight="15.75" x14ac:dyDescent="0.25"/>
  <cols>
    <col min="1" max="1" width="66.5703125" style="1" customWidth="1"/>
    <col min="2" max="5" width="23.7109375" style="2" customWidth="1"/>
    <col min="6" max="6" width="23.7109375" style="3" customWidth="1"/>
    <col min="8" max="8" width="7.7109375" customWidth="1"/>
    <col min="9" max="9" width="11.5703125" customWidth="1"/>
    <col min="11" max="11" width="12.7109375" bestFit="1" customWidth="1"/>
  </cols>
  <sheetData>
    <row r="1" spans="1:9" ht="19.5" customHeight="1" thickBot="1" x14ac:dyDescent="0.35">
      <c r="A1" s="27" t="s">
        <v>0</v>
      </c>
      <c r="B1" s="28"/>
      <c r="D1" s="29" t="s">
        <v>1</v>
      </c>
      <c r="E1" s="26" t="s">
        <v>0</v>
      </c>
      <c r="F1" s="36"/>
    </row>
    <row r="2" spans="1:9" ht="19.5" customHeight="1" thickBot="1" x14ac:dyDescent="0.3">
      <c r="A2" s="27" t="s">
        <v>2</v>
      </c>
      <c r="B2" s="28"/>
      <c r="C2" s="28"/>
      <c r="D2" s="28"/>
      <c r="E2" s="28"/>
      <c r="F2" s="32"/>
      <c r="I2" s="170" t="s">
        <v>178</v>
      </c>
    </row>
    <row r="3" spans="1:9" ht="19.5" customHeight="1" thickBot="1" x14ac:dyDescent="0.3">
      <c r="A3" s="33" t="s">
        <v>3</v>
      </c>
      <c r="B3" s="34"/>
      <c r="C3" s="34"/>
      <c r="D3" s="34"/>
      <c r="E3" s="34"/>
      <c r="F3" s="35"/>
    </row>
    <row r="4" spans="1:9" ht="15" customHeight="1" thickTop="1" x14ac:dyDescent="0.25">
      <c r="A4" s="49" t="s">
        <v>4</v>
      </c>
      <c r="B4" s="50" t="s">
        <v>5</v>
      </c>
      <c r="C4" s="51" t="s">
        <v>6</v>
      </c>
      <c r="D4" s="51" t="s">
        <v>6</v>
      </c>
      <c r="E4" s="51" t="s">
        <v>7</v>
      </c>
      <c r="F4" s="52" t="s">
        <v>8</v>
      </c>
      <c r="H4" s="177"/>
    </row>
    <row r="5" spans="1:9" s="107" customFormat="1" ht="15" customHeight="1" x14ac:dyDescent="0.25">
      <c r="A5" s="53"/>
      <c r="B5" s="54" t="s">
        <v>192</v>
      </c>
      <c r="C5" s="54" t="s">
        <v>201</v>
      </c>
      <c r="D5" s="54" t="s">
        <v>202</v>
      </c>
      <c r="E5" s="54" t="s">
        <v>192</v>
      </c>
      <c r="F5" s="55" t="s">
        <v>9</v>
      </c>
      <c r="H5" s="177"/>
    </row>
    <row r="6" spans="1:9" ht="15" customHeight="1" x14ac:dyDescent="0.25">
      <c r="A6" s="56" t="s">
        <v>10</v>
      </c>
      <c r="B6" s="57"/>
      <c r="C6" s="57"/>
      <c r="D6" s="57"/>
      <c r="E6" s="57"/>
      <c r="F6" s="58"/>
      <c r="H6" s="178"/>
    </row>
    <row r="7" spans="1:9" ht="15" customHeight="1" x14ac:dyDescent="0.25">
      <c r="A7" s="56" t="s">
        <v>11</v>
      </c>
      <c r="B7" s="57"/>
      <c r="C7" s="57"/>
      <c r="D7" s="57"/>
      <c r="E7" s="57"/>
      <c r="F7" s="59"/>
      <c r="H7" s="178"/>
    </row>
    <row r="8" spans="1:9" ht="15" customHeight="1" x14ac:dyDescent="0.25">
      <c r="A8" s="60" t="s">
        <v>12</v>
      </c>
      <c r="B8" s="61">
        <v>24439488</v>
      </c>
      <c r="C8" s="61">
        <v>25439488</v>
      </c>
      <c r="D8" s="61">
        <v>29179805</v>
      </c>
      <c r="E8" s="61">
        <f t="shared" ref="E8:E33" si="0">D8-C8</f>
        <v>3740317</v>
      </c>
      <c r="F8" s="62">
        <f t="shared" ref="F8:F33" si="1">IF(ISBLANK(E8),"  ",IF(C8&gt;0,E8/C8,IF(E8&gt;0,1,0)))</f>
        <v>0.14702799836223118</v>
      </c>
      <c r="H8" s="178"/>
    </row>
    <row r="9" spans="1:9" ht="15" customHeight="1" x14ac:dyDescent="0.25">
      <c r="A9" s="60" t="s">
        <v>13</v>
      </c>
      <c r="B9" s="61">
        <v>0</v>
      </c>
      <c r="C9" s="61">
        <v>0</v>
      </c>
      <c r="D9" s="61">
        <v>0</v>
      </c>
      <c r="E9" s="61">
        <f t="shared" si="0"/>
        <v>0</v>
      </c>
      <c r="F9" s="62">
        <f t="shared" si="1"/>
        <v>0</v>
      </c>
      <c r="H9" s="178"/>
    </row>
    <row r="10" spans="1:9" ht="15" customHeight="1" x14ac:dyDescent="0.25">
      <c r="A10" s="187" t="s">
        <v>14</v>
      </c>
      <c r="B10" s="63">
        <v>24699992</v>
      </c>
      <c r="C10" s="63">
        <v>30996667</v>
      </c>
      <c r="D10" s="63">
        <v>67178877</v>
      </c>
      <c r="E10" s="61">
        <f t="shared" si="0"/>
        <v>36182210</v>
      </c>
      <c r="F10" s="62">
        <f t="shared" si="1"/>
        <v>1.1672935674019402</v>
      </c>
      <c r="H10" s="178"/>
    </row>
    <row r="11" spans="1:9" ht="15" customHeight="1" x14ac:dyDescent="0.25">
      <c r="A11" s="189" t="s">
        <v>15</v>
      </c>
      <c r="B11" s="65">
        <v>4175743</v>
      </c>
      <c r="C11" s="65">
        <v>7566667</v>
      </c>
      <c r="D11" s="65">
        <v>26316667</v>
      </c>
      <c r="E11" s="61">
        <f t="shared" si="0"/>
        <v>18750000</v>
      </c>
      <c r="F11" s="62">
        <f t="shared" si="1"/>
        <v>2.4779734591201121</v>
      </c>
      <c r="H11" s="178"/>
    </row>
    <row r="12" spans="1:9" ht="15" customHeight="1" x14ac:dyDescent="0.25">
      <c r="A12" s="190" t="s">
        <v>16</v>
      </c>
      <c r="B12" s="65">
        <v>0</v>
      </c>
      <c r="C12" s="65">
        <v>0</v>
      </c>
      <c r="D12" s="65">
        <v>0</v>
      </c>
      <c r="E12" s="61">
        <f t="shared" si="0"/>
        <v>0</v>
      </c>
      <c r="F12" s="62">
        <f t="shared" si="1"/>
        <v>0</v>
      </c>
      <c r="H12" s="178"/>
    </row>
    <row r="13" spans="1:9" ht="15" customHeight="1" x14ac:dyDescent="0.25">
      <c r="A13" s="190" t="s">
        <v>17</v>
      </c>
      <c r="B13" s="65">
        <v>0</v>
      </c>
      <c r="C13" s="65">
        <v>0</v>
      </c>
      <c r="D13" s="65">
        <v>0</v>
      </c>
      <c r="E13" s="61">
        <f t="shared" si="0"/>
        <v>0</v>
      </c>
      <c r="F13" s="62">
        <f t="shared" si="1"/>
        <v>0</v>
      </c>
      <c r="H13" s="178"/>
    </row>
    <row r="14" spans="1:9" ht="15" customHeight="1" x14ac:dyDescent="0.25">
      <c r="A14" s="190" t="s">
        <v>18</v>
      </c>
      <c r="B14" s="65">
        <v>0</v>
      </c>
      <c r="C14" s="65">
        <v>0</v>
      </c>
      <c r="D14" s="65">
        <v>0</v>
      </c>
      <c r="E14" s="61">
        <f t="shared" si="0"/>
        <v>0</v>
      </c>
      <c r="F14" s="62">
        <f t="shared" si="1"/>
        <v>0</v>
      </c>
      <c r="H14" s="178"/>
    </row>
    <row r="15" spans="1:9" ht="15" customHeight="1" x14ac:dyDescent="0.25">
      <c r="A15" s="190" t="s">
        <v>19</v>
      </c>
      <c r="B15" s="65">
        <v>0</v>
      </c>
      <c r="C15" s="65">
        <v>0</v>
      </c>
      <c r="D15" s="65">
        <v>0</v>
      </c>
      <c r="E15" s="61">
        <f t="shared" si="0"/>
        <v>0</v>
      </c>
      <c r="F15" s="62">
        <f t="shared" si="1"/>
        <v>0</v>
      </c>
      <c r="H15" s="178"/>
    </row>
    <row r="16" spans="1:9" ht="15" customHeight="1" x14ac:dyDescent="0.25">
      <c r="A16" s="190" t="s">
        <v>204</v>
      </c>
      <c r="B16" s="65">
        <v>0</v>
      </c>
      <c r="C16" s="65">
        <v>0</v>
      </c>
      <c r="D16" s="65">
        <v>0</v>
      </c>
      <c r="E16" s="61">
        <f t="shared" si="0"/>
        <v>0</v>
      </c>
      <c r="F16" s="62">
        <f t="shared" si="1"/>
        <v>0</v>
      </c>
      <c r="H16" s="178"/>
    </row>
    <row r="17" spans="1:8" ht="15" customHeight="1" x14ac:dyDescent="0.25">
      <c r="A17" s="190" t="s">
        <v>20</v>
      </c>
      <c r="B17" s="65">
        <v>0</v>
      </c>
      <c r="C17" s="65">
        <v>0</v>
      </c>
      <c r="D17" s="65">
        <v>0</v>
      </c>
      <c r="E17" s="61">
        <f t="shared" si="0"/>
        <v>0</v>
      </c>
      <c r="F17" s="62">
        <f t="shared" si="1"/>
        <v>0</v>
      </c>
      <c r="H17" s="178"/>
    </row>
    <row r="18" spans="1:8" ht="15" customHeight="1" x14ac:dyDescent="0.25">
      <c r="A18" s="190" t="s">
        <v>193</v>
      </c>
      <c r="B18" s="65">
        <v>0</v>
      </c>
      <c r="C18" s="65">
        <v>0</v>
      </c>
      <c r="D18" s="65">
        <v>0</v>
      </c>
      <c r="E18" s="61">
        <f t="shared" si="0"/>
        <v>0</v>
      </c>
      <c r="F18" s="62">
        <f t="shared" si="1"/>
        <v>0</v>
      </c>
      <c r="H18" s="178"/>
    </row>
    <row r="19" spans="1:8" ht="15" customHeight="1" x14ac:dyDescent="0.25">
      <c r="A19" s="190" t="s">
        <v>21</v>
      </c>
      <c r="B19" s="65">
        <v>0</v>
      </c>
      <c r="C19" s="65">
        <v>0</v>
      </c>
      <c r="D19" s="65">
        <v>0</v>
      </c>
      <c r="E19" s="61">
        <f t="shared" si="0"/>
        <v>0</v>
      </c>
      <c r="F19" s="62">
        <f t="shared" si="1"/>
        <v>0</v>
      </c>
      <c r="H19" s="178"/>
    </row>
    <row r="20" spans="1:8" ht="15" customHeight="1" x14ac:dyDescent="0.25">
      <c r="A20" s="190" t="s">
        <v>22</v>
      </c>
      <c r="B20" s="65">
        <v>19324249</v>
      </c>
      <c r="C20" s="65">
        <v>22230000</v>
      </c>
      <c r="D20" s="65">
        <v>22230000</v>
      </c>
      <c r="E20" s="61">
        <f t="shared" si="0"/>
        <v>0</v>
      </c>
      <c r="F20" s="62">
        <f t="shared" si="1"/>
        <v>0</v>
      </c>
      <c r="H20" s="178"/>
    </row>
    <row r="21" spans="1:8" ht="15" customHeight="1" x14ac:dyDescent="0.25">
      <c r="A21" s="190" t="s">
        <v>194</v>
      </c>
      <c r="B21" s="65">
        <v>0</v>
      </c>
      <c r="C21" s="65">
        <v>0</v>
      </c>
      <c r="D21" s="65">
        <v>0</v>
      </c>
      <c r="E21" s="61">
        <f t="shared" si="0"/>
        <v>0</v>
      </c>
      <c r="F21" s="62">
        <f t="shared" si="1"/>
        <v>0</v>
      </c>
      <c r="H21" s="178"/>
    </row>
    <row r="22" spans="1:8" ht="15" customHeight="1" x14ac:dyDescent="0.25">
      <c r="A22" s="190" t="s">
        <v>23</v>
      </c>
      <c r="B22" s="65">
        <v>0</v>
      </c>
      <c r="C22" s="65">
        <v>0</v>
      </c>
      <c r="D22" s="65">
        <v>0</v>
      </c>
      <c r="E22" s="61">
        <f t="shared" si="0"/>
        <v>0</v>
      </c>
      <c r="F22" s="62">
        <f t="shared" si="1"/>
        <v>0</v>
      </c>
      <c r="H22" s="178"/>
    </row>
    <row r="23" spans="1:8" ht="15" customHeight="1" x14ac:dyDescent="0.25">
      <c r="A23" s="191" t="s">
        <v>195</v>
      </c>
      <c r="B23" s="65">
        <v>0</v>
      </c>
      <c r="C23" s="65">
        <v>0</v>
      </c>
      <c r="D23" s="65">
        <v>0</v>
      </c>
      <c r="E23" s="61">
        <f t="shared" si="0"/>
        <v>0</v>
      </c>
      <c r="F23" s="62">
        <f t="shared" si="1"/>
        <v>0</v>
      </c>
      <c r="H23" s="178"/>
    </row>
    <row r="24" spans="1:8" ht="15" customHeight="1" x14ac:dyDescent="0.25">
      <c r="A24" s="191" t="s">
        <v>24</v>
      </c>
      <c r="B24" s="65">
        <v>0</v>
      </c>
      <c r="C24" s="65">
        <v>0</v>
      </c>
      <c r="D24" s="65">
        <v>0</v>
      </c>
      <c r="E24" s="61">
        <f t="shared" si="0"/>
        <v>0</v>
      </c>
      <c r="F24" s="62">
        <f t="shared" si="1"/>
        <v>0</v>
      </c>
      <c r="H24" s="178"/>
    </row>
    <row r="25" spans="1:8" ht="15" customHeight="1" x14ac:dyDescent="0.25">
      <c r="A25" s="191" t="s">
        <v>79</v>
      </c>
      <c r="B25" s="65">
        <v>200000</v>
      </c>
      <c r="C25" s="65">
        <v>200000</v>
      </c>
      <c r="D25" s="65">
        <v>200000</v>
      </c>
      <c r="E25" s="61">
        <f t="shared" si="0"/>
        <v>0</v>
      </c>
      <c r="F25" s="62">
        <f t="shared" si="1"/>
        <v>0</v>
      </c>
      <c r="H25" s="178"/>
    </row>
    <row r="26" spans="1:8" ht="15" customHeight="1" x14ac:dyDescent="0.25">
      <c r="A26" s="191" t="s">
        <v>196</v>
      </c>
      <c r="B26" s="65">
        <v>1000000</v>
      </c>
      <c r="C26" s="65">
        <v>1000000</v>
      </c>
      <c r="D26" s="65">
        <v>1000000</v>
      </c>
      <c r="E26" s="61">
        <f t="shared" si="0"/>
        <v>0</v>
      </c>
      <c r="F26" s="62">
        <f t="shared" si="1"/>
        <v>0</v>
      </c>
      <c r="H26" s="178"/>
    </row>
    <row r="27" spans="1:8" ht="15" customHeight="1" x14ac:dyDescent="0.25">
      <c r="A27" s="191" t="s">
        <v>197</v>
      </c>
      <c r="B27" s="65">
        <v>0</v>
      </c>
      <c r="C27" s="65">
        <v>0</v>
      </c>
      <c r="D27" s="65">
        <v>5182210</v>
      </c>
      <c r="E27" s="61">
        <f t="shared" si="0"/>
        <v>5182210</v>
      </c>
      <c r="F27" s="62">
        <f t="shared" si="1"/>
        <v>1</v>
      </c>
      <c r="H27" s="178"/>
    </row>
    <row r="28" spans="1:8" ht="15" customHeight="1" x14ac:dyDescent="0.25">
      <c r="A28" s="191" t="s">
        <v>185</v>
      </c>
      <c r="B28" s="65">
        <v>0</v>
      </c>
      <c r="C28" s="65">
        <v>0</v>
      </c>
      <c r="D28" s="65">
        <v>0</v>
      </c>
      <c r="E28" s="61">
        <f t="shared" si="0"/>
        <v>0</v>
      </c>
      <c r="F28" s="62">
        <f t="shared" si="1"/>
        <v>0</v>
      </c>
      <c r="H28" s="178"/>
    </row>
    <row r="29" spans="1:8" ht="15" customHeight="1" x14ac:dyDescent="0.25">
      <c r="A29" s="191" t="s">
        <v>198</v>
      </c>
      <c r="B29" s="65">
        <v>0</v>
      </c>
      <c r="C29" s="65">
        <v>0</v>
      </c>
      <c r="D29" s="65">
        <v>0</v>
      </c>
      <c r="E29" s="61">
        <f t="shared" si="0"/>
        <v>0</v>
      </c>
      <c r="F29" s="62">
        <f t="shared" si="1"/>
        <v>0</v>
      </c>
      <c r="H29" s="178"/>
    </row>
    <row r="30" spans="1:8" ht="15" customHeight="1" x14ac:dyDescent="0.25">
      <c r="A30" s="192" t="s">
        <v>199</v>
      </c>
      <c r="B30" s="65">
        <v>0</v>
      </c>
      <c r="C30" s="65">
        <v>0</v>
      </c>
      <c r="D30" s="65">
        <v>0</v>
      </c>
      <c r="E30" s="61">
        <f t="shared" si="0"/>
        <v>0</v>
      </c>
      <c r="F30" s="62">
        <f t="shared" si="1"/>
        <v>0</v>
      </c>
      <c r="H30" s="178"/>
    </row>
    <row r="31" spans="1:8" ht="15" customHeight="1" x14ac:dyDescent="0.25">
      <c r="A31" s="191" t="s">
        <v>205</v>
      </c>
      <c r="B31" s="65">
        <v>0</v>
      </c>
      <c r="C31" s="65">
        <v>0</v>
      </c>
      <c r="D31" s="65">
        <v>1250000</v>
      </c>
      <c r="E31" s="61">
        <f t="shared" si="0"/>
        <v>1250000</v>
      </c>
      <c r="F31" s="62">
        <f t="shared" si="1"/>
        <v>1</v>
      </c>
      <c r="H31" s="178"/>
    </row>
    <row r="32" spans="1:8" ht="15" customHeight="1" x14ac:dyDescent="0.25">
      <c r="A32" s="193" t="s">
        <v>206</v>
      </c>
      <c r="B32" s="65">
        <v>0</v>
      </c>
      <c r="C32" s="65">
        <v>0</v>
      </c>
      <c r="D32" s="65">
        <v>10000000</v>
      </c>
      <c r="E32" s="61">
        <f t="shared" si="0"/>
        <v>10000000</v>
      </c>
      <c r="F32" s="62">
        <f t="shared" si="1"/>
        <v>1</v>
      </c>
      <c r="H32" s="178"/>
    </row>
    <row r="33" spans="1:13" ht="15" customHeight="1" x14ac:dyDescent="0.25">
      <c r="A33" s="193" t="s">
        <v>207</v>
      </c>
      <c r="B33" s="65">
        <v>0</v>
      </c>
      <c r="C33" s="65">
        <v>0</v>
      </c>
      <c r="D33" s="65">
        <v>1000000</v>
      </c>
      <c r="E33" s="61">
        <f t="shared" si="0"/>
        <v>1000000</v>
      </c>
      <c r="F33" s="62">
        <f t="shared" si="1"/>
        <v>1</v>
      </c>
      <c r="H33" s="178"/>
    </row>
    <row r="34" spans="1:13" ht="15" customHeight="1" x14ac:dyDescent="0.25">
      <c r="A34" s="67" t="s">
        <v>25</v>
      </c>
      <c r="B34" s="65"/>
      <c r="C34" s="65"/>
      <c r="D34" s="65"/>
      <c r="E34" s="65"/>
      <c r="F34" s="58"/>
      <c r="H34" s="178"/>
    </row>
    <row r="35" spans="1:13" ht="15" customHeight="1" x14ac:dyDescent="0.25">
      <c r="A35" s="64" t="s">
        <v>26</v>
      </c>
      <c r="B35" s="61">
        <v>0</v>
      </c>
      <c r="C35" s="61">
        <v>0</v>
      </c>
      <c r="D35" s="61">
        <v>0</v>
      </c>
      <c r="E35" s="61">
        <f>D35-C35</f>
        <v>0</v>
      </c>
      <c r="F35" s="62">
        <f>IF(ISBLANK(E35),"  ",IF(C35&gt;0,E35/C35,IF(E35&gt;0,1,0)))</f>
        <v>0</v>
      </c>
      <c r="H35" s="178"/>
    </row>
    <row r="36" spans="1:13" ht="15" customHeight="1" x14ac:dyDescent="0.25">
      <c r="A36" s="68" t="s">
        <v>27</v>
      </c>
      <c r="B36" s="65"/>
      <c r="C36" s="65"/>
      <c r="D36" s="65"/>
      <c r="E36" s="65"/>
      <c r="F36" s="58"/>
      <c r="H36" s="178"/>
    </row>
    <row r="37" spans="1:13" ht="15" customHeight="1" x14ac:dyDescent="0.25">
      <c r="A37" s="64" t="s">
        <v>26</v>
      </c>
      <c r="B37" s="57">
        <v>0</v>
      </c>
      <c r="C37" s="57">
        <v>0</v>
      </c>
      <c r="D37" s="57">
        <v>0</v>
      </c>
      <c r="E37" s="61">
        <f>D37-C37</f>
        <v>0</v>
      </c>
      <c r="F37" s="62">
        <f>IF(ISBLANK(E37),"  ",IF(C37&gt;0,E37/C37,IF(E37&gt;0,1,0)))</f>
        <v>0</v>
      </c>
      <c r="H37" s="178"/>
    </row>
    <row r="38" spans="1:13" ht="15" customHeight="1" x14ac:dyDescent="0.25">
      <c r="A38" s="66" t="s">
        <v>28</v>
      </c>
      <c r="B38" s="65"/>
      <c r="C38" s="65"/>
      <c r="D38" s="65"/>
      <c r="E38" s="63"/>
      <c r="F38" s="62" t="str">
        <f>IF(ISBLANK(E38),"  ",IF(C38&gt;0,E38/C38,IF(E38&gt;0,1,0)))</f>
        <v xml:space="preserve">  </v>
      </c>
      <c r="H38" s="178"/>
    </row>
    <row r="39" spans="1:13" s="103" customFormat="1" ht="15" customHeight="1" x14ac:dyDescent="0.25">
      <c r="A39" s="69" t="s">
        <v>30</v>
      </c>
      <c r="B39" s="70">
        <v>49139480</v>
      </c>
      <c r="C39" s="70">
        <v>56436155</v>
      </c>
      <c r="D39" s="70">
        <v>96358682</v>
      </c>
      <c r="E39" s="70">
        <f>D39-C39</f>
        <v>39922527</v>
      </c>
      <c r="F39" s="71">
        <f>IF(ISBLANK(E39),"  ",IF(C39&gt;0,E39/C39,IF(E39&gt;0,1,0)))</f>
        <v>0.7073927520398936</v>
      </c>
      <c r="H39" s="179"/>
      <c r="I39" s="153"/>
    </row>
    <row r="40" spans="1:13" ht="15" customHeight="1" x14ac:dyDescent="0.25">
      <c r="A40" s="67" t="s">
        <v>31</v>
      </c>
      <c r="B40" s="65"/>
      <c r="C40" s="65"/>
      <c r="D40" s="65"/>
      <c r="E40" s="65"/>
      <c r="F40" s="58"/>
      <c r="H40" s="178"/>
    </row>
    <row r="41" spans="1:13" ht="15" customHeight="1" x14ac:dyDescent="0.25">
      <c r="A41" s="72" t="s">
        <v>32</v>
      </c>
      <c r="B41" s="61">
        <v>0</v>
      </c>
      <c r="C41" s="61">
        <v>0</v>
      </c>
      <c r="D41" s="61">
        <v>0</v>
      </c>
      <c r="E41" s="61">
        <f t="shared" ref="E41:E46" si="2">D41-C41</f>
        <v>0</v>
      </c>
      <c r="F41" s="62">
        <f t="shared" ref="F41:F46" si="3">IF(ISBLANK(E41),"  ",IF(C41&gt;0,E41/C41,IF(E41&gt;0,1,0)))</f>
        <v>0</v>
      </c>
      <c r="H41" s="178"/>
    </row>
    <row r="42" spans="1:13" ht="15" customHeight="1" x14ac:dyDescent="0.25">
      <c r="A42" s="73" t="s">
        <v>33</v>
      </c>
      <c r="B42" s="61">
        <v>0</v>
      </c>
      <c r="C42" s="61">
        <v>0</v>
      </c>
      <c r="D42" s="61">
        <v>0</v>
      </c>
      <c r="E42" s="63">
        <f t="shared" si="2"/>
        <v>0</v>
      </c>
      <c r="F42" s="62">
        <f t="shared" si="3"/>
        <v>0</v>
      </c>
      <c r="H42" s="178"/>
    </row>
    <row r="43" spans="1:13" ht="15" customHeight="1" x14ac:dyDescent="0.25">
      <c r="A43" s="73" t="s">
        <v>34</v>
      </c>
      <c r="B43" s="61">
        <v>0</v>
      </c>
      <c r="C43" s="61">
        <v>0</v>
      </c>
      <c r="D43" s="61">
        <v>0</v>
      </c>
      <c r="E43" s="63">
        <f t="shared" si="2"/>
        <v>0</v>
      </c>
      <c r="F43" s="62">
        <f t="shared" si="3"/>
        <v>0</v>
      </c>
      <c r="H43" s="178"/>
    </row>
    <row r="44" spans="1:13" ht="15" customHeight="1" x14ac:dyDescent="0.25">
      <c r="A44" s="73" t="s">
        <v>35</v>
      </c>
      <c r="B44" s="61">
        <v>0</v>
      </c>
      <c r="C44" s="61">
        <v>0</v>
      </c>
      <c r="D44" s="61">
        <v>0</v>
      </c>
      <c r="E44" s="63">
        <f t="shared" si="2"/>
        <v>0</v>
      </c>
      <c r="F44" s="62">
        <f t="shared" si="3"/>
        <v>0</v>
      </c>
      <c r="H44" s="178"/>
    </row>
    <row r="45" spans="1:13" ht="15" customHeight="1" x14ac:dyDescent="0.25">
      <c r="A45" s="74" t="s">
        <v>36</v>
      </c>
      <c r="B45" s="61">
        <v>0</v>
      </c>
      <c r="C45" s="61">
        <v>0</v>
      </c>
      <c r="D45" s="61">
        <v>0</v>
      </c>
      <c r="E45" s="63">
        <f t="shared" si="2"/>
        <v>0</v>
      </c>
      <c r="F45" s="62">
        <f t="shared" si="3"/>
        <v>0</v>
      </c>
      <c r="H45" s="178"/>
    </row>
    <row r="46" spans="1:13" s="103" customFormat="1" ht="15" customHeight="1" x14ac:dyDescent="0.25">
      <c r="A46" s="67" t="s">
        <v>37</v>
      </c>
      <c r="B46" s="75">
        <v>0</v>
      </c>
      <c r="C46" s="75">
        <v>0</v>
      </c>
      <c r="D46" s="75">
        <v>0</v>
      </c>
      <c r="E46" s="86">
        <f t="shared" si="2"/>
        <v>0</v>
      </c>
      <c r="F46" s="71">
        <f t="shared" si="3"/>
        <v>0</v>
      </c>
      <c r="H46" s="179"/>
      <c r="M46" s="103" t="s">
        <v>38</v>
      </c>
    </row>
    <row r="47" spans="1:13" ht="15" customHeight="1" x14ac:dyDescent="0.25">
      <c r="A47" s="66" t="s">
        <v>38</v>
      </c>
      <c r="B47" s="65"/>
      <c r="C47" s="65"/>
      <c r="D47" s="65"/>
      <c r="E47" s="65"/>
      <c r="F47" s="58"/>
      <c r="H47" s="178"/>
    </row>
    <row r="48" spans="1:13" s="103" customFormat="1" ht="15" customHeight="1" x14ac:dyDescent="0.25">
      <c r="A48" s="76" t="s">
        <v>39</v>
      </c>
      <c r="B48" s="77">
        <v>4660782</v>
      </c>
      <c r="C48" s="77">
        <v>10178365</v>
      </c>
      <c r="D48" s="77">
        <v>11178365</v>
      </c>
      <c r="E48" s="77">
        <f>D48-C48</f>
        <v>1000000</v>
      </c>
      <c r="F48" s="71">
        <f>IF(ISBLANK(E48),"  ",IF(C48&gt;0,E48/C48,IF(E48&gt;0,1,0)))</f>
        <v>9.8247606565494555E-2</v>
      </c>
      <c r="H48" s="179"/>
      <c r="I48" s="153"/>
    </row>
    <row r="49" spans="1:11" ht="15" customHeight="1" x14ac:dyDescent="0.25">
      <c r="A49" s="64"/>
      <c r="B49" s="57"/>
      <c r="C49" s="57"/>
      <c r="D49" s="57"/>
      <c r="E49" s="57"/>
      <c r="F49" s="59"/>
      <c r="H49" s="178"/>
    </row>
    <row r="50" spans="1:11" s="103" customFormat="1" ht="15" customHeight="1" x14ac:dyDescent="0.25">
      <c r="A50" s="76" t="s">
        <v>40</v>
      </c>
      <c r="B50" s="77">
        <v>0</v>
      </c>
      <c r="C50" s="77">
        <v>0</v>
      </c>
      <c r="D50" s="77">
        <v>0</v>
      </c>
      <c r="E50" s="77">
        <f>D50-C50</f>
        <v>0</v>
      </c>
      <c r="F50" s="71">
        <f>IF(ISBLANK(E50),"  ",IF(C50&gt;0,E50/C50,IF(E50&gt;0,1,0)))</f>
        <v>0</v>
      </c>
      <c r="H50" s="179"/>
      <c r="I50" s="153"/>
    </row>
    <row r="51" spans="1:11" ht="15" customHeight="1" x14ac:dyDescent="0.25">
      <c r="A51" s="66" t="s">
        <v>38</v>
      </c>
      <c r="B51" s="65"/>
      <c r="C51" s="65"/>
      <c r="D51" s="65"/>
      <c r="E51" s="65"/>
      <c r="F51" s="58"/>
      <c r="H51" s="178"/>
    </row>
    <row r="52" spans="1:11" s="103" customFormat="1" ht="15" customHeight="1" x14ac:dyDescent="0.25">
      <c r="A52" s="67" t="s">
        <v>41</v>
      </c>
      <c r="B52" s="75">
        <v>1358598</v>
      </c>
      <c r="C52" s="75">
        <v>2930299</v>
      </c>
      <c r="D52" s="75">
        <v>2930299</v>
      </c>
      <c r="E52" s="75">
        <f>D52-C52</f>
        <v>0</v>
      </c>
      <c r="F52" s="71">
        <f>IF(ISBLANK(E52),"  ",IF(C52&gt;0,E52/C52,IF(E52&gt;0,1,0)))</f>
        <v>0</v>
      </c>
      <c r="H52" s="179"/>
      <c r="I52" s="153"/>
    </row>
    <row r="53" spans="1:11" ht="15" customHeight="1" x14ac:dyDescent="0.25">
      <c r="A53" s="66" t="s">
        <v>38</v>
      </c>
      <c r="B53" s="65"/>
      <c r="C53" s="65"/>
      <c r="D53" s="65"/>
      <c r="E53" s="65"/>
      <c r="F53" s="58"/>
      <c r="H53" s="178"/>
    </row>
    <row r="54" spans="1:11" s="103" customFormat="1" ht="15" customHeight="1" x14ac:dyDescent="0.25">
      <c r="A54" s="78" t="s">
        <v>42</v>
      </c>
      <c r="B54" s="79">
        <v>6872891</v>
      </c>
      <c r="C54" s="79">
        <v>21505647</v>
      </c>
      <c r="D54" s="79">
        <v>13172314</v>
      </c>
      <c r="E54" s="79">
        <f>D54-C54</f>
        <v>-8333333</v>
      </c>
      <c r="F54" s="71">
        <f>IF(ISBLANK(E54),"  ",IF(C54&gt;0,E54/C54,IF(E54&gt;0,1,0)))</f>
        <v>-0.3874951076803223</v>
      </c>
      <c r="H54" s="179"/>
      <c r="I54" s="153"/>
    </row>
    <row r="55" spans="1:11" ht="15" customHeight="1" x14ac:dyDescent="0.25">
      <c r="A55" s="67"/>
      <c r="B55" s="57"/>
      <c r="C55" s="57"/>
      <c r="D55" s="57"/>
      <c r="E55" s="57"/>
      <c r="F55" s="80"/>
      <c r="H55" s="178"/>
    </row>
    <row r="56" spans="1:11" s="103" customFormat="1" ht="15" customHeight="1" x14ac:dyDescent="0.25">
      <c r="A56" s="67" t="s">
        <v>43</v>
      </c>
      <c r="B56" s="75">
        <v>0</v>
      </c>
      <c r="C56" s="75">
        <v>0</v>
      </c>
      <c r="D56" s="75">
        <v>0</v>
      </c>
      <c r="E56" s="79">
        <f>D56-C56</f>
        <v>0</v>
      </c>
      <c r="F56" s="71">
        <f>IF(ISBLANK(E56),"  ",IF(C56&gt;0,E56/C56,IF(E56&gt;0,1,0)))</f>
        <v>0</v>
      </c>
      <c r="H56" s="179"/>
      <c r="I56" s="153"/>
    </row>
    <row r="57" spans="1:11" ht="15" customHeight="1" x14ac:dyDescent="0.25">
      <c r="A57" s="66"/>
      <c r="B57" s="65"/>
      <c r="C57" s="65"/>
      <c r="D57" s="65"/>
      <c r="E57" s="65"/>
      <c r="F57" s="58"/>
      <c r="H57" s="178"/>
    </row>
    <row r="58" spans="1:11" s="103" customFormat="1" ht="15" customHeight="1" x14ac:dyDescent="0.25">
      <c r="A58" s="81" t="s">
        <v>44</v>
      </c>
      <c r="B58" s="75">
        <v>62031751</v>
      </c>
      <c r="C58" s="75">
        <v>91050466</v>
      </c>
      <c r="D58" s="75">
        <v>123639660</v>
      </c>
      <c r="E58" s="75">
        <f>D58-C58</f>
        <v>32589194</v>
      </c>
      <c r="F58" s="71">
        <f>IF(ISBLANK(E58),"  ",IF(C58&gt;0,E58/C58,IF(E58&gt;0,1,0)))</f>
        <v>0.35792451627869759</v>
      </c>
      <c r="H58" s="179"/>
      <c r="I58" s="153"/>
      <c r="K58" s="153"/>
    </row>
    <row r="59" spans="1:11" ht="15" customHeight="1" x14ac:dyDescent="0.25">
      <c r="A59" s="82"/>
      <c r="B59" s="65"/>
      <c r="C59" s="65"/>
      <c r="D59" s="65"/>
      <c r="E59" s="65"/>
      <c r="F59" s="58" t="s">
        <v>38</v>
      </c>
      <c r="H59" s="178"/>
    </row>
    <row r="60" spans="1:11" ht="15" customHeight="1" x14ac:dyDescent="0.25">
      <c r="A60" s="83"/>
      <c r="B60" s="57"/>
      <c r="C60" s="57"/>
      <c r="D60" s="57"/>
      <c r="E60" s="57"/>
      <c r="F60" s="59" t="s">
        <v>38</v>
      </c>
      <c r="H60" s="178"/>
    </row>
    <row r="61" spans="1:11" ht="15" customHeight="1" x14ac:dyDescent="0.25">
      <c r="A61" s="81" t="s">
        <v>45</v>
      </c>
      <c r="B61" s="57"/>
      <c r="C61" s="57"/>
      <c r="D61" s="57"/>
      <c r="E61" s="57"/>
      <c r="F61" s="59"/>
      <c r="H61" s="178"/>
    </row>
    <row r="62" spans="1:11" ht="15" customHeight="1" x14ac:dyDescent="0.25">
      <c r="A62" s="64" t="s">
        <v>46</v>
      </c>
      <c r="B62" s="57">
        <v>0</v>
      </c>
      <c r="C62" s="57">
        <v>0</v>
      </c>
      <c r="D62" s="57">
        <v>0</v>
      </c>
      <c r="E62" s="57">
        <f t="shared" ref="E62:E75" si="4">D62-C62</f>
        <v>0</v>
      </c>
      <c r="F62" s="62">
        <f t="shared" ref="F62:F75" si="5">IF(ISBLANK(E62),"  ",IF(C62&gt;0,E62/C62,IF(E62&gt;0,1,0)))</f>
        <v>0</v>
      </c>
      <c r="H62" s="178"/>
    </row>
    <row r="63" spans="1:11" ht="15" customHeight="1" x14ac:dyDescent="0.25">
      <c r="A63" s="66" t="s">
        <v>47</v>
      </c>
      <c r="B63" s="65">
        <v>0</v>
      </c>
      <c r="C63" s="65">
        <v>0</v>
      </c>
      <c r="D63" s="65">
        <v>0</v>
      </c>
      <c r="E63" s="65">
        <f t="shared" si="4"/>
        <v>0</v>
      </c>
      <c r="F63" s="62">
        <f t="shared" si="5"/>
        <v>0</v>
      </c>
      <c r="H63" s="178"/>
    </row>
    <row r="64" spans="1:11" ht="15" customHeight="1" x14ac:dyDescent="0.25">
      <c r="A64" s="66" t="s">
        <v>48</v>
      </c>
      <c r="B64" s="65">
        <v>0</v>
      </c>
      <c r="C64" s="65">
        <v>0</v>
      </c>
      <c r="D64" s="65">
        <v>0</v>
      </c>
      <c r="E64" s="65">
        <f t="shared" si="4"/>
        <v>0</v>
      </c>
      <c r="F64" s="62">
        <f t="shared" si="5"/>
        <v>0</v>
      </c>
      <c r="H64" s="178"/>
    </row>
    <row r="65" spans="1:8" ht="15" customHeight="1" x14ac:dyDescent="0.25">
      <c r="A65" s="66" t="s">
        <v>49</v>
      </c>
      <c r="B65" s="65">
        <v>0</v>
      </c>
      <c r="C65" s="65">
        <v>0</v>
      </c>
      <c r="D65" s="65">
        <v>0</v>
      </c>
      <c r="E65" s="65">
        <f t="shared" si="4"/>
        <v>0</v>
      </c>
      <c r="F65" s="62">
        <f t="shared" si="5"/>
        <v>0</v>
      </c>
      <c r="H65" s="178"/>
    </row>
    <row r="66" spans="1:8" ht="15" customHeight="1" x14ac:dyDescent="0.25">
      <c r="A66" s="66" t="s">
        <v>50</v>
      </c>
      <c r="B66" s="65">
        <v>0</v>
      </c>
      <c r="C66" s="65">
        <v>0</v>
      </c>
      <c r="D66" s="65">
        <v>0</v>
      </c>
      <c r="E66" s="65">
        <f t="shared" si="4"/>
        <v>0</v>
      </c>
      <c r="F66" s="62">
        <f t="shared" si="5"/>
        <v>0</v>
      </c>
      <c r="H66" s="178"/>
    </row>
    <row r="67" spans="1:8" ht="15" customHeight="1" x14ac:dyDescent="0.25">
      <c r="A67" s="66" t="s">
        <v>51</v>
      </c>
      <c r="B67" s="65">
        <v>62031751</v>
      </c>
      <c r="C67" s="65">
        <v>91050466</v>
      </c>
      <c r="D67" s="65">
        <v>123639660</v>
      </c>
      <c r="E67" s="65">
        <f t="shared" si="4"/>
        <v>32589194</v>
      </c>
      <c r="F67" s="62">
        <f t="shared" si="5"/>
        <v>0.35792451627869759</v>
      </c>
      <c r="H67" s="178"/>
    </row>
    <row r="68" spans="1:8" ht="15" customHeight="1" x14ac:dyDescent="0.25">
      <c r="A68" s="66" t="s">
        <v>52</v>
      </c>
      <c r="B68" s="65">
        <v>0</v>
      </c>
      <c r="C68" s="65">
        <v>0</v>
      </c>
      <c r="D68" s="65">
        <v>0</v>
      </c>
      <c r="E68" s="65">
        <f t="shared" si="4"/>
        <v>0</v>
      </c>
      <c r="F68" s="62">
        <f t="shared" si="5"/>
        <v>0</v>
      </c>
      <c r="H68" s="178"/>
    </row>
    <row r="69" spans="1:8" ht="15" customHeight="1" x14ac:dyDescent="0.25">
      <c r="A69" s="66" t="s">
        <v>53</v>
      </c>
      <c r="B69" s="65">
        <v>0</v>
      </c>
      <c r="C69" s="65">
        <v>0</v>
      </c>
      <c r="D69" s="65">
        <v>0</v>
      </c>
      <c r="E69" s="65">
        <f t="shared" si="4"/>
        <v>0</v>
      </c>
      <c r="F69" s="62">
        <f t="shared" si="5"/>
        <v>0</v>
      </c>
      <c r="H69" s="178"/>
    </row>
    <row r="70" spans="1:8" s="103" customFormat="1" ht="15" customHeight="1" x14ac:dyDescent="0.25">
      <c r="A70" s="84" t="s">
        <v>54</v>
      </c>
      <c r="B70" s="70">
        <v>62031751</v>
      </c>
      <c r="C70" s="70">
        <v>91050466</v>
      </c>
      <c r="D70" s="70">
        <v>123639660</v>
      </c>
      <c r="E70" s="70">
        <f t="shared" si="4"/>
        <v>32589194</v>
      </c>
      <c r="F70" s="71">
        <f t="shared" si="5"/>
        <v>0.35792451627869759</v>
      </c>
      <c r="H70" s="179"/>
    </row>
    <row r="71" spans="1:8" ht="15" customHeight="1" x14ac:dyDescent="0.25">
      <c r="A71" s="66" t="s">
        <v>55</v>
      </c>
      <c r="B71" s="65">
        <v>0</v>
      </c>
      <c r="C71" s="65">
        <v>0</v>
      </c>
      <c r="D71" s="65">
        <v>0</v>
      </c>
      <c r="E71" s="65">
        <f t="shared" si="4"/>
        <v>0</v>
      </c>
      <c r="F71" s="62">
        <f t="shared" si="5"/>
        <v>0</v>
      </c>
      <c r="H71" s="178"/>
    </row>
    <row r="72" spans="1:8" ht="15" customHeight="1" x14ac:dyDescent="0.25">
      <c r="A72" s="66" t="s">
        <v>56</v>
      </c>
      <c r="B72" s="65">
        <v>0</v>
      </c>
      <c r="C72" s="65">
        <v>0</v>
      </c>
      <c r="D72" s="65">
        <v>0</v>
      </c>
      <c r="E72" s="65">
        <f t="shared" si="4"/>
        <v>0</v>
      </c>
      <c r="F72" s="62">
        <f t="shared" si="5"/>
        <v>0</v>
      </c>
      <c r="H72" s="178"/>
    </row>
    <row r="73" spans="1:8" ht="15" customHeight="1" x14ac:dyDescent="0.25">
      <c r="A73" s="66" t="s">
        <v>57</v>
      </c>
      <c r="B73" s="65">
        <v>0</v>
      </c>
      <c r="C73" s="65">
        <v>0</v>
      </c>
      <c r="D73" s="65">
        <v>0</v>
      </c>
      <c r="E73" s="65">
        <f t="shared" si="4"/>
        <v>0</v>
      </c>
      <c r="F73" s="62">
        <f t="shared" si="5"/>
        <v>0</v>
      </c>
      <c r="H73" s="178"/>
    </row>
    <row r="74" spans="1:8" ht="15" customHeight="1" x14ac:dyDescent="0.25">
      <c r="A74" s="66" t="s">
        <v>58</v>
      </c>
      <c r="B74" s="65">
        <v>0</v>
      </c>
      <c r="C74" s="65">
        <v>0</v>
      </c>
      <c r="D74" s="65">
        <v>0</v>
      </c>
      <c r="E74" s="65">
        <f t="shared" si="4"/>
        <v>0</v>
      </c>
      <c r="F74" s="62">
        <f t="shared" si="5"/>
        <v>0</v>
      </c>
      <c r="H74" s="178"/>
    </row>
    <row r="75" spans="1:8" s="103" customFormat="1" ht="15" customHeight="1" x14ac:dyDescent="0.25">
      <c r="A75" s="85" t="s">
        <v>59</v>
      </c>
      <c r="B75" s="86">
        <v>62031751</v>
      </c>
      <c r="C75" s="86">
        <v>91050466</v>
      </c>
      <c r="D75" s="86">
        <v>123639660</v>
      </c>
      <c r="E75" s="182">
        <f t="shared" si="4"/>
        <v>32589194</v>
      </c>
      <c r="F75" s="71">
        <f t="shared" si="5"/>
        <v>0.35792451627869759</v>
      </c>
      <c r="H75" s="179"/>
    </row>
    <row r="76" spans="1:8" ht="15" customHeight="1" x14ac:dyDescent="0.25">
      <c r="A76" s="83"/>
      <c r="B76" s="57"/>
      <c r="C76" s="57"/>
      <c r="D76" s="57"/>
      <c r="E76" s="57"/>
      <c r="F76" s="59"/>
      <c r="H76" s="178"/>
    </row>
    <row r="77" spans="1:8" ht="15" customHeight="1" x14ac:dyDescent="0.25">
      <c r="A77" s="81" t="s">
        <v>60</v>
      </c>
      <c r="B77" s="57"/>
      <c r="C77" s="57"/>
      <c r="D77" s="57"/>
      <c r="E77" s="57"/>
      <c r="F77" s="59"/>
      <c r="H77" s="178"/>
    </row>
    <row r="78" spans="1:8" ht="15" customHeight="1" x14ac:dyDescent="0.25">
      <c r="A78" s="64" t="s">
        <v>61</v>
      </c>
      <c r="B78" s="61">
        <v>6867910</v>
      </c>
      <c r="C78" s="61">
        <v>7321225</v>
      </c>
      <c r="D78" s="61">
        <v>7860891</v>
      </c>
      <c r="E78" s="57">
        <f t="shared" ref="E78:E96" si="6">D78-C78</f>
        <v>539666</v>
      </c>
      <c r="F78" s="62">
        <f t="shared" ref="F78:F96" si="7">IF(ISBLANK(E78),"  ",IF(C78&gt;0,E78/C78,IF(E78&gt;0,1,0)))</f>
        <v>7.3712527616621532E-2</v>
      </c>
      <c r="H78" s="178"/>
    </row>
    <row r="79" spans="1:8" ht="15" customHeight="1" x14ac:dyDescent="0.25">
      <c r="A79" s="66" t="s">
        <v>62</v>
      </c>
      <c r="B79" s="63">
        <v>389118</v>
      </c>
      <c r="C79" s="63">
        <v>321152</v>
      </c>
      <c r="D79" s="63">
        <v>671342</v>
      </c>
      <c r="E79" s="65">
        <f t="shared" si="6"/>
        <v>350190</v>
      </c>
      <c r="F79" s="62">
        <f t="shared" si="7"/>
        <v>1.0904182443204464</v>
      </c>
      <c r="H79" s="178"/>
    </row>
    <row r="80" spans="1:8" ht="15" customHeight="1" x14ac:dyDescent="0.25">
      <c r="A80" s="66" t="s">
        <v>63</v>
      </c>
      <c r="B80" s="57">
        <v>3100827</v>
      </c>
      <c r="C80" s="57">
        <v>2883415</v>
      </c>
      <c r="D80" s="57">
        <v>3597297</v>
      </c>
      <c r="E80" s="65">
        <f t="shared" si="6"/>
        <v>713882</v>
      </c>
      <c r="F80" s="62">
        <f t="shared" si="7"/>
        <v>0.2475821205064134</v>
      </c>
      <c r="H80" s="178"/>
    </row>
    <row r="81" spans="1:8" s="103" customFormat="1" ht="15" customHeight="1" x14ac:dyDescent="0.25">
      <c r="A81" s="84" t="s">
        <v>64</v>
      </c>
      <c r="B81" s="86">
        <v>10357855</v>
      </c>
      <c r="C81" s="86">
        <v>10525792</v>
      </c>
      <c r="D81" s="86">
        <v>12129530</v>
      </c>
      <c r="E81" s="70">
        <f t="shared" si="6"/>
        <v>1603738</v>
      </c>
      <c r="F81" s="71">
        <f t="shared" si="7"/>
        <v>0.1523626915675324</v>
      </c>
      <c r="H81" s="179"/>
    </row>
    <row r="82" spans="1:8" ht="15" customHeight="1" x14ac:dyDescent="0.25">
      <c r="A82" s="66" t="s">
        <v>65</v>
      </c>
      <c r="B82" s="63">
        <v>282986</v>
      </c>
      <c r="C82" s="63">
        <v>363260</v>
      </c>
      <c r="D82" s="63">
        <v>347450</v>
      </c>
      <c r="E82" s="65">
        <f t="shared" si="6"/>
        <v>-15810</v>
      </c>
      <c r="F82" s="62">
        <f t="shared" si="7"/>
        <v>-4.3522545834939162E-2</v>
      </c>
      <c r="H82" s="178"/>
    </row>
    <row r="83" spans="1:8" ht="15" customHeight="1" x14ac:dyDescent="0.25">
      <c r="A83" s="66" t="s">
        <v>66</v>
      </c>
      <c r="B83" s="61">
        <v>8160292</v>
      </c>
      <c r="C83" s="61">
        <v>11361720</v>
      </c>
      <c r="D83" s="61">
        <v>12716963</v>
      </c>
      <c r="E83" s="65">
        <f t="shared" si="6"/>
        <v>1355243</v>
      </c>
      <c r="F83" s="62">
        <f t="shared" si="7"/>
        <v>0.11928149963209796</v>
      </c>
      <c r="H83" s="178"/>
    </row>
    <row r="84" spans="1:8" ht="15" customHeight="1" x14ac:dyDescent="0.25">
      <c r="A84" s="66" t="s">
        <v>67</v>
      </c>
      <c r="B84" s="57">
        <v>145845</v>
      </c>
      <c r="C84" s="57">
        <v>115764</v>
      </c>
      <c r="D84" s="57">
        <v>292150</v>
      </c>
      <c r="E84" s="65">
        <f t="shared" si="6"/>
        <v>176386</v>
      </c>
      <c r="F84" s="62">
        <f t="shared" si="7"/>
        <v>1.5236688435092083</v>
      </c>
      <c r="H84" s="178"/>
    </row>
    <row r="85" spans="1:8" s="103" customFormat="1" ht="15" customHeight="1" x14ac:dyDescent="0.25">
      <c r="A85" s="68" t="s">
        <v>68</v>
      </c>
      <c r="B85" s="86">
        <v>8589123</v>
      </c>
      <c r="C85" s="86">
        <v>11840744</v>
      </c>
      <c r="D85" s="86">
        <v>13356563</v>
      </c>
      <c r="E85" s="70">
        <f t="shared" si="6"/>
        <v>1515819</v>
      </c>
      <c r="F85" s="71">
        <f t="shared" si="7"/>
        <v>0.12801720905375541</v>
      </c>
      <c r="H85" s="179"/>
    </row>
    <row r="86" spans="1:8" ht="15" customHeight="1" x14ac:dyDescent="0.25">
      <c r="A86" s="66" t="s">
        <v>69</v>
      </c>
      <c r="B86" s="57">
        <v>1227320</v>
      </c>
      <c r="C86" s="57">
        <v>4246260</v>
      </c>
      <c r="D86" s="57">
        <v>4331850</v>
      </c>
      <c r="E86" s="65">
        <f t="shared" si="6"/>
        <v>85590</v>
      </c>
      <c r="F86" s="62">
        <f t="shared" si="7"/>
        <v>2.015656130335872E-2</v>
      </c>
      <c r="H86" s="178"/>
    </row>
    <row r="87" spans="1:8" ht="15" customHeight="1" x14ac:dyDescent="0.25">
      <c r="A87" s="66" t="s">
        <v>70</v>
      </c>
      <c r="B87" s="65">
        <v>36279137</v>
      </c>
      <c r="C87" s="65">
        <v>58545249</v>
      </c>
      <c r="D87" s="65">
        <v>91071702</v>
      </c>
      <c r="E87" s="65">
        <f t="shared" si="6"/>
        <v>32526453</v>
      </c>
      <c r="F87" s="62">
        <f t="shared" si="7"/>
        <v>0.55557801112093652</v>
      </c>
      <c r="H87" s="178"/>
    </row>
    <row r="88" spans="1:8" ht="15" customHeight="1" x14ac:dyDescent="0.25">
      <c r="A88" s="66" t="s">
        <v>71</v>
      </c>
      <c r="B88" s="65">
        <v>0</v>
      </c>
      <c r="C88" s="65">
        <v>0</v>
      </c>
      <c r="D88" s="65">
        <v>0</v>
      </c>
      <c r="E88" s="65">
        <f t="shared" si="6"/>
        <v>0</v>
      </c>
      <c r="F88" s="62">
        <f t="shared" si="7"/>
        <v>0</v>
      </c>
      <c r="H88" s="178"/>
    </row>
    <row r="89" spans="1:8" ht="15" customHeight="1" x14ac:dyDescent="0.25">
      <c r="A89" s="66" t="s">
        <v>72</v>
      </c>
      <c r="B89" s="65">
        <v>5370618</v>
      </c>
      <c r="C89" s="65">
        <v>5597421</v>
      </c>
      <c r="D89" s="65">
        <v>2351015</v>
      </c>
      <c r="E89" s="65">
        <f t="shared" si="6"/>
        <v>-3246406</v>
      </c>
      <c r="F89" s="62">
        <f t="shared" si="7"/>
        <v>-0.57998245977924479</v>
      </c>
      <c r="H89" s="178"/>
    </row>
    <row r="90" spans="1:8" s="103" customFormat="1" ht="15" customHeight="1" x14ac:dyDescent="0.25">
      <c r="A90" s="68" t="s">
        <v>73</v>
      </c>
      <c r="B90" s="70">
        <v>42877075</v>
      </c>
      <c r="C90" s="70">
        <v>68388930</v>
      </c>
      <c r="D90" s="70">
        <v>97754567</v>
      </c>
      <c r="E90" s="70">
        <f t="shared" si="6"/>
        <v>29365637</v>
      </c>
      <c r="F90" s="71">
        <f t="shared" si="7"/>
        <v>0.42939167201475442</v>
      </c>
      <c r="H90" s="179"/>
    </row>
    <row r="91" spans="1:8" ht="15" customHeight="1" x14ac:dyDescent="0.25">
      <c r="A91" s="66" t="s">
        <v>74</v>
      </c>
      <c r="B91" s="65">
        <v>207698</v>
      </c>
      <c r="C91" s="65">
        <v>295000</v>
      </c>
      <c r="D91" s="65">
        <v>399000</v>
      </c>
      <c r="E91" s="65">
        <f t="shared" si="6"/>
        <v>104000</v>
      </c>
      <c r="F91" s="62">
        <f t="shared" si="7"/>
        <v>0.35254237288135593</v>
      </c>
      <c r="H91" s="178"/>
    </row>
    <row r="92" spans="1:8" ht="15" customHeight="1" x14ac:dyDescent="0.25">
      <c r="A92" s="66" t="s">
        <v>75</v>
      </c>
      <c r="B92" s="65">
        <v>0</v>
      </c>
      <c r="C92" s="65">
        <v>0</v>
      </c>
      <c r="D92" s="65">
        <v>0</v>
      </c>
      <c r="E92" s="65">
        <f t="shared" si="6"/>
        <v>0</v>
      </c>
      <c r="F92" s="62">
        <f t="shared" si="7"/>
        <v>0</v>
      </c>
      <c r="H92" s="178"/>
    </row>
    <row r="93" spans="1:8" ht="15" customHeight="1" x14ac:dyDescent="0.25">
      <c r="A93" s="73" t="s">
        <v>76</v>
      </c>
      <c r="B93" s="65">
        <v>0</v>
      </c>
      <c r="C93" s="65">
        <v>0</v>
      </c>
      <c r="D93" s="65">
        <v>0</v>
      </c>
      <c r="E93" s="65">
        <f t="shared" si="6"/>
        <v>0</v>
      </c>
      <c r="F93" s="62">
        <f t="shared" si="7"/>
        <v>0</v>
      </c>
      <c r="H93" s="178"/>
    </row>
    <row r="94" spans="1:8" s="103" customFormat="1" ht="15" customHeight="1" x14ac:dyDescent="0.25">
      <c r="A94" s="87" t="s">
        <v>77</v>
      </c>
      <c r="B94" s="86">
        <v>207698</v>
      </c>
      <c r="C94" s="86">
        <v>295000</v>
      </c>
      <c r="D94" s="86">
        <v>399000</v>
      </c>
      <c r="E94" s="70">
        <f t="shared" si="6"/>
        <v>104000</v>
      </c>
      <c r="F94" s="71">
        <f t="shared" si="7"/>
        <v>0.35254237288135593</v>
      </c>
      <c r="H94" s="179"/>
    </row>
    <row r="95" spans="1:8" ht="15" customHeight="1" x14ac:dyDescent="0.25">
      <c r="A95" s="73" t="s">
        <v>78</v>
      </c>
      <c r="B95" s="65">
        <v>0</v>
      </c>
      <c r="C95" s="65">
        <v>0</v>
      </c>
      <c r="D95" s="65">
        <v>0</v>
      </c>
      <c r="E95" s="65">
        <f t="shared" si="6"/>
        <v>0</v>
      </c>
      <c r="F95" s="62">
        <f t="shared" si="7"/>
        <v>0</v>
      </c>
      <c r="H95" s="178"/>
    </row>
    <row r="96" spans="1:8" s="103" customFormat="1" ht="15" customHeight="1" thickBot="1" x14ac:dyDescent="0.3">
      <c r="A96" s="159" t="s">
        <v>59</v>
      </c>
      <c r="B96" s="160">
        <v>62031751</v>
      </c>
      <c r="C96" s="160">
        <v>91050466</v>
      </c>
      <c r="D96" s="160">
        <v>123639660</v>
      </c>
      <c r="E96" s="160">
        <f t="shared" si="6"/>
        <v>32589194</v>
      </c>
      <c r="F96" s="162">
        <f t="shared" si="7"/>
        <v>0.35792451627869759</v>
      </c>
      <c r="H96" s="179"/>
    </row>
    <row r="97" spans="1:6" ht="15" customHeight="1" thickTop="1" x14ac:dyDescent="0.4">
      <c r="A97" s="4"/>
      <c r="B97" s="5"/>
      <c r="C97" s="5"/>
      <c r="D97" s="5"/>
      <c r="E97" s="5"/>
      <c r="F97" s="6" t="s">
        <v>38</v>
      </c>
    </row>
    <row r="98" spans="1:6" x14ac:dyDescent="0.25">
      <c r="A98" s="1" t="s">
        <v>203</v>
      </c>
    </row>
    <row r="99" spans="1:6" x14ac:dyDescent="0.25">
      <c r="A99" s="1" t="s">
        <v>181</v>
      </c>
    </row>
  </sheetData>
  <hyperlinks>
    <hyperlink ref="I2" location="Home!A1" tooltip="Home" display="Home" xr:uid="{00000000-0004-0000-0800-000000000000}"/>
  </hyperlinks>
  <printOptions horizontalCentered="1" verticalCentered="1"/>
  <pageMargins left="0.25" right="0.25" top="0.75" bottom="0.75" header="0.3" footer="0.3"/>
  <pageSetup scale="46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55</vt:i4>
      </vt:variant>
      <vt:variant>
        <vt:lpstr>Named Ranges</vt:lpstr>
      </vt:variant>
      <vt:variant>
        <vt:i4>54</vt:i4>
      </vt:variant>
    </vt:vector>
  </HeadingPairs>
  <TitlesOfParts>
    <vt:vector size="109" baseType="lpstr">
      <vt:lpstr>Home</vt:lpstr>
      <vt:lpstr>HESummary</vt:lpstr>
      <vt:lpstr>2Year</vt:lpstr>
      <vt:lpstr>4Year</vt:lpstr>
      <vt:lpstr>2&amp;4Year</vt:lpstr>
      <vt:lpstr>Boards</vt:lpstr>
      <vt:lpstr>Specialized</vt:lpstr>
      <vt:lpstr>BORSummary</vt:lpstr>
      <vt:lpstr>BOR</vt:lpstr>
      <vt:lpstr>LUMCON</vt:lpstr>
      <vt:lpstr>LOSFA</vt:lpstr>
      <vt:lpstr>ULSummary</vt:lpstr>
      <vt:lpstr>ULBoard</vt:lpstr>
      <vt:lpstr>Grambling</vt:lpstr>
      <vt:lpstr>LATech</vt:lpstr>
      <vt:lpstr>McNeese</vt:lpstr>
      <vt:lpstr>Nicholls</vt:lpstr>
      <vt:lpstr>NwSU</vt:lpstr>
      <vt:lpstr>SLU</vt:lpstr>
      <vt:lpstr>ULL</vt:lpstr>
      <vt:lpstr>ULM</vt:lpstr>
      <vt:lpstr>UNO</vt:lpstr>
      <vt:lpstr>LSU Summary</vt:lpstr>
      <vt:lpstr>LSU</vt:lpstr>
      <vt:lpstr>LSUA</vt:lpstr>
      <vt:lpstr>LSUS</vt:lpstr>
      <vt:lpstr>LSUE</vt:lpstr>
      <vt:lpstr>LSUHSCS</vt:lpstr>
      <vt:lpstr>LSUHSCNO</vt:lpstr>
      <vt:lpstr>LSUAg</vt:lpstr>
      <vt:lpstr>PBRC</vt:lpstr>
      <vt:lpstr>SU Summary</vt:lpstr>
      <vt:lpstr>SUBoard</vt:lpstr>
      <vt:lpstr>SUBR</vt:lpstr>
      <vt:lpstr>SUNO</vt:lpstr>
      <vt:lpstr>SUSLA</vt:lpstr>
      <vt:lpstr>SULaw</vt:lpstr>
      <vt:lpstr>SUAg</vt:lpstr>
      <vt:lpstr>LCTCS Summary</vt:lpstr>
      <vt:lpstr>LCTCBoard</vt:lpstr>
      <vt:lpstr>Online</vt:lpstr>
      <vt:lpstr>AE</vt:lpstr>
      <vt:lpstr>RR</vt:lpstr>
      <vt:lpstr>BRCC</vt:lpstr>
      <vt:lpstr>BPCC</vt:lpstr>
      <vt:lpstr>Delgado</vt:lpstr>
      <vt:lpstr>CentLATCC</vt:lpstr>
      <vt:lpstr>Fletcher</vt:lpstr>
      <vt:lpstr>LDCC</vt:lpstr>
      <vt:lpstr>Northshore</vt:lpstr>
      <vt:lpstr>Nunez</vt:lpstr>
      <vt:lpstr>RPCC</vt:lpstr>
      <vt:lpstr>SLCC</vt:lpstr>
      <vt:lpstr>SOWELA</vt:lpstr>
      <vt:lpstr>NwLTCC</vt:lpstr>
      <vt:lpstr>'2&amp;4Year'!Print_Area</vt:lpstr>
      <vt:lpstr>'2Year'!Print_Area</vt:lpstr>
      <vt:lpstr>'4Year'!Print_Area</vt:lpstr>
      <vt:lpstr>AE!Print_Area</vt:lpstr>
      <vt:lpstr>Boards!Print_Area</vt:lpstr>
      <vt:lpstr>BOR!Print_Area</vt:lpstr>
      <vt:lpstr>BORSummary!Print_Area</vt:lpstr>
      <vt:lpstr>BPCC!Print_Area</vt:lpstr>
      <vt:lpstr>BRCC!Print_Area</vt:lpstr>
      <vt:lpstr>CentLATCC!Print_Area</vt:lpstr>
      <vt:lpstr>Delgado!Print_Area</vt:lpstr>
      <vt:lpstr>Fletcher!Print_Area</vt:lpstr>
      <vt:lpstr>Grambling!Print_Area</vt:lpstr>
      <vt:lpstr>HESummary!Print_Area</vt:lpstr>
      <vt:lpstr>LATech!Print_Area</vt:lpstr>
      <vt:lpstr>LCTCBoard!Print_Area</vt:lpstr>
      <vt:lpstr>'LCTCS Summary'!Print_Area</vt:lpstr>
      <vt:lpstr>LDCC!Print_Area</vt:lpstr>
      <vt:lpstr>LOSFA!Print_Area</vt:lpstr>
      <vt:lpstr>LSU!Print_Area</vt:lpstr>
      <vt:lpstr>'LSU Summary'!Print_Area</vt:lpstr>
      <vt:lpstr>LSUA!Print_Area</vt:lpstr>
      <vt:lpstr>LSUAg!Print_Area</vt:lpstr>
      <vt:lpstr>LSUE!Print_Area</vt:lpstr>
      <vt:lpstr>LSUHSCNO!Print_Area</vt:lpstr>
      <vt:lpstr>LSUHSCS!Print_Area</vt:lpstr>
      <vt:lpstr>LSUS!Print_Area</vt:lpstr>
      <vt:lpstr>LUMCON!Print_Area</vt:lpstr>
      <vt:lpstr>McNeese!Print_Area</vt:lpstr>
      <vt:lpstr>Nicholls!Print_Area</vt:lpstr>
      <vt:lpstr>Northshore!Print_Area</vt:lpstr>
      <vt:lpstr>Nunez!Print_Area</vt:lpstr>
      <vt:lpstr>NwLTCC!Print_Area</vt:lpstr>
      <vt:lpstr>NwSU!Print_Area</vt:lpstr>
      <vt:lpstr>Online!Print_Area</vt:lpstr>
      <vt:lpstr>PBRC!Print_Area</vt:lpstr>
      <vt:lpstr>RPCC!Print_Area</vt:lpstr>
      <vt:lpstr>RR!Print_Area</vt:lpstr>
      <vt:lpstr>SLCC!Print_Area</vt:lpstr>
      <vt:lpstr>SLU!Print_Area</vt:lpstr>
      <vt:lpstr>SOWELA!Print_Area</vt:lpstr>
      <vt:lpstr>Specialized!Print_Area</vt:lpstr>
      <vt:lpstr>'SU Summary'!Print_Area</vt:lpstr>
      <vt:lpstr>SUAg!Print_Area</vt:lpstr>
      <vt:lpstr>SUBoard!Print_Area</vt:lpstr>
      <vt:lpstr>SUBR!Print_Area</vt:lpstr>
      <vt:lpstr>SULaw!Print_Area</vt:lpstr>
      <vt:lpstr>SUNO!Print_Area</vt:lpstr>
      <vt:lpstr>SUSLA!Print_Area</vt:lpstr>
      <vt:lpstr>ULBoard!Print_Area</vt:lpstr>
      <vt:lpstr>ULL!Print_Area</vt:lpstr>
      <vt:lpstr>ULM!Print_Area</vt:lpstr>
      <vt:lpstr>ULSummary!Print_Area</vt:lpstr>
      <vt:lpstr>UNO!Print_Area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Lori.Parker</dc:creator>
  <cp:lastModifiedBy>Dawn Melancon</cp:lastModifiedBy>
  <cp:lastPrinted>2021-09-10T18:01:35Z</cp:lastPrinted>
  <dcterms:created xsi:type="dcterms:W3CDTF">2013-09-10T14:36:10Z</dcterms:created>
  <dcterms:modified xsi:type="dcterms:W3CDTF">2023-10-17T18:53:04Z</dcterms:modified>
</cp:coreProperties>
</file>